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6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7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8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0800" activeTab="4"/>
  </bookViews>
  <sheets>
    <sheet name="Info" sheetId="6" r:id="rId1"/>
    <sheet name="cumulative" sheetId="1" r:id="rId2"/>
    <sheet name="daily" sheetId="2" r:id="rId3"/>
    <sheet name="ER" sheetId="12" r:id="rId4"/>
    <sheet name="ER1" sheetId="13" r:id="rId5"/>
    <sheet name="crush" sheetId="3" r:id="rId6"/>
    <sheet name="indicator_sugar" sheetId="10" r:id="rId7"/>
    <sheet name="indicator_raws" sheetId="11" r:id="rId8"/>
    <sheet name="white_production" sheetId="7" r:id="rId9"/>
    <sheet name="raw_production" sheetId="8" r:id="rId10"/>
    <sheet name="total_sugar_production" sheetId="9" r:id="rId11"/>
  </sheets>
  <definedNames>
    <definedName name="_xlnm._FilterDatabase" localSheetId="5" hidden="1">crush!$A$2:$GL$1149</definedName>
    <definedName name="_xlnm._FilterDatabase" localSheetId="1" hidden="1">cumulative!$A$1:$H$1</definedName>
    <definedName name="_xlnm._FilterDatabase" localSheetId="2" hidden="1">daily!$A$1:$F$2109</definedName>
    <definedName name="_xlnm._FilterDatabase" localSheetId="3" hidden="1">ER!$A$1:$C$791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184" i="13" l="1"/>
  <c r="C1185" i="13"/>
  <c r="C1186" i="13"/>
  <c r="C1183" i="13"/>
  <c r="B1913" i="2" l="1"/>
  <c r="G1913" i="2" s="1"/>
  <c r="C1913" i="2"/>
  <c r="D1913" i="2"/>
  <c r="E1913" i="2"/>
  <c r="F1913" i="2"/>
  <c r="H1913" i="2"/>
  <c r="B1914" i="2"/>
  <c r="G1914" i="2" s="1"/>
  <c r="C1914" i="2"/>
  <c r="D1914" i="2"/>
  <c r="E1914" i="2"/>
  <c r="F1914" i="2"/>
  <c r="H1914" i="2"/>
  <c r="B1915" i="2"/>
  <c r="G1915" i="2" s="1"/>
  <c r="C1915" i="2"/>
  <c r="D1915" i="2"/>
  <c r="E1915" i="2"/>
  <c r="F1915" i="2"/>
  <c r="H1915" i="2"/>
  <c r="B1916" i="2"/>
  <c r="C1916" i="2"/>
  <c r="D1916" i="2"/>
  <c r="E1916" i="2"/>
  <c r="F1916" i="2"/>
  <c r="G1916" i="2" s="1"/>
  <c r="H1916" i="2"/>
  <c r="B1910" i="2" l="1"/>
  <c r="C1910" i="2"/>
  <c r="D1910" i="2"/>
  <c r="E1910" i="2"/>
  <c r="F1910" i="2"/>
  <c r="G1910" i="2"/>
  <c r="H1910" i="2"/>
  <c r="B1911" i="2"/>
  <c r="C1911" i="2"/>
  <c r="D1911" i="2"/>
  <c r="E1911" i="2"/>
  <c r="F1911" i="2"/>
  <c r="G1911" i="2"/>
  <c r="H1911" i="2"/>
  <c r="B1912" i="2"/>
  <c r="G1912" i="2" s="1"/>
  <c r="C1912" i="2"/>
  <c r="D1912" i="2"/>
  <c r="E1912" i="2"/>
  <c r="F1912" i="2"/>
  <c r="H1912" i="2"/>
  <c r="B1907" i="2" l="1"/>
  <c r="C1907" i="2"/>
  <c r="D1907" i="2"/>
  <c r="E1907" i="2"/>
  <c r="F1907" i="2"/>
  <c r="G1907" i="2" s="1"/>
  <c r="H1907" i="2"/>
  <c r="B1908" i="2"/>
  <c r="G1908" i="2" s="1"/>
  <c r="C1908" i="2"/>
  <c r="D1908" i="2"/>
  <c r="E1908" i="2"/>
  <c r="F1908" i="2"/>
  <c r="H1908" i="2"/>
  <c r="B1909" i="2"/>
  <c r="G1909" i="2" s="1"/>
  <c r="C1909" i="2"/>
  <c r="D1909" i="2"/>
  <c r="E1909" i="2"/>
  <c r="F1909" i="2"/>
  <c r="H1909" i="2"/>
  <c r="G1889" i="1"/>
  <c r="H1889" i="1"/>
  <c r="G1890" i="1"/>
  <c r="H1890" i="1"/>
  <c r="G1891" i="1"/>
  <c r="H1891" i="1"/>
  <c r="G1892" i="1"/>
  <c r="H1892" i="1"/>
  <c r="G1893" i="1"/>
  <c r="H1893" i="1"/>
  <c r="G1894" i="1"/>
  <c r="H1894" i="1"/>
  <c r="G1895" i="1"/>
  <c r="H1895" i="1"/>
  <c r="G1896" i="1"/>
  <c r="H1896" i="1"/>
  <c r="G1897" i="1"/>
  <c r="H1897" i="1"/>
  <c r="G1898" i="1"/>
  <c r="H1898" i="1"/>
  <c r="G1899" i="1"/>
  <c r="H1899" i="1"/>
  <c r="G1900" i="1"/>
  <c r="H1900" i="1"/>
  <c r="G1901" i="1"/>
  <c r="H1901" i="1"/>
  <c r="G1902" i="1"/>
  <c r="H1902" i="1"/>
  <c r="G1903" i="1"/>
  <c r="H1903" i="1"/>
  <c r="G1904" i="1"/>
  <c r="H1904" i="1"/>
  <c r="G1905" i="1"/>
  <c r="H1905" i="1"/>
  <c r="G1906" i="1"/>
  <c r="H1906" i="1"/>
  <c r="G1907" i="1"/>
  <c r="H1907" i="1"/>
  <c r="G1908" i="1"/>
  <c r="H1908" i="1"/>
  <c r="G1909" i="1"/>
  <c r="H1909" i="1"/>
  <c r="G1910" i="1"/>
  <c r="H1910" i="1"/>
  <c r="G1911" i="1"/>
  <c r="H1911" i="1"/>
  <c r="G1912" i="1"/>
  <c r="H1912" i="1"/>
  <c r="G1913" i="1"/>
  <c r="H1913" i="1"/>
  <c r="G1914" i="1"/>
  <c r="H1914" i="1"/>
  <c r="G1915" i="1"/>
  <c r="H1915" i="1"/>
  <c r="G1916" i="1"/>
  <c r="H1916" i="1"/>
  <c r="G1917" i="1"/>
  <c r="H1917" i="1"/>
  <c r="G1918" i="1"/>
  <c r="H1918" i="1"/>
  <c r="G1919" i="1"/>
  <c r="H1919" i="1"/>
  <c r="G1920" i="1"/>
  <c r="H1920" i="1"/>
  <c r="G1921" i="1"/>
  <c r="H1921" i="1"/>
  <c r="G1922" i="1"/>
  <c r="H1922" i="1"/>
  <c r="G1923" i="1"/>
  <c r="H1923" i="1"/>
  <c r="G1924" i="1"/>
  <c r="H1924" i="1"/>
  <c r="G1925" i="1"/>
  <c r="H1925" i="1"/>
  <c r="G1926" i="1"/>
  <c r="H1926" i="1"/>
  <c r="G1927" i="1"/>
  <c r="H1927" i="1"/>
  <c r="G1928" i="1"/>
  <c r="H1928" i="1"/>
  <c r="G1929" i="1"/>
  <c r="H1929" i="1"/>
  <c r="G1930" i="1"/>
  <c r="H1930" i="1"/>
  <c r="G1931" i="1"/>
  <c r="H1931" i="1"/>
  <c r="G1932" i="1"/>
  <c r="H1932" i="1"/>
  <c r="G1933" i="1"/>
  <c r="H1933" i="1"/>
  <c r="G1934" i="1"/>
  <c r="H1934" i="1"/>
  <c r="G1935" i="1"/>
  <c r="H1935" i="1"/>
  <c r="G1936" i="1"/>
  <c r="H1936" i="1"/>
  <c r="G1937" i="1"/>
  <c r="H1937" i="1"/>
  <c r="G1938" i="1"/>
  <c r="H1938" i="1"/>
  <c r="G1939" i="1"/>
  <c r="H1939" i="1"/>
  <c r="G1940" i="1"/>
  <c r="H1940" i="1"/>
  <c r="G1941" i="1"/>
  <c r="H1941" i="1"/>
  <c r="G1942" i="1"/>
  <c r="H1942" i="1"/>
  <c r="G1943" i="1"/>
  <c r="H1943" i="1"/>
  <c r="G1944" i="1"/>
  <c r="H1944" i="1"/>
  <c r="G1945" i="1"/>
  <c r="H1945" i="1"/>
  <c r="G1946" i="1"/>
  <c r="H1946" i="1"/>
  <c r="G1947" i="1"/>
  <c r="H1947" i="1"/>
  <c r="G1948" i="1"/>
  <c r="H1948" i="1"/>
  <c r="G1949" i="1"/>
  <c r="H1949" i="1"/>
  <c r="G1950" i="1"/>
  <c r="H1950" i="1"/>
  <c r="G1951" i="1"/>
  <c r="H1951" i="1"/>
  <c r="G1952" i="1"/>
  <c r="H1952" i="1"/>
  <c r="G1953" i="1"/>
  <c r="H1953" i="1"/>
  <c r="G1954" i="1"/>
  <c r="H1954" i="1"/>
  <c r="G1955" i="1"/>
  <c r="H1955" i="1"/>
  <c r="G1956" i="1"/>
  <c r="H1956" i="1"/>
  <c r="G1957" i="1"/>
  <c r="H1957" i="1"/>
  <c r="G1958" i="1"/>
  <c r="H1958" i="1"/>
  <c r="G1959" i="1"/>
  <c r="H1959" i="1"/>
  <c r="G1960" i="1"/>
  <c r="H1960" i="1"/>
  <c r="G1961" i="1"/>
  <c r="H1961" i="1"/>
  <c r="G1962" i="1"/>
  <c r="H1962" i="1"/>
  <c r="G1963" i="1"/>
  <c r="H1963" i="1"/>
  <c r="G1964" i="1"/>
  <c r="H1964" i="1"/>
  <c r="G1965" i="1"/>
  <c r="H1965" i="1"/>
  <c r="G1966" i="1"/>
  <c r="H1966" i="1"/>
  <c r="G1967" i="1"/>
  <c r="H1967" i="1"/>
  <c r="G1968" i="1"/>
  <c r="H1968" i="1"/>
  <c r="G1969" i="1"/>
  <c r="H1969" i="1"/>
  <c r="G1970" i="1"/>
  <c r="H1970" i="1"/>
  <c r="G1971" i="1"/>
  <c r="H1971" i="1"/>
  <c r="G1972" i="1"/>
  <c r="H1972" i="1"/>
  <c r="G1973" i="1"/>
  <c r="H1973" i="1"/>
  <c r="G1974" i="1"/>
  <c r="H1974" i="1"/>
  <c r="G1975" i="1"/>
  <c r="H1975" i="1"/>
  <c r="G1976" i="1"/>
  <c r="H1976" i="1"/>
  <c r="G1977" i="1"/>
  <c r="H1977" i="1"/>
  <c r="G1978" i="1"/>
  <c r="H1978" i="1"/>
  <c r="G1979" i="1"/>
  <c r="H1979" i="1"/>
  <c r="G1980" i="1"/>
  <c r="H1980" i="1"/>
  <c r="G1981" i="1"/>
  <c r="H1981" i="1"/>
  <c r="G1982" i="1"/>
  <c r="H1982" i="1"/>
  <c r="G1983" i="1"/>
  <c r="H1983" i="1"/>
  <c r="G1984" i="1"/>
  <c r="H1984" i="1"/>
  <c r="G1985" i="1"/>
  <c r="H1985" i="1"/>
  <c r="G1986" i="1"/>
  <c r="H1986" i="1"/>
  <c r="G1987" i="1"/>
  <c r="H1987" i="1"/>
  <c r="G1988" i="1"/>
  <c r="H1988" i="1"/>
  <c r="G1989" i="1"/>
  <c r="H1989" i="1"/>
  <c r="G1990" i="1"/>
  <c r="H1990" i="1"/>
  <c r="G1991" i="1"/>
  <c r="H1991" i="1"/>
  <c r="G1992" i="1"/>
  <c r="H1992" i="1"/>
  <c r="G1993" i="1"/>
  <c r="H1993" i="1"/>
  <c r="G1994" i="1"/>
  <c r="H1994" i="1"/>
  <c r="G1995" i="1"/>
  <c r="H1995" i="1"/>
  <c r="G1996" i="1"/>
  <c r="H1996" i="1"/>
  <c r="G1997" i="1"/>
  <c r="H1997" i="1"/>
  <c r="G1998" i="1"/>
  <c r="H1998" i="1"/>
  <c r="G1999" i="1"/>
  <c r="H1999" i="1"/>
  <c r="G2000" i="1"/>
  <c r="H2000" i="1"/>
  <c r="G2001" i="1"/>
  <c r="H2001" i="1"/>
  <c r="G2002" i="1"/>
  <c r="H2002" i="1"/>
  <c r="G2003" i="1"/>
  <c r="H2003" i="1"/>
  <c r="G2004" i="1"/>
  <c r="H2004" i="1"/>
  <c r="G2005" i="1"/>
  <c r="H2005" i="1"/>
  <c r="G2006" i="1"/>
  <c r="H2006" i="1"/>
  <c r="G2007" i="1"/>
  <c r="H2007" i="1"/>
  <c r="G2008" i="1"/>
  <c r="H2008" i="1"/>
  <c r="G2009" i="1"/>
  <c r="H2009" i="1"/>
  <c r="G2010" i="1"/>
  <c r="H2010" i="1"/>
  <c r="G2011" i="1"/>
  <c r="H2011" i="1"/>
  <c r="G2012" i="1"/>
  <c r="H2012" i="1"/>
  <c r="G2013" i="1"/>
  <c r="H2013" i="1"/>
  <c r="G2014" i="1"/>
  <c r="H2014" i="1"/>
  <c r="G2015" i="1"/>
  <c r="H2015" i="1"/>
  <c r="G2016" i="1"/>
  <c r="H2016" i="1"/>
  <c r="G2017" i="1"/>
  <c r="H2017" i="1"/>
  <c r="G2018" i="1"/>
  <c r="H2018" i="1"/>
  <c r="G2019" i="1"/>
  <c r="H2019" i="1"/>
  <c r="G2020" i="1"/>
  <c r="H2020" i="1"/>
  <c r="G2021" i="1"/>
  <c r="H2021" i="1"/>
  <c r="G2022" i="1"/>
  <c r="H2022" i="1"/>
  <c r="G2023" i="1"/>
  <c r="H2023" i="1"/>
  <c r="G2024" i="1"/>
  <c r="H2024" i="1"/>
  <c r="G2025" i="1"/>
  <c r="H2025" i="1"/>
  <c r="G2026" i="1"/>
  <c r="H2026" i="1"/>
  <c r="G2027" i="1"/>
  <c r="H2027" i="1"/>
  <c r="G2028" i="1"/>
  <c r="H2028" i="1"/>
  <c r="G2029" i="1"/>
  <c r="H2029" i="1"/>
  <c r="G2030" i="1"/>
  <c r="H2030" i="1"/>
  <c r="G2031" i="1"/>
  <c r="H2031" i="1"/>
  <c r="G2032" i="1"/>
  <c r="H2032" i="1"/>
  <c r="G2033" i="1"/>
  <c r="H2033" i="1"/>
  <c r="G2034" i="1"/>
  <c r="H2034" i="1"/>
  <c r="G2035" i="1"/>
  <c r="H2035" i="1"/>
  <c r="G2036" i="1"/>
  <c r="H2036" i="1"/>
  <c r="G2037" i="1"/>
  <c r="H2037" i="1"/>
  <c r="G2038" i="1"/>
  <c r="H2038" i="1"/>
  <c r="G2039" i="1"/>
  <c r="H2039" i="1"/>
  <c r="G2040" i="1"/>
  <c r="H2040" i="1"/>
  <c r="G2041" i="1"/>
  <c r="H2041" i="1"/>
  <c r="G2042" i="1"/>
  <c r="H2042" i="1"/>
  <c r="G2043" i="1"/>
  <c r="H2043" i="1"/>
  <c r="G2044" i="1"/>
  <c r="H2044" i="1"/>
  <c r="G2045" i="1"/>
  <c r="H2045" i="1"/>
  <c r="G2046" i="1"/>
  <c r="H2046" i="1"/>
  <c r="G2047" i="1"/>
  <c r="H2047" i="1"/>
  <c r="G2048" i="1"/>
  <c r="H2048" i="1"/>
  <c r="G2049" i="1"/>
  <c r="H2049" i="1"/>
  <c r="G2050" i="1"/>
  <c r="H2050" i="1"/>
  <c r="G2051" i="1"/>
  <c r="H2051" i="1"/>
  <c r="G2052" i="1"/>
  <c r="H2052" i="1"/>
  <c r="G2053" i="1"/>
  <c r="H2053" i="1"/>
  <c r="G2054" i="1"/>
  <c r="H2054" i="1"/>
  <c r="G2055" i="1"/>
  <c r="H2055" i="1"/>
  <c r="G2056" i="1"/>
  <c r="H2056" i="1"/>
  <c r="G2057" i="1"/>
  <c r="H2057" i="1"/>
  <c r="G2058" i="1"/>
  <c r="H2058" i="1"/>
  <c r="G2059" i="1"/>
  <c r="H2059" i="1"/>
  <c r="G2060" i="1"/>
  <c r="H2060" i="1"/>
  <c r="G2061" i="1"/>
  <c r="H2061" i="1"/>
  <c r="G2062" i="1"/>
  <c r="H2062" i="1"/>
  <c r="G2063" i="1"/>
  <c r="H2063" i="1"/>
  <c r="G2064" i="1"/>
  <c r="H2064" i="1"/>
  <c r="G2065" i="1"/>
  <c r="H2065" i="1"/>
  <c r="G2066" i="1"/>
  <c r="H2066" i="1"/>
  <c r="G2067" i="1"/>
  <c r="H2067" i="1"/>
  <c r="G2068" i="1"/>
  <c r="H2068" i="1"/>
  <c r="G2069" i="1"/>
  <c r="H2069" i="1"/>
  <c r="G2070" i="1"/>
  <c r="H2070" i="1"/>
  <c r="G2071" i="1"/>
  <c r="H2071" i="1"/>
  <c r="G2072" i="1"/>
  <c r="H2072" i="1"/>
  <c r="G2073" i="1"/>
  <c r="H2073" i="1"/>
  <c r="G2074" i="1"/>
  <c r="H2074" i="1"/>
  <c r="G2075" i="1"/>
  <c r="H2075" i="1"/>
  <c r="G2076" i="1"/>
  <c r="H2076" i="1"/>
  <c r="G2077" i="1"/>
  <c r="H2077" i="1"/>
  <c r="G2078" i="1"/>
  <c r="H2078" i="1"/>
  <c r="G2079" i="1"/>
  <c r="H2079" i="1"/>
  <c r="G2080" i="1"/>
  <c r="H2080" i="1"/>
  <c r="G2081" i="1"/>
  <c r="H2081" i="1"/>
  <c r="G2082" i="1"/>
  <c r="H2082" i="1"/>
  <c r="G2083" i="1"/>
  <c r="H2083" i="1"/>
  <c r="G2084" i="1"/>
  <c r="H2084" i="1"/>
  <c r="G2085" i="1"/>
  <c r="H2085" i="1"/>
  <c r="G2086" i="1"/>
  <c r="H2086" i="1"/>
  <c r="G2087" i="1"/>
  <c r="H2087" i="1"/>
  <c r="G2088" i="1"/>
  <c r="H2088" i="1"/>
  <c r="G2089" i="1"/>
  <c r="H2089" i="1"/>
  <c r="G2090" i="1"/>
  <c r="H2090" i="1"/>
  <c r="G2091" i="1"/>
  <c r="H2091" i="1"/>
  <c r="G2092" i="1"/>
  <c r="H2092" i="1"/>
  <c r="G2093" i="1"/>
  <c r="H2093" i="1"/>
  <c r="G2094" i="1"/>
  <c r="H2094" i="1"/>
  <c r="G2095" i="1"/>
  <c r="H2095" i="1"/>
  <c r="G2096" i="1"/>
  <c r="H2096" i="1"/>
  <c r="G2097" i="1"/>
  <c r="H2097" i="1"/>
  <c r="G2098" i="1"/>
  <c r="H2098" i="1"/>
  <c r="G2099" i="1"/>
  <c r="H2099" i="1"/>
  <c r="G2100" i="1"/>
  <c r="H2100" i="1"/>
  <c r="G2101" i="1"/>
  <c r="H2101" i="1"/>
  <c r="G2102" i="1"/>
  <c r="H2102" i="1"/>
  <c r="G2103" i="1"/>
  <c r="H2103" i="1"/>
  <c r="G2104" i="1"/>
  <c r="H2104" i="1"/>
  <c r="G2105" i="1"/>
  <c r="H2105" i="1"/>
  <c r="G2106" i="1"/>
  <c r="H2106" i="1"/>
  <c r="G2107" i="1"/>
  <c r="H2107" i="1"/>
  <c r="G2108" i="1"/>
  <c r="H2108" i="1"/>
  <c r="G2109" i="1"/>
  <c r="H2109" i="1"/>
  <c r="B1903" i="2" l="1"/>
  <c r="C1903" i="2"/>
  <c r="D1903" i="2"/>
  <c r="E1903" i="2"/>
  <c r="F1903" i="2"/>
  <c r="G1903" i="2" s="1"/>
  <c r="H1903" i="2"/>
  <c r="B1904" i="2"/>
  <c r="C1904" i="2"/>
  <c r="D1904" i="2"/>
  <c r="E1904" i="2"/>
  <c r="F1904" i="2"/>
  <c r="G1904" i="2"/>
  <c r="H1904" i="2"/>
  <c r="B1905" i="2"/>
  <c r="C1905" i="2"/>
  <c r="D1905" i="2"/>
  <c r="E1905" i="2"/>
  <c r="F1905" i="2"/>
  <c r="G1905" i="2"/>
  <c r="H1905" i="2"/>
  <c r="B1906" i="2"/>
  <c r="C1906" i="2"/>
  <c r="D1906" i="2"/>
  <c r="E1906" i="2"/>
  <c r="F1906" i="2"/>
  <c r="G1906" i="2"/>
  <c r="H1906" i="2"/>
  <c r="AQ16" i="10" l="1"/>
  <c r="AQ17" i="10"/>
  <c r="AQ18" i="10"/>
  <c r="AQ19" i="10"/>
  <c r="AQ20" i="10"/>
  <c r="AQ21" i="10"/>
  <c r="AQ22" i="10"/>
  <c r="AQ23" i="10"/>
  <c r="AQ24" i="10"/>
  <c r="AQ25" i="10"/>
  <c r="AQ26" i="10"/>
  <c r="AQ27" i="10"/>
  <c r="AQ28" i="10"/>
  <c r="AQ29" i="10"/>
  <c r="AQ30" i="10"/>
  <c r="AQ31" i="10"/>
  <c r="AQ32" i="10"/>
  <c r="AQ33" i="10"/>
  <c r="AQ34" i="10"/>
  <c r="AQ35" i="10"/>
  <c r="AQ36" i="10"/>
  <c r="AQ37" i="10"/>
  <c r="AQ38" i="10"/>
  <c r="AQ39" i="10"/>
  <c r="AQ40" i="10"/>
  <c r="AQ41" i="10"/>
  <c r="AQ42" i="10"/>
  <c r="AQ43" i="10"/>
  <c r="AQ44" i="10"/>
  <c r="AQ45" i="10"/>
  <c r="AQ46" i="10"/>
  <c r="AQ47" i="10"/>
  <c r="AQ48" i="10"/>
  <c r="AQ49" i="10"/>
  <c r="AQ50" i="10"/>
  <c r="AQ51" i="10"/>
  <c r="AQ52" i="10"/>
  <c r="AQ53" i="10"/>
  <c r="AQ54" i="10"/>
  <c r="AQ55" i="10"/>
  <c r="AQ56" i="10"/>
  <c r="AQ57" i="10"/>
  <c r="AQ58" i="10"/>
  <c r="AQ59" i="10"/>
  <c r="AQ60" i="10"/>
  <c r="AQ61" i="10"/>
  <c r="AQ62" i="10"/>
  <c r="AQ63" i="10"/>
  <c r="AQ64" i="10"/>
  <c r="AQ65" i="10"/>
  <c r="AQ66" i="10"/>
  <c r="AQ67" i="10"/>
  <c r="AQ68" i="10"/>
  <c r="AQ69" i="10"/>
  <c r="AQ70" i="10"/>
  <c r="AQ71" i="10"/>
  <c r="AQ72" i="10"/>
  <c r="AQ73" i="10"/>
  <c r="AQ74" i="10"/>
  <c r="AQ75" i="10"/>
  <c r="AQ76" i="10"/>
  <c r="AQ77" i="10"/>
  <c r="AQ78" i="10"/>
  <c r="AQ79" i="10"/>
  <c r="AQ80" i="10"/>
  <c r="AQ81" i="10"/>
  <c r="AQ82" i="10"/>
  <c r="AQ83" i="10"/>
  <c r="AQ84" i="10"/>
  <c r="AQ85" i="10"/>
  <c r="AQ86" i="10"/>
  <c r="AQ87" i="10"/>
  <c r="AQ88" i="10"/>
  <c r="AQ89" i="10"/>
  <c r="AQ90" i="10"/>
  <c r="AQ91" i="10"/>
  <c r="AQ92" i="10"/>
  <c r="AQ93" i="10"/>
  <c r="AQ94" i="10"/>
  <c r="AQ95" i="10"/>
  <c r="AQ96" i="10"/>
  <c r="AQ97" i="10"/>
  <c r="AQ98" i="10"/>
  <c r="AQ99" i="10"/>
  <c r="AQ100" i="10"/>
  <c r="AQ101" i="10"/>
  <c r="AQ102" i="10"/>
  <c r="AQ103" i="10"/>
  <c r="AQ104" i="10"/>
  <c r="AQ105" i="10"/>
  <c r="AQ106" i="10"/>
  <c r="AQ107" i="10"/>
  <c r="AQ108" i="10"/>
  <c r="AQ109" i="10"/>
  <c r="AQ110" i="10"/>
  <c r="AQ111" i="10"/>
  <c r="AQ112" i="10"/>
  <c r="AQ113" i="10"/>
  <c r="AQ114" i="10"/>
  <c r="AQ115" i="10"/>
  <c r="AQ116" i="10"/>
  <c r="AQ117" i="10"/>
  <c r="AQ118" i="10"/>
  <c r="AQ119" i="10"/>
  <c r="AQ120" i="10"/>
  <c r="AQ121" i="10"/>
  <c r="AQ122" i="10"/>
  <c r="AQ123" i="10"/>
  <c r="AQ124" i="10"/>
  <c r="AQ125" i="10"/>
  <c r="AQ126" i="10"/>
  <c r="AQ127" i="10"/>
  <c r="AQ128" i="10"/>
  <c r="AQ129" i="10"/>
  <c r="AQ130" i="10"/>
  <c r="AQ131" i="10"/>
  <c r="AQ132" i="10"/>
  <c r="AQ133" i="10"/>
  <c r="AQ134" i="10"/>
  <c r="AQ135" i="10"/>
  <c r="AQ136" i="10"/>
  <c r="AQ137" i="10"/>
  <c r="AQ138" i="10"/>
  <c r="AQ139" i="10"/>
  <c r="AQ140" i="10"/>
  <c r="AQ141" i="10"/>
  <c r="AL16" i="10"/>
  <c r="AM16" i="10"/>
  <c r="AN16" i="10"/>
  <c r="AO16" i="10"/>
  <c r="AP16" i="10"/>
  <c r="AL17" i="10"/>
  <c r="AM17" i="10"/>
  <c r="AN17" i="10"/>
  <c r="AO17" i="10"/>
  <c r="AP17" i="10"/>
  <c r="AL18" i="10"/>
  <c r="AM18" i="10"/>
  <c r="AN18" i="10"/>
  <c r="AO18" i="10"/>
  <c r="AP18" i="10"/>
  <c r="AL19" i="10"/>
  <c r="AM19" i="10"/>
  <c r="AN19" i="10"/>
  <c r="AO19" i="10"/>
  <c r="AP19" i="10"/>
  <c r="AL20" i="10"/>
  <c r="AM20" i="10"/>
  <c r="AN20" i="10"/>
  <c r="AO20" i="10"/>
  <c r="AP20" i="10"/>
  <c r="AL21" i="10"/>
  <c r="AM21" i="10"/>
  <c r="AN21" i="10"/>
  <c r="AO21" i="10"/>
  <c r="AP21" i="10"/>
  <c r="AL22" i="10"/>
  <c r="AM22" i="10"/>
  <c r="AN22" i="10"/>
  <c r="AO22" i="10"/>
  <c r="AP22" i="10"/>
  <c r="AL23" i="10"/>
  <c r="AM23" i="10"/>
  <c r="AN23" i="10"/>
  <c r="AO23" i="10"/>
  <c r="AP23" i="10"/>
  <c r="AL24" i="10"/>
  <c r="AM24" i="10"/>
  <c r="AN24" i="10"/>
  <c r="AO24" i="10"/>
  <c r="AP24" i="10"/>
  <c r="AL25" i="10"/>
  <c r="AM25" i="10"/>
  <c r="AN25" i="10"/>
  <c r="AO25" i="10"/>
  <c r="AP25" i="10"/>
  <c r="AL26" i="10"/>
  <c r="AM26" i="10"/>
  <c r="AN26" i="10"/>
  <c r="AO26" i="10"/>
  <c r="AP26" i="10"/>
  <c r="AL27" i="10"/>
  <c r="AM27" i="10"/>
  <c r="AN27" i="10"/>
  <c r="AO27" i="10"/>
  <c r="AP27" i="10"/>
  <c r="AL28" i="10"/>
  <c r="AM28" i="10"/>
  <c r="AN28" i="10"/>
  <c r="AO28" i="10"/>
  <c r="AP28" i="10"/>
  <c r="AL29" i="10"/>
  <c r="AM29" i="10"/>
  <c r="AN29" i="10"/>
  <c r="AO29" i="10"/>
  <c r="AP29" i="10"/>
  <c r="AL30" i="10"/>
  <c r="AM30" i="10"/>
  <c r="AN30" i="10"/>
  <c r="AO30" i="10"/>
  <c r="AP30" i="10"/>
  <c r="AL31" i="10"/>
  <c r="AM31" i="10"/>
  <c r="AN31" i="10"/>
  <c r="AO31" i="10"/>
  <c r="AP31" i="10"/>
  <c r="AL32" i="10"/>
  <c r="AM32" i="10"/>
  <c r="AN32" i="10"/>
  <c r="AO32" i="10"/>
  <c r="AP32" i="10"/>
  <c r="AL33" i="10"/>
  <c r="AM33" i="10"/>
  <c r="AN33" i="10"/>
  <c r="AO33" i="10"/>
  <c r="AP33" i="10"/>
  <c r="AL34" i="10"/>
  <c r="AM34" i="10"/>
  <c r="AN34" i="10"/>
  <c r="AO34" i="10"/>
  <c r="AP34" i="10"/>
  <c r="AL35" i="10"/>
  <c r="AM35" i="10"/>
  <c r="AN35" i="10"/>
  <c r="AO35" i="10"/>
  <c r="AP35" i="10"/>
  <c r="AL36" i="10"/>
  <c r="AM36" i="10"/>
  <c r="AN36" i="10"/>
  <c r="AO36" i="10"/>
  <c r="AP36" i="10"/>
  <c r="AL37" i="10"/>
  <c r="AM37" i="10"/>
  <c r="AN37" i="10"/>
  <c r="AO37" i="10"/>
  <c r="AP37" i="10"/>
  <c r="AL38" i="10"/>
  <c r="AM38" i="10"/>
  <c r="AN38" i="10"/>
  <c r="AO38" i="10"/>
  <c r="AP38" i="10"/>
  <c r="AL39" i="10"/>
  <c r="AM39" i="10"/>
  <c r="AN39" i="10"/>
  <c r="AO39" i="10"/>
  <c r="AP39" i="10"/>
  <c r="AL40" i="10"/>
  <c r="AM40" i="10"/>
  <c r="AN40" i="10"/>
  <c r="AO40" i="10"/>
  <c r="AP40" i="10"/>
  <c r="AL41" i="10"/>
  <c r="AM41" i="10"/>
  <c r="AN41" i="10"/>
  <c r="AO41" i="10"/>
  <c r="AP41" i="10"/>
  <c r="AL42" i="10"/>
  <c r="AM42" i="10"/>
  <c r="AN42" i="10"/>
  <c r="AO42" i="10"/>
  <c r="AP42" i="10"/>
  <c r="AL43" i="10"/>
  <c r="AM43" i="10"/>
  <c r="AN43" i="10"/>
  <c r="AO43" i="10"/>
  <c r="AP43" i="10"/>
  <c r="AL44" i="10"/>
  <c r="AM44" i="10"/>
  <c r="AN44" i="10"/>
  <c r="AO44" i="10"/>
  <c r="AP44" i="10"/>
  <c r="AL45" i="10"/>
  <c r="AM45" i="10"/>
  <c r="AN45" i="10"/>
  <c r="AO45" i="10"/>
  <c r="AP45" i="10"/>
  <c r="AL46" i="10"/>
  <c r="AM46" i="10"/>
  <c r="AN46" i="10"/>
  <c r="AO46" i="10"/>
  <c r="AP46" i="10"/>
  <c r="AL47" i="10"/>
  <c r="AM47" i="10"/>
  <c r="AN47" i="10"/>
  <c r="AO47" i="10"/>
  <c r="AP47" i="10"/>
  <c r="AL48" i="10"/>
  <c r="AM48" i="10"/>
  <c r="AN48" i="10"/>
  <c r="AO48" i="10"/>
  <c r="AP48" i="10"/>
  <c r="AL49" i="10"/>
  <c r="AM49" i="10"/>
  <c r="AN49" i="10"/>
  <c r="AO49" i="10"/>
  <c r="AP49" i="10"/>
  <c r="AL50" i="10"/>
  <c r="AM50" i="10"/>
  <c r="AN50" i="10"/>
  <c r="AO50" i="10"/>
  <c r="AP50" i="10"/>
  <c r="AL51" i="10"/>
  <c r="AM51" i="10"/>
  <c r="AN51" i="10"/>
  <c r="AO51" i="10"/>
  <c r="AP51" i="10"/>
  <c r="AL52" i="10"/>
  <c r="AM52" i="10"/>
  <c r="AN52" i="10"/>
  <c r="AO52" i="10"/>
  <c r="AP52" i="10"/>
  <c r="AL53" i="10"/>
  <c r="AM53" i="10"/>
  <c r="AN53" i="10"/>
  <c r="AO53" i="10"/>
  <c r="AP53" i="10"/>
  <c r="AL54" i="10"/>
  <c r="AM54" i="10"/>
  <c r="AN54" i="10"/>
  <c r="AO54" i="10"/>
  <c r="AP54" i="10"/>
  <c r="AL55" i="10"/>
  <c r="AM55" i="10"/>
  <c r="AN55" i="10"/>
  <c r="AO55" i="10"/>
  <c r="AP55" i="10"/>
  <c r="AL56" i="10"/>
  <c r="AM56" i="10"/>
  <c r="AN56" i="10"/>
  <c r="AO56" i="10"/>
  <c r="AP56" i="10"/>
  <c r="AL57" i="10"/>
  <c r="AM57" i="10"/>
  <c r="AN57" i="10"/>
  <c r="AO57" i="10"/>
  <c r="AP57" i="10"/>
  <c r="AL58" i="10"/>
  <c r="AM58" i="10"/>
  <c r="AN58" i="10"/>
  <c r="AO58" i="10"/>
  <c r="AP58" i="10"/>
  <c r="AL59" i="10"/>
  <c r="AM59" i="10"/>
  <c r="AN59" i="10"/>
  <c r="AO59" i="10"/>
  <c r="AP59" i="10"/>
  <c r="AL60" i="10"/>
  <c r="AM60" i="10"/>
  <c r="AN60" i="10"/>
  <c r="AO60" i="10"/>
  <c r="AP60" i="10"/>
  <c r="AL61" i="10"/>
  <c r="AM61" i="10"/>
  <c r="AN61" i="10"/>
  <c r="AO61" i="10"/>
  <c r="AP61" i="10"/>
  <c r="AL62" i="10"/>
  <c r="AM62" i="10"/>
  <c r="AN62" i="10"/>
  <c r="AO62" i="10"/>
  <c r="AP62" i="10"/>
  <c r="AL63" i="10"/>
  <c r="AM63" i="10"/>
  <c r="AN63" i="10"/>
  <c r="AO63" i="10"/>
  <c r="AP63" i="10"/>
  <c r="AL64" i="10"/>
  <c r="AM64" i="10"/>
  <c r="AN64" i="10"/>
  <c r="AO64" i="10"/>
  <c r="AP64" i="10"/>
  <c r="AL65" i="10"/>
  <c r="AM65" i="10"/>
  <c r="AN65" i="10"/>
  <c r="AO65" i="10"/>
  <c r="AP65" i="10"/>
  <c r="AL66" i="10"/>
  <c r="AM66" i="10"/>
  <c r="AN66" i="10"/>
  <c r="AO66" i="10"/>
  <c r="AP66" i="10"/>
  <c r="AL67" i="10"/>
  <c r="AM67" i="10"/>
  <c r="AN67" i="10"/>
  <c r="AO67" i="10"/>
  <c r="AP67" i="10"/>
  <c r="AL68" i="10"/>
  <c r="AM68" i="10"/>
  <c r="AN68" i="10"/>
  <c r="AO68" i="10"/>
  <c r="AP68" i="10"/>
  <c r="AL69" i="10"/>
  <c r="AM69" i="10"/>
  <c r="AN69" i="10"/>
  <c r="AO69" i="10"/>
  <c r="AP69" i="10"/>
  <c r="AL70" i="10"/>
  <c r="AM70" i="10"/>
  <c r="AN70" i="10"/>
  <c r="AO70" i="10"/>
  <c r="AP70" i="10"/>
  <c r="AL71" i="10"/>
  <c r="AM71" i="10"/>
  <c r="AN71" i="10"/>
  <c r="AO71" i="10"/>
  <c r="AP71" i="10"/>
  <c r="AL72" i="10"/>
  <c r="AM72" i="10"/>
  <c r="AN72" i="10"/>
  <c r="AO72" i="10"/>
  <c r="AP72" i="10"/>
  <c r="AL73" i="10"/>
  <c r="AM73" i="10"/>
  <c r="AN73" i="10"/>
  <c r="AO73" i="10"/>
  <c r="AP73" i="10"/>
  <c r="AL74" i="10"/>
  <c r="AM74" i="10"/>
  <c r="AN74" i="10"/>
  <c r="AO74" i="10"/>
  <c r="AP74" i="10"/>
  <c r="AL75" i="10"/>
  <c r="AM75" i="10"/>
  <c r="AN75" i="10"/>
  <c r="AO75" i="10"/>
  <c r="AP75" i="10"/>
  <c r="AL76" i="10"/>
  <c r="AM76" i="10"/>
  <c r="AN76" i="10"/>
  <c r="AO76" i="10"/>
  <c r="AP76" i="10"/>
  <c r="AL77" i="10"/>
  <c r="AM77" i="10"/>
  <c r="AN77" i="10"/>
  <c r="AO77" i="10"/>
  <c r="AP77" i="10"/>
  <c r="AL78" i="10"/>
  <c r="AM78" i="10"/>
  <c r="AN78" i="10"/>
  <c r="AO78" i="10"/>
  <c r="AP78" i="10"/>
  <c r="AL79" i="10"/>
  <c r="AM79" i="10"/>
  <c r="AN79" i="10"/>
  <c r="AO79" i="10"/>
  <c r="AP79" i="10"/>
  <c r="AL80" i="10"/>
  <c r="AM80" i="10"/>
  <c r="AN80" i="10"/>
  <c r="AO80" i="10"/>
  <c r="AP80" i="10"/>
  <c r="AL81" i="10"/>
  <c r="AM81" i="10"/>
  <c r="AN81" i="10"/>
  <c r="AO81" i="10"/>
  <c r="AP81" i="10"/>
  <c r="AL82" i="10"/>
  <c r="AM82" i="10"/>
  <c r="AN82" i="10"/>
  <c r="AO82" i="10"/>
  <c r="AP82" i="10"/>
  <c r="AL83" i="10"/>
  <c r="AM83" i="10"/>
  <c r="AN83" i="10"/>
  <c r="AO83" i="10"/>
  <c r="AP83" i="10"/>
  <c r="AL84" i="10"/>
  <c r="AM84" i="10"/>
  <c r="AN84" i="10"/>
  <c r="AO84" i="10"/>
  <c r="AP84" i="10"/>
  <c r="AL85" i="10"/>
  <c r="AM85" i="10"/>
  <c r="AN85" i="10"/>
  <c r="AO85" i="10"/>
  <c r="AP85" i="10"/>
  <c r="AL86" i="10"/>
  <c r="AM86" i="10"/>
  <c r="AN86" i="10"/>
  <c r="AO86" i="10"/>
  <c r="AP86" i="10"/>
  <c r="AL87" i="10"/>
  <c r="AM87" i="10"/>
  <c r="AN87" i="10"/>
  <c r="AO87" i="10"/>
  <c r="AP87" i="10"/>
  <c r="AL88" i="10"/>
  <c r="AM88" i="10"/>
  <c r="AN88" i="10"/>
  <c r="AO88" i="10"/>
  <c r="AP88" i="10"/>
  <c r="AL89" i="10"/>
  <c r="AM89" i="10"/>
  <c r="AN89" i="10"/>
  <c r="AO89" i="10"/>
  <c r="AP89" i="10"/>
  <c r="AL90" i="10"/>
  <c r="AM90" i="10"/>
  <c r="AN90" i="10"/>
  <c r="AO90" i="10"/>
  <c r="AP90" i="10"/>
  <c r="AL91" i="10"/>
  <c r="AM91" i="10"/>
  <c r="AN91" i="10"/>
  <c r="AO91" i="10"/>
  <c r="AP91" i="10"/>
  <c r="AL92" i="10"/>
  <c r="AM92" i="10"/>
  <c r="AN92" i="10"/>
  <c r="AO92" i="10"/>
  <c r="AP92" i="10"/>
  <c r="AL93" i="10"/>
  <c r="AM93" i="10"/>
  <c r="AN93" i="10"/>
  <c r="AO93" i="10"/>
  <c r="AP93" i="10"/>
  <c r="AL94" i="10"/>
  <c r="AM94" i="10"/>
  <c r="AN94" i="10"/>
  <c r="AO94" i="10"/>
  <c r="AP94" i="10"/>
  <c r="AL95" i="10"/>
  <c r="AM95" i="10"/>
  <c r="AN95" i="10"/>
  <c r="AO95" i="10"/>
  <c r="AP95" i="10"/>
  <c r="AL96" i="10"/>
  <c r="AM96" i="10"/>
  <c r="AN96" i="10"/>
  <c r="AO96" i="10"/>
  <c r="AP96" i="10"/>
  <c r="AL97" i="10"/>
  <c r="AM97" i="10"/>
  <c r="AN97" i="10"/>
  <c r="AO97" i="10"/>
  <c r="AP97" i="10"/>
  <c r="AL98" i="10"/>
  <c r="AM98" i="10"/>
  <c r="AN98" i="10"/>
  <c r="AO98" i="10"/>
  <c r="AP98" i="10"/>
  <c r="AL99" i="10"/>
  <c r="AM99" i="10"/>
  <c r="AN99" i="10"/>
  <c r="AO99" i="10"/>
  <c r="AP99" i="10"/>
  <c r="AL100" i="10"/>
  <c r="AM100" i="10"/>
  <c r="AN100" i="10"/>
  <c r="AO100" i="10"/>
  <c r="AP100" i="10"/>
  <c r="AL101" i="10"/>
  <c r="AM101" i="10"/>
  <c r="AN101" i="10"/>
  <c r="AO101" i="10"/>
  <c r="AP101" i="10"/>
  <c r="AL102" i="10"/>
  <c r="AM102" i="10"/>
  <c r="AN102" i="10"/>
  <c r="AO102" i="10"/>
  <c r="AP102" i="10"/>
  <c r="AL103" i="10"/>
  <c r="AM103" i="10"/>
  <c r="AN103" i="10"/>
  <c r="AO103" i="10"/>
  <c r="AP103" i="10"/>
  <c r="AL104" i="10"/>
  <c r="AM104" i="10"/>
  <c r="AN104" i="10"/>
  <c r="AO104" i="10"/>
  <c r="AP104" i="10"/>
  <c r="AL105" i="10"/>
  <c r="AM105" i="10"/>
  <c r="AN105" i="10"/>
  <c r="AO105" i="10"/>
  <c r="AP105" i="10"/>
  <c r="AL106" i="10"/>
  <c r="AM106" i="10"/>
  <c r="AN106" i="10"/>
  <c r="AO106" i="10"/>
  <c r="AP106" i="10"/>
  <c r="AL107" i="10"/>
  <c r="AM107" i="10"/>
  <c r="AN107" i="10"/>
  <c r="AO107" i="10"/>
  <c r="AP107" i="10"/>
  <c r="AL108" i="10"/>
  <c r="AM108" i="10"/>
  <c r="AN108" i="10"/>
  <c r="AO108" i="10"/>
  <c r="AP108" i="10"/>
  <c r="AL109" i="10"/>
  <c r="AM109" i="10"/>
  <c r="AN109" i="10"/>
  <c r="AO109" i="10"/>
  <c r="AP109" i="10"/>
  <c r="AL110" i="10"/>
  <c r="AM110" i="10"/>
  <c r="AN110" i="10"/>
  <c r="AO110" i="10"/>
  <c r="AP110" i="10"/>
  <c r="AL111" i="10"/>
  <c r="AM111" i="10"/>
  <c r="AN111" i="10"/>
  <c r="AO111" i="10"/>
  <c r="AP111" i="10"/>
  <c r="AL112" i="10"/>
  <c r="AM112" i="10"/>
  <c r="AN112" i="10"/>
  <c r="AO112" i="10"/>
  <c r="AP112" i="10"/>
  <c r="AL113" i="10"/>
  <c r="AM113" i="10"/>
  <c r="AN113" i="10"/>
  <c r="AO113" i="10"/>
  <c r="AP113" i="10"/>
  <c r="AL114" i="10"/>
  <c r="AM114" i="10"/>
  <c r="AN114" i="10"/>
  <c r="AO114" i="10"/>
  <c r="AP114" i="10"/>
  <c r="AL115" i="10"/>
  <c r="AM115" i="10"/>
  <c r="AN115" i="10"/>
  <c r="AO115" i="10"/>
  <c r="AP115" i="10"/>
  <c r="AL116" i="10"/>
  <c r="AM116" i="10"/>
  <c r="AN116" i="10"/>
  <c r="AO116" i="10"/>
  <c r="AP116" i="10"/>
  <c r="AL117" i="10"/>
  <c r="AM117" i="10"/>
  <c r="AN117" i="10"/>
  <c r="AO117" i="10"/>
  <c r="AP117" i="10"/>
  <c r="AL118" i="10"/>
  <c r="AM118" i="10"/>
  <c r="AN118" i="10"/>
  <c r="AO118" i="10"/>
  <c r="AP118" i="10"/>
  <c r="AL119" i="10"/>
  <c r="AM119" i="10"/>
  <c r="AN119" i="10"/>
  <c r="AO119" i="10"/>
  <c r="AP119" i="10"/>
  <c r="AL120" i="10"/>
  <c r="AM120" i="10"/>
  <c r="AN120" i="10"/>
  <c r="AO120" i="10"/>
  <c r="AP120" i="10"/>
  <c r="AL121" i="10"/>
  <c r="AM121" i="10"/>
  <c r="AN121" i="10"/>
  <c r="AO121" i="10"/>
  <c r="AP121" i="10"/>
  <c r="AL122" i="10"/>
  <c r="AM122" i="10"/>
  <c r="AN122" i="10"/>
  <c r="AO122" i="10"/>
  <c r="AP122" i="10"/>
  <c r="AL123" i="10"/>
  <c r="AM123" i="10"/>
  <c r="AN123" i="10"/>
  <c r="AO123" i="10"/>
  <c r="AP123" i="10"/>
  <c r="AL124" i="10"/>
  <c r="AM124" i="10"/>
  <c r="AN124" i="10"/>
  <c r="AO124" i="10"/>
  <c r="AP124" i="10"/>
  <c r="AL125" i="10"/>
  <c r="AM125" i="10"/>
  <c r="AN125" i="10"/>
  <c r="AO125" i="10"/>
  <c r="AP125" i="10"/>
  <c r="AL126" i="10"/>
  <c r="AM126" i="10"/>
  <c r="AN126" i="10"/>
  <c r="AO126" i="10"/>
  <c r="AP126" i="10"/>
  <c r="AL127" i="10"/>
  <c r="AM127" i="10"/>
  <c r="AN127" i="10"/>
  <c r="AO127" i="10"/>
  <c r="AP127" i="10"/>
  <c r="AL128" i="10"/>
  <c r="AM128" i="10"/>
  <c r="AN128" i="10"/>
  <c r="AO128" i="10"/>
  <c r="AP128" i="10"/>
  <c r="AL129" i="10"/>
  <c r="AM129" i="10"/>
  <c r="AN129" i="10"/>
  <c r="AO129" i="10"/>
  <c r="AP129" i="10"/>
  <c r="AL130" i="10"/>
  <c r="AM130" i="10"/>
  <c r="AN130" i="10"/>
  <c r="AO130" i="10"/>
  <c r="AP130" i="10"/>
  <c r="AL131" i="10"/>
  <c r="AM131" i="10"/>
  <c r="AN131" i="10"/>
  <c r="AO131" i="10"/>
  <c r="AP131" i="10"/>
  <c r="AL132" i="10"/>
  <c r="AM132" i="10"/>
  <c r="AN132" i="10"/>
  <c r="AO132" i="10"/>
  <c r="AP132" i="10"/>
  <c r="AL133" i="10"/>
  <c r="AM133" i="10"/>
  <c r="AN133" i="10"/>
  <c r="AO133" i="10"/>
  <c r="AP133" i="10"/>
  <c r="AL134" i="10"/>
  <c r="AM134" i="10"/>
  <c r="AN134" i="10"/>
  <c r="AO134" i="10"/>
  <c r="AP134" i="10"/>
  <c r="AL135" i="10"/>
  <c r="AM135" i="10"/>
  <c r="AN135" i="10"/>
  <c r="AO135" i="10"/>
  <c r="AP135" i="10"/>
  <c r="AL136" i="10"/>
  <c r="AM136" i="10"/>
  <c r="AN136" i="10"/>
  <c r="AO136" i="10"/>
  <c r="AP136" i="10"/>
  <c r="AL137" i="10"/>
  <c r="AM137" i="10"/>
  <c r="AN137" i="10"/>
  <c r="AO137" i="10"/>
  <c r="AP137" i="10"/>
  <c r="AL138" i="10"/>
  <c r="AM138" i="10"/>
  <c r="AN138" i="10"/>
  <c r="AO138" i="10"/>
  <c r="AP138" i="10"/>
  <c r="AL139" i="10"/>
  <c r="AM139" i="10"/>
  <c r="AN139" i="10"/>
  <c r="AO139" i="10"/>
  <c r="AP139" i="10"/>
  <c r="AL140" i="10"/>
  <c r="AM140" i="10"/>
  <c r="AN140" i="10"/>
  <c r="AO140" i="10"/>
  <c r="AP140" i="10"/>
  <c r="AL141" i="10"/>
  <c r="AM141" i="10"/>
  <c r="AN141" i="10"/>
  <c r="AO141" i="10"/>
  <c r="AP141" i="10"/>
  <c r="AK17" i="10"/>
  <c r="AK18" i="10"/>
  <c r="AK19" i="10"/>
  <c r="AK20" i="10"/>
  <c r="AK21" i="10"/>
  <c r="AK22" i="10"/>
  <c r="AK23" i="10"/>
  <c r="AK24" i="10"/>
  <c r="AK25" i="10"/>
  <c r="AK26" i="10"/>
  <c r="AK27" i="10"/>
  <c r="AK28" i="10"/>
  <c r="AK29" i="10"/>
  <c r="AK30" i="10"/>
  <c r="AK31" i="10"/>
  <c r="AK32" i="10"/>
  <c r="AK33" i="10"/>
  <c r="AK34" i="10"/>
  <c r="AK35" i="10"/>
  <c r="AK36" i="10"/>
  <c r="AK37" i="10"/>
  <c r="AK38" i="10"/>
  <c r="AK39" i="10"/>
  <c r="AK40" i="10"/>
  <c r="AK41" i="10"/>
  <c r="AK42" i="10"/>
  <c r="AK43" i="10"/>
  <c r="AK44" i="10"/>
  <c r="AK45" i="10"/>
  <c r="AK46" i="10"/>
  <c r="AK47" i="10"/>
  <c r="AK48" i="10"/>
  <c r="AK49" i="10"/>
  <c r="AK50" i="10"/>
  <c r="AK51" i="10"/>
  <c r="AK52" i="10"/>
  <c r="AK53" i="10"/>
  <c r="AK54" i="10"/>
  <c r="AK55" i="10"/>
  <c r="AK56" i="10"/>
  <c r="AK57" i="10"/>
  <c r="AK58" i="10"/>
  <c r="AK59" i="10"/>
  <c r="AK60" i="10"/>
  <c r="AK61" i="10"/>
  <c r="AK62" i="10"/>
  <c r="AK63" i="10"/>
  <c r="AK64" i="10"/>
  <c r="AK65" i="10"/>
  <c r="AK66" i="10"/>
  <c r="AK67" i="10"/>
  <c r="AK68" i="10"/>
  <c r="AK69" i="10"/>
  <c r="AK70" i="10"/>
  <c r="AK71" i="10"/>
  <c r="AK72" i="10"/>
  <c r="AK73" i="10"/>
  <c r="AK74" i="10"/>
  <c r="AK75" i="10"/>
  <c r="AK76" i="10"/>
  <c r="AK77" i="10"/>
  <c r="AK78" i="10"/>
  <c r="AK79" i="10"/>
  <c r="AK80" i="10"/>
  <c r="AK81" i="10"/>
  <c r="AK82" i="10"/>
  <c r="AK83" i="10"/>
  <c r="AK84" i="10"/>
  <c r="AK85" i="10"/>
  <c r="AK86" i="10"/>
  <c r="AK87" i="10"/>
  <c r="AK88" i="10"/>
  <c r="AK89" i="10"/>
  <c r="AK90" i="10"/>
  <c r="AK91" i="10"/>
  <c r="AK92" i="10"/>
  <c r="AK93" i="10"/>
  <c r="AK94" i="10"/>
  <c r="AK95" i="10"/>
  <c r="AK96" i="10"/>
  <c r="AK97" i="10"/>
  <c r="AK98" i="10"/>
  <c r="AK99" i="10"/>
  <c r="AK100" i="10"/>
  <c r="AK101" i="10"/>
  <c r="AK102" i="10"/>
  <c r="AK103" i="10"/>
  <c r="AK104" i="10"/>
  <c r="AK105" i="10"/>
  <c r="AK106" i="10"/>
  <c r="AK107" i="10"/>
  <c r="AK108" i="10"/>
  <c r="AK109" i="10"/>
  <c r="AK110" i="10"/>
  <c r="AK111" i="10"/>
  <c r="AK112" i="10"/>
  <c r="AK113" i="10"/>
  <c r="AK114" i="10"/>
  <c r="AK115" i="10"/>
  <c r="AK116" i="10"/>
  <c r="AK117" i="10"/>
  <c r="AK118" i="10"/>
  <c r="AK119" i="10"/>
  <c r="AK120" i="10"/>
  <c r="AK121" i="10"/>
  <c r="AK122" i="10"/>
  <c r="AK123" i="10"/>
  <c r="AK124" i="10"/>
  <c r="AK125" i="10"/>
  <c r="AK126" i="10"/>
  <c r="AK127" i="10"/>
  <c r="AK128" i="10"/>
  <c r="AK129" i="10"/>
  <c r="AK130" i="10"/>
  <c r="AK131" i="10"/>
  <c r="AK132" i="10"/>
  <c r="AK133" i="10"/>
  <c r="AK134" i="10"/>
  <c r="AK135" i="10"/>
  <c r="AK136" i="10"/>
  <c r="AK137" i="10"/>
  <c r="AK138" i="10"/>
  <c r="AK139" i="10"/>
  <c r="AK140" i="10"/>
  <c r="AK141" i="10"/>
  <c r="AK16" i="10"/>
  <c r="AF173" i="10"/>
  <c r="AE173" i="10"/>
  <c r="AD173" i="10"/>
  <c r="AC173" i="10"/>
  <c r="AB173" i="10"/>
  <c r="AA173" i="10"/>
  <c r="AG173" i="10" l="1"/>
  <c r="Z173" i="10"/>
  <c r="G31" i="2" l="1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2" i="2"/>
  <c r="B1896" i="2" l="1"/>
  <c r="C1896" i="2"/>
  <c r="D1896" i="2"/>
  <c r="E1896" i="2"/>
  <c r="F1896" i="2"/>
  <c r="H1896" i="2"/>
  <c r="B1897" i="2"/>
  <c r="C1897" i="2"/>
  <c r="D1897" i="2"/>
  <c r="E1897" i="2"/>
  <c r="F1897" i="2"/>
  <c r="H1897" i="2"/>
  <c r="B1898" i="2"/>
  <c r="C1898" i="2"/>
  <c r="D1898" i="2"/>
  <c r="E1898" i="2"/>
  <c r="F1898" i="2"/>
  <c r="H1898" i="2"/>
  <c r="B1899" i="2"/>
  <c r="C1899" i="2"/>
  <c r="D1899" i="2"/>
  <c r="E1899" i="2"/>
  <c r="F1899" i="2"/>
  <c r="H1899" i="2"/>
  <c r="B1900" i="2"/>
  <c r="C1900" i="2"/>
  <c r="D1900" i="2"/>
  <c r="E1900" i="2"/>
  <c r="F1900" i="2"/>
  <c r="H1900" i="2"/>
  <c r="B1901" i="2"/>
  <c r="C1901" i="2"/>
  <c r="D1901" i="2"/>
  <c r="E1901" i="2"/>
  <c r="F1901" i="2"/>
  <c r="H1901" i="2"/>
  <c r="B1902" i="2"/>
  <c r="C1902" i="2"/>
  <c r="D1902" i="2"/>
  <c r="E1902" i="2"/>
  <c r="F1902" i="2"/>
  <c r="H1902" i="2"/>
  <c r="F1902" i="1"/>
  <c r="F1901" i="1"/>
  <c r="F1900" i="1"/>
  <c r="F1899" i="1"/>
  <c r="F1898" i="1"/>
  <c r="F1897" i="1"/>
  <c r="F1896" i="1"/>
  <c r="B1895" i="2" l="1"/>
  <c r="C1895" i="2"/>
  <c r="D1895" i="2"/>
  <c r="E1895" i="2"/>
  <c r="F1895" i="2"/>
  <c r="H1895" i="2"/>
  <c r="F1895" i="1"/>
  <c r="F1889" i="1" l="1"/>
  <c r="F1890" i="1"/>
  <c r="F1891" i="1"/>
  <c r="F1892" i="1"/>
  <c r="F1893" i="1"/>
  <c r="F1894" i="1"/>
  <c r="E1888" i="1"/>
  <c r="D1888" i="1"/>
  <c r="C1888" i="1"/>
  <c r="E1887" i="1"/>
  <c r="D1887" i="1"/>
  <c r="C1887" i="1"/>
  <c r="E1886" i="1"/>
  <c r="D1886" i="1"/>
  <c r="C1886" i="1"/>
  <c r="E1885" i="1"/>
  <c r="D1885" i="1"/>
  <c r="C1885" i="1"/>
  <c r="E1884" i="1"/>
  <c r="D1884" i="1"/>
  <c r="C1884" i="1"/>
  <c r="E1883" i="1"/>
  <c r="D1883" i="1"/>
  <c r="C1883" i="1"/>
  <c r="E1882" i="1"/>
  <c r="D1882" i="1"/>
  <c r="C1882" i="1"/>
  <c r="E1881" i="1"/>
  <c r="D1881" i="1"/>
  <c r="C1881" i="1"/>
  <c r="E1880" i="1"/>
  <c r="D1880" i="1"/>
  <c r="C1880" i="1"/>
  <c r="E1879" i="1"/>
  <c r="D1879" i="1"/>
  <c r="C1879" i="1"/>
  <c r="E1878" i="1"/>
  <c r="D1878" i="1"/>
  <c r="C1878" i="1"/>
  <c r="E1877" i="1"/>
  <c r="D1877" i="1"/>
  <c r="C1877" i="1"/>
  <c r="E1876" i="1"/>
  <c r="D1876" i="1"/>
  <c r="C1876" i="1"/>
  <c r="E1875" i="1"/>
  <c r="D1875" i="1"/>
  <c r="C1875" i="1"/>
  <c r="E1874" i="1"/>
  <c r="D1874" i="1"/>
  <c r="C1874" i="1"/>
  <c r="E1873" i="1"/>
  <c r="D1873" i="1"/>
  <c r="C1873" i="1"/>
  <c r="E1872" i="1"/>
  <c r="D1872" i="1"/>
  <c r="C1872" i="1"/>
  <c r="D1871" i="1"/>
  <c r="D1870" i="1"/>
  <c r="B1889" i="2" l="1"/>
  <c r="C1889" i="2"/>
  <c r="D1889" i="2"/>
  <c r="E1889" i="2"/>
  <c r="B1890" i="2"/>
  <c r="C1890" i="2"/>
  <c r="D1890" i="2"/>
  <c r="E1890" i="2"/>
  <c r="F1890" i="2"/>
  <c r="B1891" i="2"/>
  <c r="C1891" i="2"/>
  <c r="D1891" i="2"/>
  <c r="E1891" i="2"/>
  <c r="F1891" i="2"/>
  <c r="B1892" i="2"/>
  <c r="C1892" i="2"/>
  <c r="D1892" i="2"/>
  <c r="E1892" i="2"/>
  <c r="F1892" i="2"/>
  <c r="B1893" i="2"/>
  <c r="C1893" i="2"/>
  <c r="D1893" i="2"/>
  <c r="E1893" i="2"/>
  <c r="F1893" i="2"/>
  <c r="B1894" i="2"/>
  <c r="C1894" i="2"/>
  <c r="D1894" i="2"/>
  <c r="E1894" i="2"/>
  <c r="F1894" i="2"/>
  <c r="H1894" i="2" l="1"/>
  <c r="H1889" i="2"/>
  <c r="H1890" i="2"/>
  <c r="H1891" i="2"/>
  <c r="H1892" i="2"/>
  <c r="H1893" i="2"/>
  <c r="G1755" i="1" l="1"/>
  <c r="H1755" i="1"/>
  <c r="G1756" i="1"/>
  <c r="H1756" i="1"/>
  <c r="G1757" i="1"/>
  <c r="H1757" i="1"/>
  <c r="G1758" i="1"/>
  <c r="H1758" i="1"/>
  <c r="G1759" i="1"/>
  <c r="H1759" i="1"/>
  <c r="G1760" i="1"/>
  <c r="H1760" i="1"/>
  <c r="G1761" i="1"/>
  <c r="H1761" i="1"/>
  <c r="G1762" i="1"/>
  <c r="H1762" i="1"/>
  <c r="G1763" i="1"/>
  <c r="H1763" i="1"/>
  <c r="G1764" i="1"/>
  <c r="H1764" i="1"/>
  <c r="G1765" i="1"/>
  <c r="H1765" i="1"/>
  <c r="G1766" i="1"/>
  <c r="H1766" i="1"/>
  <c r="G1767" i="1"/>
  <c r="H1767" i="1"/>
  <c r="G1768" i="1"/>
  <c r="H1768" i="1"/>
  <c r="G1769" i="1"/>
  <c r="H1769" i="1"/>
  <c r="G1770" i="1"/>
  <c r="H1770" i="1"/>
  <c r="G1771" i="1"/>
  <c r="H1771" i="1"/>
  <c r="G1772" i="1"/>
  <c r="H1772" i="1"/>
  <c r="G1773" i="1"/>
  <c r="H1773" i="1"/>
  <c r="G1774" i="1"/>
  <c r="H1774" i="1"/>
  <c r="G1775" i="1"/>
  <c r="H1775" i="1"/>
  <c r="G1776" i="1"/>
  <c r="H1776" i="1"/>
  <c r="G1777" i="1"/>
  <c r="H1777" i="1"/>
  <c r="G1778" i="1"/>
  <c r="H1778" i="1"/>
  <c r="G1779" i="1"/>
  <c r="H1779" i="1"/>
  <c r="G1780" i="1"/>
  <c r="H1780" i="1"/>
  <c r="G1781" i="1"/>
  <c r="H1781" i="1"/>
  <c r="G1782" i="1"/>
  <c r="H1782" i="1"/>
  <c r="G1783" i="1"/>
  <c r="H1783" i="1"/>
  <c r="G1784" i="1"/>
  <c r="H1784" i="1"/>
  <c r="G1785" i="1"/>
  <c r="H1785" i="1"/>
  <c r="G1786" i="1"/>
  <c r="H1786" i="1"/>
  <c r="G1787" i="1"/>
  <c r="H1787" i="1"/>
  <c r="G1788" i="1"/>
  <c r="H1788" i="1"/>
  <c r="G1789" i="1"/>
  <c r="H1789" i="1"/>
  <c r="G1790" i="1"/>
  <c r="H1790" i="1"/>
  <c r="G1791" i="1"/>
  <c r="H1791" i="1"/>
  <c r="G1792" i="1"/>
  <c r="H1792" i="1"/>
  <c r="G1793" i="1"/>
  <c r="H1793" i="1"/>
  <c r="G1794" i="1"/>
  <c r="H1794" i="1"/>
  <c r="G1795" i="1"/>
  <c r="H1795" i="1"/>
  <c r="G1796" i="1"/>
  <c r="H1796" i="1"/>
  <c r="G1797" i="1"/>
  <c r="H1797" i="1"/>
  <c r="G1798" i="1"/>
  <c r="H1798" i="1"/>
  <c r="G1799" i="1"/>
  <c r="H1799" i="1"/>
  <c r="G1800" i="1"/>
  <c r="H1800" i="1"/>
  <c r="G1801" i="1"/>
  <c r="H1801" i="1"/>
  <c r="G1802" i="1"/>
  <c r="H1802" i="1"/>
  <c r="G1803" i="1"/>
  <c r="H1803" i="1"/>
  <c r="G1804" i="1"/>
  <c r="H1804" i="1"/>
  <c r="G1805" i="1"/>
  <c r="H1805" i="1"/>
  <c r="G1806" i="1"/>
  <c r="H1806" i="1"/>
  <c r="G1807" i="1"/>
  <c r="H1807" i="1"/>
  <c r="G1808" i="1"/>
  <c r="H1808" i="1"/>
  <c r="G1809" i="1"/>
  <c r="H1809" i="1"/>
  <c r="G1810" i="1"/>
  <c r="H1810" i="1"/>
  <c r="G1811" i="1"/>
  <c r="H1811" i="1"/>
  <c r="G1812" i="1"/>
  <c r="H1812" i="1"/>
  <c r="G1813" i="1"/>
  <c r="H1813" i="1"/>
  <c r="G1814" i="1"/>
  <c r="H1814" i="1"/>
  <c r="G1815" i="1"/>
  <c r="H1815" i="1"/>
  <c r="G1816" i="1"/>
  <c r="H1816" i="1"/>
  <c r="G1817" i="1"/>
  <c r="H1817" i="1"/>
  <c r="G1818" i="1"/>
  <c r="H1818" i="1"/>
  <c r="G1819" i="1"/>
  <c r="H1819" i="1"/>
  <c r="G1820" i="1"/>
  <c r="H1820" i="1"/>
  <c r="G1821" i="1"/>
  <c r="H1821" i="1"/>
  <c r="G1822" i="1"/>
  <c r="H1822" i="1"/>
  <c r="G1823" i="1"/>
  <c r="H1823" i="1"/>
  <c r="G1824" i="1"/>
  <c r="H1824" i="1"/>
  <c r="G1825" i="1"/>
  <c r="H1825" i="1"/>
  <c r="G1826" i="1"/>
  <c r="H1826" i="1"/>
  <c r="G1827" i="1"/>
  <c r="H1827" i="1"/>
  <c r="G1828" i="1"/>
  <c r="H1828" i="1"/>
  <c r="G1829" i="1"/>
  <c r="H1829" i="1"/>
  <c r="G1830" i="1"/>
  <c r="H1830" i="1"/>
  <c r="G1831" i="1"/>
  <c r="H1831" i="1"/>
  <c r="G1832" i="1"/>
  <c r="H1832" i="1"/>
  <c r="G1833" i="1"/>
  <c r="H1833" i="1"/>
  <c r="G1834" i="1"/>
  <c r="H1834" i="1"/>
  <c r="G1835" i="1"/>
  <c r="H1835" i="1"/>
  <c r="G1836" i="1"/>
  <c r="H1836" i="1"/>
  <c r="G1837" i="1"/>
  <c r="H1837" i="1"/>
  <c r="G1838" i="1"/>
  <c r="H1838" i="1"/>
  <c r="G1839" i="1"/>
  <c r="H1839" i="1"/>
  <c r="G1840" i="1"/>
  <c r="H1840" i="1"/>
  <c r="G1841" i="1"/>
  <c r="H1841" i="1"/>
  <c r="G1842" i="1"/>
  <c r="H1842" i="1"/>
  <c r="G1843" i="1"/>
  <c r="H1843" i="1"/>
  <c r="G1844" i="1"/>
  <c r="H1844" i="1"/>
  <c r="G1845" i="1"/>
  <c r="H1845" i="1"/>
  <c r="G1846" i="1"/>
  <c r="H1846" i="1"/>
  <c r="G1847" i="1"/>
  <c r="H1847" i="1"/>
  <c r="G1848" i="1"/>
  <c r="H1848" i="1"/>
  <c r="G1849" i="1"/>
  <c r="H1849" i="1"/>
  <c r="G1850" i="1"/>
  <c r="H1850" i="1"/>
  <c r="G1851" i="1"/>
  <c r="H1851" i="1"/>
  <c r="G1852" i="1"/>
  <c r="H1852" i="1"/>
  <c r="G1853" i="1"/>
  <c r="H1853" i="1"/>
  <c r="G1854" i="1"/>
  <c r="H1854" i="1"/>
  <c r="G1855" i="1"/>
  <c r="H1855" i="1"/>
  <c r="G1856" i="1"/>
  <c r="H1856" i="1"/>
  <c r="G1857" i="1"/>
  <c r="H1857" i="1"/>
  <c r="G1858" i="1"/>
  <c r="H1858" i="1"/>
  <c r="G1859" i="1"/>
  <c r="H1859" i="1"/>
  <c r="G1860" i="1"/>
  <c r="H1860" i="1"/>
  <c r="G1861" i="1"/>
  <c r="H1861" i="1"/>
  <c r="G1862" i="1"/>
  <c r="H1862" i="1"/>
  <c r="G1863" i="1"/>
  <c r="H1863" i="1"/>
  <c r="G1864" i="1"/>
  <c r="H1864" i="1"/>
  <c r="G1865" i="1"/>
  <c r="H1865" i="1"/>
  <c r="G1866" i="1"/>
  <c r="H1866" i="1"/>
  <c r="G1867" i="1"/>
  <c r="H1867" i="1"/>
  <c r="G1868" i="1"/>
  <c r="H1868" i="1"/>
  <c r="G1869" i="1"/>
  <c r="H1869" i="1"/>
  <c r="DB18" i="3" l="1"/>
  <c r="DB19" i="3"/>
  <c r="DB20" i="3"/>
  <c r="DB21" i="3"/>
  <c r="DB22" i="3"/>
  <c r="DB23" i="3"/>
  <c r="DB24" i="3"/>
  <c r="DB25" i="3"/>
  <c r="DB26" i="3"/>
  <c r="DB27" i="3"/>
  <c r="DB28" i="3"/>
  <c r="DB29" i="3"/>
  <c r="DB30" i="3"/>
  <c r="DB31" i="3"/>
  <c r="DB32" i="3"/>
  <c r="DB33" i="3"/>
  <c r="DB34" i="3"/>
  <c r="DB35" i="3"/>
  <c r="DB36" i="3"/>
  <c r="DB37" i="3"/>
  <c r="DB38" i="3"/>
  <c r="DB39" i="3"/>
  <c r="DB40" i="3"/>
  <c r="DB41" i="3"/>
  <c r="DB42" i="3"/>
  <c r="DB43" i="3"/>
  <c r="DB44" i="3"/>
  <c r="DB45" i="3"/>
  <c r="DB46" i="3"/>
  <c r="DB47" i="3"/>
  <c r="DB48" i="3"/>
  <c r="DB49" i="3"/>
  <c r="DB50" i="3"/>
  <c r="DB51" i="3"/>
  <c r="DB52" i="3"/>
  <c r="DB53" i="3"/>
  <c r="DB54" i="3"/>
  <c r="DB55" i="3"/>
  <c r="DB56" i="3"/>
  <c r="DB57" i="3"/>
  <c r="DB58" i="3"/>
  <c r="DB59" i="3"/>
  <c r="DB60" i="3"/>
  <c r="DB61" i="3"/>
  <c r="DB62" i="3"/>
  <c r="DB63" i="3"/>
  <c r="DB64" i="3"/>
  <c r="DB65" i="3"/>
  <c r="DB66" i="3"/>
  <c r="DB67" i="3"/>
  <c r="DB68" i="3"/>
  <c r="DB69" i="3"/>
  <c r="DB70" i="3"/>
  <c r="DB71" i="3"/>
  <c r="DB72" i="3"/>
  <c r="DB73" i="3"/>
  <c r="DB74" i="3"/>
  <c r="DB75" i="3"/>
  <c r="DB76" i="3"/>
  <c r="DB77" i="3"/>
  <c r="DB78" i="3"/>
  <c r="DB79" i="3"/>
  <c r="DB80" i="3"/>
  <c r="DB81" i="3"/>
  <c r="DB82" i="3"/>
  <c r="DB83" i="3"/>
  <c r="DB84" i="3"/>
  <c r="DB85" i="3"/>
  <c r="DB86" i="3"/>
  <c r="DB87" i="3"/>
  <c r="DB88" i="3"/>
  <c r="DB89" i="3"/>
  <c r="DB90" i="3"/>
  <c r="DB91" i="3"/>
  <c r="DB92" i="3"/>
  <c r="DB93" i="3"/>
  <c r="DB94" i="3"/>
  <c r="DB95" i="3"/>
  <c r="DB96" i="3"/>
  <c r="DB97" i="3"/>
  <c r="DB98" i="3"/>
  <c r="DB99" i="3"/>
  <c r="DB100" i="3"/>
  <c r="DB101" i="3"/>
  <c r="DB102" i="3"/>
  <c r="DB103" i="3"/>
  <c r="DB104" i="3"/>
  <c r="DB105" i="3"/>
  <c r="DB106" i="3"/>
  <c r="DB107" i="3"/>
  <c r="DB108" i="3"/>
  <c r="DB109" i="3"/>
  <c r="DB110" i="3"/>
  <c r="DB111" i="3"/>
  <c r="DB112" i="3"/>
  <c r="DB113" i="3"/>
  <c r="DB114" i="3"/>
  <c r="DB115" i="3"/>
  <c r="DB116" i="3"/>
  <c r="DB117" i="3"/>
  <c r="DB118" i="3"/>
  <c r="DB119" i="3"/>
  <c r="DB120" i="3"/>
  <c r="DB121" i="3"/>
  <c r="DB122" i="3"/>
  <c r="DB123" i="3"/>
  <c r="DB124" i="3"/>
  <c r="DB125" i="3"/>
  <c r="DB126" i="3"/>
  <c r="DB127" i="3"/>
  <c r="DB128" i="3"/>
  <c r="DB129" i="3"/>
  <c r="DB130" i="3"/>
  <c r="DB131" i="3"/>
  <c r="DB132" i="3"/>
  <c r="DB133" i="3"/>
  <c r="DB134" i="3"/>
  <c r="DB135" i="3"/>
  <c r="DB136" i="3"/>
  <c r="DB137" i="3"/>
  <c r="DB138" i="3"/>
  <c r="DB139" i="3"/>
  <c r="DB140" i="3"/>
  <c r="DB141" i="3"/>
  <c r="DB142" i="3"/>
  <c r="DB143" i="3"/>
  <c r="DB144" i="3"/>
  <c r="DB145" i="3"/>
  <c r="DB146" i="3"/>
  <c r="DB147" i="3"/>
  <c r="DB148" i="3"/>
  <c r="DB149" i="3"/>
  <c r="DB150" i="3"/>
  <c r="DB151" i="3"/>
  <c r="DB152" i="3"/>
  <c r="DB153" i="3"/>
  <c r="DB154" i="3"/>
  <c r="DB155" i="3"/>
  <c r="DB156" i="3"/>
  <c r="DB157" i="3"/>
  <c r="DB158" i="3"/>
  <c r="DB159" i="3"/>
  <c r="DB160" i="3"/>
  <c r="DB161" i="3"/>
  <c r="DB162" i="3"/>
  <c r="DB163" i="3"/>
  <c r="DB164" i="3"/>
  <c r="DB165" i="3"/>
  <c r="DB166" i="3"/>
  <c r="DB167" i="3"/>
  <c r="DB168" i="3"/>
  <c r="DB169" i="3"/>
  <c r="DB170" i="3"/>
  <c r="DB171" i="3"/>
  <c r="DB172" i="3"/>
  <c r="DB173" i="3"/>
  <c r="DB174" i="3"/>
  <c r="DB175" i="3"/>
  <c r="DB176" i="3"/>
  <c r="DB177" i="3"/>
  <c r="DB178" i="3"/>
  <c r="DB179" i="3"/>
  <c r="DB180" i="3"/>
  <c r="DB181" i="3"/>
  <c r="DB182" i="3"/>
  <c r="DB183" i="3"/>
  <c r="DB184" i="3"/>
  <c r="DB185" i="3"/>
  <c r="DB186" i="3"/>
  <c r="DB187" i="3"/>
  <c r="DB188" i="3"/>
  <c r="DB189" i="3"/>
  <c r="DB190" i="3"/>
  <c r="DB191" i="3"/>
  <c r="DB192" i="3"/>
  <c r="DB193" i="3"/>
  <c r="DB194" i="3"/>
  <c r="DB195" i="3"/>
  <c r="DB196" i="3"/>
  <c r="DB197" i="3"/>
  <c r="DB198" i="3"/>
  <c r="DB199" i="3"/>
  <c r="DB200" i="3"/>
  <c r="DB201" i="3"/>
  <c r="DB202" i="3"/>
  <c r="DB203" i="3"/>
  <c r="DB204" i="3"/>
  <c r="DB205" i="3"/>
  <c r="DB206" i="3"/>
  <c r="DB207" i="3"/>
  <c r="DB208" i="3"/>
  <c r="DB209" i="3"/>
  <c r="DB210" i="3"/>
  <c r="DB211" i="3"/>
  <c r="DB212" i="3"/>
  <c r="DB213" i="3"/>
  <c r="DB214" i="3"/>
  <c r="DB215" i="3"/>
  <c r="DB216" i="3"/>
  <c r="DB217" i="3"/>
  <c r="DB218" i="3"/>
  <c r="DB219" i="3"/>
  <c r="DB220" i="3"/>
  <c r="DB221" i="3"/>
  <c r="DB222" i="3"/>
  <c r="DB223" i="3"/>
  <c r="DB224" i="3"/>
  <c r="DB225" i="3"/>
  <c r="DB226" i="3"/>
  <c r="DB227" i="3"/>
  <c r="DB228" i="3"/>
  <c r="DB17" i="3"/>
  <c r="B1888" i="2"/>
  <c r="C1888" i="2"/>
  <c r="D1888" i="2"/>
  <c r="E1888" i="2"/>
  <c r="F1888" i="1"/>
  <c r="V50" i="3"/>
  <c r="D1887" i="2"/>
  <c r="B1886" i="2"/>
  <c r="V49" i="3" s="1"/>
  <c r="C1886" i="2"/>
  <c r="D1886" i="2"/>
  <c r="E1886" i="2"/>
  <c r="B1887" i="2"/>
  <c r="C1887" i="2"/>
  <c r="E1887" i="2"/>
  <c r="F1887" i="1"/>
  <c r="F1889" i="2" l="1"/>
  <c r="H1888" i="1"/>
  <c r="G1888" i="1"/>
  <c r="G1887" i="1"/>
  <c r="H1887" i="1"/>
  <c r="F1888" i="2"/>
  <c r="H1888" i="2"/>
  <c r="F1886" i="1"/>
  <c r="H1886" i="1" l="1"/>
  <c r="G1886" i="1"/>
  <c r="F1887" i="2"/>
  <c r="B1864" i="2"/>
  <c r="C1864" i="2"/>
  <c r="D1864" i="2"/>
  <c r="E1864" i="2"/>
  <c r="F1864" i="2"/>
  <c r="B1865" i="2"/>
  <c r="C1865" i="2"/>
  <c r="D1865" i="2"/>
  <c r="E1865" i="2"/>
  <c r="F1865" i="2"/>
  <c r="B1866" i="2"/>
  <c r="C1866" i="2"/>
  <c r="D1866" i="2"/>
  <c r="E1866" i="2"/>
  <c r="F1866" i="2"/>
  <c r="B1867" i="2"/>
  <c r="C1867" i="2"/>
  <c r="D1867" i="2"/>
  <c r="E1867" i="2"/>
  <c r="F1867" i="2"/>
  <c r="B1868" i="2"/>
  <c r="C1868" i="2"/>
  <c r="D1868" i="2"/>
  <c r="H1868" i="2" s="1"/>
  <c r="E1868" i="2"/>
  <c r="F1868" i="2"/>
  <c r="B1869" i="2"/>
  <c r="C1869" i="2"/>
  <c r="D1869" i="2"/>
  <c r="E1869" i="2"/>
  <c r="F1869" i="2"/>
  <c r="B1870" i="2"/>
  <c r="C1870" i="2"/>
  <c r="D1870" i="2"/>
  <c r="E1870" i="2"/>
  <c r="B1871" i="2"/>
  <c r="C1871" i="2"/>
  <c r="D1871" i="2"/>
  <c r="E1871" i="2"/>
  <c r="B1872" i="2"/>
  <c r="C1872" i="2"/>
  <c r="D1872" i="2"/>
  <c r="E1872" i="2"/>
  <c r="B1873" i="2"/>
  <c r="C1873" i="2"/>
  <c r="D1873" i="2"/>
  <c r="E1873" i="2"/>
  <c r="B1874" i="2"/>
  <c r="C1874" i="2"/>
  <c r="D1874" i="2"/>
  <c r="E1874" i="2"/>
  <c r="B1875" i="2"/>
  <c r="C1875" i="2"/>
  <c r="D1875" i="2"/>
  <c r="E1875" i="2"/>
  <c r="B1876" i="2"/>
  <c r="C1876" i="2"/>
  <c r="D1876" i="2"/>
  <c r="E1876" i="2"/>
  <c r="B1877" i="2"/>
  <c r="C1877" i="2"/>
  <c r="D1877" i="2"/>
  <c r="E1877" i="2"/>
  <c r="B1878" i="2"/>
  <c r="C1878" i="2"/>
  <c r="D1878" i="2"/>
  <c r="E1878" i="2"/>
  <c r="B1879" i="2"/>
  <c r="C1879" i="2"/>
  <c r="D1879" i="2"/>
  <c r="E1879" i="2"/>
  <c r="B1880" i="2"/>
  <c r="C1880" i="2"/>
  <c r="D1880" i="2"/>
  <c r="E1880" i="2"/>
  <c r="B1881" i="2"/>
  <c r="C1881" i="2"/>
  <c r="D1881" i="2"/>
  <c r="E1881" i="2"/>
  <c r="B1882" i="2"/>
  <c r="C1882" i="2"/>
  <c r="D1882" i="2"/>
  <c r="E1882" i="2"/>
  <c r="B1883" i="2"/>
  <c r="C1883" i="2"/>
  <c r="D1883" i="2"/>
  <c r="E1883" i="2"/>
  <c r="B1884" i="2"/>
  <c r="C1884" i="2"/>
  <c r="D1884" i="2"/>
  <c r="E1884" i="2"/>
  <c r="B1885" i="2"/>
  <c r="C1885" i="2"/>
  <c r="D1885" i="2"/>
  <c r="E1885" i="2"/>
  <c r="B1840" i="2"/>
  <c r="C1840" i="2"/>
  <c r="D1840" i="2"/>
  <c r="E1840" i="2"/>
  <c r="F1840" i="2"/>
  <c r="B1841" i="2"/>
  <c r="C1841" i="2"/>
  <c r="D1841" i="2"/>
  <c r="H1841" i="2" s="1"/>
  <c r="E1841" i="2"/>
  <c r="F1841" i="2"/>
  <c r="B1842" i="2"/>
  <c r="C1842" i="2"/>
  <c r="D1842" i="2"/>
  <c r="E1842" i="2"/>
  <c r="F1842" i="2"/>
  <c r="B1843" i="2"/>
  <c r="C1843" i="2"/>
  <c r="D1843" i="2"/>
  <c r="E1843" i="2"/>
  <c r="F1843" i="2"/>
  <c r="B1844" i="2"/>
  <c r="C1844" i="2"/>
  <c r="D1844" i="2"/>
  <c r="E1844" i="2"/>
  <c r="F1844" i="2"/>
  <c r="B1845" i="2"/>
  <c r="C1845" i="2"/>
  <c r="D1845" i="2"/>
  <c r="E1845" i="2"/>
  <c r="F1845" i="2"/>
  <c r="B1846" i="2"/>
  <c r="C1846" i="2"/>
  <c r="D1846" i="2"/>
  <c r="H1846" i="2" s="1"/>
  <c r="E1846" i="2"/>
  <c r="F1846" i="2"/>
  <c r="B1847" i="2"/>
  <c r="C1847" i="2"/>
  <c r="D1847" i="2"/>
  <c r="E1847" i="2"/>
  <c r="F1847" i="2"/>
  <c r="B1848" i="2"/>
  <c r="C1848" i="2"/>
  <c r="D1848" i="2"/>
  <c r="E1848" i="2"/>
  <c r="F1848" i="2"/>
  <c r="B1849" i="2"/>
  <c r="C1849" i="2"/>
  <c r="D1849" i="2"/>
  <c r="H1849" i="2" s="1"/>
  <c r="E1849" i="2"/>
  <c r="F1849" i="2"/>
  <c r="B1850" i="2"/>
  <c r="C1850" i="2"/>
  <c r="D1850" i="2"/>
  <c r="E1850" i="2"/>
  <c r="F1850" i="2"/>
  <c r="B1851" i="2"/>
  <c r="C1851" i="2"/>
  <c r="D1851" i="2"/>
  <c r="E1851" i="2"/>
  <c r="F1851" i="2"/>
  <c r="B1852" i="2"/>
  <c r="C1852" i="2"/>
  <c r="D1852" i="2"/>
  <c r="E1852" i="2"/>
  <c r="F1852" i="2"/>
  <c r="B1853" i="2"/>
  <c r="C1853" i="2"/>
  <c r="D1853" i="2"/>
  <c r="E1853" i="2"/>
  <c r="F1853" i="2"/>
  <c r="B1854" i="2"/>
  <c r="C1854" i="2"/>
  <c r="D1854" i="2"/>
  <c r="H1854" i="2" s="1"/>
  <c r="E1854" i="2"/>
  <c r="F1854" i="2"/>
  <c r="B1855" i="2"/>
  <c r="C1855" i="2"/>
  <c r="D1855" i="2"/>
  <c r="E1855" i="2"/>
  <c r="F1855" i="2"/>
  <c r="B1856" i="2"/>
  <c r="C1856" i="2"/>
  <c r="D1856" i="2"/>
  <c r="E1856" i="2"/>
  <c r="F1856" i="2"/>
  <c r="B1857" i="2"/>
  <c r="C1857" i="2"/>
  <c r="D1857" i="2"/>
  <c r="H1857" i="2" s="1"/>
  <c r="E1857" i="2"/>
  <c r="F1857" i="2"/>
  <c r="B1858" i="2"/>
  <c r="C1858" i="2"/>
  <c r="D1858" i="2"/>
  <c r="E1858" i="2"/>
  <c r="F1858" i="2"/>
  <c r="B1859" i="2"/>
  <c r="C1859" i="2"/>
  <c r="D1859" i="2"/>
  <c r="E1859" i="2"/>
  <c r="F1859" i="2"/>
  <c r="B1860" i="2"/>
  <c r="C1860" i="2"/>
  <c r="D1860" i="2"/>
  <c r="E1860" i="2"/>
  <c r="F1860" i="2"/>
  <c r="B1861" i="2"/>
  <c r="C1861" i="2"/>
  <c r="D1861" i="2"/>
  <c r="E1861" i="2"/>
  <c r="F1861" i="2"/>
  <c r="B1862" i="2"/>
  <c r="C1862" i="2"/>
  <c r="D1862" i="2"/>
  <c r="H1862" i="2" s="1"/>
  <c r="E1862" i="2"/>
  <c r="F1862" i="2"/>
  <c r="B1863" i="2"/>
  <c r="C1863" i="2"/>
  <c r="D1863" i="2"/>
  <c r="E1863" i="2"/>
  <c r="F1863" i="2"/>
  <c r="B1877" i="1"/>
  <c r="F1870" i="1"/>
  <c r="F1870" i="2" s="1"/>
  <c r="F1871" i="1"/>
  <c r="F1871" i="2" s="1"/>
  <c r="F1873" i="1"/>
  <c r="F1874" i="1"/>
  <c r="F1875" i="1"/>
  <c r="F1876" i="1"/>
  <c r="F1877" i="1"/>
  <c r="F1877" i="2" s="1"/>
  <c r="F1878" i="1"/>
  <c r="F1878" i="2" s="1"/>
  <c r="F1879" i="1"/>
  <c r="F1880" i="1"/>
  <c r="F1881" i="1"/>
  <c r="F1882" i="1"/>
  <c r="F1883" i="1"/>
  <c r="F1884" i="2" s="1"/>
  <c r="F1884" i="1"/>
  <c r="F1885" i="1"/>
  <c r="F1886" i="2" s="1"/>
  <c r="F1872" i="1"/>
  <c r="F1883" i="2" l="1"/>
  <c r="G1882" i="1"/>
  <c r="H1882" i="1"/>
  <c r="G1874" i="1"/>
  <c r="H1874" i="1"/>
  <c r="G1875" i="1"/>
  <c r="H1875" i="1"/>
  <c r="F1875" i="2"/>
  <c r="H1881" i="1"/>
  <c r="G1881" i="1"/>
  <c r="G1873" i="1"/>
  <c r="H1873" i="1"/>
  <c r="F1881" i="2"/>
  <c r="H1881" i="2" s="1"/>
  <c r="F1873" i="2"/>
  <c r="G1879" i="1"/>
  <c r="H1879" i="1"/>
  <c r="G1870" i="1"/>
  <c r="H1870" i="1"/>
  <c r="F1879" i="2"/>
  <c r="H1879" i="2" s="1"/>
  <c r="H1884" i="2"/>
  <c r="F1882" i="2"/>
  <c r="F1874" i="2"/>
  <c r="G1871" i="1"/>
  <c r="H1871" i="1"/>
  <c r="G1872" i="1"/>
  <c r="H1872" i="1"/>
  <c r="G1885" i="1"/>
  <c r="H1885" i="1"/>
  <c r="F1885" i="2"/>
  <c r="H1871" i="2"/>
  <c r="G1883" i="1"/>
  <c r="H1883" i="1"/>
  <c r="G1880" i="1"/>
  <c r="H1880" i="1"/>
  <c r="F1876" i="2"/>
  <c r="H1876" i="2" s="1"/>
  <c r="G1878" i="1"/>
  <c r="H1878" i="1"/>
  <c r="G1877" i="1"/>
  <c r="H1877" i="1"/>
  <c r="H1884" i="1"/>
  <c r="G1884" i="1"/>
  <c r="G1876" i="1"/>
  <c r="H1876" i="1"/>
  <c r="F1880" i="2"/>
  <c r="F1872" i="2"/>
  <c r="H1860" i="2"/>
  <c r="H1852" i="2"/>
  <c r="H1844" i="2"/>
  <c r="H1874" i="2"/>
  <c r="H1866" i="2"/>
  <c r="H1855" i="2"/>
  <c r="H1885" i="2"/>
  <c r="H1858" i="2"/>
  <c r="H1850" i="2"/>
  <c r="H1842" i="2"/>
  <c r="H1880" i="2"/>
  <c r="H1872" i="2"/>
  <c r="H1864" i="2"/>
  <c r="H1863" i="2"/>
  <c r="H1853" i="2"/>
  <c r="H1883" i="2"/>
  <c r="H1875" i="2"/>
  <c r="H1867" i="2"/>
  <c r="H1877" i="2"/>
  <c r="H1861" i="2"/>
  <c r="H1856" i="2"/>
  <c r="H1848" i="2"/>
  <c r="H1840" i="2"/>
  <c r="H1878" i="2"/>
  <c r="H1870" i="2"/>
  <c r="H1847" i="2"/>
  <c r="H1869" i="2"/>
  <c r="H1845" i="2"/>
  <c r="H1859" i="2"/>
  <c r="H1851" i="2"/>
  <c r="H1843" i="2"/>
  <c r="H1873" i="2"/>
  <c r="H1865" i="2"/>
  <c r="H1887" i="2"/>
  <c r="H1886" i="2"/>
  <c r="DN29" i="3"/>
  <c r="DO29" i="3" s="1"/>
  <c r="DN30" i="3"/>
  <c r="DO30" i="3" s="1"/>
  <c r="DQ30" i="3"/>
  <c r="DP30" i="3" s="1"/>
  <c r="DN31" i="3"/>
  <c r="DO31" i="3" s="1"/>
  <c r="DQ31" i="3"/>
  <c r="DP31" i="3" s="1"/>
  <c r="DU31" i="3"/>
  <c r="DT31" i="3" s="1"/>
  <c r="FA25" i="3"/>
  <c r="EK78" i="3"/>
  <c r="EI73" i="3"/>
  <c r="EG68" i="3"/>
  <c r="DR3" i="3"/>
  <c r="DN4" i="3"/>
  <c r="DQ4" i="3" s="1"/>
  <c r="DP4" i="3" s="1"/>
  <c r="DN5" i="3"/>
  <c r="DU5" i="3" s="1"/>
  <c r="DT5" i="3" s="1"/>
  <c r="DN6" i="3"/>
  <c r="DO6" i="3" s="1"/>
  <c r="DN7" i="3"/>
  <c r="DS7" i="3" s="1"/>
  <c r="DR7" i="3" s="1"/>
  <c r="DN8" i="3"/>
  <c r="DS8" i="3" s="1"/>
  <c r="DR8" i="3" s="1"/>
  <c r="DN9" i="3"/>
  <c r="DS9" i="3" s="1"/>
  <c r="DR9" i="3" s="1"/>
  <c r="DN10" i="3"/>
  <c r="DQ10" i="3" s="1"/>
  <c r="DP10" i="3" s="1"/>
  <c r="DN11" i="3"/>
  <c r="DU11" i="3" s="1"/>
  <c r="DT11" i="3" s="1"/>
  <c r="DN12" i="3"/>
  <c r="DQ12" i="3" s="1"/>
  <c r="DP12" i="3" s="1"/>
  <c r="DN13" i="3"/>
  <c r="DU13" i="3" s="1"/>
  <c r="DT13" i="3" s="1"/>
  <c r="DN14" i="3"/>
  <c r="DO14" i="3" s="1"/>
  <c r="DN15" i="3"/>
  <c r="DS15" i="3" s="1"/>
  <c r="DR15" i="3" s="1"/>
  <c r="DN16" i="3"/>
  <c r="DS16" i="3" s="1"/>
  <c r="DR16" i="3" s="1"/>
  <c r="DN17" i="3"/>
  <c r="DS17" i="3" s="1"/>
  <c r="DR17" i="3" s="1"/>
  <c r="DN18" i="3"/>
  <c r="DQ18" i="3" s="1"/>
  <c r="DP18" i="3" s="1"/>
  <c r="DN19" i="3"/>
  <c r="DS19" i="3" s="1"/>
  <c r="DR19" i="3" s="1"/>
  <c r="DN20" i="3"/>
  <c r="DQ20" i="3" s="1"/>
  <c r="DP20" i="3" s="1"/>
  <c r="DN21" i="3"/>
  <c r="DU21" i="3" s="1"/>
  <c r="DT21" i="3" s="1"/>
  <c r="DN22" i="3"/>
  <c r="DO22" i="3" s="1"/>
  <c r="DN23" i="3"/>
  <c r="DS23" i="3" s="1"/>
  <c r="DR23" i="3" s="1"/>
  <c r="DN24" i="3"/>
  <c r="DS24" i="3" s="1"/>
  <c r="DR24" i="3" s="1"/>
  <c r="DN25" i="3"/>
  <c r="DS25" i="3" s="1"/>
  <c r="DR25" i="3" s="1"/>
  <c r="DN26" i="3"/>
  <c r="DQ26" i="3" s="1"/>
  <c r="DP26" i="3" s="1"/>
  <c r="DN27" i="3"/>
  <c r="DS27" i="3" s="1"/>
  <c r="DR27" i="3" s="1"/>
  <c r="DN28" i="3"/>
  <c r="DQ28" i="3" s="1"/>
  <c r="DP28" i="3" s="1"/>
  <c r="EY4" i="3"/>
  <c r="EZ4" i="3" s="1"/>
  <c r="FA4" i="3" s="1"/>
  <c r="EY5" i="3"/>
  <c r="EZ5" i="3" s="1"/>
  <c r="FA5" i="3" s="1"/>
  <c r="EY6" i="3"/>
  <c r="EZ6" i="3" s="1"/>
  <c r="FA6" i="3" s="1"/>
  <c r="EY7" i="3"/>
  <c r="EZ7" i="3" s="1"/>
  <c r="FA7" i="3" s="1"/>
  <c r="EY8" i="3"/>
  <c r="EZ8" i="3" s="1"/>
  <c r="FA8" i="3" s="1"/>
  <c r="EY9" i="3"/>
  <c r="EZ9" i="3" s="1"/>
  <c r="FA9" i="3" s="1"/>
  <c r="EY10" i="3"/>
  <c r="EZ10" i="3" s="1"/>
  <c r="FA10" i="3" s="1"/>
  <c r="EY11" i="3"/>
  <c r="EZ11" i="3" s="1"/>
  <c r="FA11" i="3" s="1"/>
  <c r="EY12" i="3"/>
  <c r="EZ12" i="3" s="1"/>
  <c r="FA12" i="3" s="1"/>
  <c r="EY13" i="3"/>
  <c r="EZ13" i="3" s="1"/>
  <c r="FA13" i="3" s="1"/>
  <c r="EY14" i="3"/>
  <c r="EZ14" i="3" s="1"/>
  <c r="FA14" i="3" s="1"/>
  <c r="EY15" i="3"/>
  <c r="EZ15" i="3" s="1"/>
  <c r="FA15" i="3" s="1"/>
  <c r="EY16" i="3"/>
  <c r="EZ16" i="3" s="1"/>
  <c r="FA16" i="3" s="1"/>
  <c r="EY17" i="3"/>
  <c r="EZ17" i="3" s="1"/>
  <c r="FA17" i="3" s="1"/>
  <c r="EY18" i="3"/>
  <c r="EZ18" i="3" s="1"/>
  <c r="FA18" i="3" s="1"/>
  <c r="EY19" i="3"/>
  <c r="EZ19" i="3" s="1"/>
  <c r="FA19" i="3" s="1"/>
  <c r="EY20" i="3"/>
  <c r="EZ20" i="3" s="1"/>
  <c r="FA20" i="3" s="1"/>
  <c r="EY21" i="3"/>
  <c r="EZ21" i="3" s="1"/>
  <c r="FA21" i="3" s="1"/>
  <c r="EY22" i="3"/>
  <c r="EZ22" i="3" s="1"/>
  <c r="FA22" i="3" s="1"/>
  <c r="EY23" i="3"/>
  <c r="EZ23" i="3" s="1"/>
  <c r="FA23" i="3" s="1"/>
  <c r="EY24" i="3"/>
  <c r="EZ24" i="3" s="1"/>
  <c r="FA24" i="3" s="1"/>
  <c r="EY25" i="3"/>
  <c r="EY26" i="3"/>
  <c r="EY27" i="3"/>
  <c r="EY28" i="3"/>
  <c r="EY29" i="3"/>
  <c r="EY30" i="3"/>
  <c r="EY31" i="3"/>
  <c r="EY32" i="3"/>
  <c r="EY33" i="3"/>
  <c r="EY34" i="3"/>
  <c r="EY35" i="3"/>
  <c r="EY36" i="3"/>
  <c r="EY37" i="3"/>
  <c r="EY38" i="3"/>
  <c r="EY39" i="3"/>
  <c r="EY40" i="3"/>
  <c r="EY41" i="3"/>
  <c r="EY42" i="3"/>
  <c r="EY43" i="3"/>
  <c r="EY44" i="3"/>
  <c r="EY45" i="3"/>
  <c r="EY46" i="3"/>
  <c r="EY47" i="3"/>
  <c r="EY48" i="3"/>
  <c r="EY49" i="3"/>
  <c r="EY50" i="3"/>
  <c r="EY51" i="3"/>
  <c r="EY52" i="3"/>
  <c r="EY53" i="3"/>
  <c r="EY54" i="3"/>
  <c r="EY55" i="3"/>
  <c r="EY56" i="3"/>
  <c r="EY57" i="3"/>
  <c r="EY58" i="3"/>
  <c r="EY59" i="3"/>
  <c r="EY60" i="3"/>
  <c r="EY61" i="3"/>
  <c r="EY62" i="3"/>
  <c r="EY63" i="3"/>
  <c r="EY64" i="3"/>
  <c r="EY65" i="3"/>
  <c r="EY66" i="3"/>
  <c r="EY67" i="3"/>
  <c r="EY3" i="3"/>
  <c r="EZ3" i="3" s="1"/>
  <c r="FA3" i="3" s="1"/>
  <c r="EN1" i="3"/>
  <c r="EF4" i="3"/>
  <c r="EH4" i="3" s="1"/>
  <c r="EG4" i="3" s="1"/>
  <c r="EF5" i="3"/>
  <c r="EJ5" i="3" s="1"/>
  <c r="EI5" i="3" s="1"/>
  <c r="EF6" i="3"/>
  <c r="EJ6" i="3" s="1"/>
  <c r="EI6" i="3" s="1"/>
  <c r="EF7" i="3"/>
  <c r="EF8" i="3"/>
  <c r="EH8" i="3" s="1"/>
  <c r="EG8" i="3" s="1"/>
  <c r="EF9" i="3"/>
  <c r="EJ9" i="3" s="1"/>
  <c r="EI9" i="3" s="1"/>
  <c r="EF10" i="3"/>
  <c r="EL10" i="3" s="1"/>
  <c r="EK10" i="3" s="1"/>
  <c r="EF11" i="3"/>
  <c r="EL11" i="3" s="1"/>
  <c r="EK11" i="3" s="1"/>
  <c r="EF12" i="3"/>
  <c r="EH12" i="3" s="1"/>
  <c r="EG12" i="3" s="1"/>
  <c r="EF13" i="3"/>
  <c r="EJ13" i="3" s="1"/>
  <c r="EI13" i="3" s="1"/>
  <c r="EF14" i="3"/>
  <c r="EJ14" i="3" s="1"/>
  <c r="EI14" i="3" s="1"/>
  <c r="EF15" i="3"/>
  <c r="EF16" i="3"/>
  <c r="EH16" i="3" s="1"/>
  <c r="EG16" i="3" s="1"/>
  <c r="EF17" i="3"/>
  <c r="EJ17" i="3" s="1"/>
  <c r="EI17" i="3" s="1"/>
  <c r="EF18" i="3"/>
  <c r="EL18" i="3" s="1"/>
  <c r="EK18" i="3" s="1"/>
  <c r="EF19" i="3"/>
  <c r="EL19" i="3" s="1"/>
  <c r="EK19" i="3" s="1"/>
  <c r="EF20" i="3"/>
  <c r="EH20" i="3" s="1"/>
  <c r="EG20" i="3" s="1"/>
  <c r="EF21" i="3"/>
  <c r="EJ21" i="3" s="1"/>
  <c r="EI21" i="3" s="1"/>
  <c r="EF22" i="3"/>
  <c r="EJ22" i="3" s="1"/>
  <c r="EI22" i="3" s="1"/>
  <c r="EF23" i="3"/>
  <c r="EF24" i="3"/>
  <c r="EH24" i="3" s="1"/>
  <c r="EG24" i="3" s="1"/>
  <c r="EF25" i="3"/>
  <c r="EJ25" i="3" s="1"/>
  <c r="EI25" i="3" s="1"/>
  <c r="EF26" i="3"/>
  <c r="EL26" i="3" s="1"/>
  <c r="EK26" i="3" s="1"/>
  <c r="EF27" i="3"/>
  <c r="EL27" i="3" s="1"/>
  <c r="EK27" i="3" s="1"/>
  <c r="EF28" i="3"/>
  <c r="EH28" i="3" s="1"/>
  <c r="EG28" i="3" s="1"/>
  <c r="EF29" i="3"/>
  <c r="EJ29" i="3" s="1"/>
  <c r="EI29" i="3" s="1"/>
  <c r="EF30" i="3"/>
  <c r="EJ30" i="3" s="1"/>
  <c r="EI30" i="3" s="1"/>
  <c r="EF31" i="3"/>
  <c r="EF32" i="3"/>
  <c r="EH32" i="3" s="1"/>
  <c r="EG32" i="3" s="1"/>
  <c r="EF33" i="3"/>
  <c r="EJ33" i="3" s="1"/>
  <c r="EI33" i="3" s="1"/>
  <c r="EF34" i="3"/>
  <c r="EL34" i="3" s="1"/>
  <c r="EK34" i="3" s="1"/>
  <c r="EF35" i="3"/>
  <c r="EL35" i="3" s="1"/>
  <c r="EK35" i="3" s="1"/>
  <c r="EF36" i="3"/>
  <c r="EH36" i="3" s="1"/>
  <c r="EG36" i="3" s="1"/>
  <c r="EF37" i="3"/>
  <c r="EJ37" i="3" s="1"/>
  <c r="EI37" i="3" s="1"/>
  <c r="EF38" i="3"/>
  <c r="EJ38" i="3" s="1"/>
  <c r="EI38" i="3" s="1"/>
  <c r="EF39" i="3"/>
  <c r="EF40" i="3"/>
  <c r="EH40" i="3" s="1"/>
  <c r="EG40" i="3" s="1"/>
  <c r="EF41" i="3"/>
  <c r="EJ41" i="3" s="1"/>
  <c r="EI41" i="3" s="1"/>
  <c r="EF42" i="3"/>
  <c r="EL42" i="3" s="1"/>
  <c r="EK42" i="3" s="1"/>
  <c r="EF43" i="3"/>
  <c r="EL43" i="3" s="1"/>
  <c r="EK43" i="3" s="1"/>
  <c r="EF44" i="3"/>
  <c r="EH44" i="3" s="1"/>
  <c r="EG44" i="3" s="1"/>
  <c r="EF45" i="3"/>
  <c r="EJ45" i="3" s="1"/>
  <c r="EI45" i="3" s="1"/>
  <c r="EF46" i="3"/>
  <c r="EJ46" i="3" s="1"/>
  <c r="EI46" i="3" s="1"/>
  <c r="EF47" i="3"/>
  <c r="EF48" i="3"/>
  <c r="EH48" i="3" s="1"/>
  <c r="EG48" i="3" s="1"/>
  <c r="EF49" i="3"/>
  <c r="EJ49" i="3" s="1"/>
  <c r="EI49" i="3" s="1"/>
  <c r="EF50" i="3"/>
  <c r="EL50" i="3" s="1"/>
  <c r="EK50" i="3" s="1"/>
  <c r="EF51" i="3"/>
  <c r="EL51" i="3" s="1"/>
  <c r="EK51" i="3" s="1"/>
  <c r="EF52" i="3"/>
  <c r="EH52" i="3" s="1"/>
  <c r="EG52" i="3" s="1"/>
  <c r="EF53" i="3"/>
  <c r="EJ53" i="3" s="1"/>
  <c r="EI53" i="3" s="1"/>
  <c r="EF54" i="3"/>
  <c r="EJ54" i="3" s="1"/>
  <c r="EI54" i="3" s="1"/>
  <c r="EF55" i="3"/>
  <c r="EF56" i="3"/>
  <c r="EH56" i="3" s="1"/>
  <c r="EG56" i="3" s="1"/>
  <c r="EF57" i="3"/>
  <c r="EJ57" i="3" s="1"/>
  <c r="EI57" i="3" s="1"/>
  <c r="EF58" i="3"/>
  <c r="EL58" i="3" s="1"/>
  <c r="EK58" i="3" s="1"/>
  <c r="EF59" i="3"/>
  <c r="EL59" i="3" s="1"/>
  <c r="EK59" i="3" s="1"/>
  <c r="EF60" i="3"/>
  <c r="EH60" i="3" s="1"/>
  <c r="EG60" i="3" s="1"/>
  <c r="EF61" i="3"/>
  <c r="EJ61" i="3" s="1"/>
  <c r="EI61" i="3" s="1"/>
  <c r="EF62" i="3"/>
  <c r="EJ62" i="3" s="1"/>
  <c r="EI62" i="3" s="1"/>
  <c r="EF63" i="3"/>
  <c r="EF64" i="3"/>
  <c r="EJ64" i="3" s="1"/>
  <c r="EI64" i="3" s="1"/>
  <c r="EF65" i="3"/>
  <c r="EJ65" i="3" s="1"/>
  <c r="EI65" i="3" s="1"/>
  <c r="EF66" i="3"/>
  <c r="EL66" i="3" s="1"/>
  <c r="EK66" i="3" s="1"/>
  <c r="EF67" i="3"/>
  <c r="EL67" i="3" s="1"/>
  <c r="EK67" i="3" s="1"/>
  <c r="EF68" i="3"/>
  <c r="EL68" i="3" s="1"/>
  <c r="EK68" i="3" s="1"/>
  <c r="EF69" i="3"/>
  <c r="EL69" i="3" s="1"/>
  <c r="EK69" i="3" s="1"/>
  <c r="EF70" i="3"/>
  <c r="EJ70" i="3" s="1"/>
  <c r="EI70" i="3" s="1"/>
  <c r="EF71" i="3"/>
  <c r="EF72" i="3"/>
  <c r="EJ72" i="3" s="1"/>
  <c r="EI72" i="3" s="1"/>
  <c r="EF73" i="3"/>
  <c r="EL73" i="3" s="1"/>
  <c r="EK73" i="3" s="1"/>
  <c r="EF74" i="3"/>
  <c r="EL74" i="3" s="1"/>
  <c r="EK74" i="3" s="1"/>
  <c r="EF75" i="3"/>
  <c r="EL75" i="3" s="1"/>
  <c r="EK75" i="3" s="1"/>
  <c r="EF76" i="3"/>
  <c r="EL76" i="3" s="1"/>
  <c r="EK76" i="3" s="1"/>
  <c r="EF77" i="3"/>
  <c r="EL77" i="3" s="1"/>
  <c r="EK77" i="3" s="1"/>
  <c r="EF78" i="3"/>
  <c r="EF79" i="3"/>
  <c r="EF80" i="3"/>
  <c r="EF81" i="3"/>
  <c r="EF82" i="3"/>
  <c r="EF83" i="3"/>
  <c r="EF84" i="3"/>
  <c r="EF85" i="3"/>
  <c r="EF86" i="3"/>
  <c r="EF87" i="3"/>
  <c r="EF88" i="3"/>
  <c r="EF89" i="3"/>
  <c r="EF90" i="3"/>
  <c r="EF3" i="3"/>
  <c r="EL3" i="3" s="1"/>
  <c r="DN3" i="3"/>
  <c r="DS3" i="3" s="1"/>
  <c r="AU3" i="3"/>
  <c r="AW3" i="3" s="1"/>
  <c r="AU4" i="3"/>
  <c r="AW4" i="3" s="1"/>
  <c r="AU5" i="3"/>
  <c r="AW5" i="3" s="1"/>
  <c r="AU6" i="3"/>
  <c r="AX6" i="3" s="1"/>
  <c r="BI29" i="3"/>
  <c r="BI30" i="3"/>
  <c r="BI31" i="3"/>
  <c r="BI32" i="3"/>
  <c r="BI33" i="3"/>
  <c r="BI34" i="3"/>
  <c r="BI35" i="3"/>
  <c r="BI36" i="3"/>
  <c r="BI37" i="3"/>
  <c r="BI38" i="3"/>
  <c r="BI39" i="3"/>
  <c r="BI40" i="3"/>
  <c r="BI41" i="3"/>
  <c r="BI42" i="3"/>
  <c r="BI43" i="3"/>
  <c r="BI44" i="3"/>
  <c r="BI45" i="3"/>
  <c r="BI46" i="3"/>
  <c r="BI47" i="3"/>
  <c r="BI48" i="3"/>
  <c r="BI49" i="3"/>
  <c r="BI50" i="3"/>
  <c r="BI51" i="3"/>
  <c r="BI52" i="3"/>
  <c r="BI53" i="3"/>
  <c r="BI54" i="3"/>
  <c r="BI55" i="3"/>
  <c r="BI56" i="3"/>
  <c r="BI57" i="3"/>
  <c r="BI58" i="3"/>
  <c r="BI59" i="3"/>
  <c r="BI60" i="3"/>
  <c r="BI61" i="3"/>
  <c r="BI62" i="3"/>
  <c r="BI63" i="3"/>
  <c r="BI64" i="3"/>
  <c r="BI65" i="3"/>
  <c r="BI66" i="3"/>
  <c r="BI67" i="3"/>
  <c r="BI9" i="3"/>
  <c r="BJ9" i="3" s="1"/>
  <c r="BI10" i="3"/>
  <c r="BJ10" i="3" s="1"/>
  <c r="BI11" i="3"/>
  <c r="BJ11" i="3" s="1"/>
  <c r="BI12" i="3"/>
  <c r="BJ12" i="3" s="1"/>
  <c r="BI13" i="3"/>
  <c r="BJ13" i="3" s="1"/>
  <c r="BI14" i="3"/>
  <c r="BJ14" i="3" s="1"/>
  <c r="BI15" i="3"/>
  <c r="BJ15" i="3" s="1"/>
  <c r="BI16" i="3"/>
  <c r="BJ16" i="3" s="1"/>
  <c r="BI17" i="3"/>
  <c r="BJ17" i="3" s="1"/>
  <c r="BI18" i="3"/>
  <c r="BJ18" i="3" s="1"/>
  <c r="BI19" i="3"/>
  <c r="BJ19" i="3" s="1"/>
  <c r="BI20" i="3"/>
  <c r="BJ20" i="3" s="1"/>
  <c r="BI21" i="3"/>
  <c r="BJ21" i="3" s="1"/>
  <c r="BI22" i="3"/>
  <c r="BJ22" i="3" s="1"/>
  <c r="BI23" i="3"/>
  <c r="BJ23" i="3" s="1"/>
  <c r="BI24" i="3"/>
  <c r="BJ24" i="3" s="1"/>
  <c r="BI25" i="3"/>
  <c r="BJ25" i="3" s="1"/>
  <c r="BI26" i="3"/>
  <c r="BJ26" i="3" s="1"/>
  <c r="BI27" i="3"/>
  <c r="BJ27" i="3" s="1"/>
  <c r="BI28" i="3"/>
  <c r="BI7" i="3"/>
  <c r="BJ7" i="3" s="1"/>
  <c r="BI8" i="3"/>
  <c r="BJ8" i="3" s="1"/>
  <c r="BI4" i="3"/>
  <c r="BJ4" i="3" s="1"/>
  <c r="BI5" i="3"/>
  <c r="BJ5" i="3" s="1"/>
  <c r="BI6" i="3"/>
  <c r="BJ6" i="3" s="1"/>
  <c r="BI3" i="3"/>
  <c r="BJ3" i="3" s="1"/>
  <c r="BC1" i="3"/>
  <c r="BD1" i="3"/>
  <c r="BE1" i="3"/>
  <c r="BF1" i="3"/>
  <c r="BG1" i="3"/>
  <c r="BH1" i="3"/>
  <c r="BB1" i="3"/>
  <c r="AY1" i="3"/>
  <c r="AU74" i="3"/>
  <c r="AW74" i="3" s="1"/>
  <c r="AU75" i="3"/>
  <c r="AX75" i="3" s="1"/>
  <c r="AU76" i="3"/>
  <c r="AW76" i="3" s="1"/>
  <c r="AU77" i="3"/>
  <c r="AW77" i="3" s="1"/>
  <c r="AU78" i="3"/>
  <c r="AU79" i="3"/>
  <c r="AU80" i="3"/>
  <c r="AX80" i="3" s="1"/>
  <c r="AU81" i="3"/>
  <c r="AX81" i="3" s="1"/>
  <c r="AU82" i="3"/>
  <c r="AX82" i="3" s="1"/>
  <c r="AU83" i="3"/>
  <c r="AU84" i="3"/>
  <c r="AU85" i="3"/>
  <c r="AU86" i="3"/>
  <c r="AU87" i="3"/>
  <c r="AU88" i="3"/>
  <c r="AU89" i="3"/>
  <c r="AU90" i="3"/>
  <c r="AU7" i="3"/>
  <c r="AV7" i="3" s="1"/>
  <c r="AU8" i="3"/>
  <c r="AV8" i="3" s="1"/>
  <c r="AU9" i="3"/>
  <c r="AV9" i="3" s="1"/>
  <c r="AU10" i="3"/>
  <c r="AV10" i="3" s="1"/>
  <c r="AU11" i="3"/>
  <c r="AV11" i="3" s="1"/>
  <c r="AU12" i="3"/>
  <c r="AW12" i="3" s="1"/>
  <c r="AU13" i="3"/>
  <c r="AV13" i="3" s="1"/>
  <c r="AU14" i="3"/>
  <c r="AV14" i="3" s="1"/>
  <c r="AU15" i="3"/>
  <c r="AV15" i="3" s="1"/>
  <c r="AU16" i="3"/>
  <c r="AV16" i="3" s="1"/>
  <c r="AU17" i="3"/>
  <c r="AV17" i="3" s="1"/>
  <c r="AU18" i="3"/>
  <c r="AV18" i="3" s="1"/>
  <c r="AU19" i="3"/>
  <c r="AV19" i="3" s="1"/>
  <c r="AU20" i="3"/>
  <c r="AV20" i="3" s="1"/>
  <c r="AU21" i="3"/>
  <c r="AV21" i="3" s="1"/>
  <c r="AU22" i="3"/>
  <c r="AV22" i="3" s="1"/>
  <c r="AU23" i="3"/>
  <c r="AV23" i="3" s="1"/>
  <c r="AU24" i="3"/>
  <c r="AV24" i="3" s="1"/>
  <c r="AU25" i="3"/>
  <c r="AV25" i="3" s="1"/>
  <c r="AU26" i="3"/>
  <c r="AV26" i="3" s="1"/>
  <c r="AU27" i="3"/>
  <c r="AV27" i="3" s="1"/>
  <c r="AU28" i="3"/>
  <c r="AV28" i="3" s="1"/>
  <c r="AU29" i="3"/>
  <c r="AV29" i="3" s="1"/>
  <c r="AU30" i="3"/>
  <c r="AV30" i="3" s="1"/>
  <c r="AU31" i="3"/>
  <c r="AV31" i="3" s="1"/>
  <c r="AU32" i="3"/>
  <c r="AV32" i="3" s="1"/>
  <c r="AU33" i="3"/>
  <c r="AV33" i="3" s="1"/>
  <c r="AU34" i="3"/>
  <c r="AV34" i="3" s="1"/>
  <c r="AU35" i="3"/>
  <c r="AV35" i="3" s="1"/>
  <c r="AU36" i="3"/>
  <c r="AV36" i="3" s="1"/>
  <c r="AU37" i="3"/>
  <c r="AV37" i="3" s="1"/>
  <c r="AU38" i="3"/>
  <c r="AV38" i="3" s="1"/>
  <c r="AU39" i="3"/>
  <c r="AV39" i="3" s="1"/>
  <c r="AU40" i="3"/>
  <c r="AV40" i="3" s="1"/>
  <c r="AU41" i="3"/>
  <c r="AV41" i="3" s="1"/>
  <c r="AU42" i="3"/>
  <c r="AV42" i="3" s="1"/>
  <c r="AU43" i="3"/>
  <c r="AV43" i="3" s="1"/>
  <c r="AU44" i="3"/>
  <c r="AV44" i="3" s="1"/>
  <c r="AU45" i="3"/>
  <c r="AV45" i="3" s="1"/>
  <c r="AU46" i="3"/>
  <c r="AV46" i="3" s="1"/>
  <c r="AU47" i="3"/>
  <c r="AV47" i="3" s="1"/>
  <c r="AU48" i="3"/>
  <c r="AV48" i="3" s="1"/>
  <c r="AU49" i="3"/>
  <c r="AV49" i="3" s="1"/>
  <c r="AU50" i="3"/>
  <c r="AV50" i="3" s="1"/>
  <c r="AU51" i="3"/>
  <c r="AV51" i="3" s="1"/>
  <c r="AU52" i="3"/>
  <c r="AV52" i="3" s="1"/>
  <c r="AU53" i="3"/>
  <c r="AV53" i="3" s="1"/>
  <c r="AU54" i="3"/>
  <c r="AV54" i="3" s="1"/>
  <c r="AU55" i="3"/>
  <c r="AV55" i="3" s="1"/>
  <c r="AU56" i="3"/>
  <c r="AV56" i="3" s="1"/>
  <c r="AU57" i="3"/>
  <c r="AV57" i="3" s="1"/>
  <c r="AU58" i="3"/>
  <c r="AV58" i="3" s="1"/>
  <c r="AU59" i="3"/>
  <c r="AW59" i="3" s="1"/>
  <c r="AU60" i="3"/>
  <c r="AV60" i="3" s="1"/>
  <c r="AU61" i="3"/>
  <c r="AV61" i="3" s="1"/>
  <c r="AU62" i="3"/>
  <c r="AV62" i="3" s="1"/>
  <c r="AU63" i="3"/>
  <c r="AV63" i="3" s="1"/>
  <c r="AU64" i="3"/>
  <c r="AV64" i="3" s="1"/>
  <c r="AU65" i="3"/>
  <c r="AV65" i="3" s="1"/>
  <c r="AU66" i="3"/>
  <c r="AW66" i="3" s="1"/>
  <c r="AU67" i="3"/>
  <c r="AV67" i="3" s="1"/>
  <c r="AU68" i="3"/>
  <c r="AV68" i="3" s="1"/>
  <c r="AU69" i="3"/>
  <c r="AV69" i="3" s="1"/>
  <c r="AU70" i="3"/>
  <c r="AV70" i="3" s="1"/>
  <c r="AU71" i="3"/>
  <c r="AV71" i="3" s="1"/>
  <c r="AU72" i="3"/>
  <c r="AV72" i="3" s="1"/>
  <c r="AU73" i="3"/>
  <c r="AH27" i="3"/>
  <c r="AI27" i="3" s="1"/>
  <c r="AK27" i="3" s="1"/>
  <c r="AH28" i="3"/>
  <c r="AJ28" i="3" s="1"/>
  <c r="AH21" i="3"/>
  <c r="AJ21" i="3" s="1"/>
  <c r="AH22" i="3"/>
  <c r="AL22" i="3" s="1"/>
  <c r="AH23" i="3"/>
  <c r="AJ23" i="3" s="1"/>
  <c r="AH24" i="3"/>
  <c r="AJ24" i="3" s="1"/>
  <c r="AH25" i="3"/>
  <c r="AJ25" i="3" s="1"/>
  <c r="AH26" i="3"/>
  <c r="AI26" i="3" s="1"/>
  <c r="AK26" i="3" s="1"/>
  <c r="AH4" i="3"/>
  <c r="AJ4" i="3" s="1"/>
  <c r="AH5" i="3"/>
  <c r="AJ5" i="3" s="1"/>
  <c r="AH6" i="3"/>
  <c r="AJ6" i="3" s="1"/>
  <c r="AH7" i="3"/>
  <c r="AJ7" i="3" s="1"/>
  <c r="AH8" i="3"/>
  <c r="AJ8" i="3" s="1"/>
  <c r="AH9" i="3"/>
  <c r="AJ9" i="3" s="1"/>
  <c r="AH10" i="3"/>
  <c r="AI10" i="3" s="1"/>
  <c r="AK10" i="3" s="1"/>
  <c r="AH11" i="3"/>
  <c r="AJ11" i="3" s="1"/>
  <c r="AH12" i="3"/>
  <c r="AJ12" i="3" s="1"/>
  <c r="AH13" i="3"/>
  <c r="AJ13" i="3" s="1"/>
  <c r="AH14" i="3"/>
  <c r="AJ14" i="3" s="1"/>
  <c r="AH15" i="3"/>
  <c r="AJ15" i="3" s="1"/>
  <c r="AH16" i="3"/>
  <c r="AJ16" i="3" s="1"/>
  <c r="AH17" i="3"/>
  <c r="AJ17" i="3" s="1"/>
  <c r="AH18" i="3"/>
  <c r="AI18" i="3" s="1"/>
  <c r="AK18" i="3" s="1"/>
  <c r="AH19" i="3"/>
  <c r="AI19" i="3" s="1"/>
  <c r="AK19" i="3" s="1"/>
  <c r="AH20" i="3"/>
  <c r="AJ20" i="3" s="1"/>
  <c r="AH3" i="3"/>
  <c r="AI3" i="3" s="1"/>
  <c r="AK3" i="3" s="1"/>
  <c r="P4" i="3"/>
  <c r="Q4" i="3" s="1"/>
  <c r="R4" i="3" s="1"/>
  <c r="P5" i="3"/>
  <c r="Q5" i="3" s="1"/>
  <c r="P6" i="3"/>
  <c r="Q6" i="3" s="1"/>
  <c r="R6" i="3" s="1"/>
  <c r="P7" i="3"/>
  <c r="P8" i="3"/>
  <c r="Q8" i="3" s="1"/>
  <c r="R8" i="3" s="1"/>
  <c r="P9" i="3"/>
  <c r="P10" i="3"/>
  <c r="Q10" i="3" s="1"/>
  <c r="R10" i="3" s="1"/>
  <c r="P11" i="3"/>
  <c r="Q11" i="3" s="1"/>
  <c r="P12" i="3"/>
  <c r="Q12" i="3" s="1"/>
  <c r="R12" i="3" s="1"/>
  <c r="P13" i="3"/>
  <c r="Q13" i="3" s="1"/>
  <c r="P14" i="3"/>
  <c r="Q14" i="3" s="1"/>
  <c r="R14" i="3" s="1"/>
  <c r="P15" i="3"/>
  <c r="Q15" i="3" s="1"/>
  <c r="P16" i="3"/>
  <c r="Q16" i="3" s="1"/>
  <c r="R16" i="3" s="1"/>
  <c r="P3" i="3"/>
  <c r="Q3" i="3" s="1"/>
  <c r="R3" i="3" s="1"/>
  <c r="Z170" i="10"/>
  <c r="AF167" i="10"/>
  <c r="AE167" i="10"/>
  <c r="AD167" i="10"/>
  <c r="AC167" i="10"/>
  <c r="AB167" i="10"/>
  <c r="AA167" i="10"/>
  <c r="Z167" i="10"/>
  <c r="AG167" i="10" s="1"/>
  <c r="H1882" i="2" l="1"/>
  <c r="EL64" i="3"/>
  <c r="EK64" i="3" s="1"/>
  <c r="AX62" i="3"/>
  <c r="EH58" i="3"/>
  <c r="EG58" i="3" s="1"/>
  <c r="EJ51" i="3"/>
  <c r="EI51" i="3" s="1"/>
  <c r="EL56" i="3"/>
  <c r="EK56" i="3" s="1"/>
  <c r="EJ59" i="3"/>
  <c r="EI59" i="3" s="1"/>
  <c r="EH37" i="3"/>
  <c r="EG37" i="3" s="1"/>
  <c r="EJ40" i="3"/>
  <c r="EI40" i="3" s="1"/>
  <c r="EL45" i="3"/>
  <c r="EK45" i="3" s="1"/>
  <c r="EH35" i="3"/>
  <c r="EG35" i="3" s="1"/>
  <c r="EJ36" i="3"/>
  <c r="EI36" i="3" s="1"/>
  <c r="EL24" i="3"/>
  <c r="EK24" i="3" s="1"/>
  <c r="EH27" i="3"/>
  <c r="EG27" i="3" s="1"/>
  <c r="EJ28" i="3"/>
  <c r="EI28" i="3" s="1"/>
  <c r="EL21" i="3"/>
  <c r="EK21" i="3" s="1"/>
  <c r="EH13" i="3"/>
  <c r="EG13" i="3" s="1"/>
  <c r="EJ19" i="3"/>
  <c r="EI19" i="3" s="1"/>
  <c r="EL13" i="3"/>
  <c r="EK13" i="3" s="1"/>
  <c r="EH5" i="3"/>
  <c r="EG5" i="3" s="1"/>
  <c r="EJ16" i="3"/>
  <c r="EI16" i="3" s="1"/>
  <c r="EH59" i="3"/>
  <c r="EG59" i="3" s="1"/>
  <c r="EJ60" i="3"/>
  <c r="EI60" i="3" s="1"/>
  <c r="EJ8" i="3"/>
  <c r="EI8" i="3" s="1"/>
  <c r="EH53" i="3"/>
  <c r="EG53" i="3" s="1"/>
  <c r="EH34" i="3"/>
  <c r="EG34" i="3" s="1"/>
  <c r="EH11" i="3"/>
  <c r="EG11" i="3" s="1"/>
  <c r="EJ56" i="3"/>
  <c r="EI56" i="3" s="1"/>
  <c r="EJ35" i="3"/>
  <c r="EI35" i="3" s="1"/>
  <c r="EJ12" i="3"/>
  <c r="EI12" i="3" s="1"/>
  <c r="EL61" i="3"/>
  <c r="EK61" i="3" s="1"/>
  <c r="EL40" i="3"/>
  <c r="EK40" i="3" s="1"/>
  <c r="EL17" i="3"/>
  <c r="EK17" i="3" s="1"/>
  <c r="EH65" i="3"/>
  <c r="EG65" i="3" s="1"/>
  <c r="EL41" i="3"/>
  <c r="EK41" i="3" s="1"/>
  <c r="EH51" i="3"/>
  <c r="EG51" i="3" s="1"/>
  <c r="EH29" i="3"/>
  <c r="EG29" i="3" s="1"/>
  <c r="EH10" i="3"/>
  <c r="EG10" i="3" s="1"/>
  <c r="EJ52" i="3"/>
  <c r="EI52" i="3" s="1"/>
  <c r="EJ32" i="3"/>
  <c r="EI32" i="3" s="1"/>
  <c r="EJ11" i="3"/>
  <c r="EI11" i="3" s="1"/>
  <c r="EL57" i="3"/>
  <c r="EK57" i="3" s="1"/>
  <c r="EL37" i="3"/>
  <c r="EK37" i="3" s="1"/>
  <c r="EL16" i="3"/>
  <c r="EK16" i="3" s="1"/>
  <c r="EH64" i="3"/>
  <c r="EG64" i="3" s="1"/>
  <c r="EH50" i="3"/>
  <c r="EG50" i="3" s="1"/>
  <c r="EL33" i="3"/>
  <c r="EK33" i="3" s="1"/>
  <c r="EH66" i="3"/>
  <c r="EG66" i="3" s="1"/>
  <c r="AX14" i="3"/>
  <c r="EH45" i="3"/>
  <c r="EG45" i="3" s="1"/>
  <c r="EH26" i="3"/>
  <c r="EG26" i="3" s="1"/>
  <c r="EJ3" i="3"/>
  <c r="EJ48" i="3"/>
  <c r="EI48" i="3" s="1"/>
  <c r="EJ27" i="3"/>
  <c r="EI27" i="3" s="1"/>
  <c r="EJ4" i="3"/>
  <c r="EI4" i="3" s="1"/>
  <c r="EL53" i="3"/>
  <c r="EK53" i="3" s="1"/>
  <c r="EL32" i="3"/>
  <c r="EK32" i="3" s="1"/>
  <c r="EL9" i="3"/>
  <c r="EK9" i="3" s="1"/>
  <c r="EJ69" i="3"/>
  <c r="EI69" i="3" s="1"/>
  <c r="AL23" i="3"/>
  <c r="EH43" i="3"/>
  <c r="EG43" i="3" s="1"/>
  <c r="EH21" i="3"/>
  <c r="EG21" i="3" s="1"/>
  <c r="EJ67" i="3"/>
  <c r="EI67" i="3" s="1"/>
  <c r="EJ44" i="3"/>
  <c r="EI44" i="3" s="1"/>
  <c r="EJ24" i="3"/>
  <c r="EI24" i="3" s="1"/>
  <c r="EL72" i="3"/>
  <c r="EK72" i="3" s="1"/>
  <c r="EL49" i="3"/>
  <c r="EK49" i="3" s="1"/>
  <c r="EL29" i="3"/>
  <c r="EK29" i="3" s="1"/>
  <c r="EL8" i="3"/>
  <c r="EK8" i="3" s="1"/>
  <c r="EJ68" i="3"/>
  <c r="EI68" i="3" s="1"/>
  <c r="DU29" i="3"/>
  <c r="DT29" i="3" s="1"/>
  <c r="EH61" i="3"/>
  <c r="EG61" i="3" s="1"/>
  <c r="EH42" i="3"/>
  <c r="EG42" i="3" s="1"/>
  <c r="EH19" i="3"/>
  <c r="EG19" i="3" s="1"/>
  <c r="EJ43" i="3"/>
  <c r="EI43" i="3" s="1"/>
  <c r="EJ20" i="3"/>
  <c r="EI20" i="3" s="1"/>
  <c r="EL48" i="3"/>
  <c r="EK48" i="3" s="1"/>
  <c r="EL25" i="3"/>
  <c r="EK25" i="3" s="1"/>
  <c r="EL5" i="3"/>
  <c r="EK5" i="3" s="1"/>
  <c r="DQ29" i="3"/>
  <c r="DP29" i="3" s="1"/>
  <c r="EH18" i="3"/>
  <c r="EG18" i="3" s="1"/>
  <c r="EL65" i="3"/>
  <c r="EK65" i="3" s="1"/>
  <c r="EJ71" i="3"/>
  <c r="EI71" i="3" s="1"/>
  <c r="EL71" i="3"/>
  <c r="EK71" i="3" s="1"/>
  <c r="EJ63" i="3"/>
  <c r="EI63" i="3" s="1"/>
  <c r="EH63" i="3"/>
  <c r="EG63" i="3" s="1"/>
  <c r="EL63" i="3"/>
  <c r="EK63" i="3" s="1"/>
  <c r="EJ55" i="3"/>
  <c r="EI55" i="3" s="1"/>
  <c r="EH55" i="3"/>
  <c r="EG55" i="3" s="1"/>
  <c r="EL55" i="3"/>
  <c r="EK55" i="3" s="1"/>
  <c r="EJ47" i="3"/>
  <c r="EI47" i="3" s="1"/>
  <c r="EH47" i="3"/>
  <c r="EG47" i="3" s="1"/>
  <c r="EL47" i="3"/>
  <c r="EK47" i="3" s="1"/>
  <c r="EJ39" i="3"/>
  <c r="EI39" i="3" s="1"/>
  <c r="EH39" i="3"/>
  <c r="EG39" i="3" s="1"/>
  <c r="EL39" i="3"/>
  <c r="EK39" i="3" s="1"/>
  <c r="EJ31" i="3"/>
  <c r="EI31" i="3" s="1"/>
  <c r="EH31" i="3"/>
  <c r="EG31" i="3" s="1"/>
  <c r="EL31" i="3"/>
  <c r="EK31" i="3" s="1"/>
  <c r="EJ23" i="3"/>
  <c r="EI23" i="3" s="1"/>
  <c r="EH23" i="3"/>
  <c r="EG23" i="3" s="1"/>
  <c r="EL23" i="3"/>
  <c r="EK23" i="3" s="1"/>
  <c r="EJ15" i="3"/>
  <c r="EI15" i="3" s="1"/>
  <c r="EH15" i="3"/>
  <c r="EG15" i="3" s="1"/>
  <c r="EL15" i="3"/>
  <c r="EK15" i="3" s="1"/>
  <c r="EJ7" i="3"/>
  <c r="EI7" i="3" s="1"/>
  <c r="EH7" i="3"/>
  <c r="EG7" i="3" s="1"/>
  <c r="EL7" i="3"/>
  <c r="EK7" i="3" s="1"/>
  <c r="EI3" i="3"/>
  <c r="EK3" i="3"/>
  <c r="EH57" i="3"/>
  <c r="EG57" i="3" s="1"/>
  <c r="EH49" i="3"/>
  <c r="EG49" i="3" s="1"/>
  <c r="EH41" i="3"/>
  <c r="EG41" i="3" s="1"/>
  <c r="EH33" i="3"/>
  <c r="EG33" i="3" s="1"/>
  <c r="EH25" i="3"/>
  <c r="EG25" i="3" s="1"/>
  <c r="EH17" i="3"/>
  <c r="EG17" i="3" s="1"/>
  <c r="EH9" i="3"/>
  <c r="EG9" i="3" s="1"/>
  <c r="EJ66" i="3"/>
  <c r="EI66" i="3" s="1"/>
  <c r="EJ58" i="3"/>
  <c r="EI58" i="3" s="1"/>
  <c r="EJ50" i="3"/>
  <c r="EI50" i="3" s="1"/>
  <c r="EJ42" i="3"/>
  <c r="EI42" i="3" s="1"/>
  <c r="EJ34" i="3"/>
  <c r="EI34" i="3" s="1"/>
  <c r="EJ26" i="3"/>
  <c r="EI26" i="3" s="1"/>
  <c r="EJ18" i="3"/>
  <c r="EI18" i="3" s="1"/>
  <c r="EJ10" i="3"/>
  <c r="EI10" i="3" s="1"/>
  <c r="EL70" i="3"/>
  <c r="EK70" i="3" s="1"/>
  <c r="EL62" i="3"/>
  <c r="EK62" i="3" s="1"/>
  <c r="EL54" i="3"/>
  <c r="EK54" i="3" s="1"/>
  <c r="EL46" i="3"/>
  <c r="EK46" i="3" s="1"/>
  <c r="EL38" i="3"/>
  <c r="EK38" i="3" s="1"/>
  <c r="EL30" i="3"/>
  <c r="EK30" i="3" s="1"/>
  <c r="EL22" i="3"/>
  <c r="EK22" i="3" s="1"/>
  <c r="EL14" i="3"/>
  <c r="EK14" i="3" s="1"/>
  <c r="EL6" i="3"/>
  <c r="EK6" i="3" s="1"/>
  <c r="EH67" i="3"/>
  <c r="EG67" i="3" s="1"/>
  <c r="DS31" i="3"/>
  <c r="DR31" i="3" s="1"/>
  <c r="DS29" i="3"/>
  <c r="DR29" i="3" s="1"/>
  <c r="EH3" i="3"/>
  <c r="EH62" i="3"/>
  <c r="EG62" i="3" s="1"/>
  <c r="EH54" i="3"/>
  <c r="EG54" i="3" s="1"/>
  <c r="EH46" i="3"/>
  <c r="EG46" i="3" s="1"/>
  <c r="EH38" i="3"/>
  <c r="EG38" i="3" s="1"/>
  <c r="EH30" i="3"/>
  <c r="EG30" i="3" s="1"/>
  <c r="EH22" i="3"/>
  <c r="EG22" i="3" s="1"/>
  <c r="EH14" i="3"/>
  <c r="EG14" i="3" s="1"/>
  <c r="EH6" i="3"/>
  <c r="EG6" i="3" s="1"/>
  <c r="EL60" i="3"/>
  <c r="EK60" i="3" s="1"/>
  <c r="EL52" i="3"/>
  <c r="EK52" i="3" s="1"/>
  <c r="EL44" i="3"/>
  <c r="EK44" i="3" s="1"/>
  <c r="EL36" i="3"/>
  <c r="EK36" i="3" s="1"/>
  <c r="EL28" i="3"/>
  <c r="EK28" i="3" s="1"/>
  <c r="EL20" i="3"/>
  <c r="EK20" i="3" s="1"/>
  <c r="EL12" i="3"/>
  <c r="EK12" i="3" s="1"/>
  <c r="EL4" i="3"/>
  <c r="EK4" i="3" s="1"/>
  <c r="DU30" i="3"/>
  <c r="DT30" i="3" s="1"/>
  <c r="AX46" i="3"/>
  <c r="EN4" i="3"/>
  <c r="EM4" i="3" s="1"/>
  <c r="DS30" i="3"/>
  <c r="DR30" i="3" s="1"/>
  <c r="EZ69" i="3"/>
  <c r="EN85" i="3"/>
  <c r="EM85" i="3" s="1"/>
  <c r="EN90" i="3"/>
  <c r="EM90" i="3" s="1"/>
  <c r="EN88" i="3"/>
  <c r="EM88" i="3" s="1"/>
  <c r="EN89" i="3"/>
  <c r="EM89" i="3" s="1"/>
  <c r="EN87" i="3"/>
  <c r="EM87" i="3" s="1"/>
  <c r="EN86" i="3"/>
  <c r="EM86" i="3" s="1"/>
  <c r="DQ11" i="3"/>
  <c r="DP11" i="3" s="1"/>
  <c r="DQ3" i="3"/>
  <c r="DP3" i="3" s="1"/>
  <c r="DQ25" i="3"/>
  <c r="DP25" i="3" s="1"/>
  <c r="DO3" i="3"/>
  <c r="DU27" i="3"/>
  <c r="DT27" i="3" s="1"/>
  <c r="DU18" i="3"/>
  <c r="DT18" i="3" s="1"/>
  <c r="DQ27" i="3"/>
  <c r="DP27" i="3" s="1"/>
  <c r="DU3" i="3"/>
  <c r="DT3" i="3" s="1"/>
  <c r="DU26" i="3"/>
  <c r="DT26" i="3" s="1"/>
  <c r="EN15" i="3"/>
  <c r="EM15" i="3" s="1"/>
  <c r="EN71" i="3"/>
  <c r="EM71" i="3" s="1"/>
  <c r="EN55" i="3"/>
  <c r="EM55" i="3" s="1"/>
  <c r="EN39" i="3"/>
  <c r="EM39" i="3" s="1"/>
  <c r="EN27" i="3"/>
  <c r="EM27" i="3" s="1"/>
  <c r="EN7" i="3"/>
  <c r="EM7" i="3" s="1"/>
  <c r="EN66" i="3"/>
  <c r="EM66" i="3" s="1"/>
  <c r="EN50" i="3"/>
  <c r="EM50" i="3" s="1"/>
  <c r="EN84" i="3"/>
  <c r="EM84" i="3" s="1"/>
  <c r="EN70" i="3"/>
  <c r="EM70" i="3" s="1"/>
  <c r="EN59" i="3"/>
  <c r="EM59" i="3" s="1"/>
  <c r="EN54" i="3"/>
  <c r="EM54" i="3" s="1"/>
  <c r="EN43" i="3"/>
  <c r="EM43" i="3" s="1"/>
  <c r="EN38" i="3"/>
  <c r="EM38" i="3" s="1"/>
  <c r="EN19" i="3"/>
  <c r="EM19" i="3" s="1"/>
  <c r="EN79" i="3"/>
  <c r="EM79" i="3" s="1"/>
  <c r="EN31" i="3"/>
  <c r="EM31" i="3" s="1"/>
  <c r="EN78" i="3"/>
  <c r="EM78" i="3" s="1"/>
  <c r="EN63" i="3"/>
  <c r="EM63" i="3" s="1"/>
  <c r="EN58" i="3"/>
  <c r="EM58" i="3" s="1"/>
  <c r="EN47" i="3"/>
  <c r="EM47" i="3" s="1"/>
  <c r="EN42" i="3"/>
  <c r="EM42" i="3" s="1"/>
  <c r="EN11" i="3"/>
  <c r="EM11" i="3" s="1"/>
  <c r="EN77" i="3"/>
  <c r="EM77" i="3" s="1"/>
  <c r="EN23" i="3"/>
  <c r="EM23" i="3" s="1"/>
  <c r="EN76" i="3"/>
  <c r="EM76" i="3" s="1"/>
  <c r="EN67" i="3"/>
  <c r="EM67" i="3" s="1"/>
  <c r="EN62" i="3"/>
  <c r="EM62" i="3" s="1"/>
  <c r="EN51" i="3"/>
  <c r="EM51" i="3" s="1"/>
  <c r="EN46" i="3"/>
  <c r="EM46" i="3" s="1"/>
  <c r="EN35" i="3"/>
  <c r="EM35" i="3" s="1"/>
  <c r="EN3" i="3"/>
  <c r="EM3" i="3" s="1"/>
  <c r="EN34" i="3"/>
  <c r="EM34" i="3" s="1"/>
  <c r="EN30" i="3"/>
  <c r="EM30" i="3" s="1"/>
  <c r="EN26" i="3"/>
  <c r="EM26" i="3" s="1"/>
  <c r="EN22" i="3"/>
  <c r="EM22" i="3" s="1"/>
  <c r="EN18" i="3"/>
  <c r="EM18" i="3" s="1"/>
  <c r="EN14" i="3"/>
  <c r="EM14" i="3" s="1"/>
  <c r="EN10" i="3"/>
  <c r="EM10" i="3" s="1"/>
  <c r="EN6" i="3"/>
  <c r="EM6" i="3" s="1"/>
  <c r="EN83" i="3"/>
  <c r="EM83" i="3" s="1"/>
  <c r="EN75" i="3"/>
  <c r="EM75" i="3" s="1"/>
  <c r="EN82" i="3"/>
  <c r="EM82" i="3" s="1"/>
  <c r="EN74" i="3"/>
  <c r="EM74" i="3" s="1"/>
  <c r="EN69" i="3"/>
  <c r="EM69" i="3" s="1"/>
  <c r="EN65" i="3"/>
  <c r="EM65" i="3" s="1"/>
  <c r="EN61" i="3"/>
  <c r="EM61" i="3" s="1"/>
  <c r="EN57" i="3"/>
  <c r="EM57" i="3" s="1"/>
  <c r="EN53" i="3"/>
  <c r="EM53" i="3" s="1"/>
  <c r="EN49" i="3"/>
  <c r="EM49" i="3" s="1"/>
  <c r="EN45" i="3"/>
  <c r="EM45" i="3" s="1"/>
  <c r="EN41" i="3"/>
  <c r="EM41" i="3" s="1"/>
  <c r="EN37" i="3"/>
  <c r="EM37" i="3" s="1"/>
  <c r="EN33" i="3"/>
  <c r="EM33" i="3" s="1"/>
  <c r="EN29" i="3"/>
  <c r="EM29" i="3" s="1"/>
  <c r="EN25" i="3"/>
  <c r="EM25" i="3" s="1"/>
  <c r="EN21" i="3"/>
  <c r="EM21" i="3" s="1"/>
  <c r="EN17" i="3"/>
  <c r="EM17" i="3" s="1"/>
  <c r="EN13" i="3"/>
  <c r="EM13" i="3" s="1"/>
  <c r="EN9" i="3"/>
  <c r="EM9" i="3" s="1"/>
  <c r="EN5" i="3"/>
  <c r="EM5" i="3" s="1"/>
  <c r="EN81" i="3"/>
  <c r="EM81" i="3" s="1"/>
  <c r="EN73" i="3"/>
  <c r="EM73" i="3" s="1"/>
  <c r="EN80" i="3"/>
  <c r="EM80" i="3" s="1"/>
  <c r="EN72" i="3"/>
  <c r="EM72" i="3" s="1"/>
  <c r="EN68" i="3"/>
  <c r="EM68" i="3" s="1"/>
  <c r="EN64" i="3"/>
  <c r="EM64" i="3" s="1"/>
  <c r="EN60" i="3"/>
  <c r="EM60" i="3" s="1"/>
  <c r="EN56" i="3"/>
  <c r="EM56" i="3" s="1"/>
  <c r="EN52" i="3"/>
  <c r="EM52" i="3" s="1"/>
  <c r="EN48" i="3"/>
  <c r="EM48" i="3" s="1"/>
  <c r="EN44" i="3"/>
  <c r="EM44" i="3" s="1"/>
  <c r="EN40" i="3"/>
  <c r="EM40" i="3" s="1"/>
  <c r="EN36" i="3"/>
  <c r="EM36" i="3" s="1"/>
  <c r="EN32" i="3"/>
  <c r="EM32" i="3" s="1"/>
  <c r="EN28" i="3"/>
  <c r="EM28" i="3" s="1"/>
  <c r="EN24" i="3"/>
  <c r="EM24" i="3" s="1"/>
  <c r="EN20" i="3"/>
  <c r="EM20" i="3" s="1"/>
  <c r="EN16" i="3"/>
  <c r="EM16" i="3" s="1"/>
  <c r="EN12" i="3"/>
  <c r="EM12" i="3" s="1"/>
  <c r="EN8" i="3"/>
  <c r="EM8" i="3" s="1"/>
  <c r="DO28" i="3"/>
  <c r="DO21" i="3"/>
  <c r="DQ21" i="3"/>
  <c r="DP21" i="3" s="1"/>
  <c r="DO20" i="3"/>
  <c r="DQ19" i="3"/>
  <c r="DP19" i="3" s="1"/>
  <c r="DU20" i="3"/>
  <c r="DT20" i="3" s="1"/>
  <c r="DO13" i="3"/>
  <c r="DQ17" i="3"/>
  <c r="DP17" i="3" s="1"/>
  <c r="DU19" i="3"/>
  <c r="DT19" i="3" s="1"/>
  <c r="DO12" i="3"/>
  <c r="DQ13" i="3"/>
  <c r="DP13" i="3" s="1"/>
  <c r="DO5" i="3"/>
  <c r="DU12" i="3"/>
  <c r="DT12" i="3" s="1"/>
  <c r="DO4" i="3"/>
  <c r="DQ9" i="3"/>
  <c r="DP9" i="3" s="1"/>
  <c r="DU10" i="3"/>
  <c r="DT10" i="3" s="1"/>
  <c r="DQ5" i="3"/>
  <c r="DP5" i="3" s="1"/>
  <c r="DU28" i="3"/>
  <c r="DT28" i="3" s="1"/>
  <c r="DU4" i="3"/>
  <c r="DT4" i="3" s="1"/>
  <c r="DS6" i="3"/>
  <c r="DR6" i="3" s="1"/>
  <c r="DO27" i="3"/>
  <c r="DO19" i="3"/>
  <c r="DO11" i="3"/>
  <c r="DQ24" i="3"/>
  <c r="DP24" i="3" s="1"/>
  <c r="DQ16" i="3"/>
  <c r="DP16" i="3" s="1"/>
  <c r="DQ8" i="3"/>
  <c r="DP8" i="3" s="1"/>
  <c r="DS21" i="3"/>
  <c r="DR21" i="3" s="1"/>
  <c r="DS13" i="3"/>
  <c r="DR13" i="3" s="1"/>
  <c r="DS5" i="3"/>
  <c r="DR5" i="3" s="1"/>
  <c r="DU25" i="3"/>
  <c r="DT25" i="3" s="1"/>
  <c r="DU17" i="3"/>
  <c r="DT17" i="3" s="1"/>
  <c r="DU9" i="3"/>
  <c r="DT9" i="3" s="1"/>
  <c r="DS14" i="3"/>
  <c r="DR14" i="3" s="1"/>
  <c r="DO26" i="3"/>
  <c r="DO18" i="3"/>
  <c r="DO10" i="3"/>
  <c r="DQ23" i="3"/>
  <c r="DP23" i="3" s="1"/>
  <c r="DQ15" i="3"/>
  <c r="DP15" i="3" s="1"/>
  <c r="DQ7" i="3"/>
  <c r="DP7" i="3" s="1"/>
  <c r="DS28" i="3"/>
  <c r="DR28" i="3" s="1"/>
  <c r="DS20" i="3"/>
  <c r="DR20" i="3" s="1"/>
  <c r="DS12" i="3"/>
  <c r="DR12" i="3" s="1"/>
  <c r="DS4" i="3"/>
  <c r="DR4" i="3" s="1"/>
  <c r="DU24" i="3"/>
  <c r="DT24" i="3" s="1"/>
  <c r="DU16" i="3"/>
  <c r="DT16" i="3" s="1"/>
  <c r="DU8" i="3"/>
  <c r="DT8" i="3" s="1"/>
  <c r="DS22" i="3"/>
  <c r="DR22" i="3" s="1"/>
  <c r="DO25" i="3"/>
  <c r="DO17" i="3"/>
  <c r="DO9" i="3"/>
  <c r="DQ22" i="3"/>
  <c r="DP22" i="3" s="1"/>
  <c r="DQ14" i="3"/>
  <c r="DP14" i="3" s="1"/>
  <c r="DQ6" i="3"/>
  <c r="DP6" i="3" s="1"/>
  <c r="DS11" i="3"/>
  <c r="DR11" i="3" s="1"/>
  <c r="DU23" i="3"/>
  <c r="DT23" i="3" s="1"/>
  <c r="DU15" i="3"/>
  <c r="DT15" i="3" s="1"/>
  <c r="DU7" i="3"/>
  <c r="DT7" i="3" s="1"/>
  <c r="DO24" i="3"/>
  <c r="DO16" i="3"/>
  <c r="DO8" i="3"/>
  <c r="DS26" i="3"/>
  <c r="DR26" i="3" s="1"/>
  <c r="DS18" i="3"/>
  <c r="DR18" i="3" s="1"/>
  <c r="DS10" i="3"/>
  <c r="DR10" i="3" s="1"/>
  <c r="DU22" i="3"/>
  <c r="DT22" i="3" s="1"/>
  <c r="DU14" i="3"/>
  <c r="DT14" i="3" s="1"/>
  <c r="DU6" i="3"/>
  <c r="DT6" i="3" s="1"/>
  <c r="DO23" i="3"/>
  <c r="DO15" i="3"/>
  <c r="DO7" i="3"/>
  <c r="AY3" i="3"/>
  <c r="AV4" i="3"/>
  <c r="AX4" i="3"/>
  <c r="AI25" i="3"/>
  <c r="AK25" i="3" s="1"/>
  <c r="AX3" i="3"/>
  <c r="AW46" i="3"/>
  <c r="AI24" i="3"/>
  <c r="AK24" i="3" s="1"/>
  <c r="AW75" i="3"/>
  <c r="AX38" i="3"/>
  <c r="AL20" i="3"/>
  <c r="AU94" i="3"/>
  <c r="AI23" i="3"/>
  <c r="AK23" i="3" s="1"/>
  <c r="AW53" i="3"/>
  <c r="AX30" i="3"/>
  <c r="AL16" i="3"/>
  <c r="AI17" i="3"/>
  <c r="AK17" i="3" s="1"/>
  <c r="AL12" i="3"/>
  <c r="AV6" i="3"/>
  <c r="AI16" i="3"/>
  <c r="AK16" i="3" s="1"/>
  <c r="AL8" i="3"/>
  <c r="AV3" i="3"/>
  <c r="AW18" i="3"/>
  <c r="AI8" i="3"/>
  <c r="AK8" i="3" s="1"/>
  <c r="AX76" i="3"/>
  <c r="AL28" i="3"/>
  <c r="AL4" i="3"/>
  <c r="AJ27" i="3"/>
  <c r="AX70" i="3"/>
  <c r="AL27" i="3"/>
  <c r="AV66" i="3"/>
  <c r="AW34" i="3"/>
  <c r="AL24" i="3"/>
  <c r="AY4" i="3"/>
  <c r="AW70" i="3"/>
  <c r="AX58" i="3"/>
  <c r="AX26" i="3"/>
  <c r="AY89" i="3"/>
  <c r="AW62" i="3"/>
  <c r="AX54" i="3"/>
  <c r="AX22" i="3"/>
  <c r="AW58" i="3"/>
  <c r="AX77" i="3"/>
  <c r="AX50" i="3"/>
  <c r="AX18" i="3"/>
  <c r="AW26" i="3"/>
  <c r="AW50" i="3"/>
  <c r="AX74" i="3"/>
  <c r="AX42" i="3"/>
  <c r="AX10" i="3"/>
  <c r="AW10" i="3"/>
  <c r="AW42" i="3"/>
  <c r="AX66" i="3"/>
  <c r="AX34" i="3"/>
  <c r="AI7" i="3"/>
  <c r="AK7" i="3" s="1"/>
  <c r="AW21" i="3"/>
  <c r="AX73" i="3"/>
  <c r="AX65" i="3"/>
  <c r="AX57" i="3"/>
  <c r="AX49" i="3"/>
  <c r="AX41" i="3"/>
  <c r="AX33" i="3"/>
  <c r="AX25" i="3"/>
  <c r="AX17" i="3"/>
  <c r="AX9" i="3"/>
  <c r="AL19" i="3"/>
  <c r="AL11" i="3"/>
  <c r="AW69" i="3"/>
  <c r="AX72" i="3"/>
  <c r="AX64" i="3"/>
  <c r="AX56" i="3"/>
  <c r="AX48" i="3"/>
  <c r="AX40" i="3"/>
  <c r="AX32" i="3"/>
  <c r="AX24" i="3"/>
  <c r="AX16" i="3"/>
  <c r="AX8" i="3"/>
  <c r="AL26" i="3"/>
  <c r="AL18" i="3"/>
  <c r="AL10" i="3"/>
  <c r="AI22" i="3"/>
  <c r="AK22" i="3" s="1"/>
  <c r="AJ22" i="3"/>
  <c r="AW13" i="3"/>
  <c r="AW45" i="3"/>
  <c r="AX79" i="3"/>
  <c r="AX71" i="3"/>
  <c r="AX63" i="3"/>
  <c r="AX55" i="3"/>
  <c r="AX47" i="3"/>
  <c r="AX39" i="3"/>
  <c r="AX31" i="3"/>
  <c r="AX23" i="3"/>
  <c r="AX15" i="3"/>
  <c r="AX7" i="3"/>
  <c r="AL25" i="3"/>
  <c r="AL17" i="3"/>
  <c r="AL9" i="3"/>
  <c r="AW37" i="3"/>
  <c r="AX61" i="3"/>
  <c r="AX37" i="3"/>
  <c r="AL15" i="3"/>
  <c r="AI15" i="3"/>
  <c r="AK15" i="3" s="1"/>
  <c r="AX5" i="3"/>
  <c r="AX68" i="3"/>
  <c r="AX60" i="3"/>
  <c r="AX52" i="3"/>
  <c r="AX44" i="3"/>
  <c r="AX36" i="3"/>
  <c r="AX28" i="3"/>
  <c r="AX20" i="3"/>
  <c r="AX12" i="3"/>
  <c r="AL14" i="3"/>
  <c r="AL6" i="3"/>
  <c r="AX78" i="3"/>
  <c r="AW61" i="3"/>
  <c r="AX69" i="3"/>
  <c r="AX53" i="3"/>
  <c r="AX45" i="3"/>
  <c r="AX29" i="3"/>
  <c r="AX21" i="3"/>
  <c r="AX13" i="3"/>
  <c r="AL7" i="3"/>
  <c r="AI9" i="3"/>
  <c r="AK9" i="3" s="1"/>
  <c r="AW29" i="3"/>
  <c r="AW54" i="3"/>
  <c r="AX67" i="3"/>
  <c r="AX59" i="3"/>
  <c r="AX51" i="3"/>
  <c r="AX43" i="3"/>
  <c r="AX35" i="3"/>
  <c r="AX27" i="3"/>
  <c r="AX19" i="3"/>
  <c r="AX11" i="3"/>
  <c r="AL3" i="3"/>
  <c r="AL21" i="3"/>
  <c r="AL13" i="3"/>
  <c r="AL5" i="3"/>
  <c r="AY68" i="3"/>
  <c r="AY52" i="3"/>
  <c r="AY28" i="3"/>
  <c r="AY87" i="3"/>
  <c r="AY83" i="3"/>
  <c r="AY75" i="3"/>
  <c r="AY67" i="3"/>
  <c r="AY59" i="3"/>
  <c r="AY51" i="3"/>
  <c r="AY43" i="3"/>
  <c r="AY35" i="3"/>
  <c r="AY27" i="3"/>
  <c r="AY19" i="3"/>
  <c r="AY11" i="3"/>
  <c r="AY86" i="3"/>
  <c r="AY61" i="3"/>
  <c r="AY45" i="3"/>
  <c r="AY13" i="3"/>
  <c r="AY88" i="3"/>
  <c r="AY84" i="3"/>
  <c r="AY60" i="3"/>
  <c r="AY36" i="3"/>
  <c r="AY12" i="3"/>
  <c r="AY82" i="3"/>
  <c r="AY74" i="3"/>
  <c r="AY66" i="3"/>
  <c r="AY58" i="3"/>
  <c r="AY50" i="3"/>
  <c r="AY42" i="3"/>
  <c r="AY34" i="3"/>
  <c r="AY26" i="3"/>
  <c r="AY18" i="3"/>
  <c r="AY10" i="3"/>
  <c r="AY85" i="3"/>
  <c r="AY69" i="3"/>
  <c r="AY53" i="3"/>
  <c r="AY21" i="3"/>
  <c r="AY76" i="3"/>
  <c r="AY44" i="3"/>
  <c r="AY20" i="3"/>
  <c r="AY81" i="3"/>
  <c r="AY73" i="3"/>
  <c r="AY65" i="3"/>
  <c r="AY57" i="3"/>
  <c r="AY49" i="3"/>
  <c r="AY41" i="3"/>
  <c r="AY33" i="3"/>
  <c r="AY25" i="3"/>
  <c r="AY17" i="3"/>
  <c r="AY9" i="3"/>
  <c r="AY77" i="3"/>
  <c r="AY37" i="3"/>
  <c r="AY80" i="3"/>
  <c r="AY64" i="3"/>
  <c r="AY40" i="3"/>
  <c r="AY24" i="3"/>
  <c r="AY79" i="3"/>
  <c r="AY71" i="3"/>
  <c r="AY63" i="3"/>
  <c r="AY55" i="3"/>
  <c r="AY47" i="3"/>
  <c r="AY39" i="3"/>
  <c r="AY31" i="3"/>
  <c r="AY23" i="3"/>
  <c r="AY15" i="3"/>
  <c r="AY7" i="3"/>
  <c r="AY90" i="3"/>
  <c r="AY29" i="3"/>
  <c r="AY72" i="3"/>
  <c r="AY56" i="3"/>
  <c r="AY48" i="3"/>
  <c r="AY32" i="3"/>
  <c r="AY16" i="3"/>
  <c r="AY8" i="3"/>
  <c r="AY5" i="3"/>
  <c r="AY78" i="3"/>
  <c r="AY70" i="3"/>
  <c r="AY62" i="3"/>
  <c r="AY54" i="3"/>
  <c r="AY46" i="3"/>
  <c r="AY38" i="3"/>
  <c r="AY30" i="3"/>
  <c r="AY22" i="3"/>
  <c r="AY14" i="3"/>
  <c r="AY6" i="3"/>
  <c r="AI14" i="3"/>
  <c r="AK14" i="3" s="1"/>
  <c r="AI6" i="3"/>
  <c r="AK6" i="3" s="1"/>
  <c r="AJ19" i="3"/>
  <c r="AW67" i="3"/>
  <c r="AW43" i="3"/>
  <c r="AI21" i="3"/>
  <c r="AK21" i="3" s="1"/>
  <c r="AI5" i="3"/>
  <c r="AK5" i="3" s="1"/>
  <c r="AJ18" i="3"/>
  <c r="AJ10" i="3"/>
  <c r="AW33" i="3"/>
  <c r="AW17" i="3"/>
  <c r="AW9" i="3"/>
  <c r="AV59" i="3"/>
  <c r="AI20" i="3"/>
  <c r="AK20" i="3" s="1"/>
  <c r="AW32" i="3"/>
  <c r="AW16" i="3"/>
  <c r="AW73" i="3"/>
  <c r="AW57" i="3"/>
  <c r="AW41" i="3"/>
  <c r="AI11" i="3"/>
  <c r="AK11" i="3" s="1"/>
  <c r="AJ3" i="3"/>
  <c r="AW39" i="3"/>
  <c r="AW31" i="3"/>
  <c r="AW23" i="3"/>
  <c r="AW15" i="3"/>
  <c r="AW7" i="3"/>
  <c r="AW72" i="3"/>
  <c r="AW64" i="3"/>
  <c r="AW56" i="3"/>
  <c r="AW48" i="3"/>
  <c r="AW51" i="3"/>
  <c r="AI13" i="3"/>
  <c r="AK13" i="3" s="1"/>
  <c r="AJ26" i="3"/>
  <c r="AW25" i="3"/>
  <c r="AI28" i="3"/>
  <c r="AK28" i="3" s="1"/>
  <c r="AI12" i="3"/>
  <c r="AK12" i="3" s="1"/>
  <c r="AI4" i="3"/>
  <c r="AK4" i="3" s="1"/>
  <c r="AW40" i="3"/>
  <c r="AW24" i="3"/>
  <c r="AW8" i="3"/>
  <c r="AW65" i="3"/>
  <c r="AW49" i="3"/>
  <c r="AW38" i="3"/>
  <c r="AW30" i="3"/>
  <c r="AW22" i="3"/>
  <c r="AW14" i="3"/>
  <c r="AW6" i="3"/>
  <c r="AW71" i="3"/>
  <c r="AW63" i="3"/>
  <c r="AW55" i="3"/>
  <c r="AW47" i="3"/>
  <c r="AV12" i="3"/>
  <c r="AW36" i="3"/>
  <c r="AW28" i="3"/>
  <c r="AW20" i="3"/>
  <c r="AW35" i="3"/>
  <c r="AW27" i="3"/>
  <c r="AW19" i="3"/>
  <c r="AW11" i="3"/>
  <c r="AW68" i="3"/>
  <c r="AW60" i="3"/>
  <c r="AW52" i="3"/>
  <c r="AW44" i="3"/>
  <c r="AV5" i="3"/>
  <c r="R13" i="3"/>
  <c r="Q9" i="3"/>
  <c r="R9" i="3" s="1"/>
  <c r="S9" i="3" s="1"/>
  <c r="T9" i="3" s="1"/>
  <c r="R5" i="3"/>
  <c r="S5" i="3" s="1"/>
  <c r="T5" i="3" s="1"/>
  <c r="R15" i="3"/>
  <c r="S15" i="3" s="1"/>
  <c r="Q7" i="3"/>
  <c r="R7" i="3" s="1"/>
  <c r="R11" i="3"/>
  <c r="S11" i="3" s="1"/>
  <c r="T11" i="3" s="1"/>
  <c r="S3" i="3"/>
  <c r="T3" i="3" s="1"/>
  <c r="S16" i="3"/>
  <c r="T16" i="3" s="1"/>
  <c r="S14" i="3"/>
  <c r="T14" i="3" s="1"/>
  <c r="S12" i="3"/>
  <c r="T12" i="3" s="1"/>
  <c r="S10" i="3"/>
  <c r="T10" i="3" s="1"/>
  <c r="S8" i="3"/>
  <c r="T8" i="3" s="1"/>
  <c r="S6" i="3"/>
  <c r="T6" i="3" s="1"/>
  <c r="S4" i="3"/>
  <c r="T4" i="3" s="1"/>
  <c r="EL96" i="3" l="1"/>
  <c r="EJ96" i="3"/>
  <c r="EH96" i="3"/>
  <c r="EG3" i="3"/>
  <c r="EN96" i="3"/>
  <c r="DS51" i="3"/>
  <c r="DS52" i="3" s="1"/>
  <c r="EL95" i="3" s="1"/>
  <c r="DQ51" i="3"/>
  <c r="DQ52" i="3" s="1"/>
  <c r="EJ95" i="3" s="1"/>
  <c r="DO51" i="3"/>
  <c r="DO52" i="3" s="1"/>
  <c r="EH95" i="3" s="1"/>
  <c r="EH97" i="3" s="1"/>
  <c r="DU51" i="3"/>
  <c r="DU52" i="3" s="1"/>
  <c r="EN95" i="3" s="1"/>
  <c r="EO59" i="3"/>
  <c r="AX94" i="3"/>
  <c r="AW94" i="3"/>
  <c r="AZ57" i="3"/>
  <c r="AY94" i="3"/>
  <c r="S13" i="3"/>
  <c r="T13" i="3" s="1"/>
  <c r="T15" i="3"/>
  <c r="S7" i="3"/>
  <c r="T7" i="3" s="1"/>
  <c r="EJ97" i="3" l="1"/>
  <c r="EL97" i="3"/>
  <c r="EO60" i="3"/>
  <c r="EZ1" i="3" s="1"/>
  <c r="EZ70" i="3" s="1"/>
  <c r="EN97" i="3"/>
  <c r="J2" i="10"/>
  <c r="K2" i="10"/>
  <c r="L2" i="10"/>
  <c r="M2" i="10"/>
  <c r="N2" i="10"/>
  <c r="O2" i="10"/>
  <c r="J3" i="10"/>
  <c r="K3" i="10"/>
  <c r="L3" i="10"/>
  <c r="M3" i="10"/>
  <c r="N3" i="10"/>
  <c r="O3" i="10"/>
  <c r="J4" i="10"/>
  <c r="K4" i="10"/>
  <c r="L4" i="10"/>
  <c r="M4" i="10"/>
  <c r="N4" i="10"/>
  <c r="O4" i="10"/>
  <c r="J5" i="10"/>
  <c r="K5" i="10"/>
  <c r="L5" i="10"/>
  <c r="M5" i="10"/>
  <c r="N5" i="10"/>
  <c r="O5" i="10"/>
  <c r="J6" i="10"/>
  <c r="K6" i="10"/>
  <c r="L6" i="10"/>
  <c r="M6" i="10"/>
  <c r="N6" i="10"/>
  <c r="O6" i="10"/>
  <c r="J7" i="10"/>
  <c r="K7" i="10"/>
  <c r="L7" i="10"/>
  <c r="M7" i="10"/>
  <c r="N7" i="10"/>
  <c r="O7" i="10"/>
  <c r="J8" i="10"/>
  <c r="K8" i="10"/>
  <c r="L8" i="10"/>
  <c r="M8" i="10"/>
  <c r="N8" i="10"/>
  <c r="O8" i="10"/>
  <c r="J9" i="10"/>
  <c r="K9" i="10"/>
  <c r="L9" i="10"/>
  <c r="M9" i="10"/>
  <c r="N9" i="10"/>
  <c r="O9" i="10"/>
  <c r="J10" i="10"/>
  <c r="K10" i="10"/>
  <c r="L10" i="10"/>
  <c r="M10" i="10"/>
  <c r="N10" i="10"/>
  <c r="O10" i="10"/>
  <c r="J11" i="10"/>
  <c r="K11" i="10"/>
  <c r="L11" i="10"/>
  <c r="M11" i="10"/>
  <c r="N11" i="10"/>
  <c r="O11" i="10"/>
  <c r="J12" i="10"/>
  <c r="K12" i="10"/>
  <c r="L12" i="10"/>
  <c r="M12" i="10"/>
  <c r="N12" i="10"/>
  <c r="O12" i="10"/>
  <c r="J13" i="10"/>
  <c r="K13" i="10"/>
  <c r="L13" i="10"/>
  <c r="M13" i="10"/>
  <c r="N13" i="10"/>
  <c r="O13" i="10"/>
  <c r="J14" i="10"/>
  <c r="K14" i="10"/>
  <c r="L14" i="10"/>
  <c r="M14" i="10"/>
  <c r="N14" i="10"/>
  <c r="O14" i="10"/>
  <c r="J15" i="10"/>
  <c r="K15" i="10"/>
  <c r="L15" i="10"/>
  <c r="M15" i="10"/>
  <c r="N15" i="10"/>
  <c r="O15" i="10"/>
  <c r="J16" i="10"/>
  <c r="K16" i="10"/>
  <c r="L16" i="10"/>
  <c r="M16" i="10"/>
  <c r="N16" i="10"/>
  <c r="O16" i="10"/>
  <c r="J17" i="10"/>
  <c r="K17" i="10"/>
  <c r="L17" i="10"/>
  <c r="M17" i="10"/>
  <c r="N17" i="10"/>
  <c r="O17" i="10"/>
  <c r="J18" i="10"/>
  <c r="K18" i="10"/>
  <c r="L18" i="10"/>
  <c r="M18" i="10"/>
  <c r="N18" i="10"/>
  <c r="O18" i="10"/>
  <c r="J19" i="10"/>
  <c r="K19" i="10"/>
  <c r="L19" i="10"/>
  <c r="M19" i="10"/>
  <c r="N19" i="10"/>
  <c r="O19" i="10"/>
  <c r="J20" i="10"/>
  <c r="K20" i="10"/>
  <c r="L20" i="10"/>
  <c r="M20" i="10"/>
  <c r="N20" i="10"/>
  <c r="O20" i="10"/>
  <c r="J21" i="10"/>
  <c r="K21" i="10"/>
  <c r="L21" i="10"/>
  <c r="M21" i="10"/>
  <c r="N21" i="10"/>
  <c r="O21" i="10"/>
  <c r="J22" i="10"/>
  <c r="K22" i="10"/>
  <c r="L22" i="10"/>
  <c r="M22" i="10"/>
  <c r="N22" i="10"/>
  <c r="O22" i="10"/>
  <c r="J23" i="10"/>
  <c r="K23" i="10"/>
  <c r="L23" i="10"/>
  <c r="M23" i="10"/>
  <c r="N23" i="10"/>
  <c r="O23" i="10"/>
  <c r="J24" i="10"/>
  <c r="K24" i="10"/>
  <c r="L24" i="10"/>
  <c r="M24" i="10"/>
  <c r="N24" i="10"/>
  <c r="O24" i="10"/>
  <c r="J25" i="10"/>
  <c r="K25" i="10"/>
  <c r="L25" i="10"/>
  <c r="M25" i="10"/>
  <c r="N25" i="10"/>
  <c r="O25" i="10"/>
  <c r="J26" i="10"/>
  <c r="K26" i="10"/>
  <c r="L26" i="10"/>
  <c r="M26" i="10"/>
  <c r="N26" i="10"/>
  <c r="O26" i="10"/>
  <c r="J27" i="10"/>
  <c r="K27" i="10"/>
  <c r="L27" i="10"/>
  <c r="M27" i="10"/>
  <c r="N27" i="10"/>
  <c r="O27" i="10"/>
  <c r="J28" i="10"/>
  <c r="K28" i="10"/>
  <c r="L28" i="10"/>
  <c r="M28" i="10"/>
  <c r="N28" i="10"/>
  <c r="O28" i="10"/>
  <c r="J29" i="10"/>
  <c r="K29" i="10"/>
  <c r="L29" i="10"/>
  <c r="M29" i="10"/>
  <c r="N29" i="10"/>
  <c r="O29" i="10"/>
  <c r="J30" i="10"/>
  <c r="K30" i="10"/>
  <c r="L30" i="10"/>
  <c r="M30" i="10"/>
  <c r="N30" i="10"/>
  <c r="O30" i="10"/>
  <c r="J31" i="10"/>
  <c r="K31" i="10"/>
  <c r="L31" i="10"/>
  <c r="M31" i="10"/>
  <c r="N31" i="10"/>
  <c r="O31" i="10"/>
  <c r="J32" i="10"/>
  <c r="K32" i="10"/>
  <c r="L32" i="10"/>
  <c r="M32" i="10"/>
  <c r="N32" i="10"/>
  <c r="O32" i="10"/>
  <c r="J33" i="10"/>
  <c r="K33" i="10"/>
  <c r="L33" i="10"/>
  <c r="M33" i="10"/>
  <c r="N33" i="10"/>
  <c r="O33" i="10"/>
  <c r="J34" i="10"/>
  <c r="K34" i="10"/>
  <c r="L34" i="10"/>
  <c r="M34" i="10"/>
  <c r="N34" i="10"/>
  <c r="O34" i="10"/>
  <c r="J35" i="10"/>
  <c r="K35" i="10"/>
  <c r="L35" i="10"/>
  <c r="M35" i="10"/>
  <c r="N35" i="10"/>
  <c r="O35" i="10"/>
  <c r="J36" i="10"/>
  <c r="K36" i="10"/>
  <c r="L36" i="10"/>
  <c r="M36" i="10"/>
  <c r="N36" i="10"/>
  <c r="O36" i="10"/>
  <c r="J37" i="10"/>
  <c r="K37" i="10"/>
  <c r="L37" i="10"/>
  <c r="M37" i="10"/>
  <c r="N37" i="10"/>
  <c r="O37" i="10"/>
  <c r="J38" i="10"/>
  <c r="K38" i="10"/>
  <c r="L38" i="10"/>
  <c r="M38" i="10"/>
  <c r="N38" i="10"/>
  <c r="O38" i="10"/>
  <c r="J39" i="10"/>
  <c r="K39" i="10"/>
  <c r="L39" i="10"/>
  <c r="M39" i="10"/>
  <c r="N39" i="10"/>
  <c r="O39" i="10"/>
  <c r="J40" i="10"/>
  <c r="K40" i="10"/>
  <c r="L40" i="10"/>
  <c r="M40" i="10"/>
  <c r="N40" i="10"/>
  <c r="O40" i="10"/>
  <c r="J41" i="10"/>
  <c r="K41" i="10"/>
  <c r="L41" i="10"/>
  <c r="M41" i="10"/>
  <c r="N41" i="10"/>
  <c r="O41" i="10"/>
  <c r="J42" i="10"/>
  <c r="K42" i="10"/>
  <c r="L42" i="10"/>
  <c r="M42" i="10"/>
  <c r="N42" i="10"/>
  <c r="O42" i="10"/>
  <c r="J43" i="10"/>
  <c r="K43" i="10"/>
  <c r="L43" i="10"/>
  <c r="M43" i="10"/>
  <c r="N43" i="10"/>
  <c r="O43" i="10"/>
  <c r="J44" i="10"/>
  <c r="K44" i="10"/>
  <c r="L44" i="10"/>
  <c r="M44" i="10"/>
  <c r="N44" i="10"/>
  <c r="O44" i="10"/>
  <c r="J45" i="10"/>
  <c r="K45" i="10"/>
  <c r="L45" i="10"/>
  <c r="M45" i="10"/>
  <c r="N45" i="10"/>
  <c r="O45" i="10"/>
  <c r="J46" i="10"/>
  <c r="K46" i="10"/>
  <c r="L46" i="10"/>
  <c r="M46" i="10"/>
  <c r="N46" i="10"/>
  <c r="O46" i="10"/>
  <c r="J47" i="10"/>
  <c r="K47" i="10"/>
  <c r="L47" i="10"/>
  <c r="M47" i="10"/>
  <c r="N47" i="10"/>
  <c r="O47" i="10"/>
  <c r="J48" i="10"/>
  <c r="K48" i="10"/>
  <c r="L48" i="10"/>
  <c r="M48" i="10"/>
  <c r="N48" i="10"/>
  <c r="O48" i="10"/>
  <c r="J49" i="10"/>
  <c r="K49" i="10"/>
  <c r="L49" i="10"/>
  <c r="M49" i="10"/>
  <c r="N49" i="10"/>
  <c r="O49" i="10"/>
  <c r="J50" i="10"/>
  <c r="K50" i="10"/>
  <c r="L50" i="10"/>
  <c r="M50" i="10"/>
  <c r="N50" i="10"/>
  <c r="O50" i="10"/>
  <c r="J51" i="10"/>
  <c r="K51" i="10"/>
  <c r="L51" i="10"/>
  <c r="M51" i="10"/>
  <c r="N51" i="10"/>
  <c r="O51" i="10"/>
  <c r="J52" i="10"/>
  <c r="K52" i="10"/>
  <c r="L52" i="10"/>
  <c r="M52" i="10"/>
  <c r="N52" i="10"/>
  <c r="O52" i="10"/>
  <c r="J53" i="10"/>
  <c r="K53" i="10"/>
  <c r="L53" i="10"/>
  <c r="M53" i="10"/>
  <c r="N53" i="10"/>
  <c r="O53" i="10"/>
  <c r="J54" i="10"/>
  <c r="K54" i="10"/>
  <c r="L54" i="10"/>
  <c r="M54" i="10"/>
  <c r="N54" i="10"/>
  <c r="O54" i="10"/>
  <c r="J55" i="10"/>
  <c r="K55" i="10"/>
  <c r="L55" i="10"/>
  <c r="M55" i="10"/>
  <c r="N55" i="10"/>
  <c r="O55" i="10"/>
  <c r="J56" i="10"/>
  <c r="K56" i="10"/>
  <c r="L56" i="10"/>
  <c r="M56" i="10"/>
  <c r="N56" i="10"/>
  <c r="O56" i="10"/>
  <c r="J57" i="10"/>
  <c r="K57" i="10"/>
  <c r="L57" i="10"/>
  <c r="M57" i="10"/>
  <c r="N57" i="10"/>
  <c r="O57" i="10"/>
  <c r="J58" i="10"/>
  <c r="K58" i="10"/>
  <c r="L58" i="10"/>
  <c r="M58" i="10"/>
  <c r="N58" i="10"/>
  <c r="O58" i="10"/>
  <c r="J59" i="10"/>
  <c r="K59" i="10"/>
  <c r="L59" i="10"/>
  <c r="M59" i="10"/>
  <c r="N59" i="10"/>
  <c r="O59" i="10"/>
  <c r="J60" i="10"/>
  <c r="K60" i="10"/>
  <c r="L60" i="10"/>
  <c r="M60" i="10"/>
  <c r="N60" i="10"/>
  <c r="O60" i="10"/>
  <c r="J61" i="10"/>
  <c r="K61" i="10"/>
  <c r="L61" i="10"/>
  <c r="M61" i="10"/>
  <c r="N61" i="10"/>
  <c r="O61" i="10"/>
  <c r="J62" i="10"/>
  <c r="K62" i="10"/>
  <c r="L62" i="10"/>
  <c r="M62" i="10"/>
  <c r="N62" i="10"/>
  <c r="O62" i="10"/>
  <c r="J63" i="10"/>
  <c r="K63" i="10"/>
  <c r="L63" i="10"/>
  <c r="M63" i="10"/>
  <c r="N63" i="10"/>
  <c r="O63" i="10"/>
  <c r="J64" i="10"/>
  <c r="K64" i="10"/>
  <c r="L64" i="10"/>
  <c r="M64" i="10"/>
  <c r="N64" i="10"/>
  <c r="O64" i="10"/>
  <c r="J65" i="10"/>
  <c r="K65" i="10"/>
  <c r="L65" i="10"/>
  <c r="M65" i="10"/>
  <c r="N65" i="10"/>
  <c r="O65" i="10"/>
  <c r="J66" i="10"/>
  <c r="K66" i="10"/>
  <c r="L66" i="10"/>
  <c r="M66" i="10"/>
  <c r="N66" i="10"/>
  <c r="O66" i="10"/>
  <c r="J67" i="10"/>
  <c r="K67" i="10"/>
  <c r="L67" i="10"/>
  <c r="M67" i="10"/>
  <c r="N67" i="10"/>
  <c r="O67" i="10"/>
  <c r="J68" i="10"/>
  <c r="K68" i="10"/>
  <c r="L68" i="10"/>
  <c r="M68" i="10"/>
  <c r="N68" i="10"/>
  <c r="O68" i="10"/>
  <c r="J69" i="10"/>
  <c r="K69" i="10"/>
  <c r="L69" i="10"/>
  <c r="M69" i="10"/>
  <c r="N69" i="10"/>
  <c r="O69" i="10"/>
  <c r="J70" i="10"/>
  <c r="K70" i="10"/>
  <c r="L70" i="10"/>
  <c r="M70" i="10"/>
  <c r="N70" i="10"/>
  <c r="O70" i="10"/>
  <c r="J71" i="10"/>
  <c r="K71" i="10"/>
  <c r="L71" i="10"/>
  <c r="M71" i="10"/>
  <c r="N71" i="10"/>
  <c r="O71" i="10"/>
  <c r="J72" i="10"/>
  <c r="K72" i="10"/>
  <c r="L72" i="10"/>
  <c r="M72" i="10"/>
  <c r="N72" i="10"/>
  <c r="O72" i="10"/>
  <c r="J73" i="10"/>
  <c r="K73" i="10"/>
  <c r="L73" i="10"/>
  <c r="M73" i="10"/>
  <c r="N73" i="10"/>
  <c r="O73" i="10"/>
  <c r="J74" i="10"/>
  <c r="K74" i="10"/>
  <c r="L74" i="10"/>
  <c r="M74" i="10"/>
  <c r="N74" i="10"/>
  <c r="O74" i="10"/>
  <c r="J75" i="10"/>
  <c r="K75" i="10"/>
  <c r="L75" i="10"/>
  <c r="M75" i="10"/>
  <c r="N75" i="10"/>
  <c r="O75" i="10"/>
  <c r="J76" i="10"/>
  <c r="K76" i="10"/>
  <c r="L76" i="10"/>
  <c r="M76" i="10"/>
  <c r="N76" i="10"/>
  <c r="O76" i="10"/>
  <c r="J77" i="10"/>
  <c r="K77" i="10"/>
  <c r="L77" i="10"/>
  <c r="M77" i="10"/>
  <c r="N77" i="10"/>
  <c r="O77" i="10"/>
  <c r="J78" i="10"/>
  <c r="K78" i="10"/>
  <c r="L78" i="10"/>
  <c r="M78" i="10"/>
  <c r="N78" i="10"/>
  <c r="O78" i="10"/>
  <c r="J79" i="10"/>
  <c r="K79" i="10"/>
  <c r="L79" i="10"/>
  <c r="M79" i="10"/>
  <c r="N79" i="10"/>
  <c r="O79" i="10"/>
  <c r="J80" i="10"/>
  <c r="K80" i="10"/>
  <c r="L80" i="10"/>
  <c r="M80" i="10"/>
  <c r="N80" i="10"/>
  <c r="O80" i="10"/>
  <c r="J81" i="10"/>
  <c r="K81" i="10"/>
  <c r="L81" i="10"/>
  <c r="M81" i="10"/>
  <c r="N81" i="10"/>
  <c r="O81" i="10"/>
  <c r="J82" i="10"/>
  <c r="K82" i="10"/>
  <c r="L82" i="10"/>
  <c r="M82" i="10"/>
  <c r="N82" i="10"/>
  <c r="O82" i="10"/>
  <c r="J83" i="10"/>
  <c r="K83" i="10"/>
  <c r="L83" i="10"/>
  <c r="M83" i="10"/>
  <c r="N83" i="10"/>
  <c r="O83" i="10"/>
  <c r="J84" i="10"/>
  <c r="K84" i="10"/>
  <c r="L84" i="10"/>
  <c r="M84" i="10"/>
  <c r="N84" i="10"/>
  <c r="O84" i="10"/>
  <c r="J85" i="10"/>
  <c r="K85" i="10"/>
  <c r="L85" i="10"/>
  <c r="M85" i="10"/>
  <c r="N85" i="10"/>
  <c r="O85" i="10"/>
  <c r="J86" i="10"/>
  <c r="K86" i="10"/>
  <c r="L86" i="10"/>
  <c r="M86" i="10"/>
  <c r="N86" i="10"/>
  <c r="O86" i="10"/>
  <c r="J87" i="10"/>
  <c r="K87" i="10"/>
  <c r="L87" i="10"/>
  <c r="M87" i="10"/>
  <c r="N87" i="10"/>
  <c r="O87" i="10"/>
  <c r="J88" i="10"/>
  <c r="K88" i="10"/>
  <c r="L88" i="10"/>
  <c r="M88" i="10"/>
  <c r="N88" i="10"/>
  <c r="O88" i="10"/>
  <c r="J89" i="10"/>
  <c r="K89" i="10"/>
  <c r="L89" i="10"/>
  <c r="M89" i="10"/>
  <c r="N89" i="10"/>
  <c r="O89" i="10"/>
  <c r="J90" i="10"/>
  <c r="K90" i="10"/>
  <c r="L90" i="10"/>
  <c r="M90" i="10"/>
  <c r="N90" i="10"/>
  <c r="O90" i="10"/>
  <c r="J91" i="10"/>
  <c r="K91" i="10"/>
  <c r="L91" i="10"/>
  <c r="M91" i="10"/>
  <c r="N91" i="10"/>
  <c r="O91" i="10"/>
  <c r="J92" i="10"/>
  <c r="K92" i="10"/>
  <c r="L92" i="10"/>
  <c r="M92" i="10"/>
  <c r="N92" i="10"/>
  <c r="O92" i="10"/>
  <c r="J93" i="10"/>
  <c r="K93" i="10"/>
  <c r="L93" i="10"/>
  <c r="M93" i="10"/>
  <c r="N93" i="10"/>
  <c r="O93" i="10"/>
  <c r="J94" i="10"/>
  <c r="K94" i="10"/>
  <c r="L94" i="10"/>
  <c r="M94" i="10"/>
  <c r="N94" i="10"/>
  <c r="O94" i="10"/>
  <c r="J95" i="10"/>
  <c r="K95" i="10"/>
  <c r="L95" i="10"/>
  <c r="M95" i="10"/>
  <c r="N95" i="10"/>
  <c r="O95" i="10"/>
  <c r="J96" i="10"/>
  <c r="K96" i="10"/>
  <c r="L96" i="10"/>
  <c r="M96" i="10"/>
  <c r="N96" i="10"/>
  <c r="O96" i="10"/>
  <c r="J97" i="10"/>
  <c r="K97" i="10"/>
  <c r="L97" i="10"/>
  <c r="M97" i="10"/>
  <c r="N97" i="10"/>
  <c r="O97" i="10"/>
  <c r="J98" i="10"/>
  <c r="K98" i="10"/>
  <c r="L98" i="10"/>
  <c r="M98" i="10"/>
  <c r="N98" i="10"/>
  <c r="O98" i="10"/>
  <c r="J99" i="10"/>
  <c r="K99" i="10"/>
  <c r="L99" i="10"/>
  <c r="M99" i="10"/>
  <c r="N99" i="10"/>
  <c r="O99" i="10"/>
  <c r="J100" i="10"/>
  <c r="K100" i="10"/>
  <c r="L100" i="10"/>
  <c r="M100" i="10"/>
  <c r="N100" i="10"/>
  <c r="O100" i="10"/>
  <c r="J101" i="10"/>
  <c r="K101" i="10"/>
  <c r="L101" i="10"/>
  <c r="M101" i="10"/>
  <c r="N101" i="10"/>
  <c r="O101" i="10"/>
  <c r="J102" i="10"/>
  <c r="K102" i="10"/>
  <c r="L102" i="10"/>
  <c r="M102" i="10"/>
  <c r="N102" i="10"/>
  <c r="O102" i="10"/>
  <c r="J103" i="10"/>
  <c r="K103" i="10"/>
  <c r="L103" i="10"/>
  <c r="M103" i="10"/>
  <c r="N103" i="10"/>
  <c r="O103" i="10"/>
  <c r="J104" i="10"/>
  <c r="K104" i="10"/>
  <c r="L104" i="10"/>
  <c r="M104" i="10"/>
  <c r="N104" i="10"/>
  <c r="O104" i="10"/>
  <c r="J105" i="10"/>
  <c r="K105" i="10"/>
  <c r="L105" i="10"/>
  <c r="M105" i="10"/>
  <c r="N105" i="10"/>
  <c r="O105" i="10"/>
  <c r="J106" i="10"/>
  <c r="K106" i="10"/>
  <c r="L106" i="10"/>
  <c r="M106" i="10"/>
  <c r="N106" i="10"/>
  <c r="O106" i="10"/>
  <c r="J107" i="10"/>
  <c r="K107" i="10"/>
  <c r="L107" i="10"/>
  <c r="M107" i="10"/>
  <c r="N107" i="10"/>
  <c r="O107" i="10"/>
  <c r="J108" i="10"/>
  <c r="K108" i="10"/>
  <c r="L108" i="10"/>
  <c r="M108" i="10"/>
  <c r="N108" i="10"/>
  <c r="O108" i="10"/>
  <c r="J109" i="10"/>
  <c r="K109" i="10"/>
  <c r="L109" i="10"/>
  <c r="M109" i="10"/>
  <c r="N109" i="10"/>
  <c r="O109" i="10"/>
  <c r="J110" i="10"/>
  <c r="K110" i="10"/>
  <c r="L110" i="10"/>
  <c r="M110" i="10"/>
  <c r="N110" i="10"/>
  <c r="O110" i="10"/>
  <c r="J111" i="10"/>
  <c r="K111" i="10"/>
  <c r="L111" i="10"/>
  <c r="M111" i="10"/>
  <c r="N111" i="10"/>
  <c r="O111" i="10"/>
  <c r="J112" i="10"/>
  <c r="K112" i="10"/>
  <c r="L112" i="10"/>
  <c r="M112" i="10"/>
  <c r="N112" i="10"/>
  <c r="O112" i="10"/>
  <c r="J113" i="10"/>
  <c r="K113" i="10"/>
  <c r="L113" i="10"/>
  <c r="M113" i="10"/>
  <c r="N113" i="10"/>
  <c r="O113" i="10"/>
  <c r="J114" i="10"/>
  <c r="K114" i="10"/>
  <c r="L114" i="10"/>
  <c r="M114" i="10"/>
  <c r="N114" i="10"/>
  <c r="O114" i="10"/>
  <c r="J115" i="10"/>
  <c r="K115" i="10"/>
  <c r="L115" i="10"/>
  <c r="M115" i="10"/>
  <c r="N115" i="10"/>
  <c r="O115" i="10"/>
  <c r="J116" i="10"/>
  <c r="K116" i="10"/>
  <c r="L116" i="10"/>
  <c r="M116" i="10"/>
  <c r="N116" i="10"/>
  <c r="O116" i="10"/>
  <c r="J117" i="10"/>
  <c r="K117" i="10"/>
  <c r="L117" i="10"/>
  <c r="M117" i="10"/>
  <c r="N117" i="10"/>
  <c r="O117" i="10"/>
  <c r="J118" i="10"/>
  <c r="K118" i="10"/>
  <c r="L118" i="10"/>
  <c r="M118" i="10"/>
  <c r="N118" i="10"/>
  <c r="O118" i="10"/>
  <c r="J119" i="10"/>
  <c r="K119" i="10"/>
  <c r="L119" i="10"/>
  <c r="M119" i="10"/>
  <c r="N119" i="10"/>
  <c r="O119" i="10"/>
  <c r="J120" i="10"/>
  <c r="K120" i="10"/>
  <c r="L120" i="10"/>
  <c r="M120" i="10"/>
  <c r="N120" i="10"/>
  <c r="O120" i="10"/>
  <c r="J121" i="10"/>
  <c r="K121" i="10"/>
  <c r="L121" i="10"/>
  <c r="M121" i="10"/>
  <c r="N121" i="10"/>
  <c r="O121" i="10"/>
  <c r="J122" i="10"/>
  <c r="K122" i="10"/>
  <c r="L122" i="10"/>
  <c r="M122" i="10"/>
  <c r="N122" i="10"/>
  <c r="O122" i="10"/>
  <c r="J123" i="10"/>
  <c r="K123" i="10"/>
  <c r="L123" i="10"/>
  <c r="M123" i="10"/>
  <c r="N123" i="10"/>
  <c r="O123" i="10"/>
  <c r="J124" i="10"/>
  <c r="K124" i="10"/>
  <c r="L124" i="10"/>
  <c r="M124" i="10"/>
  <c r="N124" i="10"/>
  <c r="O124" i="10"/>
  <c r="J125" i="10"/>
  <c r="K125" i="10"/>
  <c r="L125" i="10"/>
  <c r="M125" i="10"/>
  <c r="N125" i="10"/>
  <c r="O125" i="10"/>
  <c r="J126" i="10"/>
  <c r="K126" i="10"/>
  <c r="L126" i="10"/>
  <c r="M126" i="10"/>
  <c r="N126" i="10"/>
  <c r="O126" i="10"/>
  <c r="J127" i="10"/>
  <c r="K127" i="10"/>
  <c r="L127" i="10"/>
  <c r="M127" i="10"/>
  <c r="N127" i="10"/>
  <c r="O127" i="10"/>
  <c r="J128" i="10"/>
  <c r="K128" i="10"/>
  <c r="L128" i="10"/>
  <c r="M128" i="10"/>
  <c r="N128" i="10"/>
  <c r="O128" i="10"/>
  <c r="J129" i="10"/>
  <c r="K129" i="10"/>
  <c r="L129" i="10"/>
  <c r="M129" i="10"/>
  <c r="N129" i="10"/>
  <c r="O129" i="10"/>
  <c r="J130" i="10"/>
  <c r="K130" i="10"/>
  <c r="L130" i="10"/>
  <c r="M130" i="10"/>
  <c r="N130" i="10"/>
  <c r="O130" i="10"/>
  <c r="J131" i="10"/>
  <c r="K131" i="10"/>
  <c r="L131" i="10"/>
  <c r="M131" i="10"/>
  <c r="N131" i="10"/>
  <c r="O131" i="10"/>
  <c r="J132" i="10"/>
  <c r="K132" i="10"/>
  <c r="L132" i="10"/>
  <c r="M132" i="10"/>
  <c r="N132" i="10"/>
  <c r="O132" i="10"/>
  <c r="J133" i="10"/>
  <c r="K133" i="10"/>
  <c r="L133" i="10"/>
  <c r="M133" i="10"/>
  <c r="N133" i="10"/>
  <c r="O133" i="10"/>
  <c r="J134" i="10"/>
  <c r="K134" i="10"/>
  <c r="L134" i="10"/>
  <c r="M134" i="10"/>
  <c r="N134" i="10"/>
  <c r="O134" i="10"/>
  <c r="J135" i="10"/>
  <c r="K135" i="10"/>
  <c r="L135" i="10"/>
  <c r="M135" i="10"/>
  <c r="N135" i="10"/>
  <c r="O135" i="10"/>
  <c r="J136" i="10"/>
  <c r="K136" i="10"/>
  <c r="L136" i="10"/>
  <c r="M136" i="10"/>
  <c r="N136" i="10"/>
  <c r="O136" i="10"/>
  <c r="J137" i="10"/>
  <c r="K137" i="10"/>
  <c r="L137" i="10"/>
  <c r="M137" i="10"/>
  <c r="N137" i="10"/>
  <c r="O137" i="10"/>
  <c r="J138" i="10"/>
  <c r="K138" i="10"/>
  <c r="L138" i="10"/>
  <c r="M138" i="10"/>
  <c r="N138" i="10"/>
  <c r="O138" i="10"/>
  <c r="J139" i="10"/>
  <c r="K139" i="10"/>
  <c r="L139" i="10"/>
  <c r="M139" i="10"/>
  <c r="N139" i="10"/>
  <c r="O139" i="10"/>
  <c r="J140" i="10"/>
  <c r="K140" i="10"/>
  <c r="L140" i="10"/>
  <c r="M140" i="10"/>
  <c r="N140" i="10"/>
  <c r="O140" i="10"/>
  <c r="J141" i="10"/>
  <c r="K141" i="10"/>
  <c r="L141" i="10"/>
  <c r="M141" i="10"/>
  <c r="N141" i="10"/>
  <c r="O141" i="10"/>
  <c r="J142" i="10"/>
  <c r="K142" i="10"/>
  <c r="L142" i="10"/>
  <c r="M142" i="10"/>
  <c r="N142" i="10"/>
  <c r="O142" i="10"/>
  <c r="J143" i="10"/>
  <c r="K143" i="10"/>
  <c r="L143" i="10"/>
  <c r="M143" i="10"/>
  <c r="N143" i="10"/>
  <c r="O143" i="10"/>
  <c r="J144" i="10"/>
  <c r="K144" i="10"/>
  <c r="L144" i="10"/>
  <c r="M144" i="10"/>
  <c r="N144" i="10"/>
  <c r="O144" i="10"/>
  <c r="J145" i="10"/>
  <c r="K145" i="10"/>
  <c r="L145" i="10"/>
  <c r="M145" i="10"/>
  <c r="N145" i="10"/>
  <c r="O145" i="10"/>
  <c r="J146" i="10"/>
  <c r="K146" i="10"/>
  <c r="L146" i="10"/>
  <c r="M146" i="10"/>
  <c r="N146" i="10"/>
  <c r="O146" i="10"/>
  <c r="J147" i="10"/>
  <c r="K147" i="10"/>
  <c r="L147" i="10"/>
  <c r="M147" i="10"/>
  <c r="N147" i="10"/>
  <c r="O147" i="10"/>
  <c r="J148" i="10"/>
  <c r="K148" i="10"/>
  <c r="L148" i="10"/>
  <c r="M148" i="10"/>
  <c r="N148" i="10"/>
  <c r="O148" i="10"/>
  <c r="J149" i="10"/>
  <c r="K149" i="10"/>
  <c r="L149" i="10"/>
  <c r="M149" i="10"/>
  <c r="N149" i="10"/>
  <c r="O149" i="10"/>
  <c r="J150" i="10"/>
  <c r="K150" i="10"/>
  <c r="L150" i="10"/>
  <c r="M150" i="10"/>
  <c r="N150" i="10"/>
  <c r="O150" i="10"/>
  <c r="J151" i="10"/>
  <c r="K151" i="10"/>
  <c r="L151" i="10"/>
  <c r="M151" i="10"/>
  <c r="N151" i="10"/>
  <c r="O151" i="10"/>
  <c r="J152" i="10"/>
  <c r="K152" i="10"/>
  <c r="L152" i="10"/>
  <c r="M152" i="10"/>
  <c r="N152" i="10"/>
  <c r="O152" i="10"/>
  <c r="J153" i="10"/>
  <c r="K153" i="10"/>
  <c r="L153" i="10"/>
  <c r="M153" i="10"/>
  <c r="N153" i="10"/>
  <c r="O153" i="10"/>
  <c r="J154" i="10"/>
  <c r="K154" i="10"/>
  <c r="L154" i="10"/>
  <c r="M154" i="10"/>
  <c r="N154" i="10"/>
  <c r="O154" i="10"/>
  <c r="J155" i="10"/>
  <c r="K155" i="10"/>
  <c r="L155" i="10"/>
  <c r="M155" i="10"/>
  <c r="N155" i="10"/>
  <c r="O155" i="10"/>
  <c r="J156" i="10"/>
  <c r="K156" i="10"/>
  <c r="L156" i="10"/>
  <c r="M156" i="10"/>
  <c r="N156" i="10"/>
  <c r="O156" i="10"/>
  <c r="J157" i="10"/>
  <c r="K157" i="10"/>
  <c r="L157" i="10"/>
  <c r="M157" i="10"/>
  <c r="N157" i="10"/>
  <c r="O157" i="10"/>
  <c r="J158" i="10"/>
  <c r="K158" i="10"/>
  <c r="L158" i="10"/>
  <c r="M158" i="10"/>
  <c r="N158" i="10"/>
  <c r="O158" i="10"/>
  <c r="J159" i="10"/>
  <c r="K159" i="10"/>
  <c r="L159" i="10"/>
  <c r="M159" i="10"/>
  <c r="N159" i="10"/>
  <c r="O159" i="10"/>
  <c r="J160" i="10"/>
  <c r="K160" i="10"/>
  <c r="L160" i="10"/>
  <c r="M160" i="10"/>
  <c r="N160" i="10"/>
  <c r="O160" i="10"/>
  <c r="J161" i="10"/>
  <c r="K161" i="10"/>
  <c r="L161" i="10"/>
  <c r="M161" i="10"/>
  <c r="N161" i="10"/>
  <c r="O161" i="10"/>
  <c r="J162" i="10"/>
  <c r="K162" i="10"/>
  <c r="L162" i="10"/>
  <c r="M162" i="10"/>
  <c r="N162" i="10"/>
  <c r="O162" i="10"/>
  <c r="J163" i="10"/>
  <c r="K163" i="10"/>
  <c r="L163" i="10"/>
  <c r="M163" i="10"/>
  <c r="N163" i="10"/>
  <c r="O163" i="10"/>
  <c r="J164" i="10"/>
  <c r="K164" i="10"/>
  <c r="L164" i="10"/>
  <c r="M164" i="10"/>
  <c r="N164" i="10"/>
  <c r="O164" i="10"/>
  <c r="J165" i="10"/>
  <c r="K165" i="10"/>
  <c r="L165" i="10"/>
  <c r="M165" i="10"/>
  <c r="N165" i="10"/>
  <c r="O165" i="10"/>
  <c r="J166" i="10"/>
  <c r="K166" i="10"/>
  <c r="L166" i="10"/>
  <c r="M166" i="10"/>
  <c r="N166" i="10"/>
  <c r="O166" i="10"/>
  <c r="J167" i="10"/>
  <c r="K167" i="10"/>
  <c r="L167" i="10"/>
  <c r="M167" i="10"/>
  <c r="N167" i="10"/>
  <c r="O167" i="10"/>
  <c r="J168" i="10"/>
  <c r="K168" i="10"/>
  <c r="L168" i="10"/>
  <c r="M168" i="10"/>
  <c r="N168" i="10"/>
  <c r="O168" i="10"/>
  <c r="J169" i="10"/>
  <c r="K169" i="10"/>
  <c r="L169" i="10"/>
  <c r="M169" i="10"/>
  <c r="N169" i="10"/>
  <c r="O169" i="10"/>
  <c r="J170" i="10"/>
  <c r="K170" i="10"/>
  <c r="L170" i="10"/>
  <c r="M170" i="10"/>
  <c r="N170" i="10"/>
  <c r="O170" i="10"/>
  <c r="J171" i="10"/>
  <c r="K171" i="10"/>
  <c r="L171" i="10"/>
  <c r="M171" i="10"/>
  <c r="N171" i="10"/>
  <c r="O171" i="10"/>
  <c r="J172" i="10"/>
  <c r="K172" i="10"/>
  <c r="L172" i="10"/>
  <c r="M172" i="10"/>
  <c r="N172" i="10"/>
  <c r="O172" i="10"/>
  <c r="J173" i="10"/>
  <c r="K173" i="10"/>
  <c r="L173" i="10"/>
  <c r="M173" i="10"/>
  <c r="N173" i="10"/>
  <c r="O173" i="10"/>
  <c r="J174" i="10"/>
  <c r="K174" i="10"/>
  <c r="L174" i="10"/>
  <c r="M174" i="10"/>
  <c r="N174" i="10"/>
  <c r="O174" i="10"/>
  <c r="J175" i="10"/>
  <c r="K175" i="10"/>
  <c r="L175" i="10"/>
  <c r="M175" i="10"/>
  <c r="N175" i="10"/>
  <c r="O175" i="10"/>
  <c r="J176" i="10"/>
  <c r="K176" i="10"/>
  <c r="L176" i="10"/>
  <c r="M176" i="10"/>
  <c r="N176" i="10"/>
  <c r="O176" i="10"/>
  <c r="J177" i="10"/>
  <c r="K177" i="10"/>
  <c r="L177" i="10"/>
  <c r="M177" i="10"/>
  <c r="N177" i="10"/>
  <c r="O177" i="10"/>
  <c r="J178" i="10"/>
  <c r="K178" i="10"/>
  <c r="L178" i="10"/>
  <c r="M178" i="10"/>
  <c r="N178" i="10"/>
  <c r="O178" i="10"/>
  <c r="J179" i="10"/>
  <c r="K179" i="10"/>
  <c r="L179" i="10"/>
  <c r="M179" i="10"/>
  <c r="N179" i="10"/>
  <c r="O179" i="10"/>
  <c r="J180" i="10"/>
  <c r="K180" i="10"/>
  <c r="L180" i="10"/>
  <c r="M180" i="10"/>
  <c r="N180" i="10"/>
  <c r="O180" i="10"/>
  <c r="J181" i="10"/>
  <c r="K181" i="10"/>
  <c r="L181" i="10"/>
  <c r="M181" i="10"/>
  <c r="N181" i="10"/>
  <c r="O181" i="10"/>
  <c r="J182" i="10"/>
  <c r="K182" i="10"/>
  <c r="L182" i="10"/>
  <c r="M182" i="10"/>
  <c r="N182" i="10"/>
  <c r="O182" i="10"/>
  <c r="J183" i="10"/>
  <c r="K183" i="10"/>
  <c r="L183" i="10"/>
  <c r="M183" i="10"/>
  <c r="N183" i="10"/>
  <c r="O183" i="10"/>
  <c r="J184" i="10"/>
  <c r="K184" i="10"/>
  <c r="L184" i="10"/>
  <c r="M184" i="10"/>
  <c r="N184" i="10"/>
  <c r="O184" i="10"/>
  <c r="J185" i="10"/>
  <c r="K185" i="10"/>
  <c r="L185" i="10"/>
  <c r="M185" i="10"/>
  <c r="N185" i="10"/>
  <c r="O185" i="10"/>
  <c r="J186" i="10"/>
  <c r="K186" i="10"/>
  <c r="L186" i="10"/>
  <c r="M186" i="10"/>
  <c r="N186" i="10"/>
  <c r="O186" i="10"/>
  <c r="J187" i="10"/>
  <c r="K187" i="10"/>
  <c r="L187" i="10"/>
  <c r="M187" i="10"/>
  <c r="N187" i="10"/>
  <c r="O187" i="10"/>
  <c r="J188" i="10"/>
  <c r="K188" i="10"/>
  <c r="L188" i="10"/>
  <c r="M188" i="10"/>
  <c r="N188" i="10"/>
  <c r="O188" i="10"/>
  <c r="J189" i="10"/>
  <c r="K189" i="10"/>
  <c r="L189" i="10"/>
  <c r="M189" i="10"/>
  <c r="N189" i="10"/>
  <c r="O189" i="10"/>
  <c r="J190" i="10"/>
  <c r="K190" i="10"/>
  <c r="L190" i="10"/>
  <c r="M190" i="10"/>
  <c r="N190" i="10"/>
  <c r="O190" i="10"/>
  <c r="J191" i="10"/>
  <c r="K191" i="10"/>
  <c r="L191" i="10"/>
  <c r="M191" i="10"/>
  <c r="N191" i="10"/>
  <c r="O191" i="10"/>
  <c r="J192" i="10"/>
  <c r="K192" i="10"/>
  <c r="L192" i="10"/>
  <c r="M192" i="10"/>
  <c r="N192" i="10"/>
  <c r="O192" i="10"/>
  <c r="J193" i="10"/>
  <c r="K193" i="10"/>
  <c r="L193" i="10"/>
  <c r="M193" i="10"/>
  <c r="N193" i="10"/>
  <c r="O193" i="10"/>
  <c r="J194" i="10"/>
  <c r="K194" i="10"/>
  <c r="L194" i="10"/>
  <c r="M194" i="10"/>
  <c r="N194" i="10"/>
  <c r="O194" i="10"/>
  <c r="J195" i="10"/>
  <c r="K195" i="10"/>
  <c r="L195" i="10"/>
  <c r="M195" i="10"/>
  <c r="N195" i="10"/>
  <c r="O195" i="10"/>
  <c r="J196" i="10"/>
  <c r="K196" i="10"/>
  <c r="L196" i="10"/>
  <c r="M196" i="10"/>
  <c r="N196" i="10"/>
  <c r="O196" i="10"/>
  <c r="J197" i="10"/>
  <c r="K197" i="10"/>
  <c r="L197" i="10"/>
  <c r="M197" i="10"/>
  <c r="N197" i="10"/>
  <c r="O197" i="10"/>
  <c r="J198" i="10"/>
  <c r="K198" i="10"/>
  <c r="L198" i="10"/>
  <c r="M198" i="10"/>
  <c r="N198" i="10"/>
  <c r="O198" i="10"/>
  <c r="J199" i="10"/>
  <c r="K199" i="10"/>
  <c r="L199" i="10"/>
  <c r="M199" i="10"/>
  <c r="N199" i="10"/>
  <c r="O199" i="10"/>
  <c r="J200" i="10"/>
  <c r="K200" i="10"/>
  <c r="L200" i="10"/>
  <c r="M200" i="10"/>
  <c r="N200" i="10"/>
  <c r="O200" i="10"/>
  <c r="J201" i="10"/>
  <c r="K201" i="10"/>
  <c r="L201" i="10"/>
  <c r="M201" i="10"/>
  <c r="N201" i="10"/>
  <c r="O201" i="10"/>
  <c r="J202" i="10"/>
  <c r="K202" i="10"/>
  <c r="L202" i="10"/>
  <c r="M202" i="10"/>
  <c r="N202" i="10"/>
  <c r="O202" i="10"/>
  <c r="J203" i="10"/>
  <c r="K203" i="10"/>
  <c r="L203" i="10"/>
  <c r="M203" i="10"/>
  <c r="N203" i="10"/>
  <c r="O203" i="10"/>
  <c r="J204" i="10"/>
  <c r="K204" i="10"/>
  <c r="L204" i="10"/>
  <c r="M204" i="10"/>
  <c r="N204" i="10"/>
  <c r="O204" i="10"/>
  <c r="J205" i="10"/>
  <c r="K205" i="10"/>
  <c r="L205" i="10"/>
  <c r="M205" i="10"/>
  <c r="N205" i="10"/>
  <c r="O205" i="10"/>
  <c r="J206" i="10"/>
  <c r="K206" i="10"/>
  <c r="L206" i="10"/>
  <c r="M206" i="10"/>
  <c r="N206" i="10"/>
  <c r="O206" i="10"/>
  <c r="J207" i="10"/>
  <c r="K207" i="10"/>
  <c r="L207" i="10"/>
  <c r="M207" i="10"/>
  <c r="N207" i="10"/>
  <c r="O207" i="10"/>
  <c r="J208" i="10"/>
  <c r="K208" i="10"/>
  <c r="L208" i="10"/>
  <c r="M208" i="10"/>
  <c r="N208" i="10"/>
  <c r="O208" i="10"/>
  <c r="J209" i="10"/>
  <c r="K209" i="10"/>
  <c r="L209" i="10"/>
  <c r="M209" i="10"/>
  <c r="N209" i="10"/>
  <c r="O209" i="10"/>
  <c r="J210" i="10"/>
  <c r="K210" i="10"/>
  <c r="L210" i="10"/>
  <c r="M210" i="10"/>
  <c r="N210" i="10"/>
  <c r="O210" i="10"/>
  <c r="J211" i="10"/>
  <c r="K211" i="10"/>
  <c r="L211" i="10"/>
  <c r="M211" i="10"/>
  <c r="N211" i="10"/>
  <c r="O211" i="10"/>
  <c r="J212" i="10"/>
  <c r="K212" i="10"/>
  <c r="L212" i="10"/>
  <c r="M212" i="10"/>
  <c r="N212" i="10"/>
  <c r="O212" i="10"/>
  <c r="J213" i="10"/>
  <c r="K213" i="10"/>
  <c r="L213" i="10"/>
  <c r="M213" i="10"/>
  <c r="N213" i="10"/>
  <c r="O213" i="10"/>
  <c r="J214" i="10"/>
  <c r="K214" i="10"/>
  <c r="L214" i="10"/>
  <c r="M214" i="10"/>
  <c r="N214" i="10"/>
  <c r="O214" i="10"/>
  <c r="J215" i="10"/>
  <c r="K215" i="10"/>
  <c r="L215" i="10"/>
  <c r="M215" i="10"/>
  <c r="N215" i="10"/>
  <c r="O215" i="10"/>
  <c r="J216" i="10"/>
  <c r="K216" i="10"/>
  <c r="L216" i="10"/>
  <c r="M216" i="10"/>
  <c r="N216" i="10"/>
  <c r="O216" i="10"/>
  <c r="J217" i="10"/>
  <c r="K217" i="10"/>
  <c r="L217" i="10"/>
  <c r="M217" i="10"/>
  <c r="N217" i="10"/>
  <c r="O217" i="10"/>
  <c r="J218" i="10"/>
  <c r="K218" i="10"/>
  <c r="L218" i="10"/>
  <c r="M218" i="10"/>
  <c r="N218" i="10"/>
  <c r="O218" i="10"/>
  <c r="J219" i="10"/>
  <c r="K219" i="10"/>
  <c r="L219" i="10"/>
  <c r="M219" i="10"/>
  <c r="N219" i="10"/>
  <c r="O219" i="10"/>
  <c r="J220" i="10"/>
  <c r="K220" i="10"/>
  <c r="L220" i="10"/>
  <c r="M220" i="10"/>
  <c r="N220" i="10"/>
  <c r="O220" i="10"/>
  <c r="J221" i="10"/>
  <c r="K221" i="10"/>
  <c r="L221" i="10"/>
  <c r="M221" i="10"/>
  <c r="N221" i="10"/>
  <c r="O221" i="10"/>
  <c r="J222" i="10"/>
  <c r="K222" i="10"/>
  <c r="L222" i="10"/>
  <c r="M222" i="10"/>
  <c r="N222" i="10"/>
  <c r="O222" i="10"/>
  <c r="J223" i="10"/>
  <c r="K223" i="10"/>
  <c r="L223" i="10"/>
  <c r="M223" i="10"/>
  <c r="N223" i="10"/>
  <c r="O223" i="10"/>
  <c r="J224" i="10"/>
  <c r="K224" i="10"/>
  <c r="L224" i="10"/>
  <c r="M224" i="10"/>
  <c r="N224" i="10"/>
  <c r="O224" i="10"/>
  <c r="J225" i="10"/>
  <c r="K225" i="10"/>
  <c r="L225" i="10"/>
  <c r="M225" i="10"/>
  <c r="N225" i="10"/>
  <c r="O225" i="10"/>
  <c r="J226" i="10"/>
  <c r="K226" i="10"/>
  <c r="L226" i="10"/>
  <c r="M226" i="10"/>
  <c r="N226" i="10"/>
  <c r="O226" i="10"/>
  <c r="J227" i="10"/>
  <c r="K227" i="10"/>
  <c r="L227" i="10"/>
  <c r="M227" i="10"/>
  <c r="N227" i="10"/>
  <c r="O227" i="10"/>
  <c r="J228" i="10"/>
  <c r="K228" i="10"/>
  <c r="L228" i="10"/>
  <c r="M228" i="10"/>
  <c r="N228" i="10"/>
  <c r="O228" i="10"/>
  <c r="I3" i="10"/>
  <c r="I4" i="10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227" i="10"/>
  <c r="I228" i="10"/>
  <c r="I2" i="10"/>
  <c r="EO61" i="3" l="1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J16" i="11" l="1"/>
  <c r="K16" i="11"/>
  <c r="L16" i="11"/>
  <c r="M16" i="11"/>
  <c r="N16" i="11"/>
  <c r="O16" i="11"/>
  <c r="J17" i="11"/>
  <c r="K17" i="11"/>
  <c r="L17" i="11"/>
  <c r="M17" i="11"/>
  <c r="N17" i="11"/>
  <c r="O17" i="11"/>
  <c r="J18" i="11"/>
  <c r="K18" i="11"/>
  <c r="L18" i="11"/>
  <c r="M18" i="11"/>
  <c r="N18" i="11"/>
  <c r="O18" i="11"/>
  <c r="J19" i="11"/>
  <c r="K19" i="11"/>
  <c r="L19" i="11"/>
  <c r="M19" i="11"/>
  <c r="N19" i="11"/>
  <c r="O19" i="11"/>
  <c r="J20" i="11"/>
  <c r="K20" i="11"/>
  <c r="L20" i="11"/>
  <c r="M20" i="11"/>
  <c r="N20" i="11"/>
  <c r="O20" i="11"/>
  <c r="J21" i="11"/>
  <c r="K21" i="11"/>
  <c r="L21" i="11"/>
  <c r="M21" i="11"/>
  <c r="N21" i="11"/>
  <c r="O21" i="11"/>
  <c r="J22" i="11"/>
  <c r="K22" i="11"/>
  <c r="L22" i="11"/>
  <c r="M22" i="11"/>
  <c r="N22" i="11"/>
  <c r="O22" i="11"/>
  <c r="J23" i="11"/>
  <c r="K23" i="11"/>
  <c r="L23" i="11"/>
  <c r="M23" i="11"/>
  <c r="N23" i="11"/>
  <c r="O23" i="11"/>
  <c r="J24" i="11"/>
  <c r="K24" i="11"/>
  <c r="L24" i="11"/>
  <c r="M24" i="11"/>
  <c r="N24" i="11"/>
  <c r="O24" i="11"/>
  <c r="J25" i="11"/>
  <c r="K25" i="11"/>
  <c r="L25" i="11"/>
  <c r="M25" i="11"/>
  <c r="N25" i="11"/>
  <c r="O25" i="11"/>
  <c r="J26" i="11"/>
  <c r="K26" i="11"/>
  <c r="L26" i="11"/>
  <c r="M26" i="11"/>
  <c r="N26" i="11"/>
  <c r="O26" i="11"/>
  <c r="J27" i="11"/>
  <c r="K27" i="11"/>
  <c r="L27" i="11"/>
  <c r="M27" i="11"/>
  <c r="N27" i="11"/>
  <c r="O27" i="11"/>
  <c r="J28" i="11"/>
  <c r="K28" i="11"/>
  <c r="L28" i="11"/>
  <c r="M28" i="11"/>
  <c r="N28" i="11"/>
  <c r="O28" i="11"/>
  <c r="J29" i="11"/>
  <c r="K29" i="11"/>
  <c r="L29" i="11"/>
  <c r="M29" i="11"/>
  <c r="N29" i="11"/>
  <c r="O29" i="11"/>
  <c r="J30" i="11"/>
  <c r="K30" i="11"/>
  <c r="L30" i="11"/>
  <c r="M30" i="11"/>
  <c r="N30" i="11"/>
  <c r="O30" i="11"/>
  <c r="J31" i="11"/>
  <c r="K31" i="11"/>
  <c r="L31" i="11"/>
  <c r="M31" i="11"/>
  <c r="N31" i="11"/>
  <c r="O31" i="11"/>
  <c r="J32" i="11"/>
  <c r="K32" i="11"/>
  <c r="L32" i="11"/>
  <c r="M32" i="11"/>
  <c r="N32" i="11"/>
  <c r="O32" i="11"/>
  <c r="J33" i="11"/>
  <c r="K33" i="11"/>
  <c r="L33" i="11"/>
  <c r="M33" i="11"/>
  <c r="N33" i="11"/>
  <c r="O33" i="11"/>
  <c r="J34" i="11"/>
  <c r="K34" i="11"/>
  <c r="L34" i="11"/>
  <c r="M34" i="11"/>
  <c r="N34" i="11"/>
  <c r="O34" i="11"/>
  <c r="J35" i="11"/>
  <c r="K35" i="11"/>
  <c r="L35" i="11"/>
  <c r="M35" i="11"/>
  <c r="N35" i="11"/>
  <c r="O35" i="11"/>
  <c r="J36" i="11"/>
  <c r="K36" i="11"/>
  <c r="L36" i="11"/>
  <c r="M36" i="11"/>
  <c r="N36" i="11"/>
  <c r="O36" i="11"/>
  <c r="J37" i="11"/>
  <c r="K37" i="11"/>
  <c r="L37" i="11"/>
  <c r="M37" i="11"/>
  <c r="N37" i="11"/>
  <c r="O37" i="11"/>
  <c r="J38" i="11"/>
  <c r="K38" i="11"/>
  <c r="L38" i="11"/>
  <c r="M38" i="11"/>
  <c r="N38" i="11"/>
  <c r="O38" i="11"/>
  <c r="J39" i="11"/>
  <c r="K39" i="11"/>
  <c r="L39" i="11"/>
  <c r="M39" i="11"/>
  <c r="N39" i="11"/>
  <c r="O39" i="11"/>
  <c r="J40" i="11"/>
  <c r="K40" i="11"/>
  <c r="L40" i="11"/>
  <c r="M40" i="11"/>
  <c r="N40" i="11"/>
  <c r="O40" i="11"/>
  <c r="J41" i="11"/>
  <c r="K41" i="11"/>
  <c r="L41" i="11"/>
  <c r="M41" i="11"/>
  <c r="N41" i="11"/>
  <c r="O41" i="11"/>
  <c r="J42" i="11"/>
  <c r="K42" i="11"/>
  <c r="L42" i="11"/>
  <c r="M42" i="11"/>
  <c r="N42" i="11"/>
  <c r="O42" i="11"/>
  <c r="J43" i="11"/>
  <c r="K43" i="11"/>
  <c r="L43" i="11"/>
  <c r="M43" i="11"/>
  <c r="N43" i="11"/>
  <c r="O43" i="11"/>
  <c r="J44" i="11"/>
  <c r="K44" i="11"/>
  <c r="L44" i="11"/>
  <c r="M44" i="11"/>
  <c r="N44" i="11"/>
  <c r="O44" i="11"/>
  <c r="J45" i="11"/>
  <c r="K45" i="11"/>
  <c r="L45" i="11"/>
  <c r="M45" i="11"/>
  <c r="N45" i="11"/>
  <c r="O45" i="11"/>
  <c r="J46" i="11"/>
  <c r="K46" i="11"/>
  <c r="L46" i="11"/>
  <c r="M46" i="11"/>
  <c r="N46" i="11"/>
  <c r="O46" i="11"/>
  <c r="J47" i="11"/>
  <c r="K47" i="11"/>
  <c r="L47" i="11"/>
  <c r="M47" i="11"/>
  <c r="N47" i="11"/>
  <c r="O47" i="11"/>
  <c r="J48" i="11"/>
  <c r="K48" i="11"/>
  <c r="L48" i="11"/>
  <c r="M48" i="11"/>
  <c r="N48" i="11"/>
  <c r="O48" i="11"/>
  <c r="J49" i="11"/>
  <c r="K49" i="11"/>
  <c r="L49" i="11"/>
  <c r="M49" i="11"/>
  <c r="N49" i="11"/>
  <c r="O49" i="11"/>
  <c r="J50" i="11"/>
  <c r="K50" i="11"/>
  <c r="L50" i="11"/>
  <c r="M50" i="11"/>
  <c r="N50" i="11"/>
  <c r="O50" i="11"/>
  <c r="J51" i="11"/>
  <c r="K51" i="11"/>
  <c r="L51" i="11"/>
  <c r="M51" i="11"/>
  <c r="N51" i="11"/>
  <c r="O51" i="11"/>
  <c r="J52" i="11"/>
  <c r="K52" i="11"/>
  <c r="L52" i="11"/>
  <c r="M52" i="11"/>
  <c r="N52" i="11"/>
  <c r="O52" i="11"/>
  <c r="J53" i="11"/>
  <c r="K53" i="11"/>
  <c r="L53" i="11"/>
  <c r="M53" i="11"/>
  <c r="N53" i="11"/>
  <c r="O53" i="11"/>
  <c r="J54" i="11"/>
  <c r="K54" i="11"/>
  <c r="L54" i="11"/>
  <c r="M54" i="11"/>
  <c r="N54" i="11"/>
  <c r="O54" i="11"/>
  <c r="J55" i="11"/>
  <c r="K55" i="11"/>
  <c r="L55" i="11"/>
  <c r="M55" i="11"/>
  <c r="N55" i="11"/>
  <c r="O55" i="11"/>
  <c r="J56" i="11"/>
  <c r="K56" i="11"/>
  <c r="L56" i="11"/>
  <c r="M56" i="11"/>
  <c r="N56" i="11"/>
  <c r="O56" i="11"/>
  <c r="J57" i="11"/>
  <c r="K57" i="11"/>
  <c r="L57" i="11"/>
  <c r="M57" i="11"/>
  <c r="N57" i="11"/>
  <c r="O57" i="11"/>
  <c r="J58" i="11"/>
  <c r="K58" i="11"/>
  <c r="L58" i="11"/>
  <c r="M58" i="11"/>
  <c r="N58" i="11"/>
  <c r="O58" i="11"/>
  <c r="J59" i="11"/>
  <c r="K59" i="11"/>
  <c r="L59" i="11"/>
  <c r="M59" i="11"/>
  <c r="N59" i="11"/>
  <c r="O59" i="11"/>
  <c r="J60" i="11"/>
  <c r="K60" i="11"/>
  <c r="L60" i="11"/>
  <c r="M60" i="11"/>
  <c r="N60" i="11"/>
  <c r="O60" i="11"/>
  <c r="J61" i="11"/>
  <c r="K61" i="11"/>
  <c r="L61" i="11"/>
  <c r="M61" i="11"/>
  <c r="N61" i="11"/>
  <c r="O61" i="11"/>
  <c r="J62" i="11"/>
  <c r="K62" i="11"/>
  <c r="L62" i="11"/>
  <c r="M62" i="11"/>
  <c r="N62" i="11"/>
  <c r="O62" i="11"/>
  <c r="J63" i="11"/>
  <c r="K63" i="11"/>
  <c r="L63" i="11"/>
  <c r="M63" i="11"/>
  <c r="N63" i="11"/>
  <c r="O63" i="11"/>
  <c r="J64" i="11"/>
  <c r="K64" i="11"/>
  <c r="L64" i="11"/>
  <c r="M64" i="11"/>
  <c r="N64" i="11"/>
  <c r="O64" i="11"/>
  <c r="J65" i="11"/>
  <c r="K65" i="11"/>
  <c r="L65" i="11"/>
  <c r="M65" i="11"/>
  <c r="N65" i="11"/>
  <c r="O65" i="11"/>
  <c r="J66" i="11"/>
  <c r="K66" i="11"/>
  <c r="L66" i="11"/>
  <c r="M66" i="11"/>
  <c r="N66" i="11"/>
  <c r="O66" i="11"/>
  <c r="J67" i="11"/>
  <c r="K67" i="11"/>
  <c r="L67" i="11"/>
  <c r="M67" i="11"/>
  <c r="N67" i="11"/>
  <c r="O67" i="11"/>
  <c r="J68" i="11"/>
  <c r="K68" i="11"/>
  <c r="L68" i="11"/>
  <c r="M68" i="11"/>
  <c r="N68" i="11"/>
  <c r="O68" i="11"/>
  <c r="J69" i="11"/>
  <c r="K69" i="11"/>
  <c r="L69" i="11"/>
  <c r="M69" i="11"/>
  <c r="N69" i="11"/>
  <c r="O69" i="11"/>
  <c r="J70" i="11"/>
  <c r="K70" i="11"/>
  <c r="L70" i="11"/>
  <c r="M70" i="11"/>
  <c r="N70" i="11"/>
  <c r="O70" i="11"/>
  <c r="J71" i="11"/>
  <c r="K71" i="11"/>
  <c r="L71" i="11"/>
  <c r="M71" i="11"/>
  <c r="N71" i="11"/>
  <c r="O71" i="11"/>
  <c r="J72" i="11"/>
  <c r="K72" i="11"/>
  <c r="L72" i="11"/>
  <c r="M72" i="11"/>
  <c r="N72" i="11"/>
  <c r="O72" i="11"/>
  <c r="J73" i="11"/>
  <c r="K73" i="11"/>
  <c r="L73" i="11"/>
  <c r="M73" i="11"/>
  <c r="N73" i="11"/>
  <c r="O73" i="11"/>
  <c r="J74" i="11"/>
  <c r="K74" i="11"/>
  <c r="L74" i="11"/>
  <c r="M74" i="11"/>
  <c r="N74" i="11"/>
  <c r="O74" i="11"/>
  <c r="J75" i="11"/>
  <c r="K75" i="11"/>
  <c r="L75" i="11"/>
  <c r="M75" i="11"/>
  <c r="N75" i="11"/>
  <c r="O75" i="11"/>
  <c r="J76" i="11"/>
  <c r="K76" i="11"/>
  <c r="L76" i="11"/>
  <c r="M76" i="11"/>
  <c r="N76" i="11"/>
  <c r="O76" i="11"/>
  <c r="J77" i="11"/>
  <c r="K77" i="11"/>
  <c r="L77" i="11"/>
  <c r="M77" i="11"/>
  <c r="N77" i="11"/>
  <c r="O77" i="11"/>
  <c r="J78" i="11"/>
  <c r="K78" i="11"/>
  <c r="L78" i="11"/>
  <c r="M78" i="11"/>
  <c r="N78" i="11"/>
  <c r="O78" i="11"/>
  <c r="J79" i="11"/>
  <c r="K79" i="11"/>
  <c r="L79" i="11"/>
  <c r="M79" i="11"/>
  <c r="N79" i="11"/>
  <c r="O79" i="11"/>
  <c r="J80" i="11"/>
  <c r="K80" i="11"/>
  <c r="L80" i="11"/>
  <c r="M80" i="11"/>
  <c r="N80" i="11"/>
  <c r="O80" i="11"/>
  <c r="J81" i="11"/>
  <c r="K81" i="11"/>
  <c r="L81" i="11"/>
  <c r="M81" i="11"/>
  <c r="N81" i="11"/>
  <c r="O81" i="11"/>
  <c r="J82" i="11"/>
  <c r="K82" i="11"/>
  <c r="L82" i="11"/>
  <c r="M82" i="11"/>
  <c r="N82" i="11"/>
  <c r="O82" i="11"/>
  <c r="J83" i="11"/>
  <c r="K83" i="11"/>
  <c r="L83" i="11"/>
  <c r="M83" i="11"/>
  <c r="N83" i="11"/>
  <c r="O83" i="11"/>
  <c r="J84" i="11"/>
  <c r="K84" i="11"/>
  <c r="L84" i="11"/>
  <c r="M84" i="11"/>
  <c r="N84" i="11"/>
  <c r="O84" i="11"/>
  <c r="J85" i="11"/>
  <c r="K85" i="11"/>
  <c r="L85" i="11"/>
  <c r="M85" i="11"/>
  <c r="N85" i="11"/>
  <c r="O85" i="11"/>
  <c r="J86" i="11"/>
  <c r="K86" i="11"/>
  <c r="L86" i="11"/>
  <c r="M86" i="11"/>
  <c r="N86" i="11"/>
  <c r="O86" i="11"/>
  <c r="J87" i="11"/>
  <c r="K87" i="11"/>
  <c r="L87" i="11"/>
  <c r="M87" i="11"/>
  <c r="N87" i="11"/>
  <c r="O87" i="11"/>
  <c r="J88" i="11"/>
  <c r="K88" i="11"/>
  <c r="L88" i="11"/>
  <c r="M88" i="11"/>
  <c r="N88" i="11"/>
  <c r="O88" i="11"/>
  <c r="J89" i="11"/>
  <c r="K89" i="11"/>
  <c r="L89" i="11"/>
  <c r="M89" i="11"/>
  <c r="N89" i="11"/>
  <c r="O89" i="11"/>
  <c r="J90" i="11"/>
  <c r="K90" i="11"/>
  <c r="L90" i="11"/>
  <c r="M90" i="11"/>
  <c r="N90" i="11"/>
  <c r="O90" i="11"/>
  <c r="J91" i="11"/>
  <c r="K91" i="11"/>
  <c r="L91" i="11"/>
  <c r="M91" i="11"/>
  <c r="N91" i="11"/>
  <c r="O91" i="11"/>
  <c r="J92" i="11"/>
  <c r="K92" i="11"/>
  <c r="L92" i="11"/>
  <c r="M92" i="11"/>
  <c r="N92" i="11"/>
  <c r="O92" i="11"/>
  <c r="J93" i="11"/>
  <c r="K93" i="11"/>
  <c r="L93" i="11"/>
  <c r="M93" i="11"/>
  <c r="N93" i="11"/>
  <c r="O93" i="11"/>
  <c r="J94" i="11"/>
  <c r="K94" i="11"/>
  <c r="L94" i="11"/>
  <c r="M94" i="11"/>
  <c r="N94" i="11"/>
  <c r="O94" i="11"/>
  <c r="J95" i="11"/>
  <c r="K95" i="11"/>
  <c r="L95" i="11"/>
  <c r="M95" i="11"/>
  <c r="N95" i="11"/>
  <c r="O95" i="11"/>
  <c r="J96" i="11"/>
  <c r="K96" i="11"/>
  <c r="L96" i="11"/>
  <c r="M96" i="11"/>
  <c r="N96" i="11"/>
  <c r="O96" i="11"/>
  <c r="J97" i="11"/>
  <c r="K97" i="11"/>
  <c r="L97" i="11"/>
  <c r="M97" i="11"/>
  <c r="N97" i="11"/>
  <c r="O97" i="11"/>
  <c r="J98" i="11"/>
  <c r="K98" i="11"/>
  <c r="L98" i="11"/>
  <c r="M98" i="11"/>
  <c r="N98" i="11"/>
  <c r="O98" i="11"/>
  <c r="J99" i="11"/>
  <c r="K99" i="11"/>
  <c r="L99" i="11"/>
  <c r="M99" i="11"/>
  <c r="N99" i="11"/>
  <c r="O99" i="11"/>
  <c r="J100" i="11"/>
  <c r="K100" i="11"/>
  <c r="L100" i="11"/>
  <c r="M100" i="11"/>
  <c r="N100" i="11"/>
  <c r="O100" i="11"/>
  <c r="J101" i="11"/>
  <c r="K101" i="11"/>
  <c r="L101" i="11"/>
  <c r="M101" i="11"/>
  <c r="N101" i="11"/>
  <c r="O101" i="11"/>
  <c r="J102" i="11"/>
  <c r="K102" i="11"/>
  <c r="L102" i="11"/>
  <c r="M102" i="11"/>
  <c r="N102" i="11"/>
  <c r="O102" i="11"/>
  <c r="J103" i="11"/>
  <c r="K103" i="11"/>
  <c r="L103" i="11"/>
  <c r="M103" i="11"/>
  <c r="N103" i="11"/>
  <c r="O103" i="11"/>
  <c r="J104" i="11"/>
  <c r="K104" i="11"/>
  <c r="L104" i="11"/>
  <c r="M104" i="11"/>
  <c r="N104" i="11"/>
  <c r="O104" i="11"/>
  <c r="J105" i="11"/>
  <c r="K105" i="11"/>
  <c r="L105" i="11"/>
  <c r="M105" i="11"/>
  <c r="N105" i="11"/>
  <c r="O105" i="11"/>
  <c r="J106" i="11"/>
  <c r="K106" i="11"/>
  <c r="L106" i="11"/>
  <c r="M106" i="11"/>
  <c r="N106" i="11"/>
  <c r="O106" i="11"/>
  <c r="J107" i="11"/>
  <c r="K107" i="11"/>
  <c r="L107" i="11"/>
  <c r="M107" i="11"/>
  <c r="N107" i="11"/>
  <c r="O107" i="11"/>
  <c r="J108" i="11"/>
  <c r="K108" i="11"/>
  <c r="L108" i="11"/>
  <c r="M108" i="11"/>
  <c r="N108" i="11"/>
  <c r="O108" i="11"/>
  <c r="J109" i="11"/>
  <c r="K109" i="11"/>
  <c r="L109" i="11"/>
  <c r="M109" i="11"/>
  <c r="N109" i="11"/>
  <c r="O109" i="11"/>
  <c r="J110" i="11"/>
  <c r="K110" i="11"/>
  <c r="L110" i="11"/>
  <c r="M110" i="11"/>
  <c r="N110" i="11"/>
  <c r="O110" i="11"/>
  <c r="J111" i="11"/>
  <c r="K111" i="11"/>
  <c r="L111" i="11"/>
  <c r="M111" i="11"/>
  <c r="N111" i="11"/>
  <c r="O111" i="11"/>
  <c r="J112" i="11"/>
  <c r="K112" i="11"/>
  <c r="L112" i="11"/>
  <c r="M112" i="11"/>
  <c r="N112" i="11"/>
  <c r="O112" i="11"/>
  <c r="J113" i="11"/>
  <c r="K113" i="11"/>
  <c r="L113" i="11"/>
  <c r="M113" i="11"/>
  <c r="N113" i="11"/>
  <c r="O113" i="11"/>
  <c r="J114" i="11"/>
  <c r="K114" i="11"/>
  <c r="L114" i="11"/>
  <c r="M114" i="11"/>
  <c r="N114" i="11"/>
  <c r="O114" i="11"/>
  <c r="J115" i="11"/>
  <c r="K115" i="11"/>
  <c r="L115" i="11"/>
  <c r="M115" i="11"/>
  <c r="N115" i="11"/>
  <c r="O115" i="11"/>
  <c r="J116" i="11"/>
  <c r="K116" i="11"/>
  <c r="L116" i="11"/>
  <c r="M116" i="11"/>
  <c r="N116" i="11"/>
  <c r="O116" i="11"/>
  <c r="J117" i="11"/>
  <c r="K117" i="11"/>
  <c r="L117" i="11"/>
  <c r="M117" i="11"/>
  <c r="N117" i="11"/>
  <c r="O117" i="11"/>
  <c r="J118" i="11"/>
  <c r="K118" i="11"/>
  <c r="L118" i="11"/>
  <c r="M118" i="11"/>
  <c r="N118" i="11"/>
  <c r="O118" i="11"/>
  <c r="J119" i="11"/>
  <c r="K119" i="11"/>
  <c r="L119" i="11"/>
  <c r="M119" i="11"/>
  <c r="N119" i="11"/>
  <c r="O119" i="11"/>
  <c r="J120" i="11"/>
  <c r="K120" i="11"/>
  <c r="L120" i="11"/>
  <c r="M120" i="11"/>
  <c r="N120" i="11"/>
  <c r="O120" i="11"/>
  <c r="J121" i="11"/>
  <c r="K121" i="11"/>
  <c r="L121" i="11"/>
  <c r="M121" i="11"/>
  <c r="N121" i="11"/>
  <c r="O121" i="11"/>
  <c r="J122" i="11"/>
  <c r="K122" i="11"/>
  <c r="L122" i="11"/>
  <c r="M122" i="11"/>
  <c r="N122" i="11"/>
  <c r="O122" i="11"/>
  <c r="J123" i="11"/>
  <c r="K123" i="11"/>
  <c r="L123" i="11"/>
  <c r="M123" i="11"/>
  <c r="N123" i="11"/>
  <c r="O123" i="11"/>
  <c r="J124" i="11"/>
  <c r="K124" i="11"/>
  <c r="L124" i="11"/>
  <c r="M124" i="11"/>
  <c r="N124" i="11"/>
  <c r="O124" i="11"/>
  <c r="J125" i="11"/>
  <c r="K125" i="11"/>
  <c r="L125" i="11"/>
  <c r="M125" i="11"/>
  <c r="N125" i="11"/>
  <c r="O125" i="11"/>
  <c r="J126" i="11"/>
  <c r="K126" i="11"/>
  <c r="L126" i="11"/>
  <c r="M126" i="11"/>
  <c r="N126" i="11"/>
  <c r="O126" i="11"/>
  <c r="J127" i="11"/>
  <c r="K127" i="11"/>
  <c r="L127" i="11"/>
  <c r="M127" i="11"/>
  <c r="N127" i="11"/>
  <c r="O127" i="11"/>
  <c r="J128" i="11"/>
  <c r="K128" i="11"/>
  <c r="L128" i="11"/>
  <c r="M128" i="11"/>
  <c r="N128" i="11"/>
  <c r="O128" i="11"/>
  <c r="J129" i="11"/>
  <c r="K129" i="11"/>
  <c r="L129" i="11"/>
  <c r="M129" i="11"/>
  <c r="N129" i="11"/>
  <c r="O129" i="11"/>
  <c r="J130" i="11"/>
  <c r="K130" i="11"/>
  <c r="L130" i="11"/>
  <c r="M130" i="11"/>
  <c r="N130" i="11"/>
  <c r="O130" i="11"/>
  <c r="J131" i="11"/>
  <c r="K131" i="11"/>
  <c r="L131" i="11"/>
  <c r="M131" i="11"/>
  <c r="N131" i="11"/>
  <c r="O131" i="11"/>
  <c r="J132" i="11"/>
  <c r="K132" i="11"/>
  <c r="L132" i="11"/>
  <c r="M132" i="11"/>
  <c r="N132" i="11"/>
  <c r="O132" i="11"/>
  <c r="J133" i="11"/>
  <c r="K133" i="11"/>
  <c r="L133" i="11"/>
  <c r="M133" i="11"/>
  <c r="N133" i="11"/>
  <c r="O133" i="11"/>
  <c r="J134" i="11"/>
  <c r="K134" i="11"/>
  <c r="L134" i="11"/>
  <c r="M134" i="11"/>
  <c r="N134" i="11"/>
  <c r="O134" i="11"/>
  <c r="J135" i="11"/>
  <c r="K135" i="11"/>
  <c r="L135" i="11"/>
  <c r="M135" i="11"/>
  <c r="N135" i="11"/>
  <c r="O135" i="11"/>
  <c r="J136" i="11"/>
  <c r="K136" i="11"/>
  <c r="L136" i="11"/>
  <c r="M136" i="11"/>
  <c r="N136" i="11"/>
  <c r="O136" i="11"/>
  <c r="J137" i="11"/>
  <c r="K137" i="11"/>
  <c r="L137" i="11"/>
  <c r="M137" i="11"/>
  <c r="N137" i="11"/>
  <c r="O137" i="11"/>
  <c r="J138" i="11"/>
  <c r="K138" i="11"/>
  <c r="L138" i="11"/>
  <c r="M138" i="11"/>
  <c r="N138" i="11"/>
  <c r="O138" i="11"/>
  <c r="J139" i="11"/>
  <c r="K139" i="11"/>
  <c r="L139" i="11"/>
  <c r="M139" i="11"/>
  <c r="N139" i="11"/>
  <c r="O139" i="11"/>
  <c r="J140" i="11"/>
  <c r="K140" i="11"/>
  <c r="L140" i="11"/>
  <c r="M140" i="11"/>
  <c r="N140" i="11"/>
  <c r="O140" i="11"/>
  <c r="J141" i="11"/>
  <c r="K141" i="11"/>
  <c r="L141" i="11"/>
  <c r="M141" i="11"/>
  <c r="N141" i="11"/>
  <c r="O141" i="11"/>
  <c r="J142" i="11"/>
  <c r="K142" i="11"/>
  <c r="L142" i="11"/>
  <c r="M142" i="11"/>
  <c r="N142" i="11"/>
  <c r="O142" i="11"/>
  <c r="J143" i="11"/>
  <c r="K143" i="11"/>
  <c r="L143" i="11"/>
  <c r="M143" i="11"/>
  <c r="N143" i="11"/>
  <c r="O143" i="11"/>
  <c r="J144" i="11"/>
  <c r="K144" i="11"/>
  <c r="L144" i="11"/>
  <c r="M144" i="11"/>
  <c r="N144" i="11"/>
  <c r="O144" i="11"/>
  <c r="J145" i="11"/>
  <c r="K145" i="11"/>
  <c r="L145" i="11"/>
  <c r="M145" i="11"/>
  <c r="N145" i="11"/>
  <c r="O145" i="11"/>
  <c r="J146" i="11"/>
  <c r="K146" i="11"/>
  <c r="L146" i="11"/>
  <c r="M146" i="11"/>
  <c r="N146" i="11"/>
  <c r="O146" i="11"/>
  <c r="J147" i="11"/>
  <c r="K147" i="11"/>
  <c r="L147" i="11"/>
  <c r="M147" i="11"/>
  <c r="N147" i="11"/>
  <c r="O147" i="11"/>
  <c r="J148" i="11"/>
  <c r="K148" i="11"/>
  <c r="L148" i="11"/>
  <c r="M148" i="11"/>
  <c r="N148" i="11"/>
  <c r="O148" i="11"/>
  <c r="J149" i="11"/>
  <c r="K149" i="11"/>
  <c r="L149" i="11"/>
  <c r="M149" i="11"/>
  <c r="N149" i="11"/>
  <c r="O149" i="11"/>
  <c r="J150" i="11"/>
  <c r="K150" i="11"/>
  <c r="L150" i="11"/>
  <c r="M150" i="11"/>
  <c r="N150" i="11"/>
  <c r="O150" i="11"/>
  <c r="J151" i="11"/>
  <c r="K151" i="11"/>
  <c r="L151" i="11"/>
  <c r="M151" i="11"/>
  <c r="N151" i="11"/>
  <c r="O151" i="11"/>
  <c r="J152" i="11"/>
  <c r="K152" i="11"/>
  <c r="L152" i="11"/>
  <c r="M152" i="11"/>
  <c r="N152" i="11"/>
  <c r="O152" i="11"/>
  <c r="J153" i="11"/>
  <c r="K153" i="11"/>
  <c r="L153" i="11"/>
  <c r="M153" i="11"/>
  <c r="N153" i="11"/>
  <c r="O153" i="11"/>
  <c r="J154" i="11"/>
  <c r="K154" i="11"/>
  <c r="L154" i="11"/>
  <c r="M154" i="11"/>
  <c r="N154" i="11"/>
  <c r="O154" i="11"/>
  <c r="J155" i="11"/>
  <c r="K155" i="11"/>
  <c r="L155" i="11"/>
  <c r="M155" i="11"/>
  <c r="N155" i="11"/>
  <c r="O155" i="11"/>
  <c r="J156" i="11"/>
  <c r="K156" i="11"/>
  <c r="L156" i="11"/>
  <c r="M156" i="11"/>
  <c r="N156" i="11"/>
  <c r="O156" i="11"/>
  <c r="J157" i="11"/>
  <c r="K157" i="11"/>
  <c r="L157" i="11"/>
  <c r="M157" i="11"/>
  <c r="N157" i="11"/>
  <c r="O157" i="11"/>
  <c r="J158" i="11"/>
  <c r="K158" i="11"/>
  <c r="L158" i="11"/>
  <c r="M158" i="11"/>
  <c r="N158" i="11"/>
  <c r="O158" i="11"/>
  <c r="J159" i="11"/>
  <c r="K159" i="11"/>
  <c r="L159" i="11"/>
  <c r="M159" i="11"/>
  <c r="N159" i="11"/>
  <c r="O159" i="11"/>
  <c r="J160" i="11"/>
  <c r="K160" i="11"/>
  <c r="L160" i="11"/>
  <c r="M160" i="11"/>
  <c r="N160" i="11"/>
  <c r="O160" i="11"/>
  <c r="J161" i="11"/>
  <c r="K161" i="11"/>
  <c r="L161" i="11"/>
  <c r="M161" i="11"/>
  <c r="N161" i="11"/>
  <c r="O161" i="11"/>
  <c r="J162" i="11"/>
  <c r="K162" i="11"/>
  <c r="L162" i="11"/>
  <c r="M162" i="11"/>
  <c r="N162" i="11"/>
  <c r="O162" i="11"/>
  <c r="J163" i="11"/>
  <c r="K163" i="11"/>
  <c r="L163" i="11"/>
  <c r="M163" i="11"/>
  <c r="N163" i="11"/>
  <c r="O163" i="11"/>
  <c r="J164" i="11"/>
  <c r="K164" i="11"/>
  <c r="L164" i="11"/>
  <c r="M164" i="11"/>
  <c r="N164" i="11"/>
  <c r="O164" i="11"/>
  <c r="J165" i="11"/>
  <c r="K165" i="11"/>
  <c r="L165" i="11"/>
  <c r="M165" i="11"/>
  <c r="N165" i="11"/>
  <c r="O165" i="11"/>
  <c r="J166" i="11"/>
  <c r="K166" i="11"/>
  <c r="L166" i="11"/>
  <c r="M166" i="11"/>
  <c r="N166" i="11"/>
  <c r="O166" i="11"/>
  <c r="J167" i="11"/>
  <c r="K167" i="11"/>
  <c r="L167" i="11"/>
  <c r="M167" i="11"/>
  <c r="N167" i="11"/>
  <c r="O167" i="11"/>
  <c r="J168" i="11"/>
  <c r="K168" i="11"/>
  <c r="L168" i="11"/>
  <c r="M168" i="11"/>
  <c r="N168" i="11"/>
  <c r="O168" i="11"/>
  <c r="J169" i="11"/>
  <c r="K169" i="11"/>
  <c r="L169" i="11"/>
  <c r="M169" i="11"/>
  <c r="N169" i="11"/>
  <c r="O169" i="11"/>
  <c r="J170" i="11"/>
  <c r="K170" i="11"/>
  <c r="L170" i="11"/>
  <c r="M170" i="11"/>
  <c r="N170" i="11"/>
  <c r="O170" i="11"/>
  <c r="J171" i="11"/>
  <c r="K171" i="11"/>
  <c r="L171" i="11"/>
  <c r="M171" i="11"/>
  <c r="N171" i="11"/>
  <c r="O171" i="11"/>
  <c r="J172" i="11"/>
  <c r="K172" i="11"/>
  <c r="L172" i="11"/>
  <c r="M172" i="11"/>
  <c r="N172" i="11"/>
  <c r="O172" i="11"/>
  <c r="J173" i="11"/>
  <c r="K173" i="11"/>
  <c r="L173" i="11"/>
  <c r="M173" i="11"/>
  <c r="N173" i="11"/>
  <c r="O173" i="11"/>
  <c r="J174" i="11"/>
  <c r="K174" i="11"/>
  <c r="L174" i="11"/>
  <c r="M174" i="11"/>
  <c r="N174" i="11"/>
  <c r="O174" i="11"/>
  <c r="J175" i="11"/>
  <c r="K175" i="11"/>
  <c r="L175" i="11"/>
  <c r="M175" i="11"/>
  <c r="N175" i="11"/>
  <c r="O175" i="11"/>
  <c r="J176" i="11"/>
  <c r="K176" i="11"/>
  <c r="L176" i="11"/>
  <c r="M176" i="11"/>
  <c r="N176" i="11"/>
  <c r="O176" i="11"/>
  <c r="J177" i="11"/>
  <c r="K177" i="11"/>
  <c r="L177" i="11"/>
  <c r="M177" i="11"/>
  <c r="N177" i="11"/>
  <c r="O177" i="11"/>
  <c r="J178" i="11"/>
  <c r="K178" i="11"/>
  <c r="L178" i="11"/>
  <c r="M178" i="11"/>
  <c r="N178" i="11"/>
  <c r="O178" i="11"/>
  <c r="J179" i="11"/>
  <c r="K179" i="11"/>
  <c r="L179" i="11"/>
  <c r="M179" i="11"/>
  <c r="N179" i="11"/>
  <c r="O179" i="11"/>
  <c r="J180" i="11"/>
  <c r="K180" i="11"/>
  <c r="L180" i="11"/>
  <c r="M180" i="11"/>
  <c r="N180" i="11"/>
  <c r="O180" i="11"/>
  <c r="J181" i="11"/>
  <c r="K181" i="11"/>
  <c r="L181" i="11"/>
  <c r="M181" i="11"/>
  <c r="N181" i="11"/>
  <c r="O181" i="11"/>
  <c r="J182" i="11"/>
  <c r="K182" i="11"/>
  <c r="L182" i="11"/>
  <c r="M182" i="11"/>
  <c r="N182" i="11"/>
  <c r="O182" i="11"/>
  <c r="J183" i="11"/>
  <c r="K183" i="11"/>
  <c r="L183" i="11"/>
  <c r="M183" i="11"/>
  <c r="N183" i="11"/>
  <c r="O183" i="11"/>
  <c r="J184" i="11"/>
  <c r="K184" i="11"/>
  <c r="L184" i="11"/>
  <c r="M184" i="11"/>
  <c r="N184" i="11"/>
  <c r="O184" i="11"/>
  <c r="J185" i="11"/>
  <c r="K185" i="11"/>
  <c r="L185" i="11"/>
  <c r="M185" i="11"/>
  <c r="N185" i="11"/>
  <c r="O185" i="11"/>
  <c r="J186" i="11"/>
  <c r="K186" i="11"/>
  <c r="L186" i="11"/>
  <c r="M186" i="11"/>
  <c r="N186" i="11"/>
  <c r="O186" i="11"/>
  <c r="J187" i="11"/>
  <c r="K187" i="11"/>
  <c r="L187" i="11"/>
  <c r="M187" i="11"/>
  <c r="N187" i="11"/>
  <c r="O187" i="11"/>
  <c r="J188" i="11"/>
  <c r="K188" i="11"/>
  <c r="L188" i="11"/>
  <c r="M188" i="11"/>
  <c r="N188" i="11"/>
  <c r="O188" i="11"/>
  <c r="J189" i="11"/>
  <c r="K189" i="11"/>
  <c r="L189" i="11"/>
  <c r="M189" i="11"/>
  <c r="N189" i="11"/>
  <c r="O189" i="11"/>
  <c r="J190" i="11"/>
  <c r="K190" i="11"/>
  <c r="L190" i="11"/>
  <c r="M190" i="11"/>
  <c r="N190" i="11"/>
  <c r="O190" i="11"/>
  <c r="J191" i="11"/>
  <c r="K191" i="11"/>
  <c r="L191" i="11"/>
  <c r="M191" i="11"/>
  <c r="N191" i="11"/>
  <c r="O191" i="11"/>
  <c r="J192" i="11"/>
  <c r="K192" i="11"/>
  <c r="L192" i="11"/>
  <c r="M192" i="11"/>
  <c r="N192" i="11"/>
  <c r="O192" i="11"/>
  <c r="J193" i="11"/>
  <c r="K193" i="11"/>
  <c r="L193" i="11"/>
  <c r="M193" i="11"/>
  <c r="N193" i="11"/>
  <c r="O193" i="11"/>
  <c r="J194" i="11"/>
  <c r="K194" i="11"/>
  <c r="L194" i="11"/>
  <c r="M194" i="11"/>
  <c r="N194" i="11"/>
  <c r="O194" i="11"/>
  <c r="J195" i="11"/>
  <c r="K195" i="11"/>
  <c r="L195" i="11"/>
  <c r="M195" i="11"/>
  <c r="N195" i="11"/>
  <c r="O195" i="11"/>
  <c r="J196" i="11"/>
  <c r="K196" i="11"/>
  <c r="L196" i="11"/>
  <c r="M196" i="11"/>
  <c r="N196" i="11"/>
  <c r="O196" i="11"/>
  <c r="J197" i="11"/>
  <c r="K197" i="11"/>
  <c r="L197" i="11"/>
  <c r="M197" i="11"/>
  <c r="N197" i="11"/>
  <c r="O197" i="11"/>
  <c r="J198" i="11"/>
  <c r="K198" i="11"/>
  <c r="L198" i="11"/>
  <c r="M198" i="11"/>
  <c r="N198" i="11"/>
  <c r="O198" i="11"/>
  <c r="J199" i="11"/>
  <c r="K199" i="11"/>
  <c r="L199" i="11"/>
  <c r="M199" i="11"/>
  <c r="N199" i="11"/>
  <c r="O199" i="11"/>
  <c r="J200" i="11"/>
  <c r="K200" i="11"/>
  <c r="L200" i="11"/>
  <c r="M200" i="11"/>
  <c r="N200" i="11"/>
  <c r="O200" i="11"/>
  <c r="J201" i="11"/>
  <c r="K201" i="11"/>
  <c r="L201" i="11"/>
  <c r="M201" i="11"/>
  <c r="N201" i="11"/>
  <c r="O201" i="11"/>
  <c r="J202" i="11"/>
  <c r="K202" i="11"/>
  <c r="L202" i="11"/>
  <c r="M202" i="11"/>
  <c r="N202" i="11"/>
  <c r="O202" i="11"/>
  <c r="J203" i="11"/>
  <c r="K203" i="11"/>
  <c r="L203" i="11"/>
  <c r="M203" i="11"/>
  <c r="N203" i="11"/>
  <c r="O203" i="11"/>
  <c r="J204" i="11"/>
  <c r="K204" i="11"/>
  <c r="L204" i="11"/>
  <c r="M204" i="11"/>
  <c r="N204" i="11"/>
  <c r="O204" i="11"/>
  <c r="J205" i="11"/>
  <c r="K205" i="11"/>
  <c r="L205" i="11"/>
  <c r="M205" i="11"/>
  <c r="N205" i="11"/>
  <c r="O205" i="11"/>
  <c r="J206" i="11"/>
  <c r="K206" i="11"/>
  <c r="L206" i="11"/>
  <c r="M206" i="11"/>
  <c r="N206" i="11"/>
  <c r="O206" i="11"/>
  <c r="J207" i="11"/>
  <c r="K207" i="11"/>
  <c r="L207" i="11"/>
  <c r="M207" i="11"/>
  <c r="N207" i="11"/>
  <c r="O207" i="11"/>
  <c r="J208" i="11"/>
  <c r="K208" i="11"/>
  <c r="L208" i="11"/>
  <c r="M208" i="11"/>
  <c r="N208" i="11"/>
  <c r="O208" i="11"/>
  <c r="J209" i="11"/>
  <c r="K209" i="11"/>
  <c r="L209" i="11"/>
  <c r="M209" i="11"/>
  <c r="N209" i="11"/>
  <c r="O209" i="11"/>
  <c r="J210" i="11"/>
  <c r="K210" i="11"/>
  <c r="L210" i="11"/>
  <c r="M210" i="11"/>
  <c r="N210" i="11"/>
  <c r="O210" i="11"/>
  <c r="J211" i="11"/>
  <c r="K211" i="11"/>
  <c r="L211" i="11"/>
  <c r="M211" i="11"/>
  <c r="N211" i="11"/>
  <c r="O211" i="11"/>
  <c r="J212" i="11"/>
  <c r="K212" i="11"/>
  <c r="L212" i="11"/>
  <c r="M212" i="11"/>
  <c r="N212" i="11"/>
  <c r="O212" i="11"/>
  <c r="J213" i="11"/>
  <c r="K213" i="11"/>
  <c r="L213" i="11"/>
  <c r="M213" i="11"/>
  <c r="N213" i="11"/>
  <c r="O213" i="11"/>
  <c r="J214" i="11"/>
  <c r="K214" i="11"/>
  <c r="L214" i="11"/>
  <c r="M214" i="11"/>
  <c r="N214" i="11"/>
  <c r="O214" i="11"/>
  <c r="J215" i="11"/>
  <c r="K215" i="11"/>
  <c r="L215" i="11"/>
  <c r="M215" i="11"/>
  <c r="N215" i="11"/>
  <c r="O215" i="11"/>
  <c r="J216" i="11"/>
  <c r="K216" i="11"/>
  <c r="L216" i="11"/>
  <c r="M216" i="11"/>
  <c r="N216" i="11"/>
  <c r="O216" i="11"/>
  <c r="J217" i="11"/>
  <c r="K217" i="11"/>
  <c r="L217" i="11"/>
  <c r="M217" i="11"/>
  <c r="N217" i="11"/>
  <c r="O217" i="11"/>
  <c r="J218" i="11"/>
  <c r="K218" i="11"/>
  <c r="L218" i="11"/>
  <c r="M218" i="11"/>
  <c r="N218" i="11"/>
  <c r="O218" i="11"/>
  <c r="J219" i="11"/>
  <c r="K219" i="11"/>
  <c r="L219" i="11"/>
  <c r="M219" i="11"/>
  <c r="N219" i="11"/>
  <c r="O219" i="11"/>
  <c r="J220" i="11"/>
  <c r="K220" i="11"/>
  <c r="L220" i="11"/>
  <c r="M220" i="11"/>
  <c r="N220" i="11"/>
  <c r="O220" i="11"/>
  <c r="J221" i="11"/>
  <c r="K221" i="11"/>
  <c r="L221" i="11"/>
  <c r="M221" i="11"/>
  <c r="N221" i="11"/>
  <c r="O221" i="11"/>
  <c r="J222" i="11"/>
  <c r="K222" i="11"/>
  <c r="L222" i="11"/>
  <c r="M222" i="11"/>
  <c r="N222" i="11"/>
  <c r="O222" i="11"/>
  <c r="J223" i="11"/>
  <c r="K223" i="11"/>
  <c r="L223" i="11"/>
  <c r="M223" i="11"/>
  <c r="N223" i="11"/>
  <c r="O223" i="11"/>
  <c r="J224" i="11"/>
  <c r="K224" i="11"/>
  <c r="L224" i="11"/>
  <c r="M224" i="11"/>
  <c r="N224" i="11"/>
  <c r="O224" i="11"/>
  <c r="J225" i="11"/>
  <c r="K225" i="11"/>
  <c r="L225" i="11"/>
  <c r="M225" i="11"/>
  <c r="N225" i="11"/>
  <c r="O225" i="11"/>
  <c r="J226" i="11"/>
  <c r="K226" i="11"/>
  <c r="L226" i="11"/>
  <c r="M226" i="11"/>
  <c r="N226" i="11"/>
  <c r="O226" i="11"/>
  <c r="J227" i="11"/>
  <c r="K227" i="11"/>
  <c r="L227" i="11"/>
  <c r="M227" i="11"/>
  <c r="N227" i="11"/>
  <c r="O227" i="11"/>
  <c r="J228" i="11"/>
  <c r="K228" i="11"/>
  <c r="L228" i="11"/>
  <c r="M228" i="11"/>
  <c r="N228" i="11"/>
  <c r="O228" i="11"/>
  <c r="C19" i="2"/>
  <c r="D19" i="2"/>
  <c r="E19" i="2"/>
  <c r="F19" i="2"/>
  <c r="C20" i="2"/>
  <c r="D20" i="2"/>
  <c r="E20" i="2"/>
  <c r="F20" i="2"/>
  <c r="C21" i="2"/>
  <c r="D21" i="2"/>
  <c r="E21" i="2"/>
  <c r="F21" i="2"/>
  <c r="C22" i="2"/>
  <c r="D22" i="2"/>
  <c r="E22" i="2"/>
  <c r="F22" i="2"/>
  <c r="C23" i="2"/>
  <c r="D23" i="2"/>
  <c r="E23" i="2"/>
  <c r="F23" i="2"/>
  <c r="C24" i="2"/>
  <c r="D24" i="2"/>
  <c r="E24" i="2"/>
  <c r="F24" i="2"/>
  <c r="C25" i="2"/>
  <c r="D25" i="2"/>
  <c r="E25" i="2"/>
  <c r="F25" i="2"/>
  <c r="C26" i="2"/>
  <c r="D26" i="2"/>
  <c r="E26" i="2"/>
  <c r="F26" i="2"/>
  <c r="C27" i="2"/>
  <c r="D27" i="2"/>
  <c r="E27" i="2"/>
  <c r="F27" i="2"/>
  <c r="C28" i="2"/>
  <c r="D28" i="2"/>
  <c r="E28" i="2"/>
  <c r="F28" i="2"/>
  <c r="C29" i="2"/>
  <c r="D29" i="2"/>
  <c r="E29" i="2"/>
  <c r="F29" i="2"/>
  <c r="C30" i="2"/>
  <c r="D30" i="2"/>
  <c r="E30" i="2"/>
  <c r="F30" i="2"/>
  <c r="C31" i="2"/>
  <c r="D31" i="2"/>
  <c r="E31" i="2"/>
  <c r="F31" i="2"/>
  <c r="C32" i="2"/>
  <c r="D32" i="2"/>
  <c r="E32" i="2"/>
  <c r="F32" i="2"/>
  <c r="C33" i="2"/>
  <c r="D33" i="2"/>
  <c r="E33" i="2"/>
  <c r="F33" i="2"/>
  <c r="C34" i="2"/>
  <c r="D34" i="2"/>
  <c r="E34" i="2"/>
  <c r="F34" i="2"/>
  <c r="C35" i="2"/>
  <c r="D35" i="2"/>
  <c r="E35" i="2"/>
  <c r="F35" i="2"/>
  <c r="C36" i="2"/>
  <c r="D36" i="2"/>
  <c r="E36" i="2"/>
  <c r="F36" i="2"/>
  <c r="C37" i="2"/>
  <c r="D37" i="2"/>
  <c r="E37" i="2"/>
  <c r="F37" i="2"/>
  <c r="C38" i="2"/>
  <c r="D38" i="2"/>
  <c r="E38" i="2"/>
  <c r="F38" i="2"/>
  <c r="C39" i="2"/>
  <c r="D39" i="2"/>
  <c r="E39" i="2"/>
  <c r="F39" i="2"/>
  <c r="C40" i="2"/>
  <c r="D40" i="2"/>
  <c r="E40" i="2"/>
  <c r="F40" i="2"/>
  <c r="C41" i="2"/>
  <c r="D41" i="2"/>
  <c r="E41" i="2"/>
  <c r="F41" i="2"/>
  <c r="C42" i="2"/>
  <c r="D42" i="2"/>
  <c r="E42" i="2"/>
  <c r="F42" i="2"/>
  <c r="C43" i="2"/>
  <c r="D43" i="2"/>
  <c r="E43" i="2"/>
  <c r="F43" i="2"/>
  <c r="C44" i="2"/>
  <c r="D44" i="2"/>
  <c r="E44" i="2"/>
  <c r="F44" i="2"/>
  <c r="C45" i="2"/>
  <c r="D45" i="2"/>
  <c r="E45" i="2"/>
  <c r="F45" i="2"/>
  <c r="C46" i="2"/>
  <c r="D46" i="2"/>
  <c r="E46" i="2"/>
  <c r="F46" i="2"/>
  <c r="C47" i="2"/>
  <c r="D47" i="2"/>
  <c r="E47" i="2"/>
  <c r="F47" i="2"/>
  <c r="C48" i="2"/>
  <c r="D48" i="2"/>
  <c r="E48" i="2"/>
  <c r="F48" i="2"/>
  <c r="C49" i="2"/>
  <c r="D49" i="2"/>
  <c r="E49" i="2"/>
  <c r="F49" i="2"/>
  <c r="C50" i="2"/>
  <c r="D50" i="2"/>
  <c r="E50" i="2"/>
  <c r="F50" i="2"/>
  <c r="C51" i="2"/>
  <c r="D51" i="2"/>
  <c r="E51" i="2"/>
  <c r="F51" i="2"/>
  <c r="C52" i="2"/>
  <c r="D52" i="2"/>
  <c r="E52" i="2"/>
  <c r="F52" i="2"/>
  <c r="C53" i="2"/>
  <c r="D53" i="2"/>
  <c r="E53" i="2"/>
  <c r="F53" i="2"/>
  <c r="C54" i="2"/>
  <c r="D54" i="2"/>
  <c r="E54" i="2"/>
  <c r="F54" i="2"/>
  <c r="C55" i="2"/>
  <c r="D55" i="2"/>
  <c r="E55" i="2"/>
  <c r="F55" i="2"/>
  <c r="C56" i="2"/>
  <c r="D56" i="2"/>
  <c r="E56" i="2"/>
  <c r="F56" i="2"/>
  <c r="C57" i="2"/>
  <c r="D57" i="2"/>
  <c r="E57" i="2"/>
  <c r="F57" i="2"/>
  <c r="C58" i="2"/>
  <c r="D58" i="2"/>
  <c r="E58" i="2"/>
  <c r="F58" i="2"/>
  <c r="C59" i="2"/>
  <c r="D59" i="2"/>
  <c r="E59" i="2"/>
  <c r="F59" i="2"/>
  <c r="C60" i="2"/>
  <c r="D60" i="2"/>
  <c r="E60" i="2"/>
  <c r="F60" i="2"/>
  <c r="C61" i="2"/>
  <c r="D61" i="2"/>
  <c r="E61" i="2"/>
  <c r="F61" i="2"/>
  <c r="C62" i="2"/>
  <c r="D62" i="2"/>
  <c r="E62" i="2"/>
  <c r="F62" i="2"/>
  <c r="C63" i="2"/>
  <c r="D63" i="2"/>
  <c r="E63" i="2"/>
  <c r="F63" i="2"/>
  <c r="C64" i="2"/>
  <c r="D64" i="2"/>
  <c r="E64" i="2"/>
  <c r="F64" i="2"/>
  <c r="C65" i="2"/>
  <c r="D65" i="2"/>
  <c r="E65" i="2"/>
  <c r="F65" i="2"/>
  <c r="C66" i="2"/>
  <c r="D66" i="2"/>
  <c r="E66" i="2"/>
  <c r="F66" i="2"/>
  <c r="C67" i="2"/>
  <c r="D67" i="2"/>
  <c r="E67" i="2"/>
  <c r="F67" i="2"/>
  <c r="C68" i="2"/>
  <c r="D68" i="2"/>
  <c r="E68" i="2"/>
  <c r="F68" i="2"/>
  <c r="C69" i="2"/>
  <c r="D69" i="2"/>
  <c r="E69" i="2"/>
  <c r="F69" i="2"/>
  <c r="C70" i="2"/>
  <c r="D70" i="2"/>
  <c r="E70" i="2"/>
  <c r="F70" i="2"/>
  <c r="C71" i="2"/>
  <c r="D71" i="2"/>
  <c r="E71" i="2"/>
  <c r="F71" i="2"/>
  <c r="C72" i="2"/>
  <c r="D72" i="2"/>
  <c r="E72" i="2"/>
  <c r="F72" i="2"/>
  <c r="C73" i="2"/>
  <c r="D73" i="2"/>
  <c r="E73" i="2"/>
  <c r="F73" i="2"/>
  <c r="C74" i="2"/>
  <c r="D74" i="2"/>
  <c r="E74" i="2"/>
  <c r="F74" i="2"/>
  <c r="C75" i="2"/>
  <c r="D75" i="2"/>
  <c r="E75" i="2"/>
  <c r="F75" i="2"/>
  <c r="C76" i="2"/>
  <c r="D76" i="2"/>
  <c r="E76" i="2"/>
  <c r="F76" i="2"/>
  <c r="C77" i="2"/>
  <c r="D77" i="2"/>
  <c r="E77" i="2"/>
  <c r="F77" i="2"/>
  <c r="C78" i="2"/>
  <c r="D78" i="2"/>
  <c r="E78" i="2"/>
  <c r="F78" i="2"/>
  <c r="C79" i="2"/>
  <c r="D79" i="2"/>
  <c r="E79" i="2"/>
  <c r="F79" i="2"/>
  <c r="C80" i="2"/>
  <c r="D80" i="2"/>
  <c r="E80" i="2"/>
  <c r="F80" i="2"/>
  <c r="C81" i="2"/>
  <c r="D81" i="2"/>
  <c r="E81" i="2"/>
  <c r="F81" i="2"/>
  <c r="C82" i="2"/>
  <c r="D82" i="2"/>
  <c r="E82" i="2"/>
  <c r="F82" i="2"/>
  <c r="C83" i="2"/>
  <c r="D83" i="2"/>
  <c r="E83" i="2"/>
  <c r="F83" i="2"/>
  <c r="C84" i="2"/>
  <c r="D84" i="2"/>
  <c r="E84" i="2"/>
  <c r="F84" i="2"/>
  <c r="C85" i="2"/>
  <c r="D85" i="2"/>
  <c r="E85" i="2"/>
  <c r="F85" i="2"/>
  <c r="C86" i="2"/>
  <c r="D86" i="2"/>
  <c r="E86" i="2"/>
  <c r="F86" i="2"/>
  <c r="C87" i="2"/>
  <c r="D87" i="2"/>
  <c r="E87" i="2"/>
  <c r="F87" i="2"/>
  <c r="C88" i="2"/>
  <c r="D88" i="2"/>
  <c r="E88" i="2"/>
  <c r="F88" i="2"/>
  <c r="C89" i="2"/>
  <c r="D89" i="2"/>
  <c r="E89" i="2"/>
  <c r="F89" i="2"/>
  <c r="C90" i="2"/>
  <c r="D90" i="2"/>
  <c r="E90" i="2"/>
  <c r="F90" i="2"/>
  <c r="C91" i="2"/>
  <c r="D91" i="2"/>
  <c r="E91" i="2"/>
  <c r="F91" i="2"/>
  <c r="C92" i="2"/>
  <c r="D92" i="2"/>
  <c r="E92" i="2"/>
  <c r="F92" i="2"/>
  <c r="C93" i="2"/>
  <c r="D93" i="2"/>
  <c r="E93" i="2"/>
  <c r="F93" i="2"/>
  <c r="C94" i="2"/>
  <c r="D94" i="2"/>
  <c r="E94" i="2"/>
  <c r="F94" i="2"/>
  <c r="C95" i="2"/>
  <c r="D95" i="2"/>
  <c r="E95" i="2"/>
  <c r="F95" i="2"/>
  <c r="C96" i="2"/>
  <c r="D96" i="2"/>
  <c r="E96" i="2"/>
  <c r="F96" i="2"/>
  <c r="C97" i="2"/>
  <c r="D97" i="2"/>
  <c r="E97" i="2"/>
  <c r="F97" i="2"/>
  <c r="C98" i="2"/>
  <c r="D98" i="2"/>
  <c r="E98" i="2"/>
  <c r="F98" i="2"/>
  <c r="C99" i="2"/>
  <c r="D99" i="2"/>
  <c r="E99" i="2"/>
  <c r="F99" i="2"/>
  <c r="C100" i="2"/>
  <c r="D100" i="2"/>
  <c r="E100" i="2"/>
  <c r="F100" i="2"/>
  <c r="C101" i="2"/>
  <c r="D101" i="2"/>
  <c r="E101" i="2"/>
  <c r="F101" i="2"/>
  <c r="C102" i="2"/>
  <c r="D102" i="2"/>
  <c r="E102" i="2"/>
  <c r="F102" i="2"/>
  <c r="C103" i="2"/>
  <c r="D103" i="2"/>
  <c r="E103" i="2"/>
  <c r="F103" i="2"/>
  <c r="C104" i="2"/>
  <c r="D104" i="2"/>
  <c r="E104" i="2"/>
  <c r="F104" i="2"/>
  <c r="C105" i="2"/>
  <c r="D105" i="2"/>
  <c r="E105" i="2"/>
  <c r="F105" i="2"/>
  <c r="C106" i="2"/>
  <c r="D106" i="2"/>
  <c r="E106" i="2"/>
  <c r="F106" i="2"/>
  <c r="C107" i="2"/>
  <c r="D107" i="2"/>
  <c r="E107" i="2"/>
  <c r="F107" i="2"/>
  <c r="C108" i="2"/>
  <c r="D108" i="2"/>
  <c r="E108" i="2"/>
  <c r="F108" i="2"/>
  <c r="C109" i="2"/>
  <c r="D109" i="2"/>
  <c r="E109" i="2"/>
  <c r="F109" i="2"/>
  <c r="C110" i="2"/>
  <c r="D110" i="2"/>
  <c r="E110" i="2"/>
  <c r="F110" i="2"/>
  <c r="C111" i="2"/>
  <c r="D111" i="2"/>
  <c r="E111" i="2"/>
  <c r="F111" i="2"/>
  <c r="C112" i="2"/>
  <c r="D112" i="2"/>
  <c r="E112" i="2"/>
  <c r="F112" i="2"/>
  <c r="C113" i="2"/>
  <c r="D113" i="2"/>
  <c r="E113" i="2"/>
  <c r="F113" i="2"/>
  <c r="C114" i="2"/>
  <c r="D114" i="2"/>
  <c r="E114" i="2"/>
  <c r="F114" i="2"/>
  <c r="C115" i="2"/>
  <c r="D115" i="2"/>
  <c r="E115" i="2"/>
  <c r="F115" i="2"/>
  <c r="C116" i="2"/>
  <c r="D116" i="2"/>
  <c r="E116" i="2"/>
  <c r="F116" i="2"/>
  <c r="C117" i="2"/>
  <c r="D117" i="2"/>
  <c r="E117" i="2"/>
  <c r="F117" i="2"/>
  <c r="C118" i="2"/>
  <c r="D118" i="2"/>
  <c r="E118" i="2"/>
  <c r="F118" i="2"/>
  <c r="C119" i="2"/>
  <c r="D119" i="2"/>
  <c r="E119" i="2"/>
  <c r="F119" i="2"/>
  <c r="C120" i="2"/>
  <c r="D120" i="2"/>
  <c r="E120" i="2"/>
  <c r="F120" i="2"/>
  <c r="C121" i="2"/>
  <c r="D121" i="2"/>
  <c r="E121" i="2"/>
  <c r="F121" i="2"/>
  <c r="C122" i="2"/>
  <c r="D122" i="2"/>
  <c r="E122" i="2"/>
  <c r="F122" i="2"/>
  <c r="C123" i="2"/>
  <c r="D123" i="2"/>
  <c r="E123" i="2"/>
  <c r="F123" i="2"/>
  <c r="C124" i="2"/>
  <c r="D124" i="2"/>
  <c r="E124" i="2"/>
  <c r="F124" i="2"/>
  <c r="C125" i="2"/>
  <c r="D125" i="2"/>
  <c r="E125" i="2"/>
  <c r="F125" i="2"/>
  <c r="C126" i="2"/>
  <c r="D126" i="2"/>
  <c r="E126" i="2"/>
  <c r="F126" i="2"/>
  <c r="C127" i="2"/>
  <c r="D127" i="2"/>
  <c r="E127" i="2"/>
  <c r="F127" i="2"/>
  <c r="C128" i="2"/>
  <c r="D128" i="2"/>
  <c r="E128" i="2"/>
  <c r="F128" i="2"/>
  <c r="C129" i="2"/>
  <c r="D129" i="2"/>
  <c r="E129" i="2"/>
  <c r="F129" i="2"/>
  <c r="C130" i="2"/>
  <c r="D130" i="2"/>
  <c r="E130" i="2"/>
  <c r="F130" i="2"/>
  <c r="C131" i="2"/>
  <c r="D131" i="2"/>
  <c r="E131" i="2"/>
  <c r="F131" i="2"/>
  <c r="C132" i="2"/>
  <c r="D132" i="2"/>
  <c r="E132" i="2"/>
  <c r="F132" i="2"/>
  <c r="C133" i="2"/>
  <c r="D133" i="2"/>
  <c r="E133" i="2"/>
  <c r="F133" i="2"/>
  <c r="C134" i="2"/>
  <c r="D134" i="2"/>
  <c r="E134" i="2"/>
  <c r="F134" i="2"/>
  <c r="C135" i="2"/>
  <c r="D135" i="2"/>
  <c r="E135" i="2"/>
  <c r="F135" i="2"/>
  <c r="C136" i="2"/>
  <c r="D136" i="2"/>
  <c r="E136" i="2"/>
  <c r="F136" i="2"/>
  <c r="C137" i="2"/>
  <c r="D137" i="2"/>
  <c r="E137" i="2"/>
  <c r="F137" i="2"/>
  <c r="C138" i="2"/>
  <c r="D138" i="2"/>
  <c r="E138" i="2"/>
  <c r="F138" i="2"/>
  <c r="C139" i="2"/>
  <c r="D139" i="2"/>
  <c r="E139" i="2"/>
  <c r="F139" i="2"/>
  <c r="C140" i="2"/>
  <c r="D140" i="2"/>
  <c r="E140" i="2"/>
  <c r="F140" i="2"/>
  <c r="C141" i="2"/>
  <c r="D141" i="2"/>
  <c r="E141" i="2"/>
  <c r="F141" i="2"/>
  <c r="C142" i="2"/>
  <c r="D142" i="2"/>
  <c r="E142" i="2"/>
  <c r="F142" i="2"/>
  <c r="C143" i="2"/>
  <c r="D143" i="2"/>
  <c r="E143" i="2"/>
  <c r="F143" i="2"/>
  <c r="C144" i="2"/>
  <c r="D144" i="2"/>
  <c r="E144" i="2"/>
  <c r="F144" i="2"/>
  <c r="C145" i="2"/>
  <c r="D145" i="2"/>
  <c r="E145" i="2"/>
  <c r="F145" i="2"/>
  <c r="C146" i="2"/>
  <c r="D146" i="2"/>
  <c r="E146" i="2"/>
  <c r="F146" i="2"/>
  <c r="C147" i="2"/>
  <c r="D147" i="2"/>
  <c r="E147" i="2"/>
  <c r="F147" i="2"/>
  <c r="C148" i="2"/>
  <c r="D148" i="2"/>
  <c r="E148" i="2"/>
  <c r="F148" i="2"/>
  <c r="C149" i="2"/>
  <c r="D149" i="2"/>
  <c r="E149" i="2"/>
  <c r="F149" i="2"/>
  <c r="C150" i="2"/>
  <c r="D150" i="2"/>
  <c r="E150" i="2"/>
  <c r="F150" i="2"/>
  <c r="C151" i="2"/>
  <c r="D151" i="2"/>
  <c r="E151" i="2"/>
  <c r="F151" i="2"/>
  <c r="C152" i="2"/>
  <c r="D152" i="2"/>
  <c r="E152" i="2"/>
  <c r="F152" i="2"/>
  <c r="C153" i="2"/>
  <c r="D153" i="2"/>
  <c r="E153" i="2"/>
  <c r="F153" i="2"/>
  <c r="C154" i="2"/>
  <c r="D154" i="2"/>
  <c r="E154" i="2"/>
  <c r="F154" i="2"/>
  <c r="C155" i="2"/>
  <c r="D155" i="2"/>
  <c r="E155" i="2"/>
  <c r="F155" i="2"/>
  <c r="C156" i="2"/>
  <c r="D156" i="2"/>
  <c r="E156" i="2"/>
  <c r="F156" i="2"/>
  <c r="C157" i="2"/>
  <c r="D157" i="2"/>
  <c r="E157" i="2"/>
  <c r="F157" i="2"/>
  <c r="C158" i="2"/>
  <c r="D158" i="2"/>
  <c r="E158" i="2"/>
  <c r="F158" i="2"/>
  <c r="C159" i="2"/>
  <c r="D159" i="2"/>
  <c r="E159" i="2"/>
  <c r="F159" i="2"/>
  <c r="C160" i="2"/>
  <c r="D160" i="2"/>
  <c r="E160" i="2"/>
  <c r="F160" i="2"/>
  <c r="C161" i="2"/>
  <c r="D161" i="2"/>
  <c r="E161" i="2"/>
  <c r="F161" i="2"/>
  <c r="C162" i="2"/>
  <c r="D162" i="2"/>
  <c r="E162" i="2"/>
  <c r="F162" i="2"/>
  <c r="C163" i="2"/>
  <c r="D163" i="2"/>
  <c r="E163" i="2"/>
  <c r="F163" i="2"/>
  <c r="C164" i="2"/>
  <c r="D164" i="2"/>
  <c r="E164" i="2"/>
  <c r="F164" i="2"/>
  <c r="C165" i="2"/>
  <c r="D165" i="2"/>
  <c r="E165" i="2"/>
  <c r="F165" i="2"/>
  <c r="C166" i="2"/>
  <c r="D166" i="2"/>
  <c r="E166" i="2"/>
  <c r="F166" i="2"/>
  <c r="C167" i="2"/>
  <c r="D167" i="2"/>
  <c r="E167" i="2"/>
  <c r="F167" i="2"/>
  <c r="C168" i="2"/>
  <c r="D168" i="2"/>
  <c r="E168" i="2"/>
  <c r="F168" i="2"/>
  <c r="C169" i="2"/>
  <c r="D169" i="2"/>
  <c r="E169" i="2"/>
  <c r="F169" i="2"/>
  <c r="C170" i="2"/>
  <c r="D170" i="2"/>
  <c r="E170" i="2"/>
  <c r="F170" i="2"/>
  <c r="C171" i="2"/>
  <c r="D171" i="2"/>
  <c r="E171" i="2"/>
  <c r="F171" i="2"/>
  <c r="C172" i="2"/>
  <c r="D172" i="2"/>
  <c r="E172" i="2"/>
  <c r="F172" i="2"/>
  <c r="C173" i="2"/>
  <c r="D173" i="2"/>
  <c r="E173" i="2"/>
  <c r="F173" i="2"/>
  <c r="C174" i="2"/>
  <c r="D174" i="2"/>
  <c r="E174" i="2"/>
  <c r="F174" i="2"/>
  <c r="C175" i="2"/>
  <c r="D175" i="2"/>
  <c r="E175" i="2"/>
  <c r="F175" i="2"/>
  <c r="C176" i="2"/>
  <c r="D176" i="2"/>
  <c r="E176" i="2"/>
  <c r="F176" i="2"/>
  <c r="C177" i="2"/>
  <c r="D177" i="2"/>
  <c r="E177" i="2"/>
  <c r="F177" i="2"/>
  <c r="C178" i="2"/>
  <c r="D178" i="2"/>
  <c r="E178" i="2"/>
  <c r="F178" i="2"/>
  <c r="C179" i="2"/>
  <c r="D179" i="2"/>
  <c r="E179" i="2"/>
  <c r="F179" i="2"/>
  <c r="C180" i="2"/>
  <c r="D180" i="2"/>
  <c r="E180" i="2"/>
  <c r="F180" i="2"/>
  <c r="C181" i="2"/>
  <c r="D181" i="2"/>
  <c r="E181" i="2"/>
  <c r="F181" i="2"/>
  <c r="C182" i="2"/>
  <c r="D182" i="2"/>
  <c r="E182" i="2"/>
  <c r="F182" i="2"/>
  <c r="C183" i="2"/>
  <c r="D183" i="2"/>
  <c r="E183" i="2"/>
  <c r="F183" i="2"/>
  <c r="C184" i="2"/>
  <c r="D184" i="2"/>
  <c r="E184" i="2"/>
  <c r="F184" i="2"/>
  <c r="C185" i="2"/>
  <c r="D185" i="2"/>
  <c r="E185" i="2"/>
  <c r="F185" i="2"/>
  <c r="C186" i="2"/>
  <c r="D186" i="2"/>
  <c r="E186" i="2"/>
  <c r="F186" i="2"/>
  <c r="C187" i="2"/>
  <c r="D187" i="2"/>
  <c r="E187" i="2"/>
  <c r="F187" i="2"/>
  <c r="C188" i="2"/>
  <c r="D188" i="2"/>
  <c r="E188" i="2"/>
  <c r="F188" i="2"/>
  <c r="C189" i="2"/>
  <c r="D189" i="2"/>
  <c r="E189" i="2"/>
  <c r="F189" i="2"/>
  <c r="C190" i="2"/>
  <c r="D190" i="2"/>
  <c r="E190" i="2"/>
  <c r="F190" i="2"/>
  <c r="C191" i="2"/>
  <c r="D191" i="2"/>
  <c r="E191" i="2"/>
  <c r="F191" i="2"/>
  <c r="C192" i="2"/>
  <c r="D192" i="2"/>
  <c r="E192" i="2"/>
  <c r="F192" i="2"/>
  <c r="C193" i="2"/>
  <c r="D193" i="2"/>
  <c r="E193" i="2"/>
  <c r="F193" i="2"/>
  <c r="C194" i="2"/>
  <c r="D194" i="2"/>
  <c r="E194" i="2"/>
  <c r="F194" i="2"/>
  <c r="C195" i="2"/>
  <c r="D195" i="2"/>
  <c r="E195" i="2"/>
  <c r="F195" i="2"/>
  <c r="C196" i="2"/>
  <c r="D196" i="2"/>
  <c r="E196" i="2"/>
  <c r="F196" i="2"/>
  <c r="C197" i="2"/>
  <c r="D197" i="2"/>
  <c r="E197" i="2"/>
  <c r="F197" i="2"/>
  <c r="C198" i="2"/>
  <c r="D198" i="2"/>
  <c r="E198" i="2"/>
  <c r="F198" i="2"/>
  <c r="C199" i="2"/>
  <c r="D199" i="2"/>
  <c r="E199" i="2"/>
  <c r="F199" i="2"/>
  <c r="C200" i="2"/>
  <c r="D200" i="2"/>
  <c r="E200" i="2"/>
  <c r="F200" i="2"/>
  <c r="C201" i="2"/>
  <c r="D201" i="2"/>
  <c r="E201" i="2"/>
  <c r="F201" i="2"/>
  <c r="C202" i="2"/>
  <c r="D202" i="2"/>
  <c r="E202" i="2"/>
  <c r="F202" i="2"/>
  <c r="C203" i="2"/>
  <c r="D203" i="2"/>
  <c r="E203" i="2"/>
  <c r="F203" i="2"/>
  <c r="C204" i="2"/>
  <c r="D204" i="2"/>
  <c r="E204" i="2"/>
  <c r="F204" i="2"/>
  <c r="C205" i="2"/>
  <c r="D205" i="2"/>
  <c r="E205" i="2"/>
  <c r="F205" i="2"/>
  <c r="C206" i="2"/>
  <c r="D206" i="2"/>
  <c r="E206" i="2"/>
  <c r="F206" i="2"/>
  <c r="C207" i="2"/>
  <c r="D207" i="2"/>
  <c r="E207" i="2"/>
  <c r="F207" i="2"/>
  <c r="C208" i="2"/>
  <c r="D208" i="2"/>
  <c r="E208" i="2"/>
  <c r="F208" i="2"/>
  <c r="C209" i="2"/>
  <c r="D209" i="2"/>
  <c r="E209" i="2"/>
  <c r="F209" i="2"/>
  <c r="C210" i="2"/>
  <c r="D210" i="2"/>
  <c r="E210" i="2"/>
  <c r="F210" i="2"/>
  <c r="C211" i="2"/>
  <c r="D211" i="2"/>
  <c r="E211" i="2"/>
  <c r="F211" i="2"/>
  <c r="C212" i="2"/>
  <c r="D212" i="2"/>
  <c r="E212" i="2"/>
  <c r="F212" i="2"/>
  <c r="C213" i="2"/>
  <c r="D213" i="2"/>
  <c r="E213" i="2"/>
  <c r="F213" i="2"/>
  <c r="C214" i="2"/>
  <c r="D214" i="2"/>
  <c r="E214" i="2"/>
  <c r="F214" i="2"/>
  <c r="C215" i="2"/>
  <c r="D215" i="2"/>
  <c r="E215" i="2"/>
  <c r="F215" i="2"/>
  <c r="C216" i="2"/>
  <c r="D216" i="2"/>
  <c r="E216" i="2"/>
  <c r="F216" i="2"/>
  <c r="C217" i="2"/>
  <c r="D217" i="2"/>
  <c r="E217" i="2"/>
  <c r="F217" i="2"/>
  <c r="C218" i="2"/>
  <c r="D218" i="2"/>
  <c r="E218" i="2"/>
  <c r="F218" i="2"/>
  <c r="C219" i="2"/>
  <c r="D219" i="2"/>
  <c r="E219" i="2"/>
  <c r="F219" i="2"/>
  <c r="C220" i="2"/>
  <c r="D220" i="2"/>
  <c r="E220" i="2"/>
  <c r="F220" i="2"/>
  <c r="C221" i="2"/>
  <c r="D221" i="2"/>
  <c r="E221" i="2"/>
  <c r="F221" i="2"/>
  <c r="C222" i="2"/>
  <c r="D222" i="2"/>
  <c r="E222" i="2"/>
  <c r="F222" i="2"/>
  <c r="C223" i="2"/>
  <c r="D223" i="2"/>
  <c r="E223" i="2"/>
  <c r="F223" i="2"/>
  <c r="C224" i="2"/>
  <c r="D224" i="2"/>
  <c r="E224" i="2"/>
  <c r="F224" i="2"/>
  <c r="C225" i="2"/>
  <c r="D225" i="2"/>
  <c r="E225" i="2"/>
  <c r="F225" i="2"/>
  <c r="C226" i="2"/>
  <c r="D226" i="2"/>
  <c r="E226" i="2"/>
  <c r="F226" i="2"/>
  <c r="C227" i="2"/>
  <c r="D227" i="2"/>
  <c r="E227" i="2"/>
  <c r="F227" i="2"/>
  <c r="C228" i="2"/>
  <c r="D228" i="2"/>
  <c r="E228" i="2"/>
  <c r="F228" i="2"/>
  <c r="C229" i="2"/>
  <c r="D229" i="2"/>
  <c r="E229" i="2"/>
  <c r="F229" i="2"/>
  <c r="C230" i="2"/>
  <c r="D230" i="2"/>
  <c r="E230" i="2"/>
  <c r="F230" i="2"/>
  <c r="C231" i="2"/>
  <c r="D231" i="2"/>
  <c r="E231" i="2"/>
  <c r="F231" i="2"/>
  <c r="C232" i="2"/>
  <c r="D232" i="2"/>
  <c r="E232" i="2"/>
  <c r="F232" i="2"/>
  <c r="C233" i="2"/>
  <c r="D233" i="2"/>
  <c r="E233" i="2"/>
  <c r="F233" i="2"/>
  <c r="C234" i="2"/>
  <c r="D234" i="2"/>
  <c r="E234" i="2"/>
  <c r="F234" i="2"/>
  <c r="C235" i="2"/>
  <c r="D235" i="2"/>
  <c r="E235" i="2"/>
  <c r="F235" i="2"/>
  <c r="C236" i="2"/>
  <c r="D236" i="2"/>
  <c r="E236" i="2"/>
  <c r="F236" i="2"/>
  <c r="C237" i="2"/>
  <c r="D237" i="2"/>
  <c r="E237" i="2"/>
  <c r="F237" i="2"/>
  <c r="C238" i="2"/>
  <c r="D238" i="2"/>
  <c r="E238" i="2"/>
  <c r="F238" i="2"/>
  <c r="C239" i="2"/>
  <c r="D239" i="2"/>
  <c r="E239" i="2"/>
  <c r="F239" i="2"/>
  <c r="C240" i="2"/>
  <c r="D240" i="2"/>
  <c r="E240" i="2"/>
  <c r="F240" i="2"/>
  <c r="C241" i="2"/>
  <c r="D241" i="2"/>
  <c r="E241" i="2"/>
  <c r="F241" i="2"/>
  <c r="C242" i="2"/>
  <c r="D242" i="2"/>
  <c r="E242" i="2"/>
  <c r="F242" i="2"/>
  <c r="C243" i="2"/>
  <c r="D243" i="2"/>
  <c r="E243" i="2"/>
  <c r="F243" i="2"/>
  <c r="C244" i="2"/>
  <c r="D244" i="2"/>
  <c r="E244" i="2"/>
  <c r="F244" i="2"/>
  <c r="C245" i="2"/>
  <c r="D245" i="2"/>
  <c r="E245" i="2"/>
  <c r="F245" i="2"/>
  <c r="C246" i="2"/>
  <c r="D246" i="2"/>
  <c r="E246" i="2"/>
  <c r="F246" i="2"/>
  <c r="C247" i="2"/>
  <c r="D247" i="2"/>
  <c r="E247" i="2"/>
  <c r="F247" i="2"/>
  <c r="C248" i="2"/>
  <c r="D248" i="2"/>
  <c r="E248" i="2"/>
  <c r="F248" i="2"/>
  <c r="C249" i="2"/>
  <c r="D249" i="2"/>
  <c r="E249" i="2"/>
  <c r="F249" i="2"/>
  <c r="C250" i="2"/>
  <c r="D250" i="2"/>
  <c r="E250" i="2"/>
  <c r="F250" i="2"/>
  <c r="C251" i="2"/>
  <c r="D251" i="2"/>
  <c r="E251" i="2"/>
  <c r="F251" i="2"/>
  <c r="C252" i="2"/>
  <c r="D252" i="2"/>
  <c r="E252" i="2"/>
  <c r="F252" i="2"/>
  <c r="C253" i="2"/>
  <c r="D253" i="2"/>
  <c r="E253" i="2"/>
  <c r="F253" i="2"/>
  <c r="C254" i="2"/>
  <c r="D254" i="2"/>
  <c r="E254" i="2"/>
  <c r="F254" i="2"/>
  <c r="C255" i="2"/>
  <c r="D255" i="2"/>
  <c r="E255" i="2"/>
  <c r="F255" i="2"/>
  <c r="C256" i="2"/>
  <c r="D256" i="2"/>
  <c r="E256" i="2"/>
  <c r="F256" i="2"/>
  <c r="C257" i="2"/>
  <c r="D257" i="2"/>
  <c r="E257" i="2"/>
  <c r="F257" i="2"/>
  <c r="C258" i="2"/>
  <c r="D258" i="2"/>
  <c r="E258" i="2"/>
  <c r="F258" i="2"/>
  <c r="C259" i="2"/>
  <c r="D259" i="2"/>
  <c r="E259" i="2"/>
  <c r="F259" i="2"/>
  <c r="C260" i="2"/>
  <c r="D260" i="2"/>
  <c r="E260" i="2"/>
  <c r="F260" i="2"/>
  <c r="C261" i="2"/>
  <c r="D261" i="2"/>
  <c r="E261" i="2"/>
  <c r="F261" i="2"/>
  <c r="C262" i="2"/>
  <c r="D262" i="2"/>
  <c r="E262" i="2"/>
  <c r="F262" i="2"/>
  <c r="C263" i="2"/>
  <c r="D263" i="2"/>
  <c r="E263" i="2"/>
  <c r="F263" i="2"/>
  <c r="C264" i="2"/>
  <c r="D264" i="2"/>
  <c r="E264" i="2"/>
  <c r="F264" i="2"/>
  <c r="C265" i="2"/>
  <c r="D265" i="2"/>
  <c r="E265" i="2"/>
  <c r="F265" i="2"/>
  <c r="C266" i="2"/>
  <c r="D266" i="2"/>
  <c r="E266" i="2"/>
  <c r="F266" i="2"/>
  <c r="C267" i="2"/>
  <c r="D267" i="2"/>
  <c r="E267" i="2"/>
  <c r="F267" i="2"/>
  <c r="C268" i="2"/>
  <c r="D268" i="2"/>
  <c r="E268" i="2"/>
  <c r="F268" i="2"/>
  <c r="C269" i="2"/>
  <c r="D269" i="2"/>
  <c r="E269" i="2"/>
  <c r="F269" i="2"/>
  <c r="C270" i="2"/>
  <c r="D270" i="2"/>
  <c r="E270" i="2"/>
  <c r="F270" i="2"/>
  <c r="C271" i="2"/>
  <c r="D271" i="2"/>
  <c r="E271" i="2"/>
  <c r="F271" i="2"/>
  <c r="C272" i="2"/>
  <c r="D272" i="2"/>
  <c r="E272" i="2"/>
  <c r="F272" i="2"/>
  <c r="C273" i="2"/>
  <c r="D273" i="2"/>
  <c r="E273" i="2"/>
  <c r="F273" i="2"/>
  <c r="C274" i="2"/>
  <c r="D274" i="2"/>
  <c r="E274" i="2"/>
  <c r="F274" i="2"/>
  <c r="C275" i="2"/>
  <c r="D275" i="2"/>
  <c r="E275" i="2"/>
  <c r="F275" i="2"/>
  <c r="C277" i="2"/>
  <c r="D277" i="2"/>
  <c r="E277" i="2"/>
  <c r="F277" i="2"/>
  <c r="C278" i="2"/>
  <c r="D278" i="2"/>
  <c r="E278" i="2"/>
  <c r="F278" i="2"/>
  <c r="C279" i="2"/>
  <c r="D279" i="2"/>
  <c r="E279" i="2"/>
  <c r="F279" i="2"/>
  <c r="C280" i="2"/>
  <c r="D280" i="2"/>
  <c r="E280" i="2"/>
  <c r="F280" i="2"/>
  <c r="C281" i="2"/>
  <c r="D281" i="2"/>
  <c r="E281" i="2"/>
  <c r="F281" i="2"/>
  <c r="C282" i="2"/>
  <c r="D282" i="2"/>
  <c r="E282" i="2"/>
  <c r="F282" i="2"/>
  <c r="C283" i="2"/>
  <c r="D283" i="2"/>
  <c r="E283" i="2"/>
  <c r="F283" i="2"/>
  <c r="C284" i="2"/>
  <c r="D284" i="2"/>
  <c r="E284" i="2"/>
  <c r="F284" i="2"/>
  <c r="C285" i="2"/>
  <c r="D285" i="2"/>
  <c r="E285" i="2"/>
  <c r="F285" i="2"/>
  <c r="C286" i="2"/>
  <c r="D286" i="2"/>
  <c r="E286" i="2"/>
  <c r="F286" i="2"/>
  <c r="C287" i="2"/>
  <c r="D287" i="2"/>
  <c r="E287" i="2"/>
  <c r="F287" i="2"/>
  <c r="C288" i="2"/>
  <c r="D288" i="2"/>
  <c r="E288" i="2"/>
  <c r="F288" i="2"/>
  <c r="C289" i="2"/>
  <c r="D289" i="2"/>
  <c r="E289" i="2"/>
  <c r="F289" i="2"/>
  <c r="C290" i="2"/>
  <c r="D290" i="2"/>
  <c r="E290" i="2"/>
  <c r="F290" i="2"/>
  <c r="C291" i="2"/>
  <c r="D291" i="2"/>
  <c r="E291" i="2"/>
  <c r="F291" i="2"/>
  <c r="C292" i="2"/>
  <c r="D292" i="2"/>
  <c r="E292" i="2"/>
  <c r="F292" i="2"/>
  <c r="C293" i="2"/>
  <c r="D293" i="2"/>
  <c r="E293" i="2"/>
  <c r="F293" i="2"/>
  <c r="C294" i="2"/>
  <c r="D294" i="2"/>
  <c r="E294" i="2"/>
  <c r="F294" i="2"/>
  <c r="C295" i="2"/>
  <c r="D295" i="2"/>
  <c r="E295" i="2"/>
  <c r="F295" i="2"/>
  <c r="C296" i="2"/>
  <c r="D296" i="2"/>
  <c r="E296" i="2"/>
  <c r="F296" i="2"/>
  <c r="C297" i="2"/>
  <c r="D297" i="2"/>
  <c r="E297" i="2"/>
  <c r="F297" i="2"/>
  <c r="C298" i="2"/>
  <c r="D298" i="2"/>
  <c r="E298" i="2"/>
  <c r="F298" i="2"/>
  <c r="C299" i="2"/>
  <c r="D299" i="2"/>
  <c r="E299" i="2"/>
  <c r="F299" i="2"/>
  <c r="C300" i="2"/>
  <c r="D300" i="2"/>
  <c r="E300" i="2"/>
  <c r="F300" i="2"/>
  <c r="C301" i="2"/>
  <c r="D301" i="2"/>
  <c r="E301" i="2"/>
  <c r="F301" i="2"/>
  <c r="C302" i="2"/>
  <c r="D302" i="2"/>
  <c r="E302" i="2"/>
  <c r="F302" i="2"/>
  <c r="C303" i="2"/>
  <c r="D303" i="2"/>
  <c r="E303" i="2"/>
  <c r="F303" i="2"/>
  <c r="C304" i="2"/>
  <c r="D304" i="2"/>
  <c r="E304" i="2"/>
  <c r="F304" i="2"/>
  <c r="C305" i="2"/>
  <c r="D305" i="2"/>
  <c r="E305" i="2"/>
  <c r="F305" i="2"/>
  <c r="C306" i="2"/>
  <c r="D306" i="2"/>
  <c r="E306" i="2"/>
  <c r="F306" i="2"/>
  <c r="C307" i="2"/>
  <c r="D307" i="2"/>
  <c r="E307" i="2"/>
  <c r="F307" i="2"/>
  <c r="C308" i="2"/>
  <c r="D308" i="2"/>
  <c r="E308" i="2"/>
  <c r="F308" i="2"/>
  <c r="C309" i="2"/>
  <c r="D309" i="2"/>
  <c r="E309" i="2"/>
  <c r="F309" i="2"/>
  <c r="C310" i="2"/>
  <c r="D310" i="2"/>
  <c r="E310" i="2"/>
  <c r="F310" i="2"/>
  <c r="C311" i="2"/>
  <c r="D311" i="2"/>
  <c r="E311" i="2"/>
  <c r="F311" i="2"/>
  <c r="C312" i="2"/>
  <c r="D312" i="2"/>
  <c r="E312" i="2"/>
  <c r="F312" i="2"/>
  <c r="C313" i="2"/>
  <c r="D313" i="2"/>
  <c r="E313" i="2"/>
  <c r="F313" i="2"/>
  <c r="C314" i="2"/>
  <c r="D314" i="2"/>
  <c r="E314" i="2"/>
  <c r="F314" i="2"/>
  <c r="C315" i="2"/>
  <c r="D315" i="2"/>
  <c r="E315" i="2"/>
  <c r="F315" i="2"/>
  <c r="C316" i="2"/>
  <c r="D316" i="2"/>
  <c r="E316" i="2"/>
  <c r="F316" i="2"/>
  <c r="C317" i="2"/>
  <c r="D317" i="2"/>
  <c r="E317" i="2"/>
  <c r="F317" i="2"/>
  <c r="C318" i="2"/>
  <c r="D318" i="2"/>
  <c r="E318" i="2"/>
  <c r="F318" i="2"/>
  <c r="C319" i="2"/>
  <c r="D319" i="2"/>
  <c r="E319" i="2"/>
  <c r="F319" i="2"/>
  <c r="C320" i="2"/>
  <c r="D320" i="2"/>
  <c r="E320" i="2"/>
  <c r="F320" i="2"/>
  <c r="C321" i="2"/>
  <c r="D321" i="2"/>
  <c r="E321" i="2"/>
  <c r="F321" i="2"/>
  <c r="C322" i="2"/>
  <c r="D322" i="2"/>
  <c r="E322" i="2"/>
  <c r="F322" i="2"/>
  <c r="C323" i="2"/>
  <c r="D323" i="2"/>
  <c r="E323" i="2"/>
  <c r="F323" i="2"/>
  <c r="C324" i="2"/>
  <c r="D324" i="2"/>
  <c r="E324" i="2"/>
  <c r="F324" i="2"/>
  <c r="C325" i="2"/>
  <c r="D325" i="2"/>
  <c r="E325" i="2"/>
  <c r="F325" i="2"/>
  <c r="C326" i="2"/>
  <c r="D326" i="2"/>
  <c r="E326" i="2"/>
  <c r="F326" i="2"/>
  <c r="C327" i="2"/>
  <c r="D327" i="2"/>
  <c r="E327" i="2"/>
  <c r="F327" i="2"/>
  <c r="C328" i="2"/>
  <c r="D328" i="2"/>
  <c r="E328" i="2"/>
  <c r="F328" i="2"/>
  <c r="C329" i="2"/>
  <c r="D329" i="2"/>
  <c r="E329" i="2"/>
  <c r="F329" i="2"/>
  <c r="C330" i="2"/>
  <c r="D330" i="2"/>
  <c r="E330" i="2"/>
  <c r="F330" i="2"/>
  <c r="C331" i="2"/>
  <c r="D331" i="2"/>
  <c r="E331" i="2"/>
  <c r="F331" i="2"/>
  <c r="C332" i="2"/>
  <c r="D332" i="2"/>
  <c r="E332" i="2"/>
  <c r="F332" i="2"/>
  <c r="C333" i="2"/>
  <c r="D333" i="2"/>
  <c r="E333" i="2"/>
  <c r="F333" i="2"/>
  <c r="C334" i="2"/>
  <c r="D334" i="2"/>
  <c r="E334" i="2"/>
  <c r="F334" i="2"/>
  <c r="C335" i="2"/>
  <c r="D335" i="2"/>
  <c r="E335" i="2"/>
  <c r="F335" i="2"/>
  <c r="C336" i="2"/>
  <c r="D336" i="2"/>
  <c r="E336" i="2"/>
  <c r="F336" i="2"/>
  <c r="C337" i="2"/>
  <c r="D337" i="2"/>
  <c r="E337" i="2"/>
  <c r="F337" i="2"/>
  <c r="C338" i="2"/>
  <c r="D338" i="2"/>
  <c r="E338" i="2"/>
  <c r="F338" i="2"/>
  <c r="C339" i="2"/>
  <c r="D339" i="2"/>
  <c r="E339" i="2"/>
  <c r="F339" i="2"/>
  <c r="C340" i="2"/>
  <c r="D340" i="2"/>
  <c r="E340" i="2"/>
  <c r="F340" i="2"/>
  <c r="C341" i="2"/>
  <c r="D341" i="2"/>
  <c r="E341" i="2"/>
  <c r="F341" i="2"/>
  <c r="C342" i="2"/>
  <c r="D342" i="2"/>
  <c r="E342" i="2"/>
  <c r="F342" i="2"/>
  <c r="C343" i="2"/>
  <c r="D343" i="2"/>
  <c r="E343" i="2"/>
  <c r="F343" i="2"/>
  <c r="C344" i="2"/>
  <c r="D344" i="2"/>
  <c r="E344" i="2"/>
  <c r="F344" i="2"/>
  <c r="C345" i="2"/>
  <c r="D345" i="2"/>
  <c r="E345" i="2"/>
  <c r="F345" i="2"/>
  <c r="C346" i="2"/>
  <c r="D346" i="2"/>
  <c r="E346" i="2"/>
  <c r="F346" i="2"/>
  <c r="C347" i="2"/>
  <c r="D347" i="2"/>
  <c r="E347" i="2"/>
  <c r="F347" i="2"/>
  <c r="C348" i="2"/>
  <c r="D348" i="2"/>
  <c r="E348" i="2"/>
  <c r="F348" i="2"/>
  <c r="C349" i="2"/>
  <c r="D349" i="2"/>
  <c r="E349" i="2"/>
  <c r="F349" i="2"/>
  <c r="C350" i="2"/>
  <c r="D350" i="2"/>
  <c r="E350" i="2"/>
  <c r="F350" i="2"/>
  <c r="C351" i="2"/>
  <c r="D351" i="2"/>
  <c r="E351" i="2"/>
  <c r="F351" i="2"/>
  <c r="C352" i="2"/>
  <c r="D352" i="2"/>
  <c r="E352" i="2"/>
  <c r="F352" i="2"/>
  <c r="C353" i="2"/>
  <c r="D353" i="2"/>
  <c r="E353" i="2"/>
  <c r="F353" i="2"/>
  <c r="C354" i="2"/>
  <c r="D354" i="2"/>
  <c r="E354" i="2"/>
  <c r="F354" i="2"/>
  <c r="C355" i="2"/>
  <c r="D355" i="2"/>
  <c r="E355" i="2"/>
  <c r="F355" i="2"/>
  <c r="C356" i="2"/>
  <c r="D356" i="2"/>
  <c r="E356" i="2"/>
  <c r="F356" i="2"/>
  <c r="C357" i="2"/>
  <c r="D357" i="2"/>
  <c r="E357" i="2"/>
  <c r="F357" i="2"/>
  <c r="C358" i="2"/>
  <c r="D358" i="2"/>
  <c r="E358" i="2"/>
  <c r="F358" i="2"/>
  <c r="C359" i="2"/>
  <c r="D359" i="2"/>
  <c r="E359" i="2"/>
  <c r="F359" i="2"/>
  <c r="C360" i="2"/>
  <c r="D360" i="2"/>
  <c r="E360" i="2"/>
  <c r="F360" i="2"/>
  <c r="C361" i="2"/>
  <c r="D361" i="2"/>
  <c r="E361" i="2"/>
  <c r="F361" i="2"/>
  <c r="C362" i="2"/>
  <c r="D362" i="2"/>
  <c r="E362" i="2"/>
  <c r="F362" i="2"/>
  <c r="C363" i="2"/>
  <c r="D363" i="2"/>
  <c r="E363" i="2"/>
  <c r="F363" i="2"/>
  <c r="C364" i="2"/>
  <c r="D364" i="2"/>
  <c r="E364" i="2"/>
  <c r="F364" i="2"/>
  <c r="C365" i="2"/>
  <c r="D365" i="2"/>
  <c r="E365" i="2"/>
  <c r="F365" i="2"/>
  <c r="C366" i="2"/>
  <c r="D366" i="2"/>
  <c r="E366" i="2"/>
  <c r="F366" i="2"/>
  <c r="C367" i="2"/>
  <c r="D367" i="2"/>
  <c r="E367" i="2"/>
  <c r="F367" i="2"/>
  <c r="C368" i="2"/>
  <c r="D368" i="2"/>
  <c r="E368" i="2"/>
  <c r="F368" i="2"/>
  <c r="C369" i="2"/>
  <c r="D369" i="2"/>
  <c r="E369" i="2"/>
  <c r="F369" i="2"/>
  <c r="C370" i="2"/>
  <c r="D370" i="2"/>
  <c r="E370" i="2"/>
  <c r="F370" i="2"/>
  <c r="C371" i="2"/>
  <c r="D371" i="2"/>
  <c r="E371" i="2"/>
  <c r="F371" i="2"/>
  <c r="C372" i="2"/>
  <c r="D372" i="2"/>
  <c r="E372" i="2"/>
  <c r="F372" i="2"/>
  <c r="C373" i="2"/>
  <c r="D373" i="2"/>
  <c r="E373" i="2"/>
  <c r="F373" i="2"/>
  <c r="C374" i="2"/>
  <c r="D374" i="2"/>
  <c r="E374" i="2"/>
  <c r="F374" i="2"/>
  <c r="C375" i="2"/>
  <c r="D375" i="2"/>
  <c r="E375" i="2"/>
  <c r="F375" i="2"/>
  <c r="C376" i="2"/>
  <c r="D376" i="2"/>
  <c r="E376" i="2"/>
  <c r="F376" i="2"/>
  <c r="C377" i="2"/>
  <c r="D377" i="2"/>
  <c r="E377" i="2"/>
  <c r="F377" i="2"/>
  <c r="C378" i="2"/>
  <c r="D378" i="2"/>
  <c r="E378" i="2"/>
  <c r="F378" i="2"/>
  <c r="C379" i="2"/>
  <c r="D379" i="2"/>
  <c r="E379" i="2"/>
  <c r="F379" i="2"/>
  <c r="C380" i="2"/>
  <c r="D380" i="2"/>
  <c r="E380" i="2"/>
  <c r="F380" i="2"/>
  <c r="C381" i="2"/>
  <c r="D381" i="2"/>
  <c r="E381" i="2"/>
  <c r="F381" i="2"/>
  <c r="C382" i="2"/>
  <c r="D382" i="2"/>
  <c r="E382" i="2"/>
  <c r="F382" i="2"/>
  <c r="C383" i="2"/>
  <c r="D383" i="2"/>
  <c r="E383" i="2"/>
  <c r="F383" i="2"/>
  <c r="C384" i="2"/>
  <c r="D384" i="2"/>
  <c r="E384" i="2"/>
  <c r="F384" i="2"/>
  <c r="C385" i="2"/>
  <c r="D385" i="2"/>
  <c r="E385" i="2"/>
  <c r="F385" i="2"/>
  <c r="C386" i="2"/>
  <c r="D386" i="2"/>
  <c r="E386" i="2"/>
  <c r="F386" i="2"/>
  <c r="C387" i="2"/>
  <c r="D387" i="2"/>
  <c r="E387" i="2"/>
  <c r="F387" i="2"/>
  <c r="C388" i="2"/>
  <c r="D388" i="2"/>
  <c r="E388" i="2"/>
  <c r="F388" i="2"/>
  <c r="C389" i="2"/>
  <c r="D389" i="2"/>
  <c r="E389" i="2"/>
  <c r="F389" i="2"/>
  <c r="C390" i="2"/>
  <c r="D390" i="2"/>
  <c r="E390" i="2"/>
  <c r="F390" i="2"/>
  <c r="C391" i="2"/>
  <c r="D391" i="2"/>
  <c r="E391" i="2"/>
  <c r="F391" i="2"/>
  <c r="C392" i="2"/>
  <c r="D392" i="2"/>
  <c r="E392" i="2"/>
  <c r="F392" i="2"/>
  <c r="C393" i="2"/>
  <c r="D393" i="2"/>
  <c r="E393" i="2"/>
  <c r="F393" i="2"/>
  <c r="C394" i="2"/>
  <c r="D394" i="2"/>
  <c r="E394" i="2"/>
  <c r="F394" i="2"/>
  <c r="C395" i="2"/>
  <c r="D395" i="2"/>
  <c r="E395" i="2"/>
  <c r="F395" i="2"/>
  <c r="C396" i="2"/>
  <c r="D396" i="2"/>
  <c r="E396" i="2"/>
  <c r="F396" i="2"/>
  <c r="C397" i="2"/>
  <c r="D397" i="2"/>
  <c r="E397" i="2"/>
  <c r="F397" i="2"/>
  <c r="C398" i="2"/>
  <c r="D398" i="2"/>
  <c r="E398" i="2"/>
  <c r="F398" i="2"/>
  <c r="C399" i="2"/>
  <c r="D399" i="2"/>
  <c r="E399" i="2"/>
  <c r="F399" i="2"/>
  <c r="C400" i="2"/>
  <c r="D400" i="2"/>
  <c r="E400" i="2"/>
  <c r="F400" i="2"/>
  <c r="C401" i="2"/>
  <c r="D401" i="2"/>
  <c r="E401" i="2"/>
  <c r="F401" i="2"/>
  <c r="C402" i="2"/>
  <c r="D402" i="2"/>
  <c r="E402" i="2"/>
  <c r="F402" i="2"/>
  <c r="C403" i="2"/>
  <c r="D403" i="2"/>
  <c r="E403" i="2"/>
  <c r="F403" i="2"/>
  <c r="C404" i="2"/>
  <c r="D404" i="2"/>
  <c r="E404" i="2"/>
  <c r="F404" i="2"/>
  <c r="C405" i="2"/>
  <c r="D405" i="2"/>
  <c r="E405" i="2"/>
  <c r="F405" i="2"/>
  <c r="C406" i="2"/>
  <c r="D406" i="2"/>
  <c r="E406" i="2"/>
  <c r="F406" i="2"/>
  <c r="C407" i="2"/>
  <c r="D407" i="2"/>
  <c r="E407" i="2"/>
  <c r="F407" i="2"/>
  <c r="C408" i="2"/>
  <c r="D408" i="2"/>
  <c r="E408" i="2"/>
  <c r="F408" i="2"/>
  <c r="C409" i="2"/>
  <c r="D409" i="2"/>
  <c r="E409" i="2"/>
  <c r="F409" i="2"/>
  <c r="C410" i="2"/>
  <c r="D410" i="2"/>
  <c r="E410" i="2"/>
  <c r="F410" i="2"/>
  <c r="C411" i="2"/>
  <c r="D411" i="2"/>
  <c r="E411" i="2"/>
  <c r="F411" i="2"/>
  <c r="C412" i="2"/>
  <c r="D412" i="2"/>
  <c r="E412" i="2"/>
  <c r="F412" i="2"/>
  <c r="C413" i="2"/>
  <c r="D413" i="2"/>
  <c r="E413" i="2"/>
  <c r="F413" i="2"/>
  <c r="C414" i="2"/>
  <c r="D414" i="2"/>
  <c r="E414" i="2"/>
  <c r="F414" i="2"/>
  <c r="C415" i="2"/>
  <c r="D415" i="2"/>
  <c r="E415" i="2"/>
  <c r="F415" i="2"/>
  <c r="C416" i="2"/>
  <c r="D416" i="2"/>
  <c r="E416" i="2"/>
  <c r="F416" i="2"/>
  <c r="C417" i="2"/>
  <c r="D417" i="2"/>
  <c r="E417" i="2"/>
  <c r="F417" i="2"/>
  <c r="C418" i="2"/>
  <c r="D418" i="2"/>
  <c r="E418" i="2"/>
  <c r="F418" i="2"/>
  <c r="C419" i="2"/>
  <c r="D419" i="2"/>
  <c r="E419" i="2"/>
  <c r="F419" i="2"/>
  <c r="C420" i="2"/>
  <c r="D420" i="2"/>
  <c r="E420" i="2"/>
  <c r="F420" i="2"/>
  <c r="C421" i="2"/>
  <c r="D421" i="2"/>
  <c r="E421" i="2"/>
  <c r="F421" i="2"/>
  <c r="C422" i="2"/>
  <c r="D422" i="2"/>
  <c r="E422" i="2"/>
  <c r="F422" i="2"/>
  <c r="C423" i="2"/>
  <c r="D423" i="2"/>
  <c r="E423" i="2"/>
  <c r="F423" i="2"/>
  <c r="C424" i="2"/>
  <c r="D424" i="2"/>
  <c r="E424" i="2"/>
  <c r="F424" i="2"/>
  <c r="C425" i="2"/>
  <c r="D425" i="2"/>
  <c r="E425" i="2"/>
  <c r="F425" i="2"/>
  <c r="C426" i="2"/>
  <c r="D426" i="2"/>
  <c r="E426" i="2"/>
  <c r="F426" i="2"/>
  <c r="C427" i="2"/>
  <c r="D427" i="2"/>
  <c r="E427" i="2"/>
  <c r="F427" i="2"/>
  <c r="C428" i="2"/>
  <c r="D428" i="2"/>
  <c r="E428" i="2"/>
  <c r="F428" i="2"/>
  <c r="C429" i="2"/>
  <c r="D429" i="2"/>
  <c r="E429" i="2"/>
  <c r="F429" i="2"/>
  <c r="C430" i="2"/>
  <c r="D430" i="2"/>
  <c r="E430" i="2"/>
  <c r="F430" i="2"/>
  <c r="C431" i="2"/>
  <c r="D431" i="2"/>
  <c r="E431" i="2"/>
  <c r="F431" i="2"/>
  <c r="C432" i="2"/>
  <c r="D432" i="2"/>
  <c r="E432" i="2"/>
  <c r="F432" i="2"/>
  <c r="C433" i="2"/>
  <c r="D433" i="2"/>
  <c r="E433" i="2"/>
  <c r="F433" i="2"/>
  <c r="C434" i="2"/>
  <c r="D434" i="2"/>
  <c r="E434" i="2"/>
  <c r="F434" i="2"/>
  <c r="C435" i="2"/>
  <c r="D435" i="2"/>
  <c r="E435" i="2"/>
  <c r="F435" i="2"/>
  <c r="C436" i="2"/>
  <c r="D436" i="2"/>
  <c r="E436" i="2"/>
  <c r="F436" i="2"/>
  <c r="C437" i="2"/>
  <c r="D437" i="2"/>
  <c r="E437" i="2"/>
  <c r="F437" i="2"/>
  <c r="C438" i="2"/>
  <c r="D438" i="2"/>
  <c r="E438" i="2"/>
  <c r="F438" i="2"/>
  <c r="C439" i="2"/>
  <c r="D439" i="2"/>
  <c r="E439" i="2"/>
  <c r="F439" i="2"/>
  <c r="C440" i="2"/>
  <c r="D440" i="2"/>
  <c r="E440" i="2"/>
  <c r="F440" i="2"/>
  <c r="C441" i="2"/>
  <c r="D441" i="2"/>
  <c r="E441" i="2"/>
  <c r="F441" i="2"/>
  <c r="C442" i="2"/>
  <c r="D442" i="2"/>
  <c r="E442" i="2"/>
  <c r="F442" i="2"/>
  <c r="C443" i="2"/>
  <c r="D443" i="2"/>
  <c r="E443" i="2"/>
  <c r="F443" i="2"/>
  <c r="C444" i="2"/>
  <c r="D444" i="2"/>
  <c r="E444" i="2"/>
  <c r="F444" i="2"/>
  <c r="C445" i="2"/>
  <c r="D445" i="2"/>
  <c r="E445" i="2"/>
  <c r="F445" i="2"/>
  <c r="C446" i="2"/>
  <c r="D446" i="2"/>
  <c r="E446" i="2"/>
  <c r="F446" i="2"/>
  <c r="C447" i="2"/>
  <c r="D447" i="2"/>
  <c r="E447" i="2"/>
  <c r="F447" i="2"/>
  <c r="C448" i="2"/>
  <c r="D448" i="2"/>
  <c r="E448" i="2"/>
  <c r="F448" i="2"/>
  <c r="C449" i="2"/>
  <c r="D449" i="2"/>
  <c r="E449" i="2"/>
  <c r="F449" i="2"/>
  <c r="C450" i="2"/>
  <c r="D450" i="2"/>
  <c r="E450" i="2"/>
  <c r="F450" i="2"/>
  <c r="C451" i="2"/>
  <c r="D451" i="2"/>
  <c r="E451" i="2"/>
  <c r="F451" i="2"/>
  <c r="C452" i="2"/>
  <c r="D452" i="2"/>
  <c r="E452" i="2"/>
  <c r="F452" i="2"/>
  <c r="C453" i="2"/>
  <c r="D453" i="2"/>
  <c r="E453" i="2"/>
  <c r="F453" i="2"/>
  <c r="C454" i="2"/>
  <c r="D454" i="2"/>
  <c r="E454" i="2"/>
  <c r="F454" i="2"/>
  <c r="C455" i="2"/>
  <c r="D455" i="2"/>
  <c r="E455" i="2"/>
  <c r="F455" i="2"/>
  <c r="C456" i="2"/>
  <c r="D456" i="2"/>
  <c r="E456" i="2"/>
  <c r="F456" i="2"/>
  <c r="C457" i="2"/>
  <c r="D457" i="2"/>
  <c r="E457" i="2"/>
  <c r="F457" i="2"/>
  <c r="C458" i="2"/>
  <c r="D458" i="2"/>
  <c r="E458" i="2"/>
  <c r="F458" i="2"/>
  <c r="C459" i="2"/>
  <c r="D459" i="2"/>
  <c r="E459" i="2"/>
  <c r="F459" i="2"/>
  <c r="C460" i="2"/>
  <c r="D460" i="2"/>
  <c r="E460" i="2"/>
  <c r="F460" i="2"/>
  <c r="C461" i="2"/>
  <c r="D461" i="2"/>
  <c r="E461" i="2"/>
  <c r="F461" i="2"/>
  <c r="C462" i="2"/>
  <c r="D462" i="2"/>
  <c r="E462" i="2"/>
  <c r="F462" i="2"/>
  <c r="C463" i="2"/>
  <c r="D463" i="2"/>
  <c r="E463" i="2"/>
  <c r="F463" i="2"/>
  <c r="C464" i="2"/>
  <c r="D464" i="2"/>
  <c r="E464" i="2"/>
  <c r="F464" i="2"/>
  <c r="C465" i="2"/>
  <c r="D465" i="2"/>
  <c r="E465" i="2"/>
  <c r="F465" i="2"/>
  <c r="C467" i="2"/>
  <c r="D467" i="2"/>
  <c r="E467" i="2"/>
  <c r="F467" i="2"/>
  <c r="C468" i="2"/>
  <c r="D468" i="2"/>
  <c r="E468" i="2"/>
  <c r="F468" i="2"/>
  <c r="C469" i="2"/>
  <c r="D469" i="2"/>
  <c r="E469" i="2"/>
  <c r="F469" i="2"/>
  <c r="C470" i="2"/>
  <c r="D470" i="2"/>
  <c r="E470" i="2"/>
  <c r="F470" i="2"/>
  <c r="C471" i="2"/>
  <c r="D471" i="2"/>
  <c r="E471" i="2"/>
  <c r="F471" i="2"/>
  <c r="C472" i="2"/>
  <c r="D472" i="2"/>
  <c r="E472" i="2"/>
  <c r="F472" i="2"/>
  <c r="C473" i="2"/>
  <c r="D473" i="2"/>
  <c r="E473" i="2"/>
  <c r="F473" i="2"/>
  <c r="C474" i="2"/>
  <c r="D474" i="2"/>
  <c r="E474" i="2"/>
  <c r="F474" i="2"/>
  <c r="C475" i="2"/>
  <c r="D475" i="2"/>
  <c r="E475" i="2"/>
  <c r="F475" i="2"/>
  <c r="C476" i="2"/>
  <c r="D476" i="2"/>
  <c r="E476" i="2"/>
  <c r="F476" i="2"/>
  <c r="C477" i="2"/>
  <c r="D477" i="2"/>
  <c r="E477" i="2"/>
  <c r="F477" i="2"/>
  <c r="C478" i="2"/>
  <c r="D478" i="2"/>
  <c r="E478" i="2"/>
  <c r="F478" i="2"/>
  <c r="C479" i="2"/>
  <c r="D479" i="2"/>
  <c r="E479" i="2"/>
  <c r="F479" i="2"/>
  <c r="C480" i="2"/>
  <c r="D480" i="2"/>
  <c r="E480" i="2"/>
  <c r="F480" i="2"/>
  <c r="C481" i="2"/>
  <c r="D481" i="2"/>
  <c r="E481" i="2"/>
  <c r="F481" i="2"/>
  <c r="C482" i="2"/>
  <c r="D482" i="2"/>
  <c r="E482" i="2"/>
  <c r="F482" i="2"/>
  <c r="C483" i="2"/>
  <c r="D483" i="2"/>
  <c r="E483" i="2"/>
  <c r="F483" i="2"/>
  <c r="C484" i="2"/>
  <c r="D484" i="2"/>
  <c r="E484" i="2"/>
  <c r="F484" i="2"/>
  <c r="C485" i="2"/>
  <c r="D485" i="2"/>
  <c r="E485" i="2"/>
  <c r="F485" i="2"/>
  <c r="C486" i="2"/>
  <c r="D486" i="2"/>
  <c r="E486" i="2"/>
  <c r="F486" i="2"/>
  <c r="C487" i="2"/>
  <c r="D487" i="2"/>
  <c r="E487" i="2"/>
  <c r="F487" i="2"/>
  <c r="C488" i="2"/>
  <c r="D488" i="2"/>
  <c r="E488" i="2"/>
  <c r="F488" i="2"/>
  <c r="C489" i="2"/>
  <c r="D489" i="2"/>
  <c r="E489" i="2"/>
  <c r="F489" i="2"/>
  <c r="C490" i="2"/>
  <c r="D490" i="2"/>
  <c r="E490" i="2"/>
  <c r="F490" i="2"/>
  <c r="C491" i="2"/>
  <c r="D491" i="2"/>
  <c r="E491" i="2"/>
  <c r="F491" i="2"/>
  <c r="C492" i="2"/>
  <c r="D492" i="2"/>
  <c r="E492" i="2"/>
  <c r="F492" i="2"/>
  <c r="C493" i="2"/>
  <c r="D493" i="2"/>
  <c r="E493" i="2"/>
  <c r="F493" i="2"/>
  <c r="C494" i="2"/>
  <c r="D494" i="2"/>
  <c r="E494" i="2"/>
  <c r="F494" i="2"/>
  <c r="C495" i="2"/>
  <c r="D495" i="2"/>
  <c r="E495" i="2"/>
  <c r="F495" i="2"/>
  <c r="C496" i="2"/>
  <c r="D496" i="2"/>
  <c r="E496" i="2"/>
  <c r="F496" i="2"/>
  <c r="C497" i="2"/>
  <c r="D497" i="2"/>
  <c r="E497" i="2"/>
  <c r="F497" i="2"/>
  <c r="C498" i="2"/>
  <c r="D498" i="2"/>
  <c r="E498" i="2"/>
  <c r="F498" i="2"/>
  <c r="C499" i="2"/>
  <c r="D499" i="2"/>
  <c r="E499" i="2"/>
  <c r="F499" i="2"/>
  <c r="C500" i="2"/>
  <c r="D500" i="2"/>
  <c r="E500" i="2"/>
  <c r="F500" i="2"/>
  <c r="C501" i="2"/>
  <c r="D501" i="2"/>
  <c r="E501" i="2"/>
  <c r="F501" i="2"/>
  <c r="C502" i="2"/>
  <c r="D502" i="2"/>
  <c r="E502" i="2"/>
  <c r="F502" i="2"/>
  <c r="C503" i="2"/>
  <c r="D503" i="2"/>
  <c r="E503" i="2"/>
  <c r="F503" i="2"/>
  <c r="C504" i="2"/>
  <c r="D504" i="2"/>
  <c r="E504" i="2"/>
  <c r="F504" i="2"/>
  <c r="C505" i="2"/>
  <c r="D505" i="2"/>
  <c r="E505" i="2"/>
  <c r="F505" i="2"/>
  <c r="C506" i="2"/>
  <c r="D506" i="2"/>
  <c r="E506" i="2"/>
  <c r="F506" i="2"/>
  <c r="C507" i="2"/>
  <c r="D507" i="2"/>
  <c r="E507" i="2"/>
  <c r="F507" i="2"/>
  <c r="C508" i="2"/>
  <c r="D508" i="2"/>
  <c r="E508" i="2"/>
  <c r="F508" i="2"/>
  <c r="C509" i="2"/>
  <c r="D509" i="2"/>
  <c r="E509" i="2"/>
  <c r="F509" i="2"/>
  <c r="C510" i="2"/>
  <c r="D510" i="2"/>
  <c r="E510" i="2"/>
  <c r="F510" i="2"/>
  <c r="C511" i="2"/>
  <c r="D511" i="2"/>
  <c r="E511" i="2"/>
  <c r="F511" i="2"/>
  <c r="C512" i="2"/>
  <c r="D512" i="2"/>
  <c r="E512" i="2"/>
  <c r="F512" i="2"/>
  <c r="C513" i="2"/>
  <c r="D513" i="2"/>
  <c r="E513" i="2"/>
  <c r="F513" i="2"/>
  <c r="C514" i="2"/>
  <c r="D514" i="2"/>
  <c r="E514" i="2"/>
  <c r="F514" i="2"/>
  <c r="C515" i="2"/>
  <c r="D515" i="2"/>
  <c r="E515" i="2"/>
  <c r="F515" i="2"/>
  <c r="C516" i="2"/>
  <c r="D516" i="2"/>
  <c r="E516" i="2"/>
  <c r="F516" i="2"/>
  <c r="C517" i="2"/>
  <c r="D517" i="2"/>
  <c r="E517" i="2"/>
  <c r="F517" i="2"/>
  <c r="C518" i="2"/>
  <c r="D518" i="2"/>
  <c r="E518" i="2"/>
  <c r="F518" i="2"/>
  <c r="C519" i="2"/>
  <c r="D519" i="2"/>
  <c r="E519" i="2"/>
  <c r="F519" i="2"/>
  <c r="C520" i="2"/>
  <c r="D520" i="2"/>
  <c r="E520" i="2"/>
  <c r="F520" i="2"/>
  <c r="C521" i="2"/>
  <c r="D521" i="2"/>
  <c r="E521" i="2"/>
  <c r="F521" i="2"/>
  <c r="C522" i="2"/>
  <c r="D522" i="2"/>
  <c r="E522" i="2"/>
  <c r="F522" i="2"/>
  <c r="C523" i="2"/>
  <c r="D523" i="2"/>
  <c r="E523" i="2"/>
  <c r="F523" i="2"/>
  <c r="C524" i="2"/>
  <c r="D524" i="2"/>
  <c r="E524" i="2"/>
  <c r="F524" i="2"/>
  <c r="C525" i="2"/>
  <c r="D525" i="2"/>
  <c r="E525" i="2"/>
  <c r="F525" i="2"/>
  <c r="C526" i="2"/>
  <c r="D526" i="2"/>
  <c r="E526" i="2"/>
  <c r="F526" i="2"/>
  <c r="C527" i="2"/>
  <c r="D527" i="2"/>
  <c r="E527" i="2"/>
  <c r="F527" i="2"/>
  <c r="C528" i="2"/>
  <c r="D528" i="2"/>
  <c r="E528" i="2"/>
  <c r="F528" i="2"/>
  <c r="C529" i="2"/>
  <c r="D529" i="2"/>
  <c r="E529" i="2"/>
  <c r="F529" i="2"/>
  <c r="C530" i="2"/>
  <c r="D530" i="2"/>
  <c r="E530" i="2"/>
  <c r="F530" i="2"/>
  <c r="C531" i="2"/>
  <c r="D531" i="2"/>
  <c r="E531" i="2"/>
  <c r="F531" i="2"/>
  <c r="C532" i="2"/>
  <c r="D532" i="2"/>
  <c r="E532" i="2"/>
  <c r="F532" i="2"/>
  <c r="C533" i="2"/>
  <c r="D533" i="2"/>
  <c r="E533" i="2"/>
  <c r="F533" i="2"/>
  <c r="C534" i="2"/>
  <c r="D534" i="2"/>
  <c r="E534" i="2"/>
  <c r="F534" i="2"/>
  <c r="C535" i="2"/>
  <c r="D535" i="2"/>
  <c r="E535" i="2"/>
  <c r="F535" i="2"/>
  <c r="C536" i="2"/>
  <c r="D536" i="2"/>
  <c r="E536" i="2"/>
  <c r="F536" i="2"/>
  <c r="C537" i="2"/>
  <c r="D537" i="2"/>
  <c r="E537" i="2"/>
  <c r="F537" i="2"/>
  <c r="C538" i="2"/>
  <c r="D538" i="2"/>
  <c r="E538" i="2"/>
  <c r="F538" i="2"/>
  <c r="C539" i="2"/>
  <c r="D539" i="2"/>
  <c r="E539" i="2"/>
  <c r="F539" i="2"/>
  <c r="C540" i="2"/>
  <c r="D540" i="2"/>
  <c r="E540" i="2"/>
  <c r="F540" i="2"/>
  <c r="C541" i="2"/>
  <c r="D541" i="2"/>
  <c r="E541" i="2"/>
  <c r="F541" i="2"/>
  <c r="C542" i="2"/>
  <c r="D542" i="2"/>
  <c r="E542" i="2"/>
  <c r="F542" i="2"/>
  <c r="C543" i="2"/>
  <c r="D543" i="2"/>
  <c r="E543" i="2"/>
  <c r="F543" i="2"/>
  <c r="C544" i="2"/>
  <c r="D544" i="2"/>
  <c r="E544" i="2"/>
  <c r="F544" i="2"/>
  <c r="C545" i="2"/>
  <c r="D545" i="2"/>
  <c r="E545" i="2"/>
  <c r="F545" i="2"/>
  <c r="C546" i="2"/>
  <c r="D546" i="2"/>
  <c r="E546" i="2"/>
  <c r="F546" i="2"/>
  <c r="C547" i="2"/>
  <c r="D547" i="2"/>
  <c r="E547" i="2"/>
  <c r="F547" i="2"/>
  <c r="C548" i="2"/>
  <c r="D548" i="2"/>
  <c r="E548" i="2"/>
  <c r="F548" i="2"/>
  <c r="C549" i="2"/>
  <c r="D549" i="2"/>
  <c r="E549" i="2"/>
  <c r="F549" i="2"/>
  <c r="C550" i="2"/>
  <c r="D550" i="2"/>
  <c r="E550" i="2"/>
  <c r="F550" i="2"/>
  <c r="C551" i="2"/>
  <c r="D551" i="2"/>
  <c r="E551" i="2"/>
  <c r="F551" i="2"/>
  <c r="C552" i="2"/>
  <c r="D552" i="2"/>
  <c r="E552" i="2"/>
  <c r="F552" i="2"/>
  <c r="C553" i="2"/>
  <c r="D553" i="2"/>
  <c r="E553" i="2"/>
  <c r="F553" i="2"/>
  <c r="C554" i="2"/>
  <c r="D554" i="2"/>
  <c r="E554" i="2"/>
  <c r="F554" i="2"/>
  <c r="C555" i="2"/>
  <c r="D555" i="2"/>
  <c r="E555" i="2"/>
  <c r="F555" i="2"/>
  <c r="C556" i="2"/>
  <c r="D556" i="2"/>
  <c r="E556" i="2"/>
  <c r="F556" i="2"/>
  <c r="C557" i="2"/>
  <c r="D557" i="2"/>
  <c r="E557" i="2"/>
  <c r="F557" i="2"/>
  <c r="C558" i="2"/>
  <c r="D558" i="2"/>
  <c r="E558" i="2"/>
  <c r="F558" i="2"/>
  <c r="C559" i="2"/>
  <c r="D559" i="2"/>
  <c r="E559" i="2"/>
  <c r="F559" i="2"/>
  <c r="C560" i="2"/>
  <c r="D560" i="2"/>
  <c r="E560" i="2"/>
  <c r="F560" i="2"/>
  <c r="C561" i="2"/>
  <c r="D561" i="2"/>
  <c r="E561" i="2"/>
  <c r="F561" i="2"/>
  <c r="C562" i="2"/>
  <c r="D562" i="2"/>
  <c r="E562" i="2"/>
  <c r="F562" i="2"/>
  <c r="C563" i="2"/>
  <c r="D563" i="2"/>
  <c r="E563" i="2"/>
  <c r="F563" i="2"/>
  <c r="C564" i="2"/>
  <c r="D564" i="2"/>
  <c r="E564" i="2"/>
  <c r="F564" i="2"/>
  <c r="C565" i="2"/>
  <c r="D565" i="2"/>
  <c r="E565" i="2"/>
  <c r="F565" i="2"/>
  <c r="C566" i="2"/>
  <c r="D566" i="2"/>
  <c r="E566" i="2"/>
  <c r="F566" i="2"/>
  <c r="C567" i="2"/>
  <c r="D567" i="2"/>
  <c r="E567" i="2"/>
  <c r="F567" i="2"/>
  <c r="C568" i="2"/>
  <c r="D568" i="2"/>
  <c r="E568" i="2"/>
  <c r="F568" i="2"/>
  <c r="C569" i="2"/>
  <c r="D569" i="2"/>
  <c r="E569" i="2"/>
  <c r="F569" i="2"/>
  <c r="C570" i="2"/>
  <c r="D570" i="2"/>
  <c r="E570" i="2"/>
  <c r="F570" i="2"/>
  <c r="C571" i="2"/>
  <c r="D571" i="2"/>
  <c r="E571" i="2"/>
  <c r="F571" i="2"/>
  <c r="C572" i="2"/>
  <c r="D572" i="2"/>
  <c r="E572" i="2"/>
  <c r="F572" i="2"/>
  <c r="C573" i="2"/>
  <c r="D573" i="2"/>
  <c r="E573" i="2"/>
  <c r="F573" i="2"/>
  <c r="C574" i="2"/>
  <c r="D574" i="2"/>
  <c r="E574" i="2"/>
  <c r="F574" i="2"/>
  <c r="C575" i="2"/>
  <c r="D575" i="2"/>
  <c r="E575" i="2"/>
  <c r="F575" i="2"/>
  <c r="C576" i="2"/>
  <c r="D576" i="2"/>
  <c r="E576" i="2"/>
  <c r="F576" i="2"/>
  <c r="C577" i="2"/>
  <c r="D577" i="2"/>
  <c r="E577" i="2"/>
  <c r="F577" i="2"/>
  <c r="C578" i="2"/>
  <c r="D578" i="2"/>
  <c r="E578" i="2"/>
  <c r="F578" i="2"/>
  <c r="C579" i="2"/>
  <c r="D579" i="2"/>
  <c r="E579" i="2"/>
  <c r="F579" i="2"/>
  <c r="C580" i="2"/>
  <c r="D580" i="2"/>
  <c r="E580" i="2"/>
  <c r="F580" i="2"/>
  <c r="C581" i="2"/>
  <c r="D581" i="2"/>
  <c r="E581" i="2"/>
  <c r="F581" i="2"/>
  <c r="C582" i="2"/>
  <c r="D582" i="2"/>
  <c r="E582" i="2"/>
  <c r="F582" i="2"/>
  <c r="C583" i="2"/>
  <c r="D583" i="2"/>
  <c r="E583" i="2"/>
  <c r="F583" i="2"/>
  <c r="C584" i="2"/>
  <c r="D584" i="2"/>
  <c r="E584" i="2"/>
  <c r="F584" i="2"/>
  <c r="C585" i="2"/>
  <c r="D585" i="2"/>
  <c r="E585" i="2"/>
  <c r="F585" i="2"/>
  <c r="C586" i="2"/>
  <c r="D586" i="2"/>
  <c r="E586" i="2"/>
  <c r="F586" i="2"/>
  <c r="C587" i="2"/>
  <c r="D587" i="2"/>
  <c r="E587" i="2"/>
  <c r="F587" i="2"/>
  <c r="C588" i="2"/>
  <c r="D588" i="2"/>
  <c r="E588" i="2"/>
  <c r="F588" i="2"/>
  <c r="C589" i="2"/>
  <c r="D589" i="2"/>
  <c r="E589" i="2"/>
  <c r="F589" i="2"/>
  <c r="C590" i="2"/>
  <c r="D590" i="2"/>
  <c r="E590" i="2"/>
  <c r="F590" i="2"/>
  <c r="C591" i="2"/>
  <c r="D591" i="2"/>
  <c r="E591" i="2"/>
  <c r="F591" i="2"/>
  <c r="C592" i="2"/>
  <c r="D592" i="2"/>
  <c r="E592" i="2"/>
  <c r="F592" i="2"/>
  <c r="C593" i="2"/>
  <c r="D593" i="2"/>
  <c r="E593" i="2"/>
  <c r="F593" i="2"/>
  <c r="C594" i="2"/>
  <c r="D594" i="2"/>
  <c r="E594" i="2"/>
  <c r="F594" i="2"/>
  <c r="C595" i="2"/>
  <c r="D595" i="2"/>
  <c r="E595" i="2"/>
  <c r="F595" i="2"/>
  <c r="C596" i="2"/>
  <c r="D596" i="2"/>
  <c r="E596" i="2"/>
  <c r="F596" i="2"/>
  <c r="C597" i="2"/>
  <c r="D597" i="2"/>
  <c r="E597" i="2"/>
  <c r="F597" i="2"/>
  <c r="C598" i="2"/>
  <c r="D598" i="2"/>
  <c r="E598" i="2"/>
  <c r="F598" i="2"/>
  <c r="C599" i="2"/>
  <c r="D599" i="2"/>
  <c r="E599" i="2"/>
  <c r="F599" i="2"/>
  <c r="C600" i="2"/>
  <c r="D600" i="2"/>
  <c r="E600" i="2"/>
  <c r="F600" i="2"/>
  <c r="C601" i="2"/>
  <c r="D601" i="2"/>
  <c r="E601" i="2"/>
  <c r="F601" i="2"/>
  <c r="C602" i="2"/>
  <c r="D602" i="2"/>
  <c r="E602" i="2"/>
  <c r="F602" i="2"/>
  <c r="C603" i="2"/>
  <c r="D603" i="2"/>
  <c r="E603" i="2"/>
  <c r="F603" i="2"/>
  <c r="C604" i="2"/>
  <c r="D604" i="2"/>
  <c r="E604" i="2"/>
  <c r="F604" i="2"/>
  <c r="C605" i="2"/>
  <c r="D605" i="2"/>
  <c r="E605" i="2"/>
  <c r="F605" i="2"/>
  <c r="C606" i="2"/>
  <c r="D606" i="2"/>
  <c r="E606" i="2"/>
  <c r="F606" i="2"/>
  <c r="C607" i="2"/>
  <c r="D607" i="2"/>
  <c r="E607" i="2"/>
  <c r="F607" i="2"/>
  <c r="C608" i="2"/>
  <c r="D608" i="2"/>
  <c r="E608" i="2"/>
  <c r="F608" i="2"/>
  <c r="C609" i="2"/>
  <c r="D609" i="2"/>
  <c r="E609" i="2"/>
  <c r="F609" i="2"/>
  <c r="C610" i="2"/>
  <c r="D610" i="2"/>
  <c r="E610" i="2"/>
  <c r="F610" i="2"/>
  <c r="C611" i="2"/>
  <c r="D611" i="2"/>
  <c r="E611" i="2"/>
  <c r="F611" i="2"/>
  <c r="C612" i="2"/>
  <c r="D612" i="2"/>
  <c r="E612" i="2"/>
  <c r="F612" i="2"/>
  <c r="C613" i="2"/>
  <c r="D613" i="2"/>
  <c r="E613" i="2"/>
  <c r="F613" i="2"/>
  <c r="C614" i="2"/>
  <c r="D614" i="2"/>
  <c r="E614" i="2"/>
  <c r="F614" i="2"/>
  <c r="C615" i="2"/>
  <c r="D615" i="2"/>
  <c r="E615" i="2"/>
  <c r="F615" i="2"/>
  <c r="C616" i="2"/>
  <c r="D616" i="2"/>
  <c r="E616" i="2"/>
  <c r="F616" i="2"/>
  <c r="C617" i="2"/>
  <c r="D617" i="2"/>
  <c r="E617" i="2"/>
  <c r="F617" i="2"/>
  <c r="C618" i="2"/>
  <c r="D618" i="2"/>
  <c r="E618" i="2"/>
  <c r="F618" i="2"/>
  <c r="C619" i="2"/>
  <c r="D619" i="2"/>
  <c r="E619" i="2"/>
  <c r="F619" i="2"/>
  <c r="C620" i="2"/>
  <c r="D620" i="2"/>
  <c r="E620" i="2"/>
  <c r="F620" i="2"/>
  <c r="C621" i="2"/>
  <c r="D621" i="2"/>
  <c r="E621" i="2"/>
  <c r="F621" i="2"/>
  <c r="C622" i="2"/>
  <c r="D622" i="2"/>
  <c r="E622" i="2"/>
  <c r="F622" i="2"/>
  <c r="C623" i="2"/>
  <c r="D623" i="2"/>
  <c r="E623" i="2"/>
  <c r="F623" i="2"/>
  <c r="C624" i="2"/>
  <c r="D624" i="2"/>
  <c r="E624" i="2"/>
  <c r="F624" i="2"/>
  <c r="C625" i="2"/>
  <c r="D625" i="2"/>
  <c r="E625" i="2"/>
  <c r="F625" i="2"/>
  <c r="C626" i="2"/>
  <c r="D626" i="2"/>
  <c r="E626" i="2"/>
  <c r="F626" i="2"/>
  <c r="C627" i="2"/>
  <c r="D627" i="2"/>
  <c r="E627" i="2"/>
  <c r="F627" i="2"/>
  <c r="C628" i="2"/>
  <c r="D628" i="2"/>
  <c r="E628" i="2"/>
  <c r="F628" i="2"/>
  <c r="C629" i="2"/>
  <c r="D629" i="2"/>
  <c r="E629" i="2"/>
  <c r="F629" i="2"/>
  <c r="C630" i="2"/>
  <c r="D630" i="2"/>
  <c r="E630" i="2"/>
  <c r="F630" i="2"/>
  <c r="C631" i="2"/>
  <c r="D631" i="2"/>
  <c r="E631" i="2"/>
  <c r="F631" i="2"/>
  <c r="C632" i="2"/>
  <c r="D632" i="2"/>
  <c r="E632" i="2"/>
  <c r="F632" i="2"/>
  <c r="C633" i="2"/>
  <c r="D633" i="2"/>
  <c r="E633" i="2"/>
  <c r="F633" i="2"/>
  <c r="C634" i="2"/>
  <c r="D634" i="2"/>
  <c r="E634" i="2"/>
  <c r="F634" i="2"/>
  <c r="C635" i="2"/>
  <c r="D635" i="2"/>
  <c r="E635" i="2"/>
  <c r="F635" i="2"/>
  <c r="C636" i="2"/>
  <c r="D636" i="2"/>
  <c r="E636" i="2"/>
  <c r="F636" i="2"/>
  <c r="C637" i="2"/>
  <c r="D637" i="2"/>
  <c r="E637" i="2"/>
  <c r="F637" i="2"/>
  <c r="C638" i="2"/>
  <c r="D638" i="2"/>
  <c r="E638" i="2"/>
  <c r="F638" i="2"/>
  <c r="C639" i="2"/>
  <c r="D639" i="2"/>
  <c r="E639" i="2"/>
  <c r="F639" i="2"/>
  <c r="C640" i="2"/>
  <c r="D640" i="2"/>
  <c r="E640" i="2"/>
  <c r="F640" i="2"/>
  <c r="C641" i="2"/>
  <c r="D641" i="2"/>
  <c r="E641" i="2"/>
  <c r="F641" i="2"/>
  <c r="C642" i="2"/>
  <c r="D642" i="2"/>
  <c r="E642" i="2"/>
  <c r="F642" i="2"/>
  <c r="C643" i="2"/>
  <c r="D643" i="2"/>
  <c r="E643" i="2"/>
  <c r="F643" i="2"/>
  <c r="C644" i="2"/>
  <c r="D644" i="2"/>
  <c r="E644" i="2"/>
  <c r="F644" i="2"/>
  <c r="C645" i="2"/>
  <c r="D645" i="2"/>
  <c r="E645" i="2"/>
  <c r="F645" i="2"/>
  <c r="C646" i="2"/>
  <c r="D646" i="2"/>
  <c r="E646" i="2"/>
  <c r="F646" i="2"/>
  <c r="C647" i="2"/>
  <c r="D647" i="2"/>
  <c r="E647" i="2"/>
  <c r="F647" i="2"/>
  <c r="C648" i="2"/>
  <c r="D648" i="2"/>
  <c r="E648" i="2"/>
  <c r="F648" i="2"/>
  <c r="C649" i="2"/>
  <c r="D649" i="2"/>
  <c r="E649" i="2"/>
  <c r="F649" i="2"/>
  <c r="C650" i="2"/>
  <c r="D650" i="2"/>
  <c r="E650" i="2"/>
  <c r="F650" i="2"/>
  <c r="C651" i="2"/>
  <c r="D651" i="2"/>
  <c r="E651" i="2"/>
  <c r="F651" i="2"/>
  <c r="C652" i="2"/>
  <c r="D652" i="2"/>
  <c r="E652" i="2"/>
  <c r="F652" i="2"/>
  <c r="C653" i="2"/>
  <c r="D653" i="2"/>
  <c r="E653" i="2"/>
  <c r="F653" i="2"/>
  <c r="C654" i="2"/>
  <c r="D654" i="2"/>
  <c r="E654" i="2"/>
  <c r="F654" i="2"/>
  <c r="C655" i="2"/>
  <c r="D655" i="2"/>
  <c r="E655" i="2"/>
  <c r="F655" i="2"/>
  <c r="C656" i="2"/>
  <c r="D656" i="2"/>
  <c r="E656" i="2"/>
  <c r="F656" i="2"/>
  <c r="C657" i="2"/>
  <c r="D657" i="2"/>
  <c r="E657" i="2"/>
  <c r="F657" i="2"/>
  <c r="C658" i="2"/>
  <c r="D658" i="2"/>
  <c r="E658" i="2"/>
  <c r="F658" i="2"/>
  <c r="C659" i="2"/>
  <c r="D659" i="2"/>
  <c r="E659" i="2"/>
  <c r="F659" i="2"/>
  <c r="C660" i="2"/>
  <c r="D660" i="2"/>
  <c r="E660" i="2"/>
  <c r="F660" i="2"/>
  <c r="C661" i="2"/>
  <c r="D661" i="2"/>
  <c r="E661" i="2"/>
  <c r="F661" i="2"/>
  <c r="C662" i="2"/>
  <c r="D662" i="2"/>
  <c r="E662" i="2"/>
  <c r="F662" i="2"/>
  <c r="C663" i="2"/>
  <c r="D663" i="2"/>
  <c r="E663" i="2"/>
  <c r="F663" i="2"/>
  <c r="C664" i="2"/>
  <c r="D664" i="2"/>
  <c r="E664" i="2"/>
  <c r="F664" i="2"/>
  <c r="C665" i="2"/>
  <c r="D665" i="2"/>
  <c r="E665" i="2"/>
  <c r="F665" i="2"/>
  <c r="C666" i="2"/>
  <c r="D666" i="2"/>
  <c r="E666" i="2"/>
  <c r="F666" i="2"/>
  <c r="C667" i="2"/>
  <c r="D667" i="2"/>
  <c r="E667" i="2"/>
  <c r="F667" i="2"/>
  <c r="C668" i="2"/>
  <c r="D668" i="2"/>
  <c r="E668" i="2"/>
  <c r="F668" i="2"/>
  <c r="C669" i="2"/>
  <c r="D669" i="2"/>
  <c r="E669" i="2"/>
  <c r="F669" i="2"/>
  <c r="C670" i="2"/>
  <c r="D670" i="2"/>
  <c r="E670" i="2"/>
  <c r="F670" i="2"/>
  <c r="C671" i="2"/>
  <c r="D671" i="2"/>
  <c r="E671" i="2"/>
  <c r="F671" i="2"/>
  <c r="C672" i="2"/>
  <c r="D672" i="2"/>
  <c r="E672" i="2"/>
  <c r="F672" i="2"/>
  <c r="C673" i="2"/>
  <c r="D673" i="2"/>
  <c r="E673" i="2"/>
  <c r="F673" i="2"/>
  <c r="C674" i="2"/>
  <c r="D674" i="2"/>
  <c r="E674" i="2"/>
  <c r="F674" i="2"/>
  <c r="C675" i="2"/>
  <c r="D675" i="2"/>
  <c r="E675" i="2"/>
  <c r="F675" i="2"/>
  <c r="C676" i="2"/>
  <c r="D676" i="2"/>
  <c r="E676" i="2"/>
  <c r="F676" i="2"/>
  <c r="C677" i="2"/>
  <c r="D677" i="2"/>
  <c r="E677" i="2"/>
  <c r="F677" i="2"/>
  <c r="C678" i="2"/>
  <c r="D678" i="2"/>
  <c r="E678" i="2"/>
  <c r="F678" i="2"/>
  <c r="C679" i="2"/>
  <c r="D679" i="2"/>
  <c r="E679" i="2"/>
  <c r="F679" i="2"/>
  <c r="C680" i="2"/>
  <c r="D680" i="2"/>
  <c r="E680" i="2"/>
  <c r="F680" i="2"/>
  <c r="C681" i="2"/>
  <c r="D681" i="2"/>
  <c r="E681" i="2"/>
  <c r="F681" i="2"/>
  <c r="C682" i="2"/>
  <c r="D682" i="2"/>
  <c r="E682" i="2"/>
  <c r="F682" i="2"/>
  <c r="C683" i="2"/>
  <c r="D683" i="2"/>
  <c r="E683" i="2"/>
  <c r="F683" i="2"/>
  <c r="C684" i="2"/>
  <c r="D684" i="2"/>
  <c r="E684" i="2"/>
  <c r="F684" i="2"/>
  <c r="C685" i="2"/>
  <c r="D685" i="2"/>
  <c r="E685" i="2"/>
  <c r="F685" i="2"/>
  <c r="C686" i="2"/>
  <c r="D686" i="2"/>
  <c r="E686" i="2"/>
  <c r="F686" i="2"/>
  <c r="C687" i="2"/>
  <c r="D687" i="2"/>
  <c r="E687" i="2"/>
  <c r="F687" i="2"/>
  <c r="C688" i="2"/>
  <c r="D688" i="2"/>
  <c r="E688" i="2"/>
  <c r="F688" i="2"/>
  <c r="C689" i="2"/>
  <c r="D689" i="2"/>
  <c r="E689" i="2"/>
  <c r="F689" i="2"/>
  <c r="C690" i="2"/>
  <c r="D690" i="2"/>
  <c r="E690" i="2"/>
  <c r="F690" i="2"/>
  <c r="C691" i="2"/>
  <c r="D691" i="2"/>
  <c r="E691" i="2"/>
  <c r="F691" i="2"/>
  <c r="C692" i="2"/>
  <c r="D692" i="2"/>
  <c r="E692" i="2"/>
  <c r="F692" i="2"/>
  <c r="C693" i="2"/>
  <c r="D693" i="2"/>
  <c r="E693" i="2"/>
  <c r="F693" i="2"/>
  <c r="C694" i="2"/>
  <c r="D694" i="2"/>
  <c r="E694" i="2"/>
  <c r="F694" i="2"/>
  <c r="C696" i="2"/>
  <c r="D696" i="2"/>
  <c r="E696" i="2"/>
  <c r="F696" i="2"/>
  <c r="C697" i="2"/>
  <c r="D697" i="2"/>
  <c r="E697" i="2"/>
  <c r="F697" i="2"/>
  <c r="C698" i="2"/>
  <c r="D698" i="2"/>
  <c r="E698" i="2"/>
  <c r="F698" i="2"/>
  <c r="C699" i="2"/>
  <c r="D699" i="2"/>
  <c r="E699" i="2"/>
  <c r="F699" i="2"/>
  <c r="C700" i="2"/>
  <c r="D700" i="2"/>
  <c r="E700" i="2"/>
  <c r="F700" i="2"/>
  <c r="C701" i="2"/>
  <c r="D701" i="2"/>
  <c r="E701" i="2"/>
  <c r="F701" i="2"/>
  <c r="C702" i="2"/>
  <c r="D702" i="2"/>
  <c r="E702" i="2"/>
  <c r="F702" i="2"/>
  <c r="C703" i="2"/>
  <c r="D703" i="2"/>
  <c r="E703" i="2"/>
  <c r="F703" i="2"/>
  <c r="C704" i="2"/>
  <c r="D704" i="2"/>
  <c r="E704" i="2"/>
  <c r="F704" i="2"/>
  <c r="C705" i="2"/>
  <c r="D705" i="2"/>
  <c r="E705" i="2"/>
  <c r="F705" i="2"/>
  <c r="C706" i="2"/>
  <c r="D706" i="2"/>
  <c r="E706" i="2"/>
  <c r="F706" i="2"/>
  <c r="C707" i="2"/>
  <c r="D707" i="2"/>
  <c r="E707" i="2"/>
  <c r="F707" i="2"/>
  <c r="C708" i="2"/>
  <c r="D708" i="2"/>
  <c r="E708" i="2"/>
  <c r="F708" i="2"/>
  <c r="C709" i="2"/>
  <c r="D709" i="2"/>
  <c r="E709" i="2"/>
  <c r="F709" i="2"/>
  <c r="C710" i="2"/>
  <c r="D710" i="2"/>
  <c r="E710" i="2"/>
  <c r="F710" i="2"/>
  <c r="C711" i="2"/>
  <c r="D711" i="2"/>
  <c r="E711" i="2"/>
  <c r="F711" i="2"/>
  <c r="C712" i="2"/>
  <c r="D712" i="2"/>
  <c r="E712" i="2"/>
  <c r="F712" i="2"/>
  <c r="C713" i="2"/>
  <c r="D713" i="2"/>
  <c r="E713" i="2"/>
  <c r="F713" i="2"/>
  <c r="C714" i="2"/>
  <c r="D714" i="2"/>
  <c r="E714" i="2"/>
  <c r="F714" i="2"/>
  <c r="C715" i="2"/>
  <c r="D715" i="2"/>
  <c r="E715" i="2"/>
  <c r="F715" i="2"/>
  <c r="C716" i="2"/>
  <c r="D716" i="2"/>
  <c r="E716" i="2"/>
  <c r="F716" i="2"/>
  <c r="C717" i="2"/>
  <c r="D717" i="2"/>
  <c r="E717" i="2"/>
  <c r="F717" i="2"/>
  <c r="C718" i="2"/>
  <c r="D718" i="2"/>
  <c r="E718" i="2"/>
  <c r="F718" i="2"/>
  <c r="C719" i="2"/>
  <c r="D719" i="2"/>
  <c r="E719" i="2"/>
  <c r="F719" i="2"/>
  <c r="C720" i="2"/>
  <c r="D720" i="2"/>
  <c r="E720" i="2"/>
  <c r="F720" i="2"/>
  <c r="C721" i="2"/>
  <c r="D721" i="2"/>
  <c r="E721" i="2"/>
  <c r="F721" i="2"/>
  <c r="C722" i="2"/>
  <c r="D722" i="2"/>
  <c r="E722" i="2"/>
  <c r="F722" i="2"/>
  <c r="C723" i="2"/>
  <c r="D723" i="2"/>
  <c r="E723" i="2"/>
  <c r="F723" i="2"/>
  <c r="C724" i="2"/>
  <c r="D724" i="2"/>
  <c r="E724" i="2"/>
  <c r="F724" i="2"/>
  <c r="C725" i="2"/>
  <c r="D725" i="2"/>
  <c r="E725" i="2"/>
  <c r="F725" i="2"/>
  <c r="C726" i="2"/>
  <c r="D726" i="2"/>
  <c r="E726" i="2"/>
  <c r="F726" i="2"/>
  <c r="C727" i="2"/>
  <c r="D727" i="2"/>
  <c r="E727" i="2"/>
  <c r="F727" i="2"/>
  <c r="C728" i="2"/>
  <c r="D728" i="2"/>
  <c r="E728" i="2"/>
  <c r="F728" i="2"/>
  <c r="C729" i="2"/>
  <c r="D729" i="2"/>
  <c r="E729" i="2"/>
  <c r="F729" i="2"/>
  <c r="C730" i="2"/>
  <c r="D730" i="2"/>
  <c r="E730" i="2"/>
  <c r="F730" i="2"/>
  <c r="C731" i="2"/>
  <c r="D731" i="2"/>
  <c r="E731" i="2"/>
  <c r="F731" i="2"/>
  <c r="C732" i="2"/>
  <c r="D732" i="2"/>
  <c r="E732" i="2"/>
  <c r="F732" i="2"/>
  <c r="C733" i="2"/>
  <c r="D733" i="2"/>
  <c r="E733" i="2"/>
  <c r="F733" i="2"/>
  <c r="C734" i="2"/>
  <c r="D734" i="2"/>
  <c r="E734" i="2"/>
  <c r="F734" i="2"/>
  <c r="C735" i="2"/>
  <c r="D735" i="2"/>
  <c r="E735" i="2"/>
  <c r="F735" i="2"/>
  <c r="C736" i="2"/>
  <c r="D736" i="2"/>
  <c r="E736" i="2"/>
  <c r="F736" i="2"/>
  <c r="C737" i="2"/>
  <c r="D737" i="2"/>
  <c r="E737" i="2"/>
  <c r="F737" i="2"/>
  <c r="C738" i="2"/>
  <c r="D738" i="2"/>
  <c r="E738" i="2"/>
  <c r="F738" i="2"/>
  <c r="C739" i="2"/>
  <c r="D739" i="2"/>
  <c r="E739" i="2"/>
  <c r="F739" i="2"/>
  <c r="C740" i="2"/>
  <c r="D740" i="2"/>
  <c r="E740" i="2"/>
  <c r="F740" i="2"/>
  <c r="C741" i="2"/>
  <c r="D741" i="2"/>
  <c r="E741" i="2"/>
  <c r="F741" i="2"/>
  <c r="C742" i="2"/>
  <c r="D742" i="2"/>
  <c r="E742" i="2"/>
  <c r="F742" i="2"/>
  <c r="C743" i="2"/>
  <c r="D743" i="2"/>
  <c r="E743" i="2"/>
  <c r="F743" i="2"/>
  <c r="C744" i="2"/>
  <c r="D744" i="2"/>
  <c r="E744" i="2"/>
  <c r="F744" i="2"/>
  <c r="C745" i="2"/>
  <c r="D745" i="2"/>
  <c r="E745" i="2"/>
  <c r="F745" i="2"/>
  <c r="C746" i="2"/>
  <c r="D746" i="2"/>
  <c r="E746" i="2"/>
  <c r="F746" i="2"/>
  <c r="C747" i="2"/>
  <c r="D747" i="2"/>
  <c r="E747" i="2"/>
  <c r="F747" i="2"/>
  <c r="C748" i="2"/>
  <c r="D748" i="2"/>
  <c r="E748" i="2"/>
  <c r="F748" i="2"/>
  <c r="C749" i="2"/>
  <c r="D749" i="2"/>
  <c r="E749" i="2"/>
  <c r="F749" i="2"/>
  <c r="C750" i="2"/>
  <c r="D750" i="2"/>
  <c r="E750" i="2"/>
  <c r="F750" i="2"/>
  <c r="C751" i="2"/>
  <c r="D751" i="2"/>
  <c r="E751" i="2"/>
  <c r="F751" i="2"/>
  <c r="C752" i="2"/>
  <c r="D752" i="2"/>
  <c r="E752" i="2"/>
  <c r="F752" i="2"/>
  <c r="C753" i="2"/>
  <c r="D753" i="2"/>
  <c r="E753" i="2"/>
  <c r="F753" i="2"/>
  <c r="C754" i="2"/>
  <c r="D754" i="2"/>
  <c r="E754" i="2"/>
  <c r="F754" i="2"/>
  <c r="C755" i="2"/>
  <c r="D755" i="2"/>
  <c r="E755" i="2"/>
  <c r="F755" i="2"/>
  <c r="C756" i="2"/>
  <c r="D756" i="2"/>
  <c r="E756" i="2"/>
  <c r="F756" i="2"/>
  <c r="C757" i="2"/>
  <c r="D757" i="2"/>
  <c r="E757" i="2"/>
  <c r="F757" i="2"/>
  <c r="C758" i="2"/>
  <c r="D758" i="2"/>
  <c r="E758" i="2"/>
  <c r="F758" i="2"/>
  <c r="C759" i="2"/>
  <c r="D759" i="2"/>
  <c r="E759" i="2"/>
  <c r="F759" i="2"/>
  <c r="C760" i="2"/>
  <c r="D760" i="2"/>
  <c r="E760" i="2"/>
  <c r="F760" i="2"/>
  <c r="C761" i="2"/>
  <c r="D761" i="2"/>
  <c r="E761" i="2"/>
  <c r="F761" i="2"/>
  <c r="C762" i="2"/>
  <c r="D762" i="2"/>
  <c r="E762" i="2"/>
  <c r="F762" i="2"/>
  <c r="C763" i="2"/>
  <c r="D763" i="2"/>
  <c r="E763" i="2"/>
  <c r="F763" i="2"/>
  <c r="C764" i="2"/>
  <c r="D764" i="2"/>
  <c r="E764" i="2"/>
  <c r="F764" i="2"/>
  <c r="C765" i="2"/>
  <c r="D765" i="2"/>
  <c r="E765" i="2"/>
  <c r="F765" i="2"/>
  <c r="C766" i="2"/>
  <c r="D766" i="2"/>
  <c r="E766" i="2"/>
  <c r="F766" i="2"/>
  <c r="C767" i="2"/>
  <c r="D767" i="2"/>
  <c r="E767" i="2"/>
  <c r="F767" i="2"/>
  <c r="C768" i="2"/>
  <c r="D768" i="2"/>
  <c r="E768" i="2"/>
  <c r="F768" i="2"/>
  <c r="C769" i="2"/>
  <c r="D769" i="2"/>
  <c r="E769" i="2"/>
  <c r="F769" i="2"/>
  <c r="C770" i="2"/>
  <c r="D770" i="2"/>
  <c r="E770" i="2"/>
  <c r="F770" i="2"/>
  <c r="C771" i="2"/>
  <c r="D771" i="2"/>
  <c r="E771" i="2"/>
  <c r="F771" i="2"/>
  <c r="C772" i="2"/>
  <c r="D772" i="2"/>
  <c r="E772" i="2"/>
  <c r="F772" i="2"/>
  <c r="C773" i="2"/>
  <c r="D773" i="2"/>
  <c r="E773" i="2"/>
  <c r="F773" i="2"/>
  <c r="C774" i="2"/>
  <c r="D774" i="2"/>
  <c r="E774" i="2"/>
  <c r="F774" i="2"/>
  <c r="C775" i="2"/>
  <c r="D775" i="2"/>
  <c r="E775" i="2"/>
  <c r="F775" i="2"/>
  <c r="C776" i="2"/>
  <c r="D776" i="2"/>
  <c r="E776" i="2"/>
  <c r="F776" i="2"/>
  <c r="C777" i="2"/>
  <c r="D777" i="2"/>
  <c r="E777" i="2"/>
  <c r="F777" i="2"/>
  <c r="C778" i="2"/>
  <c r="D778" i="2"/>
  <c r="E778" i="2"/>
  <c r="F778" i="2"/>
  <c r="C779" i="2"/>
  <c r="D779" i="2"/>
  <c r="E779" i="2"/>
  <c r="F779" i="2"/>
  <c r="C780" i="2"/>
  <c r="D780" i="2"/>
  <c r="E780" i="2"/>
  <c r="F780" i="2"/>
  <c r="C781" i="2"/>
  <c r="D781" i="2"/>
  <c r="E781" i="2"/>
  <c r="F781" i="2"/>
  <c r="C782" i="2"/>
  <c r="D782" i="2"/>
  <c r="E782" i="2"/>
  <c r="F782" i="2"/>
  <c r="C783" i="2"/>
  <c r="D783" i="2"/>
  <c r="E783" i="2"/>
  <c r="F783" i="2"/>
  <c r="C784" i="2"/>
  <c r="D784" i="2"/>
  <c r="E784" i="2"/>
  <c r="F784" i="2"/>
  <c r="C785" i="2"/>
  <c r="D785" i="2"/>
  <c r="E785" i="2"/>
  <c r="F785" i="2"/>
  <c r="C786" i="2"/>
  <c r="D786" i="2"/>
  <c r="E786" i="2"/>
  <c r="F786" i="2"/>
  <c r="C787" i="2"/>
  <c r="D787" i="2"/>
  <c r="E787" i="2"/>
  <c r="F787" i="2"/>
  <c r="C788" i="2"/>
  <c r="D788" i="2"/>
  <c r="E788" i="2"/>
  <c r="F788" i="2"/>
  <c r="C789" i="2"/>
  <c r="D789" i="2"/>
  <c r="E789" i="2"/>
  <c r="F789" i="2"/>
  <c r="C790" i="2"/>
  <c r="D790" i="2"/>
  <c r="E790" i="2"/>
  <c r="F790" i="2"/>
  <c r="C791" i="2"/>
  <c r="D791" i="2"/>
  <c r="E791" i="2"/>
  <c r="F791" i="2"/>
  <c r="C792" i="2"/>
  <c r="D792" i="2"/>
  <c r="E792" i="2"/>
  <c r="F792" i="2"/>
  <c r="C793" i="2"/>
  <c r="D793" i="2"/>
  <c r="E793" i="2"/>
  <c r="F793" i="2"/>
  <c r="C794" i="2"/>
  <c r="D794" i="2"/>
  <c r="E794" i="2"/>
  <c r="F794" i="2"/>
  <c r="C795" i="2"/>
  <c r="D795" i="2"/>
  <c r="E795" i="2"/>
  <c r="F795" i="2"/>
  <c r="C796" i="2"/>
  <c r="D796" i="2"/>
  <c r="E796" i="2"/>
  <c r="F796" i="2"/>
  <c r="C797" i="2"/>
  <c r="D797" i="2"/>
  <c r="E797" i="2"/>
  <c r="F797" i="2"/>
  <c r="C798" i="2"/>
  <c r="D798" i="2"/>
  <c r="E798" i="2"/>
  <c r="F798" i="2"/>
  <c r="C799" i="2"/>
  <c r="D799" i="2"/>
  <c r="E799" i="2"/>
  <c r="F799" i="2"/>
  <c r="C800" i="2"/>
  <c r="D800" i="2"/>
  <c r="E800" i="2"/>
  <c r="F800" i="2"/>
  <c r="C801" i="2"/>
  <c r="D801" i="2"/>
  <c r="E801" i="2"/>
  <c r="F801" i="2"/>
  <c r="C802" i="2"/>
  <c r="D802" i="2"/>
  <c r="E802" i="2"/>
  <c r="F802" i="2"/>
  <c r="C803" i="2"/>
  <c r="D803" i="2"/>
  <c r="E803" i="2"/>
  <c r="F803" i="2"/>
  <c r="C804" i="2"/>
  <c r="D804" i="2"/>
  <c r="E804" i="2"/>
  <c r="F804" i="2"/>
  <c r="C805" i="2"/>
  <c r="D805" i="2"/>
  <c r="E805" i="2"/>
  <c r="F805" i="2"/>
  <c r="C806" i="2"/>
  <c r="D806" i="2"/>
  <c r="E806" i="2"/>
  <c r="F806" i="2"/>
  <c r="C807" i="2"/>
  <c r="D807" i="2"/>
  <c r="E807" i="2"/>
  <c r="F807" i="2"/>
  <c r="C808" i="2"/>
  <c r="D808" i="2"/>
  <c r="E808" i="2"/>
  <c r="F808" i="2"/>
  <c r="C809" i="2"/>
  <c r="D809" i="2"/>
  <c r="E809" i="2"/>
  <c r="F809" i="2"/>
  <c r="C810" i="2"/>
  <c r="D810" i="2"/>
  <c r="E810" i="2"/>
  <c r="F810" i="2"/>
  <c r="C811" i="2"/>
  <c r="D811" i="2"/>
  <c r="E811" i="2"/>
  <c r="F811" i="2"/>
  <c r="C812" i="2"/>
  <c r="D812" i="2"/>
  <c r="E812" i="2"/>
  <c r="F812" i="2"/>
  <c r="C813" i="2"/>
  <c r="D813" i="2"/>
  <c r="E813" i="2"/>
  <c r="F813" i="2"/>
  <c r="C814" i="2"/>
  <c r="D814" i="2"/>
  <c r="E814" i="2"/>
  <c r="F814" i="2"/>
  <c r="C815" i="2"/>
  <c r="D815" i="2"/>
  <c r="E815" i="2"/>
  <c r="F815" i="2"/>
  <c r="C816" i="2"/>
  <c r="D816" i="2"/>
  <c r="E816" i="2"/>
  <c r="F816" i="2"/>
  <c r="C817" i="2"/>
  <c r="D817" i="2"/>
  <c r="E817" i="2"/>
  <c r="F817" i="2"/>
  <c r="C818" i="2"/>
  <c r="D818" i="2"/>
  <c r="E818" i="2"/>
  <c r="F818" i="2"/>
  <c r="C819" i="2"/>
  <c r="D819" i="2"/>
  <c r="E819" i="2"/>
  <c r="F819" i="2"/>
  <c r="C820" i="2"/>
  <c r="D820" i="2"/>
  <c r="E820" i="2"/>
  <c r="F820" i="2"/>
  <c r="C821" i="2"/>
  <c r="D821" i="2"/>
  <c r="E821" i="2"/>
  <c r="F821" i="2"/>
  <c r="C822" i="2"/>
  <c r="D822" i="2"/>
  <c r="E822" i="2"/>
  <c r="F822" i="2"/>
  <c r="C823" i="2"/>
  <c r="D823" i="2"/>
  <c r="E823" i="2"/>
  <c r="F823" i="2"/>
  <c r="C824" i="2"/>
  <c r="D824" i="2"/>
  <c r="E824" i="2"/>
  <c r="F824" i="2"/>
  <c r="C825" i="2"/>
  <c r="D825" i="2"/>
  <c r="E825" i="2"/>
  <c r="F825" i="2"/>
  <c r="C826" i="2"/>
  <c r="D826" i="2"/>
  <c r="E826" i="2"/>
  <c r="F826" i="2"/>
  <c r="C827" i="2"/>
  <c r="D827" i="2"/>
  <c r="E827" i="2"/>
  <c r="F827" i="2"/>
  <c r="C828" i="2"/>
  <c r="D828" i="2"/>
  <c r="E828" i="2"/>
  <c r="F828" i="2"/>
  <c r="C829" i="2"/>
  <c r="D829" i="2"/>
  <c r="E829" i="2"/>
  <c r="F829" i="2"/>
  <c r="C830" i="2"/>
  <c r="D830" i="2"/>
  <c r="E830" i="2"/>
  <c r="F830" i="2"/>
  <c r="C831" i="2"/>
  <c r="D831" i="2"/>
  <c r="E831" i="2"/>
  <c r="F831" i="2"/>
  <c r="C832" i="2"/>
  <c r="D832" i="2"/>
  <c r="E832" i="2"/>
  <c r="F832" i="2"/>
  <c r="C833" i="2"/>
  <c r="D833" i="2"/>
  <c r="E833" i="2"/>
  <c r="F833" i="2"/>
  <c r="C834" i="2"/>
  <c r="D834" i="2"/>
  <c r="E834" i="2"/>
  <c r="F834" i="2"/>
  <c r="C835" i="2"/>
  <c r="D835" i="2"/>
  <c r="E835" i="2"/>
  <c r="F835" i="2"/>
  <c r="C836" i="2"/>
  <c r="D836" i="2"/>
  <c r="E836" i="2"/>
  <c r="F836" i="2"/>
  <c r="C837" i="2"/>
  <c r="D837" i="2"/>
  <c r="E837" i="2"/>
  <c r="F837" i="2"/>
  <c r="C838" i="2"/>
  <c r="D838" i="2"/>
  <c r="E838" i="2"/>
  <c r="F838" i="2"/>
  <c r="C839" i="2"/>
  <c r="D839" i="2"/>
  <c r="E839" i="2"/>
  <c r="F839" i="2"/>
  <c r="C840" i="2"/>
  <c r="D840" i="2"/>
  <c r="E840" i="2"/>
  <c r="F840" i="2"/>
  <c r="C841" i="2"/>
  <c r="D841" i="2"/>
  <c r="E841" i="2"/>
  <c r="F841" i="2"/>
  <c r="C842" i="2"/>
  <c r="D842" i="2"/>
  <c r="E842" i="2"/>
  <c r="F842" i="2"/>
  <c r="C843" i="2"/>
  <c r="D843" i="2"/>
  <c r="E843" i="2"/>
  <c r="F843" i="2"/>
  <c r="C844" i="2"/>
  <c r="D844" i="2"/>
  <c r="E844" i="2"/>
  <c r="F844" i="2"/>
  <c r="C845" i="2"/>
  <c r="D845" i="2"/>
  <c r="E845" i="2"/>
  <c r="F845" i="2"/>
  <c r="C846" i="2"/>
  <c r="D846" i="2"/>
  <c r="E846" i="2"/>
  <c r="F846" i="2"/>
  <c r="C847" i="2"/>
  <c r="D847" i="2"/>
  <c r="E847" i="2"/>
  <c r="F847" i="2"/>
  <c r="C848" i="2"/>
  <c r="D848" i="2"/>
  <c r="E848" i="2"/>
  <c r="F848" i="2"/>
  <c r="C849" i="2"/>
  <c r="D849" i="2"/>
  <c r="E849" i="2"/>
  <c r="F849" i="2"/>
  <c r="C850" i="2"/>
  <c r="D850" i="2"/>
  <c r="E850" i="2"/>
  <c r="F850" i="2"/>
  <c r="C851" i="2"/>
  <c r="D851" i="2"/>
  <c r="E851" i="2"/>
  <c r="F851" i="2"/>
  <c r="C852" i="2"/>
  <c r="D852" i="2"/>
  <c r="E852" i="2"/>
  <c r="F852" i="2"/>
  <c r="C853" i="2"/>
  <c r="D853" i="2"/>
  <c r="E853" i="2"/>
  <c r="F853" i="2"/>
  <c r="C854" i="2"/>
  <c r="D854" i="2"/>
  <c r="E854" i="2"/>
  <c r="F854" i="2"/>
  <c r="C855" i="2"/>
  <c r="D855" i="2"/>
  <c r="E855" i="2"/>
  <c r="F855" i="2"/>
  <c r="C856" i="2"/>
  <c r="D856" i="2"/>
  <c r="E856" i="2"/>
  <c r="F856" i="2"/>
  <c r="C857" i="2"/>
  <c r="D857" i="2"/>
  <c r="E857" i="2"/>
  <c r="F857" i="2"/>
  <c r="C858" i="2"/>
  <c r="D858" i="2"/>
  <c r="E858" i="2"/>
  <c r="F858" i="2"/>
  <c r="C859" i="2"/>
  <c r="D859" i="2"/>
  <c r="E859" i="2"/>
  <c r="F859" i="2"/>
  <c r="C860" i="2"/>
  <c r="D860" i="2"/>
  <c r="E860" i="2"/>
  <c r="F860" i="2"/>
  <c r="C861" i="2"/>
  <c r="D861" i="2"/>
  <c r="E861" i="2"/>
  <c r="F861" i="2"/>
  <c r="C862" i="2"/>
  <c r="D862" i="2"/>
  <c r="E862" i="2"/>
  <c r="F862" i="2"/>
  <c r="C863" i="2"/>
  <c r="D863" i="2"/>
  <c r="E863" i="2"/>
  <c r="F863" i="2"/>
  <c r="C864" i="2"/>
  <c r="D864" i="2"/>
  <c r="E864" i="2"/>
  <c r="F864" i="2"/>
  <c r="C865" i="2"/>
  <c r="D865" i="2"/>
  <c r="E865" i="2"/>
  <c r="F865" i="2"/>
  <c r="C866" i="2"/>
  <c r="D866" i="2"/>
  <c r="E866" i="2"/>
  <c r="F866" i="2"/>
  <c r="C867" i="2"/>
  <c r="D867" i="2"/>
  <c r="E867" i="2"/>
  <c r="F867" i="2"/>
  <c r="C868" i="2"/>
  <c r="D868" i="2"/>
  <c r="E868" i="2"/>
  <c r="F868" i="2"/>
  <c r="C869" i="2"/>
  <c r="D869" i="2"/>
  <c r="E869" i="2"/>
  <c r="F869" i="2"/>
  <c r="C870" i="2"/>
  <c r="D870" i="2"/>
  <c r="E870" i="2"/>
  <c r="F870" i="2"/>
  <c r="C871" i="2"/>
  <c r="D871" i="2"/>
  <c r="E871" i="2"/>
  <c r="F871" i="2"/>
  <c r="C872" i="2"/>
  <c r="D872" i="2"/>
  <c r="E872" i="2"/>
  <c r="F872" i="2"/>
  <c r="C873" i="2"/>
  <c r="D873" i="2"/>
  <c r="E873" i="2"/>
  <c r="F873" i="2"/>
  <c r="C874" i="2"/>
  <c r="D874" i="2"/>
  <c r="E874" i="2"/>
  <c r="F874" i="2"/>
  <c r="C875" i="2"/>
  <c r="D875" i="2"/>
  <c r="E875" i="2"/>
  <c r="F875" i="2"/>
  <c r="C876" i="2"/>
  <c r="D876" i="2"/>
  <c r="E876" i="2"/>
  <c r="F876" i="2"/>
  <c r="C877" i="2"/>
  <c r="D877" i="2"/>
  <c r="E877" i="2"/>
  <c r="F877" i="2"/>
  <c r="C878" i="2"/>
  <c r="D878" i="2"/>
  <c r="E878" i="2"/>
  <c r="F878" i="2"/>
  <c r="C879" i="2"/>
  <c r="D879" i="2"/>
  <c r="E879" i="2"/>
  <c r="F879" i="2"/>
  <c r="C880" i="2"/>
  <c r="D880" i="2"/>
  <c r="E880" i="2"/>
  <c r="F880" i="2"/>
  <c r="C881" i="2"/>
  <c r="D881" i="2"/>
  <c r="E881" i="2"/>
  <c r="F881" i="2"/>
  <c r="C882" i="2"/>
  <c r="D882" i="2"/>
  <c r="E882" i="2"/>
  <c r="F882" i="2"/>
  <c r="C883" i="2"/>
  <c r="D883" i="2"/>
  <c r="E883" i="2"/>
  <c r="F883" i="2"/>
  <c r="C884" i="2"/>
  <c r="D884" i="2"/>
  <c r="E884" i="2"/>
  <c r="F884" i="2"/>
  <c r="C885" i="2"/>
  <c r="D885" i="2"/>
  <c r="E885" i="2"/>
  <c r="F885" i="2"/>
  <c r="C886" i="2"/>
  <c r="D886" i="2"/>
  <c r="E886" i="2"/>
  <c r="F886" i="2"/>
  <c r="C887" i="2"/>
  <c r="D887" i="2"/>
  <c r="E887" i="2"/>
  <c r="F887" i="2"/>
  <c r="C888" i="2"/>
  <c r="D888" i="2"/>
  <c r="E888" i="2"/>
  <c r="F888" i="2"/>
  <c r="C889" i="2"/>
  <c r="D889" i="2"/>
  <c r="E889" i="2"/>
  <c r="F889" i="2"/>
  <c r="C890" i="2"/>
  <c r="D890" i="2"/>
  <c r="E890" i="2"/>
  <c r="F890" i="2"/>
  <c r="C891" i="2"/>
  <c r="D891" i="2"/>
  <c r="E891" i="2"/>
  <c r="F891" i="2"/>
  <c r="C892" i="2"/>
  <c r="D892" i="2"/>
  <c r="E892" i="2"/>
  <c r="F892" i="2"/>
  <c r="C893" i="2"/>
  <c r="D893" i="2"/>
  <c r="E893" i="2"/>
  <c r="F893" i="2"/>
  <c r="C894" i="2"/>
  <c r="D894" i="2"/>
  <c r="E894" i="2"/>
  <c r="F894" i="2"/>
  <c r="C895" i="2"/>
  <c r="D895" i="2"/>
  <c r="E895" i="2"/>
  <c r="F895" i="2"/>
  <c r="C896" i="2"/>
  <c r="D896" i="2"/>
  <c r="E896" i="2"/>
  <c r="F896" i="2"/>
  <c r="C897" i="2"/>
  <c r="D897" i="2"/>
  <c r="E897" i="2"/>
  <c r="F897" i="2"/>
  <c r="C898" i="2"/>
  <c r="D898" i="2"/>
  <c r="E898" i="2"/>
  <c r="F898" i="2"/>
  <c r="C899" i="2"/>
  <c r="D899" i="2"/>
  <c r="E899" i="2"/>
  <c r="F899" i="2"/>
  <c r="C900" i="2"/>
  <c r="D900" i="2"/>
  <c r="E900" i="2"/>
  <c r="F900" i="2"/>
  <c r="C901" i="2"/>
  <c r="D901" i="2"/>
  <c r="E901" i="2"/>
  <c r="F901" i="2"/>
  <c r="C902" i="2"/>
  <c r="D902" i="2"/>
  <c r="E902" i="2"/>
  <c r="F902" i="2"/>
  <c r="C903" i="2"/>
  <c r="D903" i="2"/>
  <c r="E903" i="2"/>
  <c r="F903" i="2"/>
  <c r="C904" i="2"/>
  <c r="D904" i="2"/>
  <c r="E904" i="2"/>
  <c r="F904" i="2"/>
  <c r="C905" i="2"/>
  <c r="D905" i="2"/>
  <c r="E905" i="2"/>
  <c r="F905" i="2"/>
  <c r="C906" i="2"/>
  <c r="D906" i="2"/>
  <c r="E906" i="2"/>
  <c r="F906" i="2"/>
  <c r="C907" i="2"/>
  <c r="D907" i="2"/>
  <c r="E907" i="2"/>
  <c r="F907" i="2"/>
  <c r="C908" i="2"/>
  <c r="D908" i="2"/>
  <c r="E908" i="2"/>
  <c r="F908" i="2"/>
  <c r="C909" i="2"/>
  <c r="D909" i="2"/>
  <c r="E909" i="2"/>
  <c r="F909" i="2"/>
  <c r="C910" i="2"/>
  <c r="D910" i="2"/>
  <c r="E910" i="2"/>
  <c r="F910" i="2"/>
  <c r="C911" i="2"/>
  <c r="D911" i="2"/>
  <c r="E911" i="2"/>
  <c r="F911" i="2"/>
  <c r="C912" i="2"/>
  <c r="D912" i="2"/>
  <c r="E912" i="2"/>
  <c r="F912" i="2"/>
  <c r="C913" i="2"/>
  <c r="D913" i="2"/>
  <c r="E913" i="2"/>
  <c r="F913" i="2"/>
  <c r="C914" i="2"/>
  <c r="D914" i="2"/>
  <c r="E914" i="2"/>
  <c r="F914" i="2"/>
  <c r="C915" i="2"/>
  <c r="D915" i="2"/>
  <c r="E915" i="2"/>
  <c r="F915" i="2"/>
  <c r="C916" i="2"/>
  <c r="D916" i="2"/>
  <c r="E916" i="2"/>
  <c r="F916" i="2"/>
  <c r="C917" i="2"/>
  <c r="D917" i="2"/>
  <c r="E917" i="2"/>
  <c r="F917" i="2"/>
  <c r="C918" i="2"/>
  <c r="D918" i="2"/>
  <c r="E918" i="2"/>
  <c r="F918" i="2"/>
  <c r="C919" i="2"/>
  <c r="D919" i="2"/>
  <c r="E919" i="2"/>
  <c r="F919" i="2"/>
  <c r="C920" i="2"/>
  <c r="D920" i="2"/>
  <c r="E920" i="2"/>
  <c r="F920" i="2"/>
  <c r="C921" i="2"/>
  <c r="D921" i="2"/>
  <c r="E921" i="2"/>
  <c r="F921" i="2"/>
  <c r="C922" i="2"/>
  <c r="D922" i="2"/>
  <c r="E922" i="2"/>
  <c r="F922" i="2"/>
  <c r="C923" i="2"/>
  <c r="D923" i="2"/>
  <c r="E923" i="2"/>
  <c r="F923" i="2"/>
  <c r="C924" i="2"/>
  <c r="D924" i="2"/>
  <c r="E924" i="2"/>
  <c r="F924" i="2"/>
  <c r="C925" i="2"/>
  <c r="D925" i="2"/>
  <c r="E925" i="2"/>
  <c r="F925" i="2"/>
  <c r="C926" i="2"/>
  <c r="D926" i="2"/>
  <c r="E926" i="2"/>
  <c r="F926" i="2"/>
  <c r="C927" i="2"/>
  <c r="D927" i="2"/>
  <c r="E927" i="2"/>
  <c r="F927" i="2"/>
  <c r="C928" i="2"/>
  <c r="D928" i="2"/>
  <c r="E928" i="2"/>
  <c r="F928" i="2"/>
  <c r="C929" i="2"/>
  <c r="D929" i="2"/>
  <c r="E929" i="2"/>
  <c r="F929" i="2"/>
  <c r="C930" i="2"/>
  <c r="D930" i="2"/>
  <c r="E930" i="2"/>
  <c r="F930" i="2"/>
  <c r="C931" i="2"/>
  <c r="D931" i="2"/>
  <c r="E931" i="2"/>
  <c r="F931" i="2"/>
  <c r="C932" i="2"/>
  <c r="D932" i="2"/>
  <c r="E932" i="2"/>
  <c r="F932" i="2"/>
  <c r="C933" i="2"/>
  <c r="D933" i="2"/>
  <c r="E933" i="2"/>
  <c r="F933" i="2"/>
  <c r="C934" i="2"/>
  <c r="D934" i="2"/>
  <c r="E934" i="2"/>
  <c r="F934" i="2"/>
  <c r="C935" i="2"/>
  <c r="D935" i="2"/>
  <c r="E935" i="2"/>
  <c r="F935" i="2"/>
  <c r="C936" i="2"/>
  <c r="D936" i="2"/>
  <c r="E936" i="2"/>
  <c r="F936" i="2"/>
  <c r="C937" i="2"/>
  <c r="D937" i="2"/>
  <c r="E937" i="2"/>
  <c r="F937" i="2"/>
  <c r="C938" i="2"/>
  <c r="D938" i="2"/>
  <c r="E938" i="2"/>
  <c r="F938" i="2"/>
  <c r="C939" i="2"/>
  <c r="D939" i="2"/>
  <c r="E939" i="2"/>
  <c r="F939" i="2"/>
  <c r="C940" i="2"/>
  <c r="D940" i="2"/>
  <c r="E940" i="2"/>
  <c r="F940" i="2"/>
  <c r="C941" i="2"/>
  <c r="D941" i="2"/>
  <c r="E941" i="2"/>
  <c r="F941" i="2"/>
  <c r="C942" i="2"/>
  <c r="D942" i="2"/>
  <c r="E942" i="2"/>
  <c r="F942" i="2"/>
  <c r="C943" i="2"/>
  <c r="D943" i="2"/>
  <c r="E943" i="2"/>
  <c r="F943" i="2"/>
  <c r="C944" i="2"/>
  <c r="D944" i="2"/>
  <c r="E944" i="2"/>
  <c r="F944" i="2"/>
  <c r="C945" i="2"/>
  <c r="D945" i="2"/>
  <c r="E945" i="2"/>
  <c r="F945" i="2"/>
  <c r="C946" i="2"/>
  <c r="D946" i="2"/>
  <c r="E946" i="2"/>
  <c r="F946" i="2"/>
  <c r="C947" i="2"/>
  <c r="D947" i="2"/>
  <c r="E947" i="2"/>
  <c r="F947" i="2"/>
  <c r="C948" i="2"/>
  <c r="D948" i="2"/>
  <c r="E948" i="2"/>
  <c r="F948" i="2"/>
  <c r="C949" i="2"/>
  <c r="D949" i="2"/>
  <c r="E949" i="2"/>
  <c r="F949" i="2"/>
  <c r="C950" i="2"/>
  <c r="D950" i="2"/>
  <c r="E950" i="2"/>
  <c r="F950" i="2"/>
  <c r="C951" i="2"/>
  <c r="D951" i="2"/>
  <c r="E951" i="2"/>
  <c r="F951" i="2"/>
  <c r="C952" i="2"/>
  <c r="D952" i="2"/>
  <c r="E952" i="2"/>
  <c r="F952" i="2"/>
  <c r="C953" i="2"/>
  <c r="D953" i="2"/>
  <c r="E953" i="2"/>
  <c r="F953" i="2"/>
  <c r="C954" i="2"/>
  <c r="D954" i="2"/>
  <c r="E954" i="2"/>
  <c r="F954" i="2"/>
  <c r="C955" i="2"/>
  <c r="D955" i="2"/>
  <c r="E955" i="2"/>
  <c r="F955" i="2"/>
  <c r="C956" i="2"/>
  <c r="D956" i="2"/>
  <c r="E956" i="2"/>
  <c r="F956" i="2"/>
  <c r="C957" i="2"/>
  <c r="D957" i="2"/>
  <c r="E957" i="2"/>
  <c r="F957" i="2"/>
  <c r="C958" i="2"/>
  <c r="D958" i="2"/>
  <c r="E958" i="2"/>
  <c r="F958" i="2"/>
  <c r="C959" i="2"/>
  <c r="D959" i="2"/>
  <c r="E959" i="2"/>
  <c r="F959" i="2"/>
  <c r="C960" i="2"/>
  <c r="D960" i="2"/>
  <c r="E960" i="2"/>
  <c r="F960" i="2"/>
  <c r="C961" i="2"/>
  <c r="D961" i="2"/>
  <c r="E961" i="2"/>
  <c r="F961" i="2"/>
  <c r="C962" i="2"/>
  <c r="D962" i="2"/>
  <c r="E962" i="2"/>
  <c r="F962" i="2"/>
  <c r="C963" i="2"/>
  <c r="D963" i="2"/>
  <c r="E963" i="2"/>
  <c r="F963" i="2"/>
  <c r="C964" i="2"/>
  <c r="D964" i="2"/>
  <c r="E964" i="2"/>
  <c r="F964" i="2"/>
  <c r="C965" i="2"/>
  <c r="D965" i="2"/>
  <c r="E965" i="2"/>
  <c r="F965" i="2"/>
  <c r="C966" i="2"/>
  <c r="D966" i="2"/>
  <c r="E966" i="2"/>
  <c r="F966" i="2"/>
  <c r="C967" i="2"/>
  <c r="D967" i="2"/>
  <c r="E967" i="2"/>
  <c r="F967" i="2"/>
  <c r="C968" i="2"/>
  <c r="D968" i="2"/>
  <c r="E968" i="2"/>
  <c r="F968" i="2"/>
  <c r="C969" i="2"/>
  <c r="D969" i="2"/>
  <c r="E969" i="2"/>
  <c r="F969" i="2"/>
  <c r="C970" i="2"/>
  <c r="D970" i="2"/>
  <c r="E970" i="2"/>
  <c r="F970" i="2"/>
  <c r="C971" i="2"/>
  <c r="D971" i="2"/>
  <c r="E971" i="2"/>
  <c r="F971" i="2"/>
  <c r="C972" i="2"/>
  <c r="D972" i="2"/>
  <c r="E972" i="2"/>
  <c r="F972" i="2"/>
  <c r="C973" i="2"/>
  <c r="D973" i="2"/>
  <c r="E973" i="2"/>
  <c r="F973" i="2"/>
  <c r="C974" i="2"/>
  <c r="D974" i="2"/>
  <c r="E974" i="2"/>
  <c r="F974" i="2"/>
  <c r="C975" i="2"/>
  <c r="D975" i="2"/>
  <c r="E975" i="2"/>
  <c r="F975" i="2"/>
  <c r="C976" i="2"/>
  <c r="D976" i="2"/>
  <c r="E976" i="2"/>
  <c r="F976" i="2"/>
  <c r="C977" i="2"/>
  <c r="D977" i="2"/>
  <c r="E977" i="2"/>
  <c r="F977" i="2"/>
  <c r="C978" i="2"/>
  <c r="D978" i="2"/>
  <c r="E978" i="2"/>
  <c r="F978" i="2"/>
  <c r="C979" i="2"/>
  <c r="D979" i="2"/>
  <c r="E979" i="2"/>
  <c r="F979" i="2"/>
  <c r="C980" i="2"/>
  <c r="D980" i="2"/>
  <c r="E980" i="2"/>
  <c r="F980" i="2"/>
  <c r="C981" i="2"/>
  <c r="D981" i="2"/>
  <c r="E981" i="2"/>
  <c r="F981" i="2"/>
  <c r="C982" i="2"/>
  <c r="D982" i="2"/>
  <c r="E982" i="2"/>
  <c r="F982" i="2"/>
  <c r="C983" i="2"/>
  <c r="D983" i="2"/>
  <c r="E983" i="2"/>
  <c r="F983" i="2"/>
  <c r="C984" i="2"/>
  <c r="D984" i="2"/>
  <c r="E984" i="2"/>
  <c r="F984" i="2"/>
  <c r="C985" i="2"/>
  <c r="D985" i="2"/>
  <c r="E985" i="2"/>
  <c r="F985" i="2"/>
  <c r="C986" i="2"/>
  <c r="D986" i="2"/>
  <c r="E986" i="2"/>
  <c r="F986" i="2"/>
  <c r="C987" i="2"/>
  <c r="D987" i="2"/>
  <c r="E987" i="2"/>
  <c r="F987" i="2"/>
  <c r="C988" i="2"/>
  <c r="D988" i="2"/>
  <c r="E988" i="2"/>
  <c r="F988" i="2"/>
  <c r="C989" i="2"/>
  <c r="D989" i="2"/>
  <c r="E989" i="2"/>
  <c r="F989" i="2"/>
  <c r="C990" i="2"/>
  <c r="D990" i="2"/>
  <c r="E990" i="2"/>
  <c r="F990" i="2"/>
  <c r="C991" i="2"/>
  <c r="D991" i="2"/>
  <c r="E991" i="2"/>
  <c r="F991" i="2"/>
  <c r="C992" i="2"/>
  <c r="D992" i="2"/>
  <c r="E992" i="2"/>
  <c r="F992" i="2"/>
  <c r="C993" i="2"/>
  <c r="D993" i="2"/>
  <c r="E993" i="2"/>
  <c r="F993" i="2"/>
  <c r="C994" i="2"/>
  <c r="D994" i="2"/>
  <c r="E994" i="2"/>
  <c r="F994" i="2"/>
  <c r="C995" i="2"/>
  <c r="D995" i="2"/>
  <c r="E995" i="2"/>
  <c r="F995" i="2"/>
  <c r="C996" i="2"/>
  <c r="D996" i="2"/>
  <c r="E996" i="2"/>
  <c r="F996" i="2"/>
  <c r="C997" i="2"/>
  <c r="D997" i="2"/>
  <c r="E997" i="2"/>
  <c r="F997" i="2"/>
  <c r="C998" i="2"/>
  <c r="D998" i="2"/>
  <c r="E998" i="2"/>
  <c r="F998" i="2"/>
  <c r="C999" i="2"/>
  <c r="D999" i="2"/>
  <c r="E999" i="2"/>
  <c r="F999" i="2"/>
  <c r="C1000" i="2"/>
  <c r="D1000" i="2"/>
  <c r="E1000" i="2"/>
  <c r="F1000" i="2"/>
  <c r="C1001" i="2"/>
  <c r="D1001" i="2"/>
  <c r="E1001" i="2"/>
  <c r="F1001" i="2"/>
  <c r="C1002" i="2"/>
  <c r="D1002" i="2"/>
  <c r="E1002" i="2"/>
  <c r="F1002" i="2"/>
  <c r="C1003" i="2"/>
  <c r="D1003" i="2"/>
  <c r="E1003" i="2"/>
  <c r="F1003" i="2"/>
  <c r="C1004" i="2"/>
  <c r="D1004" i="2"/>
  <c r="E1004" i="2"/>
  <c r="F1004" i="2"/>
  <c r="C1005" i="2"/>
  <c r="D1005" i="2"/>
  <c r="E1005" i="2"/>
  <c r="F1005" i="2"/>
  <c r="C1006" i="2"/>
  <c r="D1006" i="2"/>
  <c r="E1006" i="2"/>
  <c r="F1006" i="2"/>
  <c r="C1007" i="2"/>
  <c r="D1007" i="2"/>
  <c r="E1007" i="2"/>
  <c r="F1007" i="2"/>
  <c r="C1008" i="2"/>
  <c r="D1008" i="2"/>
  <c r="E1008" i="2"/>
  <c r="F1008" i="2"/>
  <c r="C1009" i="2"/>
  <c r="D1009" i="2"/>
  <c r="E1009" i="2"/>
  <c r="F1009" i="2"/>
  <c r="C1010" i="2"/>
  <c r="D1010" i="2"/>
  <c r="E1010" i="2"/>
  <c r="F1010" i="2"/>
  <c r="C1011" i="2"/>
  <c r="D1011" i="2"/>
  <c r="E1011" i="2"/>
  <c r="F1011" i="2"/>
  <c r="C1012" i="2"/>
  <c r="D1012" i="2"/>
  <c r="E1012" i="2"/>
  <c r="F1012" i="2"/>
  <c r="C1013" i="2"/>
  <c r="D1013" i="2"/>
  <c r="E1013" i="2"/>
  <c r="F1013" i="2"/>
  <c r="C1014" i="2"/>
  <c r="D1014" i="2"/>
  <c r="E1014" i="2"/>
  <c r="F1014" i="2"/>
  <c r="C1015" i="2"/>
  <c r="D1015" i="2"/>
  <c r="E1015" i="2"/>
  <c r="F1015" i="2"/>
  <c r="C1016" i="2"/>
  <c r="D1016" i="2"/>
  <c r="E1016" i="2"/>
  <c r="F1016" i="2"/>
  <c r="C1017" i="2"/>
  <c r="D1017" i="2"/>
  <c r="E1017" i="2"/>
  <c r="F1017" i="2"/>
  <c r="C1019" i="2"/>
  <c r="D1019" i="2"/>
  <c r="E1019" i="2"/>
  <c r="F1019" i="2"/>
  <c r="C1020" i="2"/>
  <c r="D1020" i="2"/>
  <c r="E1020" i="2"/>
  <c r="F1020" i="2"/>
  <c r="C1021" i="2"/>
  <c r="D1021" i="2"/>
  <c r="E1021" i="2"/>
  <c r="F1021" i="2"/>
  <c r="C1022" i="2"/>
  <c r="D1022" i="2"/>
  <c r="E1022" i="2"/>
  <c r="F1022" i="2"/>
  <c r="C1023" i="2"/>
  <c r="D1023" i="2"/>
  <c r="E1023" i="2"/>
  <c r="F1023" i="2"/>
  <c r="C1024" i="2"/>
  <c r="D1024" i="2"/>
  <c r="E1024" i="2"/>
  <c r="F1024" i="2"/>
  <c r="C1025" i="2"/>
  <c r="D1025" i="2"/>
  <c r="E1025" i="2"/>
  <c r="F1025" i="2"/>
  <c r="C1026" i="2"/>
  <c r="D1026" i="2"/>
  <c r="E1026" i="2"/>
  <c r="F1026" i="2"/>
  <c r="C1027" i="2"/>
  <c r="D1027" i="2"/>
  <c r="E1027" i="2"/>
  <c r="F1027" i="2"/>
  <c r="C1028" i="2"/>
  <c r="D1028" i="2"/>
  <c r="E1028" i="2"/>
  <c r="F1028" i="2"/>
  <c r="C1029" i="2"/>
  <c r="D1029" i="2"/>
  <c r="E1029" i="2"/>
  <c r="F1029" i="2"/>
  <c r="C1030" i="2"/>
  <c r="D1030" i="2"/>
  <c r="E1030" i="2"/>
  <c r="F1030" i="2"/>
  <c r="C1031" i="2"/>
  <c r="D1031" i="2"/>
  <c r="E1031" i="2"/>
  <c r="F1031" i="2"/>
  <c r="C1032" i="2"/>
  <c r="D1032" i="2"/>
  <c r="E1032" i="2"/>
  <c r="F1032" i="2"/>
  <c r="C1033" i="2"/>
  <c r="D1033" i="2"/>
  <c r="E1033" i="2"/>
  <c r="F1033" i="2"/>
  <c r="C1034" i="2"/>
  <c r="D1034" i="2"/>
  <c r="E1034" i="2"/>
  <c r="F1034" i="2"/>
  <c r="C1035" i="2"/>
  <c r="D1035" i="2"/>
  <c r="E1035" i="2"/>
  <c r="F1035" i="2"/>
  <c r="C1036" i="2"/>
  <c r="D1036" i="2"/>
  <c r="E1036" i="2"/>
  <c r="F1036" i="2"/>
  <c r="C1037" i="2"/>
  <c r="D1037" i="2"/>
  <c r="E1037" i="2"/>
  <c r="F1037" i="2"/>
  <c r="C1038" i="2"/>
  <c r="D1038" i="2"/>
  <c r="E1038" i="2"/>
  <c r="F1038" i="2"/>
  <c r="C1039" i="2"/>
  <c r="D1039" i="2"/>
  <c r="E1039" i="2"/>
  <c r="F1039" i="2"/>
  <c r="C1040" i="2"/>
  <c r="D1040" i="2"/>
  <c r="E1040" i="2"/>
  <c r="F1040" i="2"/>
  <c r="C1041" i="2"/>
  <c r="D1041" i="2"/>
  <c r="E1041" i="2"/>
  <c r="F1041" i="2"/>
  <c r="C1042" i="2"/>
  <c r="D1042" i="2"/>
  <c r="E1042" i="2"/>
  <c r="F1042" i="2"/>
  <c r="C1043" i="2"/>
  <c r="D1043" i="2"/>
  <c r="E1043" i="2"/>
  <c r="F1043" i="2"/>
  <c r="C1044" i="2"/>
  <c r="D1044" i="2"/>
  <c r="E1044" i="2"/>
  <c r="F1044" i="2"/>
  <c r="C1045" i="2"/>
  <c r="D1045" i="2"/>
  <c r="E1045" i="2"/>
  <c r="F1045" i="2"/>
  <c r="C1046" i="2"/>
  <c r="D1046" i="2"/>
  <c r="E1046" i="2"/>
  <c r="F1046" i="2"/>
  <c r="C1047" i="2"/>
  <c r="D1047" i="2"/>
  <c r="E1047" i="2"/>
  <c r="F1047" i="2"/>
  <c r="C1048" i="2"/>
  <c r="D1048" i="2"/>
  <c r="E1048" i="2"/>
  <c r="F1048" i="2"/>
  <c r="C1049" i="2"/>
  <c r="D1049" i="2"/>
  <c r="E1049" i="2"/>
  <c r="F1049" i="2"/>
  <c r="C1050" i="2"/>
  <c r="D1050" i="2"/>
  <c r="E1050" i="2"/>
  <c r="F1050" i="2"/>
  <c r="C1051" i="2"/>
  <c r="D1051" i="2"/>
  <c r="E1051" i="2"/>
  <c r="F1051" i="2"/>
  <c r="C1052" i="2"/>
  <c r="D1052" i="2"/>
  <c r="E1052" i="2"/>
  <c r="F1052" i="2"/>
  <c r="C1053" i="2"/>
  <c r="D1053" i="2"/>
  <c r="E1053" i="2"/>
  <c r="F1053" i="2"/>
  <c r="C1054" i="2"/>
  <c r="D1054" i="2"/>
  <c r="E1054" i="2"/>
  <c r="F1054" i="2"/>
  <c r="C1055" i="2"/>
  <c r="D1055" i="2"/>
  <c r="E1055" i="2"/>
  <c r="F1055" i="2"/>
  <c r="C1056" i="2"/>
  <c r="D1056" i="2"/>
  <c r="E1056" i="2"/>
  <c r="F1056" i="2"/>
  <c r="C1057" i="2"/>
  <c r="D1057" i="2"/>
  <c r="E1057" i="2"/>
  <c r="F1057" i="2"/>
  <c r="C1058" i="2"/>
  <c r="D1058" i="2"/>
  <c r="E1058" i="2"/>
  <c r="F1058" i="2"/>
  <c r="C1059" i="2"/>
  <c r="D1059" i="2"/>
  <c r="E1059" i="2"/>
  <c r="F1059" i="2"/>
  <c r="C1060" i="2"/>
  <c r="D1060" i="2"/>
  <c r="E1060" i="2"/>
  <c r="F1060" i="2"/>
  <c r="C1061" i="2"/>
  <c r="D1061" i="2"/>
  <c r="E1061" i="2"/>
  <c r="F1061" i="2"/>
  <c r="C1062" i="2"/>
  <c r="D1062" i="2"/>
  <c r="E1062" i="2"/>
  <c r="F1062" i="2"/>
  <c r="C1063" i="2"/>
  <c r="D1063" i="2"/>
  <c r="E1063" i="2"/>
  <c r="F1063" i="2"/>
  <c r="C1064" i="2"/>
  <c r="D1064" i="2"/>
  <c r="E1064" i="2"/>
  <c r="F1064" i="2"/>
  <c r="C1065" i="2"/>
  <c r="D1065" i="2"/>
  <c r="E1065" i="2"/>
  <c r="F1065" i="2"/>
  <c r="C1066" i="2"/>
  <c r="D1066" i="2"/>
  <c r="E1066" i="2"/>
  <c r="F1066" i="2"/>
  <c r="C1067" i="2"/>
  <c r="D1067" i="2"/>
  <c r="E1067" i="2"/>
  <c r="F1067" i="2"/>
  <c r="C1068" i="2"/>
  <c r="D1068" i="2"/>
  <c r="E1068" i="2"/>
  <c r="F1068" i="2"/>
  <c r="C1069" i="2"/>
  <c r="D1069" i="2"/>
  <c r="E1069" i="2"/>
  <c r="F1069" i="2"/>
  <c r="C1070" i="2"/>
  <c r="D1070" i="2"/>
  <c r="E1070" i="2"/>
  <c r="F1070" i="2"/>
  <c r="C1071" i="2"/>
  <c r="D1071" i="2"/>
  <c r="E1071" i="2"/>
  <c r="F1071" i="2"/>
  <c r="C1072" i="2"/>
  <c r="D1072" i="2"/>
  <c r="E1072" i="2"/>
  <c r="F1072" i="2"/>
  <c r="C1073" i="2"/>
  <c r="D1073" i="2"/>
  <c r="E1073" i="2"/>
  <c r="F1073" i="2"/>
  <c r="C1074" i="2"/>
  <c r="D1074" i="2"/>
  <c r="E1074" i="2"/>
  <c r="F1074" i="2"/>
  <c r="C1075" i="2"/>
  <c r="D1075" i="2"/>
  <c r="E1075" i="2"/>
  <c r="F1075" i="2"/>
  <c r="C1076" i="2"/>
  <c r="D1076" i="2"/>
  <c r="E1076" i="2"/>
  <c r="F1076" i="2"/>
  <c r="C1077" i="2"/>
  <c r="D1077" i="2"/>
  <c r="E1077" i="2"/>
  <c r="F1077" i="2"/>
  <c r="C1078" i="2"/>
  <c r="D1078" i="2"/>
  <c r="E1078" i="2"/>
  <c r="F1078" i="2"/>
  <c r="C1079" i="2"/>
  <c r="D1079" i="2"/>
  <c r="E1079" i="2"/>
  <c r="F1079" i="2"/>
  <c r="C1080" i="2"/>
  <c r="D1080" i="2"/>
  <c r="E1080" i="2"/>
  <c r="F1080" i="2"/>
  <c r="C1081" i="2"/>
  <c r="D1081" i="2"/>
  <c r="E1081" i="2"/>
  <c r="F1081" i="2"/>
  <c r="C1082" i="2"/>
  <c r="D1082" i="2"/>
  <c r="E1082" i="2"/>
  <c r="F1082" i="2"/>
  <c r="C1083" i="2"/>
  <c r="D1083" i="2"/>
  <c r="E1083" i="2"/>
  <c r="F1083" i="2"/>
  <c r="C1084" i="2"/>
  <c r="D1084" i="2"/>
  <c r="E1084" i="2"/>
  <c r="F1084" i="2"/>
  <c r="C1085" i="2"/>
  <c r="D1085" i="2"/>
  <c r="E1085" i="2"/>
  <c r="F1085" i="2"/>
  <c r="C1086" i="2"/>
  <c r="D1086" i="2"/>
  <c r="E1086" i="2"/>
  <c r="F1086" i="2"/>
  <c r="C1087" i="2"/>
  <c r="D1087" i="2"/>
  <c r="E1087" i="2"/>
  <c r="F1087" i="2"/>
  <c r="C1088" i="2"/>
  <c r="D1088" i="2"/>
  <c r="E1088" i="2"/>
  <c r="F1088" i="2"/>
  <c r="C1089" i="2"/>
  <c r="D1089" i="2"/>
  <c r="E1089" i="2"/>
  <c r="F1089" i="2"/>
  <c r="C1090" i="2"/>
  <c r="D1090" i="2"/>
  <c r="E1090" i="2"/>
  <c r="F1090" i="2"/>
  <c r="C1091" i="2"/>
  <c r="D1091" i="2"/>
  <c r="E1091" i="2"/>
  <c r="F1091" i="2"/>
  <c r="C1092" i="2"/>
  <c r="D1092" i="2"/>
  <c r="E1092" i="2"/>
  <c r="F1092" i="2"/>
  <c r="C1093" i="2"/>
  <c r="D1093" i="2"/>
  <c r="E1093" i="2"/>
  <c r="F1093" i="2"/>
  <c r="C1094" i="2"/>
  <c r="D1094" i="2"/>
  <c r="E1094" i="2"/>
  <c r="F1094" i="2"/>
  <c r="C1095" i="2"/>
  <c r="D1095" i="2"/>
  <c r="E1095" i="2"/>
  <c r="F1095" i="2"/>
  <c r="C1096" i="2"/>
  <c r="D1096" i="2"/>
  <c r="E1096" i="2"/>
  <c r="F1096" i="2"/>
  <c r="C1097" i="2"/>
  <c r="D1097" i="2"/>
  <c r="E1097" i="2"/>
  <c r="F1097" i="2"/>
  <c r="C1098" i="2"/>
  <c r="D1098" i="2"/>
  <c r="E1098" i="2"/>
  <c r="F1098" i="2"/>
  <c r="C1099" i="2"/>
  <c r="D1099" i="2"/>
  <c r="E1099" i="2"/>
  <c r="F1099" i="2"/>
  <c r="C1100" i="2"/>
  <c r="D1100" i="2"/>
  <c r="E1100" i="2"/>
  <c r="F1100" i="2"/>
  <c r="C1101" i="2"/>
  <c r="D1101" i="2"/>
  <c r="E1101" i="2"/>
  <c r="F1101" i="2"/>
  <c r="C1102" i="2"/>
  <c r="D1102" i="2"/>
  <c r="E1102" i="2"/>
  <c r="F1102" i="2"/>
  <c r="C1103" i="2"/>
  <c r="D1103" i="2"/>
  <c r="E1103" i="2"/>
  <c r="F1103" i="2"/>
  <c r="C1104" i="2"/>
  <c r="D1104" i="2"/>
  <c r="E1104" i="2"/>
  <c r="F1104" i="2"/>
  <c r="C1105" i="2"/>
  <c r="D1105" i="2"/>
  <c r="E1105" i="2"/>
  <c r="F1105" i="2"/>
  <c r="C1106" i="2"/>
  <c r="D1106" i="2"/>
  <c r="E1106" i="2"/>
  <c r="F1106" i="2"/>
  <c r="C1107" i="2"/>
  <c r="D1107" i="2"/>
  <c r="E1107" i="2"/>
  <c r="F1107" i="2"/>
  <c r="C1108" i="2"/>
  <c r="D1108" i="2"/>
  <c r="E1108" i="2"/>
  <c r="F1108" i="2"/>
  <c r="C1109" i="2"/>
  <c r="D1109" i="2"/>
  <c r="E1109" i="2"/>
  <c r="F1109" i="2"/>
  <c r="C1110" i="2"/>
  <c r="D1110" i="2"/>
  <c r="E1110" i="2"/>
  <c r="F1110" i="2"/>
  <c r="C1111" i="2"/>
  <c r="D1111" i="2"/>
  <c r="E1111" i="2"/>
  <c r="F1111" i="2"/>
  <c r="C1112" i="2"/>
  <c r="D1112" i="2"/>
  <c r="E1112" i="2"/>
  <c r="F1112" i="2"/>
  <c r="C1113" i="2"/>
  <c r="D1113" i="2"/>
  <c r="E1113" i="2"/>
  <c r="F1113" i="2"/>
  <c r="C1114" i="2"/>
  <c r="D1114" i="2"/>
  <c r="E1114" i="2"/>
  <c r="F1114" i="2"/>
  <c r="C1115" i="2"/>
  <c r="D1115" i="2"/>
  <c r="E1115" i="2"/>
  <c r="F1115" i="2"/>
  <c r="C1116" i="2"/>
  <c r="D1116" i="2"/>
  <c r="E1116" i="2"/>
  <c r="F1116" i="2"/>
  <c r="C1117" i="2"/>
  <c r="D1117" i="2"/>
  <c r="E1117" i="2"/>
  <c r="F1117" i="2"/>
  <c r="C1118" i="2"/>
  <c r="D1118" i="2"/>
  <c r="E1118" i="2"/>
  <c r="F1118" i="2"/>
  <c r="C1119" i="2"/>
  <c r="D1119" i="2"/>
  <c r="E1119" i="2"/>
  <c r="F1119" i="2"/>
  <c r="C1120" i="2"/>
  <c r="D1120" i="2"/>
  <c r="E1120" i="2"/>
  <c r="F1120" i="2"/>
  <c r="C1121" i="2"/>
  <c r="D1121" i="2"/>
  <c r="E1121" i="2"/>
  <c r="F1121" i="2"/>
  <c r="C1122" i="2"/>
  <c r="D1122" i="2"/>
  <c r="E1122" i="2"/>
  <c r="F1122" i="2"/>
  <c r="C1123" i="2"/>
  <c r="D1123" i="2"/>
  <c r="E1123" i="2"/>
  <c r="F1123" i="2"/>
  <c r="C1124" i="2"/>
  <c r="D1124" i="2"/>
  <c r="E1124" i="2"/>
  <c r="F1124" i="2"/>
  <c r="C1125" i="2"/>
  <c r="D1125" i="2"/>
  <c r="E1125" i="2"/>
  <c r="F1125" i="2"/>
  <c r="C1126" i="2"/>
  <c r="D1126" i="2"/>
  <c r="E1126" i="2"/>
  <c r="F1126" i="2"/>
  <c r="C1127" i="2"/>
  <c r="D1127" i="2"/>
  <c r="E1127" i="2"/>
  <c r="F1127" i="2"/>
  <c r="C1128" i="2"/>
  <c r="D1128" i="2"/>
  <c r="E1128" i="2"/>
  <c r="F1128" i="2"/>
  <c r="C1129" i="2"/>
  <c r="D1129" i="2"/>
  <c r="E1129" i="2"/>
  <c r="F1129" i="2"/>
  <c r="C1130" i="2"/>
  <c r="D1130" i="2"/>
  <c r="E1130" i="2"/>
  <c r="F1130" i="2"/>
  <c r="C1131" i="2"/>
  <c r="D1131" i="2"/>
  <c r="E1131" i="2"/>
  <c r="F1131" i="2"/>
  <c r="C1132" i="2"/>
  <c r="D1132" i="2"/>
  <c r="E1132" i="2"/>
  <c r="F1132" i="2"/>
  <c r="C1133" i="2"/>
  <c r="D1133" i="2"/>
  <c r="E1133" i="2"/>
  <c r="F1133" i="2"/>
  <c r="C1134" i="2"/>
  <c r="D1134" i="2"/>
  <c r="E1134" i="2"/>
  <c r="F1134" i="2"/>
  <c r="C1135" i="2"/>
  <c r="D1135" i="2"/>
  <c r="E1135" i="2"/>
  <c r="F1135" i="2"/>
  <c r="C1136" i="2"/>
  <c r="D1136" i="2"/>
  <c r="E1136" i="2"/>
  <c r="F1136" i="2"/>
  <c r="C1137" i="2"/>
  <c r="D1137" i="2"/>
  <c r="E1137" i="2"/>
  <c r="F1137" i="2"/>
  <c r="C1138" i="2"/>
  <c r="D1138" i="2"/>
  <c r="E1138" i="2"/>
  <c r="F1138" i="2"/>
  <c r="C1139" i="2"/>
  <c r="D1139" i="2"/>
  <c r="E1139" i="2"/>
  <c r="F1139" i="2"/>
  <c r="C1140" i="2"/>
  <c r="D1140" i="2"/>
  <c r="E1140" i="2"/>
  <c r="F1140" i="2"/>
  <c r="C1141" i="2"/>
  <c r="D1141" i="2"/>
  <c r="E1141" i="2"/>
  <c r="F1141" i="2"/>
  <c r="C1142" i="2"/>
  <c r="D1142" i="2"/>
  <c r="E1142" i="2"/>
  <c r="F1142" i="2"/>
  <c r="C1143" i="2"/>
  <c r="D1143" i="2"/>
  <c r="E1143" i="2"/>
  <c r="F1143" i="2"/>
  <c r="C1144" i="2"/>
  <c r="D1144" i="2"/>
  <c r="E1144" i="2"/>
  <c r="F1144" i="2"/>
  <c r="C1145" i="2"/>
  <c r="D1145" i="2"/>
  <c r="E1145" i="2"/>
  <c r="F1145" i="2"/>
  <c r="C1146" i="2"/>
  <c r="D1146" i="2"/>
  <c r="E1146" i="2"/>
  <c r="F1146" i="2"/>
  <c r="C1147" i="2"/>
  <c r="D1147" i="2"/>
  <c r="E1147" i="2"/>
  <c r="F1147" i="2"/>
  <c r="C1148" i="2"/>
  <c r="D1148" i="2"/>
  <c r="E1148" i="2"/>
  <c r="F1148" i="2"/>
  <c r="C1149" i="2"/>
  <c r="D1149" i="2"/>
  <c r="E1149" i="2"/>
  <c r="F1149" i="2"/>
  <c r="C1150" i="2"/>
  <c r="D1150" i="2"/>
  <c r="E1150" i="2"/>
  <c r="F1150" i="2"/>
  <c r="C1151" i="2"/>
  <c r="D1151" i="2"/>
  <c r="E1151" i="2"/>
  <c r="F1151" i="2"/>
  <c r="C1152" i="2"/>
  <c r="D1152" i="2"/>
  <c r="E1152" i="2"/>
  <c r="F1152" i="2"/>
  <c r="C1153" i="2"/>
  <c r="D1153" i="2"/>
  <c r="E1153" i="2"/>
  <c r="F1153" i="2"/>
  <c r="C1154" i="2"/>
  <c r="D1154" i="2"/>
  <c r="E1154" i="2"/>
  <c r="F1154" i="2"/>
  <c r="C1155" i="2"/>
  <c r="D1155" i="2"/>
  <c r="E1155" i="2"/>
  <c r="F1155" i="2"/>
  <c r="C1156" i="2"/>
  <c r="D1156" i="2"/>
  <c r="E1156" i="2"/>
  <c r="F1156" i="2"/>
  <c r="C1157" i="2"/>
  <c r="D1157" i="2"/>
  <c r="E1157" i="2"/>
  <c r="F1157" i="2"/>
  <c r="C1158" i="2"/>
  <c r="D1158" i="2"/>
  <c r="E1158" i="2"/>
  <c r="F1158" i="2"/>
  <c r="C1159" i="2"/>
  <c r="D1159" i="2"/>
  <c r="E1159" i="2"/>
  <c r="F1159" i="2"/>
  <c r="C1160" i="2"/>
  <c r="D1160" i="2"/>
  <c r="E1160" i="2"/>
  <c r="F1160" i="2"/>
  <c r="C1161" i="2"/>
  <c r="D1161" i="2"/>
  <c r="E1161" i="2"/>
  <c r="F1161" i="2"/>
  <c r="C1162" i="2"/>
  <c r="D1162" i="2"/>
  <c r="E1162" i="2"/>
  <c r="F1162" i="2"/>
  <c r="C1163" i="2"/>
  <c r="D1163" i="2"/>
  <c r="E1163" i="2"/>
  <c r="F1163" i="2"/>
  <c r="C1164" i="2"/>
  <c r="D1164" i="2"/>
  <c r="E1164" i="2"/>
  <c r="F1164" i="2"/>
  <c r="C1165" i="2"/>
  <c r="D1165" i="2"/>
  <c r="E1165" i="2"/>
  <c r="F1165" i="2"/>
  <c r="C1166" i="2"/>
  <c r="D1166" i="2"/>
  <c r="E1166" i="2"/>
  <c r="F1166" i="2"/>
  <c r="C1167" i="2"/>
  <c r="D1167" i="2"/>
  <c r="E1167" i="2"/>
  <c r="F1167" i="2"/>
  <c r="C1168" i="2"/>
  <c r="D1168" i="2"/>
  <c r="E1168" i="2"/>
  <c r="F1168" i="2"/>
  <c r="C1169" i="2"/>
  <c r="D1169" i="2"/>
  <c r="E1169" i="2"/>
  <c r="F1169" i="2"/>
  <c r="C1170" i="2"/>
  <c r="D1170" i="2"/>
  <c r="E1170" i="2"/>
  <c r="F1170" i="2"/>
  <c r="C1171" i="2"/>
  <c r="D1171" i="2"/>
  <c r="E1171" i="2"/>
  <c r="F1171" i="2"/>
  <c r="C1172" i="2"/>
  <c r="D1172" i="2"/>
  <c r="E1172" i="2"/>
  <c r="F1172" i="2"/>
  <c r="C1173" i="2"/>
  <c r="D1173" i="2"/>
  <c r="E1173" i="2"/>
  <c r="F1173" i="2"/>
  <c r="C1174" i="2"/>
  <c r="D1174" i="2"/>
  <c r="E1174" i="2"/>
  <c r="F1174" i="2"/>
  <c r="C1175" i="2"/>
  <c r="D1175" i="2"/>
  <c r="E1175" i="2"/>
  <c r="F1175" i="2"/>
  <c r="C1176" i="2"/>
  <c r="D1176" i="2"/>
  <c r="E1176" i="2"/>
  <c r="F1176" i="2"/>
  <c r="C1177" i="2"/>
  <c r="D1177" i="2"/>
  <c r="E1177" i="2"/>
  <c r="F1177" i="2"/>
  <c r="C1178" i="2"/>
  <c r="D1178" i="2"/>
  <c r="E1178" i="2"/>
  <c r="F1178" i="2"/>
  <c r="C1179" i="2"/>
  <c r="D1179" i="2"/>
  <c r="E1179" i="2"/>
  <c r="F1179" i="2"/>
  <c r="C1180" i="2"/>
  <c r="D1180" i="2"/>
  <c r="E1180" i="2"/>
  <c r="F1180" i="2"/>
  <c r="C1181" i="2"/>
  <c r="D1181" i="2"/>
  <c r="E1181" i="2"/>
  <c r="F1181" i="2"/>
  <c r="C1182" i="2"/>
  <c r="D1182" i="2"/>
  <c r="E1182" i="2"/>
  <c r="F1182" i="2"/>
  <c r="C1183" i="2"/>
  <c r="D1183" i="2"/>
  <c r="E1183" i="2"/>
  <c r="F1183" i="2"/>
  <c r="C1184" i="2"/>
  <c r="D1184" i="2"/>
  <c r="E1184" i="2"/>
  <c r="F1184" i="2"/>
  <c r="C1185" i="2"/>
  <c r="D1185" i="2"/>
  <c r="E1185" i="2"/>
  <c r="F1185" i="2"/>
  <c r="C1186" i="2"/>
  <c r="D1186" i="2"/>
  <c r="E1186" i="2"/>
  <c r="F1186" i="2"/>
  <c r="C1187" i="2"/>
  <c r="D1187" i="2"/>
  <c r="E1187" i="2"/>
  <c r="F1187" i="2"/>
  <c r="C1188" i="2"/>
  <c r="D1188" i="2"/>
  <c r="E1188" i="2"/>
  <c r="F1188" i="2"/>
  <c r="C1189" i="2"/>
  <c r="D1189" i="2"/>
  <c r="E1189" i="2"/>
  <c r="F1189" i="2"/>
  <c r="C1190" i="2"/>
  <c r="D1190" i="2"/>
  <c r="E1190" i="2"/>
  <c r="F1190" i="2"/>
  <c r="C1191" i="2"/>
  <c r="D1191" i="2"/>
  <c r="E1191" i="2"/>
  <c r="F1191" i="2"/>
  <c r="C1192" i="2"/>
  <c r="D1192" i="2"/>
  <c r="E1192" i="2"/>
  <c r="F1192" i="2"/>
  <c r="C1193" i="2"/>
  <c r="D1193" i="2"/>
  <c r="E1193" i="2"/>
  <c r="F1193" i="2"/>
  <c r="C1194" i="2"/>
  <c r="D1194" i="2"/>
  <c r="E1194" i="2"/>
  <c r="F1194" i="2"/>
  <c r="C1195" i="2"/>
  <c r="D1195" i="2"/>
  <c r="E1195" i="2"/>
  <c r="F1195" i="2"/>
  <c r="C1196" i="2"/>
  <c r="D1196" i="2"/>
  <c r="E1196" i="2"/>
  <c r="F1196" i="2"/>
  <c r="C1197" i="2"/>
  <c r="D1197" i="2"/>
  <c r="E1197" i="2"/>
  <c r="F1197" i="2"/>
  <c r="C1198" i="2"/>
  <c r="D1198" i="2"/>
  <c r="E1198" i="2"/>
  <c r="F1198" i="2"/>
  <c r="C1199" i="2"/>
  <c r="D1199" i="2"/>
  <c r="E1199" i="2"/>
  <c r="F1199" i="2"/>
  <c r="C1200" i="2"/>
  <c r="D1200" i="2"/>
  <c r="E1200" i="2"/>
  <c r="F1200" i="2"/>
  <c r="C1201" i="2"/>
  <c r="D1201" i="2"/>
  <c r="E1201" i="2"/>
  <c r="F1201" i="2"/>
  <c r="C1202" i="2"/>
  <c r="D1202" i="2"/>
  <c r="E1202" i="2"/>
  <c r="F1202" i="2"/>
  <c r="C1203" i="2"/>
  <c r="D1203" i="2"/>
  <c r="E1203" i="2"/>
  <c r="F1203" i="2"/>
  <c r="C1204" i="2"/>
  <c r="D1204" i="2"/>
  <c r="E1204" i="2"/>
  <c r="F1204" i="2"/>
  <c r="C1205" i="2"/>
  <c r="D1205" i="2"/>
  <c r="E1205" i="2"/>
  <c r="F1205" i="2"/>
  <c r="C1206" i="2"/>
  <c r="D1206" i="2"/>
  <c r="E1206" i="2"/>
  <c r="F1206" i="2"/>
  <c r="C1207" i="2"/>
  <c r="D1207" i="2"/>
  <c r="E1207" i="2"/>
  <c r="F1207" i="2"/>
  <c r="C1208" i="2"/>
  <c r="D1208" i="2"/>
  <c r="E1208" i="2"/>
  <c r="F1208" i="2"/>
  <c r="C1209" i="2"/>
  <c r="D1209" i="2"/>
  <c r="E1209" i="2"/>
  <c r="F1209" i="2"/>
  <c r="C1210" i="2"/>
  <c r="D1210" i="2"/>
  <c r="E1210" i="2"/>
  <c r="F1210" i="2"/>
  <c r="C1211" i="2"/>
  <c r="D1211" i="2"/>
  <c r="E1211" i="2"/>
  <c r="F1211" i="2"/>
  <c r="C1212" i="2"/>
  <c r="D1212" i="2"/>
  <c r="E1212" i="2"/>
  <c r="F1212" i="2"/>
  <c r="C1213" i="2"/>
  <c r="D1213" i="2"/>
  <c r="E1213" i="2"/>
  <c r="F1213" i="2"/>
  <c r="C1214" i="2"/>
  <c r="D1214" i="2"/>
  <c r="E1214" i="2"/>
  <c r="F1214" i="2"/>
  <c r="C1215" i="2"/>
  <c r="D1215" i="2"/>
  <c r="E1215" i="2"/>
  <c r="F1215" i="2"/>
  <c r="C1216" i="2"/>
  <c r="D1216" i="2"/>
  <c r="E1216" i="2"/>
  <c r="F1216" i="2"/>
  <c r="C1217" i="2"/>
  <c r="D1217" i="2"/>
  <c r="E1217" i="2"/>
  <c r="F1217" i="2"/>
  <c r="C1218" i="2"/>
  <c r="D1218" i="2"/>
  <c r="E1218" i="2"/>
  <c r="F1218" i="2"/>
  <c r="C1219" i="2"/>
  <c r="D1219" i="2"/>
  <c r="E1219" i="2"/>
  <c r="F1219" i="2"/>
  <c r="C1220" i="2"/>
  <c r="D1220" i="2"/>
  <c r="E1220" i="2"/>
  <c r="F1220" i="2"/>
  <c r="C1221" i="2"/>
  <c r="D1221" i="2"/>
  <c r="E1221" i="2"/>
  <c r="F1221" i="2"/>
  <c r="C1222" i="2"/>
  <c r="D1222" i="2"/>
  <c r="E1222" i="2"/>
  <c r="F1222" i="2"/>
  <c r="C1223" i="2"/>
  <c r="D1223" i="2"/>
  <c r="E1223" i="2"/>
  <c r="F1223" i="2"/>
  <c r="C1224" i="2"/>
  <c r="D1224" i="2"/>
  <c r="E1224" i="2"/>
  <c r="F1224" i="2"/>
  <c r="C1225" i="2"/>
  <c r="D1225" i="2"/>
  <c r="E1225" i="2"/>
  <c r="F1225" i="2"/>
  <c r="C1226" i="2"/>
  <c r="D1226" i="2"/>
  <c r="E1226" i="2"/>
  <c r="F1226" i="2"/>
  <c r="C1227" i="2"/>
  <c r="D1227" i="2"/>
  <c r="E1227" i="2"/>
  <c r="F1227" i="2"/>
  <c r="C1228" i="2"/>
  <c r="D1228" i="2"/>
  <c r="E1228" i="2"/>
  <c r="F1228" i="2"/>
  <c r="C1229" i="2"/>
  <c r="D1229" i="2"/>
  <c r="E1229" i="2"/>
  <c r="F1229" i="2"/>
  <c r="C1230" i="2"/>
  <c r="D1230" i="2"/>
  <c r="E1230" i="2"/>
  <c r="F1230" i="2"/>
  <c r="C1231" i="2"/>
  <c r="D1231" i="2"/>
  <c r="E1231" i="2"/>
  <c r="F1231" i="2"/>
  <c r="C1232" i="2"/>
  <c r="D1232" i="2"/>
  <c r="E1232" i="2"/>
  <c r="F1232" i="2"/>
  <c r="C1233" i="2"/>
  <c r="D1233" i="2"/>
  <c r="E1233" i="2"/>
  <c r="F1233" i="2"/>
  <c r="C1234" i="2"/>
  <c r="D1234" i="2"/>
  <c r="E1234" i="2"/>
  <c r="F1234" i="2"/>
  <c r="C1235" i="2"/>
  <c r="D1235" i="2"/>
  <c r="E1235" i="2"/>
  <c r="F1235" i="2"/>
  <c r="C1236" i="2"/>
  <c r="D1236" i="2"/>
  <c r="E1236" i="2"/>
  <c r="F1236" i="2"/>
  <c r="C1237" i="2"/>
  <c r="D1237" i="2"/>
  <c r="E1237" i="2"/>
  <c r="F1237" i="2"/>
  <c r="C1238" i="2"/>
  <c r="D1238" i="2"/>
  <c r="E1238" i="2"/>
  <c r="F1238" i="2"/>
  <c r="C1239" i="2"/>
  <c r="D1239" i="2"/>
  <c r="E1239" i="2"/>
  <c r="F1239" i="2"/>
  <c r="C1240" i="2"/>
  <c r="D1240" i="2"/>
  <c r="E1240" i="2"/>
  <c r="F1240" i="2"/>
  <c r="C1241" i="2"/>
  <c r="D1241" i="2"/>
  <c r="E1241" i="2"/>
  <c r="F1241" i="2"/>
  <c r="C1242" i="2"/>
  <c r="D1242" i="2"/>
  <c r="E1242" i="2"/>
  <c r="F1242" i="2"/>
  <c r="C1243" i="2"/>
  <c r="D1243" i="2"/>
  <c r="E1243" i="2"/>
  <c r="F1243" i="2"/>
  <c r="C1244" i="2"/>
  <c r="D1244" i="2"/>
  <c r="E1244" i="2"/>
  <c r="F1244" i="2"/>
  <c r="C1245" i="2"/>
  <c r="D1245" i="2"/>
  <c r="E1245" i="2"/>
  <c r="F1245" i="2"/>
  <c r="C1246" i="2"/>
  <c r="D1246" i="2"/>
  <c r="E1246" i="2"/>
  <c r="F1246" i="2"/>
  <c r="C1247" i="2"/>
  <c r="D1247" i="2"/>
  <c r="E1247" i="2"/>
  <c r="F1247" i="2"/>
  <c r="C1248" i="2"/>
  <c r="D1248" i="2"/>
  <c r="E1248" i="2"/>
  <c r="F1248" i="2"/>
  <c r="C1249" i="2"/>
  <c r="D1249" i="2"/>
  <c r="E1249" i="2"/>
  <c r="F1249" i="2"/>
  <c r="C1250" i="2"/>
  <c r="D1250" i="2"/>
  <c r="E1250" i="2"/>
  <c r="F1250" i="2"/>
  <c r="C1251" i="2"/>
  <c r="D1251" i="2"/>
  <c r="E1251" i="2"/>
  <c r="F1251" i="2"/>
  <c r="C1252" i="2"/>
  <c r="D1252" i="2"/>
  <c r="E1252" i="2"/>
  <c r="F1252" i="2"/>
  <c r="C1253" i="2"/>
  <c r="D1253" i="2"/>
  <c r="E1253" i="2"/>
  <c r="F1253" i="2"/>
  <c r="C1254" i="2"/>
  <c r="D1254" i="2"/>
  <c r="E1254" i="2"/>
  <c r="F1254" i="2"/>
  <c r="C1255" i="2"/>
  <c r="D1255" i="2"/>
  <c r="E1255" i="2"/>
  <c r="F1255" i="2"/>
  <c r="C1256" i="2"/>
  <c r="D1256" i="2"/>
  <c r="E1256" i="2"/>
  <c r="F1256" i="2"/>
  <c r="C1257" i="2"/>
  <c r="D1257" i="2"/>
  <c r="E1257" i="2"/>
  <c r="F1257" i="2"/>
  <c r="C1258" i="2"/>
  <c r="D1258" i="2"/>
  <c r="E1258" i="2"/>
  <c r="F1258" i="2"/>
  <c r="C1259" i="2"/>
  <c r="D1259" i="2"/>
  <c r="E1259" i="2"/>
  <c r="F1259" i="2"/>
  <c r="C1260" i="2"/>
  <c r="D1260" i="2"/>
  <c r="E1260" i="2"/>
  <c r="F1260" i="2"/>
  <c r="C1261" i="2"/>
  <c r="D1261" i="2"/>
  <c r="E1261" i="2"/>
  <c r="F1261" i="2"/>
  <c r="C1262" i="2"/>
  <c r="D1262" i="2"/>
  <c r="E1262" i="2"/>
  <c r="F1262" i="2"/>
  <c r="C1263" i="2"/>
  <c r="D1263" i="2"/>
  <c r="E1263" i="2"/>
  <c r="F1263" i="2"/>
  <c r="C1264" i="2"/>
  <c r="D1264" i="2"/>
  <c r="E1264" i="2"/>
  <c r="F1264" i="2"/>
  <c r="C1265" i="2"/>
  <c r="D1265" i="2"/>
  <c r="E1265" i="2"/>
  <c r="F1265" i="2"/>
  <c r="C1266" i="2"/>
  <c r="D1266" i="2"/>
  <c r="E1266" i="2"/>
  <c r="F1266" i="2"/>
  <c r="C1267" i="2"/>
  <c r="D1267" i="2"/>
  <c r="E1267" i="2"/>
  <c r="F1267" i="2"/>
  <c r="C1268" i="2"/>
  <c r="D1268" i="2"/>
  <c r="E1268" i="2"/>
  <c r="F1268" i="2"/>
  <c r="C1269" i="2"/>
  <c r="D1269" i="2"/>
  <c r="E1269" i="2"/>
  <c r="F1269" i="2"/>
  <c r="C1270" i="2"/>
  <c r="D1270" i="2"/>
  <c r="E1270" i="2"/>
  <c r="F1270" i="2"/>
  <c r="C1271" i="2"/>
  <c r="D1271" i="2"/>
  <c r="E1271" i="2"/>
  <c r="F1271" i="2"/>
  <c r="C1272" i="2"/>
  <c r="D1272" i="2"/>
  <c r="E1272" i="2"/>
  <c r="F1272" i="2"/>
  <c r="C1273" i="2"/>
  <c r="D1273" i="2"/>
  <c r="E1273" i="2"/>
  <c r="F1273" i="2"/>
  <c r="C1274" i="2"/>
  <c r="D1274" i="2"/>
  <c r="E1274" i="2"/>
  <c r="F1274" i="2"/>
  <c r="C1275" i="2"/>
  <c r="D1275" i="2"/>
  <c r="E1275" i="2"/>
  <c r="F1275" i="2"/>
  <c r="C1276" i="2"/>
  <c r="D1276" i="2"/>
  <c r="E1276" i="2"/>
  <c r="F1276" i="2"/>
  <c r="C1277" i="2"/>
  <c r="D1277" i="2"/>
  <c r="E1277" i="2"/>
  <c r="F1277" i="2"/>
  <c r="C1278" i="2"/>
  <c r="D1278" i="2"/>
  <c r="E1278" i="2"/>
  <c r="F1278" i="2"/>
  <c r="C1279" i="2"/>
  <c r="D1279" i="2"/>
  <c r="E1279" i="2"/>
  <c r="F1279" i="2"/>
  <c r="C1280" i="2"/>
  <c r="D1280" i="2"/>
  <c r="E1280" i="2"/>
  <c r="F1280" i="2"/>
  <c r="C1281" i="2"/>
  <c r="D1281" i="2"/>
  <c r="E1281" i="2"/>
  <c r="F1281" i="2"/>
  <c r="C1282" i="2"/>
  <c r="D1282" i="2"/>
  <c r="E1282" i="2"/>
  <c r="F1282" i="2"/>
  <c r="C1283" i="2"/>
  <c r="D1283" i="2"/>
  <c r="E1283" i="2"/>
  <c r="F1283" i="2"/>
  <c r="C1284" i="2"/>
  <c r="D1284" i="2"/>
  <c r="E1284" i="2"/>
  <c r="F1284" i="2"/>
  <c r="C1285" i="2"/>
  <c r="D1285" i="2"/>
  <c r="E1285" i="2"/>
  <c r="F1285" i="2"/>
  <c r="C1286" i="2"/>
  <c r="D1286" i="2"/>
  <c r="E1286" i="2"/>
  <c r="F1286" i="2"/>
  <c r="C1287" i="2"/>
  <c r="D1287" i="2"/>
  <c r="E1287" i="2"/>
  <c r="F1287" i="2"/>
  <c r="C1288" i="2"/>
  <c r="D1288" i="2"/>
  <c r="E1288" i="2"/>
  <c r="F1288" i="2"/>
  <c r="C1289" i="2"/>
  <c r="D1289" i="2"/>
  <c r="E1289" i="2"/>
  <c r="F1289" i="2"/>
  <c r="C1290" i="2"/>
  <c r="D1290" i="2"/>
  <c r="E1290" i="2"/>
  <c r="F1290" i="2"/>
  <c r="C1291" i="2"/>
  <c r="D1291" i="2"/>
  <c r="E1291" i="2"/>
  <c r="F1291" i="2"/>
  <c r="C1293" i="2"/>
  <c r="D1293" i="2"/>
  <c r="E1293" i="2"/>
  <c r="F1293" i="2"/>
  <c r="C1294" i="2"/>
  <c r="D1294" i="2"/>
  <c r="E1294" i="2"/>
  <c r="F1294" i="2"/>
  <c r="C1295" i="2"/>
  <c r="D1295" i="2"/>
  <c r="E1295" i="2"/>
  <c r="F1295" i="2"/>
  <c r="C1296" i="2"/>
  <c r="D1296" i="2"/>
  <c r="E1296" i="2"/>
  <c r="F1296" i="2"/>
  <c r="C1297" i="2"/>
  <c r="D1297" i="2"/>
  <c r="E1297" i="2"/>
  <c r="F1297" i="2"/>
  <c r="C1298" i="2"/>
  <c r="D1298" i="2"/>
  <c r="E1298" i="2"/>
  <c r="F1298" i="2"/>
  <c r="C1299" i="2"/>
  <c r="D1299" i="2"/>
  <c r="E1299" i="2"/>
  <c r="F1299" i="2"/>
  <c r="C1300" i="2"/>
  <c r="D1300" i="2"/>
  <c r="E1300" i="2"/>
  <c r="F1300" i="2"/>
  <c r="C1301" i="2"/>
  <c r="D1301" i="2"/>
  <c r="E1301" i="2"/>
  <c r="F1301" i="2"/>
  <c r="C1302" i="2"/>
  <c r="D1302" i="2"/>
  <c r="E1302" i="2"/>
  <c r="F1302" i="2"/>
  <c r="C1303" i="2"/>
  <c r="D1303" i="2"/>
  <c r="E1303" i="2"/>
  <c r="F1303" i="2"/>
  <c r="C1304" i="2"/>
  <c r="D1304" i="2"/>
  <c r="E1304" i="2"/>
  <c r="F1304" i="2"/>
  <c r="C1305" i="2"/>
  <c r="D1305" i="2"/>
  <c r="E1305" i="2"/>
  <c r="F1305" i="2"/>
  <c r="C1306" i="2"/>
  <c r="D1306" i="2"/>
  <c r="E1306" i="2"/>
  <c r="F1306" i="2"/>
  <c r="C1307" i="2"/>
  <c r="D1307" i="2"/>
  <c r="E1307" i="2"/>
  <c r="F1307" i="2"/>
  <c r="C1308" i="2"/>
  <c r="D1308" i="2"/>
  <c r="E1308" i="2"/>
  <c r="F1308" i="2"/>
  <c r="C1309" i="2"/>
  <c r="D1309" i="2"/>
  <c r="E1309" i="2"/>
  <c r="F1309" i="2"/>
  <c r="C1310" i="2"/>
  <c r="D1310" i="2"/>
  <c r="E1310" i="2"/>
  <c r="F1310" i="2"/>
  <c r="C1311" i="2"/>
  <c r="D1311" i="2"/>
  <c r="E1311" i="2"/>
  <c r="F1311" i="2"/>
  <c r="C1312" i="2"/>
  <c r="D1312" i="2"/>
  <c r="E1312" i="2"/>
  <c r="F1312" i="2"/>
  <c r="C1313" i="2"/>
  <c r="D1313" i="2"/>
  <c r="E1313" i="2"/>
  <c r="F1313" i="2"/>
  <c r="C1314" i="2"/>
  <c r="D1314" i="2"/>
  <c r="E1314" i="2"/>
  <c r="F1314" i="2"/>
  <c r="C1315" i="2"/>
  <c r="D1315" i="2"/>
  <c r="E1315" i="2"/>
  <c r="F1315" i="2"/>
  <c r="C1316" i="2"/>
  <c r="D1316" i="2"/>
  <c r="E1316" i="2"/>
  <c r="F1316" i="2"/>
  <c r="C1317" i="2"/>
  <c r="D1317" i="2"/>
  <c r="E1317" i="2"/>
  <c r="F1317" i="2"/>
  <c r="C1318" i="2"/>
  <c r="D1318" i="2"/>
  <c r="E1318" i="2"/>
  <c r="F1318" i="2"/>
  <c r="C1319" i="2"/>
  <c r="D1319" i="2"/>
  <c r="E1319" i="2"/>
  <c r="F1319" i="2"/>
  <c r="C1320" i="2"/>
  <c r="D1320" i="2"/>
  <c r="E1320" i="2"/>
  <c r="F1320" i="2"/>
  <c r="C1321" i="2"/>
  <c r="D1321" i="2"/>
  <c r="E1321" i="2"/>
  <c r="F1321" i="2"/>
  <c r="C1322" i="2"/>
  <c r="D1322" i="2"/>
  <c r="E1322" i="2"/>
  <c r="F1322" i="2"/>
  <c r="C1323" i="2"/>
  <c r="D1323" i="2"/>
  <c r="E1323" i="2"/>
  <c r="F1323" i="2"/>
  <c r="C1324" i="2"/>
  <c r="D1324" i="2"/>
  <c r="E1324" i="2"/>
  <c r="F1324" i="2"/>
  <c r="C1325" i="2"/>
  <c r="D1325" i="2"/>
  <c r="E1325" i="2"/>
  <c r="F1325" i="2"/>
  <c r="C1326" i="2"/>
  <c r="D1326" i="2"/>
  <c r="E1326" i="2"/>
  <c r="F1326" i="2"/>
  <c r="C1327" i="2"/>
  <c r="D1327" i="2"/>
  <c r="E1327" i="2"/>
  <c r="F1327" i="2"/>
  <c r="C1328" i="2"/>
  <c r="D1328" i="2"/>
  <c r="E1328" i="2"/>
  <c r="F1328" i="2"/>
  <c r="C1329" i="2"/>
  <c r="D1329" i="2"/>
  <c r="E1329" i="2"/>
  <c r="F1329" i="2"/>
  <c r="C1330" i="2"/>
  <c r="D1330" i="2"/>
  <c r="E1330" i="2"/>
  <c r="F1330" i="2"/>
  <c r="C1331" i="2"/>
  <c r="D1331" i="2"/>
  <c r="E1331" i="2"/>
  <c r="F1331" i="2"/>
  <c r="C1332" i="2"/>
  <c r="D1332" i="2"/>
  <c r="E1332" i="2"/>
  <c r="F1332" i="2"/>
  <c r="C1333" i="2"/>
  <c r="D1333" i="2"/>
  <c r="E1333" i="2"/>
  <c r="F1333" i="2"/>
  <c r="C1334" i="2"/>
  <c r="D1334" i="2"/>
  <c r="E1334" i="2"/>
  <c r="F1334" i="2"/>
  <c r="C1335" i="2"/>
  <c r="D1335" i="2"/>
  <c r="E1335" i="2"/>
  <c r="F1335" i="2"/>
  <c r="C1336" i="2"/>
  <c r="D1336" i="2"/>
  <c r="E1336" i="2"/>
  <c r="F1336" i="2"/>
  <c r="C1337" i="2"/>
  <c r="D1337" i="2"/>
  <c r="E1337" i="2"/>
  <c r="F1337" i="2"/>
  <c r="C1338" i="2"/>
  <c r="D1338" i="2"/>
  <c r="E1338" i="2"/>
  <c r="F1338" i="2"/>
  <c r="C1339" i="2"/>
  <c r="D1339" i="2"/>
  <c r="E1339" i="2"/>
  <c r="F1339" i="2"/>
  <c r="C1340" i="2"/>
  <c r="D1340" i="2"/>
  <c r="E1340" i="2"/>
  <c r="F1340" i="2"/>
  <c r="C1341" i="2"/>
  <c r="D1341" i="2"/>
  <c r="E1341" i="2"/>
  <c r="F1341" i="2"/>
  <c r="C1342" i="2"/>
  <c r="D1342" i="2"/>
  <c r="E1342" i="2"/>
  <c r="F1342" i="2"/>
  <c r="C1343" i="2"/>
  <c r="D1343" i="2"/>
  <c r="E1343" i="2"/>
  <c r="F1343" i="2"/>
  <c r="C1344" i="2"/>
  <c r="D1344" i="2"/>
  <c r="E1344" i="2"/>
  <c r="F1344" i="2"/>
  <c r="C1345" i="2"/>
  <c r="D1345" i="2"/>
  <c r="E1345" i="2"/>
  <c r="F1345" i="2"/>
  <c r="C1346" i="2"/>
  <c r="D1346" i="2"/>
  <c r="E1346" i="2"/>
  <c r="F1346" i="2"/>
  <c r="C1347" i="2"/>
  <c r="D1347" i="2"/>
  <c r="E1347" i="2"/>
  <c r="F1347" i="2"/>
  <c r="C1348" i="2"/>
  <c r="D1348" i="2"/>
  <c r="E1348" i="2"/>
  <c r="F1348" i="2"/>
  <c r="C1349" i="2"/>
  <c r="D1349" i="2"/>
  <c r="E1349" i="2"/>
  <c r="F1349" i="2"/>
  <c r="C1350" i="2"/>
  <c r="D1350" i="2"/>
  <c r="E1350" i="2"/>
  <c r="F1350" i="2"/>
  <c r="C1351" i="2"/>
  <c r="D1351" i="2"/>
  <c r="E1351" i="2"/>
  <c r="F1351" i="2"/>
  <c r="C1352" i="2"/>
  <c r="D1352" i="2"/>
  <c r="E1352" i="2"/>
  <c r="F1352" i="2"/>
  <c r="C1353" i="2"/>
  <c r="D1353" i="2"/>
  <c r="E1353" i="2"/>
  <c r="F1353" i="2"/>
  <c r="C1354" i="2"/>
  <c r="D1354" i="2"/>
  <c r="E1354" i="2"/>
  <c r="F1354" i="2"/>
  <c r="C1355" i="2"/>
  <c r="D1355" i="2"/>
  <c r="E1355" i="2"/>
  <c r="F1355" i="2"/>
  <c r="C1356" i="2"/>
  <c r="D1356" i="2"/>
  <c r="E1356" i="2"/>
  <c r="F1356" i="2"/>
  <c r="C1357" i="2"/>
  <c r="D1357" i="2"/>
  <c r="E1357" i="2"/>
  <c r="F1357" i="2"/>
  <c r="C1358" i="2"/>
  <c r="D1358" i="2"/>
  <c r="E1358" i="2"/>
  <c r="F1358" i="2"/>
  <c r="C1359" i="2"/>
  <c r="D1359" i="2"/>
  <c r="E1359" i="2"/>
  <c r="F1359" i="2"/>
  <c r="C1360" i="2"/>
  <c r="D1360" i="2"/>
  <c r="E1360" i="2"/>
  <c r="F1360" i="2"/>
  <c r="C1361" i="2"/>
  <c r="D1361" i="2"/>
  <c r="E1361" i="2"/>
  <c r="F1361" i="2"/>
  <c r="C1362" i="2"/>
  <c r="D1362" i="2"/>
  <c r="E1362" i="2"/>
  <c r="F1362" i="2"/>
  <c r="C1363" i="2"/>
  <c r="D1363" i="2"/>
  <c r="E1363" i="2"/>
  <c r="F1363" i="2"/>
  <c r="C1364" i="2"/>
  <c r="D1364" i="2"/>
  <c r="E1364" i="2"/>
  <c r="F1364" i="2"/>
  <c r="C1365" i="2"/>
  <c r="D1365" i="2"/>
  <c r="E1365" i="2"/>
  <c r="F1365" i="2"/>
  <c r="C1366" i="2"/>
  <c r="D1366" i="2"/>
  <c r="E1366" i="2"/>
  <c r="F1366" i="2"/>
  <c r="C1367" i="2"/>
  <c r="D1367" i="2"/>
  <c r="E1367" i="2"/>
  <c r="F1367" i="2"/>
  <c r="C1368" i="2"/>
  <c r="D1368" i="2"/>
  <c r="E1368" i="2"/>
  <c r="F1368" i="2"/>
  <c r="C1369" i="2"/>
  <c r="D1369" i="2"/>
  <c r="E1369" i="2"/>
  <c r="F1369" i="2"/>
  <c r="C1370" i="2"/>
  <c r="D1370" i="2"/>
  <c r="E1370" i="2"/>
  <c r="F1370" i="2"/>
  <c r="C1371" i="2"/>
  <c r="D1371" i="2"/>
  <c r="E1371" i="2"/>
  <c r="F1371" i="2"/>
  <c r="C1372" i="2"/>
  <c r="D1372" i="2"/>
  <c r="E1372" i="2"/>
  <c r="F1372" i="2"/>
  <c r="C1373" i="2"/>
  <c r="D1373" i="2"/>
  <c r="E1373" i="2"/>
  <c r="F1373" i="2"/>
  <c r="C1374" i="2"/>
  <c r="D1374" i="2"/>
  <c r="E1374" i="2"/>
  <c r="F1374" i="2"/>
  <c r="C1375" i="2"/>
  <c r="D1375" i="2"/>
  <c r="E1375" i="2"/>
  <c r="F1375" i="2"/>
  <c r="C1376" i="2"/>
  <c r="D1376" i="2"/>
  <c r="E1376" i="2"/>
  <c r="F1376" i="2"/>
  <c r="C1377" i="2"/>
  <c r="D1377" i="2"/>
  <c r="E1377" i="2"/>
  <c r="F1377" i="2"/>
  <c r="C1378" i="2"/>
  <c r="D1378" i="2"/>
  <c r="E1378" i="2"/>
  <c r="F1378" i="2"/>
  <c r="C1379" i="2"/>
  <c r="D1379" i="2"/>
  <c r="E1379" i="2"/>
  <c r="F1379" i="2"/>
  <c r="C1380" i="2"/>
  <c r="D1380" i="2"/>
  <c r="E1380" i="2"/>
  <c r="F1380" i="2"/>
  <c r="C1381" i="2"/>
  <c r="D1381" i="2"/>
  <c r="E1381" i="2"/>
  <c r="F1381" i="2"/>
  <c r="C1382" i="2"/>
  <c r="D1382" i="2"/>
  <c r="E1382" i="2"/>
  <c r="F1382" i="2"/>
  <c r="C1383" i="2"/>
  <c r="D1383" i="2"/>
  <c r="E1383" i="2"/>
  <c r="F1383" i="2"/>
  <c r="C1384" i="2"/>
  <c r="D1384" i="2"/>
  <c r="E1384" i="2"/>
  <c r="F1384" i="2"/>
  <c r="C1385" i="2"/>
  <c r="D1385" i="2"/>
  <c r="E1385" i="2"/>
  <c r="F1385" i="2"/>
  <c r="C1386" i="2"/>
  <c r="D1386" i="2"/>
  <c r="E1386" i="2"/>
  <c r="F1386" i="2"/>
  <c r="C1387" i="2"/>
  <c r="D1387" i="2"/>
  <c r="E1387" i="2"/>
  <c r="F1387" i="2"/>
  <c r="C1388" i="2"/>
  <c r="D1388" i="2"/>
  <c r="E1388" i="2"/>
  <c r="F1388" i="2"/>
  <c r="C1389" i="2"/>
  <c r="D1389" i="2"/>
  <c r="E1389" i="2"/>
  <c r="F1389" i="2"/>
  <c r="C1390" i="2"/>
  <c r="D1390" i="2"/>
  <c r="E1390" i="2"/>
  <c r="F1390" i="2"/>
  <c r="C1391" i="2"/>
  <c r="D1391" i="2"/>
  <c r="E1391" i="2"/>
  <c r="F1391" i="2"/>
  <c r="C1392" i="2"/>
  <c r="D1392" i="2"/>
  <c r="E1392" i="2"/>
  <c r="F1392" i="2"/>
  <c r="C1393" i="2"/>
  <c r="D1393" i="2"/>
  <c r="E1393" i="2"/>
  <c r="F1393" i="2"/>
  <c r="C1394" i="2"/>
  <c r="D1394" i="2"/>
  <c r="E1394" i="2"/>
  <c r="F1394" i="2"/>
  <c r="C1395" i="2"/>
  <c r="D1395" i="2"/>
  <c r="E1395" i="2"/>
  <c r="F1395" i="2"/>
  <c r="C1396" i="2"/>
  <c r="D1396" i="2"/>
  <c r="E1396" i="2"/>
  <c r="F1396" i="2"/>
  <c r="C1397" i="2"/>
  <c r="D1397" i="2"/>
  <c r="E1397" i="2"/>
  <c r="F1397" i="2"/>
  <c r="C1398" i="2"/>
  <c r="D1398" i="2"/>
  <c r="E1398" i="2"/>
  <c r="F1398" i="2"/>
  <c r="C1399" i="2"/>
  <c r="D1399" i="2"/>
  <c r="E1399" i="2"/>
  <c r="F1399" i="2"/>
  <c r="C1400" i="2"/>
  <c r="D1400" i="2"/>
  <c r="E1400" i="2"/>
  <c r="F1400" i="2"/>
  <c r="C1401" i="2"/>
  <c r="D1401" i="2"/>
  <c r="E1401" i="2"/>
  <c r="F1401" i="2"/>
  <c r="C1402" i="2"/>
  <c r="D1402" i="2"/>
  <c r="E1402" i="2"/>
  <c r="F1402" i="2"/>
  <c r="C1403" i="2"/>
  <c r="D1403" i="2"/>
  <c r="E1403" i="2"/>
  <c r="F1403" i="2"/>
  <c r="C1404" i="2"/>
  <c r="D1404" i="2"/>
  <c r="E1404" i="2"/>
  <c r="F1404" i="2"/>
  <c r="C1405" i="2"/>
  <c r="D1405" i="2"/>
  <c r="E1405" i="2"/>
  <c r="F1405" i="2"/>
  <c r="C1406" i="2"/>
  <c r="D1406" i="2"/>
  <c r="E1406" i="2"/>
  <c r="F1406" i="2"/>
  <c r="C1407" i="2"/>
  <c r="D1407" i="2"/>
  <c r="E1407" i="2"/>
  <c r="F1407" i="2"/>
  <c r="C1408" i="2"/>
  <c r="D1408" i="2"/>
  <c r="E1408" i="2"/>
  <c r="F1408" i="2"/>
  <c r="C1409" i="2"/>
  <c r="D1409" i="2"/>
  <c r="E1409" i="2"/>
  <c r="F1409" i="2"/>
  <c r="C1410" i="2"/>
  <c r="D1410" i="2"/>
  <c r="E1410" i="2"/>
  <c r="F1410" i="2"/>
  <c r="C1411" i="2"/>
  <c r="D1411" i="2"/>
  <c r="E1411" i="2"/>
  <c r="F1411" i="2"/>
  <c r="C1412" i="2"/>
  <c r="D1412" i="2"/>
  <c r="E1412" i="2"/>
  <c r="F1412" i="2"/>
  <c r="C1413" i="2"/>
  <c r="D1413" i="2"/>
  <c r="E1413" i="2"/>
  <c r="F1413" i="2"/>
  <c r="C1414" i="2"/>
  <c r="D1414" i="2"/>
  <c r="E1414" i="2"/>
  <c r="F1414" i="2"/>
  <c r="C1415" i="2"/>
  <c r="D1415" i="2"/>
  <c r="E1415" i="2"/>
  <c r="F1415" i="2"/>
  <c r="C1416" i="2"/>
  <c r="D1416" i="2"/>
  <c r="E1416" i="2"/>
  <c r="F1416" i="2"/>
  <c r="C1417" i="2"/>
  <c r="D1417" i="2"/>
  <c r="E1417" i="2"/>
  <c r="F1417" i="2"/>
  <c r="C1418" i="2"/>
  <c r="D1418" i="2"/>
  <c r="E1418" i="2"/>
  <c r="F1418" i="2"/>
  <c r="C1419" i="2"/>
  <c r="D1419" i="2"/>
  <c r="E1419" i="2"/>
  <c r="F1419" i="2"/>
  <c r="C1420" i="2"/>
  <c r="D1420" i="2"/>
  <c r="E1420" i="2"/>
  <c r="F1420" i="2"/>
  <c r="C1421" i="2"/>
  <c r="D1421" i="2"/>
  <c r="E1421" i="2"/>
  <c r="F1421" i="2"/>
  <c r="C1422" i="2"/>
  <c r="D1422" i="2"/>
  <c r="E1422" i="2"/>
  <c r="F1422" i="2"/>
  <c r="C1423" i="2"/>
  <c r="D1423" i="2"/>
  <c r="E1423" i="2"/>
  <c r="F1423" i="2"/>
  <c r="C1424" i="2"/>
  <c r="D1424" i="2"/>
  <c r="E1424" i="2"/>
  <c r="F1424" i="2"/>
  <c r="C1425" i="2"/>
  <c r="D1425" i="2"/>
  <c r="E1425" i="2"/>
  <c r="F1425" i="2"/>
  <c r="C1426" i="2"/>
  <c r="D1426" i="2"/>
  <c r="E1426" i="2"/>
  <c r="F1426" i="2"/>
  <c r="C1427" i="2"/>
  <c r="D1427" i="2"/>
  <c r="E1427" i="2"/>
  <c r="F1427" i="2"/>
  <c r="C1428" i="2"/>
  <c r="D1428" i="2"/>
  <c r="E1428" i="2"/>
  <c r="F1428" i="2"/>
  <c r="C1429" i="2"/>
  <c r="D1429" i="2"/>
  <c r="E1429" i="2"/>
  <c r="F1429" i="2"/>
  <c r="C1430" i="2"/>
  <c r="D1430" i="2"/>
  <c r="E1430" i="2"/>
  <c r="F1430" i="2"/>
  <c r="C1431" i="2"/>
  <c r="D1431" i="2"/>
  <c r="E1431" i="2"/>
  <c r="F1431" i="2"/>
  <c r="C1432" i="2"/>
  <c r="D1432" i="2"/>
  <c r="E1432" i="2"/>
  <c r="F1432" i="2"/>
  <c r="C1433" i="2"/>
  <c r="D1433" i="2"/>
  <c r="E1433" i="2"/>
  <c r="F1433" i="2"/>
  <c r="C1434" i="2"/>
  <c r="D1434" i="2"/>
  <c r="E1434" i="2"/>
  <c r="F1434" i="2"/>
  <c r="C1435" i="2"/>
  <c r="D1435" i="2"/>
  <c r="E1435" i="2"/>
  <c r="F1435" i="2"/>
  <c r="C1436" i="2"/>
  <c r="D1436" i="2"/>
  <c r="E1436" i="2"/>
  <c r="F1436" i="2"/>
  <c r="C1437" i="2"/>
  <c r="D1437" i="2"/>
  <c r="E1437" i="2"/>
  <c r="F1437" i="2"/>
  <c r="C1438" i="2"/>
  <c r="D1438" i="2"/>
  <c r="E1438" i="2"/>
  <c r="F1438" i="2"/>
  <c r="C1439" i="2"/>
  <c r="D1439" i="2"/>
  <c r="E1439" i="2"/>
  <c r="F1439" i="2"/>
  <c r="C1440" i="2"/>
  <c r="D1440" i="2"/>
  <c r="E1440" i="2"/>
  <c r="F1440" i="2"/>
  <c r="C1441" i="2"/>
  <c r="D1441" i="2"/>
  <c r="E1441" i="2"/>
  <c r="F1441" i="2"/>
  <c r="C1442" i="2"/>
  <c r="D1442" i="2"/>
  <c r="E1442" i="2"/>
  <c r="F1442" i="2"/>
  <c r="C1443" i="2"/>
  <c r="D1443" i="2"/>
  <c r="E1443" i="2"/>
  <c r="F1443" i="2"/>
  <c r="C1444" i="2"/>
  <c r="D1444" i="2"/>
  <c r="E1444" i="2"/>
  <c r="F1444" i="2"/>
  <c r="C1445" i="2"/>
  <c r="D1445" i="2"/>
  <c r="E1445" i="2"/>
  <c r="F1445" i="2"/>
  <c r="C1446" i="2"/>
  <c r="D1446" i="2"/>
  <c r="E1446" i="2"/>
  <c r="F1446" i="2"/>
  <c r="C1447" i="2"/>
  <c r="D1447" i="2"/>
  <c r="E1447" i="2"/>
  <c r="F1447" i="2"/>
  <c r="C1448" i="2"/>
  <c r="D1448" i="2"/>
  <c r="E1448" i="2"/>
  <c r="F1448" i="2"/>
  <c r="C1449" i="2"/>
  <c r="D1449" i="2"/>
  <c r="E1449" i="2"/>
  <c r="F1449" i="2"/>
  <c r="C1450" i="2"/>
  <c r="D1450" i="2"/>
  <c r="E1450" i="2"/>
  <c r="F1450" i="2"/>
  <c r="C1451" i="2"/>
  <c r="D1451" i="2"/>
  <c r="E1451" i="2"/>
  <c r="F1451" i="2"/>
  <c r="C1452" i="2"/>
  <c r="D1452" i="2"/>
  <c r="E1452" i="2"/>
  <c r="F1452" i="2"/>
  <c r="C1453" i="2"/>
  <c r="D1453" i="2"/>
  <c r="E1453" i="2"/>
  <c r="F1453" i="2"/>
  <c r="C1454" i="2"/>
  <c r="D1454" i="2"/>
  <c r="E1454" i="2"/>
  <c r="F1454" i="2"/>
  <c r="C1455" i="2"/>
  <c r="D1455" i="2"/>
  <c r="E1455" i="2"/>
  <c r="F1455" i="2"/>
  <c r="C1456" i="2"/>
  <c r="D1456" i="2"/>
  <c r="E1456" i="2"/>
  <c r="F1456" i="2"/>
  <c r="C1457" i="2"/>
  <c r="D1457" i="2"/>
  <c r="E1457" i="2"/>
  <c r="F1457" i="2"/>
  <c r="C1458" i="2"/>
  <c r="D1458" i="2"/>
  <c r="E1458" i="2"/>
  <c r="F1458" i="2"/>
  <c r="C1459" i="2"/>
  <c r="D1459" i="2"/>
  <c r="E1459" i="2"/>
  <c r="F1459" i="2"/>
  <c r="C1460" i="2"/>
  <c r="D1460" i="2"/>
  <c r="E1460" i="2"/>
  <c r="F1460" i="2"/>
  <c r="C1461" i="2"/>
  <c r="D1461" i="2"/>
  <c r="E1461" i="2"/>
  <c r="F1461" i="2"/>
  <c r="C1462" i="2"/>
  <c r="D1462" i="2"/>
  <c r="E1462" i="2"/>
  <c r="F1462" i="2"/>
  <c r="C1463" i="2"/>
  <c r="D1463" i="2"/>
  <c r="E1463" i="2"/>
  <c r="F1463" i="2"/>
  <c r="C1464" i="2"/>
  <c r="D1464" i="2"/>
  <c r="E1464" i="2"/>
  <c r="F1464" i="2"/>
  <c r="C1465" i="2"/>
  <c r="D1465" i="2"/>
  <c r="E1465" i="2"/>
  <c r="F1465" i="2"/>
  <c r="C1466" i="2"/>
  <c r="D1466" i="2"/>
  <c r="E1466" i="2"/>
  <c r="F1466" i="2"/>
  <c r="C1467" i="2"/>
  <c r="D1467" i="2"/>
  <c r="E1467" i="2"/>
  <c r="F1467" i="2"/>
  <c r="C1468" i="2"/>
  <c r="D1468" i="2"/>
  <c r="E1468" i="2"/>
  <c r="F1468" i="2"/>
  <c r="C1469" i="2"/>
  <c r="D1469" i="2"/>
  <c r="E1469" i="2"/>
  <c r="F1469" i="2"/>
  <c r="C1470" i="2"/>
  <c r="D1470" i="2"/>
  <c r="E1470" i="2"/>
  <c r="F1470" i="2"/>
  <c r="C1471" i="2"/>
  <c r="D1471" i="2"/>
  <c r="E1471" i="2"/>
  <c r="F1471" i="2"/>
  <c r="C1472" i="2"/>
  <c r="D1472" i="2"/>
  <c r="E1472" i="2"/>
  <c r="F1472" i="2"/>
  <c r="C1473" i="2"/>
  <c r="D1473" i="2"/>
  <c r="E1473" i="2"/>
  <c r="F1473" i="2"/>
  <c r="C1474" i="2"/>
  <c r="D1474" i="2"/>
  <c r="E1474" i="2"/>
  <c r="F1474" i="2"/>
  <c r="C1475" i="2"/>
  <c r="D1475" i="2"/>
  <c r="E1475" i="2"/>
  <c r="F1475" i="2"/>
  <c r="C1476" i="2"/>
  <c r="D1476" i="2"/>
  <c r="E1476" i="2"/>
  <c r="F1476" i="2"/>
  <c r="C1477" i="2"/>
  <c r="D1477" i="2"/>
  <c r="E1477" i="2"/>
  <c r="F1477" i="2"/>
  <c r="C1478" i="2"/>
  <c r="D1478" i="2"/>
  <c r="E1478" i="2"/>
  <c r="F1478" i="2"/>
  <c r="C1479" i="2"/>
  <c r="D1479" i="2"/>
  <c r="E1479" i="2"/>
  <c r="F1479" i="2"/>
  <c r="C1480" i="2"/>
  <c r="D1480" i="2"/>
  <c r="E1480" i="2"/>
  <c r="F1480" i="2"/>
  <c r="C1481" i="2"/>
  <c r="D1481" i="2"/>
  <c r="E1481" i="2"/>
  <c r="F1481" i="2"/>
  <c r="C1482" i="2"/>
  <c r="D1482" i="2"/>
  <c r="E1482" i="2"/>
  <c r="F1482" i="2"/>
  <c r="C1483" i="2"/>
  <c r="D1483" i="2"/>
  <c r="E1483" i="2"/>
  <c r="F1483" i="2"/>
  <c r="C1484" i="2"/>
  <c r="D1484" i="2"/>
  <c r="E1484" i="2"/>
  <c r="F1484" i="2"/>
  <c r="C1485" i="2"/>
  <c r="D1485" i="2"/>
  <c r="E1485" i="2"/>
  <c r="F1485" i="2"/>
  <c r="C1486" i="2"/>
  <c r="D1486" i="2"/>
  <c r="E1486" i="2"/>
  <c r="F1486" i="2"/>
  <c r="C1487" i="2"/>
  <c r="D1487" i="2"/>
  <c r="E1487" i="2"/>
  <c r="F1487" i="2"/>
  <c r="C1488" i="2"/>
  <c r="D1488" i="2"/>
  <c r="E1488" i="2"/>
  <c r="F1488" i="2"/>
  <c r="C1489" i="2"/>
  <c r="D1489" i="2"/>
  <c r="E1489" i="2"/>
  <c r="F1489" i="2"/>
  <c r="C1490" i="2"/>
  <c r="D1490" i="2"/>
  <c r="E1490" i="2"/>
  <c r="F1490" i="2"/>
  <c r="C1491" i="2"/>
  <c r="D1491" i="2"/>
  <c r="E1491" i="2"/>
  <c r="F1491" i="2"/>
  <c r="C1492" i="2"/>
  <c r="D1492" i="2"/>
  <c r="E1492" i="2"/>
  <c r="F1492" i="2"/>
  <c r="C1493" i="2"/>
  <c r="D1493" i="2"/>
  <c r="E1493" i="2"/>
  <c r="F1493" i="2"/>
  <c r="C1494" i="2"/>
  <c r="D1494" i="2"/>
  <c r="E1494" i="2"/>
  <c r="F1494" i="2"/>
  <c r="C1495" i="2"/>
  <c r="D1495" i="2"/>
  <c r="E1495" i="2"/>
  <c r="F1495" i="2"/>
  <c r="C1496" i="2"/>
  <c r="D1496" i="2"/>
  <c r="E1496" i="2"/>
  <c r="F1496" i="2"/>
  <c r="C1497" i="2"/>
  <c r="D1497" i="2"/>
  <c r="E1497" i="2"/>
  <c r="F1497" i="2"/>
  <c r="C1498" i="2"/>
  <c r="D1498" i="2"/>
  <c r="E1498" i="2"/>
  <c r="F1498" i="2"/>
  <c r="C1499" i="2"/>
  <c r="D1499" i="2"/>
  <c r="E1499" i="2"/>
  <c r="F1499" i="2"/>
  <c r="C1500" i="2"/>
  <c r="D1500" i="2"/>
  <c r="E1500" i="2"/>
  <c r="F1500" i="2"/>
  <c r="C1501" i="2"/>
  <c r="D1501" i="2"/>
  <c r="E1501" i="2"/>
  <c r="F1501" i="2"/>
  <c r="C1502" i="2"/>
  <c r="D1502" i="2"/>
  <c r="E1502" i="2"/>
  <c r="F1502" i="2"/>
  <c r="C1503" i="2"/>
  <c r="D1503" i="2"/>
  <c r="E1503" i="2"/>
  <c r="F1503" i="2"/>
  <c r="C1504" i="2"/>
  <c r="D1504" i="2"/>
  <c r="E1504" i="2"/>
  <c r="F1504" i="2"/>
  <c r="C1505" i="2"/>
  <c r="D1505" i="2"/>
  <c r="E1505" i="2"/>
  <c r="F1505" i="2"/>
  <c r="C1506" i="2"/>
  <c r="D1506" i="2"/>
  <c r="E1506" i="2"/>
  <c r="F1506" i="2"/>
  <c r="C1507" i="2"/>
  <c r="D1507" i="2"/>
  <c r="E1507" i="2"/>
  <c r="F1507" i="2"/>
  <c r="C1508" i="2"/>
  <c r="D1508" i="2"/>
  <c r="E1508" i="2"/>
  <c r="F1508" i="2"/>
  <c r="C1509" i="2"/>
  <c r="D1509" i="2"/>
  <c r="E1509" i="2"/>
  <c r="F1509" i="2"/>
  <c r="C1511" i="2"/>
  <c r="D1511" i="2"/>
  <c r="E1511" i="2"/>
  <c r="F1511" i="2"/>
  <c r="C1512" i="2"/>
  <c r="D1512" i="2"/>
  <c r="E1512" i="2"/>
  <c r="F1512" i="2"/>
  <c r="C1513" i="2"/>
  <c r="D1513" i="2"/>
  <c r="E1513" i="2"/>
  <c r="F1513" i="2"/>
  <c r="C1514" i="2"/>
  <c r="D1514" i="2"/>
  <c r="E1514" i="2"/>
  <c r="F1514" i="2"/>
  <c r="C1515" i="2"/>
  <c r="D1515" i="2"/>
  <c r="E1515" i="2"/>
  <c r="F1515" i="2"/>
  <c r="C1516" i="2"/>
  <c r="D1516" i="2"/>
  <c r="E1516" i="2"/>
  <c r="F1516" i="2"/>
  <c r="C1517" i="2"/>
  <c r="D1517" i="2"/>
  <c r="E1517" i="2"/>
  <c r="F1517" i="2"/>
  <c r="C1518" i="2"/>
  <c r="D1518" i="2"/>
  <c r="E1518" i="2"/>
  <c r="F1518" i="2"/>
  <c r="C1519" i="2"/>
  <c r="D1519" i="2"/>
  <c r="E1519" i="2"/>
  <c r="F1519" i="2"/>
  <c r="C1520" i="2"/>
  <c r="D1520" i="2"/>
  <c r="E1520" i="2"/>
  <c r="F1520" i="2"/>
  <c r="C1521" i="2"/>
  <c r="D1521" i="2"/>
  <c r="E1521" i="2"/>
  <c r="F1521" i="2"/>
  <c r="C1522" i="2"/>
  <c r="D1522" i="2"/>
  <c r="E1522" i="2"/>
  <c r="F1522" i="2"/>
  <c r="C1523" i="2"/>
  <c r="D1523" i="2"/>
  <c r="E1523" i="2"/>
  <c r="F1523" i="2"/>
  <c r="C1524" i="2"/>
  <c r="D1524" i="2"/>
  <c r="E1524" i="2"/>
  <c r="F1524" i="2"/>
  <c r="C1525" i="2"/>
  <c r="D1525" i="2"/>
  <c r="E1525" i="2"/>
  <c r="F1525" i="2"/>
  <c r="C1526" i="2"/>
  <c r="D1526" i="2"/>
  <c r="E1526" i="2"/>
  <c r="F1526" i="2"/>
  <c r="C1527" i="2"/>
  <c r="D1527" i="2"/>
  <c r="E1527" i="2"/>
  <c r="F1527" i="2"/>
  <c r="C1528" i="2"/>
  <c r="D1528" i="2"/>
  <c r="E1528" i="2"/>
  <c r="F1528" i="2"/>
  <c r="C1529" i="2"/>
  <c r="D1529" i="2"/>
  <c r="E1529" i="2"/>
  <c r="F1529" i="2"/>
  <c r="C1530" i="2"/>
  <c r="D1530" i="2"/>
  <c r="E1530" i="2"/>
  <c r="F1530" i="2"/>
  <c r="C1531" i="2"/>
  <c r="D1531" i="2"/>
  <c r="E1531" i="2"/>
  <c r="F1531" i="2"/>
  <c r="C1532" i="2"/>
  <c r="D1532" i="2"/>
  <c r="E1532" i="2"/>
  <c r="F1532" i="2"/>
  <c r="C1533" i="2"/>
  <c r="D1533" i="2"/>
  <c r="E1533" i="2"/>
  <c r="F1533" i="2"/>
  <c r="C1534" i="2"/>
  <c r="D1534" i="2"/>
  <c r="E1534" i="2"/>
  <c r="F1534" i="2"/>
  <c r="C1535" i="2"/>
  <c r="D1535" i="2"/>
  <c r="E1535" i="2"/>
  <c r="F1535" i="2"/>
  <c r="C1536" i="2"/>
  <c r="D1536" i="2"/>
  <c r="E1536" i="2"/>
  <c r="F1536" i="2"/>
  <c r="C1537" i="2"/>
  <c r="D1537" i="2"/>
  <c r="E1537" i="2"/>
  <c r="F1537" i="2"/>
  <c r="C1538" i="2"/>
  <c r="D1538" i="2"/>
  <c r="E1538" i="2"/>
  <c r="F1538" i="2"/>
  <c r="C1539" i="2"/>
  <c r="D1539" i="2"/>
  <c r="E1539" i="2"/>
  <c r="F1539" i="2"/>
  <c r="C1540" i="2"/>
  <c r="D1540" i="2"/>
  <c r="E1540" i="2"/>
  <c r="F1540" i="2"/>
  <c r="C1541" i="2"/>
  <c r="D1541" i="2"/>
  <c r="E1541" i="2"/>
  <c r="F1541" i="2"/>
  <c r="C1542" i="2"/>
  <c r="D1542" i="2"/>
  <c r="E1542" i="2"/>
  <c r="F1542" i="2"/>
  <c r="C1543" i="2"/>
  <c r="D1543" i="2"/>
  <c r="E1543" i="2"/>
  <c r="F1543" i="2"/>
  <c r="C1544" i="2"/>
  <c r="D1544" i="2"/>
  <c r="E1544" i="2"/>
  <c r="F1544" i="2"/>
  <c r="C1545" i="2"/>
  <c r="D1545" i="2"/>
  <c r="E1545" i="2"/>
  <c r="F1545" i="2"/>
  <c r="C1546" i="2"/>
  <c r="D1546" i="2"/>
  <c r="E1546" i="2"/>
  <c r="F1546" i="2"/>
  <c r="C1547" i="2"/>
  <c r="D1547" i="2"/>
  <c r="E1547" i="2"/>
  <c r="F1547" i="2"/>
  <c r="C1548" i="2"/>
  <c r="D1548" i="2"/>
  <c r="E1548" i="2"/>
  <c r="F1548" i="2"/>
  <c r="C1549" i="2"/>
  <c r="D1549" i="2"/>
  <c r="E1549" i="2"/>
  <c r="F1549" i="2"/>
  <c r="C1550" i="2"/>
  <c r="D1550" i="2"/>
  <c r="E1550" i="2"/>
  <c r="F1550" i="2"/>
  <c r="C1551" i="2"/>
  <c r="D1551" i="2"/>
  <c r="E1551" i="2"/>
  <c r="F1551" i="2"/>
  <c r="C1552" i="2"/>
  <c r="D1552" i="2"/>
  <c r="E1552" i="2"/>
  <c r="F1552" i="2"/>
  <c r="C1553" i="2"/>
  <c r="D1553" i="2"/>
  <c r="E1553" i="2"/>
  <c r="F1553" i="2"/>
  <c r="C1554" i="2"/>
  <c r="D1554" i="2"/>
  <c r="E1554" i="2"/>
  <c r="F1554" i="2"/>
  <c r="C1555" i="2"/>
  <c r="D1555" i="2"/>
  <c r="E1555" i="2"/>
  <c r="F1555" i="2"/>
  <c r="C1556" i="2"/>
  <c r="D1556" i="2"/>
  <c r="E1556" i="2"/>
  <c r="F1556" i="2"/>
  <c r="C1557" i="2"/>
  <c r="D1557" i="2"/>
  <c r="E1557" i="2"/>
  <c r="F1557" i="2"/>
  <c r="C1558" i="2"/>
  <c r="D1558" i="2"/>
  <c r="E1558" i="2"/>
  <c r="F1558" i="2"/>
  <c r="C1559" i="2"/>
  <c r="D1559" i="2"/>
  <c r="E1559" i="2"/>
  <c r="F1559" i="2"/>
  <c r="C1560" i="2"/>
  <c r="D1560" i="2"/>
  <c r="E1560" i="2"/>
  <c r="F1560" i="2"/>
  <c r="C1561" i="2"/>
  <c r="D1561" i="2"/>
  <c r="E1561" i="2"/>
  <c r="F1561" i="2"/>
  <c r="C1562" i="2"/>
  <c r="D1562" i="2"/>
  <c r="E1562" i="2"/>
  <c r="F1562" i="2"/>
  <c r="C1563" i="2"/>
  <c r="D1563" i="2"/>
  <c r="E1563" i="2"/>
  <c r="F1563" i="2"/>
  <c r="C1564" i="2"/>
  <c r="D1564" i="2"/>
  <c r="E1564" i="2"/>
  <c r="F1564" i="2"/>
  <c r="C1565" i="2"/>
  <c r="D1565" i="2"/>
  <c r="E1565" i="2"/>
  <c r="F1565" i="2"/>
  <c r="C1566" i="2"/>
  <c r="D1566" i="2"/>
  <c r="E1566" i="2"/>
  <c r="F1566" i="2"/>
  <c r="C1567" i="2"/>
  <c r="D1567" i="2"/>
  <c r="E1567" i="2"/>
  <c r="F1567" i="2"/>
  <c r="C1568" i="2"/>
  <c r="D1568" i="2"/>
  <c r="E1568" i="2"/>
  <c r="F1568" i="2"/>
  <c r="C1569" i="2"/>
  <c r="D1569" i="2"/>
  <c r="E1569" i="2"/>
  <c r="F1569" i="2"/>
  <c r="C1570" i="2"/>
  <c r="D1570" i="2"/>
  <c r="E1570" i="2"/>
  <c r="F1570" i="2"/>
  <c r="C1571" i="2"/>
  <c r="D1571" i="2"/>
  <c r="E1571" i="2"/>
  <c r="F1571" i="2"/>
  <c r="C1572" i="2"/>
  <c r="D1572" i="2"/>
  <c r="E1572" i="2"/>
  <c r="F1572" i="2"/>
  <c r="C1573" i="2"/>
  <c r="D1573" i="2"/>
  <c r="E1573" i="2"/>
  <c r="F1573" i="2"/>
  <c r="C1574" i="2"/>
  <c r="D1574" i="2"/>
  <c r="E1574" i="2"/>
  <c r="F1574" i="2"/>
  <c r="C1575" i="2"/>
  <c r="D1575" i="2"/>
  <c r="E1575" i="2"/>
  <c r="F1575" i="2"/>
  <c r="C1576" i="2"/>
  <c r="D1576" i="2"/>
  <c r="E1576" i="2"/>
  <c r="F1576" i="2"/>
  <c r="C1577" i="2"/>
  <c r="D1577" i="2"/>
  <c r="E1577" i="2"/>
  <c r="F1577" i="2"/>
  <c r="C1578" i="2"/>
  <c r="D1578" i="2"/>
  <c r="E1578" i="2"/>
  <c r="F1578" i="2"/>
  <c r="C1579" i="2"/>
  <c r="D1579" i="2"/>
  <c r="E1579" i="2"/>
  <c r="F1579" i="2"/>
  <c r="C1580" i="2"/>
  <c r="D1580" i="2"/>
  <c r="E1580" i="2"/>
  <c r="F1580" i="2"/>
  <c r="C1581" i="2"/>
  <c r="D1581" i="2"/>
  <c r="E1581" i="2"/>
  <c r="F1581" i="2"/>
  <c r="C1582" i="2"/>
  <c r="D1582" i="2"/>
  <c r="E1582" i="2"/>
  <c r="F1582" i="2"/>
  <c r="C1583" i="2"/>
  <c r="D1583" i="2"/>
  <c r="E1583" i="2"/>
  <c r="F1583" i="2"/>
  <c r="C1584" i="2"/>
  <c r="D1584" i="2"/>
  <c r="E1584" i="2"/>
  <c r="F1584" i="2"/>
  <c r="C1585" i="2"/>
  <c r="D1585" i="2"/>
  <c r="E1585" i="2"/>
  <c r="F1585" i="2"/>
  <c r="C1586" i="2"/>
  <c r="D1586" i="2"/>
  <c r="E1586" i="2"/>
  <c r="F1586" i="2"/>
  <c r="C1587" i="2"/>
  <c r="D1587" i="2"/>
  <c r="E1587" i="2"/>
  <c r="F1587" i="2"/>
  <c r="C1588" i="2"/>
  <c r="D1588" i="2"/>
  <c r="E1588" i="2"/>
  <c r="F1588" i="2"/>
  <c r="C1589" i="2"/>
  <c r="D1589" i="2"/>
  <c r="E1589" i="2"/>
  <c r="F1589" i="2"/>
  <c r="C1590" i="2"/>
  <c r="D1590" i="2"/>
  <c r="E1590" i="2"/>
  <c r="F1590" i="2"/>
  <c r="C1591" i="2"/>
  <c r="D1591" i="2"/>
  <c r="E1591" i="2"/>
  <c r="F1591" i="2"/>
  <c r="C1592" i="2"/>
  <c r="D1592" i="2"/>
  <c r="E1592" i="2"/>
  <c r="F1592" i="2"/>
  <c r="C1593" i="2"/>
  <c r="D1593" i="2"/>
  <c r="E1593" i="2"/>
  <c r="F1593" i="2"/>
  <c r="C1594" i="2"/>
  <c r="D1594" i="2"/>
  <c r="E1594" i="2"/>
  <c r="F1594" i="2"/>
  <c r="C1595" i="2"/>
  <c r="D1595" i="2"/>
  <c r="E1595" i="2"/>
  <c r="F1595" i="2"/>
  <c r="C1596" i="2"/>
  <c r="D1596" i="2"/>
  <c r="E1596" i="2"/>
  <c r="F1596" i="2"/>
  <c r="C1597" i="2"/>
  <c r="D1597" i="2"/>
  <c r="E1597" i="2"/>
  <c r="F1597" i="2"/>
  <c r="C1598" i="2"/>
  <c r="D1598" i="2"/>
  <c r="E1598" i="2"/>
  <c r="F1598" i="2"/>
  <c r="C1599" i="2"/>
  <c r="D1599" i="2"/>
  <c r="E1599" i="2"/>
  <c r="F1599" i="2"/>
  <c r="C1600" i="2"/>
  <c r="D1600" i="2"/>
  <c r="E1600" i="2"/>
  <c r="F1600" i="2"/>
  <c r="C1601" i="2"/>
  <c r="D1601" i="2"/>
  <c r="E1601" i="2"/>
  <c r="F1601" i="2"/>
  <c r="C1602" i="2"/>
  <c r="D1602" i="2"/>
  <c r="E1602" i="2"/>
  <c r="F1602" i="2"/>
  <c r="C1603" i="2"/>
  <c r="D1603" i="2"/>
  <c r="E1603" i="2"/>
  <c r="F1603" i="2"/>
  <c r="C1604" i="2"/>
  <c r="D1604" i="2"/>
  <c r="E1604" i="2"/>
  <c r="F1604" i="2"/>
  <c r="C1605" i="2"/>
  <c r="D1605" i="2"/>
  <c r="E1605" i="2"/>
  <c r="F1605" i="2"/>
  <c r="C1606" i="2"/>
  <c r="D1606" i="2"/>
  <c r="E1606" i="2"/>
  <c r="F1606" i="2"/>
  <c r="C1607" i="2"/>
  <c r="D1607" i="2"/>
  <c r="E1607" i="2"/>
  <c r="F1607" i="2"/>
  <c r="C1608" i="2"/>
  <c r="D1608" i="2"/>
  <c r="E1608" i="2"/>
  <c r="F1608" i="2"/>
  <c r="C1609" i="2"/>
  <c r="D1609" i="2"/>
  <c r="E1609" i="2"/>
  <c r="F1609" i="2"/>
  <c r="C1610" i="2"/>
  <c r="D1610" i="2"/>
  <c r="E1610" i="2"/>
  <c r="F1610" i="2"/>
  <c r="C1611" i="2"/>
  <c r="D1611" i="2"/>
  <c r="E1611" i="2"/>
  <c r="F1611" i="2"/>
  <c r="C1612" i="2"/>
  <c r="D1612" i="2"/>
  <c r="E1612" i="2"/>
  <c r="F1612" i="2"/>
  <c r="C1613" i="2"/>
  <c r="D1613" i="2"/>
  <c r="E1613" i="2"/>
  <c r="F1613" i="2"/>
  <c r="C1614" i="2"/>
  <c r="D1614" i="2"/>
  <c r="E1614" i="2"/>
  <c r="F1614" i="2"/>
  <c r="C1615" i="2"/>
  <c r="D1615" i="2"/>
  <c r="E1615" i="2"/>
  <c r="F1615" i="2"/>
  <c r="C1616" i="2"/>
  <c r="D1616" i="2"/>
  <c r="E1616" i="2"/>
  <c r="F1616" i="2"/>
  <c r="C1617" i="2"/>
  <c r="D1617" i="2"/>
  <c r="E1617" i="2"/>
  <c r="F1617" i="2"/>
  <c r="C1618" i="2"/>
  <c r="D1618" i="2"/>
  <c r="E1618" i="2"/>
  <c r="F1618" i="2"/>
  <c r="C1619" i="2"/>
  <c r="D1619" i="2"/>
  <c r="E1619" i="2"/>
  <c r="F1619" i="2"/>
  <c r="C1620" i="2"/>
  <c r="D1620" i="2"/>
  <c r="E1620" i="2"/>
  <c r="F1620" i="2"/>
  <c r="C1621" i="2"/>
  <c r="D1621" i="2"/>
  <c r="E1621" i="2"/>
  <c r="F1621" i="2"/>
  <c r="C1622" i="2"/>
  <c r="D1622" i="2"/>
  <c r="E1622" i="2"/>
  <c r="F1622" i="2"/>
  <c r="C1623" i="2"/>
  <c r="D1623" i="2"/>
  <c r="E1623" i="2"/>
  <c r="F1623" i="2"/>
  <c r="C1624" i="2"/>
  <c r="D1624" i="2"/>
  <c r="E1624" i="2"/>
  <c r="F1624" i="2"/>
  <c r="C1625" i="2"/>
  <c r="D1625" i="2"/>
  <c r="E1625" i="2"/>
  <c r="F1625" i="2"/>
  <c r="C1626" i="2"/>
  <c r="D1626" i="2"/>
  <c r="E1626" i="2"/>
  <c r="F1626" i="2"/>
  <c r="C1627" i="2"/>
  <c r="D1627" i="2"/>
  <c r="E1627" i="2"/>
  <c r="F1627" i="2"/>
  <c r="C1628" i="2"/>
  <c r="D1628" i="2"/>
  <c r="E1628" i="2"/>
  <c r="F1628" i="2"/>
  <c r="C1629" i="2"/>
  <c r="D1629" i="2"/>
  <c r="E1629" i="2"/>
  <c r="F1629" i="2"/>
  <c r="C1630" i="2"/>
  <c r="D1630" i="2"/>
  <c r="E1630" i="2"/>
  <c r="F1630" i="2"/>
  <c r="C1631" i="2"/>
  <c r="D1631" i="2"/>
  <c r="E1631" i="2"/>
  <c r="F1631" i="2"/>
  <c r="C1632" i="2"/>
  <c r="D1632" i="2"/>
  <c r="E1632" i="2"/>
  <c r="F1632" i="2"/>
  <c r="C1633" i="2"/>
  <c r="D1633" i="2"/>
  <c r="E1633" i="2"/>
  <c r="F1633" i="2"/>
  <c r="C1634" i="2"/>
  <c r="D1634" i="2"/>
  <c r="E1634" i="2"/>
  <c r="F1634" i="2"/>
  <c r="C1635" i="2"/>
  <c r="D1635" i="2"/>
  <c r="E1635" i="2"/>
  <c r="F1635" i="2"/>
  <c r="C1636" i="2"/>
  <c r="D1636" i="2"/>
  <c r="E1636" i="2"/>
  <c r="F1636" i="2"/>
  <c r="C1637" i="2"/>
  <c r="D1637" i="2"/>
  <c r="E1637" i="2"/>
  <c r="F1637" i="2"/>
  <c r="C1638" i="2"/>
  <c r="D1638" i="2"/>
  <c r="E1638" i="2"/>
  <c r="F1638" i="2"/>
  <c r="C1639" i="2"/>
  <c r="D1639" i="2"/>
  <c r="E1639" i="2"/>
  <c r="F1639" i="2"/>
  <c r="C1640" i="2"/>
  <c r="D1640" i="2"/>
  <c r="E1640" i="2"/>
  <c r="F1640" i="2"/>
  <c r="C1641" i="2"/>
  <c r="D1641" i="2"/>
  <c r="E1641" i="2"/>
  <c r="F1641" i="2"/>
  <c r="C1642" i="2"/>
  <c r="D1642" i="2"/>
  <c r="E1642" i="2"/>
  <c r="F1642" i="2"/>
  <c r="C1643" i="2"/>
  <c r="D1643" i="2"/>
  <c r="E1643" i="2"/>
  <c r="F1643" i="2"/>
  <c r="C1644" i="2"/>
  <c r="D1644" i="2"/>
  <c r="E1644" i="2"/>
  <c r="F1644" i="2"/>
  <c r="C1645" i="2"/>
  <c r="D1645" i="2"/>
  <c r="E1645" i="2"/>
  <c r="F1645" i="2"/>
  <c r="C1646" i="2"/>
  <c r="D1646" i="2"/>
  <c r="E1646" i="2"/>
  <c r="F1646" i="2"/>
  <c r="C1647" i="2"/>
  <c r="D1647" i="2"/>
  <c r="E1647" i="2"/>
  <c r="F1647" i="2"/>
  <c r="C1648" i="2"/>
  <c r="D1648" i="2"/>
  <c r="E1648" i="2"/>
  <c r="F1648" i="2"/>
  <c r="C1649" i="2"/>
  <c r="D1649" i="2"/>
  <c r="E1649" i="2"/>
  <c r="F1649" i="2"/>
  <c r="C1650" i="2"/>
  <c r="D1650" i="2"/>
  <c r="E1650" i="2"/>
  <c r="F1650" i="2"/>
  <c r="C1651" i="2"/>
  <c r="D1651" i="2"/>
  <c r="E1651" i="2"/>
  <c r="F1651" i="2"/>
  <c r="C1652" i="2"/>
  <c r="D1652" i="2"/>
  <c r="E1652" i="2"/>
  <c r="F1652" i="2"/>
  <c r="C1653" i="2"/>
  <c r="D1653" i="2"/>
  <c r="E1653" i="2"/>
  <c r="F1653" i="2"/>
  <c r="C1654" i="2"/>
  <c r="D1654" i="2"/>
  <c r="E1654" i="2"/>
  <c r="F1654" i="2"/>
  <c r="C1655" i="2"/>
  <c r="D1655" i="2"/>
  <c r="E1655" i="2"/>
  <c r="F1655" i="2"/>
  <c r="C1656" i="2"/>
  <c r="D1656" i="2"/>
  <c r="E1656" i="2"/>
  <c r="F1656" i="2"/>
  <c r="C1657" i="2"/>
  <c r="D1657" i="2"/>
  <c r="E1657" i="2"/>
  <c r="F1657" i="2"/>
  <c r="C1658" i="2"/>
  <c r="D1658" i="2"/>
  <c r="E1658" i="2"/>
  <c r="F1658" i="2"/>
  <c r="C1659" i="2"/>
  <c r="D1659" i="2"/>
  <c r="E1659" i="2"/>
  <c r="F1659" i="2"/>
  <c r="C1660" i="2"/>
  <c r="D1660" i="2"/>
  <c r="E1660" i="2"/>
  <c r="F1660" i="2"/>
  <c r="C1661" i="2"/>
  <c r="D1661" i="2"/>
  <c r="E1661" i="2"/>
  <c r="F1661" i="2"/>
  <c r="C1662" i="2"/>
  <c r="D1662" i="2"/>
  <c r="E1662" i="2"/>
  <c r="F1662" i="2"/>
  <c r="C1663" i="2"/>
  <c r="D1663" i="2"/>
  <c r="E1663" i="2"/>
  <c r="F1663" i="2"/>
  <c r="C1664" i="2"/>
  <c r="D1664" i="2"/>
  <c r="E1664" i="2"/>
  <c r="F1664" i="2"/>
  <c r="C1665" i="2"/>
  <c r="D1665" i="2"/>
  <c r="E1665" i="2"/>
  <c r="F1665" i="2"/>
  <c r="C1666" i="2"/>
  <c r="D1666" i="2"/>
  <c r="E1666" i="2"/>
  <c r="F1666" i="2"/>
  <c r="C1667" i="2"/>
  <c r="D1667" i="2"/>
  <c r="E1667" i="2"/>
  <c r="F1667" i="2"/>
  <c r="C1668" i="2"/>
  <c r="D1668" i="2"/>
  <c r="E1668" i="2"/>
  <c r="F1668" i="2"/>
  <c r="C1669" i="2"/>
  <c r="D1669" i="2"/>
  <c r="E1669" i="2"/>
  <c r="F1669" i="2"/>
  <c r="C1670" i="2"/>
  <c r="D1670" i="2"/>
  <c r="E1670" i="2"/>
  <c r="F1670" i="2"/>
  <c r="C1671" i="2"/>
  <c r="D1671" i="2"/>
  <c r="E1671" i="2"/>
  <c r="F1671" i="2"/>
  <c r="C1672" i="2"/>
  <c r="D1672" i="2"/>
  <c r="E1672" i="2"/>
  <c r="F1672" i="2"/>
  <c r="C1673" i="2"/>
  <c r="D1673" i="2"/>
  <c r="E1673" i="2"/>
  <c r="F1673" i="2"/>
  <c r="C1674" i="2"/>
  <c r="D1674" i="2"/>
  <c r="E1674" i="2"/>
  <c r="F1674" i="2"/>
  <c r="C1675" i="2"/>
  <c r="D1675" i="2"/>
  <c r="E1675" i="2"/>
  <c r="F1675" i="2"/>
  <c r="C1676" i="2"/>
  <c r="D1676" i="2"/>
  <c r="E1676" i="2"/>
  <c r="F1676" i="2"/>
  <c r="C1677" i="2"/>
  <c r="D1677" i="2"/>
  <c r="E1677" i="2"/>
  <c r="F1677" i="2"/>
  <c r="C1678" i="2"/>
  <c r="D1678" i="2"/>
  <c r="E1678" i="2"/>
  <c r="F1678" i="2"/>
  <c r="C1679" i="2"/>
  <c r="D1679" i="2"/>
  <c r="E1679" i="2"/>
  <c r="F1679" i="2"/>
  <c r="C1680" i="2"/>
  <c r="D1680" i="2"/>
  <c r="E1680" i="2"/>
  <c r="F1680" i="2"/>
  <c r="C1681" i="2"/>
  <c r="D1681" i="2"/>
  <c r="E1681" i="2"/>
  <c r="F1681" i="2"/>
  <c r="C1682" i="2"/>
  <c r="D1682" i="2"/>
  <c r="E1682" i="2"/>
  <c r="F1682" i="2"/>
  <c r="C1683" i="2"/>
  <c r="D1683" i="2"/>
  <c r="E1683" i="2"/>
  <c r="F1683" i="2"/>
  <c r="C1684" i="2"/>
  <c r="D1684" i="2"/>
  <c r="E1684" i="2"/>
  <c r="F1684" i="2"/>
  <c r="C1685" i="2"/>
  <c r="D1685" i="2"/>
  <c r="E1685" i="2"/>
  <c r="F1685" i="2"/>
  <c r="C1686" i="2"/>
  <c r="D1686" i="2"/>
  <c r="E1686" i="2"/>
  <c r="F1686" i="2"/>
  <c r="C1687" i="2"/>
  <c r="D1687" i="2"/>
  <c r="E1687" i="2"/>
  <c r="F1687" i="2"/>
  <c r="C1688" i="2"/>
  <c r="D1688" i="2"/>
  <c r="E1688" i="2"/>
  <c r="F1688" i="2"/>
  <c r="C1689" i="2"/>
  <c r="D1689" i="2"/>
  <c r="E1689" i="2"/>
  <c r="F1689" i="2"/>
  <c r="C1690" i="2"/>
  <c r="D1690" i="2"/>
  <c r="E1690" i="2"/>
  <c r="F1690" i="2"/>
  <c r="C1691" i="2"/>
  <c r="D1691" i="2"/>
  <c r="E1691" i="2"/>
  <c r="F1691" i="2"/>
  <c r="C1692" i="2"/>
  <c r="D1692" i="2"/>
  <c r="E1692" i="2"/>
  <c r="F1692" i="2"/>
  <c r="C1693" i="2"/>
  <c r="D1693" i="2"/>
  <c r="E1693" i="2"/>
  <c r="F1693" i="2"/>
  <c r="C1694" i="2"/>
  <c r="D1694" i="2"/>
  <c r="E1694" i="2"/>
  <c r="F1694" i="2"/>
  <c r="C1695" i="2"/>
  <c r="D1695" i="2"/>
  <c r="E1695" i="2"/>
  <c r="F1695" i="2"/>
  <c r="C1696" i="2"/>
  <c r="D1696" i="2"/>
  <c r="E1696" i="2"/>
  <c r="F1696" i="2"/>
  <c r="C1697" i="2"/>
  <c r="D1697" i="2"/>
  <c r="E1697" i="2"/>
  <c r="F1697" i="2"/>
  <c r="C1698" i="2"/>
  <c r="D1698" i="2"/>
  <c r="E1698" i="2"/>
  <c r="F1698" i="2"/>
  <c r="C1699" i="2"/>
  <c r="D1699" i="2"/>
  <c r="E1699" i="2"/>
  <c r="F1699" i="2"/>
  <c r="C1700" i="2"/>
  <c r="D1700" i="2"/>
  <c r="E1700" i="2"/>
  <c r="F1700" i="2"/>
  <c r="C1701" i="2"/>
  <c r="D1701" i="2"/>
  <c r="E1701" i="2"/>
  <c r="F1701" i="2"/>
  <c r="C1702" i="2"/>
  <c r="D1702" i="2"/>
  <c r="E1702" i="2"/>
  <c r="F1702" i="2"/>
  <c r="C1703" i="2"/>
  <c r="D1703" i="2"/>
  <c r="E1703" i="2"/>
  <c r="F1703" i="2"/>
  <c r="C1704" i="2"/>
  <c r="D1704" i="2"/>
  <c r="E1704" i="2"/>
  <c r="F1704" i="2"/>
  <c r="C1705" i="2"/>
  <c r="D1705" i="2"/>
  <c r="E1705" i="2"/>
  <c r="F1705" i="2"/>
  <c r="C1706" i="2"/>
  <c r="D1706" i="2"/>
  <c r="E1706" i="2"/>
  <c r="F1706" i="2"/>
  <c r="C1707" i="2"/>
  <c r="D1707" i="2"/>
  <c r="E1707" i="2"/>
  <c r="F1707" i="2"/>
  <c r="C1708" i="2"/>
  <c r="D1708" i="2"/>
  <c r="E1708" i="2"/>
  <c r="F1708" i="2"/>
  <c r="C1709" i="2"/>
  <c r="D1709" i="2"/>
  <c r="E1709" i="2"/>
  <c r="F1709" i="2"/>
  <c r="C1710" i="2"/>
  <c r="D1710" i="2"/>
  <c r="E1710" i="2"/>
  <c r="F1710" i="2"/>
  <c r="C1711" i="2"/>
  <c r="D1711" i="2"/>
  <c r="E1711" i="2"/>
  <c r="F1711" i="2"/>
  <c r="C1712" i="2"/>
  <c r="D1712" i="2"/>
  <c r="E1712" i="2"/>
  <c r="F1712" i="2"/>
  <c r="C1713" i="2"/>
  <c r="D1713" i="2"/>
  <c r="E1713" i="2"/>
  <c r="F1713" i="2"/>
  <c r="C1714" i="2"/>
  <c r="D1714" i="2"/>
  <c r="E1714" i="2"/>
  <c r="F1714" i="2"/>
  <c r="C1715" i="2"/>
  <c r="D1715" i="2"/>
  <c r="E1715" i="2"/>
  <c r="F1715" i="2"/>
  <c r="C1716" i="2"/>
  <c r="D1716" i="2"/>
  <c r="E1716" i="2"/>
  <c r="F1716" i="2"/>
  <c r="C1717" i="2"/>
  <c r="D1717" i="2"/>
  <c r="E1717" i="2"/>
  <c r="F1717" i="2"/>
  <c r="C1718" i="2"/>
  <c r="D1718" i="2"/>
  <c r="E1718" i="2"/>
  <c r="F1718" i="2"/>
  <c r="C1719" i="2"/>
  <c r="D1719" i="2"/>
  <c r="E1719" i="2"/>
  <c r="F1719" i="2"/>
  <c r="C1720" i="2"/>
  <c r="D1720" i="2"/>
  <c r="E1720" i="2"/>
  <c r="F1720" i="2"/>
  <c r="C1721" i="2"/>
  <c r="D1721" i="2"/>
  <c r="E1721" i="2"/>
  <c r="F1721" i="2"/>
  <c r="C1722" i="2"/>
  <c r="D1722" i="2"/>
  <c r="E1722" i="2"/>
  <c r="F1722" i="2"/>
  <c r="C1723" i="2"/>
  <c r="D1723" i="2"/>
  <c r="E1723" i="2"/>
  <c r="F1723" i="2"/>
  <c r="C1724" i="2"/>
  <c r="D1724" i="2"/>
  <c r="E1724" i="2"/>
  <c r="F1724" i="2"/>
  <c r="C1725" i="2"/>
  <c r="D1725" i="2"/>
  <c r="E1725" i="2"/>
  <c r="F1725" i="2"/>
  <c r="C1726" i="2"/>
  <c r="D1726" i="2"/>
  <c r="E1726" i="2"/>
  <c r="F1726" i="2"/>
  <c r="C1727" i="2"/>
  <c r="D1727" i="2"/>
  <c r="E1727" i="2"/>
  <c r="F1727" i="2"/>
  <c r="C1728" i="2"/>
  <c r="D1728" i="2"/>
  <c r="E1728" i="2"/>
  <c r="F1728" i="2"/>
  <c r="C1729" i="2"/>
  <c r="D1729" i="2"/>
  <c r="E1729" i="2"/>
  <c r="F1729" i="2"/>
  <c r="C1730" i="2"/>
  <c r="D1730" i="2"/>
  <c r="E1730" i="2"/>
  <c r="F1730" i="2"/>
  <c r="C1731" i="2"/>
  <c r="D1731" i="2"/>
  <c r="E1731" i="2"/>
  <c r="F1731" i="2"/>
  <c r="C1732" i="2"/>
  <c r="D1732" i="2"/>
  <c r="E1732" i="2"/>
  <c r="F1732" i="2"/>
  <c r="C1733" i="2"/>
  <c r="D1733" i="2"/>
  <c r="E1733" i="2"/>
  <c r="F1733" i="2"/>
  <c r="C1734" i="2"/>
  <c r="D1734" i="2"/>
  <c r="E1734" i="2"/>
  <c r="F1734" i="2"/>
  <c r="C1735" i="2"/>
  <c r="D1735" i="2"/>
  <c r="E1735" i="2"/>
  <c r="F1735" i="2"/>
  <c r="C1736" i="2"/>
  <c r="D1736" i="2"/>
  <c r="E1736" i="2"/>
  <c r="F1736" i="2"/>
  <c r="C1737" i="2"/>
  <c r="D1737" i="2"/>
  <c r="E1737" i="2"/>
  <c r="F1737" i="2"/>
  <c r="C1738" i="2"/>
  <c r="D1738" i="2"/>
  <c r="E1738" i="2"/>
  <c r="F1738" i="2"/>
  <c r="C1739" i="2"/>
  <c r="D1739" i="2"/>
  <c r="E1739" i="2"/>
  <c r="F1739" i="2"/>
  <c r="C1740" i="2"/>
  <c r="D1740" i="2"/>
  <c r="E1740" i="2"/>
  <c r="F1740" i="2"/>
  <c r="C1741" i="2"/>
  <c r="D1741" i="2"/>
  <c r="E1741" i="2"/>
  <c r="F1741" i="2"/>
  <c r="C1742" i="2"/>
  <c r="D1742" i="2"/>
  <c r="E1742" i="2"/>
  <c r="F1742" i="2"/>
  <c r="C1743" i="2"/>
  <c r="D1743" i="2"/>
  <c r="E1743" i="2"/>
  <c r="F1743" i="2"/>
  <c r="C1744" i="2"/>
  <c r="D1744" i="2"/>
  <c r="E1744" i="2"/>
  <c r="F1744" i="2"/>
  <c r="C1745" i="2"/>
  <c r="D1745" i="2"/>
  <c r="E1745" i="2"/>
  <c r="F1745" i="2"/>
  <c r="C1746" i="2"/>
  <c r="D1746" i="2"/>
  <c r="E1746" i="2"/>
  <c r="F1746" i="2"/>
  <c r="C1747" i="2"/>
  <c r="D1747" i="2"/>
  <c r="E1747" i="2"/>
  <c r="F1747" i="2"/>
  <c r="C1748" i="2"/>
  <c r="D1748" i="2"/>
  <c r="E1748" i="2"/>
  <c r="F1748" i="2"/>
  <c r="C1749" i="2"/>
  <c r="D1749" i="2"/>
  <c r="E1749" i="2"/>
  <c r="F1749" i="2"/>
  <c r="C1750" i="2"/>
  <c r="D1750" i="2"/>
  <c r="E1750" i="2"/>
  <c r="F1750" i="2"/>
  <c r="C1751" i="2"/>
  <c r="D1751" i="2"/>
  <c r="E1751" i="2"/>
  <c r="F1751" i="2"/>
  <c r="C1752" i="2"/>
  <c r="D1752" i="2"/>
  <c r="E1752" i="2"/>
  <c r="F1752" i="2"/>
  <c r="C1753" i="2"/>
  <c r="D1753" i="2"/>
  <c r="E1753" i="2"/>
  <c r="F1753" i="2"/>
  <c r="C1754" i="2"/>
  <c r="D1754" i="2"/>
  <c r="E1754" i="2"/>
  <c r="F1754" i="2"/>
  <c r="C1756" i="2"/>
  <c r="D1756" i="2"/>
  <c r="E1756" i="2"/>
  <c r="F1756" i="2"/>
  <c r="C1757" i="2"/>
  <c r="D1757" i="2"/>
  <c r="E1757" i="2"/>
  <c r="F1757" i="2"/>
  <c r="C1758" i="2"/>
  <c r="D1758" i="2"/>
  <c r="E1758" i="2"/>
  <c r="F1758" i="2"/>
  <c r="C1759" i="2"/>
  <c r="D1759" i="2"/>
  <c r="E1759" i="2"/>
  <c r="F1759" i="2"/>
  <c r="C1760" i="2"/>
  <c r="D1760" i="2"/>
  <c r="E1760" i="2"/>
  <c r="F1760" i="2"/>
  <c r="C1761" i="2"/>
  <c r="D1761" i="2"/>
  <c r="E1761" i="2"/>
  <c r="F1761" i="2"/>
  <c r="C1762" i="2"/>
  <c r="D1762" i="2"/>
  <c r="E1762" i="2"/>
  <c r="F1762" i="2"/>
  <c r="C1763" i="2"/>
  <c r="D1763" i="2"/>
  <c r="E1763" i="2"/>
  <c r="F1763" i="2"/>
  <c r="C1764" i="2"/>
  <c r="D1764" i="2"/>
  <c r="E1764" i="2"/>
  <c r="F1764" i="2"/>
  <c r="C1765" i="2"/>
  <c r="D1765" i="2"/>
  <c r="E1765" i="2"/>
  <c r="F1765" i="2"/>
  <c r="C1766" i="2"/>
  <c r="D1766" i="2"/>
  <c r="E1766" i="2"/>
  <c r="F1766" i="2"/>
  <c r="C1767" i="2"/>
  <c r="D1767" i="2"/>
  <c r="E1767" i="2"/>
  <c r="F1767" i="2"/>
  <c r="C1768" i="2"/>
  <c r="D1768" i="2"/>
  <c r="E1768" i="2"/>
  <c r="F1768" i="2"/>
  <c r="C1769" i="2"/>
  <c r="D1769" i="2"/>
  <c r="E1769" i="2"/>
  <c r="F1769" i="2"/>
  <c r="C1770" i="2"/>
  <c r="D1770" i="2"/>
  <c r="E1770" i="2"/>
  <c r="F1770" i="2"/>
  <c r="C1771" i="2"/>
  <c r="D1771" i="2"/>
  <c r="E1771" i="2"/>
  <c r="F1771" i="2"/>
  <c r="C1772" i="2"/>
  <c r="D1772" i="2"/>
  <c r="E1772" i="2"/>
  <c r="F1772" i="2"/>
  <c r="C1773" i="2"/>
  <c r="D1773" i="2"/>
  <c r="E1773" i="2"/>
  <c r="F1773" i="2"/>
  <c r="C1774" i="2"/>
  <c r="D1774" i="2"/>
  <c r="E1774" i="2"/>
  <c r="F1774" i="2"/>
  <c r="C1775" i="2"/>
  <c r="D1775" i="2"/>
  <c r="E1775" i="2"/>
  <c r="F1775" i="2"/>
  <c r="C1776" i="2"/>
  <c r="D1776" i="2"/>
  <c r="H1776" i="2" s="1"/>
  <c r="E1776" i="2"/>
  <c r="F1776" i="2"/>
  <c r="C1777" i="2"/>
  <c r="D1777" i="2"/>
  <c r="H1777" i="2" s="1"/>
  <c r="E1777" i="2"/>
  <c r="F1777" i="2"/>
  <c r="C1778" i="2"/>
  <c r="D1778" i="2"/>
  <c r="E1778" i="2"/>
  <c r="F1778" i="2"/>
  <c r="C1779" i="2"/>
  <c r="D1779" i="2"/>
  <c r="E1779" i="2"/>
  <c r="F1779" i="2"/>
  <c r="C1780" i="2"/>
  <c r="D1780" i="2"/>
  <c r="H1780" i="2" s="1"/>
  <c r="E1780" i="2"/>
  <c r="F1780" i="2"/>
  <c r="C1781" i="2"/>
  <c r="D1781" i="2"/>
  <c r="E1781" i="2"/>
  <c r="F1781" i="2"/>
  <c r="C1782" i="2"/>
  <c r="D1782" i="2"/>
  <c r="E1782" i="2"/>
  <c r="F1782" i="2"/>
  <c r="C1783" i="2"/>
  <c r="D1783" i="2"/>
  <c r="E1783" i="2"/>
  <c r="F1783" i="2"/>
  <c r="C1784" i="2"/>
  <c r="D1784" i="2"/>
  <c r="E1784" i="2"/>
  <c r="F1784" i="2"/>
  <c r="C1785" i="2"/>
  <c r="D1785" i="2"/>
  <c r="E1785" i="2"/>
  <c r="F1785" i="2"/>
  <c r="C1786" i="2"/>
  <c r="D1786" i="2"/>
  <c r="E1786" i="2"/>
  <c r="F1786" i="2"/>
  <c r="C1787" i="2"/>
  <c r="D1787" i="2"/>
  <c r="E1787" i="2"/>
  <c r="F1787" i="2"/>
  <c r="C1788" i="2"/>
  <c r="D1788" i="2"/>
  <c r="E1788" i="2"/>
  <c r="F1788" i="2"/>
  <c r="C1789" i="2"/>
  <c r="D1789" i="2"/>
  <c r="E1789" i="2"/>
  <c r="F1789" i="2"/>
  <c r="C1790" i="2"/>
  <c r="D1790" i="2"/>
  <c r="H1790" i="2" s="1"/>
  <c r="E1790" i="2"/>
  <c r="F1790" i="2"/>
  <c r="C1791" i="2"/>
  <c r="D1791" i="2"/>
  <c r="E1791" i="2"/>
  <c r="F1791" i="2"/>
  <c r="C1792" i="2"/>
  <c r="D1792" i="2"/>
  <c r="E1792" i="2"/>
  <c r="F1792" i="2"/>
  <c r="C1793" i="2"/>
  <c r="D1793" i="2"/>
  <c r="E1793" i="2"/>
  <c r="F1793" i="2"/>
  <c r="C1794" i="2"/>
  <c r="D1794" i="2"/>
  <c r="E1794" i="2"/>
  <c r="F1794" i="2"/>
  <c r="C1795" i="2"/>
  <c r="D1795" i="2"/>
  <c r="E1795" i="2"/>
  <c r="F1795" i="2"/>
  <c r="C1796" i="2"/>
  <c r="D1796" i="2"/>
  <c r="E1796" i="2"/>
  <c r="F1796" i="2"/>
  <c r="C1797" i="2"/>
  <c r="D1797" i="2"/>
  <c r="E1797" i="2"/>
  <c r="F1797" i="2"/>
  <c r="C1798" i="2"/>
  <c r="D1798" i="2"/>
  <c r="E1798" i="2"/>
  <c r="F1798" i="2"/>
  <c r="C1799" i="2"/>
  <c r="D1799" i="2"/>
  <c r="E1799" i="2"/>
  <c r="F1799" i="2"/>
  <c r="C1800" i="2"/>
  <c r="D1800" i="2"/>
  <c r="E1800" i="2"/>
  <c r="F1800" i="2"/>
  <c r="C1801" i="2"/>
  <c r="D1801" i="2"/>
  <c r="E1801" i="2"/>
  <c r="F1801" i="2"/>
  <c r="C1802" i="2"/>
  <c r="D1802" i="2"/>
  <c r="E1802" i="2"/>
  <c r="F1802" i="2"/>
  <c r="C1803" i="2"/>
  <c r="D1803" i="2"/>
  <c r="E1803" i="2"/>
  <c r="F1803" i="2"/>
  <c r="C1804" i="2"/>
  <c r="D1804" i="2"/>
  <c r="E1804" i="2"/>
  <c r="F1804" i="2"/>
  <c r="C1805" i="2"/>
  <c r="D1805" i="2"/>
  <c r="E1805" i="2"/>
  <c r="F1805" i="2"/>
  <c r="C1806" i="2"/>
  <c r="D1806" i="2"/>
  <c r="E1806" i="2"/>
  <c r="F1806" i="2"/>
  <c r="C1807" i="2"/>
  <c r="D1807" i="2"/>
  <c r="E1807" i="2"/>
  <c r="F1807" i="2"/>
  <c r="C1808" i="2"/>
  <c r="D1808" i="2"/>
  <c r="E1808" i="2"/>
  <c r="F1808" i="2"/>
  <c r="C1809" i="2"/>
  <c r="D1809" i="2"/>
  <c r="E1809" i="2"/>
  <c r="F1809" i="2"/>
  <c r="C1810" i="2"/>
  <c r="D1810" i="2"/>
  <c r="E1810" i="2"/>
  <c r="F1810" i="2"/>
  <c r="C1811" i="2"/>
  <c r="D1811" i="2"/>
  <c r="E1811" i="2"/>
  <c r="F1811" i="2"/>
  <c r="C1812" i="2"/>
  <c r="D1812" i="2"/>
  <c r="H1812" i="2" s="1"/>
  <c r="E1812" i="2"/>
  <c r="F1812" i="2"/>
  <c r="C1813" i="2"/>
  <c r="D1813" i="2"/>
  <c r="E1813" i="2"/>
  <c r="F1813" i="2"/>
  <c r="C1814" i="2"/>
  <c r="D1814" i="2"/>
  <c r="E1814" i="2"/>
  <c r="F1814" i="2"/>
  <c r="C1815" i="2"/>
  <c r="D1815" i="2"/>
  <c r="E1815" i="2"/>
  <c r="F1815" i="2"/>
  <c r="C1816" i="2"/>
  <c r="D1816" i="2"/>
  <c r="E1816" i="2"/>
  <c r="F1816" i="2"/>
  <c r="C1817" i="2"/>
  <c r="D1817" i="2"/>
  <c r="E1817" i="2"/>
  <c r="F1817" i="2"/>
  <c r="C1818" i="2"/>
  <c r="D1818" i="2"/>
  <c r="E1818" i="2"/>
  <c r="F1818" i="2"/>
  <c r="C1819" i="2"/>
  <c r="D1819" i="2"/>
  <c r="E1819" i="2"/>
  <c r="F1819" i="2"/>
  <c r="C1820" i="2"/>
  <c r="D1820" i="2"/>
  <c r="E1820" i="2"/>
  <c r="F1820" i="2"/>
  <c r="C1821" i="2"/>
  <c r="D1821" i="2"/>
  <c r="E1821" i="2"/>
  <c r="F1821" i="2"/>
  <c r="C1822" i="2"/>
  <c r="D1822" i="2"/>
  <c r="E1822" i="2"/>
  <c r="F1822" i="2"/>
  <c r="C1823" i="2"/>
  <c r="D1823" i="2"/>
  <c r="E1823" i="2"/>
  <c r="F1823" i="2"/>
  <c r="C1824" i="2"/>
  <c r="D1824" i="2"/>
  <c r="E1824" i="2"/>
  <c r="F1824" i="2"/>
  <c r="C1825" i="2"/>
  <c r="D1825" i="2"/>
  <c r="E1825" i="2"/>
  <c r="F1825" i="2"/>
  <c r="C1826" i="2"/>
  <c r="D1826" i="2"/>
  <c r="E1826" i="2"/>
  <c r="F1826" i="2"/>
  <c r="C1827" i="2"/>
  <c r="D1827" i="2"/>
  <c r="E1827" i="2"/>
  <c r="F1827" i="2"/>
  <c r="C1828" i="2"/>
  <c r="D1828" i="2"/>
  <c r="E1828" i="2"/>
  <c r="F1828" i="2"/>
  <c r="C1829" i="2"/>
  <c r="D1829" i="2"/>
  <c r="E1829" i="2"/>
  <c r="F1829" i="2"/>
  <c r="C1830" i="2"/>
  <c r="D1830" i="2"/>
  <c r="H1830" i="2" s="1"/>
  <c r="E1830" i="2"/>
  <c r="F1830" i="2"/>
  <c r="C1831" i="2"/>
  <c r="D1831" i="2"/>
  <c r="E1831" i="2"/>
  <c r="F1831" i="2"/>
  <c r="C1832" i="2"/>
  <c r="D1832" i="2"/>
  <c r="E1832" i="2"/>
  <c r="F1832" i="2"/>
  <c r="C1833" i="2"/>
  <c r="D1833" i="2"/>
  <c r="H1833" i="2" s="1"/>
  <c r="E1833" i="2"/>
  <c r="F1833" i="2"/>
  <c r="C1834" i="2"/>
  <c r="D1834" i="2"/>
  <c r="E1834" i="2"/>
  <c r="F1834" i="2"/>
  <c r="C1835" i="2"/>
  <c r="D1835" i="2"/>
  <c r="E1835" i="2"/>
  <c r="F1835" i="2"/>
  <c r="C1836" i="2"/>
  <c r="D1836" i="2"/>
  <c r="E1836" i="2"/>
  <c r="F1836" i="2"/>
  <c r="C1837" i="2"/>
  <c r="D1837" i="2"/>
  <c r="E1837" i="2"/>
  <c r="F1837" i="2"/>
  <c r="C1838" i="2"/>
  <c r="D1838" i="2"/>
  <c r="E1838" i="2"/>
  <c r="F1838" i="2"/>
  <c r="C1839" i="2"/>
  <c r="D1839" i="2"/>
  <c r="E1839" i="2"/>
  <c r="F1839" i="2"/>
  <c r="C4" i="2"/>
  <c r="D4" i="2"/>
  <c r="E4" i="2"/>
  <c r="F4" i="2"/>
  <c r="C5" i="2"/>
  <c r="D5" i="2"/>
  <c r="E5" i="2"/>
  <c r="F5" i="2"/>
  <c r="C6" i="2"/>
  <c r="D6" i="2"/>
  <c r="E6" i="2"/>
  <c r="F6" i="2"/>
  <c r="C7" i="2"/>
  <c r="D7" i="2"/>
  <c r="E7" i="2"/>
  <c r="F7" i="2"/>
  <c r="C8" i="2"/>
  <c r="D8" i="2"/>
  <c r="E8" i="2"/>
  <c r="F8" i="2"/>
  <c r="C9" i="2"/>
  <c r="D9" i="2"/>
  <c r="E9" i="2"/>
  <c r="F9" i="2"/>
  <c r="C10" i="2"/>
  <c r="D10" i="2"/>
  <c r="E10" i="2"/>
  <c r="F10" i="2"/>
  <c r="C11" i="2"/>
  <c r="D11" i="2"/>
  <c r="E11" i="2"/>
  <c r="F11" i="2"/>
  <c r="C12" i="2"/>
  <c r="D12" i="2"/>
  <c r="E12" i="2"/>
  <c r="F12" i="2"/>
  <c r="C13" i="2"/>
  <c r="D13" i="2"/>
  <c r="E13" i="2"/>
  <c r="F13" i="2"/>
  <c r="C14" i="2"/>
  <c r="D14" i="2"/>
  <c r="E14" i="2"/>
  <c r="F14" i="2"/>
  <c r="C15" i="2"/>
  <c r="D15" i="2"/>
  <c r="E15" i="2"/>
  <c r="F15" i="2"/>
  <c r="C16" i="2"/>
  <c r="D16" i="2"/>
  <c r="E16" i="2"/>
  <c r="F16" i="2"/>
  <c r="C17" i="2"/>
  <c r="D17" i="2"/>
  <c r="E17" i="2"/>
  <c r="F17" i="2"/>
  <c r="C18" i="2"/>
  <c r="D18" i="2"/>
  <c r="E18" i="2"/>
  <c r="F18" i="2"/>
  <c r="H1755" i="2"/>
  <c r="H1757" i="2"/>
  <c r="H1763" i="2"/>
  <c r="H1765" i="2"/>
  <c r="H1773" i="2"/>
  <c r="H1781" i="2"/>
  <c r="H1785" i="2"/>
  <c r="H1787" i="2"/>
  <c r="H1789" i="2"/>
  <c r="H1795" i="2"/>
  <c r="H1801" i="2"/>
  <c r="H1803" i="2"/>
  <c r="H1805" i="2"/>
  <c r="H1809" i="2"/>
  <c r="H1811" i="2"/>
  <c r="H1813" i="2"/>
  <c r="H1817" i="2"/>
  <c r="H1819" i="2"/>
  <c r="H1825" i="2"/>
  <c r="H1827" i="2"/>
  <c r="H1829" i="2"/>
  <c r="H1835" i="2"/>
  <c r="H1837" i="2"/>
  <c r="F3" i="2"/>
  <c r="E3" i="2"/>
  <c r="D3" i="2"/>
  <c r="C3" i="2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16" i="11"/>
  <c r="G228" i="11"/>
  <c r="F228" i="11"/>
  <c r="G227" i="11"/>
  <c r="F227" i="11"/>
  <c r="G226" i="11"/>
  <c r="F226" i="11"/>
  <c r="G225" i="11"/>
  <c r="F225" i="11"/>
  <c r="G224" i="11"/>
  <c r="F224" i="11"/>
  <c r="G223" i="11"/>
  <c r="F223" i="11"/>
  <c r="G222" i="11"/>
  <c r="F222" i="11"/>
  <c r="G221" i="11"/>
  <c r="F221" i="11"/>
  <c r="G220" i="11"/>
  <c r="F220" i="11"/>
  <c r="G219" i="11"/>
  <c r="F219" i="11"/>
  <c r="G218" i="11"/>
  <c r="F218" i="11"/>
  <c r="G217" i="11"/>
  <c r="F217" i="11"/>
  <c r="G216" i="11"/>
  <c r="F216" i="11"/>
  <c r="G215" i="11"/>
  <c r="F215" i="11"/>
  <c r="G214" i="11"/>
  <c r="F214" i="11"/>
  <c r="G213" i="11"/>
  <c r="F213" i="11"/>
  <c r="G212" i="11"/>
  <c r="F212" i="11"/>
  <c r="G211" i="11"/>
  <c r="F211" i="11"/>
  <c r="G210" i="11"/>
  <c r="F210" i="11"/>
  <c r="G209" i="11"/>
  <c r="F209" i="11"/>
  <c r="G208" i="11"/>
  <c r="F208" i="11"/>
  <c r="G207" i="11"/>
  <c r="F207" i="11"/>
  <c r="G206" i="11"/>
  <c r="F206" i="11"/>
  <c r="G205" i="11"/>
  <c r="F205" i="11"/>
  <c r="G204" i="11"/>
  <c r="F204" i="11"/>
  <c r="G203" i="11"/>
  <c r="F203" i="11"/>
  <c r="G202" i="11"/>
  <c r="F202" i="11"/>
  <c r="G201" i="11"/>
  <c r="F201" i="11"/>
  <c r="G200" i="11"/>
  <c r="F200" i="11"/>
  <c r="G199" i="11"/>
  <c r="F199" i="11"/>
  <c r="G198" i="11"/>
  <c r="F198" i="11"/>
  <c r="G197" i="11"/>
  <c r="F197" i="11"/>
  <c r="G196" i="11"/>
  <c r="F196" i="11"/>
  <c r="G195" i="11"/>
  <c r="F195" i="11"/>
  <c r="G194" i="11"/>
  <c r="F194" i="11"/>
  <c r="G193" i="11"/>
  <c r="F193" i="11"/>
  <c r="G192" i="11"/>
  <c r="F192" i="11"/>
  <c r="G191" i="11"/>
  <c r="F191" i="11"/>
  <c r="G190" i="11"/>
  <c r="F190" i="11"/>
  <c r="G189" i="11"/>
  <c r="F189" i="11"/>
  <c r="G188" i="11"/>
  <c r="F188" i="11"/>
  <c r="G187" i="11"/>
  <c r="F187" i="11"/>
  <c r="G186" i="11"/>
  <c r="F186" i="11"/>
  <c r="G185" i="11"/>
  <c r="F185" i="11"/>
  <c r="G184" i="11"/>
  <c r="F184" i="11"/>
  <c r="G183" i="11"/>
  <c r="F183" i="11"/>
  <c r="G182" i="11"/>
  <c r="F182" i="11"/>
  <c r="G181" i="11"/>
  <c r="F181" i="11"/>
  <c r="G180" i="11"/>
  <c r="F180" i="11"/>
  <c r="G179" i="11"/>
  <c r="F179" i="11"/>
  <c r="G178" i="11"/>
  <c r="F178" i="11"/>
  <c r="G177" i="11"/>
  <c r="F177" i="11"/>
  <c r="G176" i="11"/>
  <c r="F176" i="11"/>
  <c r="G175" i="11"/>
  <c r="F175" i="11"/>
  <c r="G174" i="11"/>
  <c r="F174" i="11"/>
  <c r="G173" i="11"/>
  <c r="F173" i="11"/>
  <c r="G172" i="11"/>
  <c r="F172" i="11"/>
  <c r="G171" i="11"/>
  <c r="F171" i="11"/>
  <c r="G170" i="11"/>
  <c r="F170" i="11"/>
  <c r="G169" i="11"/>
  <c r="F169" i="11"/>
  <c r="G168" i="11"/>
  <c r="F168" i="11"/>
  <c r="G167" i="11"/>
  <c r="F167" i="11"/>
  <c r="G166" i="11"/>
  <c r="F166" i="11"/>
  <c r="G165" i="11"/>
  <c r="F165" i="11"/>
  <c r="G164" i="11"/>
  <c r="F164" i="11"/>
  <c r="G163" i="11"/>
  <c r="F163" i="11"/>
  <c r="G162" i="11"/>
  <c r="F162" i="11"/>
  <c r="G161" i="11"/>
  <c r="F161" i="11"/>
  <c r="G160" i="11"/>
  <c r="F160" i="11"/>
  <c r="G159" i="11"/>
  <c r="F159" i="11"/>
  <c r="G158" i="11"/>
  <c r="F158" i="11"/>
  <c r="G157" i="11"/>
  <c r="F157" i="11"/>
  <c r="G156" i="11"/>
  <c r="F156" i="11"/>
  <c r="G155" i="11"/>
  <c r="F155" i="11"/>
  <c r="G154" i="11"/>
  <c r="F154" i="11"/>
  <c r="G153" i="11"/>
  <c r="F153" i="11"/>
  <c r="G152" i="11"/>
  <c r="F152" i="11"/>
  <c r="G151" i="11"/>
  <c r="F151" i="11"/>
  <c r="G150" i="11"/>
  <c r="F150" i="11"/>
  <c r="G149" i="11"/>
  <c r="F149" i="11"/>
  <c r="G148" i="11"/>
  <c r="F148" i="11"/>
  <c r="G147" i="11"/>
  <c r="F147" i="11"/>
  <c r="G146" i="11"/>
  <c r="F146" i="11"/>
  <c r="G145" i="11"/>
  <c r="F145" i="11"/>
  <c r="G144" i="11"/>
  <c r="F144" i="11"/>
  <c r="G143" i="11"/>
  <c r="F143" i="11"/>
  <c r="G142" i="11"/>
  <c r="F142" i="11"/>
  <c r="G141" i="11"/>
  <c r="F141" i="11"/>
  <c r="G140" i="11"/>
  <c r="F140" i="11"/>
  <c r="G139" i="11"/>
  <c r="F139" i="11"/>
  <c r="G138" i="11"/>
  <c r="F138" i="11"/>
  <c r="G137" i="11"/>
  <c r="F137" i="11"/>
  <c r="G136" i="11"/>
  <c r="F136" i="11"/>
  <c r="G135" i="11"/>
  <c r="F135" i="11"/>
  <c r="G134" i="11"/>
  <c r="F134" i="11"/>
  <c r="G133" i="11"/>
  <c r="F133" i="11"/>
  <c r="G132" i="11"/>
  <c r="F132" i="11"/>
  <c r="G131" i="11"/>
  <c r="F131" i="11"/>
  <c r="G130" i="11"/>
  <c r="F130" i="11"/>
  <c r="G129" i="11"/>
  <c r="F129" i="11"/>
  <c r="G128" i="11"/>
  <c r="F128" i="11"/>
  <c r="G127" i="11"/>
  <c r="F127" i="11"/>
  <c r="G126" i="11"/>
  <c r="F126" i="11"/>
  <c r="G125" i="11"/>
  <c r="F125" i="11"/>
  <c r="G124" i="11"/>
  <c r="F124" i="11"/>
  <c r="G123" i="11"/>
  <c r="F123" i="11"/>
  <c r="G122" i="11"/>
  <c r="F122" i="11"/>
  <c r="G121" i="11"/>
  <c r="F121" i="11"/>
  <c r="G120" i="11"/>
  <c r="F120" i="11"/>
  <c r="G119" i="11"/>
  <c r="F119" i="11"/>
  <c r="G118" i="11"/>
  <c r="F118" i="11"/>
  <c r="G117" i="11"/>
  <c r="F117" i="11"/>
  <c r="G116" i="11"/>
  <c r="F116" i="11"/>
  <c r="G115" i="11"/>
  <c r="F115" i="11"/>
  <c r="G114" i="11"/>
  <c r="F114" i="11"/>
  <c r="G113" i="11"/>
  <c r="F113" i="11"/>
  <c r="G112" i="11"/>
  <c r="F112" i="11"/>
  <c r="G111" i="11"/>
  <c r="F111" i="11"/>
  <c r="G110" i="11"/>
  <c r="F110" i="11"/>
  <c r="G109" i="11"/>
  <c r="F109" i="11"/>
  <c r="G108" i="11"/>
  <c r="F108" i="11"/>
  <c r="G107" i="11"/>
  <c r="F107" i="11"/>
  <c r="G106" i="11"/>
  <c r="F106" i="11"/>
  <c r="G105" i="11"/>
  <c r="F105" i="11"/>
  <c r="G104" i="11"/>
  <c r="F104" i="11"/>
  <c r="G103" i="11"/>
  <c r="F103" i="11"/>
  <c r="G102" i="11"/>
  <c r="F102" i="11"/>
  <c r="G101" i="11"/>
  <c r="F101" i="11"/>
  <c r="G100" i="11"/>
  <c r="F100" i="11"/>
  <c r="G99" i="11"/>
  <c r="F99" i="11"/>
  <c r="G98" i="11"/>
  <c r="F98" i="11"/>
  <c r="G97" i="11"/>
  <c r="F97" i="11"/>
  <c r="G96" i="11"/>
  <c r="F96" i="11"/>
  <c r="G95" i="11"/>
  <c r="F95" i="11"/>
  <c r="G94" i="11"/>
  <c r="F94" i="11"/>
  <c r="G93" i="11"/>
  <c r="F93" i="11"/>
  <c r="G92" i="11"/>
  <c r="F92" i="11"/>
  <c r="G91" i="11"/>
  <c r="F91" i="11"/>
  <c r="G90" i="11"/>
  <c r="F90" i="11"/>
  <c r="G89" i="11"/>
  <c r="F89" i="11"/>
  <c r="G88" i="11"/>
  <c r="F88" i="11"/>
  <c r="G87" i="11"/>
  <c r="F87" i="11"/>
  <c r="G86" i="11"/>
  <c r="F86" i="11"/>
  <c r="G85" i="11"/>
  <c r="F85" i="11"/>
  <c r="G84" i="11"/>
  <c r="F84" i="11"/>
  <c r="G83" i="11"/>
  <c r="F83" i="11"/>
  <c r="G82" i="11"/>
  <c r="F82" i="11"/>
  <c r="G81" i="11"/>
  <c r="F81" i="11"/>
  <c r="G80" i="11"/>
  <c r="F80" i="11"/>
  <c r="G79" i="11"/>
  <c r="F79" i="11"/>
  <c r="G78" i="11"/>
  <c r="F78" i="11"/>
  <c r="G77" i="11"/>
  <c r="F77" i="11"/>
  <c r="G76" i="11"/>
  <c r="F76" i="11"/>
  <c r="G75" i="11"/>
  <c r="F75" i="11"/>
  <c r="G74" i="11"/>
  <c r="F74" i="11"/>
  <c r="G73" i="11"/>
  <c r="F73" i="11"/>
  <c r="G72" i="11"/>
  <c r="F72" i="11"/>
  <c r="G71" i="11"/>
  <c r="F71" i="11"/>
  <c r="G70" i="11"/>
  <c r="F70" i="11"/>
  <c r="G69" i="11"/>
  <c r="F69" i="11"/>
  <c r="G68" i="11"/>
  <c r="F68" i="11"/>
  <c r="G67" i="11"/>
  <c r="F67" i="11"/>
  <c r="G66" i="11"/>
  <c r="F66" i="11"/>
  <c r="G65" i="11"/>
  <c r="F65" i="11"/>
  <c r="G64" i="11"/>
  <c r="F64" i="11"/>
  <c r="G63" i="11"/>
  <c r="F63" i="11"/>
  <c r="G62" i="11"/>
  <c r="F62" i="11"/>
  <c r="G61" i="11"/>
  <c r="F61" i="11"/>
  <c r="G60" i="11"/>
  <c r="F60" i="11"/>
  <c r="G59" i="11"/>
  <c r="F59" i="11"/>
  <c r="G58" i="11"/>
  <c r="F58" i="11"/>
  <c r="G57" i="11"/>
  <c r="F57" i="11"/>
  <c r="G56" i="11"/>
  <c r="F56" i="11"/>
  <c r="G55" i="11"/>
  <c r="F55" i="11"/>
  <c r="G54" i="11"/>
  <c r="F54" i="11"/>
  <c r="G53" i="11"/>
  <c r="F53" i="11"/>
  <c r="G52" i="11"/>
  <c r="F52" i="11"/>
  <c r="G51" i="11"/>
  <c r="F51" i="11"/>
  <c r="G50" i="11"/>
  <c r="F50" i="11"/>
  <c r="G49" i="11"/>
  <c r="F49" i="11"/>
  <c r="G48" i="11"/>
  <c r="F48" i="11"/>
  <c r="G47" i="11"/>
  <c r="F47" i="11"/>
  <c r="G46" i="11"/>
  <c r="F46" i="11"/>
  <c r="G45" i="11"/>
  <c r="F45" i="11"/>
  <c r="G44" i="11"/>
  <c r="F44" i="11"/>
  <c r="G43" i="11"/>
  <c r="F43" i="11"/>
  <c r="G42" i="11"/>
  <c r="F42" i="11"/>
  <c r="G41" i="11"/>
  <c r="F41" i="11"/>
  <c r="G40" i="11"/>
  <c r="F40" i="11"/>
  <c r="G39" i="11"/>
  <c r="F39" i="11"/>
  <c r="G38" i="11"/>
  <c r="F38" i="11"/>
  <c r="G37" i="11"/>
  <c r="F37" i="11"/>
  <c r="G36" i="11"/>
  <c r="F36" i="11"/>
  <c r="G35" i="11"/>
  <c r="F35" i="11"/>
  <c r="G34" i="11"/>
  <c r="F34" i="11"/>
  <c r="G33" i="11"/>
  <c r="F33" i="11"/>
  <c r="G32" i="11"/>
  <c r="F32" i="11"/>
  <c r="G31" i="11"/>
  <c r="F31" i="11"/>
  <c r="G30" i="11"/>
  <c r="F30" i="11"/>
  <c r="G29" i="11"/>
  <c r="F29" i="11"/>
  <c r="G28" i="11"/>
  <c r="F28" i="11"/>
  <c r="G27" i="11"/>
  <c r="F27" i="11"/>
  <c r="G26" i="11"/>
  <c r="F26" i="11"/>
  <c r="G25" i="11"/>
  <c r="F25" i="11"/>
  <c r="G24" i="11"/>
  <c r="F24" i="11"/>
  <c r="G23" i="11"/>
  <c r="F23" i="11"/>
  <c r="G22" i="11"/>
  <c r="F22" i="11"/>
  <c r="G21" i="11"/>
  <c r="F21" i="11"/>
  <c r="G20" i="11"/>
  <c r="F20" i="11"/>
  <c r="G19" i="11"/>
  <c r="F19" i="11"/>
  <c r="G18" i="11"/>
  <c r="F18" i="11"/>
  <c r="G17" i="11"/>
  <c r="F17" i="11"/>
  <c r="G16" i="11"/>
  <c r="F16" i="11"/>
  <c r="G15" i="11"/>
  <c r="F15" i="11"/>
  <c r="G14" i="11"/>
  <c r="F14" i="11"/>
  <c r="G13" i="11"/>
  <c r="F13" i="11"/>
  <c r="G12" i="11"/>
  <c r="F12" i="11"/>
  <c r="G11" i="11"/>
  <c r="F11" i="11"/>
  <c r="G10" i="11"/>
  <c r="F10" i="11"/>
  <c r="G9" i="11"/>
  <c r="F9" i="11"/>
  <c r="G8" i="11"/>
  <c r="F8" i="11"/>
  <c r="G7" i="11"/>
  <c r="F7" i="11"/>
  <c r="G6" i="11"/>
  <c r="F6" i="11"/>
  <c r="G5" i="11"/>
  <c r="F5" i="11"/>
  <c r="G4" i="11"/>
  <c r="F4" i="11"/>
  <c r="G3" i="11"/>
  <c r="F3" i="11"/>
  <c r="G2" i="11"/>
  <c r="F2" i="11"/>
  <c r="H1779" i="2"/>
  <c r="H1793" i="2"/>
  <c r="H1797" i="2"/>
  <c r="H1821" i="2"/>
  <c r="H1771" i="2"/>
  <c r="F2" i="2"/>
  <c r="E2" i="2"/>
  <c r="D2" i="2"/>
  <c r="C2" i="2"/>
  <c r="H1838" i="2" l="1"/>
  <c r="H1836" i="2"/>
  <c r="H1832" i="2"/>
  <c r="H1824" i="2"/>
  <c r="H1822" i="2"/>
  <c r="H1816" i="2"/>
  <c r="H1814" i="2"/>
  <c r="H1808" i="2"/>
  <c r="H1806" i="2"/>
  <c r="H1800" i="2"/>
  <c r="H1798" i="2"/>
  <c r="H1796" i="2"/>
  <c r="H1792" i="2"/>
  <c r="H1788" i="2"/>
  <c r="H1784" i="2"/>
  <c r="H1782" i="2"/>
  <c r="H1774" i="2"/>
  <c r="H1772" i="2"/>
  <c r="H1768" i="2"/>
  <c r="H1766" i="2"/>
  <c r="H1764" i="2"/>
  <c r="H1760" i="2"/>
  <c r="H1758" i="2"/>
  <c r="H1756" i="2"/>
  <c r="H1770" i="2"/>
  <c r="H1762" i="2"/>
  <c r="H1820" i="2"/>
  <c r="H1828" i="2"/>
  <c r="H1804" i="2"/>
  <c r="H1761" i="2"/>
  <c r="H1769" i="2"/>
  <c r="H1839" i="2"/>
  <c r="H1831" i="2"/>
  <c r="H1823" i="2"/>
  <c r="H1815" i="2"/>
  <c r="H1807" i="2"/>
  <c r="H1799" i="2"/>
  <c r="H1791" i="2"/>
  <c r="H1783" i="2"/>
  <c r="H1834" i="2"/>
  <c r="H1826" i="2"/>
  <c r="H1818" i="2"/>
  <c r="H1810" i="2"/>
  <c r="H1802" i="2"/>
  <c r="H1794" i="2"/>
  <c r="H1786" i="2"/>
  <c r="H1778" i="2"/>
  <c r="H1775" i="2"/>
  <c r="H1767" i="2"/>
  <c r="H1759" i="2"/>
  <c r="H3" i="2" l="1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2" i="2"/>
  <c r="G228" i="10"/>
  <c r="F228" i="10"/>
  <c r="G227" i="10"/>
  <c r="F227" i="10"/>
  <c r="G226" i="10"/>
  <c r="F226" i="10"/>
  <c r="G225" i="10"/>
  <c r="F225" i="10"/>
  <c r="G224" i="10"/>
  <c r="F224" i="10"/>
  <c r="G223" i="10"/>
  <c r="F223" i="10"/>
  <c r="G222" i="10"/>
  <c r="F222" i="10"/>
  <c r="G221" i="10"/>
  <c r="F221" i="10"/>
  <c r="G220" i="10"/>
  <c r="F220" i="10"/>
  <c r="G219" i="10"/>
  <c r="F219" i="10"/>
  <c r="G218" i="10"/>
  <c r="F218" i="10"/>
  <c r="G217" i="10"/>
  <c r="F217" i="10"/>
  <c r="G216" i="10"/>
  <c r="F216" i="10"/>
  <c r="G215" i="10"/>
  <c r="F215" i="10"/>
  <c r="G214" i="10"/>
  <c r="F214" i="10"/>
  <c r="G213" i="10"/>
  <c r="F213" i="10"/>
  <c r="G212" i="10"/>
  <c r="F212" i="10"/>
  <c r="G211" i="10"/>
  <c r="F211" i="10"/>
  <c r="G210" i="10"/>
  <c r="F210" i="10"/>
  <c r="G209" i="10"/>
  <c r="F209" i="10"/>
  <c r="G208" i="10"/>
  <c r="F208" i="10"/>
  <c r="G207" i="10"/>
  <c r="F207" i="10"/>
  <c r="G206" i="10"/>
  <c r="F206" i="10"/>
  <c r="G205" i="10"/>
  <c r="F205" i="10"/>
  <c r="G204" i="10"/>
  <c r="F204" i="10"/>
  <c r="G203" i="10"/>
  <c r="F203" i="10"/>
  <c r="G202" i="10"/>
  <c r="F202" i="10"/>
  <c r="G201" i="10"/>
  <c r="F201" i="10"/>
  <c r="G200" i="10"/>
  <c r="F200" i="10"/>
  <c r="G199" i="10"/>
  <c r="F199" i="10"/>
  <c r="G198" i="10"/>
  <c r="F198" i="10"/>
  <c r="G197" i="10"/>
  <c r="F197" i="10"/>
  <c r="G196" i="10"/>
  <c r="F196" i="10"/>
  <c r="G195" i="10"/>
  <c r="F195" i="10"/>
  <c r="G194" i="10"/>
  <c r="F194" i="10"/>
  <c r="G193" i="10"/>
  <c r="F193" i="10"/>
  <c r="G192" i="10"/>
  <c r="F192" i="10"/>
  <c r="G191" i="10"/>
  <c r="F191" i="10"/>
  <c r="G190" i="10"/>
  <c r="F190" i="10"/>
  <c r="G189" i="10"/>
  <c r="F189" i="10"/>
  <c r="G188" i="10"/>
  <c r="F188" i="10"/>
  <c r="G187" i="10"/>
  <c r="F187" i="10"/>
  <c r="G186" i="10"/>
  <c r="F186" i="10"/>
  <c r="G185" i="10"/>
  <c r="F185" i="10"/>
  <c r="G184" i="10"/>
  <c r="F184" i="10"/>
  <c r="G183" i="10"/>
  <c r="F183" i="10"/>
  <c r="G182" i="10"/>
  <c r="F182" i="10"/>
  <c r="G181" i="10"/>
  <c r="F181" i="10"/>
  <c r="G180" i="10"/>
  <c r="F180" i="10"/>
  <c r="G179" i="10"/>
  <c r="F179" i="10"/>
  <c r="G178" i="10"/>
  <c r="F178" i="10"/>
  <c r="G177" i="10"/>
  <c r="F177" i="10"/>
  <c r="G176" i="10"/>
  <c r="F176" i="10"/>
  <c r="G175" i="10"/>
  <c r="F175" i="10"/>
  <c r="G174" i="10"/>
  <c r="F174" i="10"/>
  <c r="G173" i="10"/>
  <c r="F173" i="10"/>
  <c r="G172" i="10"/>
  <c r="F172" i="10"/>
  <c r="G171" i="10"/>
  <c r="F171" i="10"/>
  <c r="G170" i="10"/>
  <c r="F170" i="10"/>
  <c r="G169" i="10"/>
  <c r="F169" i="10"/>
  <c r="G168" i="10"/>
  <c r="F168" i="10"/>
  <c r="G167" i="10"/>
  <c r="F167" i="10"/>
  <c r="G166" i="10"/>
  <c r="F166" i="10"/>
  <c r="G165" i="10"/>
  <c r="F165" i="10"/>
  <c r="G164" i="10"/>
  <c r="F164" i="10"/>
  <c r="G163" i="10"/>
  <c r="F163" i="10"/>
  <c r="G162" i="10"/>
  <c r="F162" i="10"/>
  <c r="G161" i="10"/>
  <c r="F161" i="10"/>
  <c r="G160" i="10"/>
  <c r="F160" i="10"/>
  <c r="G159" i="10"/>
  <c r="F159" i="10"/>
  <c r="G158" i="10"/>
  <c r="F158" i="10"/>
  <c r="G157" i="10"/>
  <c r="F157" i="10"/>
  <c r="G156" i="10"/>
  <c r="F156" i="10"/>
  <c r="G155" i="10"/>
  <c r="F155" i="10"/>
  <c r="G154" i="10"/>
  <c r="F154" i="10"/>
  <c r="G153" i="10"/>
  <c r="F153" i="10"/>
  <c r="G152" i="10"/>
  <c r="F152" i="10"/>
  <c r="G151" i="10"/>
  <c r="F151" i="10"/>
  <c r="G150" i="10"/>
  <c r="F150" i="10"/>
  <c r="G149" i="10"/>
  <c r="F149" i="10"/>
  <c r="G148" i="10"/>
  <c r="F148" i="10"/>
  <c r="G147" i="10"/>
  <c r="F147" i="10"/>
  <c r="G146" i="10"/>
  <c r="F146" i="10"/>
  <c r="G145" i="10"/>
  <c r="F145" i="10"/>
  <c r="G144" i="10"/>
  <c r="F144" i="10"/>
  <c r="G143" i="10"/>
  <c r="F143" i="10"/>
  <c r="G142" i="10"/>
  <c r="F142" i="10"/>
  <c r="G141" i="10"/>
  <c r="F141" i="10"/>
  <c r="G140" i="10"/>
  <c r="F140" i="10"/>
  <c r="G139" i="10"/>
  <c r="F139" i="10"/>
  <c r="G138" i="10"/>
  <c r="F138" i="10"/>
  <c r="G137" i="10"/>
  <c r="F137" i="10"/>
  <c r="G136" i="10"/>
  <c r="F136" i="10"/>
  <c r="G135" i="10"/>
  <c r="F135" i="10"/>
  <c r="G134" i="10"/>
  <c r="F134" i="10"/>
  <c r="G133" i="10"/>
  <c r="F133" i="10"/>
  <c r="G132" i="10"/>
  <c r="F132" i="10"/>
  <c r="G131" i="10"/>
  <c r="F131" i="10"/>
  <c r="G130" i="10"/>
  <c r="F130" i="10"/>
  <c r="G129" i="10"/>
  <c r="F129" i="10"/>
  <c r="G128" i="10"/>
  <c r="F128" i="10"/>
  <c r="G127" i="10"/>
  <c r="F127" i="10"/>
  <c r="G126" i="10"/>
  <c r="F126" i="10"/>
  <c r="G125" i="10"/>
  <c r="F125" i="10"/>
  <c r="G124" i="10"/>
  <c r="F124" i="10"/>
  <c r="G123" i="10"/>
  <c r="F123" i="10"/>
  <c r="G122" i="10"/>
  <c r="F122" i="10"/>
  <c r="G121" i="10"/>
  <c r="F121" i="10"/>
  <c r="G120" i="10"/>
  <c r="F120" i="10"/>
  <c r="G119" i="10"/>
  <c r="F119" i="10"/>
  <c r="G118" i="10"/>
  <c r="F118" i="10"/>
  <c r="G117" i="10"/>
  <c r="F117" i="10"/>
  <c r="G116" i="10"/>
  <c r="F116" i="10"/>
  <c r="G115" i="10"/>
  <c r="F115" i="10"/>
  <c r="G114" i="10"/>
  <c r="F114" i="10"/>
  <c r="G113" i="10"/>
  <c r="F113" i="10"/>
  <c r="G112" i="10"/>
  <c r="F112" i="10"/>
  <c r="G111" i="10"/>
  <c r="F111" i="10"/>
  <c r="G110" i="10"/>
  <c r="F110" i="10"/>
  <c r="G109" i="10"/>
  <c r="F109" i="10"/>
  <c r="G108" i="10"/>
  <c r="F108" i="10"/>
  <c r="G107" i="10"/>
  <c r="F107" i="10"/>
  <c r="G106" i="10"/>
  <c r="F106" i="10"/>
  <c r="G105" i="10"/>
  <c r="F105" i="10"/>
  <c r="G104" i="10"/>
  <c r="F104" i="10"/>
  <c r="G103" i="10"/>
  <c r="F103" i="10"/>
  <c r="G102" i="10"/>
  <c r="F102" i="10"/>
  <c r="G101" i="10"/>
  <c r="F101" i="10"/>
  <c r="G100" i="10"/>
  <c r="F100" i="10"/>
  <c r="G99" i="10"/>
  <c r="F99" i="10"/>
  <c r="G98" i="10"/>
  <c r="F98" i="10"/>
  <c r="G97" i="10"/>
  <c r="F97" i="10"/>
  <c r="G96" i="10"/>
  <c r="F96" i="10"/>
  <c r="G95" i="10"/>
  <c r="F95" i="10"/>
  <c r="G94" i="10"/>
  <c r="F94" i="10"/>
  <c r="G93" i="10"/>
  <c r="F93" i="10"/>
  <c r="G92" i="10"/>
  <c r="F92" i="10"/>
  <c r="G91" i="10"/>
  <c r="F91" i="10"/>
  <c r="G90" i="10"/>
  <c r="F90" i="10"/>
  <c r="G89" i="10"/>
  <c r="F89" i="10"/>
  <c r="G88" i="10"/>
  <c r="F88" i="10"/>
  <c r="G87" i="10"/>
  <c r="F87" i="10"/>
  <c r="G86" i="10"/>
  <c r="F86" i="10"/>
  <c r="G85" i="10"/>
  <c r="F85" i="10"/>
  <c r="G84" i="10"/>
  <c r="F84" i="10"/>
  <c r="G83" i="10"/>
  <c r="F83" i="10"/>
  <c r="G82" i="10"/>
  <c r="F82" i="10"/>
  <c r="G81" i="10"/>
  <c r="F81" i="10"/>
  <c r="G80" i="10"/>
  <c r="F80" i="10"/>
  <c r="G79" i="10"/>
  <c r="F79" i="10"/>
  <c r="G78" i="10"/>
  <c r="F78" i="10"/>
  <c r="G77" i="10"/>
  <c r="F77" i="10"/>
  <c r="G76" i="10"/>
  <c r="F76" i="10"/>
  <c r="G75" i="10"/>
  <c r="F75" i="10"/>
  <c r="G74" i="10"/>
  <c r="F74" i="10"/>
  <c r="G73" i="10"/>
  <c r="F73" i="10"/>
  <c r="G72" i="10"/>
  <c r="F72" i="10"/>
  <c r="G71" i="10"/>
  <c r="F71" i="10"/>
  <c r="G70" i="10"/>
  <c r="F70" i="10"/>
  <c r="G69" i="10"/>
  <c r="F69" i="10"/>
  <c r="G68" i="10"/>
  <c r="F68" i="10"/>
  <c r="G67" i="10"/>
  <c r="F67" i="10"/>
  <c r="G66" i="10"/>
  <c r="F66" i="10"/>
  <c r="G65" i="10"/>
  <c r="F65" i="10"/>
  <c r="G64" i="10"/>
  <c r="F64" i="10"/>
  <c r="G63" i="10"/>
  <c r="F63" i="10"/>
  <c r="G62" i="10"/>
  <c r="F62" i="10"/>
  <c r="G61" i="10"/>
  <c r="F61" i="10"/>
  <c r="G60" i="10"/>
  <c r="F60" i="10"/>
  <c r="G59" i="10"/>
  <c r="F59" i="10"/>
  <c r="G58" i="10"/>
  <c r="F58" i="10"/>
  <c r="G57" i="10"/>
  <c r="F57" i="10"/>
  <c r="G56" i="10"/>
  <c r="F56" i="10"/>
  <c r="G55" i="10"/>
  <c r="F55" i="10"/>
  <c r="G54" i="10"/>
  <c r="F54" i="10"/>
  <c r="G53" i="10"/>
  <c r="F53" i="10"/>
  <c r="G52" i="10"/>
  <c r="F52" i="10"/>
  <c r="G51" i="10"/>
  <c r="F51" i="10"/>
  <c r="G50" i="10"/>
  <c r="F50" i="10"/>
  <c r="G49" i="10"/>
  <c r="F49" i="10"/>
  <c r="G48" i="10"/>
  <c r="F48" i="10"/>
  <c r="G47" i="10"/>
  <c r="F47" i="10"/>
  <c r="G46" i="10"/>
  <c r="F46" i="10"/>
  <c r="G45" i="10"/>
  <c r="F45" i="10"/>
  <c r="G44" i="10"/>
  <c r="F44" i="10"/>
  <c r="G43" i="10"/>
  <c r="F43" i="10"/>
  <c r="G42" i="10"/>
  <c r="F42" i="10"/>
  <c r="G41" i="10"/>
  <c r="F41" i="10"/>
  <c r="G40" i="10"/>
  <c r="F40" i="10"/>
  <c r="G39" i="10"/>
  <c r="F39" i="10"/>
  <c r="G38" i="10"/>
  <c r="F38" i="10"/>
  <c r="G37" i="10"/>
  <c r="F37" i="10"/>
  <c r="G36" i="10"/>
  <c r="F36" i="10"/>
  <c r="G35" i="10"/>
  <c r="F35" i="10"/>
  <c r="G34" i="10"/>
  <c r="F34" i="10"/>
  <c r="G33" i="10"/>
  <c r="F33" i="10"/>
  <c r="G32" i="10"/>
  <c r="F32" i="10"/>
  <c r="G31" i="10"/>
  <c r="F31" i="10"/>
  <c r="G30" i="10"/>
  <c r="F30" i="10"/>
  <c r="G29" i="10"/>
  <c r="F29" i="10"/>
  <c r="G28" i="10"/>
  <c r="F28" i="10"/>
  <c r="G27" i="10"/>
  <c r="F27" i="10"/>
  <c r="G26" i="10"/>
  <c r="F26" i="10"/>
  <c r="G25" i="10"/>
  <c r="F25" i="10"/>
  <c r="G24" i="10"/>
  <c r="F24" i="10"/>
  <c r="G23" i="10"/>
  <c r="F23" i="10"/>
  <c r="G22" i="10"/>
  <c r="F22" i="10"/>
  <c r="G21" i="10"/>
  <c r="F21" i="10"/>
  <c r="G20" i="10"/>
  <c r="F20" i="10"/>
  <c r="G19" i="10"/>
  <c r="F19" i="10"/>
  <c r="G18" i="10"/>
  <c r="F18" i="10"/>
  <c r="G17" i="10"/>
  <c r="F17" i="10"/>
  <c r="G16" i="10"/>
  <c r="F16" i="10"/>
  <c r="G15" i="10"/>
  <c r="F15" i="10"/>
  <c r="G14" i="10"/>
  <c r="F14" i="10"/>
  <c r="G13" i="10"/>
  <c r="F13" i="10"/>
  <c r="G12" i="10"/>
  <c r="F12" i="10"/>
  <c r="G11" i="10"/>
  <c r="F11" i="10"/>
  <c r="G10" i="10"/>
  <c r="F10" i="10"/>
  <c r="G9" i="10"/>
  <c r="F9" i="10"/>
  <c r="G8" i="10"/>
  <c r="F8" i="10"/>
  <c r="G7" i="10"/>
  <c r="F7" i="10"/>
  <c r="G6" i="10"/>
  <c r="F6" i="10"/>
  <c r="G5" i="10"/>
  <c r="F5" i="10"/>
  <c r="G4" i="10"/>
  <c r="F4" i="10"/>
  <c r="G3" i="10"/>
  <c r="F3" i="10"/>
  <c r="G2" i="10"/>
  <c r="F2" i="10"/>
  <c r="CM4" i="3"/>
  <c r="CM5" i="3"/>
  <c r="CM6" i="3"/>
  <c r="CM7" i="3"/>
  <c r="CM8" i="3"/>
  <c r="CM9" i="3"/>
  <c r="CM10" i="3"/>
  <c r="CM11" i="3"/>
  <c r="CM12" i="3"/>
  <c r="CM13" i="3"/>
  <c r="CM14" i="3"/>
  <c r="CM15" i="3"/>
  <c r="CM16" i="3"/>
  <c r="CM3" i="3"/>
  <c r="CQ3" i="3" l="1"/>
  <c r="CN3" i="3"/>
  <c r="CP3" i="3" s="1"/>
  <c r="CO3" i="3"/>
  <c r="CQ10" i="3"/>
  <c r="CO10" i="3"/>
  <c r="CN10" i="3"/>
  <c r="CP10" i="3" s="1"/>
  <c r="CQ9" i="3"/>
  <c r="CN9" i="3"/>
  <c r="CP9" i="3" s="1"/>
  <c r="CO9" i="3"/>
  <c r="CQ5" i="3"/>
  <c r="CO5" i="3"/>
  <c r="CN5" i="3"/>
  <c r="CP5" i="3" s="1"/>
  <c r="CQ12" i="3"/>
  <c r="CO12" i="3"/>
  <c r="CN12" i="3"/>
  <c r="CP12" i="3" s="1"/>
  <c r="CQ16" i="3"/>
  <c r="CO16" i="3"/>
  <c r="CN16" i="3"/>
  <c r="CP16" i="3" s="1"/>
  <c r="CQ8" i="3"/>
  <c r="CN8" i="3"/>
  <c r="CP8" i="3" s="1"/>
  <c r="CO8" i="3"/>
  <c r="CQ11" i="3"/>
  <c r="CO11" i="3"/>
  <c r="CN11" i="3"/>
  <c r="CP11" i="3" s="1"/>
  <c r="CQ15" i="3"/>
  <c r="CN15" i="3"/>
  <c r="CP15" i="3" s="1"/>
  <c r="CO15" i="3"/>
  <c r="CQ7" i="3"/>
  <c r="CN7" i="3"/>
  <c r="CP7" i="3" s="1"/>
  <c r="CO7" i="3"/>
  <c r="CQ13" i="3"/>
  <c r="CO13" i="3"/>
  <c r="CN13" i="3"/>
  <c r="CP13" i="3" s="1"/>
  <c r="CQ4" i="3"/>
  <c r="CN4" i="3"/>
  <c r="CP4" i="3" s="1"/>
  <c r="CO4" i="3"/>
  <c r="CQ14" i="3"/>
  <c r="CO14" i="3"/>
  <c r="CN14" i="3"/>
  <c r="CP14" i="3" s="1"/>
  <c r="CQ6" i="3"/>
  <c r="CO6" i="3"/>
  <c r="CN6" i="3"/>
  <c r="CP6" i="3" s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2" i="1"/>
  <c r="P220" i="3"/>
  <c r="P221" i="3"/>
  <c r="P222" i="3"/>
  <c r="P223" i="3"/>
  <c r="P224" i="3"/>
  <c r="P225" i="3"/>
  <c r="P226" i="3"/>
  <c r="P227" i="3"/>
  <c r="P228" i="3"/>
  <c r="P229" i="3"/>
  <c r="B228" i="9" l="1"/>
  <c r="A228" i="9"/>
  <c r="B227" i="9"/>
  <c r="A227" i="9"/>
  <c r="B226" i="9"/>
  <c r="A226" i="9"/>
  <c r="B225" i="9"/>
  <c r="A225" i="9"/>
  <c r="B224" i="9"/>
  <c r="A224" i="9"/>
  <c r="B223" i="9"/>
  <c r="A223" i="9"/>
  <c r="B222" i="9"/>
  <c r="A222" i="9"/>
  <c r="B221" i="9"/>
  <c r="A221" i="9"/>
  <c r="B220" i="9"/>
  <c r="A220" i="9"/>
  <c r="B219" i="9"/>
  <c r="A219" i="9"/>
  <c r="B218" i="9"/>
  <c r="A218" i="9"/>
  <c r="B217" i="9"/>
  <c r="A217" i="9"/>
  <c r="B216" i="9"/>
  <c r="A216" i="9"/>
  <c r="B215" i="9"/>
  <c r="A215" i="9"/>
  <c r="B214" i="9"/>
  <c r="A214" i="9"/>
  <c r="B213" i="9"/>
  <c r="A213" i="9"/>
  <c r="B212" i="9"/>
  <c r="A212" i="9"/>
  <c r="B211" i="9"/>
  <c r="A211" i="9"/>
  <c r="B210" i="9"/>
  <c r="A210" i="9"/>
  <c r="B209" i="9"/>
  <c r="A209" i="9"/>
  <c r="B208" i="9"/>
  <c r="A208" i="9"/>
  <c r="B207" i="9"/>
  <c r="A207" i="9"/>
  <c r="B206" i="9"/>
  <c r="A206" i="9"/>
  <c r="B205" i="9"/>
  <c r="A205" i="9"/>
  <c r="B204" i="9"/>
  <c r="A204" i="9"/>
  <c r="B203" i="9"/>
  <c r="A203" i="9"/>
  <c r="B202" i="9"/>
  <c r="A202" i="9"/>
  <c r="B201" i="9"/>
  <c r="A201" i="9"/>
  <c r="B200" i="9"/>
  <c r="A200" i="9"/>
  <c r="B199" i="9"/>
  <c r="A199" i="9"/>
  <c r="B198" i="9"/>
  <c r="A198" i="9"/>
  <c r="B197" i="9"/>
  <c r="A197" i="9"/>
  <c r="B196" i="9"/>
  <c r="A196" i="9"/>
  <c r="B195" i="9"/>
  <c r="A195" i="9"/>
  <c r="B194" i="9"/>
  <c r="A194" i="9"/>
  <c r="B193" i="9"/>
  <c r="A193" i="9"/>
  <c r="B192" i="9"/>
  <c r="A192" i="9"/>
  <c r="B191" i="9"/>
  <c r="A191" i="9"/>
  <c r="B190" i="9"/>
  <c r="A190" i="9"/>
  <c r="B189" i="9"/>
  <c r="A189" i="9"/>
  <c r="B188" i="9"/>
  <c r="A188" i="9"/>
  <c r="B187" i="9"/>
  <c r="A187" i="9"/>
  <c r="B186" i="9"/>
  <c r="A186" i="9"/>
  <c r="B185" i="9"/>
  <c r="A185" i="9"/>
  <c r="B184" i="9"/>
  <c r="A184" i="9"/>
  <c r="B183" i="9"/>
  <c r="A183" i="9"/>
  <c r="B182" i="9"/>
  <c r="A182" i="9"/>
  <c r="B181" i="9"/>
  <c r="A181" i="9"/>
  <c r="B180" i="9"/>
  <c r="A180" i="9"/>
  <c r="B179" i="9"/>
  <c r="A179" i="9"/>
  <c r="B178" i="9"/>
  <c r="A178" i="9"/>
  <c r="B177" i="9"/>
  <c r="A177" i="9"/>
  <c r="B176" i="9"/>
  <c r="A176" i="9"/>
  <c r="B175" i="9"/>
  <c r="A175" i="9"/>
  <c r="B174" i="9"/>
  <c r="A174" i="9"/>
  <c r="B173" i="9"/>
  <c r="A173" i="9"/>
  <c r="B172" i="9"/>
  <c r="A172" i="9"/>
  <c r="B171" i="9"/>
  <c r="A171" i="9"/>
  <c r="B170" i="9"/>
  <c r="A170" i="9"/>
  <c r="B169" i="9"/>
  <c r="A169" i="9"/>
  <c r="B168" i="9"/>
  <c r="A168" i="9"/>
  <c r="B167" i="9"/>
  <c r="A167" i="9"/>
  <c r="B166" i="9"/>
  <c r="A166" i="9"/>
  <c r="B165" i="9"/>
  <c r="A165" i="9"/>
  <c r="B164" i="9"/>
  <c r="A164" i="9"/>
  <c r="B163" i="9"/>
  <c r="A163" i="9"/>
  <c r="B162" i="9"/>
  <c r="A162" i="9"/>
  <c r="B161" i="9"/>
  <c r="A161" i="9"/>
  <c r="B160" i="9"/>
  <c r="A160" i="9"/>
  <c r="B159" i="9"/>
  <c r="A159" i="9"/>
  <c r="B158" i="9"/>
  <c r="A158" i="9"/>
  <c r="B157" i="9"/>
  <c r="A157" i="9"/>
  <c r="B156" i="9"/>
  <c r="A156" i="9"/>
  <c r="B155" i="9"/>
  <c r="A155" i="9"/>
  <c r="B154" i="9"/>
  <c r="A154" i="9"/>
  <c r="B153" i="9"/>
  <c r="A153" i="9"/>
  <c r="B152" i="9"/>
  <c r="A152" i="9"/>
  <c r="B151" i="9"/>
  <c r="A151" i="9"/>
  <c r="B150" i="9"/>
  <c r="A150" i="9"/>
  <c r="B149" i="9"/>
  <c r="A149" i="9"/>
  <c r="B148" i="9"/>
  <c r="A148" i="9"/>
  <c r="B147" i="9"/>
  <c r="A147" i="9"/>
  <c r="B146" i="9"/>
  <c r="A146" i="9"/>
  <c r="B145" i="9"/>
  <c r="A145" i="9"/>
  <c r="B144" i="9"/>
  <c r="A144" i="9"/>
  <c r="B143" i="9"/>
  <c r="A143" i="9"/>
  <c r="B142" i="9"/>
  <c r="A142" i="9"/>
  <c r="B141" i="9"/>
  <c r="A141" i="9"/>
  <c r="B140" i="9"/>
  <c r="A140" i="9"/>
  <c r="B139" i="9"/>
  <c r="A139" i="9"/>
  <c r="B138" i="9"/>
  <c r="A138" i="9"/>
  <c r="B137" i="9"/>
  <c r="A137" i="9"/>
  <c r="B136" i="9"/>
  <c r="A136" i="9"/>
  <c r="B135" i="9"/>
  <c r="A135" i="9"/>
  <c r="B134" i="9"/>
  <c r="A134" i="9"/>
  <c r="B133" i="9"/>
  <c r="A133" i="9"/>
  <c r="B132" i="9"/>
  <c r="A132" i="9"/>
  <c r="B131" i="9"/>
  <c r="A131" i="9"/>
  <c r="B130" i="9"/>
  <c r="A130" i="9"/>
  <c r="B129" i="9"/>
  <c r="A129" i="9"/>
  <c r="B128" i="9"/>
  <c r="A128" i="9"/>
  <c r="B127" i="9"/>
  <c r="A127" i="9"/>
  <c r="B126" i="9"/>
  <c r="A126" i="9"/>
  <c r="B125" i="9"/>
  <c r="A125" i="9"/>
  <c r="B124" i="9"/>
  <c r="A124" i="9"/>
  <c r="B123" i="9"/>
  <c r="A123" i="9"/>
  <c r="B122" i="9"/>
  <c r="A122" i="9"/>
  <c r="B121" i="9"/>
  <c r="A121" i="9"/>
  <c r="B120" i="9"/>
  <c r="A120" i="9"/>
  <c r="B119" i="9"/>
  <c r="A119" i="9"/>
  <c r="B118" i="9"/>
  <c r="A118" i="9"/>
  <c r="B117" i="9"/>
  <c r="A117" i="9"/>
  <c r="B116" i="9"/>
  <c r="A116" i="9"/>
  <c r="B115" i="9"/>
  <c r="A115" i="9"/>
  <c r="B114" i="9"/>
  <c r="A114" i="9"/>
  <c r="B113" i="9"/>
  <c r="A113" i="9"/>
  <c r="B112" i="9"/>
  <c r="A112" i="9"/>
  <c r="B111" i="9"/>
  <c r="A111" i="9"/>
  <c r="B110" i="9"/>
  <c r="A110" i="9"/>
  <c r="B109" i="9"/>
  <c r="A109" i="9"/>
  <c r="B108" i="9"/>
  <c r="A108" i="9"/>
  <c r="B107" i="9"/>
  <c r="A107" i="9"/>
  <c r="B106" i="9"/>
  <c r="A106" i="9"/>
  <c r="B105" i="9"/>
  <c r="A105" i="9"/>
  <c r="B104" i="9"/>
  <c r="A104" i="9"/>
  <c r="B103" i="9"/>
  <c r="A103" i="9"/>
  <c r="B102" i="9"/>
  <c r="A102" i="9"/>
  <c r="B101" i="9"/>
  <c r="A101" i="9"/>
  <c r="B100" i="9"/>
  <c r="A100" i="9"/>
  <c r="B99" i="9"/>
  <c r="A99" i="9"/>
  <c r="B98" i="9"/>
  <c r="A98" i="9"/>
  <c r="B97" i="9"/>
  <c r="A97" i="9"/>
  <c r="B96" i="9"/>
  <c r="A96" i="9"/>
  <c r="B95" i="9"/>
  <c r="A95" i="9"/>
  <c r="B94" i="9"/>
  <c r="A94" i="9"/>
  <c r="B93" i="9"/>
  <c r="A93" i="9"/>
  <c r="B92" i="9"/>
  <c r="A92" i="9"/>
  <c r="B91" i="9"/>
  <c r="A91" i="9"/>
  <c r="B90" i="9"/>
  <c r="A90" i="9"/>
  <c r="B89" i="9"/>
  <c r="A89" i="9"/>
  <c r="B88" i="9"/>
  <c r="A88" i="9"/>
  <c r="B87" i="9"/>
  <c r="A87" i="9"/>
  <c r="B86" i="9"/>
  <c r="A86" i="9"/>
  <c r="B85" i="9"/>
  <c r="A85" i="9"/>
  <c r="B84" i="9"/>
  <c r="A84" i="9"/>
  <c r="B83" i="9"/>
  <c r="A83" i="9"/>
  <c r="B82" i="9"/>
  <c r="A82" i="9"/>
  <c r="B81" i="9"/>
  <c r="A81" i="9"/>
  <c r="B80" i="9"/>
  <c r="A80" i="9"/>
  <c r="B79" i="9"/>
  <c r="A79" i="9"/>
  <c r="B78" i="9"/>
  <c r="A78" i="9"/>
  <c r="B77" i="9"/>
  <c r="A77" i="9"/>
  <c r="B76" i="9"/>
  <c r="A76" i="9"/>
  <c r="B75" i="9"/>
  <c r="A75" i="9"/>
  <c r="B74" i="9"/>
  <c r="A74" i="9"/>
  <c r="B73" i="9"/>
  <c r="A73" i="9"/>
  <c r="B72" i="9"/>
  <c r="A72" i="9"/>
  <c r="B71" i="9"/>
  <c r="A71" i="9"/>
  <c r="B70" i="9"/>
  <c r="A70" i="9"/>
  <c r="B69" i="9"/>
  <c r="A69" i="9"/>
  <c r="B68" i="9"/>
  <c r="A68" i="9"/>
  <c r="B67" i="9"/>
  <c r="A67" i="9"/>
  <c r="B66" i="9"/>
  <c r="A66" i="9"/>
  <c r="B65" i="9"/>
  <c r="A65" i="9"/>
  <c r="B64" i="9"/>
  <c r="A64" i="9"/>
  <c r="B63" i="9"/>
  <c r="A63" i="9"/>
  <c r="B62" i="9"/>
  <c r="A62" i="9"/>
  <c r="B61" i="9"/>
  <c r="A61" i="9"/>
  <c r="B60" i="9"/>
  <c r="A60" i="9"/>
  <c r="B59" i="9"/>
  <c r="A59" i="9"/>
  <c r="B58" i="9"/>
  <c r="A58" i="9"/>
  <c r="B57" i="9"/>
  <c r="A57" i="9"/>
  <c r="B56" i="9"/>
  <c r="A56" i="9"/>
  <c r="B55" i="9"/>
  <c r="A55" i="9"/>
  <c r="B54" i="9"/>
  <c r="A54" i="9"/>
  <c r="B53" i="9"/>
  <c r="A53" i="9"/>
  <c r="B52" i="9"/>
  <c r="A52" i="9"/>
  <c r="B51" i="9"/>
  <c r="A51" i="9"/>
  <c r="B50" i="9"/>
  <c r="A50" i="9"/>
  <c r="B49" i="9"/>
  <c r="A49" i="9"/>
  <c r="B48" i="9"/>
  <c r="A48" i="9"/>
  <c r="B47" i="9"/>
  <c r="A47" i="9"/>
  <c r="B46" i="9"/>
  <c r="A46" i="9"/>
  <c r="B45" i="9"/>
  <c r="A45" i="9"/>
  <c r="B44" i="9"/>
  <c r="A44" i="9"/>
  <c r="B43" i="9"/>
  <c r="A43" i="9"/>
  <c r="B42" i="9"/>
  <c r="A42" i="9"/>
  <c r="B41" i="9"/>
  <c r="A41" i="9"/>
  <c r="B40" i="9"/>
  <c r="A40" i="9"/>
  <c r="B39" i="9"/>
  <c r="A39" i="9"/>
  <c r="B38" i="9"/>
  <c r="A38" i="9"/>
  <c r="B37" i="9"/>
  <c r="A37" i="9"/>
  <c r="B36" i="9"/>
  <c r="A36" i="9"/>
  <c r="B35" i="9"/>
  <c r="A35" i="9"/>
  <c r="B34" i="9"/>
  <c r="A34" i="9"/>
  <c r="B33" i="9"/>
  <c r="A33" i="9"/>
  <c r="B32" i="9"/>
  <c r="A32" i="9"/>
  <c r="B31" i="9"/>
  <c r="A31" i="9"/>
  <c r="B30" i="9"/>
  <c r="A30" i="9"/>
  <c r="B29" i="9"/>
  <c r="A29" i="9"/>
  <c r="B28" i="9"/>
  <c r="A28" i="9"/>
  <c r="B27" i="9"/>
  <c r="A27" i="9"/>
  <c r="B26" i="9"/>
  <c r="A26" i="9"/>
  <c r="B25" i="9"/>
  <c r="A25" i="9"/>
  <c r="B24" i="9"/>
  <c r="A24" i="9"/>
  <c r="B23" i="9"/>
  <c r="A23" i="9"/>
  <c r="B22" i="9"/>
  <c r="A22" i="9"/>
  <c r="B21" i="9"/>
  <c r="A21" i="9"/>
  <c r="B20" i="9"/>
  <c r="A20" i="9"/>
  <c r="B19" i="9"/>
  <c r="A19" i="9"/>
  <c r="B18" i="9"/>
  <c r="A18" i="9"/>
  <c r="B17" i="9"/>
  <c r="A17" i="9"/>
  <c r="B16" i="9"/>
  <c r="A16" i="9"/>
  <c r="B15" i="9"/>
  <c r="A15" i="9"/>
  <c r="B14" i="9"/>
  <c r="A14" i="9"/>
  <c r="B13" i="9"/>
  <c r="A13" i="9"/>
  <c r="B12" i="9"/>
  <c r="A12" i="9"/>
  <c r="B11" i="9"/>
  <c r="A11" i="9"/>
  <c r="B10" i="9"/>
  <c r="A10" i="9"/>
  <c r="B9" i="9"/>
  <c r="A9" i="9"/>
  <c r="B8" i="9"/>
  <c r="A8" i="9"/>
  <c r="B7" i="9"/>
  <c r="A7" i="9"/>
  <c r="B6" i="9"/>
  <c r="A6" i="9"/>
  <c r="B5" i="9"/>
  <c r="A5" i="9"/>
  <c r="B4" i="9"/>
  <c r="A4" i="9"/>
  <c r="B3" i="9"/>
  <c r="A3" i="9"/>
  <c r="B2" i="9"/>
  <c r="A2" i="9"/>
  <c r="I228" i="9"/>
  <c r="E228" i="9"/>
  <c r="D228" i="9"/>
  <c r="B228" i="8"/>
  <c r="A228" i="8"/>
  <c r="J228" i="9" s="1"/>
  <c r="E227" i="9"/>
  <c r="B227" i="8"/>
  <c r="A227" i="8"/>
  <c r="J227" i="9" s="1"/>
  <c r="H226" i="9"/>
  <c r="G226" i="9"/>
  <c r="F226" i="9"/>
  <c r="E226" i="9"/>
  <c r="D226" i="9"/>
  <c r="B226" i="8"/>
  <c r="A226" i="8"/>
  <c r="J226" i="9" s="1"/>
  <c r="I225" i="9"/>
  <c r="H225" i="9"/>
  <c r="G225" i="9"/>
  <c r="F225" i="9"/>
  <c r="E225" i="9"/>
  <c r="D225" i="9"/>
  <c r="B225" i="8"/>
  <c r="A225" i="8"/>
  <c r="J225" i="9" s="1"/>
  <c r="B224" i="8"/>
  <c r="A224" i="8"/>
  <c r="D224" i="9" s="1"/>
  <c r="B223" i="8"/>
  <c r="A223" i="8"/>
  <c r="J222" i="9"/>
  <c r="I222" i="9"/>
  <c r="H222" i="9"/>
  <c r="G222" i="9"/>
  <c r="D222" i="9"/>
  <c r="B222" i="8"/>
  <c r="A222" i="8"/>
  <c r="J221" i="9"/>
  <c r="I221" i="9"/>
  <c r="H221" i="9"/>
  <c r="E221" i="9"/>
  <c r="D221" i="9"/>
  <c r="B221" i="8"/>
  <c r="A221" i="8"/>
  <c r="F220" i="9"/>
  <c r="E220" i="9"/>
  <c r="B220" i="8"/>
  <c r="A220" i="8"/>
  <c r="J220" i="9" s="1"/>
  <c r="F219" i="9"/>
  <c r="E219" i="9"/>
  <c r="D219" i="9"/>
  <c r="B219" i="8"/>
  <c r="A219" i="8"/>
  <c r="J219" i="9" s="1"/>
  <c r="H218" i="9"/>
  <c r="G218" i="9"/>
  <c r="F218" i="9"/>
  <c r="E218" i="9"/>
  <c r="D218" i="9"/>
  <c r="B218" i="8"/>
  <c r="A218" i="8"/>
  <c r="J218" i="9" s="1"/>
  <c r="H217" i="9"/>
  <c r="G217" i="9"/>
  <c r="F217" i="9"/>
  <c r="E217" i="9"/>
  <c r="D217" i="9"/>
  <c r="B217" i="8"/>
  <c r="A217" i="8"/>
  <c r="J217" i="9" s="1"/>
  <c r="F216" i="9"/>
  <c r="E216" i="9"/>
  <c r="B216" i="8"/>
  <c r="A216" i="8"/>
  <c r="D216" i="9" s="1"/>
  <c r="F215" i="9"/>
  <c r="B215" i="8"/>
  <c r="A215" i="8"/>
  <c r="J215" i="9" s="1"/>
  <c r="B214" i="8"/>
  <c r="A214" i="8"/>
  <c r="J214" i="9" s="1"/>
  <c r="B213" i="8"/>
  <c r="A213" i="8"/>
  <c r="J212" i="9"/>
  <c r="F212" i="9"/>
  <c r="E212" i="9"/>
  <c r="D212" i="9"/>
  <c r="B212" i="8"/>
  <c r="A212" i="8"/>
  <c r="J211" i="9"/>
  <c r="G211" i="9"/>
  <c r="F211" i="9"/>
  <c r="E211" i="9"/>
  <c r="D211" i="9"/>
  <c r="B211" i="8"/>
  <c r="A211" i="8"/>
  <c r="H210" i="9"/>
  <c r="G210" i="9"/>
  <c r="F210" i="9"/>
  <c r="E210" i="9"/>
  <c r="D210" i="9"/>
  <c r="B210" i="8"/>
  <c r="A210" i="8"/>
  <c r="J210" i="9" s="1"/>
  <c r="H209" i="9"/>
  <c r="G209" i="9"/>
  <c r="F209" i="9"/>
  <c r="E209" i="9"/>
  <c r="D209" i="9"/>
  <c r="B209" i="8"/>
  <c r="A209" i="8"/>
  <c r="J209" i="9" s="1"/>
  <c r="H208" i="9"/>
  <c r="G208" i="9"/>
  <c r="F208" i="9"/>
  <c r="B208" i="8"/>
  <c r="A208" i="8"/>
  <c r="D208" i="9" s="1"/>
  <c r="H207" i="9"/>
  <c r="G207" i="9"/>
  <c r="F207" i="9"/>
  <c r="B207" i="8"/>
  <c r="A207" i="8"/>
  <c r="J207" i="9" s="1"/>
  <c r="J206" i="9"/>
  <c r="G206" i="9"/>
  <c r="D206" i="9"/>
  <c r="B206" i="8"/>
  <c r="A206" i="8"/>
  <c r="B205" i="8"/>
  <c r="A205" i="8"/>
  <c r="B204" i="8"/>
  <c r="A204" i="8"/>
  <c r="J203" i="9"/>
  <c r="B203" i="8"/>
  <c r="A203" i="8"/>
  <c r="H202" i="9"/>
  <c r="G202" i="9"/>
  <c r="F202" i="9"/>
  <c r="E202" i="9"/>
  <c r="D202" i="9"/>
  <c r="B202" i="8"/>
  <c r="A202" i="8"/>
  <c r="J202" i="9" s="1"/>
  <c r="H201" i="9"/>
  <c r="G201" i="9"/>
  <c r="F201" i="9"/>
  <c r="E201" i="9"/>
  <c r="D201" i="9"/>
  <c r="B201" i="8"/>
  <c r="A201" i="8"/>
  <c r="J201" i="9" s="1"/>
  <c r="J200" i="9"/>
  <c r="H200" i="9"/>
  <c r="G200" i="9"/>
  <c r="F200" i="9"/>
  <c r="E200" i="9"/>
  <c r="B200" i="8"/>
  <c r="A200" i="8"/>
  <c r="D200" i="9" s="1"/>
  <c r="J199" i="9"/>
  <c r="H199" i="9"/>
  <c r="G199" i="9"/>
  <c r="F199" i="9"/>
  <c r="B199" i="8"/>
  <c r="A199" i="8"/>
  <c r="H198" i="9"/>
  <c r="G198" i="9"/>
  <c r="B198" i="8"/>
  <c r="A198" i="8"/>
  <c r="H197" i="9"/>
  <c r="E197" i="9"/>
  <c r="B197" i="8"/>
  <c r="A197" i="8"/>
  <c r="J197" i="9" s="1"/>
  <c r="J196" i="9"/>
  <c r="E196" i="9"/>
  <c r="B196" i="8"/>
  <c r="A196" i="8"/>
  <c r="B195" i="8"/>
  <c r="A195" i="8"/>
  <c r="G195" i="9" s="1"/>
  <c r="H194" i="9"/>
  <c r="G194" i="9"/>
  <c r="E194" i="9"/>
  <c r="B194" i="8"/>
  <c r="A194" i="8"/>
  <c r="J194" i="9" s="1"/>
  <c r="H193" i="9"/>
  <c r="G193" i="9"/>
  <c r="E193" i="9"/>
  <c r="B193" i="8"/>
  <c r="A193" i="8"/>
  <c r="J193" i="9" s="1"/>
  <c r="J192" i="9"/>
  <c r="B192" i="8"/>
  <c r="A192" i="8"/>
  <c r="B191" i="8"/>
  <c r="A191" i="8"/>
  <c r="H190" i="9"/>
  <c r="G190" i="9"/>
  <c r="B190" i="8"/>
  <c r="A190" i="8"/>
  <c r="H189" i="9"/>
  <c r="B189" i="8"/>
  <c r="A189" i="8"/>
  <c r="B188" i="8"/>
  <c r="A188" i="8"/>
  <c r="B187" i="8"/>
  <c r="A187" i="8"/>
  <c r="G186" i="9"/>
  <c r="B186" i="8"/>
  <c r="A186" i="8"/>
  <c r="G185" i="9"/>
  <c r="B185" i="8"/>
  <c r="A185" i="8"/>
  <c r="B184" i="8"/>
  <c r="A184" i="8"/>
  <c r="B183" i="8"/>
  <c r="A183" i="8"/>
  <c r="B182" i="8"/>
  <c r="A182" i="8"/>
  <c r="B181" i="8"/>
  <c r="A181" i="8"/>
  <c r="B180" i="8"/>
  <c r="A180" i="8"/>
  <c r="G179" i="9"/>
  <c r="B179" i="8"/>
  <c r="A179" i="8"/>
  <c r="G178" i="9"/>
  <c r="B178" i="8"/>
  <c r="A178" i="8"/>
  <c r="G177" i="9"/>
  <c r="B177" i="8"/>
  <c r="A177" i="8"/>
  <c r="G176" i="9"/>
  <c r="B176" i="8"/>
  <c r="A176" i="8"/>
  <c r="B175" i="8"/>
  <c r="A175" i="8"/>
  <c r="G174" i="9"/>
  <c r="B174" i="8"/>
  <c r="A174" i="8"/>
  <c r="B173" i="8"/>
  <c r="A173" i="8"/>
  <c r="B172" i="8"/>
  <c r="A172" i="8"/>
  <c r="G171" i="9"/>
  <c r="B171" i="8"/>
  <c r="A171" i="8"/>
  <c r="G170" i="9"/>
  <c r="B170" i="8"/>
  <c r="A170" i="8"/>
  <c r="G169" i="9"/>
  <c r="B169" i="8"/>
  <c r="A169" i="8"/>
  <c r="G168" i="9"/>
  <c r="B168" i="8"/>
  <c r="A168" i="8"/>
  <c r="G167" i="9"/>
  <c r="B167" i="8"/>
  <c r="A167" i="8"/>
  <c r="G166" i="9"/>
  <c r="B166" i="8"/>
  <c r="A166" i="8"/>
  <c r="B165" i="8"/>
  <c r="A165" i="8"/>
  <c r="B164" i="8"/>
  <c r="A164" i="8"/>
  <c r="B163" i="8"/>
  <c r="A163" i="8"/>
  <c r="B162" i="8"/>
  <c r="A162" i="8"/>
  <c r="B161" i="8"/>
  <c r="A161" i="8"/>
  <c r="B160" i="8"/>
  <c r="A160" i="8"/>
  <c r="B159" i="8"/>
  <c r="A159" i="8"/>
  <c r="B158" i="8"/>
  <c r="A158" i="8"/>
  <c r="B157" i="8"/>
  <c r="A157" i="8"/>
  <c r="B156" i="8"/>
  <c r="A156" i="8"/>
  <c r="B155" i="8"/>
  <c r="A155" i="8"/>
  <c r="B154" i="8"/>
  <c r="A154" i="8"/>
  <c r="B153" i="8"/>
  <c r="A153" i="8"/>
  <c r="B152" i="8"/>
  <c r="A152" i="8"/>
  <c r="B151" i="8"/>
  <c r="A151" i="8"/>
  <c r="B150" i="8"/>
  <c r="A150" i="8"/>
  <c r="B149" i="8"/>
  <c r="A149" i="8"/>
  <c r="B148" i="8"/>
  <c r="A148" i="8"/>
  <c r="B147" i="8"/>
  <c r="A147" i="8"/>
  <c r="B146" i="8"/>
  <c r="A146" i="8"/>
  <c r="B145" i="8"/>
  <c r="A145" i="8"/>
  <c r="B144" i="8"/>
  <c r="A144" i="8"/>
  <c r="B143" i="8"/>
  <c r="A143" i="8"/>
  <c r="B142" i="8"/>
  <c r="A142" i="8"/>
  <c r="B141" i="8"/>
  <c r="A141" i="8"/>
  <c r="B140" i="8"/>
  <c r="A140" i="8"/>
  <c r="B139" i="8"/>
  <c r="A139" i="8"/>
  <c r="B138" i="8"/>
  <c r="A138" i="8"/>
  <c r="B137" i="8"/>
  <c r="A137" i="8"/>
  <c r="B136" i="8"/>
  <c r="A136" i="8"/>
  <c r="B135" i="8"/>
  <c r="A135" i="8"/>
  <c r="B134" i="8"/>
  <c r="A134" i="8"/>
  <c r="B133" i="8"/>
  <c r="A133" i="8"/>
  <c r="B132" i="8"/>
  <c r="A132" i="8"/>
  <c r="B131" i="8"/>
  <c r="A131" i="8"/>
  <c r="B130" i="8"/>
  <c r="A130" i="8"/>
  <c r="B129" i="8"/>
  <c r="A129" i="8"/>
  <c r="B128" i="8"/>
  <c r="A128" i="8"/>
  <c r="B127" i="8"/>
  <c r="A127" i="8"/>
  <c r="B126" i="8"/>
  <c r="A126" i="8"/>
  <c r="B125" i="8"/>
  <c r="A125" i="8"/>
  <c r="B124" i="8"/>
  <c r="A124" i="8"/>
  <c r="B123" i="8"/>
  <c r="A123" i="8"/>
  <c r="B122" i="8"/>
  <c r="A122" i="8"/>
  <c r="B121" i="8"/>
  <c r="A121" i="8"/>
  <c r="B120" i="8"/>
  <c r="A120" i="8"/>
  <c r="B119" i="8"/>
  <c r="A119" i="8"/>
  <c r="B118" i="8"/>
  <c r="A118" i="8"/>
  <c r="B117" i="8"/>
  <c r="A117" i="8"/>
  <c r="B116" i="8"/>
  <c r="A116" i="8"/>
  <c r="B115" i="8"/>
  <c r="A115" i="8"/>
  <c r="B114" i="8"/>
  <c r="A114" i="8"/>
  <c r="B113" i="8"/>
  <c r="A113" i="8"/>
  <c r="B112" i="8"/>
  <c r="A112" i="8"/>
  <c r="B111" i="8"/>
  <c r="A111" i="8"/>
  <c r="B110" i="8"/>
  <c r="A110" i="8"/>
  <c r="B109" i="8"/>
  <c r="A109" i="8"/>
  <c r="B108" i="8"/>
  <c r="A108" i="8"/>
  <c r="B107" i="8"/>
  <c r="A107" i="8"/>
  <c r="B106" i="8"/>
  <c r="A106" i="8"/>
  <c r="B105" i="8"/>
  <c r="A105" i="8"/>
  <c r="B104" i="8"/>
  <c r="A104" i="8"/>
  <c r="B103" i="8"/>
  <c r="A103" i="8"/>
  <c r="B102" i="8"/>
  <c r="A102" i="8"/>
  <c r="B101" i="8"/>
  <c r="A101" i="8"/>
  <c r="B100" i="8"/>
  <c r="A100" i="8"/>
  <c r="B99" i="8"/>
  <c r="A99" i="8"/>
  <c r="B98" i="8"/>
  <c r="A98" i="8"/>
  <c r="B97" i="8"/>
  <c r="A97" i="8"/>
  <c r="B96" i="8"/>
  <c r="A96" i="8"/>
  <c r="B95" i="8"/>
  <c r="A95" i="8"/>
  <c r="B94" i="8"/>
  <c r="A94" i="8"/>
  <c r="B93" i="8"/>
  <c r="A93" i="8"/>
  <c r="B92" i="8"/>
  <c r="A92" i="8"/>
  <c r="B91" i="8"/>
  <c r="A91" i="8"/>
  <c r="B90" i="8"/>
  <c r="A90" i="8"/>
  <c r="B89" i="8"/>
  <c r="A89" i="8"/>
  <c r="B88" i="8"/>
  <c r="A88" i="8"/>
  <c r="B87" i="8"/>
  <c r="A87" i="8"/>
  <c r="B86" i="8"/>
  <c r="A86" i="8"/>
  <c r="B85" i="8"/>
  <c r="A85" i="8"/>
  <c r="B84" i="8"/>
  <c r="A84" i="8"/>
  <c r="B83" i="8"/>
  <c r="A83" i="8"/>
  <c r="B82" i="8"/>
  <c r="A82" i="8"/>
  <c r="B81" i="8"/>
  <c r="A81" i="8"/>
  <c r="B80" i="8"/>
  <c r="A80" i="8"/>
  <c r="B79" i="8"/>
  <c r="A79" i="8"/>
  <c r="B78" i="8"/>
  <c r="A78" i="8"/>
  <c r="B77" i="8"/>
  <c r="A77" i="8"/>
  <c r="B76" i="8"/>
  <c r="A76" i="8"/>
  <c r="B75" i="8"/>
  <c r="A75" i="8"/>
  <c r="B74" i="8"/>
  <c r="A74" i="8"/>
  <c r="B73" i="8"/>
  <c r="A73" i="8"/>
  <c r="B72" i="8"/>
  <c r="A72" i="8"/>
  <c r="B71" i="8"/>
  <c r="A71" i="8"/>
  <c r="B70" i="8"/>
  <c r="A70" i="8"/>
  <c r="B69" i="8"/>
  <c r="A69" i="8"/>
  <c r="B68" i="8"/>
  <c r="A68" i="8"/>
  <c r="B67" i="8"/>
  <c r="A67" i="8"/>
  <c r="B66" i="8"/>
  <c r="A66" i="8"/>
  <c r="B65" i="8"/>
  <c r="A65" i="8"/>
  <c r="B64" i="8"/>
  <c r="A64" i="8"/>
  <c r="B63" i="8"/>
  <c r="A63" i="8"/>
  <c r="B62" i="8"/>
  <c r="A62" i="8"/>
  <c r="B61" i="8"/>
  <c r="A61" i="8"/>
  <c r="B60" i="8"/>
  <c r="A60" i="8"/>
  <c r="B59" i="8"/>
  <c r="A59" i="8"/>
  <c r="B58" i="8"/>
  <c r="A58" i="8"/>
  <c r="B57" i="8"/>
  <c r="A57" i="8"/>
  <c r="B56" i="8"/>
  <c r="A56" i="8"/>
  <c r="B55" i="8"/>
  <c r="A55" i="8"/>
  <c r="B54" i="8"/>
  <c r="A54" i="8"/>
  <c r="B53" i="8"/>
  <c r="A53" i="8"/>
  <c r="B52" i="8"/>
  <c r="A52" i="8"/>
  <c r="B51" i="8"/>
  <c r="A51" i="8"/>
  <c r="B50" i="8"/>
  <c r="A50" i="8"/>
  <c r="B49" i="8"/>
  <c r="A49" i="8"/>
  <c r="B48" i="8"/>
  <c r="A48" i="8"/>
  <c r="B47" i="8"/>
  <c r="A47" i="8"/>
  <c r="B46" i="8"/>
  <c r="A46" i="8"/>
  <c r="B45" i="8"/>
  <c r="A45" i="8"/>
  <c r="B44" i="8"/>
  <c r="A44" i="8"/>
  <c r="B43" i="8"/>
  <c r="A43" i="8"/>
  <c r="B42" i="8"/>
  <c r="A42" i="8"/>
  <c r="B41" i="8"/>
  <c r="A41" i="8"/>
  <c r="B40" i="8"/>
  <c r="A40" i="8"/>
  <c r="B39" i="8"/>
  <c r="A39" i="8"/>
  <c r="B38" i="8"/>
  <c r="A38" i="8"/>
  <c r="B37" i="8"/>
  <c r="A37" i="8"/>
  <c r="B36" i="8"/>
  <c r="A36" i="8"/>
  <c r="B35" i="8"/>
  <c r="A35" i="8"/>
  <c r="B34" i="8"/>
  <c r="A34" i="8"/>
  <c r="B33" i="8"/>
  <c r="A33" i="8"/>
  <c r="B32" i="8"/>
  <c r="A32" i="8"/>
  <c r="B31" i="8"/>
  <c r="A31" i="8"/>
  <c r="B30" i="8"/>
  <c r="A30" i="8"/>
  <c r="B29" i="8"/>
  <c r="A29" i="8"/>
  <c r="B28" i="8"/>
  <c r="A28" i="8"/>
  <c r="B27" i="8"/>
  <c r="A27" i="8"/>
  <c r="B26" i="8"/>
  <c r="A26" i="8"/>
  <c r="B25" i="8"/>
  <c r="A25" i="8"/>
  <c r="B24" i="8"/>
  <c r="A24" i="8"/>
  <c r="B23" i="8"/>
  <c r="A23" i="8"/>
  <c r="B22" i="8"/>
  <c r="A22" i="8"/>
  <c r="B21" i="8"/>
  <c r="A21" i="8"/>
  <c r="B20" i="8"/>
  <c r="A20" i="8"/>
  <c r="B19" i="8"/>
  <c r="A19" i="8"/>
  <c r="B18" i="8"/>
  <c r="A18" i="8"/>
  <c r="B17" i="8"/>
  <c r="A17" i="8"/>
  <c r="B16" i="8"/>
  <c r="A16" i="8"/>
  <c r="B15" i="8"/>
  <c r="A15" i="8"/>
  <c r="B14" i="8"/>
  <c r="A14" i="8"/>
  <c r="B13" i="8"/>
  <c r="A13" i="8"/>
  <c r="B12" i="8"/>
  <c r="A12" i="8"/>
  <c r="B11" i="8"/>
  <c r="A11" i="8"/>
  <c r="B10" i="8"/>
  <c r="A10" i="8"/>
  <c r="B9" i="8"/>
  <c r="A9" i="8"/>
  <c r="B8" i="8"/>
  <c r="A8" i="8"/>
  <c r="B7" i="8"/>
  <c r="A7" i="8"/>
  <c r="B6" i="8"/>
  <c r="A6" i="8"/>
  <c r="B5" i="8"/>
  <c r="A5" i="8"/>
  <c r="B4" i="8"/>
  <c r="A4" i="8"/>
  <c r="B3" i="8"/>
  <c r="A3" i="8"/>
  <c r="B2" i="8"/>
  <c r="A2" i="8"/>
  <c r="G172" i="9" l="1"/>
  <c r="G164" i="9"/>
  <c r="H188" i="9"/>
  <c r="G188" i="9"/>
  <c r="G175" i="9"/>
  <c r="G183" i="9"/>
  <c r="H192" i="9"/>
  <c r="H204" i="9"/>
  <c r="G204" i="9"/>
  <c r="J204" i="9"/>
  <c r="F204" i="9"/>
  <c r="E204" i="9"/>
  <c r="D204" i="9"/>
  <c r="G213" i="9"/>
  <c r="F213" i="9"/>
  <c r="J213" i="9"/>
  <c r="H213" i="9"/>
  <c r="E213" i="9"/>
  <c r="D213" i="9"/>
  <c r="G187" i="9"/>
  <c r="G192" i="9"/>
  <c r="F198" i="9"/>
  <c r="E198" i="9"/>
  <c r="J198" i="9"/>
  <c r="G205" i="9"/>
  <c r="F205" i="9"/>
  <c r="J205" i="9"/>
  <c r="H205" i="9"/>
  <c r="E205" i="9"/>
  <c r="G173" i="9"/>
  <c r="G182" i="9"/>
  <c r="H191" i="9"/>
  <c r="E223" i="9"/>
  <c r="D223" i="9"/>
  <c r="J223" i="9"/>
  <c r="I223" i="9"/>
  <c r="H223" i="9"/>
  <c r="G223" i="9"/>
  <c r="F223" i="9"/>
  <c r="H195" i="9"/>
  <c r="J195" i="9"/>
  <c r="F195" i="9"/>
  <c r="E195" i="9"/>
  <c r="D205" i="9"/>
  <c r="G165" i="9"/>
  <c r="G181" i="9"/>
  <c r="G184" i="9"/>
  <c r="G191" i="9"/>
  <c r="H203" i="9"/>
  <c r="G203" i="9"/>
  <c r="F203" i="9"/>
  <c r="E203" i="9"/>
  <c r="D203" i="9"/>
  <c r="G180" i="9"/>
  <c r="F196" i="9"/>
  <c r="H206" i="9"/>
  <c r="H212" i="9"/>
  <c r="G212" i="9"/>
  <c r="D214" i="9"/>
  <c r="G215" i="9"/>
  <c r="G216" i="9"/>
  <c r="G219" i="9"/>
  <c r="F222" i="9"/>
  <c r="E222" i="9"/>
  <c r="E224" i="9"/>
  <c r="F227" i="9"/>
  <c r="G189" i="9"/>
  <c r="E199" i="9"/>
  <c r="D199" i="9"/>
  <c r="J208" i="9"/>
  <c r="H211" i="9"/>
  <c r="G214" i="9"/>
  <c r="H215" i="9"/>
  <c r="H216" i="9"/>
  <c r="G221" i="9"/>
  <c r="F221" i="9"/>
  <c r="F224" i="9"/>
  <c r="H214" i="9"/>
  <c r="H220" i="9"/>
  <c r="G220" i="9"/>
  <c r="G224" i="9"/>
  <c r="G197" i="9"/>
  <c r="F197" i="9"/>
  <c r="E207" i="9"/>
  <c r="D207" i="9"/>
  <c r="J216" i="9"/>
  <c r="H219" i="9"/>
  <c r="H224" i="9"/>
  <c r="H196" i="9"/>
  <c r="G196" i="9"/>
  <c r="F206" i="9"/>
  <c r="E206" i="9"/>
  <c r="E208" i="9"/>
  <c r="D220" i="9"/>
  <c r="I224" i="9"/>
  <c r="E215" i="9"/>
  <c r="D215" i="9"/>
  <c r="J224" i="9"/>
  <c r="I227" i="9"/>
  <c r="H227" i="9"/>
  <c r="G227" i="9"/>
  <c r="D227" i="9"/>
  <c r="F214" i="9"/>
  <c r="E214" i="9"/>
  <c r="F228" i="9"/>
  <c r="I226" i="9"/>
  <c r="G228" i="9"/>
  <c r="H228" i="9"/>
  <c r="B228" i="7"/>
  <c r="A228" i="7"/>
  <c r="B227" i="7"/>
  <c r="A227" i="7"/>
  <c r="B226" i="7"/>
  <c r="A226" i="7"/>
  <c r="B225" i="7"/>
  <c r="A225" i="7"/>
  <c r="B224" i="7"/>
  <c r="A224" i="7"/>
  <c r="B223" i="7"/>
  <c r="A223" i="7"/>
  <c r="B222" i="7"/>
  <c r="A222" i="7"/>
  <c r="B221" i="7"/>
  <c r="A221" i="7"/>
  <c r="B220" i="7"/>
  <c r="A220" i="7"/>
  <c r="B219" i="7"/>
  <c r="A219" i="7"/>
  <c r="B218" i="7"/>
  <c r="A218" i="7"/>
  <c r="B217" i="7"/>
  <c r="A217" i="7"/>
  <c r="B216" i="7"/>
  <c r="A216" i="7"/>
  <c r="B215" i="7"/>
  <c r="A215" i="7"/>
  <c r="B214" i="7"/>
  <c r="A214" i="7"/>
  <c r="B213" i="7"/>
  <c r="A213" i="7"/>
  <c r="B212" i="7"/>
  <c r="A212" i="7"/>
  <c r="B211" i="7"/>
  <c r="A211" i="7"/>
  <c r="B210" i="7"/>
  <c r="A210" i="7"/>
  <c r="B209" i="7"/>
  <c r="A209" i="7"/>
  <c r="B208" i="7"/>
  <c r="A208" i="7"/>
  <c r="B207" i="7"/>
  <c r="A207" i="7"/>
  <c r="B206" i="7"/>
  <c r="A206" i="7"/>
  <c r="B205" i="7"/>
  <c r="A205" i="7"/>
  <c r="B204" i="7"/>
  <c r="A204" i="7"/>
  <c r="B203" i="7"/>
  <c r="A203" i="7"/>
  <c r="B202" i="7"/>
  <c r="A202" i="7"/>
  <c r="B201" i="7"/>
  <c r="A201" i="7"/>
  <c r="B200" i="7"/>
  <c r="A200" i="7"/>
  <c r="B199" i="7"/>
  <c r="A199" i="7"/>
  <c r="B198" i="7"/>
  <c r="A198" i="7"/>
  <c r="B197" i="7"/>
  <c r="A197" i="7"/>
  <c r="B196" i="7"/>
  <c r="A196" i="7"/>
  <c r="B195" i="7"/>
  <c r="A195" i="7"/>
  <c r="B194" i="7"/>
  <c r="A194" i="7"/>
  <c r="B193" i="7"/>
  <c r="A193" i="7"/>
  <c r="B192" i="7"/>
  <c r="A192" i="7"/>
  <c r="B191" i="7"/>
  <c r="A191" i="7"/>
  <c r="B190" i="7"/>
  <c r="A190" i="7"/>
  <c r="B189" i="7"/>
  <c r="A189" i="7"/>
  <c r="B188" i="7"/>
  <c r="A188" i="7"/>
  <c r="B187" i="7"/>
  <c r="A187" i="7"/>
  <c r="B186" i="7"/>
  <c r="A186" i="7"/>
  <c r="B185" i="7"/>
  <c r="A185" i="7"/>
  <c r="B184" i="7"/>
  <c r="A184" i="7"/>
  <c r="B183" i="7"/>
  <c r="A183" i="7"/>
  <c r="B182" i="7"/>
  <c r="A182" i="7"/>
  <c r="B181" i="7"/>
  <c r="A181" i="7"/>
  <c r="B180" i="7"/>
  <c r="A180" i="7"/>
  <c r="B179" i="7"/>
  <c r="A179" i="7"/>
  <c r="B178" i="7"/>
  <c r="A178" i="7"/>
  <c r="B177" i="7"/>
  <c r="A177" i="7"/>
  <c r="B176" i="7"/>
  <c r="A176" i="7"/>
  <c r="B175" i="7"/>
  <c r="A175" i="7"/>
  <c r="B174" i="7"/>
  <c r="A174" i="7"/>
  <c r="B173" i="7"/>
  <c r="A173" i="7"/>
  <c r="B172" i="7"/>
  <c r="A172" i="7"/>
  <c r="B171" i="7"/>
  <c r="A171" i="7"/>
  <c r="B170" i="7"/>
  <c r="A170" i="7"/>
  <c r="B169" i="7"/>
  <c r="A169" i="7"/>
  <c r="B168" i="7"/>
  <c r="A168" i="7"/>
  <c r="B167" i="7"/>
  <c r="A167" i="7"/>
  <c r="B166" i="7"/>
  <c r="A166" i="7"/>
  <c r="B165" i="7"/>
  <c r="A165" i="7"/>
  <c r="B164" i="7"/>
  <c r="A164" i="7"/>
  <c r="B163" i="7"/>
  <c r="A163" i="7"/>
  <c r="B162" i="7"/>
  <c r="A162" i="7"/>
  <c r="B161" i="7"/>
  <c r="A161" i="7"/>
  <c r="B160" i="7"/>
  <c r="A160" i="7"/>
  <c r="B159" i="7"/>
  <c r="A159" i="7"/>
  <c r="B158" i="7"/>
  <c r="A158" i="7"/>
  <c r="B157" i="7"/>
  <c r="A157" i="7"/>
  <c r="B156" i="7"/>
  <c r="A156" i="7"/>
  <c r="B155" i="7"/>
  <c r="A155" i="7"/>
  <c r="B154" i="7"/>
  <c r="A154" i="7"/>
  <c r="B153" i="7"/>
  <c r="A153" i="7"/>
  <c r="B152" i="7"/>
  <c r="A152" i="7"/>
  <c r="B151" i="7"/>
  <c r="A151" i="7"/>
  <c r="B150" i="7"/>
  <c r="A150" i="7"/>
  <c r="B149" i="7"/>
  <c r="A149" i="7"/>
  <c r="B148" i="7"/>
  <c r="A148" i="7"/>
  <c r="B147" i="7"/>
  <c r="A147" i="7"/>
  <c r="B146" i="7"/>
  <c r="A146" i="7"/>
  <c r="B145" i="7"/>
  <c r="A145" i="7"/>
  <c r="B144" i="7"/>
  <c r="A144" i="7"/>
  <c r="B143" i="7"/>
  <c r="A143" i="7"/>
  <c r="B142" i="7"/>
  <c r="A142" i="7"/>
  <c r="B141" i="7"/>
  <c r="A141" i="7"/>
  <c r="B140" i="7"/>
  <c r="A140" i="7"/>
  <c r="B139" i="7"/>
  <c r="A139" i="7"/>
  <c r="B138" i="7"/>
  <c r="A138" i="7"/>
  <c r="B137" i="7"/>
  <c r="A137" i="7"/>
  <c r="B136" i="7"/>
  <c r="A136" i="7"/>
  <c r="B135" i="7"/>
  <c r="A135" i="7"/>
  <c r="B134" i="7"/>
  <c r="A134" i="7"/>
  <c r="B133" i="7"/>
  <c r="A133" i="7"/>
  <c r="B132" i="7"/>
  <c r="A132" i="7"/>
  <c r="B131" i="7"/>
  <c r="A131" i="7"/>
  <c r="B130" i="7"/>
  <c r="A130" i="7"/>
  <c r="B129" i="7"/>
  <c r="A129" i="7"/>
  <c r="B128" i="7"/>
  <c r="A128" i="7"/>
  <c r="B127" i="7"/>
  <c r="A127" i="7"/>
  <c r="B126" i="7"/>
  <c r="A126" i="7"/>
  <c r="B125" i="7"/>
  <c r="A125" i="7"/>
  <c r="B124" i="7"/>
  <c r="A124" i="7"/>
  <c r="B123" i="7"/>
  <c r="A123" i="7"/>
  <c r="B122" i="7"/>
  <c r="A122" i="7"/>
  <c r="B121" i="7"/>
  <c r="A121" i="7"/>
  <c r="B120" i="7"/>
  <c r="A120" i="7"/>
  <c r="B119" i="7"/>
  <c r="A119" i="7"/>
  <c r="B118" i="7"/>
  <c r="A118" i="7"/>
  <c r="B117" i="7"/>
  <c r="A117" i="7"/>
  <c r="B116" i="7"/>
  <c r="A116" i="7"/>
  <c r="B115" i="7"/>
  <c r="A115" i="7"/>
  <c r="B114" i="7"/>
  <c r="A114" i="7"/>
  <c r="B113" i="7"/>
  <c r="A113" i="7"/>
  <c r="B112" i="7"/>
  <c r="A112" i="7"/>
  <c r="B111" i="7"/>
  <c r="A111" i="7"/>
  <c r="B110" i="7"/>
  <c r="A110" i="7"/>
  <c r="B109" i="7"/>
  <c r="A109" i="7"/>
  <c r="B108" i="7"/>
  <c r="A108" i="7"/>
  <c r="B107" i="7"/>
  <c r="A107" i="7"/>
  <c r="B106" i="7"/>
  <c r="A106" i="7"/>
  <c r="B105" i="7"/>
  <c r="A105" i="7"/>
  <c r="B104" i="7"/>
  <c r="A104" i="7"/>
  <c r="B103" i="7"/>
  <c r="A103" i="7"/>
  <c r="B102" i="7"/>
  <c r="A102" i="7"/>
  <c r="B101" i="7"/>
  <c r="A101" i="7"/>
  <c r="B100" i="7"/>
  <c r="A100" i="7"/>
  <c r="B99" i="7"/>
  <c r="A99" i="7"/>
  <c r="B98" i="7"/>
  <c r="A98" i="7"/>
  <c r="B97" i="7"/>
  <c r="A97" i="7"/>
  <c r="B96" i="7"/>
  <c r="A96" i="7"/>
  <c r="B95" i="7"/>
  <c r="A95" i="7"/>
  <c r="B94" i="7"/>
  <c r="A94" i="7"/>
  <c r="B93" i="7"/>
  <c r="A93" i="7"/>
  <c r="B92" i="7"/>
  <c r="A92" i="7"/>
  <c r="B91" i="7"/>
  <c r="A91" i="7"/>
  <c r="B90" i="7"/>
  <c r="A90" i="7"/>
  <c r="B89" i="7"/>
  <c r="A89" i="7"/>
  <c r="B88" i="7"/>
  <c r="A88" i="7"/>
  <c r="B87" i="7"/>
  <c r="A87" i="7"/>
  <c r="B86" i="7"/>
  <c r="A86" i="7"/>
  <c r="B85" i="7"/>
  <c r="A85" i="7"/>
  <c r="B84" i="7"/>
  <c r="A84" i="7"/>
  <c r="B83" i="7"/>
  <c r="A83" i="7"/>
  <c r="B82" i="7"/>
  <c r="A82" i="7"/>
  <c r="B81" i="7"/>
  <c r="A81" i="7"/>
  <c r="B80" i="7"/>
  <c r="A80" i="7"/>
  <c r="B79" i="7"/>
  <c r="A79" i="7"/>
  <c r="B78" i="7"/>
  <c r="A78" i="7"/>
  <c r="B77" i="7"/>
  <c r="A77" i="7"/>
  <c r="B76" i="7"/>
  <c r="A76" i="7"/>
  <c r="B75" i="7"/>
  <c r="A75" i="7"/>
  <c r="B74" i="7"/>
  <c r="A74" i="7"/>
  <c r="B73" i="7"/>
  <c r="A73" i="7"/>
  <c r="B72" i="7"/>
  <c r="A72" i="7"/>
  <c r="B71" i="7"/>
  <c r="A71" i="7"/>
  <c r="B70" i="7"/>
  <c r="A70" i="7"/>
  <c r="B69" i="7"/>
  <c r="A69" i="7"/>
  <c r="B68" i="7"/>
  <c r="A68" i="7"/>
  <c r="B67" i="7"/>
  <c r="A67" i="7"/>
  <c r="B66" i="7"/>
  <c r="A66" i="7"/>
  <c r="B65" i="7"/>
  <c r="A65" i="7"/>
  <c r="B64" i="7"/>
  <c r="A64" i="7"/>
  <c r="B63" i="7"/>
  <c r="A63" i="7"/>
  <c r="B62" i="7"/>
  <c r="A62" i="7"/>
  <c r="B61" i="7"/>
  <c r="A61" i="7"/>
  <c r="B60" i="7"/>
  <c r="A60" i="7"/>
  <c r="B59" i="7"/>
  <c r="A59" i="7"/>
  <c r="B58" i="7"/>
  <c r="A58" i="7"/>
  <c r="B57" i="7"/>
  <c r="A57" i="7"/>
  <c r="B56" i="7"/>
  <c r="A56" i="7"/>
  <c r="B55" i="7"/>
  <c r="A55" i="7"/>
  <c r="B54" i="7"/>
  <c r="A54" i="7"/>
  <c r="B53" i="7"/>
  <c r="A53" i="7"/>
  <c r="B52" i="7"/>
  <c r="A52" i="7"/>
  <c r="B51" i="7"/>
  <c r="A51" i="7"/>
  <c r="B50" i="7"/>
  <c r="A50" i="7"/>
  <c r="B49" i="7"/>
  <c r="A49" i="7"/>
  <c r="B48" i="7"/>
  <c r="A48" i="7"/>
  <c r="B47" i="7"/>
  <c r="A47" i="7"/>
  <c r="B46" i="7"/>
  <c r="A46" i="7"/>
  <c r="B45" i="7"/>
  <c r="A45" i="7"/>
  <c r="B44" i="7"/>
  <c r="A44" i="7"/>
  <c r="B43" i="7"/>
  <c r="A43" i="7"/>
  <c r="B42" i="7"/>
  <c r="A42" i="7"/>
  <c r="B41" i="7"/>
  <c r="A41" i="7"/>
  <c r="B40" i="7"/>
  <c r="A40" i="7"/>
  <c r="B39" i="7"/>
  <c r="A39" i="7"/>
  <c r="B38" i="7"/>
  <c r="A38" i="7"/>
  <c r="B37" i="7"/>
  <c r="A37" i="7"/>
  <c r="B36" i="7"/>
  <c r="A36" i="7"/>
  <c r="B35" i="7"/>
  <c r="A35" i="7"/>
  <c r="B34" i="7"/>
  <c r="A34" i="7"/>
  <c r="B33" i="7"/>
  <c r="A33" i="7"/>
  <c r="B32" i="7"/>
  <c r="A32" i="7"/>
  <c r="B31" i="7"/>
  <c r="A31" i="7"/>
  <c r="B30" i="7"/>
  <c r="A30" i="7"/>
  <c r="B29" i="7"/>
  <c r="A29" i="7"/>
  <c r="B28" i="7"/>
  <c r="A28" i="7"/>
  <c r="B27" i="7"/>
  <c r="A27" i="7"/>
  <c r="B26" i="7"/>
  <c r="A26" i="7"/>
  <c r="B25" i="7"/>
  <c r="A25" i="7"/>
  <c r="B24" i="7"/>
  <c r="A24" i="7"/>
  <c r="B23" i="7"/>
  <c r="A23" i="7"/>
  <c r="B22" i="7"/>
  <c r="A22" i="7"/>
  <c r="B21" i="7"/>
  <c r="A21" i="7"/>
  <c r="I21" i="7" s="1"/>
  <c r="B20" i="7"/>
  <c r="A20" i="7"/>
  <c r="B19" i="7"/>
  <c r="A19" i="7"/>
  <c r="B18" i="7"/>
  <c r="A18" i="7"/>
  <c r="B17" i="7"/>
  <c r="A17" i="7"/>
  <c r="B16" i="7"/>
  <c r="A16" i="7"/>
  <c r="B15" i="7"/>
  <c r="A15" i="7"/>
  <c r="B14" i="7"/>
  <c r="A14" i="7"/>
  <c r="B13" i="7"/>
  <c r="A13" i="7"/>
  <c r="B12" i="7"/>
  <c r="A12" i="7"/>
  <c r="B11" i="7"/>
  <c r="A11" i="7"/>
  <c r="B10" i="7"/>
  <c r="A10" i="7"/>
  <c r="B9" i="7"/>
  <c r="A9" i="7"/>
  <c r="B8" i="7"/>
  <c r="A8" i="7"/>
  <c r="B7" i="7"/>
  <c r="A7" i="7"/>
  <c r="B6" i="7"/>
  <c r="A6" i="7"/>
  <c r="B5" i="7"/>
  <c r="A5" i="7"/>
  <c r="B4" i="7"/>
  <c r="A4" i="7"/>
  <c r="B3" i="7"/>
  <c r="A3" i="7"/>
  <c r="B2" i="7"/>
  <c r="A2" i="7"/>
  <c r="I10" i="7" l="1"/>
  <c r="J10" i="7"/>
  <c r="I26" i="7"/>
  <c r="I4" i="7"/>
  <c r="J4" i="7"/>
  <c r="I16" i="7"/>
  <c r="J16" i="7"/>
  <c r="I24" i="7"/>
  <c r="J14" i="7"/>
  <c r="I14" i="7"/>
  <c r="I12" i="7"/>
  <c r="J12" i="7"/>
  <c r="I20" i="7"/>
  <c r="J20" i="7"/>
  <c r="I28" i="7"/>
  <c r="I5" i="7"/>
  <c r="J5" i="7"/>
  <c r="J9" i="7"/>
  <c r="I9" i="7"/>
  <c r="I13" i="7"/>
  <c r="J13" i="7"/>
  <c r="J17" i="7"/>
  <c r="I17" i="7"/>
  <c r="I25" i="7"/>
  <c r="I29" i="7"/>
  <c r="J2" i="7"/>
  <c r="I2" i="7"/>
  <c r="J18" i="7"/>
  <c r="I18" i="7"/>
  <c r="J3" i="7"/>
  <c r="I3" i="7"/>
  <c r="J7" i="7"/>
  <c r="I7" i="7"/>
  <c r="J11" i="7"/>
  <c r="I11" i="7"/>
  <c r="I15" i="7"/>
  <c r="J15" i="7"/>
  <c r="I19" i="7"/>
  <c r="J19" i="7"/>
  <c r="I23" i="7"/>
  <c r="I27" i="7"/>
  <c r="I31" i="7"/>
  <c r="I6" i="7"/>
  <c r="J6" i="7"/>
  <c r="I22" i="7"/>
  <c r="I30" i="7"/>
  <c r="I8" i="7"/>
  <c r="J8" i="7"/>
  <c r="FL104" i="3" l="1"/>
  <c r="FK93" i="3"/>
  <c r="FJ88" i="3"/>
  <c r="FG99" i="3"/>
  <c r="FF109" i="3"/>
  <c r="G4" i="3" l="1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G3" i="3"/>
  <c r="F3" i="3"/>
  <c r="FX4" i="3" l="1"/>
  <c r="GM28" i="3" s="1"/>
  <c r="FY4" i="3"/>
  <c r="GM52" i="3" s="1"/>
  <c r="FW23" i="3"/>
  <c r="GM23" i="3" s="1"/>
  <c r="GB26" i="3"/>
  <c r="GM146" i="3" s="1"/>
  <c r="GA25" i="3"/>
  <c r="GM121" i="3" s="1"/>
  <c r="GA23" i="3"/>
  <c r="GM119" i="3" s="1"/>
  <c r="FZ21" i="3"/>
  <c r="GM93" i="3" s="1"/>
  <c r="GC26" i="3"/>
  <c r="GM170" i="3" s="1"/>
  <c r="FZ25" i="3"/>
  <c r="GM97" i="3" s="1"/>
  <c r="FZ23" i="3"/>
  <c r="GM95" i="3" s="1"/>
  <c r="FZ20" i="3"/>
  <c r="GM92" i="3" s="1"/>
  <c r="GA3" i="3"/>
  <c r="GM99" i="3" s="1"/>
  <c r="FY25" i="3"/>
  <c r="GM73" i="3" s="1"/>
  <c r="FY23" i="3"/>
  <c r="GM71" i="3" s="1"/>
  <c r="FZ19" i="3"/>
  <c r="GM91" i="3" s="1"/>
  <c r="FZ3" i="3"/>
  <c r="GM75" i="3" s="1"/>
  <c r="GA26" i="3"/>
  <c r="GM122" i="3" s="1"/>
  <c r="FX25" i="3"/>
  <c r="GM49" i="3" s="1"/>
  <c r="FX23" i="3"/>
  <c r="GM47" i="3" s="1"/>
  <c r="GA5" i="3"/>
  <c r="GM101" i="3" s="1"/>
  <c r="FY3" i="3"/>
  <c r="GM51" i="3" s="1"/>
  <c r="FW3" i="3"/>
  <c r="GM3" i="3" s="1"/>
  <c r="FZ26" i="3"/>
  <c r="GM98" i="3" s="1"/>
  <c r="GA24" i="3"/>
  <c r="GM120" i="3" s="1"/>
  <c r="GA22" i="3"/>
  <c r="GM118" i="3" s="1"/>
  <c r="FY5" i="3"/>
  <c r="GM53" i="3" s="1"/>
  <c r="FX3" i="3"/>
  <c r="GM27" i="3" s="1"/>
  <c r="FW26" i="3"/>
  <c r="GM26" i="3" s="1"/>
  <c r="FY26" i="3"/>
  <c r="GM74" i="3" s="1"/>
  <c r="FZ24" i="3"/>
  <c r="GM96" i="3" s="1"/>
  <c r="FZ22" i="3"/>
  <c r="GM94" i="3" s="1"/>
  <c r="GA4" i="3"/>
  <c r="GM100" i="3" s="1"/>
  <c r="FW25" i="3"/>
  <c r="GM25" i="3" s="1"/>
  <c r="FX26" i="3"/>
  <c r="GM50" i="3" s="1"/>
  <c r="FY24" i="3"/>
  <c r="GM72" i="3" s="1"/>
  <c r="FY22" i="3"/>
  <c r="GM70" i="3" s="1"/>
  <c r="FZ4" i="3"/>
  <c r="GM76" i="3" s="1"/>
  <c r="FW24" i="3"/>
  <c r="GM24" i="3" s="1"/>
  <c r="GB25" i="3"/>
  <c r="GM145" i="3" s="1"/>
  <c r="FX24" i="3"/>
  <c r="GM48" i="3" s="1"/>
  <c r="FX22" i="3"/>
  <c r="GM46" i="3" s="1"/>
  <c r="GB3" i="3"/>
  <c r="GM123" i="3" s="1"/>
  <c r="GC3" i="3"/>
  <c r="GM147" i="3" s="1"/>
  <c r="GB4" i="3"/>
  <c r="GM124" i="3" s="1"/>
  <c r="GB5" i="3"/>
  <c r="GM125" i="3" s="1"/>
  <c r="GC25" i="3" l="1"/>
  <c r="GM169" i="3" s="1"/>
  <c r="GC23" i="3"/>
  <c r="GM167" i="3" s="1"/>
  <c r="GC24" i="3"/>
  <c r="GM168" i="3" s="1"/>
  <c r="GC22" i="3"/>
  <c r="GM166" i="3" s="1"/>
  <c r="I32" i="8"/>
  <c r="N33" i="3"/>
  <c r="I17" i="3"/>
  <c r="D16" i="8"/>
  <c r="I18" i="3"/>
  <c r="D17" i="8"/>
  <c r="I19" i="3"/>
  <c r="D18" i="8"/>
  <c r="I20" i="3"/>
  <c r="D19" i="8"/>
  <c r="I21" i="3"/>
  <c r="D20" i="8"/>
  <c r="I22" i="3"/>
  <c r="D21" i="8"/>
  <c r="I23" i="3"/>
  <c r="D22" i="7"/>
  <c r="D22" i="8"/>
  <c r="I24" i="3"/>
  <c r="D23" i="7"/>
  <c r="D23" i="8"/>
  <c r="I25" i="3"/>
  <c r="D24" i="7"/>
  <c r="D24" i="8"/>
  <c r="I26" i="3"/>
  <c r="D25" i="7"/>
  <c r="D25" i="8"/>
  <c r="I27" i="3"/>
  <c r="D26" i="7"/>
  <c r="D26" i="8"/>
  <c r="I28" i="3"/>
  <c r="D27" i="7"/>
  <c r="D27" i="8"/>
  <c r="I29" i="3"/>
  <c r="D28" i="7"/>
  <c r="D28" i="8"/>
  <c r="I30" i="3"/>
  <c r="D29" i="7"/>
  <c r="D29" i="8"/>
  <c r="I31" i="3"/>
  <c r="D30" i="7"/>
  <c r="D30" i="8"/>
  <c r="I32" i="3"/>
  <c r="D31" i="7"/>
  <c r="D31" i="8"/>
  <c r="I33" i="3"/>
  <c r="D32" i="7"/>
  <c r="D32" i="8"/>
  <c r="I34" i="3"/>
  <c r="D33" i="7"/>
  <c r="D33" i="8"/>
  <c r="I35" i="3"/>
  <c r="D34" i="7"/>
  <c r="D34" i="8"/>
  <c r="I36" i="3"/>
  <c r="D35" i="7"/>
  <c r="D35" i="8"/>
  <c r="I37" i="3"/>
  <c r="D36" i="7"/>
  <c r="D36" i="8"/>
  <c r="I38" i="3"/>
  <c r="D37" i="7"/>
  <c r="D37" i="8"/>
  <c r="I39" i="3"/>
  <c r="D38" i="7"/>
  <c r="D38" i="8"/>
  <c r="I40" i="3"/>
  <c r="D39" i="7"/>
  <c r="D39" i="8"/>
  <c r="I41" i="3"/>
  <c r="D40" i="7"/>
  <c r="D40" i="8"/>
  <c r="I42" i="3"/>
  <c r="D41" i="7"/>
  <c r="D41" i="8"/>
  <c r="I43" i="3"/>
  <c r="D42" i="7"/>
  <c r="D42" i="8"/>
  <c r="I44" i="3"/>
  <c r="D43" i="7"/>
  <c r="D43" i="8"/>
  <c r="I45" i="3"/>
  <c r="D44" i="7"/>
  <c r="D44" i="8"/>
  <c r="I46" i="3"/>
  <c r="D45" i="7"/>
  <c r="D45" i="8"/>
  <c r="I47" i="3"/>
  <c r="D46" i="7"/>
  <c r="D46" i="8"/>
  <c r="I48" i="3"/>
  <c r="D47" i="7"/>
  <c r="D47" i="8"/>
  <c r="I49" i="3"/>
  <c r="D48" i="7"/>
  <c r="D48" i="8"/>
  <c r="I50" i="3"/>
  <c r="D49" i="7"/>
  <c r="D49" i="8"/>
  <c r="I51" i="3"/>
  <c r="D50" i="7"/>
  <c r="D50" i="8"/>
  <c r="I52" i="3"/>
  <c r="D51" i="7"/>
  <c r="D51" i="8"/>
  <c r="I53" i="3"/>
  <c r="D52" i="7"/>
  <c r="D52" i="8"/>
  <c r="I54" i="3"/>
  <c r="D53" i="7"/>
  <c r="D53" i="8"/>
  <c r="I55" i="3"/>
  <c r="D54" i="7"/>
  <c r="D54" i="8"/>
  <c r="I56" i="3"/>
  <c r="D55" i="7"/>
  <c r="D55" i="8"/>
  <c r="I57" i="3"/>
  <c r="D56" i="7"/>
  <c r="D56" i="8"/>
  <c r="I58" i="3"/>
  <c r="D57" i="7"/>
  <c r="D57" i="8"/>
  <c r="I59" i="3"/>
  <c r="D58" i="7"/>
  <c r="D58" i="8"/>
  <c r="I60" i="3"/>
  <c r="D59" i="7"/>
  <c r="D59" i="8"/>
  <c r="I61" i="3"/>
  <c r="D60" i="7"/>
  <c r="D60" i="8"/>
  <c r="I62" i="3"/>
  <c r="D61" i="7"/>
  <c r="D61" i="8"/>
  <c r="I63" i="3"/>
  <c r="D62" i="7"/>
  <c r="D62" i="8"/>
  <c r="I64" i="3"/>
  <c r="D63" i="7"/>
  <c r="D63" i="8"/>
  <c r="I65" i="3"/>
  <c r="D64" i="7"/>
  <c r="D64" i="8"/>
  <c r="I66" i="3"/>
  <c r="D65" i="7"/>
  <c r="D65" i="8"/>
  <c r="I67" i="3"/>
  <c r="D66" i="7"/>
  <c r="D66" i="8"/>
  <c r="I68" i="3"/>
  <c r="D67" i="7"/>
  <c r="D67" i="8"/>
  <c r="I69" i="3"/>
  <c r="D68" i="7"/>
  <c r="D68" i="8"/>
  <c r="I70" i="3"/>
  <c r="D69" i="7"/>
  <c r="D69" i="8"/>
  <c r="I71" i="3"/>
  <c r="D70" i="7"/>
  <c r="D70" i="8"/>
  <c r="I72" i="3"/>
  <c r="D71" i="7"/>
  <c r="D71" i="8"/>
  <c r="I73" i="3"/>
  <c r="D72" i="7"/>
  <c r="D72" i="8"/>
  <c r="I74" i="3"/>
  <c r="D73" i="7"/>
  <c r="D73" i="8"/>
  <c r="I75" i="3"/>
  <c r="D74" i="7"/>
  <c r="D74" i="8"/>
  <c r="I76" i="3"/>
  <c r="D75" i="7"/>
  <c r="D75" i="8"/>
  <c r="I77" i="3"/>
  <c r="D76" i="7"/>
  <c r="D76" i="8"/>
  <c r="I78" i="3"/>
  <c r="D77" i="7"/>
  <c r="D77" i="8"/>
  <c r="I79" i="3"/>
  <c r="D78" i="7"/>
  <c r="D78" i="8"/>
  <c r="I80" i="3"/>
  <c r="D79" i="7"/>
  <c r="D79" i="8"/>
  <c r="I81" i="3"/>
  <c r="D80" i="7"/>
  <c r="D80" i="8"/>
  <c r="I82" i="3"/>
  <c r="D81" i="7"/>
  <c r="D81" i="8"/>
  <c r="I83" i="3"/>
  <c r="D82" i="7"/>
  <c r="D82" i="8"/>
  <c r="I84" i="3"/>
  <c r="D83" i="7"/>
  <c r="D83" i="8"/>
  <c r="I85" i="3"/>
  <c r="D84" i="7"/>
  <c r="D84" i="8"/>
  <c r="I86" i="3"/>
  <c r="D85" i="7"/>
  <c r="D85" i="8"/>
  <c r="I87" i="3"/>
  <c r="D86" i="7"/>
  <c r="D86" i="8"/>
  <c r="I88" i="3"/>
  <c r="D87" i="7"/>
  <c r="D87" i="8"/>
  <c r="I89" i="3"/>
  <c r="D88" i="7"/>
  <c r="D88" i="8"/>
  <c r="I90" i="3"/>
  <c r="D89" i="7"/>
  <c r="D89" i="8"/>
  <c r="I91" i="3"/>
  <c r="D90" i="7"/>
  <c r="D90" i="8"/>
  <c r="I92" i="3"/>
  <c r="D91" i="7"/>
  <c r="D91" i="8"/>
  <c r="I93" i="3"/>
  <c r="D92" i="7"/>
  <c r="D92" i="8"/>
  <c r="I94" i="3"/>
  <c r="D93" i="7"/>
  <c r="D93" i="8"/>
  <c r="I95" i="3"/>
  <c r="D94" i="7"/>
  <c r="D94" i="8"/>
  <c r="I96" i="3"/>
  <c r="D95" i="7"/>
  <c r="D95" i="8"/>
  <c r="I97" i="3"/>
  <c r="D96" i="7"/>
  <c r="D96" i="8"/>
  <c r="I98" i="3"/>
  <c r="D97" i="7"/>
  <c r="D97" i="8"/>
  <c r="I99" i="3"/>
  <c r="D98" i="7"/>
  <c r="D98" i="8"/>
  <c r="I100" i="3"/>
  <c r="D99" i="7"/>
  <c r="D99" i="8"/>
  <c r="I101" i="3"/>
  <c r="D100" i="7"/>
  <c r="D100" i="8"/>
  <c r="I102" i="3"/>
  <c r="D101" i="7"/>
  <c r="D101" i="8"/>
  <c r="I103" i="3"/>
  <c r="D102" i="7"/>
  <c r="D102" i="8"/>
  <c r="I104" i="3"/>
  <c r="D103" i="7"/>
  <c r="D103" i="8"/>
  <c r="I105" i="3"/>
  <c r="D104" i="7"/>
  <c r="D104" i="8"/>
  <c r="I106" i="3"/>
  <c r="D105" i="7"/>
  <c r="D105" i="8"/>
  <c r="I107" i="3"/>
  <c r="D106" i="7"/>
  <c r="D106" i="8"/>
  <c r="I108" i="3"/>
  <c r="D107" i="7"/>
  <c r="D107" i="8"/>
  <c r="I109" i="3"/>
  <c r="D108" i="7"/>
  <c r="D108" i="8"/>
  <c r="I110" i="3"/>
  <c r="D109" i="7"/>
  <c r="D109" i="8"/>
  <c r="I111" i="3"/>
  <c r="D110" i="7"/>
  <c r="D110" i="8"/>
  <c r="I112" i="3"/>
  <c r="D111" i="7"/>
  <c r="D111" i="8"/>
  <c r="I113" i="3"/>
  <c r="D112" i="7"/>
  <c r="D112" i="8"/>
  <c r="I114" i="3"/>
  <c r="D113" i="7"/>
  <c r="D113" i="8"/>
  <c r="I115" i="3"/>
  <c r="D114" i="7"/>
  <c r="D114" i="8"/>
  <c r="I116" i="3"/>
  <c r="D115" i="7"/>
  <c r="D115" i="8"/>
  <c r="I117" i="3"/>
  <c r="D116" i="7"/>
  <c r="D116" i="8"/>
  <c r="I118" i="3"/>
  <c r="D117" i="7"/>
  <c r="D117" i="8"/>
  <c r="I119" i="3"/>
  <c r="D118" i="7"/>
  <c r="D118" i="8"/>
  <c r="I120" i="3"/>
  <c r="D119" i="7"/>
  <c r="D119" i="8"/>
  <c r="I121" i="3"/>
  <c r="D120" i="7"/>
  <c r="D120" i="8"/>
  <c r="I122" i="3"/>
  <c r="D121" i="7"/>
  <c r="D121" i="8"/>
  <c r="I124" i="3"/>
  <c r="D123" i="8"/>
  <c r="I125" i="3"/>
  <c r="D124" i="7"/>
  <c r="D124" i="8"/>
  <c r="I126" i="3"/>
  <c r="D125" i="7"/>
  <c r="D125" i="8"/>
  <c r="I127" i="3"/>
  <c r="D126" i="7"/>
  <c r="D126" i="8"/>
  <c r="I128" i="3"/>
  <c r="D127" i="7"/>
  <c r="D127" i="8"/>
  <c r="I129" i="3"/>
  <c r="D128" i="7"/>
  <c r="D128" i="8"/>
  <c r="I130" i="3"/>
  <c r="D129" i="7"/>
  <c r="D129" i="8"/>
  <c r="I131" i="3"/>
  <c r="D130" i="7"/>
  <c r="D130" i="8"/>
  <c r="I132" i="3"/>
  <c r="D131" i="7"/>
  <c r="D131" i="8"/>
  <c r="I133" i="3"/>
  <c r="D132" i="7"/>
  <c r="D132" i="8"/>
  <c r="I134" i="3"/>
  <c r="D133" i="7"/>
  <c r="D133" i="8"/>
  <c r="I135" i="3"/>
  <c r="D134" i="7"/>
  <c r="D134" i="8"/>
  <c r="I136" i="3"/>
  <c r="D135" i="7"/>
  <c r="D135" i="8"/>
  <c r="I137" i="3"/>
  <c r="D136" i="7"/>
  <c r="D136" i="8"/>
  <c r="I138" i="3"/>
  <c r="D137" i="7"/>
  <c r="D137" i="8"/>
  <c r="I139" i="3"/>
  <c r="D138" i="7"/>
  <c r="D138" i="8"/>
  <c r="I140" i="3"/>
  <c r="D139" i="7"/>
  <c r="D139" i="8"/>
  <c r="I141" i="3"/>
  <c r="D140" i="7"/>
  <c r="D140" i="8"/>
  <c r="I142" i="3"/>
  <c r="D141" i="7"/>
  <c r="D141" i="8"/>
  <c r="I143" i="3"/>
  <c r="D142" i="7"/>
  <c r="D142" i="8"/>
  <c r="I144" i="3"/>
  <c r="D143" i="7"/>
  <c r="D143" i="8"/>
  <c r="I145" i="3"/>
  <c r="D144" i="7"/>
  <c r="D144" i="8"/>
  <c r="I146" i="3"/>
  <c r="D145" i="7"/>
  <c r="D145" i="8"/>
  <c r="I147" i="3"/>
  <c r="D146" i="7"/>
  <c r="D146" i="8"/>
  <c r="I148" i="3"/>
  <c r="D147" i="7"/>
  <c r="D147" i="8"/>
  <c r="I149" i="3"/>
  <c r="D148" i="7"/>
  <c r="D148" i="8"/>
  <c r="I150" i="3"/>
  <c r="D149" i="7"/>
  <c r="D149" i="8"/>
  <c r="I151" i="3"/>
  <c r="D150" i="7"/>
  <c r="D150" i="8"/>
  <c r="I152" i="3"/>
  <c r="D151" i="7"/>
  <c r="D151" i="8"/>
  <c r="I153" i="3"/>
  <c r="D152" i="7"/>
  <c r="D152" i="8"/>
  <c r="I154" i="3"/>
  <c r="D153" i="7"/>
  <c r="D153" i="8"/>
  <c r="I155" i="3"/>
  <c r="D154" i="7"/>
  <c r="D154" i="8"/>
  <c r="I156" i="3"/>
  <c r="D155" i="7"/>
  <c r="D155" i="8"/>
  <c r="I157" i="3"/>
  <c r="D156" i="7"/>
  <c r="D156" i="8"/>
  <c r="I158" i="3"/>
  <c r="D157" i="7"/>
  <c r="D157" i="8"/>
  <c r="I159" i="3"/>
  <c r="D158" i="7"/>
  <c r="D158" i="8"/>
  <c r="I160" i="3"/>
  <c r="D159" i="7"/>
  <c r="D159" i="8"/>
  <c r="I161" i="3"/>
  <c r="D160" i="7"/>
  <c r="D160" i="8"/>
  <c r="I162" i="3"/>
  <c r="D161" i="7"/>
  <c r="D161" i="8"/>
  <c r="I163" i="3"/>
  <c r="D162" i="7"/>
  <c r="D162" i="8"/>
  <c r="I164" i="3"/>
  <c r="D163" i="7"/>
  <c r="D163" i="8"/>
  <c r="I165" i="3"/>
  <c r="D164" i="7"/>
  <c r="D164" i="8"/>
  <c r="I166" i="3"/>
  <c r="D165" i="7"/>
  <c r="D165" i="8"/>
  <c r="I167" i="3"/>
  <c r="D166" i="7"/>
  <c r="D166" i="8"/>
  <c r="I168" i="3"/>
  <c r="D167" i="7"/>
  <c r="D167" i="8"/>
  <c r="I169" i="3"/>
  <c r="D168" i="7"/>
  <c r="D168" i="8"/>
  <c r="I170" i="3"/>
  <c r="D169" i="7"/>
  <c r="D169" i="8"/>
  <c r="I171" i="3"/>
  <c r="D170" i="7"/>
  <c r="D170" i="8"/>
  <c r="I172" i="3"/>
  <c r="D171" i="7"/>
  <c r="D171" i="8"/>
  <c r="I173" i="3"/>
  <c r="D172" i="7"/>
  <c r="D172" i="8"/>
  <c r="I174" i="3"/>
  <c r="D173" i="7"/>
  <c r="D173" i="8"/>
  <c r="I175" i="3"/>
  <c r="D174" i="7"/>
  <c r="D174" i="8"/>
  <c r="I176" i="3"/>
  <c r="D175" i="7"/>
  <c r="D175" i="8"/>
  <c r="I177" i="3"/>
  <c r="D176" i="7"/>
  <c r="D176" i="8"/>
  <c r="I178" i="3"/>
  <c r="D177" i="7"/>
  <c r="D177" i="8"/>
  <c r="I179" i="3"/>
  <c r="D178" i="7"/>
  <c r="D178" i="8"/>
  <c r="I180" i="3"/>
  <c r="D179" i="7"/>
  <c r="D179" i="8"/>
  <c r="I181" i="3"/>
  <c r="D180" i="7"/>
  <c r="D180" i="8"/>
  <c r="I182" i="3"/>
  <c r="D181" i="7"/>
  <c r="D181" i="8"/>
  <c r="I183" i="3"/>
  <c r="D182" i="7"/>
  <c r="D182" i="8"/>
  <c r="I184" i="3"/>
  <c r="D183" i="7"/>
  <c r="D183" i="8"/>
  <c r="I185" i="3"/>
  <c r="D184" i="7"/>
  <c r="D184" i="8"/>
  <c r="I186" i="3"/>
  <c r="D185" i="7"/>
  <c r="D185" i="8"/>
  <c r="I187" i="3"/>
  <c r="D186" i="7"/>
  <c r="D186" i="8"/>
  <c r="I188" i="3"/>
  <c r="D187" i="7"/>
  <c r="D187" i="8"/>
  <c r="I189" i="3"/>
  <c r="D188" i="7"/>
  <c r="D188" i="8"/>
  <c r="I190" i="3"/>
  <c r="D189" i="7"/>
  <c r="D189" i="8"/>
  <c r="I191" i="3"/>
  <c r="D190" i="7"/>
  <c r="D190" i="8"/>
  <c r="I192" i="3"/>
  <c r="D191" i="7"/>
  <c r="D191" i="8"/>
  <c r="I193" i="3"/>
  <c r="D192" i="7"/>
  <c r="D192" i="8"/>
  <c r="D193" i="7"/>
  <c r="D193" i="8"/>
  <c r="D194" i="7"/>
  <c r="D194" i="8"/>
  <c r="I196" i="3"/>
  <c r="D195" i="7"/>
  <c r="D195" i="8"/>
  <c r="I197" i="3"/>
  <c r="D196" i="7"/>
  <c r="D196" i="8"/>
  <c r="I198" i="3"/>
  <c r="D197" i="7"/>
  <c r="D197" i="8"/>
  <c r="D198" i="7"/>
  <c r="D198" i="8"/>
  <c r="J27" i="3"/>
  <c r="J28" i="3"/>
  <c r="FG4" i="3" s="1"/>
  <c r="E27" i="8"/>
  <c r="J29" i="3"/>
  <c r="FG5" i="3" s="1"/>
  <c r="E28" i="8"/>
  <c r="J30" i="3"/>
  <c r="E29" i="8"/>
  <c r="J31" i="3"/>
  <c r="E30" i="8"/>
  <c r="J32" i="3"/>
  <c r="FG8" i="3" s="1"/>
  <c r="E31" i="8"/>
  <c r="J33" i="3"/>
  <c r="E32" i="8"/>
  <c r="J34" i="3"/>
  <c r="FG10" i="3" s="1"/>
  <c r="E33" i="7"/>
  <c r="E33" i="8"/>
  <c r="J35" i="3"/>
  <c r="E34" i="7"/>
  <c r="E34" i="8"/>
  <c r="J36" i="3"/>
  <c r="FG12" i="3" s="1"/>
  <c r="E35" i="7"/>
  <c r="E35" i="8"/>
  <c r="J37" i="3"/>
  <c r="FG13" i="3" s="1"/>
  <c r="E36" i="7"/>
  <c r="E36" i="8"/>
  <c r="J38" i="3"/>
  <c r="E37" i="7"/>
  <c r="E37" i="8"/>
  <c r="J39" i="3"/>
  <c r="FG15" i="3" s="1"/>
  <c r="E38" i="7"/>
  <c r="E38" i="8"/>
  <c r="J40" i="3"/>
  <c r="E39" i="7"/>
  <c r="E39" i="8"/>
  <c r="J41" i="3"/>
  <c r="E40" i="7"/>
  <c r="E40" i="8"/>
  <c r="J42" i="3"/>
  <c r="E41" i="7"/>
  <c r="E41" i="8"/>
  <c r="J43" i="3"/>
  <c r="E42" i="7"/>
  <c r="E42" i="8"/>
  <c r="J44" i="3"/>
  <c r="FG20" i="3" s="1"/>
  <c r="E43" i="7"/>
  <c r="E43" i="8"/>
  <c r="J45" i="3"/>
  <c r="E44" i="7"/>
  <c r="E44" i="8"/>
  <c r="J46" i="3"/>
  <c r="FG22" i="3" s="1"/>
  <c r="E45" i="7"/>
  <c r="E45" i="8"/>
  <c r="J47" i="3"/>
  <c r="E46" i="7"/>
  <c r="E46" i="8"/>
  <c r="J48" i="3"/>
  <c r="FG24" i="3" s="1"/>
  <c r="E47" i="7"/>
  <c r="E47" i="8"/>
  <c r="J49" i="3"/>
  <c r="E48" i="7"/>
  <c r="E48" i="8"/>
  <c r="J50" i="3"/>
  <c r="E49" i="7"/>
  <c r="E49" i="8"/>
  <c r="J51" i="3"/>
  <c r="FG27" i="3" s="1"/>
  <c r="E50" i="7"/>
  <c r="E50" i="8"/>
  <c r="J52" i="3"/>
  <c r="FG28" i="3" s="1"/>
  <c r="E51" i="7"/>
  <c r="E51" i="8"/>
  <c r="J53" i="3"/>
  <c r="E52" i="7"/>
  <c r="E52" i="8"/>
  <c r="J54" i="3"/>
  <c r="E53" i="7"/>
  <c r="E53" i="8"/>
  <c r="J55" i="3"/>
  <c r="E54" i="7"/>
  <c r="E54" i="8"/>
  <c r="J56" i="3"/>
  <c r="E55" i="7"/>
  <c r="E55" i="8"/>
  <c r="J57" i="3"/>
  <c r="E56" i="7"/>
  <c r="E56" i="8"/>
  <c r="J58" i="3"/>
  <c r="FG34" i="3" s="1"/>
  <c r="E57" i="7"/>
  <c r="E57" i="8"/>
  <c r="J59" i="3"/>
  <c r="FG35" i="3" s="1"/>
  <c r="E58" i="7"/>
  <c r="E58" i="8"/>
  <c r="J60" i="3"/>
  <c r="E59" i="7"/>
  <c r="E59" i="8"/>
  <c r="J61" i="3"/>
  <c r="E60" i="7"/>
  <c r="E60" i="8"/>
  <c r="J62" i="3"/>
  <c r="E61" i="7"/>
  <c r="E61" i="8"/>
  <c r="J63" i="3"/>
  <c r="E62" i="7"/>
  <c r="E62" i="8"/>
  <c r="J64" i="3"/>
  <c r="FG40" i="3" s="1"/>
  <c r="E63" i="7"/>
  <c r="E63" i="8"/>
  <c r="J65" i="3"/>
  <c r="E64" i="7"/>
  <c r="E64" i="8"/>
  <c r="J66" i="3"/>
  <c r="FG42" i="3" s="1"/>
  <c r="E65" i="7"/>
  <c r="E65" i="8"/>
  <c r="J67" i="3"/>
  <c r="FG43" i="3" s="1"/>
  <c r="E66" i="7"/>
  <c r="E66" i="8"/>
  <c r="J68" i="3"/>
  <c r="FG44" i="3" s="1"/>
  <c r="E67" i="7"/>
  <c r="E67" i="8"/>
  <c r="J69" i="3"/>
  <c r="E68" i="7"/>
  <c r="E68" i="8"/>
  <c r="J70" i="3"/>
  <c r="E69" i="7"/>
  <c r="E69" i="8"/>
  <c r="J71" i="3"/>
  <c r="E70" i="7"/>
  <c r="E70" i="8"/>
  <c r="J72" i="3"/>
  <c r="E71" i="7"/>
  <c r="E71" i="8"/>
  <c r="J73" i="3"/>
  <c r="E72" i="7"/>
  <c r="E72" i="8"/>
  <c r="J74" i="3"/>
  <c r="E73" i="7"/>
  <c r="E73" i="8"/>
  <c r="J75" i="3"/>
  <c r="E74" i="7"/>
  <c r="E74" i="8"/>
  <c r="J76" i="3"/>
  <c r="FG52" i="3" s="1"/>
  <c r="E75" i="7"/>
  <c r="E75" i="8"/>
  <c r="J77" i="3"/>
  <c r="E76" i="7"/>
  <c r="E76" i="8"/>
  <c r="J78" i="3"/>
  <c r="E77" i="7"/>
  <c r="E77" i="8"/>
  <c r="J79" i="3"/>
  <c r="FG55" i="3" s="1"/>
  <c r="E78" i="7"/>
  <c r="E78" i="8"/>
  <c r="J80" i="3"/>
  <c r="FG56" i="3" s="1"/>
  <c r="E79" i="7"/>
  <c r="E79" i="8"/>
  <c r="J81" i="3"/>
  <c r="E80" i="7"/>
  <c r="E80" i="8"/>
  <c r="J82" i="3"/>
  <c r="E81" i="7"/>
  <c r="E81" i="8"/>
  <c r="J83" i="3"/>
  <c r="E82" i="7"/>
  <c r="E82" i="8"/>
  <c r="J84" i="3"/>
  <c r="E83" i="7"/>
  <c r="E83" i="8"/>
  <c r="J85" i="3"/>
  <c r="E84" i="7"/>
  <c r="E84" i="8"/>
  <c r="J86" i="3"/>
  <c r="E85" i="7"/>
  <c r="E85" i="8"/>
  <c r="J87" i="3"/>
  <c r="FG63" i="3" s="1"/>
  <c r="E86" i="7"/>
  <c r="E86" i="8"/>
  <c r="J88" i="3"/>
  <c r="E87" i="7"/>
  <c r="E87" i="8"/>
  <c r="J89" i="3"/>
  <c r="E88" i="7"/>
  <c r="E88" i="8"/>
  <c r="J90" i="3"/>
  <c r="FG66" i="3" s="1"/>
  <c r="E89" i="7"/>
  <c r="E89" i="8"/>
  <c r="J91" i="3"/>
  <c r="FG67" i="3" s="1"/>
  <c r="E90" i="7"/>
  <c r="E90" i="8"/>
  <c r="J92" i="3"/>
  <c r="E91" i="7"/>
  <c r="E91" i="8"/>
  <c r="J93" i="3"/>
  <c r="E92" i="7"/>
  <c r="E92" i="8"/>
  <c r="J94" i="3"/>
  <c r="E93" i="7"/>
  <c r="E93" i="8"/>
  <c r="J95" i="3"/>
  <c r="FG71" i="3" s="1"/>
  <c r="E94" i="7"/>
  <c r="E94" i="8"/>
  <c r="J96" i="3"/>
  <c r="FG72" i="3" s="1"/>
  <c r="E95" i="7"/>
  <c r="E95" i="8"/>
  <c r="J97" i="3"/>
  <c r="E96" i="7"/>
  <c r="E96" i="8"/>
  <c r="J98" i="3"/>
  <c r="FG74" i="3" s="1"/>
  <c r="E97" i="7"/>
  <c r="E97" i="8"/>
  <c r="J99" i="3"/>
  <c r="E98" i="7"/>
  <c r="E98" i="8"/>
  <c r="J100" i="3"/>
  <c r="FG76" i="3" s="1"/>
  <c r="E99" i="7"/>
  <c r="E99" i="8"/>
  <c r="J101" i="3"/>
  <c r="E100" i="7"/>
  <c r="E100" i="8"/>
  <c r="J102" i="3"/>
  <c r="E101" i="7"/>
  <c r="E101" i="8"/>
  <c r="J103" i="3"/>
  <c r="FG79" i="3" s="1"/>
  <c r="E102" i="7"/>
  <c r="E102" i="8"/>
  <c r="J104" i="3"/>
  <c r="E103" i="7"/>
  <c r="E103" i="8"/>
  <c r="J105" i="3"/>
  <c r="E104" i="7"/>
  <c r="E104" i="8"/>
  <c r="J106" i="3"/>
  <c r="E105" i="7"/>
  <c r="E105" i="8"/>
  <c r="J107" i="3"/>
  <c r="E106" i="7"/>
  <c r="E106" i="8"/>
  <c r="J108" i="3"/>
  <c r="FG84" i="3" s="1"/>
  <c r="E107" i="7"/>
  <c r="E107" i="8"/>
  <c r="J109" i="3"/>
  <c r="E108" i="7"/>
  <c r="E108" i="8"/>
  <c r="J110" i="3"/>
  <c r="FG86" i="3" s="1"/>
  <c r="E109" i="7"/>
  <c r="E109" i="8"/>
  <c r="J111" i="3"/>
  <c r="E110" i="7"/>
  <c r="E110" i="8"/>
  <c r="J112" i="3"/>
  <c r="FG88" i="3" s="1"/>
  <c r="E111" i="7"/>
  <c r="E111" i="8"/>
  <c r="J113" i="3"/>
  <c r="E112" i="7"/>
  <c r="E112" i="8"/>
  <c r="J114" i="3"/>
  <c r="E113" i="7"/>
  <c r="E113" i="8"/>
  <c r="J115" i="3"/>
  <c r="E114" i="7"/>
  <c r="E114" i="8"/>
  <c r="J116" i="3"/>
  <c r="FG92" i="3" s="1"/>
  <c r="E115" i="7"/>
  <c r="E115" i="8"/>
  <c r="J117" i="3"/>
  <c r="E116" i="7"/>
  <c r="E116" i="8"/>
  <c r="J118" i="3"/>
  <c r="E117" i="7"/>
  <c r="E117" i="8"/>
  <c r="J119" i="3"/>
  <c r="FG95" i="3" s="1"/>
  <c r="E118" i="7"/>
  <c r="E118" i="8"/>
  <c r="J120" i="3"/>
  <c r="E119" i="7"/>
  <c r="E119" i="8"/>
  <c r="J121" i="3"/>
  <c r="E120" i="7"/>
  <c r="E120" i="8"/>
  <c r="J122" i="3"/>
  <c r="E121" i="7"/>
  <c r="E121" i="8"/>
  <c r="J124" i="3"/>
  <c r="FG100" i="3" s="1"/>
  <c r="E123" i="8"/>
  <c r="J125" i="3"/>
  <c r="FG101" i="3" s="1"/>
  <c r="E124" i="7"/>
  <c r="E124" i="8"/>
  <c r="J126" i="3"/>
  <c r="FG102" i="3" s="1"/>
  <c r="E125" i="7"/>
  <c r="E125" i="8"/>
  <c r="J127" i="3"/>
  <c r="E126" i="7"/>
  <c r="E126" i="8"/>
  <c r="J128" i="3"/>
  <c r="FG104" i="3" s="1"/>
  <c r="E127" i="7"/>
  <c r="E127" i="8"/>
  <c r="J129" i="3"/>
  <c r="FG105" i="3" s="1"/>
  <c r="E128" i="7"/>
  <c r="E128" i="8"/>
  <c r="J130" i="3"/>
  <c r="FG106" i="3" s="1"/>
  <c r="E129" i="7"/>
  <c r="E129" i="8"/>
  <c r="J131" i="3"/>
  <c r="E130" i="7"/>
  <c r="E130" i="8"/>
  <c r="J132" i="3"/>
  <c r="FG108" i="3" s="1"/>
  <c r="E131" i="7"/>
  <c r="E131" i="8"/>
  <c r="J133" i="3"/>
  <c r="FG109" i="3" s="1"/>
  <c r="E132" i="7"/>
  <c r="E132" i="8"/>
  <c r="J134" i="3"/>
  <c r="FG110" i="3" s="1"/>
  <c r="E133" i="7"/>
  <c r="E133" i="8"/>
  <c r="J135" i="3"/>
  <c r="E134" i="7"/>
  <c r="E134" i="8"/>
  <c r="J136" i="3"/>
  <c r="FG112" i="3" s="1"/>
  <c r="E135" i="7"/>
  <c r="E135" i="8"/>
  <c r="J137" i="3"/>
  <c r="E136" i="7"/>
  <c r="E136" i="8"/>
  <c r="J138" i="3"/>
  <c r="FG114" i="3" s="1"/>
  <c r="E137" i="7"/>
  <c r="E137" i="8"/>
  <c r="J139" i="3"/>
  <c r="E138" i="7"/>
  <c r="E138" i="8"/>
  <c r="J140" i="3"/>
  <c r="FG116" i="3" s="1"/>
  <c r="E139" i="7"/>
  <c r="E139" i="8"/>
  <c r="J141" i="3"/>
  <c r="FG117" i="3" s="1"/>
  <c r="E140" i="7"/>
  <c r="E140" i="8"/>
  <c r="J142" i="3"/>
  <c r="FG118" i="3" s="1"/>
  <c r="E141" i="7"/>
  <c r="E141" i="8"/>
  <c r="J143" i="3"/>
  <c r="E142" i="7"/>
  <c r="E142" i="8"/>
  <c r="J144" i="3"/>
  <c r="E143" i="7"/>
  <c r="E143" i="8"/>
  <c r="J145" i="3"/>
  <c r="E144" i="7"/>
  <c r="E144" i="8"/>
  <c r="J146" i="3"/>
  <c r="FG122" i="3" s="1"/>
  <c r="E145" i="7"/>
  <c r="E145" i="8"/>
  <c r="J147" i="3"/>
  <c r="E146" i="7"/>
  <c r="E146" i="8"/>
  <c r="J148" i="3"/>
  <c r="FG124" i="3" s="1"/>
  <c r="E147" i="7"/>
  <c r="E147" i="8"/>
  <c r="J149" i="3"/>
  <c r="E148" i="7"/>
  <c r="E148" i="8"/>
  <c r="J150" i="3"/>
  <c r="FG126" i="3" s="1"/>
  <c r="E149" i="7"/>
  <c r="E149" i="8"/>
  <c r="J151" i="3"/>
  <c r="E150" i="7"/>
  <c r="E150" i="8"/>
  <c r="J152" i="3"/>
  <c r="E151" i="7"/>
  <c r="E151" i="8"/>
  <c r="J153" i="3"/>
  <c r="FG129" i="3" s="1"/>
  <c r="E152" i="7"/>
  <c r="E152" i="8"/>
  <c r="J154" i="3"/>
  <c r="E153" i="7"/>
  <c r="E153" i="8"/>
  <c r="J155" i="3"/>
  <c r="E154" i="7"/>
  <c r="E154" i="8"/>
  <c r="J156" i="3"/>
  <c r="E155" i="7"/>
  <c r="E155" i="8"/>
  <c r="J157" i="3"/>
  <c r="E156" i="7"/>
  <c r="E156" i="8"/>
  <c r="J158" i="3"/>
  <c r="FG134" i="3" s="1"/>
  <c r="E157" i="7"/>
  <c r="E157" i="8"/>
  <c r="J159" i="3"/>
  <c r="E158" i="7"/>
  <c r="E158" i="8"/>
  <c r="J160" i="3"/>
  <c r="E159" i="7"/>
  <c r="E159" i="8"/>
  <c r="J161" i="3"/>
  <c r="E160" i="7"/>
  <c r="E160" i="8"/>
  <c r="J162" i="3"/>
  <c r="E161" i="7"/>
  <c r="E161" i="8"/>
  <c r="J163" i="3"/>
  <c r="E162" i="7"/>
  <c r="E162" i="8"/>
  <c r="J164" i="3"/>
  <c r="E163" i="7"/>
  <c r="E163" i="8"/>
  <c r="J165" i="3"/>
  <c r="E164" i="7"/>
  <c r="E164" i="8"/>
  <c r="J166" i="3"/>
  <c r="E165" i="7"/>
  <c r="E165" i="8"/>
  <c r="J167" i="3"/>
  <c r="E166" i="7"/>
  <c r="E166" i="8"/>
  <c r="J168" i="3"/>
  <c r="E167" i="7"/>
  <c r="E167" i="8"/>
  <c r="J169" i="3"/>
  <c r="E168" i="7"/>
  <c r="E168" i="8"/>
  <c r="J170" i="3"/>
  <c r="E169" i="7"/>
  <c r="E169" i="8"/>
  <c r="J171" i="3"/>
  <c r="E170" i="7"/>
  <c r="E170" i="8"/>
  <c r="J172" i="3"/>
  <c r="E171" i="7"/>
  <c r="E171" i="8"/>
  <c r="J173" i="3"/>
  <c r="E172" i="7"/>
  <c r="E172" i="8"/>
  <c r="J174" i="3"/>
  <c r="E173" i="7"/>
  <c r="E173" i="8"/>
  <c r="J175" i="3"/>
  <c r="E174" i="7"/>
  <c r="E174" i="8"/>
  <c r="J176" i="3"/>
  <c r="E175" i="7"/>
  <c r="E175" i="8"/>
  <c r="J177" i="3"/>
  <c r="E176" i="7"/>
  <c r="E176" i="8"/>
  <c r="J178" i="3"/>
  <c r="E177" i="7"/>
  <c r="E177" i="8"/>
  <c r="J179" i="3"/>
  <c r="E178" i="7"/>
  <c r="E178" i="8"/>
  <c r="J180" i="3"/>
  <c r="E179" i="7"/>
  <c r="E179" i="8"/>
  <c r="J181" i="3"/>
  <c r="E180" i="7"/>
  <c r="E180" i="8"/>
  <c r="J182" i="3"/>
  <c r="E181" i="7"/>
  <c r="E181" i="8"/>
  <c r="J183" i="3"/>
  <c r="E182" i="7"/>
  <c r="E182" i="8"/>
  <c r="J184" i="3"/>
  <c r="E183" i="7"/>
  <c r="E183" i="8"/>
  <c r="J185" i="3"/>
  <c r="E184" i="7"/>
  <c r="E184" i="8"/>
  <c r="J186" i="3"/>
  <c r="E185" i="7"/>
  <c r="E185" i="8"/>
  <c r="J187" i="3"/>
  <c r="E186" i="7"/>
  <c r="E186" i="8"/>
  <c r="J188" i="3"/>
  <c r="E187" i="7"/>
  <c r="E187" i="8"/>
  <c r="J189" i="3"/>
  <c r="E188" i="7"/>
  <c r="E188" i="8"/>
  <c r="J190" i="3"/>
  <c r="E189" i="7"/>
  <c r="E189" i="8"/>
  <c r="J191" i="3"/>
  <c r="E190" i="7"/>
  <c r="E190" i="8"/>
  <c r="J192" i="3"/>
  <c r="E191" i="7"/>
  <c r="E191" i="8"/>
  <c r="J193" i="3"/>
  <c r="E192" i="7"/>
  <c r="E192" i="8"/>
  <c r="K33" i="3"/>
  <c r="F32" i="8"/>
  <c r="K34" i="3"/>
  <c r="F33" i="7"/>
  <c r="F33" i="8"/>
  <c r="K35" i="3"/>
  <c r="F34" i="7"/>
  <c r="F34" i="8"/>
  <c r="K36" i="3"/>
  <c r="F35" i="7"/>
  <c r="F35" i="8"/>
  <c r="K37" i="3"/>
  <c r="F36" i="7"/>
  <c r="F36" i="8"/>
  <c r="K38" i="3"/>
  <c r="F37" i="7"/>
  <c r="F37" i="8"/>
  <c r="K39" i="3"/>
  <c r="F38" i="7"/>
  <c r="F38" i="8"/>
  <c r="K40" i="3"/>
  <c r="F39" i="7"/>
  <c r="F39" i="8"/>
  <c r="K41" i="3"/>
  <c r="F40" i="7"/>
  <c r="F40" i="8"/>
  <c r="K42" i="3"/>
  <c r="F41" i="7"/>
  <c r="F41" i="8"/>
  <c r="K43" i="3"/>
  <c r="F42" i="7"/>
  <c r="F42" i="8"/>
  <c r="K44" i="3"/>
  <c r="F43" i="7"/>
  <c r="F43" i="8"/>
  <c r="K45" i="3"/>
  <c r="F44" i="7"/>
  <c r="F44" i="8"/>
  <c r="K46" i="3"/>
  <c r="F45" i="7"/>
  <c r="F45" i="8"/>
  <c r="K47" i="3"/>
  <c r="F46" i="7"/>
  <c r="F46" i="8"/>
  <c r="K48" i="3"/>
  <c r="F47" i="7"/>
  <c r="F47" i="8"/>
  <c r="K49" i="3"/>
  <c r="F48" i="7"/>
  <c r="F48" i="8"/>
  <c r="K50" i="3"/>
  <c r="F49" i="7"/>
  <c r="F49" i="8"/>
  <c r="K51" i="3"/>
  <c r="F50" i="7"/>
  <c r="F50" i="8"/>
  <c r="K52" i="3"/>
  <c r="F51" i="7"/>
  <c r="F51" i="8"/>
  <c r="K53" i="3"/>
  <c r="F52" i="7"/>
  <c r="F52" i="8"/>
  <c r="K54" i="3"/>
  <c r="F53" i="7"/>
  <c r="F53" i="8"/>
  <c r="K55" i="3"/>
  <c r="F54" i="7"/>
  <c r="F54" i="8"/>
  <c r="K56" i="3"/>
  <c r="F55" i="7"/>
  <c r="F55" i="8"/>
  <c r="K57" i="3"/>
  <c r="F56" i="7"/>
  <c r="F56" i="8"/>
  <c r="K58" i="3"/>
  <c r="F57" i="7"/>
  <c r="F57" i="8"/>
  <c r="K59" i="3"/>
  <c r="F58" i="7"/>
  <c r="F58" i="8"/>
  <c r="K60" i="3"/>
  <c r="F59" i="7"/>
  <c r="F59" i="8"/>
  <c r="K61" i="3"/>
  <c r="F60" i="7"/>
  <c r="F60" i="8"/>
  <c r="K62" i="3"/>
  <c r="F61" i="7"/>
  <c r="F61" i="8"/>
  <c r="K63" i="3"/>
  <c r="F62" i="7"/>
  <c r="F62" i="8"/>
  <c r="K64" i="3"/>
  <c r="F63" i="7"/>
  <c r="F63" i="8"/>
  <c r="K65" i="3"/>
  <c r="F64" i="7"/>
  <c r="F64" i="8"/>
  <c r="K66" i="3"/>
  <c r="F65" i="7"/>
  <c r="F65" i="8"/>
  <c r="K67" i="3"/>
  <c r="F66" i="7"/>
  <c r="F66" i="8"/>
  <c r="K68" i="3"/>
  <c r="F67" i="7"/>
  <c r="F67" i="8"/>
  <c r="K69" i="3"/>
  <c r="F68" i="7"/>
  <c r="F68" i="8"/>
  <c r="K70" i="3"/>
  <c r="F69" i="7"/>
  <c r="F69" i="8"/>
  <c r="K71" i="3"/>
  <c r="F70" i="7"/>
  <c r="F70" i="8"/>
  <c r="K72" i="3"/>
  <c r="F71" i="7"/>
  <c r="F71" i="8"/>
  <c r="K73" i="3"/>
  <c r="F72" i="7"/>
  <c r="F72" i="8"/>
  <c r="K74" i="3"/>
  <c r="F73" i="7"/>
  <c r="F73" i="8"/>
  <c r="K75" i="3"/>
  <c r="F74" i="7"/>
  <c r="F74" i="8"/>
  <c r="K76" i="3"/>
  <c r="F75" i="7"/>
  <c r="F75" i="8"/>
  <c r="K77" i="3"/>
  <c r="F76" i="7"/>
  <c r="F76" i="8"/>
  <c r="K78" i="3"/>
  <c r="F77" i="7"/>
  <c r="F77" i="8"/>
  <c r="K79" i="3"/>
  <c r="F78" i="7"/>
  <c r="F78" i="8"/>
  <c r="K80" i="3"/>
  <c r="F79" i="7"/>
  <c r="F79" i="8"/>
  <c r="K81" i="3"/>
  <c r="F80" i="7"/>
  <c r="F80" i="8"/>
  <c r="K82" i="3"/>
  <c r="F81" i="7"/>
  <c r="F81" i="8"/>
  <c r="K83" i="3"/>
  <c r="F82" i="7"/>
  <c r="F82" i="8"/>
  <c r="K84" i="3"/>
  <c r="F83" i="7"/>
  <c r="F83" i="8"/>
  <c r="K85" i="3"/>
  <c r="F84" i="7"/>
  <c r="F84" i="8"/>
  <c r="K86" i="3"/>
  <c r="F85" i="7"/>
  <c r="F85" i="8"/>
  <c r="K87" i="3"/>
  <c r="F86" i="7"/>
  <c r="F86" i="8"/>
  <c r="K88" i="3"/>
  <c r="F87" i="7"/>
  <c r="F87" i="8"/>
  <c r="K89" i="3"/>
  <c r="F88" i="7"/>
  <c r="F88" i="8"/>
  <c r="K90" i="3"/>
  <c r="F89" i="7"/>
  <c r="F89" i="8"/>
  <c r="K91" i="3"/>
  <c r="F90" i="7"/>
  <c r="F90" i="8"/>
  <c r="K92" i="3"/>
  <c r="F91" i="7"/>
  <c r="F91" i="8"/>
  <c r="K93" i="3"/>
  <c r="F92" i="7"/>
  <c r="F92" i="8"/>
  <c r="K94" i="3"/>
  <c r="F93" i="7"/>
  <c r="F93" i="8"/>
  <c r="K95" i="3"/>
  <c r="F94" i="7"/>
  <c r="F94" i="8"/>
  <c r="K96" i="3"/>
  <c r="F95" i="7"/>
  <c r="F95" i="8"/>
  <c r="K97" i="3"/>
  <c r="F96" i="7"/>
  <c r="F96" i="8"/>
  <c r="K98" i="3"/>
  <c r="F97" i="7"/>
  <c r="F97" i="8"/>
  <c r="K99" i="3"/>
  <c r="F98" i="7"/>
  <c r="F98" i="8"/>
  <c r="K100" i="3"/>
  <c r="F99" i="7"/>
  <c r="F99" i="8"/>
  <c r="K101" i="3"/>
  <c r="F100" i="7"/>
  <c r="F100" i="8"/>
  <c r="K102" i="3"/>
  <c r="F101" i="7"/>
  <c r="F101" i="8"/>
  <c r="K103" i="3"/>
  <c r="F102" i="7"/>
  <c r="F102" i="8"/>
  <c r="K104" i="3"/>
  <c r="F103" i="7"/>
  <c r="F103" i="8"/>
  <c r="K105" i="3"/>
  <c r="F104" i="7"/>
  <c r="F104" i="8"/>
  <c r="K106" i="3"/>
  <c r="F105" i="7"/>
  <c r="F105" i="8"/>
  <c r="K107" i="3"/>
  <c r="F106" i="7"/>
  <c r="F106" i="8"/>
  <c r="K108" i="3"/>
  <c r="F107" i="7"/>
  <c r="F107" i="8"/>
  <c r="K109" i="3"/>
  <c r="F108" i="7"/>
  <c r="F108" i="8"/>
  <c r="K110" i="3"/>
  <c r="F109" i="7"/>
  <c r="F109" i="8"/>
  <c r="K111" i="3"/>
  <c r="F110" i="7"/>
  <c r="F110" i="8"/>
  <c r="K112" i="3"/>
  <c r="F111" i="7"/>
  <c r="F111" i="8"/>
  <c r="K113" i="3"/>
  <c r="F112" i="7"/>
  <c r="F112" i="8"/>
  <c r="K114" i="3"/>
  <c r="F113" i="7"/>
  <c r="F113" i="8"/>
  <c r="K115" i="3"/>
  <c r="F114" i="7"/>
  <c r="F114" i="8"/>
  <c r="K116" i="3"/>
  <c r="F115" i="7"/>
  <c r="F115" i="8"/>
  <c r="K117" i="3"/>
  <c r="F116" i="7"/>
  <c r="F116" i="8"/>
  <c r="K118" i="3"/>
  <c r="F117" i="7"/>
  <c r="F117" i="8"/>
  <c r="K119" i="3"/>
  <c r="F118" i="7"/>
  <c r="F118" i="8"/>
  <c r="K120" i="3"/>
  <c r="F119" i="7"/>
  <c r="F119" i="8"/>
  <c r="K121" i="3"/>
  <c r="F120" i="7"/>
  <c r="F120" i="8"/>
  <c r="K122" i="3"/>
  <c r="F121" i="7"/>
  <c r="F121" i="8"/>
  <c r="K124" i="3"/>
  <c r="F123" i="8"/>
  <c r="K125" i="3"/>
  <c r="F124" i="7"/>
  <c r="F124" i="8"/>
  <c r="K126" i="3"/>
  <c r="F125" i="7"/>
  <c r="F125" i="8"/>
  <c r="K127" i="3"/>
  <c r="F126" i="7"/>
  <c r="F126" i="8"/>
  <c r="K128" i="3"/>
  <c r="F127" i="7"/>
  <c r="F127" i="8"/>
  <c r="K129" i="3"/>
  <c r="F128" i="7"/>
  <c r="F128" i="8"/>
  <c r="K130" i="3"/>
  <c r="F129" i="7"/>
  <c r="F129" i="8"/>
  <c r="K131" i="3"/>
  <c r="F130" i="7"/>
  <c r="F130" i="8"/>
  <c r="K132" i="3"/>
  <c r="F131" i="7"/>
  <c r="F131" i="8"/>
  <c r="K133" i="3"/>
  <c r="F132" i="7"/>
  <c r="F132" i="8"/>
  <c r="K134" i="3"/>
  <c r="F133" i="7"/>
  <c r="F133" i="8"/>
  <c r="K135" i="3"/>
  <c r="F134" i="7"/>
  <c r="F134" i="8"/>
  <c r="K136" i="3"/>
  <c r="F135" i="7"/>
  <c r="F135" i="8"/>
  <c r="K137" i="3"/>
  <c r="F136" i="7"/>
  <c r="F136" i="8"/>
  <c r="K138" i="3"/>
  <c r="F137" i="7"/>
  <c r="F137" i="8"/>
  <c r="K139" i="3"/>
  <c r="F138" i="7"/>
  <c r="F138" i="8"/>
  <c r="K140" i="3"/>
  <c r="F139" i="7"/>
  <c r="F139" i="8"/>
  <c r="K141" i="3"/>
  <c r="F140" i="7"/>
  <c r="F140" i="8"/>
  <c r="K142" i="3"/>
  <c r="F141" i="7"/>
  <c r="F141" i="8"/>
  <c r="K143" i="3"/>
  <c r="F142" i="7"/>
  <c r="F142" i="8"/>
  <c r="K144" i="3"/>
  <c r="F143" i="7"/>
  <c r="F143" i="8"/>
  <c r="K145" i="3"/>
  <c r="F144" i="7"/>
  <c r="F144" i="8"/>
  <c r="K146" i="3"/>
  <c r="F145" i="7"/>
  <c r="F145" i="8"/>
  <c r="K147" i="3"/>
  <c r="F146" i="7"/>
  <c r="F146" i="8"/>
  <c r="K148" i="3"/>
  <c r="F147" i="7"/>
  <c r="F147" i="8"/>
  <c r="K149" i="3"/>
  <c r="F148" i="7"/>
  <c r="F148" i="8"/>
  <c r="K150" i="3"/>
  <c r="F149" i="7"/>
  <c r="F149" i="8"/>
  <c r="K151" i="3"/>
  <c r="F150" i="7"/>
  <c r="F150" i="8"/>
  <c r="K152" i="3"/>
  <c r="F151" i="7"/>
  <c r="F151" i="8"/>
  <c r="K153" i="3"/>
  <c r="F152" i="7"/>
  <c r="F152" i="8"/>
  <c r="K154" i="3"/>
  <c r="F153" i="7"/>
  <c r="F153" i="8"/>
  <c r="K155" i="3"/>
  <c r="F154" i="7"/>
  <c r="F154" i="8"/>
  <c r="K156" i="3"/>
  <c r="F155" i="7"/>
  <c r="F155" i="8"/>
  <c r="K157" i="3"/>
  <c r="F156" i="7"/>
  <c r="F156" i="8"/>
  <c r="K158" i="3"/>
  <c r="F157" i="7"/>
  <c r="F157" i="8"/>
  <c r="K159" i="3"/>
  <c r="F158" i="7"/>
  <c r="F158" i="8"/>
  <c r="K160" i="3"/>
  <c r="F159" i="7"/>
  <c r="F159" i="8"/>
  <c r="K161" i="3"/>
  <c r="F160" i="7"/>
  <c r="F160" i="8"/>
  <c r="K162" i="3"/>
  <c r="F161" i="7"/>
  <c r="F161" i="8"/>
  <c r="K163" i="3"/>
  <c r="F162" i="7"/>
  <c r="F162" i="8"/>
  <c r="K164" i="3"/>
  <c r="F163" i="7"/>
  <c r="F163" i="8"/>
  <c r="K165" i="3"/>
  <c r="F164" i="7"/>
  <c r="F164" i="8"/>
  <c r="K166" i="3"/>
  <c r="F165" i="7"/>
  <c r="F165" i="8"/>
  <c r="K167" i="3"/>
  <c r="F166" i="7"/>
  <c r="F166" i="8"/>
  <c r="K168" i="3"/>
  <c r="F167" i="7"/>
  <c r="F167" i="8"/>
  <c r="K169" i="3"/>
  <c r="F168" i="7"/>
  <c r="F168" i="8"/>
  <c r="K170" i="3"/>
  <c r="F169" i="7"/>
  <c r="F169" i="8"/>
  <c r="K171" i="3"/>
  <c r="F170" i="7"/>
  <c r="F170" i="8"/>
  <c r="K172" i="3"/>
  <c r="F171" i="7"/>
  <c r="F171" i="8"/>
  <c r="K173" i="3"/>
  <c r="F172" i="7"/>
  <c r="F172" i="8"/>
  <c r="K174" i="3"/>
  <c r="F173" i="7"/>
  <c r="F173" i="8"/>
  <c r="K175" i="3"/>
  <c r="F174" i="7"/>
  <c r="F174" i="8"/>
  <c r="K176" i="3"/>
  <c r="F175" i="7"/>
  <c r="F175" i="8"/>
  <c r="K177" i="3"/>
  <c r="F176" i="7"/>
  <c r="F176" i="8"/>
  <c r="K178" i="3"/>
  <c r="F177" i="7"/>
  <c r="F177" i="8"/>
  <c r="K179" i="3"/>
  <c r="F178" i="7"/>
  <c r="F178" i="8"/>
  <c r="K180" i="3"/>
  <c r="F179" i="7"/>
  <c r="F179" i="8"/>
  <c r="K181" i="3"/>
  <c r="F180" i="7"/>
  <c r="F180" i="8"/>
  <c r="K182" i="3"/>
  <c r="F181" i="7"/>
  <c r="F181" i="8"/>
  <c r="K183" i="3"/>
  <c r="F182" i="7"/>
  <c r="F182" i="8"/>
  <c r="K184" i="3"/>
  <c r="F183" i="7"/>
  <c r="F183" i="8"/>
  <c r="K185" i="3"/>
  <c r="F184" i="7"/>
  <c r="F184" i="8"/>
  <c r="K186" i="3"/>
  <c r="F185" i="7"/>
  <c r="F185" i="8"/>
  <c r="K187" i="3"/>
  <c r="F186" i="7"/>
  <c r="F186" i="8"/>
  <c r="K188" i="3"/>
  <c r="F187" i="7"/>
  <c r="F187" i="8"/>
  <c r="K189" i="3"/>
  <c r="F188" i="7"/>
  <c r="F188" i="8"/>
  <c r="K190" i="3"/>
  <c r="F189" i="7"/>
  <c r="F189" i="8"/>
  <c r="K191" i="3"/>
  <c r="F190" i="7"/>
  <c r="F190" i="8"/>
  <c r="K192" i="3"/>
  <c r="F191" i="7"/>
  <c r="F191" i="8"/>
  <c r="K193" i="3"/>
  <c r="F192" i="7"/>
  <c r="F192" i="8"/>
  <c r="F193" i="7"/>
  <c r="F193" i="8"/>
  <c r="F194" i="8"/>
  <c r="L27" i="3"/>
  <c r="G26" i="8"/>
  <c r="L28" i="3"/>
  <c r="G27" i="8"/>
  <c r="L29" i="3"/>
  <c r="G28" i="8"/>
  <c r="L30" i="3"/>
  <c r="G29" i="8"/>
  <c r="L31" i="3"/>
  <c r="G30" i="8"/>
  <c r="L32" i="3"/>
  <c r="G31" i="8"/>
  <c r="L33" i="3"/>
  <c r="G32" i="7"/>
  <c r="G32" i="8"/>
  <c r="L34" i="3"/>
  <c r="G33" i="7"/>
  <c r="G33" i="8"/>
  <c r="L35" i="3"/>
  <c r="G34" i="7"/>
  <c r="G34" i="8"/>
  <c r="L36" i="3"/>
  <c r="G35" i="7"/>
  <c r="G35" i="8"/>
  <c r="L37" i="3"/>
  <c r="G36" i="7"/>
  <c r="G36" i="8"/>
  <c r="L38" i="3"/>
  <c r="G37" i="7"/>
  <c r="G37" i="8"/>
  <c r="L39" i="3"/>
  <c r="G38" i="7"/>
  <c r="G38" i="8"/>
  <c r="L40" i="3"/>
  <c r="G39" i="7"/>
  <c r="G39" i="8"/>
  <c r="L41" i="3"/>
  <c r="G40" i="7"/>
  <c r="G40" i="8"/>
  <c r="L42" i="3"/>
  <c r="G41" i="7"/>
  <c r="G41" i="8"/>
  <c r="L43" i="3"/>
  <c r="G42" i="7"/>
  <c r="G42" i="8"/>
  <c r="L44" i="3"/>
  <c r="G43" i="7"/>
  <c r="G43" i="8"/>
  <c r="L45" i="3"/>
  <c r="G44" i="7"/>
  <c r="G44" i="8"/>
  <c r="L46" i="3"/>
  <c r="G45" i="7"/>
  <c r="G45" i="8"/>
  <c r="L47" i="3"/>
  <c r="G46" i="7"/>
  <c r="G46" i="8"/>
  <c r="L48" i="3"/>
  <c r="G47" i="7"/>
  <c r="G47" i="8"/>
  <c r="L49" i="3"/>
  <c r="G48" i="7"/>
  <c r="G48" i="8"/>
  <c r="L50" i="3"/>
  <c r="G49" i="7"/>
  <c r="G49" i="8"/>
  <c r="L51" i="3"/>
  <c r="G50" i="7"/>
  <c r="G50" i="8"/>
  <c r="L52" i="3"/>
  <c r="G51" i="7"/>
  <c r="G51" i="8"/>
  <c r="L53" i="3"/>
  <c r="G52" i="7"/>
  <c r="G52" i="8"/>
  <c r="L54" i="3"/>
  <c r="G53" i="7"/>
  <c r="G53" i="8"/>
  <c r="L55" i="3"/>
  <c r="G54" i="7"/>
  <c r="G54" i="8"/>
  <c r="L56" i="3"/>
  <c r="G55" i="7"/>
  <c r="G55" i="8"/>
  <c r="L57" i="3"/>
  <c r="G56" i="7"/>
  <c r="G56" i="8"/>
  <c r="L58" i="3"/>
  <c r="G57" i="7"/>
  <c r="G57" i="8"/>
  <c r="L59" i="3"/>
  <c r="G58" i="7"/>
  <c r="G58" i="8"/>
  <c r="L60" i="3"/>
  <c r="G59" i="7"/>
  <c r="G59" i="8"/>
  <c r="L61" i="3"/>
  <c r="G60" i="7"/>
  <c r="G60" i="8"/>
  <c r="L62" i="3"/>
  <c r="G61" i="7"/>
  <c r="G61" i="8"/>
  <c r="L63" i="3"/>
  <c r="G62" i="7"/>
  <c r="G62" i="8"/>
  <c r="L64" i="3"/>
  <c r="G63" i="7"/>
  <c r="G63" i="8"/>
  <c r="L65" i="3"/>
  <c r="G64" i="7"/>
  <c r="G64" i="8"/>
  <c r="L66" i="3"/>
  <c r="G65" i="7"/>
  <c r="G65" i="8"/>
  <c r="L67" i="3"/>
  <c r="G66" i="7"/>
  <c r="G66" i="8"/>
  <c r="L68" i="3"/>
  <c r="G67" i="7"/>
  <c r="G67" i="8"/>
  <c r="L69" i="3"/>
  <c r="G68" i="7"/>
  <c r="G68" i="8"/>
  <c r="L70" i="3"/>
  <c r="G69" i="7"/>
  <c r="G69" i="8"/>
  <c r="L71" i="3"/>
  <c r="G70" i="7"/>
  <c r="G70" i="8"/>
  <c r="L72" i="3"/>
  <c r="G71" i="7"/>
  <c r="G71" i="8"/>
  <c r="L73" i="3"/>
  <c r="G72" i="7"/>
  <c r="G72" i="8"/>
  <c r="L74" i="3"/>
  <c r="G73" i="7"/>
  <c r="G73" i="8"/>
  <c r="L75" i="3"/>
  <c r="G74" i="7"/>
  <c r="G74" i="8"/>
  <c r="L76" i="3"/>
  <c r="G75" i="7"/>
  <c r="G75" i="8"/>
  <c r="L77" i="3"/>
  <c r="G76" i="7"/>
  <c r="G76" i="8"/>
  <c r="L78" i="3"/>
  <c r="G77" i="7"/>
  <c r="G77" i="8"/>
  <c r="L79" i="3"/>
  <c r="G78" i="7"/>
  <c r="G78" i="8"/>
  <c r="L80" i="3"/>
  <c r="G79" i="7"/>
  <c r="G79" i="8"/>
  <c r="L81" i="3"/>
  <c r="G80" i="7"/>
  <c r="G80" i="8"/>
  <c r="L82" i="3"/>
  <c r="G81" i="7"/>
  <c r="G81" i="8"/>
  <c r="L83" i="3"/>
  <c r="G82" i="7"/>
  <c r="G82" i="8"/>
  <c r="L84" i="3"/>
  <c r="G83" i="7"/>
  <c r="G83" i="8"/>
  <c r="L85" i="3"/>
  <c r="G84" i="7"/>
  <c r="G84" i="8"/>
  <c r="L86" i="3"/>
  <c r="G85" i="7"/>
  <c r="G85" i="8"/>
  <c r="L87" i="3"/>
  <c r="G86" i="7"/>
  <c r="G86" i="8"/>
  <c r="L88" i="3"/>
  <c r="G87" i="7"/>
  <c r="G87" i="8"/>
  <c r="L89" i="3"/>
  <c r="G88" i="7"/>
  <c r="G88" i="8"/>
  <c r="L90" i="3"/>
  <c r="G89" i="7"/>
  <c r="G89" i="8"/>
  <c r="L91" i="3"/>
  <c r="G90" i="7"/>
  <c r="G90" i="8"/>
  <c r="L92" i="3"/>
  <c r="G91" i="7"/>
  <c r="G91" i="8"/>
  <c r="L93" i="3"/>
  <c r="G92" i="7"/>
  <c r="G92" i="8"/>
  <c r="L94" i="3"/>
  <c r="G93" i="7"/>
  <c r="G93" i="8"/>
  <c r="L95" i="3"/>
  <c r="G94" i="7"/>
  <c r="G94" i="8"/>
  <c r="L96" i="3"/>
  <c r="G95" i="7"/>
  <c r="G95" i="8"/>
  <c r="L97" i="3"/>
  <c r="G96" i="7"/>
  <c r="G96" i="8"/>
  <c r="L98" i="3"/>
  <c r="G97" i="7"/>
  <c r="G97" i="8"/>
  <c r="L99" i="3"/>
  <c r="G98" i="7"/>
  <c r="G98" i="8"/>
  <c r="L100" i="3"/>
  <c r="G99" i="7"/>
  <c r="G99" i="8"/>
  <c r="L101" i="3"/>
  <c r="G100" i="7"/>
  <c r="G100" i="8"/>
  <c r="L102" i="3"/>
  <c r="G101" i="7"/>
  <c r="G101" i="8"/>
  <c r="L103" i="3"/>
  <c r="G102" i="7"/>
  <c r="G102" i="8"/>
  <c r="L104" i="3"/>
  <c r="G103" i="7"/>
  <c r="G103" i="8"/>
  <c r="L105" i="3"/>
  <c r="G104" i="7"/>
  <c r="G104" i="8"/>
  <c r="L106" i="3"/>
  <c r="G105" i="7"/>
  <c r="G105" i="8"/>
  <c r="L107" i="3"/>
  <c r="G106" i="7"/>
  <c r="G106" i="8"/>
  <c r="L108" i="3"/>
  <c r="G107" i="7"/>
  <c r="G107" i="8"/>
  <c r="L109" i="3"/>
  <c r="G108" i="7"/>
  <c r="G108" i="8"/>
  <c r="L110" i="3"/>
  <c r="G109" i="7"/>
  <c r="G109" i="8"/>
  <c r="L111" i="3"/>
  <c r="G110" i="7"/>
  <c r="G110" i="8"/>
  <c r="L112" i="3"/>
  <c r="G111" i="7"/>
  <c r="G111" i="8"/>
  <c r="L113" i="3"/>
  <c r="G112" i="7"/>
  <c r="G112" i="8"/>
  <c r="L114" i="3"/>
  <c r="G113" i="7"/>
  <c r="G113" i="8"/>
  <c r="L115" i="3"/>
  <c r="G114" i="7"/>
  <c r="G114" i="8"/>
  <c r="L116" i="3"/>
  <c r="G115" i="7"/>
  <c r="G115" i="8"/>
  <c r="L117" i="3"/>
  <c r="G116" i="7"/>
  <c r="G116" i="8"/>
  <c r="L118" i="3"/>
  <c r="G117" i="7"/>
  <c r="G117" i="8"/>
  <c r="L119" i="3"/>
  <c r="G118" i="7"/>
  <c r="G118" i="8"/>
  <c r="L120" i="3"/>
  <c r="G119" i="7"/>
  <c r="G119" i="8"/>
  <c r="L121" i="3"/>
  <c r="G120" i="7"/>
  <c r="G120" i="8"/>
  <c r="L122" i="3"/>
  <c r="G121" i="7"/>
  <c r="G121" i="8"/>
  <c r="L123" i="3"/>
  <c r="P123" i="3" s="1"/>
  <c r="T123" i="3" s="1"/>
  <c r="G122" i="7"/>
  <c r="G122" i="8"/>
  <c r="L124" i="3"/>
  <c r="G123" i="7"/>
  <c r="G123" i="8"/>
  <c r="L125" i="3"/>
  <c r="G124" i="7"/>
  <c r="G124" i="8"/>
  <c r="L126" i="3"/>
  <c r="G125" i="7"/>
  <c r="G125" i="8"/>
  <c r="L127" i="3"/>
  <c r="G126" i="7"/>
  <c r="G126" i="8"/>
  <c r="L128" i="3"/>
  <c r="G127" i="7"/>
  <c r="G127" i="8"/>
  <c r="L129" i="3"/>
  <c r="G128" i="7"/>
  <c r="G128" i="8"/>
  <c r="L130" i="3"/>
  <c r="G129" i="7"/>
  <c r="G129" i="8"/>
  <c r="L131" i="3"/>
  <c r="G130" i="7"/>
  <c r="G130" i="8"/>
  <c r="L132" i="3"/>
  <c r="G131" i="7"/>
  <c r="G131" i="8"/>
  <c r="L133" i="3"/>
  <c r="G132" i="7"/>
  <c r="G132" i="8"/>
  <c r="L134" i="3"/>
  <c r="G133" i="7"/>
  <c r="G133" i="8"/>
  <c r="L135" i="3"/>
  <c r="G134" i="7"/>
  <c r="G134" i="8"/>
  <c r="L136" i="3"/>
  <c r="G135" i="7"/>
  <c r="G135" i="8"/>
  <c r="L137" i="3"/>
  <c r="G136" i="7"/>
  <c r="G136" i="8"/>
  <c r="L138" i="3"/>
  <c r="G137" i="7"/>
  <c r="G137" i="8"/>
  <c r="L139" i="3"/>
  <c r="G138" i="7"/>
  <c r="G138" i="8"/>
  <c r="L140" i="3"/>
  <c r="G139" i="7"/>
  <c r="G139" i="8"/>
  <c r="L141" i="3"/>
  <c r="G140" i="7"/>
  <c r="G140" i="8"/>
  <c r="L142" i="3"/>
  <c r="G141" i="7"/>
  <c r="G141" i="8"/>
  <c r="L143" i="3"/>
  <c r="G142" i="7"/>
  <c r="G142" i="8"/>
  <c r="L144" i="3"/>
  <c r="G143" i="7"/>
  <c r="G143" i="8"/>
  <c r="L145" i="3"/>
  <c r="G144" i="7"/>
  <c r="G144" i="8"/>
  <c r="L146" i="3"/>
  <c r="G145" i="7"/>
  <c r="G145" i="8"/>
  <c r="L147" i="3"/>
  <c r="G146" i="7"/>
  <c r="G146" i="8"/>
  <c r="L148" i="3"/>
  <c r="G147" i="7"/>
  <c r="G147" i="8"/>
  <c r="L149" i="3"/>
  <c r="G148" i="7"/>
  <c r="G148" i="8"/>
  <c r="L150" i="3"/>
  <c r="G149" i="7"/>
  <c r="G149" i="8"/>
  <c r="L151" i="3"/>
  <c r="G150" i="7"/>
  <c r="G150" i="8"/>
  <c r="L152" i="3"/>
  <c r="G151" i="7"/>
  <c r="G151" i="8"/>
  <c r="L153" i="3"/>
  <c r="G152" i="7"/>
  <c r="G152" i="8"/>
  <c r="L154" i="3"/>
  <c r="G153" i="7"/>
  <c r="G153" i="8"/>
  <c r="L155" i="3"/>
  <c r="G154" i="7"/>
  <c r="G154" i="8"/>
  <c r="L156" i="3"/>
  <c r="G155" i="7"/>
  <c r="G155" i="8"/>
  <c r="L157" i="3"/>
  <c r="G156" i="7"/>
  <c r="G156" i="8"/>
  <c r="L158" i="3"/>
  <c r="G157" i="7"/>
  <c r="G157" i="8"/>
  <c r="L159" i="3"/>
  <c r="G158" i="7"/>
  <c r="G158" i="8"/>
  <c r="L160" i="3"/>
  <c r="G159" i="7"/>
  <c r="G159" i="8"/>
  <c r="L161" i="3"/>
  <c r="G160" i="7"/>
  <c r="G160" i="8"/>
  <c r="G161" i="7"/>
  <c r="G161" i="8"/>
  <c r="G162" i="7"/>
  <c r="G162" i="8"/>
  <c r="G163" i="7"/>
  <c r="G163" i="8"/>
  <c r="M38" i="3"/>
  <c r="H37" i="8"/>
  <c r="H37" i="9" s="1"/>
  <c r="M39" i="3"/>
  <c r="H38" i="8"/>
  <c r="H38" i="9" s="1"/>
  <c r="M40" i="3"/>
  <c r="H39" i="8"/>
  <c r="H39" i="9" s="1"/>
  <c r="M41" i="3"/>
  <c r="H40" i="8"/>
  <c r="H40" i="9" s="1"/>
  <c r="M42" i="3"/>
  <c r="H41" i="8"/>
  <c r="H41" i="9" s="1"/>
  <c r="M43" i="3"/>
  <c r="H42" i="7"/>
  <c r="H42" i="8"/>
  <c r="M44" i="3"/>
  <c r="H43" i="7"/>
  <c r="H43" i="8"/>
  <c r="M45" i="3"/>
  <c r="H44" i="7"/>
  <c r="H44" i="8"/>
  <c r="M46" i="3"/>
  <c r="H45" i="7"/>
  <c r="H45" i="8"/>
  <c r="M47" i="3"/>
  <c r="H46" i="7"/>
  <c r="H46" i="8"/>
  <c r="M48" i="3"/>
  <c r="H47" i="7"/>
  <c r="H47" i="8"/>
  <c r="M49" i="3"/>
  <c r="H48" i="7"/>
  <c r="H48" i="8"/>
  <c r="M50" i="3"/>
  <c r="H49" i="7"/>
  <c r="H49" i="8"/>
  <c r="M51" i="3"/>
  <c r="H50" i="7"/>
  <c r="H50" i="8"/>
  <c r="M52" i="3"/>
  <c r="H51" i="7"/>
  <c r="H51" i="8"/>
  <c r="M53" i="3"/>
  <c r="H52" i="7"/>
  <c r="H52" i="8"/>
  <c r="M54" i="3"/>
  <c r="H53" i="7"/>
  <c r="H53" i="8"/>
  <c r="M55" i="3"/>
  <c r="H54" i="7"/>
  <c r="H54" i="8"/>
  <c r="M56" i="3"/>
  <c r="H55" i="7"/>
  <c r="H55" i="8"/>
  <c r="M57" i="3"/>
  <c r="H56" i="7"/>
  <c r="H56" i="8"/>
  <c r="M58" i="3"/>
  <c r="H57" i="7"/>
  <c r="H57" i="8"/>
  <c r="M59" i="3"/>
  <c r="H58" i="7"/>
  <c r="H58" i="8"/>
  <c r="M60" i="3"/>
  <c r="H59" i="7"/>
  <c r="H59" i="8"/>
  <c r="M61" i="3"/>
  <c r="H60" i="7"/>
  <c r="H60" i="8"/>
  <c r="M62" i="3"/>
  <c r="H61" i="7"/>
  <c r="H61" i="8"/>
  <c r="M63" i="3"/>
  <c r="H62" i="7"/>
  <c r="H62" i="8"/>
  <c r="M64" i="3"/>
  <c r="H63" i="7"/>
  <c r="H63" i="8"/>
  <c r="M65" i="3"/>
  <c r="H64" i="7"/>
  <c r="H64" i="8"/>
  <c r="M66" i="3"/>
  <c r="H65" i="7"/>
  <c r="H65" i="8"/>
  <c r="M67" i="3"/>
  <c r="H66" i="7"/>
  <c r="H66" i="8"/>
  <c r="M68" i="3"/>
  <c r="H67" i="7"/>
  <c r="H67" i="8"/>
  <c r="M69" i="3"/>
  <c r="H68" i="7"/>
  <c r="H68" i="8"/>
  <c r="M70" i="3"/>
  <c r="H69" i="7"/>
  <c r="H69" i="8"/>
  <c r="M71" i="3"/>
  <c r="H70" i="7"/>
  <c r="H70" i="8"/>
  <c r="M72" i="3"/>
  <c r="H71" i="7"/>
  <c r="H71" i="8"/>
  <c r="M73" i="3"/>
  <c r="H72" i="7"/>
  <c r="H72" i="8"/>
  <c r="M74" i="3"/>
  <c r="H73" i="7"/>
  <c r="H73" i="8"/>
  <c r="M75" i="3"/>
  <c r="H74" i="7"/>
  <c r="H74" i="8"/>
  <c r="M76" i="3"/>
  <c r="H75" i="7"/>
  <c r="H75" i="8"/>
  <c r="M77" i="3"/>
  <c r="H76" i="7"/>
  <c r="H76" i="8"/>
  <c r="M78" i="3"/>
  <c r="H77" i="7"/>
  <c r="H77" i="8"/>
  <c r="M79" i="3"/>
  <c r="H78" i="7"/>
  <c r="H78" i="8"/>
  <c r="M80" i="3"/>
  <c r="H79" i="7"/>
  <c r="H79" i="8"/>
  <c r="M81" i="3"/>
  <c r="H80" i="7"/>
  <c r="H80" i="8"/>
  <c r="M82" i="3"/>
  <c r="H81" i="7"/>
  <c r="H81" i="8"/>
  <c r="M83" i="3"/>
  <c r="H82" i="7"/>
  <c r="H82" i="8"/>
  <c r="M84" i="3"/>
  <c r="H83" i="7"/>
  <c r="H83" i="8"/>
  <c r="M85" i="3"/>
  <c r="H84" i="7"/>
  <c r="H84" i="8"/>
  <c r="M86" i="3"/>
  <c r="H85" i="7"/>
  <c r="H85" i="8"/>
  <c r="M87" i="3"/>
  <c r="H86" i="7"/>
  <c r="H86" i="8"/>
  <c r="M88" i="3"/>
  <c r="H87" i="7"/>
  <c r="H87" i="8"/>
  <c r="M89" i="3"/>
  <c r="H88" i="7"/>
  <c r="H88" i="8"/>
  <c r="M90" i="3"/>
  <c r="H89" i="7"/>
  <c r="H89" i="8"/>
  <c r="M91" i="3"/>
  <c r="H90" i="7"/>
  <c r="H90" i="8"/>
  <c r="M92" i="3"/>
  <c r="H91" i="7"/>
  <c r="H91" i="8"/>
  <c r="M93" i="3"/>
  <c r="H92" i="7"/>
  <c r="H92" i="8"/>
  <c r="M94" i="3"/>
  <c r="H93" i="7"/>
  <c r="H93" i="8"/>
  <c r="M95" i="3"/>
  <c r="H94" i="7"/>
  <c r="H94" i="8"/>
  <c r="M96" i="3"/>
  <c r="H95" i="7"/>
  <c r="H95" i="8"/>
  <c r="M97" i="3"/>
  <c r="H96" i="7"/>
  <c r="H96" i="8"/>
  <c r="M98" i="3"/>
  <c r="H97" i="7"/>
  <c r="H97" i="8"/>
  <c r="M99" i="3"/>
  <c r="H98" i="7"/>
  <c r="H98" i="8"/>
  <c r="M100" i="3"/>
  <c r="H99" i="7"/>
  <c r="H99" i="8"/>
  <c r="M101" i="3"/>
  <c r="H100" i="7"/>
  <c r="H100" i="8"/>
  <c r="M102" i="3"/>
  <c r="H101" i="7"/>
  <c r="H101" i="8"/>
  <c r="M103" i="3"/>
  <c r="H102" i="7"/>
  <c r="H102" i="8"/>
  <c r="M104" i="3"/>
  <c r="H103" i="7"/>
  <c r="H103" i="8"/>
  <c r="M105" i="3"/>
  <c r="H104" i="7"/>
  <c r="H104" i="8"/>
  <c r="M106" i="3"/>
  <c r="H105" i="7"/>
  <c r="H105" i="8"/>
  <c r="M107" i="3"/>
  <c r="H106" i="7"/>
  <c r="H106" i="8"/>
  <c r="M108" i="3"/>
  <c r="H107" i="7"/>
  <c r="H107" i="8"/>
  <c r="M109" i="3"/>
  <c r="H108" i="7"/>
  <c r="H108" i="8"/>
  <c r="M110" i="3"/>
  <c r="H109" i="7"/>
  <c r="H109" i="8"/>
  <c r="M111" i="3"/>
  <c r="H110" i="7"/>
  <c r="M112" i="3"/>
  <c r="H111" i="7"/>
  <c r="M113" i="3"/>
  <c r="H112" i="7"/>
  <c r="H112" i="8"/>
  <c r="M114" i="3"/>
  <c r="H113" i="7"/>
  <c r="H113" i="8"/>
  <c r="M115" i="3"/>
  <c r="H114" i="7"/>
  <c r="H114" i="8"/>
  <c r="M116" i="3"/>
  <c r="H115" i="7"/>
  <c r="H115" i="8"/>
  <c r="M117" i="3"/>
  <c r="H116" i="7"/>
  <c r="H116" i="8"/>
  <c r="M118" i="3"/>
  <c r="H117" i="7"/>
  <c r="H117" i="8"/>
  <c r="M119" i="3"/>
  <c r="H118" i="7"/>
  <c r="H118" i="8"/>
  <c r="M120" i="3"/>
  <c r="H119" i="7"/>
  <c r="H119" i="8"/>
  <c r="M121" i="3"/>
  <c r="H120" i="7"/>
  <c r="H120" i="8"/>
  <c r="M122" i="3"/>
  <c r="H121" i="7"/>
  <c r="H121" i="8"/>
  <c r="M124" i="3"/>
  <c r="H123" i="8"/>
  <c r="M125" i="3"/>
  <c r="H124" i="7"/>
  <c r="H124" i="8"/>
  <c r="M126" i="3"/>
  <c r="H125" i="7"/>
  <c r="H125" i="8"/>
  <c r="M127" i="3"/>
  <c r="H126" i="7"/>
  <c r="H126" i="8"/>
  <c r="M128" i="3"/>
  <c r="H127" i="7"/>
  <c r="H127" i="8"/>
  <c r="M129" i="3"/>
  <c r="H128" i="7"/>
  <c r="H128" i="8"/>
  <c r="M130" i="3"/>
  <c r="H129" i="7"/>
  <c r="H129" i="8"/>
  <c r="M131" i="3"/>
  <c r="H130" i="7"/>
  <c r="H130" i="8"/>
  <c r="M132" i="3"/>
  <c r="H131" i="7"/>
  <c r="H131" i="8"/>
  <c r="M133" i="3"/>
  <c r="H132" i="7"/>
  <c r="H132" i="8"/>
  <c r="M134" i="3"/>
  <c r="H133" i="7"/>
  <c r="H133" i="8"/>
  <c r="M135" i="3"/>
  <c r="H134" i="7"/>
  <c r="H134" i="8"/>
  <c r="M136" i="3"/>
  <c r="H135" i="7"/>
  <c r="H135" i="8"/>
  <c r="M137" i="3"/>
  <c r="H136" i="7"/>
  <c r="H136" i="8"/>
  <c r="M138" i="3"/>
  <c r="H137" i="7"/>
  <c r="H137" i="8"/>
  <c r="M139" i="3"/>
  <c r="H138" i="7"/>
  <c r="H138" i="8"/>
  <c r="M140" i="3"/>
  <c r="H139" i="7"/>
  <c r="H139" i="8"/>
  <c r="M141" i="3"/>
  <c r="H140" i="7"/>
  <c r="H140" i="8"/>
  <c r="M142" i="3"/>
  <c r="H141" i="7"/>
  <c r="H141" i="8"/>
  <c r="M143" i="3"/>
  <c r="H142" i="7"/>
  <c r="H142" i="8"/>
  <c r="M144" i="3"/>
  <c r="H143" i="7"/>
  <c r="H143" i="8"/>
  <c r="M145" i="3"/>
  <c r="H144" i="7"/>
  <c r="H144" i="8"/>
  <c r="M146" i="3"/>
  <c r="H145" i="7"/>
  <c r="H145" i="8"/>
  <c r="M147" i="3"/>
  <c r="H146" i="7"/>
  <c r="H146" i="8"/>
  <c r="M148" i="3"/>
  <c r="H147" i="7"/>
  <c r="H147" i="8"/>
  <c r="M149" i="3"/>
  <c r="H148" i="7"/>
  <c r="H148" i="8"/>
  <c r="M150" i="3"/>
  <c r="H149" i="7"/>
  <c r="H149" i="8"/>
  <c r="M151" i="3"/>
  <c r="H150" i="7"/>
  <c r="H150" i="8"/>
  <c r="M152" i="3"/>
  <c r="H151" i="7"/>
  <c r="H151" i="8"/>
  <c r="M153" i="3"/>
  <c r="H152" i="7"/>
  <c r="H152" i="8"/>
  <c r="M154" i="3"/>
  <c r="H153" i="7"/>
  <c r="H153" i="8"/>
  <c r="M155" i="3"/>
  <c r="H154" i="7"/>
  <c r="H154" i="8"/>
  <c r="M156" i="3"/>
  <c r="H155" i="7"/>
  <c r="H155" i="8"/>
  <c r="M157" i="3"/>
  <c r="H156" i="7"/>
  <c r="H156" i="8"/>
  <c r="M158" i="3"/>
  <c r="H157" i="7"/>
  <c r="H157" i="8"/>
  <c r="M159" i="3"/>
  <c r="H158" i="7"/>
  <c r="H158" i="8"/>
  <c r="M160" i="3"/>
  <c r="H159" i="7"/>
  <c r="H159" i="8"/>
  <c r="M161" i="3"/>
  <c r="H160" i="7"/>
  <c r="H160" i="8"/>
  <c r="M162" i="3"/>
  <c r="H161" i="7"/>
  <c r="H161" i="8"/>
  <c r="M163" i="3"/>
  <c r="H162" i="7"/>
  <c r="H162" i="8"/>
  <c r="M164" i="3"/>
  <c r="H163" i="7"/>
  <c r="H163" i="8"/>
  <c r="M165" i="3"/>
  <c r="H164" i="7"/>
  <c r="H164" i="8"/>
  <c r="M166" i="3"/>
  <c r="H165" i="7"/>
  <c r="H165" i="8"/>
  <c r="M167" i="3"/>
  <c r="H166" i="7"/>
  <c r="H166" i="8"/>
  <c r="M168" i="3"/>
  <c r="H167" i="7"/>
  <c r="H167" i="8"/>
  <c r="M169" i="3"/>
  <c r="H168" i="7"/>
  <c r="H168" i="8"/>
  <c r="M170" i="3"/>
  <c r="H169" i="7"/>
  <c r="H169" i="8"/>
  <c r="M171" i="3"/>
  <c r="H170" i="7"/>
  <c r="H170" i="8"/>
  <c r="M172" i="3"/>
  <c r="H171" i="7"/>
  <c r="H171" i="8"/>
  <c r="M173" i="3"/>
  <c r="H172" i="7"/>
  <c r="H172" i="8"/>
  <c r="M174" i="3"/>
  <c r="H173" i="7"/>
  <c r="H173" i="8"/>
  <c r="M175" i="3"/>
  <c r="H174" i="7"/>
  <c r="H174" i="8"/>
  <c r="M176" i="3"/>
  <c r="H175" i="7"/>
  <c r="H175" i="8"/>
  <c r="M177" i="3"/>
  <c r="H176" i="7"/>
  <c r="H176" i="8"/>
  <c r="M178" i="3"/>
  <c r="H177" i="7"/>
  <c r="H177" i="8"/>
  <c r="M179" i="3"/>
  <c r="H178" i="7"/>
  <c r="H178" i="8"/>
  <c r="M180" i="3"/>
  <c r="H179" i="7"/>
  <c r="H179" i="8"/>
  <c r="M181" i="3"/>
  <c r="H180" i="7"/>
  <c r="H180" i="8"/>
  <c r="M182" i="3"/>
  <c r="H181" i="7"/>
  <c r="H181" i="8"/>
  <c r="M183" i="3"/>
  <c r="H182" i="7"/>
  <c r="H182" i="8"/>
  <c r="M184" i="3"/>
  <c r="H183" i="7"/>
  <c r="H183" i="8"/>
  <c r="M185" i="3"/>
  <c r="H184" i="7"/>
  <c r="H184" i="8"/>
  <c r="M186" i="3"/>
  <c r="H185" i="7"/>
  <c r="H185" i="8"/>
  <c r="M187" i="3"/>
  <c r="H186" i="7"/>
  <c r="H186" i="8"/>
  <c r="H187" i="7"/>
  <c r="H187" i="8"/>
  <c r="N34" i="3"/>
  <c r="I33" i="8"/>
  <c r="N35" i="3"/>
  <c r="I34" i="8"/>
  <c r="N36" i="3"/>
  <c r="I35" i="8"/>
  <c r="N37" i="3"/>
  <c r="I36" i="8"/>
  <c r="N38" i="3"/>
  <c r="I37" i="8"/>
  <c r="N39" i="3"/>
  <c r="I38" i="7"/>
  <c r="I38" i="8"/>
  <c r="N40" i="3"/>
  <c r="I39" i="7"/>
  <c r="I39" i="8"/>
  <c r="N41" i="3"/>
  <c r="I40" i="7"/>
  <c r="I40" i="8"/>
  <c r="N42" i="3"/>
  <c r="I41" i="7"/>
  <c r="I41" i="8"/>
  <c r="N43" i="3"/>
  <c r="I42" i="7"/>
  <c r="I42" i="8"/>
  <c r="N44" i="3"/>
  <c r="I43" i="7"/>
  <c r="I43" i="8"/>
  <c r="N45" i="3"/>
  <c r="I44" i="7"/>
  <c r="I44" i="8"/>
  <c r="N46" i="3"/>
  <c r="I45" i="7"/>
  <c r="I45" i="8"/>
  <c r="N47" i="3"/>
  <c r="I46" i="7"/>
  <c r="I46" i="8"/>
  <c r="N48" i="3"/>
  <c r="I47" i="7"/>
  <c r="I47" i="8"/>
  <c r="N49" i="3"/>
  <c r="I48" i="7"/>
  <c r="I48" i="8"/>
  <c r="N50" i="3"/>
  <c r="I49" i="7"/>
  <c r="I49" i="8"/>
  <c r="N51" i="3"/>
  <c r="I50" i="7"/>
  <c r="I50" i="8"/>
  <c r="N52" i="3"/>
  <c r="I51" i="7"/>
  <c r="I51" i="8"/>
  <c r="N53" i="3"/>
  <c r="I52" i="7"/>
  <c r="I52" i="8"/>
  <c r="N54" i="3"/>
  <c r="I53" i="7"/>
  <c r="I53" i="8"/>
  <c r="N55" i="3"/>
  <c r="I54" i="7"/>
  <c r="I54" i="8"/>
  <c r="N56" i="3"/>
  <c r="I55" i="7"/>
  <c r="I55" i="8"/>
  <c r="N57" i="3"/>
  <c r="I56" i="7"/>
  <c r="I56" i="8"/>
  <c r="N58" i="3"/>
  <c r="I57" i="7"/>
  <c r="I57" i="8"/>
  <c r="N59" i="3"/>
  <c r="I58" i="7"/>
  <c r="I58" i="8"/>
  <c r="N60" i="3"/>
  <c r="I59" i="7"/>
  <c r="I59" i="8"/>
  <c r="N61" i="3"/>
  <c r="I60" i="7"/>
  <c r="I60" i="8"/>
  <c r="N62" i="3"/>
  <c r="I61" i="7"/>
  <c r="I61" i="8"/>
  <c r="N63" i="3"/>
  <c r="I62" i="7"/>
  <c r="I62" i="8"/>
  <c r="N64" i="3"/>
  <c r="I63" i="7"/>
  <c r="I63" i="8"/>
  <c r="N65" i="3"/>
  <c r="I64" i="7"/>
  <c r="I64" i="8"/>
  <c r="N66" i="3"/>
  <c r="I65" i="7"/>
  <c r="I65" i="8"/>
  <c r="N67" i="3"/>
  <c r="I66" i="7"/>
  <c r="I66" i="8"/>
  <c r="N68" i="3"/>
  <c r="I67" i="7"/>
  <c r="I67" i="8"/>
  <c r="N69" i="3"/>
  <c r="I68" i="7"/>
  <c r="I68" i="8"/>
  <c r="N70" i="3"/>
  <c r="I69" i="7"/>
  <c r="I69" i="8"/>
  <c r="N71" i="3"/>
  <c r="I70" i="7"/>
  <c r="I70" i="8"/>
  <c r="N72" i="3"/>
  <c r="I71" i="7"/>
  <c r="I71" i="8"/>
  <c r="N73" i="3"/>
  <c r="I72" i="7"/>
  <c r="I72" i="8"/>
  <c r="N74" i="3"/>
  <c r="I73" i="7"/>
  <c r="I73" i="8"/>
  <c r="N75" i="3"/>
  <c r="I74" i="7"/>
  <c r="I74" i="8"/>
  <c r="N76" i="3"/>
  <c r="I75" i="7"/>
  <c r="I75" i="8"/>
  <c r="N77" i="3"/>
  <c r="I76" i="7"/>
  <c r="I76" i="8"/>
  <c r="N78" i="3"/>
  <c r="I77" i="7"/>
  <c r="I77" i="8"/>
  <c r="N79" i="3"/>
  <c r="I78" i="7"/>
  <c r="I78" i="8"/>
  <c r="N80" i="3"/>
  <c r="I79" i="7"/>
  <c r="I79" i="8"/>
  <c r="N81" i="3"/>
  <c r="I80" i="7"/>
  <c r="I80" i="8"/>
  <c r="N82" i="3"/>
  <c r="I81" i="7"/>
  <c r="I81" i="8"/>
  <c r="N83" i="3"/>
  <c r="I82" i="7"/>
  <c r="I82" i="8"/>
  <c r="N84" i="3"/>
  <c r="I83" i="7"/>
  <c r="I83" i="8"/>
  <c r="N85" i="3"/>
  <c r="I84" i="7"/>
  <c r="I84" i="8"/>
  <c r="N86" i="3"/>
  <c r="I85" i="7"/>
  <c r="I85" i="8"/>
  <c r="N87" i="3"/>
  <c r="I86" i="7"/>
  <c r="I86" i="8"/>
  <c r="N88" i="3"/>
  <c r="I87" i="7"/>
  <c r="I87" i="8"/>
  <c r="N89" i="3"/>
  <c r="I88" i="7"/>
  <c r="I88" i="8"/>
  <c r="N90" i="3"/>
  <c r="I89" i="7"/>
  <c r="I89" i="8"/>
  <c r="N91" i="3"/>
  <c r="I90" i="7"/>
  <c r="I90" i="8"/>
  <c r="N92" i="3"/>
  <c r="I91" i="7"/>
  <c r="I91" i="8"/>
  <c r="N93" i="3"/>
  <c r="I92" i="7"/>
  <c r="I92" i="8"/>
  <c r="N94" i="3"/>
  <c r="I93" i="7"/>
  <c r="I93" i="8"/>
  <c r="N95" i="3"/>
  <c r="I94" i="7"/>
  <c r="I94" i="8"/>
  <c r="N96" i="3"/>
  <c r="I95" i="7"/>
  <c r="I95" i="8"/>
  <c r="N97" i="3"/>
  <c r="I96" i="7"/>
  <c r="I96" i="8"/>
  <c r="N98" i="3"/>
  <c r="I97" i="7"/>
  <c r="I97" i="8"/>
  <c r="N99" i="3"/>
  <c r="I98" i="7"/>
  <c r="I98" i="8"/>
  <c r="N100" i="3"/>
  <c r="I99" i="7"/>
  <c r="I99" i="8"/>
  <c r="N101" i="3"/>
  <c r="I100" i="7"/>
  <c r="I100" i="8"/>
  <c r="N102" i="3"/>
  <c r="I101" i="7"/>
  <c r="I101" i="8"/>
  <c r="N103" i="3"/>
  <c r="I102" i="7"/>
  <c r="I102" i="8"/>
  <c r="N104" i="3"/>
  <c r="I103" i="7"/>
  <c r="I103" i="8"/>
  <c r="N105" i="3"/>
  <c r="I104" i="7"/>
  <c r="I104" i="8"/>
  <c r="N106" i="3"/>
  <c r="I105" i="7"/>
  <c r="I105" i="8"/>
  <c r="N107" i="3"/>
  <c r="I106" i="7"/>
  <c r="I106" i="8"/>
  <c r="N108" i="3"/>
  <c r="I107" i="7"/>
  <c r="I107" i="8"/>
  <c r="N109" i="3"/>
  <c r="I108" i="7"/>
  <c r="I108" i="8"/>
  <c r="N110" i="3"/>
  <c r="I109" i="7"/>
  <c r="I109" i="8"/>
  <c r="N111" i="3"/>
  <c r="I110" i="7"/>
  <c r="I110" i="8"/>
  <c r="N112" i="3"/>
  <c r="I111" i="7"/>
  <c r="I111" i="8"/>
  <c r="N113" i="3"/>
  <c r="I112" i="7"/>
  <c r="I112" i="8"/>
  <c r="N114" i="3"/>
  <c r="I113" i="7"/>
  <c r="I113" i="8"/>
  <c r="N115" i="3"/>
  <c r="I114" i="7"/>
  <c r="I114" i="8"/>
  <c r="N116" i="3"/>
  <c r="I115" i="7"/>
  <c r="I115" i="8"/>
  <c r="N117" i="3"/>
  <c r="I116" i="7"/>
  <c r="I116" i="8"/>
  <c r="N118" i="3"/>
  <c r="I117" i="7"/>
  <c r="I117" i="8"/>
  <c r="N119" i="3"/>
  <c r="I118" i="7"/>
  <c r="I118" i="8"/>
  <c r="N120" i="3"/>
  <c r="I119" i="7"/>
  <c r="I119" i="8"/>
  <c r="N121" i="3"/>
  <c r="I120" i="7"/>
  <c r="I120" i="8"/>
  <c r="N122" i="3"/>
  <c r="I121" i="7"/>
  <c r="I121" i="8"/>
  <c r="N124" i="3"/>
  <c r="I123" i="8"/>
  <c r="N125" i="3"/>
  <c r="I124" i="7"/>
  <c r="I124" i="8"/>
  <c r="N126" i="3"/>
  <c r="I125" i="7"/>
  <c r="I125" i="8"/>
  <c r="N127" i="3"/>
  <c r="I126" i="7"/>
  <c r="I126" i="8"/>
  <c r="N128" i="3"/>
  <c r="I127" i="7"/>
  <c r="I127" i="8"/>
  <c r="N129" i="3"/>
  <c r="I128" i="7"/>
  <c r="I128" i="8"/>
  <c r="N130" i="3"/>
  <c r="I129" i="7"/>
  <c r="I129" i="8"/>
  <c r="N131" i="3"/>
  <c r="I130" i="7"/>
  <c r="I130" i="8"/>
  <c r="N132" i="3"/>
  <c r="I131" i="7"/>
  <c r="I131" i="8"/>
  <c r="N133" i="3"/>
  <c r="I132" i="7"/>
  <c r="I132" i="8"/>
  <c r="N134" i="3"/>
  <c r="I133" i="7"/>
  <c r="I133" i="8"/>
  <c r="N135" i="3"/>
  <c r="I134" i="7"/>
  <c r="I134" i="8"/>
  <c r="N136" i="3"/>
  <c r="I135" i="7"/>
  <c r="I135" i="8"/>
  <c r="N137" i="3"/>
  <c r="I136" i="7"/>
  <c r="I136" i="8"/>
  <c r="N138" i="3"/>
  <c r="I137" i="7"/>
  <c r="I137" i="8"/>
  <c r="N139" i="3"/>
  <c r="I138" i="7"/>
  <c r="I138" i="8"/>
  <c r="N140" i="3"/>
  <c r="I139" i="7"/>
  <c r="I139" i="8"/>
  <c r="N141" i="3"/>
  <c r="I140" i="7"/>
  <c r="I140" i="8"/>
  <c r="N142" i="3"/>
  <c r="I141" i="7"/>
  <c r="I141" i="8"/>
  <c r="N143" i="3"/>
  <c r="I142" i="7"/>
  <c r="I142" i="8"/>
  <c r="N144" i="3"/>
  <c r="I143" i="7"/>
  <c r="I143" i="8"/>
  <c r="N145" i="3"/>
  <c r="I144" i="7"/>
  <c r="I144" i="8"/>
  <c r="N146" i="3"/>
  <c r="I145" i="7"/>
  <c r="I145" i="8"/>
  <c r="N147" i="3"/>
  <c r="I146" i="7"/>
  <c r="I146" i="8"/>
  <c r="N148" i="3"/>
  <c r="I147" i="7"/>
  <c r="I147" i="8"/>
  <c r="N149" i="3"/>
  <c r="I148" i="7"/>
  <c r="I148" i="8"/>
  <c r="N150" i="3"/>
  <c r="I149" i="7"/>
  <c r="I149" i="8"/>
  <c r="N151" i="3"/>
  <c r="I150" i="7"/>
  <c r="I150" i="8"/>
  <c r="N152" i="3"/>
  <c r="I151" i="7"/>
  <c r="I151" i="8"/>
  <c r="N153" i="3"/>
  <c r="I152" i="7"/>
  <c r="I152" i="8"/>
  <c r="N154" i="3"/>
  <c r="I153" i="7"/>
  <c r="I153" i="8"/>
  <c r="N155" i="3"/>
  <c r="I154" i="7"/>
  <c r="I154" i="8"/>
  <c r="N156" i="3"/>
  <c r="I155" i="7"/>
  <c r="I155" i="8"/>
  <c r="N157" i="3"/>
  <c r="I156" i="7"/>
  <c r="I156" i="8"/>
  <c r="N158" i="3"/>
  <c r="I157" i="7"/>
  <c r="I157" i="8"/>
  <c r="N159" i="3"/>
  <c r="I158" i="7"/>
  <c r="I158" i="8"/>
  <c r="N160" i="3"/>
  <c r="I159" i="7"/>
  <c r="I159" i="8"/>
  <c r="N161" i="3"/>
  <c r="I160" i="7"/>
  <c r="I160" i="8"/>
  <c r="N162" i="3"/>
  <c r="I161" i="7"/>
  <c r="I161" i="8"/>
  <c r="N163" i="3"/>
  <c r="I162" i="7"/>
  <c r="I162" i="8"/>
  <c r="N164" i="3"/>
  <c r="I163" i="7"/>
  <c r="I163" i="8"/>
  <c r="N165" i="3"/>
  <c r="I164" i="7"/>
  <c r="I164" i="8"/>
  <c r="N166" i="3"/>
  <c r="I165" i="7"/>
  <c r="I165" i="8"/>
  <c r="N167" i="3"/>
  <c r="I166" i="7"/>
  <c r="I166" i="8"/>
  <c r="N168" i="3"/>
  <c r="I167" i="7"/>
  <c r="I167" i="8"/>
  <c r="N169" i="3"/>
  <c r="I168" i="7"/>
  <c r="I168" i="8"/>
  <c r="N170" i="3"/>
  <c r="I169" i="7"/>
  <c r="I169" i="8"/>
  <c r="N171" i="3"/>
  <c r="I170" i="7"/>
  <c r="I170" i="8"/>
  <c r="N172" i="3"/>
  <c r="I171" i="7"/>
  <c r="I171" i="8"/>
  <c r="N173" i="3"/>
  <c r="I172" i="7"/>
  <c r="I172" i="8"/>
  <c r="N174" i="3"/>
  <c r="I173" i="7"/>
  <c r="I173" i="8"/>
  <c r="N175" i="3"/>
  <c r="I174" i="7"/>
  <c r="I174" i="8"/>
  <c r="N176" i="3"/>
  <c r="I175" i="7"/>
  <c r="I175" i="8"/>
  <c r="N177" i="3"/>
  <c r="I176" i="7"/>
  <c r="I176" i="8"/>
  <c r="N178" i="3"/>
  <c r="I177" i="7"/>
  <c r="I177" i="8"/>
  <c r="N179" i="3"/>
  <c r="I178" i="7"/>
  <c r="I178" i="8"/>
  <c r="N180" i="3"/>
  <c r="I179" i="7"/>
  <c r="I179" i="8"/>
  <c r="N181" i="3"/>
  <c r="I180" i="7"/>
  <c r="I180" i="8"/>
  <c r="N182" i="3"/>
  <c r="I181" i="7"/>
  <c r="I181" i="8"/>
  <c r="N183" i="3"/>
  <c r="I182" i="7"/>
  <c r="I182" i="8"/>
  <c r="N184" i="3"/>
  <c r="I183" i="7"/>
  <c r="I183" i="8"/>
  <c r="N185" i="3"/>
  <c r="I184" i="7"/>
  <c r="I184" i="8"/>
  <c r="N186" i="3"/>
  <c r="I185" i="7"/>
  <c r="I185" i="8"/>
  <c r="N187" i="3"/>
  <c r="I186" i="7"/>
  <c r="I186" i="8"/>
  <c r="N188" i="3"/>
  <c r="I187" i="7"/>
  <c r="I187" i="8"/>
  <c r="N189" i="3"/>
  <c r="I188" i="7"/>
  <c r="I188" i="8"/>
  <c r="N190" i="3"/>
  <c r="I189" i="7"/>
  <c r="I189" i="8"/>
  <c r="N191" i="3"/>
  <c r="I190" i="7"/>
  <c r="I190" i="8"/>
  <c r="N192" i="3"/>
  <c r="I191" i="7"/>
  <c r="I191" i="8"/>
  <c r="N193" i="3"/>
  <c r="I192" i="7"/>
  <c r="I192" i="8"/>
  <c r="N194" i="3"/>
  <c r="I193" i="7"/>
  <c r="I193" i="8"/>
  <c r="N195" i="3"/>
  <c r="I194" i="7"/>
  <c r="I194" i="8"/>
  <c r="N196" i="3"/>
  <c r="I195" i="7"/>
  <c r="I195" i="8"/>
  <c r="N197" i="3"/>
  <c r="I196" i="7"/>
  <c r="I196" i="8"/>
  <c r="N198" i="3"/>
  <c r="I197" i="7"/>
  <c r="I197" i="8"/>
  <c r="N199" i="3"/>
  <c r="P199" i="3" s="1"/>
  <c r="I198" i="7"/>
  <c r="I198" i="8"/>
  <c r="N200" i="3"/>
  <c r="P200" i="3" s="1"/>
  <c r="I199" i="7"/>
  <c r="I199" i="8"/>
  <c r="N201" i="3"/>
  <c r="P201" i="3" s="1"/>
  <c r="I200" i="7"/>
  <c r="I200" i="8"/>
  <c r="N202" i="3"/>
  <c r="P202" i="3" s="1"/>
  <c r="I201" i="7"/>
  <c r="I201" i="8"/>
  <c r="N203" i="3"/>
  <c r="P203" i="3" s="1"/>
  <c r="I202" i="7"/>
  <c r="I202" i="8"/>
  <c r="N204" i="3"/>
  <c r="P204" i="3" s="1"/>
  <c r="I203" i="7"/>
  <c r="I203" i="8"/>
  <c r="N205" i="3"/>
  <c r="P205" i="3" s="1"/>
  <c r="I204" i="7"/>
  <c r="I204" i="8"/>
  <c r="N206" i="3"/>
  <c r="P206" i="3" s="1"/>
  <c r="I205" i="7"/>
  <c r="I205" i="8"/>
  <c r="N207" i="3"/>
  <c r="P207" i="3" s="1"/>
  <c r="I206" i="7"/>
  <c r="I206" i="8"/>
  <c r="N208" i="3"/>
  <c r="P208" i="3" s="1"/>
  <c r="I207" i="7"/>
  <c r="I207" i="8"/>
  <c r="N209" i="3"/>
  <c r="P209" i="3" s="1"/>
  <c r="I208" i="7"/>
  <c r="I208" i="8"/>
  <c r="N210" i="3"/>
  <c r="P210" i="3" s="1"/>
  <c r="I209" i="7"/>
  <c r="I209" i="8"/>
  <c r="N211" i="3"/>
  <c r="P211" i="3" s="1"/>
  <c r="I210" i="7"/>
  <c r="I210" i="8"/>
  <c r="N212" i="3"/>
  <c r="P212" i="3" s="1"/>
  <c r="I211" i="7"/>
  <c r="I211" i="8"/>
  <c r="N213" i="3"/>
  <c r="P213" i="3" s="1"/>
  <c r="I212" i="7"/>
  <c r="I212" i="8"/>
  <c r="N214" i="3"/>
  <c r="P214" i="3" s="1"/>
  <c r="I213" i="7"/>
  <c r="I213" i="8"/>
  <c r="N215" i="3"/>
  <c r="P215" i="3" s="1"/>
  <c r="I214" i="7"/>
  <c r="I214" i="8"/>
  <c r="N216" i="3"/>
  <c r="P216" i="3" s="1"/>
  <c r="I215" i="7"/>
  <c r="I215" i="8"/>
  <c r="N217" i="3"/>
  <c r="P217" i="3" s="1"/>
  <c r="I216" i="7"/>
  <c r="I216" i="8"/>
  <c r="N218" i="3"/>
  <c r="P218" i="3" s="1"/>
  <c r="I217" i="7"/>
  <c r="I217" i="8"/>
  <c r="N219" i="3"/>
  <c r="P219" i="3" s="1"/>
  <c r="I218" i="7"/>
  <c r="I218" i="8"/>
  <c r="I219" i="7"/>
  <c r="I219" i="8"/>
  <c r="I220" i="7"/>
  <c r="I220" i="8"/>
  <c r="O22" i="3"/>
  <c r="J21" i="8"/>
  <c r="O23" i="3"/>
  <c r="J22" i="8"/>
  <c r="O24" i="3"/>
  <c r="J23" i="8"/>
  <c r="O25" i="3"/>
  <c r="J24" i="7"/>
  <c r="J24" i="8"/>
  <c r="O26" i="3"/>
  <c r="J25" i="7"/>
  <c r="J25" i="8"/>
  <c r="O27" i="3"/>
  <c r="J26" i="7"/>
  <c r="J26" i="8"/>
  <c r="O28" i="3"/>
  <c r="J27" i="7"/>
  <c r="J27" i="8"/>
  <c r="O29" i="3"/>
  <c r="J28" i="7"/>
  <c r="J28" i="8"/>
  <c r="O30" i="3"/>
  <c r="J29" i="7"/>
  <c r="J29" i="8"/>
  <c r="O31" i="3"/>
  <c r="J30" i="7"/>
  <c r="J30" i="8"/>
  <c r="O32" i="3"/>
  <c r="J31" i="7"/>
  <c r="J31" i="8"/>
  <c r="O33" i="3"/>
  <c r="J32" i="7"/>
  <c r="J32" i="8"/>
  <c r="O34" i="3"/>
  <c r="J33" i="7"/>
  <c r="J33" i="8"/>
  <c r="O35" i="3"/>
  <c r="J34" i="7"/>
  <c r="J34" i="8"/>
  <c r="O36" i="3"/>
  <c r="J35" i="7"/>
  <c r="J35" i="8"/>
  <c r="O37" i="3"/>
  <c r="J36" i="7"/>
  <c r="J36" i="8"/>
  <c r="O38" i="3"/>
  <c r="J37" i="7"/>
  <c r="J37" i="8"/>
  <c r="O39" i="3"/>
  <c r="J38" i="7"/>
  <c r="J38" i="8"/>
  <c r="O40" i="3"/>
  <c r="J39" i="7"/>
  <c r="J39" i="8"/>
  <c r="O41" i="3"/>
  <c r="J40" i="7"/>
  <c r="J40" i="8"/>
  <c r="O42" i="3"/>
  <c r="J41" i="7"/>
  <c r="J41" i="8"/>
  <c r="O43" i="3"/>
  <c r="J42" i="7"/>
  <c r="J42" i="8"/>
  <c r="O44" i="3"/>
  <c r="J43" i="7"/>
  <c r="J43" i="8"/>
  <c r="O45" i="3"/>
  <c r="J44" i="7"/>
  <c r="J44" i="8"/>
  <c r="O46" i="3"/>
  <c r="J45" i="7"/>
  <c r="J45" i="8"/>
  <c r="O47" i="3"/>
  <c r="J46" i="7"/>
  <c r="J46" i="8"/>
  <c r="O48" i="3"/>
  <c r="J47" i="7"/>
  <c r="J47" i="8"/>
  <c r="O49" i="3"/>
  <c r="J48" i="7"/>
  <c r="J48" i="8"/>
  <c r="O50" i="3"/>
  <c r="J49" i="7"/>
  <c r="J49" i="8"/>
  <c r="O51" i="3"/>
  <c r="J50" i="7"/>
  <c r="J50" i="8"/>
  <c r="O52" i="3"/>
  <c r="J51" i="7"/>
  <c r="J51" i="8"/>
  <c r="O53" i="3"/>
  <c r="J52" i="7"/>
  <c r="J52" i="8"/>
  <c r="O54" i="3"/>
  <c r="J53" i="7"/>
  <c r="J53" i="8"/>
  <c r="O55" i="3"/>
  <c r="J54" i="7"/>
  <c r="J54" i="8"/>
  <c r="O56" i="3"/>
  <c r="J55" i="7"/>
  <c r="J55" i="8"/>
  <c r="O57" i="3"/>
  <c r="J56" i="7"/>
  <c r="J56" i="8"/>
  <c r="O58" i="3"/>
  <c r="J57" i="7"/>
  <c r="J57" i="8"/>
  <c r="O59" i="3"/>
  <c r="J58" i="7"/>
  <c r="J58" i="8"/>
  <c r="O60" i="3"/>
  <c r="J59" i="7"/>
  <c r="J59" i="8"/>
  <c r="O61" i="3"/>
  <c r="J60" i="7"/>
  <c r="J60" i="8"/>
  <c r="O62" i="3"/>
  <c r="J61" i="7"/>
  <c r="J61" i="8"/>
  <c r="O63" i="3"/>
  <c r="J62" i="7"/>
  <c r="J62" i="8"/>
  <c r="O64" i="3"/>
  <c r="J63" i="7"/>
  <c r="J63" i="8"/>
  <c r="O65" i="3"/>
  <c r="J64" i="7"/>
  <c r="J64" i="8"/>
  <c r="O66" i="3"/>
  <c r="J65" i="7"/>
  <c r="J65" i="8"/>
  <c r="O67" i="3"/>
  <c r="J66" i="7"/>
  <c r="J66" i="8"/>
  <c r="O68" i="3"/>
  <c r="J67" i="7"/>
  <c r="J67" i="8"/>
  <c r="O69" i="3"/>
  <c r="J68" i="7"/>
  <c r="J68" i="8"/>
  <c r="O70" i="3"/>
  <c r="J69" i="7"/>
  <c r="J69" i="8"/>
  <c r="O71" i="3"/>
  <c r="J70" i="7"/>
  <c r="J70" i="8"/>
  <c r="O72" i="3"/>
  <c r="J71" i="7"/>
  <c r="J71" i="8"/>
  <c r="O73" i="3"/>
  <c r="J72" i="7"/>
  <c r="J72" i="8"/>
  <c r="O74" i="3"/>
  <c r="J73" i="7"/>
  <c r="J73" i="8"/>
  <c r="O75" i="3"/>
  <c r="J74" i="7"/>
  <c r="J74" i="8"/>
  <c r="O76" i="3"/>
  <c r="J75" i="7"/>
  <c r="J75" i="8"/>
  <c r="O77" i="3"/>
  <c r="J76" i="7"/>
  <c r="J76" i="8"/>
  <c r="O78" i="3"/>
  <c r="J77" i="7"/>
  <c r="J77" i="8"/>
  <c r="O79" i="3"/>
  <c r="J78" i="7"/>
  <c r="J78" i="8"/>
  <c r="O80" i="3"/>
  <c r="J79" i="7"/>
  <c r="J79" i="8"/>
  <c r="O81" i="3"/>
  <c r="J80" i="7"/>
  <c r="J80" i="8"/>
  <c r="O82" i="3"/>
  <c r="J81" i="7"/>
  <c r="J81" i="8"/>
  <c r="O83" i="3"/>
  <c r="J82" i="7"/>
  <c r="J82" i="8"/>
  <c r="O84" i="3"/>
  <c r="J83" i="7"/>
  <c r="J83" i="8"/>
  <c r="O85" i="3"/>
  <c r="J84" i="7"/>
  <c r="J84" i="8"/>
  <c r="O86" i="3"/>
  <c r="J85" i="7"/>
  <c r="J85" i="8"/>
  <c r="O87" i="3"/>
  <c r="J86" i="7"/>
  <c r="J86" i="8"/>
  <c r="O88" i="3"/>
  <c r="J87" i="7"/>
  <c r="J87" i="8"/>
  <c r="O89" i="3"/>
  <c r="J88" i="7"/>
  <c r="J88" i="8"/>
  <c r="O90" i="3"/>
  <c r="J89" i="7"/>
  <c r="J89" i="8"/>
  <c r="O91" i="3"/>
  <c r="J90" i="7"/>
  <c r="J90" i="8"/>
  <c r="O92" i="3"/>
  <c r="J91" i="7"/>
  <c r="J91" i="8"/>
  <c r="O93" i="3"/>
  <c r="J92" i="7"/>
  <c r="J92" i="8"/>
  <c r="O94" i="3"/>
  <c r="J93" i="7"/>
  <c r="J93" i="8"/>
  <c r="O95" i="3"/>
  <c r="J94" i="7"/>
  <c r="J94" i="8"/>
  <c r="O96" i="3"/>
  <c r="J95" i="7"/>
  <c r="J95" i="8"/>
  <c r="O97" i="3"/>
  <c r="J96" i="7"/>
  <c r="J96" i="8"/>
  <c r="O98" i="3"/>
  <c r="J97" i="7"/>
  <c r="J97" i="8"/>
  <c r="O99" i="3"/>
  <c r="J98" i="7"/>
  <c r="J98" i="8"/>
  <c r="O100" i="3"/>
  <c r="J99" i="7"/>
  <c r="J99" i="8"/>
  <c r="O101" i="3"/>
  <c r="J100" i="7"/>
  <c r="J100" i="8"/>
  <c r="O102" i="3"/>
  <c r="J101" i="7"/>
  <c r="J101" i="8"/>
  <c r="O103" i="3"/>
  <c r="J102" i="7"/>
  <c r="J102" i="8"/>
  <c r="O104" i="3"/>
  <c r="J103" i="7"/>
  <c r="J103" i="8"/>
  <c r="O105" i="3"/>
  <c r="J104" i="7"/>
  <c r="J104" i="8"/>
  <c r="O106" i="3"/>
  <c r="J105" i="7"/>
  <c r="J105" i="8"/>
  <c r="O107" i="3"/>
  <c r="J106" i="7"/>
  <c r="J106" i="8"/>
  <c r="O108" i="3"/>
  <c r="J107" i="7"/>
  <c r="J107" i="8"/>
  <c r="O109" i="3"/>
  <c r="J108" i="7"/>
  <c r="J108" i="8"/>
  <c r="O110" i="3"/>
  <c r="J109" i="7"/>
  <c r="J109" i="8"/>
  <c r="O111" i="3"/>
  <c r="J110" i="7"/>
  <c r="J110" i="8"/>
  <c r="O112" i="3"/>
  <c r="J111" i="7"/>
  <c r="J111" i="8"/>
  <c r="O113" i="3"/>
  <c r="J112" i="7"/>
  <c r="J112" i="8"/>
  <c r="O114" i="3"/>
  <c r="J113" i="7"/>
  <c r="J113" i="8"/>
  <c r="O115" i="3"/>
  <c r="J114" i="7"/>
  <c r="J114" i="8"/>
  <c r="O116" i="3"/>
  <c r="J115" i="7"/>
  <c r="J115" i="8"/>
  <c r="O117" i="3"/>
  <c r="J116" i="7"/>
  <c r="J116" i="8"/>
  <c r="O118" i="3"/>
  <c r="J117" i="7"/>
  <c r="J117" i="8"/>
  <c r="O119" i="3"/>
  <c r="J118" i="7"/>
  <c r="J118" i="8"/>
  <c r="O120" i="3"/>
  <c r="J119" i="7"/>
  <c r="J119" i="8"/>
  <c r="O121" i="3"/>
  <c r="J120" i="7"/>
  <c r="J120" i="8"/>
  <c r="O122" i="3"/>
  <c r="J121" i="7"/>
  <c r="J121" i="8"/>
  <c r="O124" i="3"/>
  <c r="J123" i="8"/>
  <c r="O125" i="3"/>
  <c r="J124" i="7"/>
  <c r="J124" i="8"/>
  <c r="O126" i="3"/>
  <c r="J125" i="7"/>
  <c r="J125" i="8"/>
  <c r="O127" i="3"/>
  <c r="J126" i="7"/>
  <c r="J126" i="8"/>
  <c r="O128" i="3"/>
  <c r="J127" i="7"/>
  <c r="J127" i="8"/>
  <c r="O129" i="3"/>
  <c r="J128" i="7"/>
  <c r="J128" i="8"/>
  <c r="O130" i="3"/>
  <c r="J129" i="7"/>
  <c r="J129" i="8"/>
  <c r="O131" i="3"/>
  <c r="J130" i="7"/>
  <c r="J130" i="8"/>
  <c r="O132" i="3"/>
  <c r="J131" i="7"/>
  <c r="J131" i="8"/>
  <c r="O133" i="3"/>
  <c r="J132" i="7"/>
  <c r="J132" i="8"/>
  <c r="O134" i="3"/>
  <c r="J133" i="7"/>
  <c r="J133" i="8"/>
  <c r="O135" i="3"/>
  <c r="J134" i="7"/>
  <c r="J134" i="8"/>
  <c r="O136" i="3"/>
  <c r="J135" i="7"/>
  <c r="J135" i="8"/>
  <c r="O137" i="3"/>
  <c r="J136" i="7"/>
  <c r="J136" i="8"/>
  <c r="O138" i="3"/>
  <c r="J137" i="7"/>
  <c r="J137" i="8"/>
  <c r="O139" i="3"/>
  <c r="J138" i="7"/>
  <c r="J138" i="8"/>
  <c r="O140" i="3"/>
  <c r="J139" i="7"/>
  <c r="J139" i="8"/>
  <c r="O141" i="3"/>
  <c r="J140" i="7"/>
  <c r="J140" i="8"/>
  <c r="O142" i="3"/>
  <c r="J141" i="7"/>
  <c r="J141" i="8"/>
  <c r="O143" i="3"/>
  <c r="J142" i="7"/>
  <c r="J142" i="8"/>
  <c r="O144" i="3"/>
  <c r="J143" i="7"/>
  <c r="J143" i="8"/>
  <c r="O145" i="3"/>
  <c r="J144" i="7"/>
  <c r="J144" i="8"/>
  <c r="O146" i="3"/>
  <c r="J145" i="7"/>
  <c r="J145" i="8"/>
  <c r="O147" i="3"/>
  <c r="J146" i="7"/>
  <c r="J146" i="8"/>
  <c r="O148" i="3"/>
  <c r="J147" i="7"/>
  <c r="J147" i="8"/>
  <c r="O149" i="3"/>
  <c r="J148" i="7"/>
  <c r="J148" i="8"/>
  <c r="O150" i="3"/>
  <c r="J149" i="7"/>
  <c r="J149" i="8"/>
  <c r="O151" i="3"/>
  <c r="J150" i="7"/>
  <c r="J150" i="8"/>
  <c r="O152" i="3"/>
  <c r="J151" i="7"/>
  <c r="J151" i="8"/>
  <c r="O153" i="3"/>
  <c r="J152" i="7"/>
  <c r="J152" i="8"/>
  <c r="O154" i="3"/>
  <c r="J153" i="7"/>
  <c r="J153" i="8"/>
  <c r="O155" i="3"/>
  <c r="J154" i="7"/>
  <c r="J154" i="8"/>
  <c r="O156" i="3"/>
  <c r="J155" i="7"/>
  <c r="J155" i="8"/>
  <c r="O157" i="3"/>
  <c r="J156" i="7"/>
  <c r="J156" i="8"/>
  <c r="O158" i="3"/>
  <c r="J157" i="7"/>
  <c r="J157" i="8"/>
  <c r="O159" i="3"/>
  <c r="J158" i="7"/>
  <c r="J158" i="8"/>
  <c r="O160" i="3"/>
  <c r="J159" i="7"/>
  <c r="J159" i="8"/>
  <c r="O161" i="3"/>
  <c r="J160" i="7"/>
  <c r="J160" i="8"/>
  <c r="O162" i="3"/>
  <c r="J161" i="7"/>
  <c r="J161" i="8"/>
  <c r="O163" i="3"/>
  <c r="J162" i="7"/>
  <c r="J162" i="8"/>
  <c r="O164" i="3"/>
  <c r="J163" i="7"/>
  <c r="J163" i="8"/>
  <c r="O165" i="3"/>
  <c r="J164" i="7"/>
  <c r="J164" i="8"/>
  <c r="O166" i="3"/>
  <c r="J165" i="7"/>
  <c r="J165" i="8"/>
  <c r="O167" i="3"/>
  <c r="J166" i="7"/>
  <c r="J166" i="8"/>
  <c r="O168" i="3"/>
  <c r="J167" i="7"/>
  <c r="J167" i="8"/>
  <c r="O169" i="3"/>
  <c r="J168" i="7"/>
  <c r="J168" i="8"/>
  <c r="O170" i="3"/>
  <c r="J169" i="7"/>
  <c r="J169" i="8"/>
  <c r="O171" i="3"/>
  <c r="J170" i="7"/>
  <c r="J170" i="8"/>
  <c r="O172" i="3"/>
  <c r="J171" i="7"/>
  <c r="J171" i="8"/>
  <c r="O173" i="3"/>
  <c r="J172" i="7"/>
  <c r="J172" i="8"/>
  <c r="O174" i="3"/>
  <c r="J173" i="7"/>
  <c r="J173" i="8"/>
  <c r="O175" i="3"/>
  <c r="J174" i="7"/>
  <c r="J174" i="8"/>
  <c r="O176" i="3"/>
  <c r="J175" i="7"/>
  <c r="J175" i="8"/>
  <c r="O177" i="3"/>
  <c r="J176" i="7"/>
  <c r="J176" i="8"/>
  <c r="O178" i="3"/>
  <c r="J177" i="7"/>
  <c r="J177" i="8"/>
  <c r="O179" i="3"/>
  <c r="J178" i="7"/>
  <c r="J178" i="8"/>
  <c r="O180" i="3"/>
  <c r="J179" i="7"/>
  <c r="J179" i="8"/>
  <c r="O181" i="3"/>
  <c r="J180" i="7"/>
  <c r="J180" i="8"/>
  <c r="O182" i="3"/>
  <c r="J181" i="7"/>
  <c r="J181" i="8"/>
  <c r="O183" i="3"/>
  <c r="J182" i="7"/>
  <c r="J182" i="8"/>
  <c r="O184" i="3"/>
  <c r="J183" i="7"/>
  <c r="J183" i="8"/>
  <c r="O185" i="3"/>
  <c r="J184" i="7"/>
  <c r="J184" i="8"/>
  <c r="O186" i="3"/>
  <c r="J185" i="7"/>
  <c r="J185" i="8"/>
  <c r="O187" i="3"/>
  <c r="J186" i="7"/>
  <c r="J186" i="8"/>
  <c r="O188" i="3"/>
  <c r="J187" i="7"/>
  <c r="J187" i="8"/>
  <c r="O189" i="3"/>
  <c r="J188" i="7"/>
  <c r="J188" i="8"/>
  <c r="O190" i="3"/>
  <c r="J189" i="7"/>
  <c r="J189" i="8"/>
  <c r="O191" i="3"/>
  <c r="J190" i="7"/>
  <c r="J190" i="8"/>
  <c r="O192" i="3"/>
  <c r="J191" i="7"/>
  <c r="J191" i="8"/>
  <c r="B3" i="2"/>
  <c r="B2" i="2"/>
  <c r="O231" i="3" l="1"/>
  <c r="K231" i="3"/>
  <c r="J231" i="3"/>
  <c r="M231" i="3"/>
  <c r="N231" i="3"/>
  <c r="L231" i="3"/>
  <c r="DC40" i="3"/>
  <c r="DC48" i="3"/>
  <c r="CD37" i="3"/>
  <c r="CD45" i="3"/>
  <c r="DC41" i="3"/>
  <c r="CD38" i="3"/>
  <c r="CD46" i="3"/>
  <c r="CD44" i="3"/>
  <c r="CD36" i="3"/>
  <c r="DC34" i="3"/>
  <c r="DC42" i="3"/>
  <c r="CD39" i="3"/>
  <c r="CD47" i="3"/>
  <c r="DC47" i="3"/>
  <c r="DC35" i="3"/>
  <c r="DC43" i="3"/>
  <c r="CD40" i="3"/>
  <c r="CD48" i="3"/>
  <c r="DC45" i="3"/>
  <c r="CD34" i="3"/>
  <c r="DC38" i="3"/>
  <c r="CD35" i="3"/>
  <c r="DC39" i="3"/>
  <c r="DC36" i="3"/>
  <c r="DC44" i="3"/>
  <c r="DC33" i="3"/>
  <c r="CD41" i="3"/>
  <c r="DC37" i="3"/>
  <c r="CD42" i="3"/>
  <c r="DC46" i="3"/>
  <c r="CD43" i="3"/>
  <c r="CD33" i="3"/>
  <c r="DC50" i="3"/>
  <c r="DC49" i="3"/>
  <c r="CD49" i="3"/>
  <c r="CD50" i="3"/>
  <c r="W50" i="3"/>
  <c r="W46" i="3"/>
  <c r="W38" i="3"/>
  <c r="W43" i="3"/>
  <c r="W35" i="3"/>
  <c r="W48" i="3"/>
  <c r="W40" i="3"/>
  <c r="W45" i="3"/>
  <c r="W37" i="3"/>
  <c r="W42" i="3"/>
  <c r="W34" i="3"/>
  <c r="W47" i="3"/>
  <c r="W39" i="3"/>
  <c r="W44" i="3"/>
  <c r="W36" i="3"/>
  <c r="W41" i="3"/>
  <c r="W33" i="3"/>
  <c r="CF5" i="3"/>
  <c r="CG5" i="3"/>
  <c r="CI5" i="3"/>
  <c r="CJ5" i="3"/>
  <c r="CK5" i="3"/>
  <c r="CK14" i="3" s="1"/>
  <c r="CH5" i="3"/>
  <c r="X64" i="3"/>
  <c r="X65" i="3"/>
  <c r="X62" i="3"/>
  <c r="X63" i="3"/>
  <c r="X67" i="3"/>
  <c r="X66" i="3"/>
  <c r="Z59" i="3"/>
  <c r="Y59" i="3"/>
  <c r="AD59" i="3"/>
  <c r="AA59" i="3"/>
  <c r="AE59" i="3"/>
  <c r="AB59" i="3"/>
  <c r="AC59" i="3"/>
  <c r="J236" i="3"/>
  <c r="I236" i="3"/>
  <c r="M236" i="3"/>
  <c r="N236" i="3"/>
  <c r="O237" i="3"/>
  <c r="L237" i="3"/>
  <c r="J237" i="3"/>
  <c r="O236" i="3"/>
  <c r="M237" i="3"/>
  <c r="K236" i="3"/>
  <c r="N237" i="3"/>
  <c r="L236" i="3"/>
  <c r="K237" i="3"/>
  <c r="R123" i="3"/>
  <c r="S123" i="3"/>
  <c r="Q123" i="3"/>
  <c r="I194" i="3"/>
  <c r="P194" i="3" s="1"/>
  <c r="I195" i="3"/>
  <c r="P195" i="3" s="1"/>
  <c r="P198" i="3"/>
  <c r="FF176" i="3"/>
  <c r="P190" i="3"/>
  <c r="FF168" i="3"/>
  <c r="P182" i="3"/>
  <c r="P174" i="3"/>
  <c r="P166" i="3"/>
  <c r="FF144" i="3"/>
  <c r="P158" i="3"/>
  <c r="T158" i="3" s="1"/>
  <c r="FF136" i="3"/>
  <c r="P150" i="3"/>
  <c r="T150" i="3" s="1"/>
  <c r="FF128" i="3"/>
  <c r="P142" i="3"/>
  <c r="T142" i="3" s="1"/>
  <c r="P134" i="3"/>
  <c r="FF112" i="3"/>
  <c r="P126" i="3"/>
  <c r="T126" i="3" s="1"/>
  <c r="FF103" i="3"/>
  <c r="P117" i="3"/>
  <c r="T117" i="3" s="1"/>
  <c r="P109" i="3"/>
  <c r="T109" i="3" s="1"/>
  <c r="FF87" i="3"/>
  <c r="P101" i="3"/>
  <c r="T101" i="3" s="1"/>
  <c r="FF79" i="3"/>
  <c r="P93" i="3"/>
  <c r="T93" i="3" s="1"/>
  <c r="P85" i="3"/>
  <c r="T85" i="3" s="1"/>
  <c r="FF63" i="3"/>
  <c r="P77" i="3"/>
  <c r="T77" i="3" s="1"/>
  <c r="P69" i="3"/>
  <c r="FF47" i="3"/>
  <c r="P61" i="3"/>
  <c r="T61" i="3" s="1"/>
  <c r="P53" i="3"/>
  <c r="T53" i="3" s="1"/>
  <c r="P45" i="3"/>
  <c r="T45" i="3" s="1"/>
  <c r="FF23" i="3"/>
  <c r="P37" i="3"/>
  <c r="T37" i="3" s="1"/>
  <c r="FF15" i="3"/>
  <c r="FF7" i="3"/>
  <c r="P193" i="3"/>
  <c r="P185" i="3"/>
  <c r="P177" i="3"/>
  <c r="P169" i="3"/>
  <c r="P161" i="3"/>
  <c r="T161" i="3" s="1"/>
  <c r="P153" i="3"/>
  <c r="T153" i="3" s="1"/>
  <c r="P145" i="3"/>
  <c r="T145" i="3" s="1"/>
  <c r="P137" i="3"/>
  <c r="S137" i="3" s="1"/>
  <c r="P129" i="3"/>
  <c r="T129" i="3" s="1"/>
  <c r="P120" i="3"/>
  <c r="T120" i="3" s="1"/>
  <c r="P112" i="3"/>
  <c r="T112" i="3" s="1"/>
  <c r="P104" i="3"/>
  <c r="T104" i="3" s="1"/>
  <c r="P96" i="3"/>
  <c r="T96" i="3" s="1"/>
  <c r="P88" i="3"/>
  <c r="T88" i="3" s="1"/>
  <c r="P80" i="3"/>
  <c r="T80" i="3" s="1"/>
  <c r="P72" i="3"/>
  <c r="T72" i="3" s="1"/>
  <c r="P64" i="3"/>
  <c r="T64" i="3" s="1"/>
  <c r="P56" i="3"/>
  <c r="T56" i="3" s="1"/>
  <c r="P48" i="3"/>
  <c r="T48" i="3" s="1"/>
  <c r="P40" i="3"/>
  <c r="T40" i="3" s="1"/>
  <c r="P196" i="3"/>
  <c r="FF174" i="3"/>
  <c r="P188" i="3"/>
  <c r="FF166" i="3"/>
  <c r="P180" i="3"/>
  <c r="FF158" i="3"/>
  <c r="P172" i="3"/>
  <c r="FF150" i="3"/>
  <c r="P164" i="3"/>
  <c r="FF142" i="3"/>
  <c r="P156" i="3"/>
  <c r="T156" i="3" s="1"/>
  <c r="FF134" i="3"/>
  <c r="P148" i="3"/>
  <c r="T148" i="3" s="1"/>
  <c r="FF126" i="3"/>
  <c r="P140" i="3"/>
  <c r="T140" i="3" s="1"/>
  <c r="FF118" i="3"/>
  <c r="P132" i="3"/>
  <c r="R132" i="3" s="1"/>
  <c r="FF110" i="3"/>
  <c r="P124" i="3"/>
  <c r="T124" i="3" s="1"/>
  <c r="FF101" i="3"/>
  <c r="P115" i="3"/>
  <c r="T115" i="3" s="1"/>
  <c r="FF93" i="3"/>
  <c r="P107" i="3"/>
  <c r="T107" i="3" s="1"/>
  <c r="FF85" i="3"/>
  <c r="P99" i="3"/>
  <c r="T99" i="3" s="1"/>
  <c r="FF77" i="3"/>
  <c r="P91" i="3"/>
  <c r="T91" i="3" s="1"/>
  <c r="FF69" i="3"/>
  <c r="P83" i="3"/>
  <c r="T83" i="3" s="1"/>
  <c r="FF61" i="3"/>
  <c r="P75" i="3"/>
  <c r="T75" i="3" s="1"/>
  <c r="FF53" i="3"/>
  <c r="P67" i="3"/>
  <c r="T67" i="3" s="1"/>
  <c r="FF45" i="3"/>
  <c r="P59" i="3"/>
  <c r="T59" i="3" s="1"/>
  <c r="FF37" i="3"/>
  <c r="P51" i="3"/>
  <c r="T51" i="3" s="1"/>
  <c r="P43" i="3"/>
  <c r="T43" i="3" s="1"/>
  <c r="FF21" i="3"/>
  <c r="P35" i="3"/>
  <c r="T35" i="3" s="1"/>
  <c r="FF13" i="3"/>
  <c r="FF5" i="3"/>
  <c r="P191" i="3"/>
  <c r="P183" i="3"/>
  <c r="P175" i="3"/>
  <c r="P167" i="3"/>
  <c r="FF145" i="3"/>
  <c r="P159" i="3"/>
  <c r="T159" i="3" s="1"/>
  <c r="P151" i="3"/>
  <c r="T151" i="3" s="1"/>
  <c r="P143" i="3"/>
  <c r="T143" i="3" s="1"/>
  <c r="FF121" i="3"/>
  <c r="P135" i="3"/>
  <c r="P127" i="3"/>
  <c r="P118" i="3"/>
  <c r="T118" i="3" s="1"/>
  <c r="P110" i="3"/>
  <c r="T110" i="3" s="1"/>
  <c r="P102" i="3"/>
  <c r="T102" i="3" s="1"/>
  <c r="FF80" i="3"/>
  <c r="P94" i="3"/>
  <c r="T94" i="3" s="1"/>
  <c r="P86" i="3"/>
  <c r="T86" i="3" s="1"/>
  <c r="P78" i="3"/>
  <c r="T78" i="3" s="1"/>
  <c r="FF56" i="3"/>
  <c r="P70" i="3"/>
  <c r="T70" i="3" s="1"/>
  <c r="P62" i="3"/>
  <c r="T62" i="3" s="1"/>
  <c r="P54" i="3"/>
  <c r="T54" i="3" s="1"/>
  <c r="P46" i="3"/>
  <c r="T46" i="3" s="1"/>
  <c r="P38" i="3"/>
  <c r="T38" i="3" s="1"/>
  <c r="FF16" i="3"/>
  <c r="P186" i="3"/>
  <c r="FF164" i="3"/>
  <c r="P178" i="3"/>
  <c r="P170" i="3"/>
  <c r="P162" i="3"/>
  <c r="T162" i="3" s="1"/>
  <c r="P154" i="3"/>
  <c r="T154" i="3" s="1"/>
  <c r="P146" i="3"/>
  <c r="T146" i="3" s="1"/>
  <c r="P138" i="3"/>
  <c r="P130" i="3"/>
  <c r="T130" i="3" s="1"/>
  <c r="P121" i="3"/>
  <c r="T121" i="3" s="1"/>
  <c r="P113" i="3"/>
  <c r="T113" i="3" s="1"/>
  <c r="P105" i="3"/>
  <c r="T105" i="3" s="1"/>
  <c r="P97" i="3"/>
  <c r="T97" i="3" s="1"/>
  <c r="P89" i="3"/>
  <c r="T89" i="3" s="1"/>
  <c r="P81" i="3"/>
  <c r="T81" i="3" s="1"/>
  <c r="P73" i="3"/>
  <c r="T73" i="3" s="1"/>
  <c r="P65" i="3"/>
  <c r="T65" i="3" s="1"/>
  <c r="P57" i="3"/>
  <c r="T57" i="3" s="1"/>
  <c r="P49" i="3"/>
  <c r="T49" i="3" s="1"/>
  <c r="P41" i="3"/>
  <c r="T41" i="3" s="1"/>
  <c r="P33" i="3"/>
  <c r="T33" i="3" s="1"/>
  <c r="FF183" i="3"/>
  <c r="P197" i="3"/>
  <c r="P189" i="3"/>
  <c r="FF167" i="3"/>
  <c r="P181" i="3"/>
  <c r="P173" i="3"/>
  <c r="FF151" i="3"/>
  <c r="P165" i="3"/>
  <c r="P157" i="3"/>
  <c r="T157" i="3" s="1"/>
  <c r="FF135" i="3"/>
  <c r="P149" i="3"/>
  <c r="T149" i="3" s="1"/>
  <c r="FF127" i="3"/>
  <c r="P141" i="3"/>
  <c r="T141" i="3" s="1"/>
  <c r="FF119" i="3"/>
  <c r="P133" i="3"/>
  <c r="R133" i="3" s="1"/>
  <c r="P125" i="3"/>
  <c r="T125" i="3" s="1"/>
  <c r="FF102" i="3"/>
  <c r="P116" i="3"/>
  <c r="T116" i="3" s="1"/>
  <c r="P108" i="3"/>
  <c r="T108" i="3" s="1"/>
  <c r="FF86" i="3"/>
  <c r="P100" i="3"/>
  <c r="T100" i="3" s="1"/>
  <c r="P92" i="3"/>
  <c r="T92" i="3" s="1"/>
  <c r="FF70" i="3"/>
  <c r="P84" i="3"/>
  <c r="T84" i="3" s="1"/>
  <c r="FF62" i="3"/>
  <c r="P76" i="3"/>
  <c r="T76" i="3" s="1"/>
  <c r="FF54" i="3"/>
  <c r="P68" i="3"/>
  <c r="T68" i="3" s="1"/>
  <c r="P60" i="3"/>
  <c r="T60" i="3" s="1"/>
  <c r="FF38" i="3"/>
  <c r="P52" i="3"/>
  <c r="T52" i="3" s="1"/>
  <c r="P44" i="3"/>
  <c r="T44" i="3" s="1"/>
  <c r="FF22" i="3"/>
  <c r="P36" i="3"/>
  <c r="T36" i="3" s="1"/>
  <c r="FF6" i="3"/>
  <c r="P192" i="3"/>
  <c r="FF170" i="3"/>
  <c r="P184" i="3"/>
  <c r="FF162" i="3"/>
  <c r="P176" i="3"/>
  <c r="FF154" i="3"/>
  <c r="P168" i="3"/>
  <c r="FF146" i="3"/>
  <c r="P160" i="3"/>
  <c r="T160" i="3" s="1"/>
  <c r="P152" i="3"/>
  <c r="T152" i="3" s="1"/>
  <c r="FF130" i="3"/>
  <c r="P144" i="3"/>
  <c r="T144" i="3" s="1"/>
  <c r="FF122" i="3"/>
  <c r="P136" i="3"/>
  <c r="FF114" i="3"/>
  <c r="P128" i="3"/>
  <c r="FF105" i="3"/>
  <c r="P119" i="3"/>
  <c r="T119" i="3" s="1"/>
  <c r="FF97" i="3"/>
  <c r="P111" i="3"/>
  <c r="T111" i="3" s="1"/>
  <c r="P103" i="3"/>
  <c r="T103" i="3" s="1"/>
  <c r="P95" i="3"/>
  <c r="T95" i="3" s="1"/>
  <c r="FF73" i="3"/>
  <c r="P87" i="3"/>
  <c r="T87" i="3" s="1"/>
  <c r="P79" i="3"/>
  <c r="T79" i="3" s="1"/>
  <c r="FF57" i="3"/>
  <c r="P71" i="3"/>
  <c r="T71" i="3" s="1"/>
  <c r="P63" i="3"/>
  <c r="T63" i="3" s="1"/>
  <c r="FF41" i="3"/>
  <c r="P55" i="3"/>
  <c r="T55" i="3" s="1"/>
  <c r="FF33" i="3"/>
  <c r="P47" i="3"/>
  <c r="T47" i="3" s="1"/>
  <c r="FF25" i="3"/>
  <c r="P39" i="3"/>
  <c r="T39" i="3" s="1"/>
  <c r="P187" i="3"/>
  <c r="FF165" i="3"/>
  <c r="P179" i="3"/>
  <c r="P171" i="3"/>
  <c r="P163" i="3"/>
  <c r="T163" i="3" s="1"/>
  <c r="FF141" i="3"/>
  <c r="P155" i="3"/>
  <c r="T155" i="3" s="1"/>
  <c r="P147" i="3"/>
  <c r="T147" i="3" s="1"/>
  <c r="FF125" i="3"/>
  <c r="P139" i="3"/>
  <c r="P131" i="3"/>
  <c r="T131" i="3" s="1"/>
  <c r="FF108" i="3"/>
  <c r="P122" i="3"/>
  <c r="T122" i="3" s="1"/>
  <c r="P114" i="3"/>
  <c r="T114" i="3" s="1"/>
  <c r="P106" i="3"/>
  <c r="T106" i="3" s="1"/>
  <c r="FF84" i="3"/>
  <c r="P98" i="3"/>
  <c r="T98" i="3" s="1"/>
  <c r="P90" i="3"/>
  <c r="T90" i="3" s="1"/>
  <c r="P82" i="3"/>
  <c r="T82" i="3" s="1"/>
  <c r="P74" i="3"/>
  <c r="T74" i="3" s="1"/>
  <c r="P66" i="3"/>
  <c r="T66" i="3" s="1"/>
  <c r="P58" i="3"/>
  <c r="T58" i="3" s="1"/>
  <c r="P50" i="3"/>
  <c r="T50" i="3" s="1"/>
  <c r="FF28" i="3"/>
  <c r="P42" i="3"/>
  <c r="T42" i="3" s="1"/>
  <c r="P34" i="3"/>
  <c r="T34" i="3" s="1"/>
  <c r="FF4" i="3"/>
  <c r="V189" i="8"/>
  <c r="T198" i="8"/>
  <c r="V186" i="8"/>
  <c r="FX11" i="3"/>
  <c r="GM35" i="3" s="1"/>
  <c r="FW16" i="3"/>
  <c r="GM16" i="3" s="1"/>
  <c r="FW8" i="3"/>
  <c r="GM8" i="3" s="1"/>
  <c r="Z163" i="8"/>
  <c r="BQ192" i="3"/>
  <c r="V192" i="8"/>
  <c r="FW7" i="3"/>
  <c r="GM7" i="3" s="1"/>
  <c r="AF185" i="8"/>
  <c r="AD215" i="8"/>
  <c r="FW13" i="3"/>
  <c r="GM13" i="3" s="1"/>
  <c r="FX14" i="3"/>
  <c r="GM38" i="3" s="1"/>
  <c r="FX5" i="3"/>
  <c r="GM29" i="3" s="1"/>
  <c r="H111" i="9"/>
  <c r="X193" i="8"/>
  <c r="BQ188" i="3"/>
  <c r="V188" i="8"/>
  <c r="FW12" i="3"/>
  <c r="GM12" i="3" s="1"/>
  <c r="FW5" i="3"/>
  <c r="GM5" i="3" s="1"/>
  <c r="FX6" i="3"/>
  <c r="GM30" i="3" s="1"/>
  <c r="FW10" i="3"/>
  <c r="GM10" i="3" s="1"/>
  <c r="FL161" i="3"/>
  <c r="BY180" i="3"/>
  <c r="J182" i="9"/>
  <c r="AF177" i="8"/>
  <c r="BY188" i="3"/>
  <c r="FL169" i="3"/>
  <c r="J190" i="9"/>
  <c r="BY184" i="3"/>
  <c r="FL165" i="3"/>
  <c r="J178" i="9"/>
  <c r="BY176" i="3"/>
  <c r="FL157" i="3"/>
  <c r="AF173" i="8"/>
  <c r="J170" i="9"/>
  <c r="FL149" i="3"/>
  <c r="BY168" i="3"/>
  <c r="AF165" i="8"/>
  <c r="J162" i="9"/>
  <c r="FL141" i="3"/>
  <c r="BY160" i="3"/>
  <c r="AF157" i="8"/>
  <c r="J154" i="9"/>
  <c r="BY152" i="3"/>
  <c r="FL133" i="3"/>
  <c r="AF149" i="8"/>
  <c r="J146" i="9"/>
  <c r="FL125" i="3"/>
  <c r="GC17" i="3"/>
  <c r="GM161" i="3" s="1"/>
  <c r="BY144" i="3"/>
  <c r="AF141" i="8"/>
  <c r="J138" i="9"/>
  <c r="BY136" i="3"/>
  <c r="FL117" i="3"/>
  <c r="AF133" i="8"/>
  <c r="J130" i="9"/>
  <c r="FL109" i="3"/>
  <c r="BY128" i="3"/>
  <c r="AF125" i="8"/>
  <c r="J121" i="9"/>
  <c r="BY119" i="3"/>
  <c r="FL100" i="3"/>
  <c r="AF116" i="8"/>
  <c r="J113" i="9"/>
  <c r="BY111" i="3"/>
  <c r="FL92" i="3"/>
  <c r="AF108" i="8"/>
  <c r="J105" i="9"/>
  <c r="FL84" i="3"/>
  <c r="BY103" i="3"/>
  <c r="AF100" i="8"/>
  <c r="J97" i="9"/>
  <c r="GC12" i="3"/>
  <c r="GM156" i="3" s="1"/>
  <c r="FL76" i="3"/>
  <c r="BY95" i="3"/>
  <c r="AF92" i="8"/>
  <c r="J89" i="9"/>
  <c r="BY87" i="3"/>
  <c r="FL68" i="3"/>
  <c r="AF84" i="8"/>
  <c r="J81" i="9"/>
  <c r="BY79" i="3"/>
  <c r="FL60" i="3"/>
  <c r="AF76" i="8"/>
  <c r="J73" i="9"/>
  <c r="FL52" i="3"/>
  <c r="BY71" i="3"/>
  <c r="AF68" i="8"/>
  <c r="J65" i="9"/>
  <c r="FL44" i="3"/>
  <c r="BY63" i="3"/>
  <c r="AF60" i="8"/>
  <c r="J57" i="9"/>
  <c r="BY55" i="3"/>
  <c r="FL36" i="3"/>
  <c r="AF52" i="8"/>
  <c r="J49" i="9"/>
  <c r="BY47" i="3"/>
  <c r="FL28" i="3"/>
  <c r="AF44" i="8"/>
  <c r="J41" i="9"/>
  <c r="FL20" i="3"/>
  <c r="BY39" i="3"/>
  <c r="AF36" i="8"/>
  <c r="J33" i="9"/>
  <c r="FL12" i="3"/>
  <c r="BY31" i="3"/>
  <c r="AF28" i="8"/>
  <c r="J25" i="9"/>
  <c r="BY23" i="3"/>
  <c r="FL4" i="3"/>
  <c r="GC5" i="3"/>
  <c r="GM149" i="3" s="1"/>
  <c r="AD219" i="8"/>
  <c r="I216" i="9"/>
  <c r="BW214" i="3"/>
  <c r="CM214" i="3" s="1"/>
  <c r="FK184" i="3"/>
  <c r="AD211" i="8"/>
  <c r="I208" i="9"/>
  <c r="FK176" i="3"/>
  <c r="BW206" i="3"/>
  <c r="CM206" i="3" s="1"/>
  <c r="AD203" i="8"/>
  <c r="I200" i="9"/>
  <c r="BW198" i="3"/>
  <c r="FK168" i="3"/>
  <c r="AD195" i="8"/>
  <c r="I192" i="9"/>
  <c r="FK160" i="3"/>
  <c r="BW190" i="3"/>
  <c r="AD187" i="8"/>
  <c r="I184" i="9"/>
  <c r="BW182" i="3"/>
  <c r="FK152" i="3"/>
  <c r="AD179" i="8"/>
  <c r="I176" i="9"/>
  <c r="BW174" i="3"/>
  <c r="FK144" i="3"/>
  <c r="AD171" i="8"/>
  <c r="I168" i="9"/>
  <c r="BW166" i="3"/>
  <c r="FK136" i="3"/>
  <c r="AD163" i="8"/>
  <c r="I160" i="9"/>
  <c r="FK128" i="3"/>
  <c r="BW158" i="3"/>
  <c r="AD155" i="8"/>
  <c r="I152" i="9"/>
  <c r="FK120" i="3"/>
  <c r="BW150" i="3"/>
  <c r="AD147" i="8"/>
  <c r="I144" i="9"/>
  <c r="BW142" i="3"/>
  <c r="FK112" i="3"/>
  <c r="AD139" i="8"/>
  <c r="I136" i="9"/>
  <c r="FK104" i="3"/>
  <c r="BW134" i="3"/>
  <c r="GB16" i="3"/>
  <c r="GM136" i="3" s="1"/>
  <c r="AD131" i="8"/>
  <c r="I128" i="9"/>
  <c r="FK96" i="3"/>
  <c r="BW126" i="3"/>
  <c r="AD123" i="8"/>
  <c r="I119" i="9"/>
  <c r="FK87" i="3"/>
  <c r="BW117" i="3"/>
  <c r="AD114" i="8"/>
  <c r="I111" i="9"/>
  <c r="FK79" i="3"/>
  <c r="BW109" i="3"/>
  <c r="AD106" i="8"/>
  <c r="I103" i="9"/>
  <c r="FK71" i="3"/>
  <c r="BW101" i="3"/>
  <c r="AD98" i="8"/>
  <c r="I95" i="9"/>
  <c r="FK63" i="3"/>
  <c r="BW93" i="3"/>
  <c r="AD90" i="8"/>
  <c r="I87" i="9"/>
  <c r="FK55" i="3"/>
  <c r="BW85" i="3"/>
  <c r="AD82" i="8"/>
  <c r="I79" i="9"/>
  <c r="FK47" i="3"/>
  <c r="BW77" i="3"/>
  <c r="AD74" i="8"/>
  <c r="I71" i="9"/>
  <c r="FK39" i="3"/>
  <c r="BW69" i="3"/>
  <c r="AD66" i="8"/>
  <c r="I63" i="9"/>
  <c r="BW61" i="3"/>
  <c r="FK31" i="3"/>
  <c r="AD58" i="8"/>
  <c r="I55" i="9"/>
  <c r="FK23" i="3"/>
  <c r="BW53" i="3"/>
  <c r="GB8" i="3"/>
  <c r="GM128" i="3" s="1"/>
  <c r="AD50" i="8"/>
  <c r="I47" i="9"/>
  <c r="FK15" i="3"/>
  <c r="BW45" i="3"/>
  <c r="AD42" i="8"/>
  <c r="I39" i="9"/>
  <c r="FK7" i="3"/>
  <c r="BW37" i="3"/>
  <c r="I34" i="9"/>
  <c r="AD34" i="8"/>
  <c r="H187" i="9"/>
  <c r="BU185" i="3"/>
  <c r="GA21" i="3"/>
  <c r="GM117" i="3" s="1"/>
  <c r="FJ150" i="3"/>
  <c r="H179" i="9"/>
  <c r="FJ142" i="3"/>
  <c r="BU177" i="3"/>
  <c r="H171" i="9"/>
  <c r="BU169" i="3"/>
  <c r="FJ134" i="3"/>
  <c r="H163" i="9"/>
  <c r="FJ126" i="3"/>
  <c r="BU161" i="3"/>
  <c r="H155" i="9"/>
  <c r="BU153" i="3"/>
  <c r="FJ118" i="3"/>
  <c r="H147" i="9"/>
  <c r="FJ110" i="3"/>
  <c r="BU145" i="3"/>
  <c r="H139" i="9"/>
  <c r="BU137" i="3"/>
  <c r="FJ102" i="3"/>
  <c r="H131" i="9"/>
  <c r="FJ94" i="3"/>
  <c r="BU129" i="3"/>
  <c r="H123" i="7"/>
  <c r="AB42" i="7" s="1"/>
  <c r="AC42" i="7" s="1"/>
  <c r="H122" i="9"/>
  <c r="BU120" i="3"/>
  <c r="FJ85" i="3"/>
  <c r="H114" i="9"/>
  <c r="FJ77" i="3"/>
  <c r="BU112" i="3"/>
  <c r="H106" i="9"/>
  <c r="FJ69" i="3"/>
  <c r="BU104" i="3"/>
  <c r="H98" i="9"/>
  <c r="FJ61" i="3"/>
  <c r="BU96" i="3"/>
  <c r="H90" i="9"/>
  <c r="FJ53" i="3"/>
  <c r="BU88" i="3"/>
  <c r="H82" i="9"/>
  <c r="FJ45" i="3"/>
  <c r="BU80" i="3"/>
  <c r="H74" i="9"/>
  <c r="FJ37" i="3"/>
  <c r="BU72" i="3"/>
  <c r="H66" i="9"/>
  <c r="FJ29" i="3"/>
  <c r="GA9" i="3"/>
  <c r="GM105" i="3" s="1"/>
  <c r="BU64" i="3"/>
  <c r="H58" i="9"/>
  <c r="FJ21" i="3"/>
  <c r="BU56" i="3"/>
  <c r="H50" i="9"/>
  <c r="FJ13" i="3"/>
  <c r="BU48" i="3"/>
  <c r="H42" i="9"/>
  <c r="FJ5" i="3"/>
  <c r="BU40" i="3"/>
  <c r="G162" i="9"/>
  <c r="Z162" i="7"/>
  <c r="BS160" i="3"/>
  <c r="FI136" i="3"/>
  <c r="Z157" i="8"/>
  <c r="Z154" i="7"/>
  <c r="G154" i="9"/>
  <c r="BS152" i="3"/>
  <c r="FI128" i="3"/>
  <c r="Z149" i="8"/>
  <c r="Z146" i="7"/>
  <c r="G146" i="9"/>
  <c r="BS144" i="3"/>
  <c r="FI120" i="3"/>
  <c r="FZ17" i="3"/>
  <c r="GM89" i="3" s="1"/>
  <c r="Z141" i="8"/>
  <c r="G138" i="9"/>
  <c r="Z138" i="7"/>
  <c r="BS136" i="3"/>
  <c r="FI112" i="3"/>
  <c r="Z133" i="8"/>
  <c r="Z130" i="7"/>
  <c r="G130" i="9"/>
  <c r="BS128" i="3"/>
  <c r="FI104" i="3"/>
  <c r="Z125" i="8"/>
  <c r="Z122" i="7"/>
  <c r="G122" i="9"/>
  <c r="FI96" i="3"/>
  <c r="BS120" i="3"/>
  <c r="Z117" i="8"/>
  <c r="Z114" i="7"/>
  <c r="G114" i="9"/>
  <c r="FI88" i="3"/>
  <c r="BS112" i="3"/>
  <c r="Z109" i="8"/>
  <c r="Z106" i="7"/>
  <c r="G106" i="9"/>
  <c r="BS104" i="3"/>
  <c r="FI80" i="3"/>
  <c r="Z101" i="8"/>
  <c r="Z98" i="7"/>
  <c r="G98" i="9"/>
  <c r="FI72" i="3"/>
  <c r="BS96" i="3"/>
  <c r="Z93" i="8"/>
  <c r="Z90" i="7"/>
  <c r="G90" i="9"/>
  <c r="FI64" i="3"/>
  <c r="BS88" i="3"/>
  <c r="Z85" i="8"/>
  <c r="Z82" i="7"/>
  <c r="G82" i="9"/>
  <c r="FI56" i="3"/>
  <c r="BS80" i="3"/>
  <c r="Z77" i="8"/>
  <c r="Z74" i="7"/>
  <c r="G74" i="9"/>
  <c r="FI48" i="3"/>
  <c r="BS72" i="3"/>
  <c r="Z69" i="8"/>
  <c r="Z66" i="7"/>
  <c r="G66" i="9"/>
  <c r="FI40" i="3"/>
  <c r="BS64" i="3"/>
  <c r="FZ9" i="3"/>
  <c r="GM81" i="3" s="1"/>
  <c r="Z61" i="8"/>
  <c r="Z58" i="7"/>
  <c r="G58" i="9"/>
  <c r="FI32" i="3"/>
  <c r="BS56" i="3"/>
  <c r="Z53" i="8"/>
  <c r="Z50" i="7"/>
  <c r="G50" i="9"/>
  <c r="FI24" i="3"/>
  <c r="BS48" i="3"/>
  <c r="Z45" i="8"/>
  <c r="Z42" i="7"/>
  <c r="G42" i="9"/>
  <c r="BS40" i="3"/>
  <c r="FI16" i="3"/>
  <c r="Z37" i="8"/>
  <c r="Z34" i="7"/>
  <c r="G34" i="9"/>
  <c r="BS32" i="3"/>
  <c r="FI8" i="3"/>
  <c r="G29" i="9"/>
  <c r="Z29" i="8"/>
  <c r="X191" i="8"/>
  <c r="F188" i="9"/>
  <c r="BQ186" i="3"/>
  <c r="X183" i="8"/>
  <c r="F180" i="9"/>
  <c r="BQ178" i="3"/>
  <c r="X175" i="8"/>
  <c r="F172" i="9"/>
  <c r="BQ170" i="3"/>
  <c r="X167" i="8"/>
  <c r="F164" i="9"/>
  <c r="BQ162" i="3"/>
  <c r="X159" i="8"/>
  <c r="F156" i="9"/>
  <c r="BQ154" i="3"/>
  <c r="X151" i="8"/>
  <c r="F148" i="9"/>
  <c r="BQ146" i="3"/>
  <c r="X143" i="8"/>
  <c r="F140" i="9"/>
  <c r="BQ138" i="3"/>
  <c r="X135" i="8"/>
  <c r="F132" i="9"/>
  <c r="BQ130" i="3"/>
  <c r="X127" i="8"/>
  <c r="F124" i="9"/>
  <c r="BQ121" i="3"/>
  <c r="X118" i="8"/>
  <c r="F115" i="9"/>
  <c r="BQ113" i="3"/>
  <c r="X110" i="8"/>
  <c r="F107" i="9"/>
  <c r="BQ105" i="3"/>
  <c r="FY13" i="3"/>
  <c r="GM61" i="3" s="1"/>
  <c r="X102" i="8"/>
  <c r="F99" i="9"/>
  <c r="BQ97" i="3"/>
  <c r="X94" i="8"/>
  <c r="F91" i="9"/>
  <c r="BQ89" i="3"/>
  <c r="X86" i="8"/>
  <c r="F83" i="9"/>
  <c r="BQ81" i="3"/>
  <c r="X78" i="8"/>
  <c r="F75" i="9"/>
  <c r="BQ73" i="3"/>
  <c r="X70" i="8"/>
  <c r="F67" i="9"/>
  <c r="BQ65" i="3"/>
  <c r="X62" i="8"/>
  <c r="F59" i="9"/>
  <c r="BQ57" i="3"/>
  <c r="X54" i="8"/>
  <c r="F51" i="9"/>
  <c r="BQ49" i="3"/>
  <c r="X46" i="8"/>
  <c r="F43" i="9"/>
  <c r="BQ41" i="3"/>
  <c r="X38" i="8"/>
  <c r="F35" i="9"/>
  <c r="FH3" i="3"/>
  <c r="BQ33" i="3"/>
  <c r="BR33" i="3" s="1"/>
  <c r="FY6" i="3"/>
  <c r="GM54" i="3" s="1"/>
  <c r="E191" i="9"/>
  <c r="FG165" i="3"/>
  <c r="BO189" i="3"/>
  <c r="E183" i="9"/>
  <c r="FG157" i="3"/>
  <c r="BO181" i="3"/>
  <c r="V178" i="8"/>
  <c r="E175" i="9"/>
  <c r="FG149" i="3"/>
  <c r="BO173" i="3"/>
  <c r="V170" i="8"/>
  <c r="E167" i="9"/>
  <c r="FG141" i="3"/>
  <c r="BO165" i="3"/>
  <c r="FX19" i="3"/>
  <c r="GM43" i="3" s="1"/>
  <c r="V162" i="8"/>
  <c r="E159" i="9"/>
  <c r="BO157" i="3"/>
  <c r="FG133" i="3"/>
  <c r="V154" i="8"/>
  <c r="E151" i="9"/>
  <c r="FG125" i="3"/>
  <c r="BO149" i="3"/>
  <c r="V146" i="8"/>
  <c r="BY192" i="3"/>
  <c r="FL173" i="3"/>
  <c r="AF181" i="8"/>
  <c r="J189" i="9"/>
  <c r="BY187" i="3"/>
  <c r="FL168" i="3"/>
  <c r="AF184" i="8"/>
  <c r="J181" i="9"/>
  <c r="BY179" i="3"/>
  <c r="FL160" i="3"/>
  <c r="AF176" i="8"/>
  <c r="J173" i="9"/>
  <c r="FL152" i="3"/>
  <c r="BY171" i="3"/>
  <c r="AF168" i="8"/>
  <c r="J165" i="9"/>
  <c r="BY163" i="3"/>
  <c r="FL144" i="3"/>
  <c r="AF160" i="8"/>
  <c r="J157" i="9"/>
  <c r="FL136" i="3"/>
  <c r="BY155" i="3"/>
  <c r="GC18" i="3"/>
  <c r="GM162" i="3" s="1"/>
  <c r="AF152" i="8"/>
  <c r="J149" i="9"/>
  <c r="FL128" i="3"/>
  <c r="BY147" i="3"/>
  <c r="AF144" i="8"/>
  <c r="J141" i="9"/>
  <c r="FL120" i="3"/>
  <c r="BY139" i="3"/>
  <c r="AF136" i="8"/>
  <c r="J133" i="9"/>
  <c r="FL112" i="3"/>
  <c r="BY131" i="3"/>
  <c r="AF128" i="8"/>
  <c r="J125" i="9"/>
  <c r="BY122" i="3"/>
  <c r="FL103" i="3"/>
  <c r="AF119" i="8"/>
  <c r="J116" i="9"/>
  <c r="FL95" i="3"/>
  <c r="BY114" i="3"/>
  <c r="AF111" i="8"/>
  <c r="J108" i="9"/>
  <c r="BY106" i="3"/>
  <c r="FL87" i="3"/>
  <c r="AF103" i="8"/>
  <c r="J100" i="9"/>
  <c r="FL79" i="3"/>
  <c r="BY98" i="3"/>
  <c r="AF95" i="8"/>
  <c r="J92" i="9"/>
  <c r="BY90" i="3"/>
  <c r="FL71" i="3"/>
  <c r="AF87" i="8"/>
  <c r="J84" i="9"/>
  <c r="FL63" i="3"/>
  <c r="BY82" i="3"/>
  <c r="AF79" i="8"/>
  <c r="J76" i="9"/>
  <c r="BY74" i="3"/>
  <c r="FL55" i="3"/>
  <c r="GC10" i="3"/>
  <c r="GM154" i="3" s="1"/>
  <c r="AF71" i="8"/>
  <c r="J68" i="9"/>
  <c r="FL47" i="3"/>
  <c r="BY66" i="3"/>
  <c r="AF63" i="8"/>
  <c r="J60" i="9"/>
  <c r="BY58" i="3"/>
  <c r="FL39" i="3"/>
  <c r="AF55" i="8"/>
  <c r="J52" i="9"/>
  <c r="FL31" i="3"/>
  <c r="BY50" i="3"/>
  <c r="AF47" i="8"/>
  <c r="J44" i="9"/>
  <c r="BY42" i="3"/>
  <c r="FL23" i="3"/>
  <c r="AF39" i="8"/>
  <c r="J36" i="9"/>
  <c r="BY34" i="3"/>
  <c r="FL15" i="3"/>
  <c r="AF31" i="8"/>
  <c r="J28" i="9"/>
  <c r="FL7" i="3"/>
  <c r="BY26" i="3"/>
  <c r="J23" i="9"/>
  <c r="AF23" i="8"/>
  <c r="I219" i="9"/>
  <c r="BW217" i="3"/>
  <c r="CM217" i="3" s="1"/>
  <c r="FK187" i="3"/>
  <c r="AD214" i="8"/>
  <c r="I211" i="9"/>
  <c r="FK179" i="3"/>
  <c r="BW209" i="3"/>
  <c r="CM209" i="3" s="1"/>
  <c r="AD206" i="8"/>
  <c r="I203" i="9"/>
  <c r="FK171" i="3"/>
  <c r="BW201" i="3"/>
  <c r="CM201" i="3" s="1"/>
  <c r="AD198" i="8"/>
  <c r="I195" i="9"/>
  <c r="FK163" i="3"/>
  <c r="BW193" i="3"/>
  <c r="AD190" i="8"/>
  <c r="I187" i="9"/>
  <c r="BW185" i="3"/>
  <c r="FK155" i="3"/>
  <c r="GB21" i="3"/>
  <c r="GM141" i="3" s="1"/>
  <c r="AD182" i="8"/>
  <c r="I179" i="9"/>
  <c r="BW177" i="3"/>
  <c r="FK147" i="3"/>
  <c r="AD174" i="8"/>
  <c r="I171" i="9"/>
  <c r="FK139" i="3"/>
  <c r="BW169" i="3"/>
  <c r="AD166" i="8"/>
  <c r="I163" i="9"/>
  <c r="FK131" i="3"/>
  <c r="BW161" i="3"/>
  <c r="AD158" i="8"/>
  <c r="I155" i="9"/>
  <c r="FK123" i="3"/>
  <c r="BW153" i="3"/>
  <c r="AD150" i="8"/>
  <c r="I147" i="9"/>
  <c r="FK115" i="3"/>
  <c r="BW145" i="3"/>
  <c r="AD142" i="8"/>
  <c r="I139" i="9"/>
  <c r="FK107" i="3"/>
  <c r="BW137" i="3"/>
  <c r="AD134" i="8"/>
  <c r="I131" i="9"/>
  <c r="FK99" i="3"/>
  <c r="BW129" i="3"/>
  <c r="AD126" i="8"/>
  <c r="I122" i="9"/>
  <c r="I123" i="7"/>
  <c r="AD155" i="7" s="1"/>
  <c r="BW120" i="3"/>
  <c r="FK90" i="3"/>
  <c r="AD117" i="8"/>
  <c r="I114" i="9"/>
  <c r="BW112" i="3"/>
  <c r="FK82" i="3"/>
  <c r="AD109" i="8"/>
  <c r="I106" i="9"/>
  <c r="BW104" i="3"/>
  <c r="FK74" i="3"/>
  <c r="AD101" i="8"/>
  <c r="I98" i="9"/>
  <c r="BW96" i="3"/>
  <c r="FK66" i="3"/>
  <c r="AD93" i="8"/>
  <c r="I90" i="9"/>
  <c r="BW88" i="3"/>
  <c r="FK58" i="3"/>
  <c r="AD85" i="8"/>
  <c r="I82" i="9"/>
  <c r="BW80" i="3"/>
  <c r="FK50" i="3"/>
  <c r="AD77" i="8"/>
  <c r="I74" i="9"/>
  <c r="BW72" i="3"/>
  <c r="FK42" i="3"/>
  <c r="AD69" i="8"/>
  <c r="I66" i="9"/>
  <c r="BW64" i="3"/>
  <c r="FK34" i="3"/>
  <c r="GB9" i="3"/>
  <c r="GM129" i="3" s="1"/>
  <c r="AD61" i="8"/>
  <c r="I58" i="9"/>
  <c r="BW56" i="3"/>
  <c r="FK26" i="3"/>
  <c r="AD53" i="8"/>
  <c r="I50" i="9"/>
  <c r="BW48" i="3"/>
  <c r="FK18" i="3"/>
  <c r="AD45" i="8"/>
  <c r="I42" i="9"/>
  <c r="BW40" i="3"/>
  <c r="FK10" i="3"/>
  <c r="I37" i="9"/>
  <c r="AD37" i="8"/>
  <c r="H182" i="9"/>
  <c r="BU180" i="3"/>
  <c r="FJ145" i="3"/>
  <c r="H174" i="9"/>
  <c r="FJ137" i="3"/>
  <c r="BU172" i="3"/>
  <c r="H166" i="9"/>
  <c r="FJ129" i="3"/>
  <c r="BU164" i="3"/>
  <c r="H158" i="9"/>
  <c r="BU156" i="3"/>
  <c r="FJ121" i="3"/>
  <c r="H150" i="9"/>
  <c r="BU148" i="3"/>
  <c r="FJ113" i="3"/>
  <c r="H142" i="9"/>
  <c r="FJ105" i="3"/>
  <c r="BU140" i="3"/>
  <c r="H134" i="9"/>
  <c r="BU132" i="3"/>
  <c r="FJ97" i="3"/>
  <c r="H126" i="9"/>
  <c r="FJ89" i="3"/>
  <c r="BU124" i="3"/>
  <c r="GA15" i="3"/>
  <c r="GM111" i="3" s="1"/>
  <c r="H117" i="9"/>
  <c r="BU115" i="3"/>
  <c r="FJ80" i="3"/>
  <c r="GA14" i="3"/>
  <c r="GM110" i="3" s="1"/>
  <c r="FJ72" i="3"/>
  <c r="BU107" i="3"/>
  <c r="H101" i="9"/>
  <c r="BU99" i="3"/>
  <c r="FJ64" i="3"/>
  <c r="H93" i="9"/>
  <c r="FJ56" i="3"/>
  <c r="BU91" i="3"/>
  <c r="H85" i="9"/>
  <c r="BU83" i="3"/>
  <c r="FJ48" i="3"/>
  <c r="H77" i="9"/>
  <c r="FJ40" i="3"/>
  <c r="BU75" i="3"/>
  <c r="H69" i="9"/>
  <c r="BU67" i="3"/>
  <c r="FJ32" i="3"/>
  <c r="H61" i="9"/>
  <c r="FJ24" i="3"/>
  <c r="BU59" i="3"/>
  <c r="H53" i="9"/>
  <c r="BU51" i="3"/>
  <c r="FJ16" i="3"/>
  <c r="H45" i="9"/>
  <c r="FJ8" i="3"/>
  <c r="BU43" i="3"/>
  <c r="GA7" i="3"/>
  <c r="GM103" i="3" s="1"/>
  <c r="Z160" i="8"/>
  <c r="Z157" i="7"/>
  <c r="G157" i="9"/>
  <c r="FI131" i="3"/>
  <c r="BS155" i="3"/>
  <c r="FZ18" i="3"/>
  <c r="GM90" i="3" s="1"/>
  <c r="Z152" i="8"/>
  <c r="Z149" i="7"/>
  <c r="G149" i="9"/>
  <c r="FI123" i="3"/>
  <c r="BS147" i="3"/>
  <c r="Z144" i="8"/>
  <c r="Z141" i="7"/>
  <c r="G141" i="9"/>
  <c r="FI115" i="3"/>
  <c r="BS139" i="3"/>
  <c r="Z136" i="8"/>
  <c r="Z133" i="7"/>
  <c r="G133" i="9"/>
  <c r="FI107" i="3"/>
  <c r="BS131" i="3"/>
  <c r="Z128" i="8"/>
  <c r="Z125" i="7"/>
  <c r="G125" i="9"/>
  <c r="FI99" i="3"/>
  <c r="BS123" i="3"/>
  <c r="CM123" i="3" s="1"/>
  <c r="CQ123" i="3" s="1"/>
  <c r="Z120" i="8"/>
  <c r="Z117" i="7"/>
  <c r="G117" i="9"/>
  <c r="BS115" i="3"/>
  <c r="FI91" i="3"/>
  <c r="FZ14" i="3"/>
  <c r="GM86" i="3" s="1"/>
  <c r="Z112" i="8"/>
  <c r="Z109" i="7"/>
  <c r="G109" i="9"/>
  <c r="BS107" i="3"/>
  <c r="FI83" i="3"/>
  <c r="Z104" i="8"/>
  <c r="Z101" i="7"/>
  <c r="G101" i="9"/>
  <c r="BS99" i="3"/>
  <c r="FI75" i="3"/>
  <c r="Z96" i="8"/>
  <c r="Z93" i="7"/>
  <c r="G93" i="9"/>
  <c r="BS91" i="3"/>
  <c r="FI67" i="3"/>
  <c r="Z88" i="8"/>
  <c r="Z85" i="7"/>
  <c r="G85" i="9"/>
  <c r="BS83" i="3"/>
  <c r="FI59" i="3"/>
  <c r="Z80" i="8"/>
  <c r="Z77" i="7"/>
  <c r="G77" i="9"/>
  <c r="BS75" i="3"/>
  <c r="FI51" i="3"/>
  <c r="Z72" i="8"/>
  <c r="Z69" i="7"/>
  <c r="G69" i="9"/>
  <c r="BS67" i="3"/>
  <c r="FI43" i="3"/>
  <c r="Z64" i="8"/>
  <c r="Z61" i="7"/>
  <c r="G61" i="9"/>
  <c r="BS59" i="3"/>
  <c r="FI35" i="3"/>
  <c r="Z56" i="8"/>
  <c r="Z53" i="7"/>
  <c r="G53" i="9"/>
  <c r="BS51" i="3"/>
  <c r="FI27" i="3"/>
  <c r="Z48" i="8"/>
  <c r="Z45" i="7"/>
  <c r="G45" i="9"/>
  <c r="BS43" i="3"/>
  <c r="FI19" i="3"/>
  <c r="FZ7" i="3"/>
  <c r="GM79" i="3" s="1"/>
  <c r="Z40" i="8"/>
  <c r="Z37" i="7"/>
  <c r="G37" i="9"/>
  <c r="FI11" i="3"/>
  <c r="BS35" i="3"/>
  <c r="Z32" i="8"/>
  <c r="FI3" i="3"/>
  <c r="FZ5" i="3"/>
  <c r="GM77" i="3" s="1"/>
  <c r="BS27" i="3"/>
  <c r="BT27" i="3" s="1"/>
  <c r="F194" i="9"/>
  <c r="X194" i="8"/>
  <c r="F191" i="9"/>
  <c r="BQ189" i="3"/>
  <c r="X186" i="8"/>
  <c r="F183" i="9"/>
  <c r="BQ181" i="3"/>
  <c r="X178" i="8"/>
  <c r="F175" i="9"/>
  <c r="BQ173" i="3"/>
  <c r="X170" i="8"/>
  <c r="F167" i="9"/>
  <c r="FY19" i="3"/>
  <c r="GM67" i="3" s="1"/>
  <c r="BQ165" i="3"/>
  <c r="X162" i="8"/>
  <c r="F159" i="9"/>
  <c r="BQ157" i="3"/>
  <c r="X154" i="8"/>
  <c r="F151" i="9"/>
  <c r="BQ149" i="3"/>
  <c r="X146" i="8"/>
  <c r="F143" i="9"/>
  <c r="BQ141" i="3"/>
  <c r="X138" i="8"/>
  <c r="F135" i="9"/>
  <c r="BQ133" i="3"/>
  <c r="X130" i="8"/>
  <c r="F127" i="9"/>
  <c r="BQ125" i="3"/>
  <c r="X121" i="8"/>
  <c r="F118" i="9"/>
  <c r="BQ116" i="3"/>
  <c r="X113" i="8"/>
  <c r="F110" i="9"/>
  <c r="BQ108" i="3"/>
  <c r="X105" i="8"/>
  <c r="F102" i="9"/>
  <c r="BQ100" i="3"/>
  <c r="X97" i="8"/>
  <c r="F94" i="9"/>
  <c r="BQ92" i="3"/>
  <c r="X89" i="8"/>
  <c r="F86" i="9"/>
  <c r="BQ84" i="3"/>
  <c r="FY11" i="3"/>
  <c r="GM59" i="3" s="1"/>
  <c r="X81" i="8"/>
  <c r="F78" i="9"/>
  <c r="BQ76" i="3"/>
  <c r="X73" i="8"/>
  <c r="F70" i="9"/>
  <c r="BQ68" i="3"/>
  <c r="X65" i="8"/>
  <c r="F62" i="9"/>
  <c r="BQ60" i="3"/>
  <c r="X57" i="8"/>
  <c r="F54" i="9"/>
  <c r="BQ52" i="3"/>
  <c r="X49" i="8"/>
  <c r="F46" i="9"/>
  <c r="BQ44" i="3"/>
  <c r="X41" i="8"/>
  <c r="F38" i="9"/>
  <c r="BQ36" i="3"/>
  <c r="X33" i="8"/>
  <c r="FG168" i="3"/>
  <c r="BO192" i="3"/>
  <c r="E186" i="9"/>
  <c r="FG160" i="3"/>
  <c r="BO184" i="3"/>
  <c r="V181" i="8"/>
  <c r="E178" i="9"/>
  <c r="FG152" i="3"/>
  <c r="BO176" i="3"/>
  <c r="V173" i="8"/>
  <c r="E170" i="9"/>
  <c r="FG144" i="3"/>
  <c r="BO168" i="3"/>
  <c r="V165" i="8"/>
  <c r="E162" i="9"/>
  <c r="FG136" i="3"/>
  <c r="BO160" i="3"/>
  <c r="V157" i="8"/>
  <c r="E154" i="9"/>
  <c r="FG128" i="3"/>
  <c r="BO152" i="3"/>
  <c r="V149" i="8"/>
  <c r="E146" i="9"/>
  <c r="FG120" i="3"/>
  <c r="BO144" i="3"/>
  <c r="FX17" i="3"/>
  <c r="GM41" i="3" s="1"/>
  <c r="V141" i="8"/>
  <c r="AF189" i="8"/>
  <c r="BY190" i="3"/>
  <c r="FL171" i="3"/>
  <c r="J184" i="9"/>
  <c r="AF179" i="8"/>
  <c r="FL155" i="3"/>
  <c r="BY174" i="3"/>
  <c r="J168" i="9"/>
  <c r="AF163" i="8"/>
  <c r="J160" i="9"/>
  <c r="FL139" i="3"/>
  <c r="BY158" i="3"/>
  <c r="AF155" i="8"/>
  <c r="J152" i="9"/>
  <c r="BY150" i="3"/>
  <c r="FL131" i="3"/>
  <c r="AF147" i="8"/>
  <c r="J144" i="9"/>
  <c r="FL123" i="3"/>
  <c r="BY142" i="3"/>
  <c r="AF139" i="8"/>
  <c r="J136" i="9"/>
  <c r="FL115" i="3"/>
  <c r="BY134" i="3"/>
  <c r="GC16" i="3"/>
  <c r="GM160" i="3" s="1"/>
  <c r="AF131" i="8"/>
  <c r="J128" i="9"/>
  <c r="FL107" i="3"/>
  <c r="BY126" i="3"/>
  <c r="AF123" i="8"/>
  <c r="J119" i="9"/>
  <c r="BY117" i="3"/>
  <c r="FL98" i="3"/>
  <c r="AF114" i="8"/>
  <c r="J111" i="9"/>
  <c r="BY109" i="3"/>
  <c r="FL90" i="3"/>
  <c r="AF106" i="8"/>
  <c r="J103" i="9"/>
  <c r="BY101" i="3"/>
  <c r="FL82" i="3"/>
  <c r="AF98" i="8"/>
  <c r="J95" i="9"/>
  <c r="BY93" i="3"/>
  <c r="FL74" i="3"/>
  <c r="AF90" i="8"/>
  <c r="J87" i="9"/>
  <c r="BY85" i="3"/>
  <c r="FL66" i="3"/>
  <c r="AF82" i="8"/>
  <c r="J79" i="9"/>
  <c r="FL58" i="3"/>
  <c r="BY77" i="3"/>
  <c r="AF74" i="8"/>
  <c r="J71" i="9"/>
  <c r="FL50" i="3"/>
  <c r="BY69" i="3"/>
  <c r="AF66" i="8"/>
  <c r="J63" i="9"/>
  <c r="BY61" i="3"/>
  <c r="FL42" i="3"/>
  <c r="AF58" i="8"/>
  <c r="J55" i="9"/>
  <c r="BY53" i="3"/>
  <c r="FL34" i="3"/>
  <c r="GC8" i="3"/>
  <c r="GM152" i="3" s="1"/>
  <c r="AF50" i="8"/>
  <c r="J47" i="9"/>
  <c r="BY45" i="3"/>
  <c r="FL26" i="3"/>
  <c r="AF42" i="8"/>
  <c r="J39" i="9"/>
  <c r="BY37" i="3"/>
  <c r="FL18" i="3"/>
  <c r="AF34" i="8"/>
  <c r="J31" i="9"/>
  <c r="FL10" i="3"/>
  <c r="BY29" i="3"/>
  <c r="AF26" i="8"/>
  <c r="AD217" i="8"/>
  <c r="I214" i="9"/>
  <c r="FK182" i="3"/>
  <c r="BW212" i="3"/>
  <c r="CM212" i="3" s="1"/>
  <c r="AD209" i="8"/>
  <c r="I206" i="9"/>
  <c r="BW204" i="3"/>
  <c r="CM204" i="3" s="1"/>
  <c r="FK174" i="3"/>
  <c r="AD201" i="8"/>
  <c r="I198" i="9"/>
  <c r="BW196" i="3"/>
  <c r="FK166" i="3"/>
  <c r="AD193" i="8"/>
  <c r="I190" i="9"/>
  <c r="FK158" i="3"/>
  <c r="BW188" i="3"/>
  <c r="AD185" i="8"/>
  <c r="I182" i="9"/>
  <c r="FK150" i="3"/>
  <c r="BW180" i="3"/>
  <c r="AD177" i="8"/>
  <c r="I174" i="9"/>
  <c r="BW172" i="3"/>
  <c r="FK142" i="3"/>
  <c r="AD169" i="8"/>
  <c r="I166" i="9"/>
  <c r="BW164" i="3"/>
  <c r="FK134" i="3"/>
  <c r="AD161" i="8"/>
  <c r="I158" i="9"/>
  <c r="FK126" i="3"/>
  <c r="BW156" i="3"/>
  <c r="AD153" i="8"/>
  <c r="I150" i="9"/>
  <c r="FK118" i="3"/>
  <c r="BW148" i="3"/>
  <c r="AD145" i="8"/>
  <c r="I142" i="9"/>
  <c r="FK110" i="3"/>
  <c r="BW140" i="3"/>
  <c r="AD137" i="8"/>
  <c r="I134" i="9"/>
  <c r="FK102" i="3"/>
  <c r="BW132" i="3"/>
  <c r="AD129" i="8"/>
  <c r="I126" i="9"/>
  <c r="FK94" i="3"/>
  <c r="BW124" i="3"/>
  <c r="GB15" i="3"/>
  <c r="GM135" i="3" s="1"/>
  <c r="AD120" i="8"/>
  <c r="I117" i="9"/>
  <c r="FK85" i="3"/>
  <c r="BW115" i="3"/>
  <c r="GB14" i="3"/>
  <c r="GM134" i="3" s="1"/>
  <c r="AD112" i="8"/>
  <c r="I109" i="9"/>
  <c r="FK77" i="3"/>
  <c r="BW107" i="3"/>
  <c r="AD104" i="8"/>
  <c r="I101" i="9"/>
  <c r="FK69" i="3"/>
  <c r="BW99" i="3"/>
  <c r="AD96" i="8"/>
  <c r="I93" i="9"/>
  <c r="FK61" i="3"/>
  <c r="BW91" i="3"/>
  <c r="AD88" i="8"/>
  <c r="I85" i="9"/>
  <c r="FK53" i="3"/>
  <c r="BW83" i="3"/>
  <c r="AD80" i="8"/>
  <c r="I77" i="9"/>
  <c r="FK45" i="3"/>
  <c r="BW75" i="3"/>
  <c r="AD72" i="8"/>
  <c r="I69" i="9"/>
  <c r="FK37" i="3"/>
  <c r="BW67" i="3"/>
  <c r="AD64" i="8"/>
  <c r="I61" i="9"/>
  <c r="FK29" i="3"/>
  <c r="BW59" i="3"/>
  <c r="AD56" i="8"/>
  <c r="I53" i="9"/>
  <c r="FK21" i="3"/>
  <c r="BW51" i="3"/>
  <c r="AD48" i="8"/>
  <c r="I45" i="9"/>
  <c r="FK13" i="3"/>
  <c r="BW43" i="3"/>
  <c r="GB7" i="3"/>
  <c r="GM127" i="3" s="1"/>
  <c r="AD40" i="8"/>
  <c r="FK5" i="3"/>
  <c r="BW35" i="3"/>
  <c r="H185" i="9"/>
  <c r="FJ148" i="3"/>
  <c r="BU183" i="3"/>
  <c r="H177" i="9"/>
  <c r="BU175" i="3"/>
  <c r="FJ140" i="3"/>
  <c r="GA20" i="3"/>
  <c r="GM116" i="3" s="1"/>
  <c r="H169" i="9"/>
  <c r="FJ132" i="3"/>
  <c r="BU167" i="3"/>
  <c r="H161" i="9"/>
  <c r="BU159" i="3"/>
  <c r="FJ124" i="3"/>
  <c r="H153" i="9"/>
  <c r="FJ116" i="3"/>
  <c r="BU151" i="3"/>
  <c r="H145" i="9"/>
  <c r="BU143" i="3"/>
  <c r="FJ108" i="3"/>
  <c r="H137" i="9"/>
  <c r="FJ100" i="3"/>
  <c r="BU135" i="3"/>
  <c r="H129" i="9"/>
  <c r="BU127" i="3"/>
  <c r="FJ92" i="3"/>
  <c r="H120" i="9"/>
  <c r="BU118" i="3"/>
  <c r="FJ83" i="3"/>
  <c r="H112" i="9"/>
  <c r="BU110" i="3"/>
  <c r="FJ75" i="3"/>
  <c r="H104" i="9"/>
  <c r="BU102" i="3"/>
  <c r="FJ67" i="3"/>
  <c r="H96" i="9"/>
  <c r="BU94" i="3"/>
  <c r="FJ59" i="3"/>
  <c r="H88" i="9"/>
  <c r="BU86" i="3"/>
  <c r="FJ51" i="3"/>
  <c r="H80" i="9"/>
  <c r="FJ43" i="3"/>
  <c r="BU78" i="3"/>
  <c r="H72" i="9"/>
  <c r="FJ35" i="3"/>
  <c r="BU70" i="3"/>
  <c r="H64" i="9"/>
  <c r="BU62" i="3"/>
  <c r="FJ27" i="3"/>
  <c r="H56" i="9"/>
  <c r="BU54" i="3"/>
  <c r="FJ19" i="3"/>
  <c r="H48" i="9"/>
  <c r="FJ11" i="3"/>
  <c r="BU46" i="3"/>
  <c r="FJ3" i="3"/>
  <c r="BU38" i="3"/>
  <c r="BV38" i="3" s="1"/>
  <c r="GA6" i="3"/>
  <c r="GM102" i="3" s="1"/>
  <c r="G160" i="9"/>
  <c r="Z160" i="7"/>
  <c r="BS158" i="3"/>
  <c r="FI134" i="3"/>
  <c r="Z155" i="8"/>
  <c r="Z152" i="7"/>
  <c r="G152" i="9"/>
  <c r="BS150" i="3"/>
  <c r="FI126" i="3"/>
  <c r="Z147" i="8"/>
  <c r="Z144" i="7"/>
  <c r="G144" i="9"/>
  <c r="BS142" i="3"/>
  <c r="FI118" i="3"/>
  <c r="Z139" i="8"/>
  <c r="Z136" i="7"/>
  <c r="G136" i="9"/>
  <c r="BS134" i="3"/>
  <c r="FZ16" i="3"/>
  <c r="GM88" i="3" s="1"/>
  <c r="FI110" i="3"/>
  <c r="Z131" i="8"/>
  <c r="Z128" i="7"/>
  <c r="G128" i="9"/>
  <c r="BS126" i="3"/>
  <c r="FI102" i="3"/>
  <c r="Z123" i="8"/>
  <c r="Z120" i="7"/>
  <c r="G120" i="9"/>
  <c r="FI94" i="3"/>
  <c r="BS118" i="3"/>
  <c r="Z115" i="8"/>
  <c r="Z112" i="7"/>
  <c r="G112" i="9"/>
  <c r="FI86" i="3"/>
  <c r="BS110" i="3"/>
  <c r="Z107" i="8"/>
  <c r="Z104" i="7"/>
  <c r="G104" i="9"/>
  <c r="FI78" i="3"/>
  <c r="BS102" i="3"/>
  <c r="Z99" i="8"/>
  <c r="Z96" i="7"/>
  <c r="G96" i="9"/>
  <c r="FI70" i="3"/>
  <c r="BS94" i="3"/>
  <c r="Z91" i="8"/>
  <c r="Z88" i="7"/>
  <c r="G88" i="9"/>
  <c r="FI62" i="3"/>
  <c r="BS86" i="3"/>
  <c r="Z83" i="8"/>
  <c r="Z80" i="7"/>
  <c r="G80" i="9"/>
  <c r="FI54" i="3"/>
  <c r="BS78" i="3"/>
  <c r="Z75" i="8"/>
  <c r="Z72" i="7"/>
  <c r="G72" i="9"/>
  <c r="FI46" i="3"/>
  <c r="BS70" i="3"/>
  <c r="Z67" i="8"/>
  <c r="Z64" i="7"/>
  <c r="G64" i="9"/>
  <c r="FI38" i="3"/>
  <c r="BS62" i="3"/>
  <c r="Z59" i="8"/>
  <c r="Z56" i="7"/>
  <c r="G56" i="9"/>
  <c r="FI30" i="3"/>
  <c r="BS54" i="3"/>
  <c r="Z51" i="8"/>
  <c r="Z48" i="7"/>
  <c r="G48" i="9"/>
  <c r="FI22" i="3"/>
  <c r="BS46" i="3"/>
  <c r="Z43" i="8"/>
  <c r="Z40" i="7"/>
  <c r="G40" i="9"/>
  <c r="FI14" i="3"/>
  <c r="BS38" i="3"/>
  <c r="Z35" i="8"/>
  <c r="Z32" i="7"/>
  <c r="AA32" i="7" s="1"/>
  <c r="G32" i="9"/>
  <c r="FI6" i="3"/>
  <c r="BS30" i="3"/>
  <c r="Z27" i="8"/>
  <c r="G27" i="9"/>
  <c r="X189" i="8"/>
  <c r="F186" i="9"/>
  <c r="BQ184" i="3"/>
  <c r="X181" i="8"/>
  <c r="F178" i="9"/>
  <c r="BQ176" i="3"/>
  <c r="X173" i="8"/>
  <c r="F170" i="9"/>
  <c r="BQ168" i="3"/>
  <c r="X165" i="8"/>
  <c r="F162" i="9"/>
  <c r="BQ160" i="3"/>
  <c r="X157" i="8"/>
  <c r="F154" i="9"/>
  <c r="BQ152" i="3"/>
  <c r="X149" i="8"/>
  <c r="F146" i="9"/>
  <c r="BQ144" i="3"/>
  <c r="FY17" i="3"/>
  <c r="GM65" i="3" s="1"/>
  <c r="X141" i="8"/>
  <c r="F138" i="9"/>
  <c r="BQ136" i="3"/>
  <c r="X133" i="8"/>
  <c r="F130" i="9"/>
  <c r="BQ128" i="3"/>
  <c r="X125" i="8"/>
  <c r="F121" i="9"/>
  <c r="BQ119" i="3"/>
  <c r="X116" i="8"/>
  <c r="F113" i="9"/>
  <c r="BQ111" i="3"/>
  <c r="X108" i="8"/>
  <c r="F105" i="9"/>
  <c r="BQ103" i="3"/>
  <c r="X100" i="8"/>
  <c r="F97" i="9"/>
  <c r="FY12" i="3"/>
  <c r="GM60" i="3" s="1"/>
  <c r="BQ95" i="3"/>
  <c r="X92" i="8"/>
  <c r="F89" i="9"/>
  <c r="BQ87" i="3"/>
  <c r="X84" i="8"/>
  <c r="F81" i="9"/>
  <c r="BQ79" i="3"/>
  <c r="X76" i="8"/>
  <c r="F73" i="9"/>
  <c r="BQ71" i="3"/>
  <c r="X68" i="8"/>
  <c r="F65" i="9"/>
  <c r="BQ63" i="3"/>
  <c r="X60" i="8"/>
  <c r="F57" i="9"/>
  <c r="BQ55" i="3"/>
  <c r="X52" i="8"/>
  <c r="F49" i="9"/>
  <c r="BQ47" i="3"/>
  <c r="X44" i="8"/>
  <c r="F41" i="9"/>
  <c r="BQ39" i="3"/>
  <c r="X36" i="8"/>
  <c r="F33" i="9"/>
  <c r="E189" i="9"/>
  <c r="FG163" i="3"/>
  <c r="BO187" i="3"/>
  <c r="V184" i="8"/>
  <c r="E181" i="9"/>
  <c r="FG155" i="3"/>
  <c r="BO179" i="3"/>
  <c r="V176" i="8"/>
  <c r="E173" i="9"/>
  <c r="BO171" i="3"/>
  <c r="FG147" i="3"/>
  <c r="V168" i="8"/>
  <c r="E165" i="9"/>
  <c r="FG139" i="3"/>
  <c r="BO163" i="3"/>
  <c r="V160" i="8"/>
  <c r="E157" i="9"/>
  <c r="BO155" i="3"/>
  <c r="FG131" i="3"/>
  <c r="FX18" i="3"/>
  <c r="GM42" i="3" s="1"/>
  <c r="V152" i="8"/>
  <c r="E149" i="9"/>
  <c r="BO147" i="3"/>
  <c r="FG123" i="3"/>
  <c r="V144" i="8"/>
  <c r="J186" i="9"/>
  <c r="AF187" i="8"/>
  <c r="FL163" i="3"/>
  <c r="BY182" i="3"/>
  <c r="J176" i="9"/>
  <c r="AF171" i="8"/>
  <c r="BY166" i="3"/>
  <c r="FL147" i="3"/>
  <c r="AF190" i="8"/>
  <c r="J187" i="9"/>
  <c r="BY185" i="3"/>
  <c r="FL166" i="3"/>
  <c r="GC21" i="3"/>
  <c r="GM165" i="3" s="1"/>
  <c r="AF182" i="8"/>
  <c r="J179" i="9"/>
  <c r="FL158" i="3"/>
  <c r="BY177" i="3"/>
  <c r="AF174" i="8"/>
  <c r="J171" i="9"/>
  <c r="FL150" i="3"/>
  <c r="BY169" i="3"/>
  <c r="AF166" i="8"/>
  <c r="J163" i="9"/>
  <c r="FL142" i="3"/>
  <c r="BY161" i="3"/>
  <c r="AF158" i="8"/>
  <c r="J155" i="9"/>
  <c r="FL134" i="3"/>
  <c r="BY153" i="3"/>
  <c r="AF150" i="8"/>
  <c r="J147" i="9"/>
  <c r="FL126" i="3"/>
  <c r="BY145" i="3"/>
  <c r="AF142" i="8"/>
  <c r="J139" i="9"/>
  <c r="FL118" i="3"/>
  <c r="BY137" i="3"/>
  <c r="AF134" i="8"/>
  <c r="J131" i="9"/>
  <c r="FL110" i="3"/>
  <c r="BY129" i="3"/>
  <c r="AF126" i="8"/>
  <c r="J123" i="7"/>
  <c r="AF131" i="7" s="1"/>
  <c r="J122" i="9"/>
  <c r="FL101" i="3"/>
  <c r="BY120" i="3"/>
  <c r="AF117" i="8"/>
  <c r="J114" i="9"/>
  <c r="FL93" i="3"/>
  <c r="BY112" i="3"/>
  <c r="AF109" i="8"/>
  <c r="J106" i="9"/>
  <c r="FL85" i="3"/>
  <c r="BY104" i="3"/>
  <c r="AF101" i="8"/>
  <c r="J98" i="9"/>
  <c r="BY96" i="3"/>
  <c r="FL77" i="3"/>
  <c r="AF93" i="8"/>
  <c r="J90" i="9"/>
  <c r="FL69" i="3"/>
  <c r="BY88" i="3"/>
  <c r="AF85" i="8"/>
  <c r="J82" i="9"/>
  <c r="FL61" i="3"/>
  <c r="BY80" i="3"/>
  <c r="AF77" i="8"/>
  <c r="J74" i="9"/>
  <c r="FL53" i="3"/>
  <c r="BY72" i="3"/>
  <c r="AF69" i="8"/>
  <c r="J66" i="9"/>
  <c r="BY64" i="3"/>
  <c r="FL45" i="3"/>
  <c r="GC9" i="3"/>
  <c r="GM153" i="3" s="1"/>
  <c r="AF61" i="8"/>
  <c r="J58" i="9"/>
  <c r="FL37" i="3"/>
  <c r="BY56" i="3"/>
  <c r="AF53" i="8"/>
  <c r="J50" i="9"/>
  <c r="FL29" i="3"/>
  <c r="BY48" i="3"/>
  <c r="AF45" i="8"/>
  <c r="J42" i="9"/>
  <c r="FL21" i="3"/>
  <c r="BY40" i="3"/>
  <c r="AF37" i="8"/>
  <c r="J34" i="9"/>
  <c r="BY32" i="3"/>
  <c r="FL13" i="3"/>
  <c r="AF29" i="8"/>
  <c r="J26" i="9"/>
  <c r="BY24" i="3"/>
  <c r="FL5" i="3"/>
  <c r="J21" i="9"/>
  <c r="AF21" i="8"/>
  <c r="AG21" i="8" s="1"/>
  <c r="AD220" i="8"/>
  <c r="I217" i="9"/>
  <c r="BW215" i="3"/>
  <c r="FK185" i="3"/>
  <c r="AD212" i="8"/>
  <c r="I209" i="9"/>
  <c r="FK177" i="3"/>
  <c r="BW207" i="3"/>
  <c r="CM207" i="3" s="1"/>
  <c r="AD204" i="8"/>
  <c r="I201" i="9"/>
  <c r="FK169" i="3"/>
  <c r="BW199" i="3"/>
  <c r="AD196" i="8"/>
  <c r="I193" i="9"/>
  <c r="BW191" i="3"/>
  <c r="FK161" i="3"/>
  <c r="AD188" i="8"/>
  <c r="I185" i="9"/>
  <c r="FK153" i="3"/>
  <c r="BW183" i="3"/>
  <c r="AD180" i="8"/>
  <c r="I177" i="9"/>
  <c r="BW175" i="3"/>
  <c r="FK145" i="3"/>
  <c r="GB20" i="3"/>
  <c r="GM140" i="3" s="1"/>
  <c r="AD172" i="8"/>
  <c r="I169" i="9"/>
  <c r="FK137" i="3"/>
  <c r="BW167" i="3"/>
  <c r="AD164" i="8"/>
  <c r="I161" i="9"/>
  <c r="FK129" i="3"/>
  <c r="BW159" i="3"/>
  <c r="AD156" i="8"/>
  <c r="I153" i="9"/>
  <c r="BW151" i="3"/>
  <c r="FK121" i="3"/>
  <c r="AD148" i="8"/>
  <c r="I145" i="9"/>
  <c r="FK113" i="3"/>
  <c r="BW143" i="3"/>
  <c r="AD140" i="8"/>
  <c r="I137" i="9"/>
  <c r="FK105" i="3"/>
  <c r="BW135" i="3"/>
  <c r="AD132" i="8"/>
  <c r="I129" i="9"/>
  <c r="FK97" i="3"/>
  <c r="BW127" i="3"/>
  <c r="AD124" i="8"/>
  <c r="I120" i="9"/>
  <c r="BW118" i="3"/>
  <c r="FK88" i="3"/>
  <c r="AD115" i="8"/>
  <c r="I112" i="9"/>
  <c r="FK80" i="3"/>
  <c r="BW110" i="3"/>
  <c r="AD107" i="8"/>
  <c r="I104" i="9"/>
  <c r="BW102" i="3"/>
  <c r="FK72" i="3"/>
  <c r="AD99" i="8"/>
  <c r="I96" i="9"/>
  <c r="FK64" i="3"/>
  <c r="BW94" i="3"/>
  <c r="AD91" i="8"/>
  <c r="I88" i="9"/>
  <c r="BW86" i="3"/>
  <c r="FK56" i="3"/>
  <c r="AD83" i="8"/>
  <c r="I80" i="9"/>
  <c r="FK48" i="3"/>
  <c r="BW78" i="3"/>
  <c r="AD75" i="8"/>
  <c r="I72" i="9"/>
  <c r="BW70" i="3"/>
  <c r="FK40" i="3"/>
  <c r="AD67" i="8"/>
  <c r="I64" i="9"/>
  <c r="FK32" i="3"/>
  <c r="BW62" i="3"/>
  <c r="AD59" i="8"/>
  <c r="I56" i="9"/>
  <c r="BW54" i="3"/>
  <c r="FK24" i="3"/>
  <c r="AD51" i="8"/>
  <c r="I48" i="9"/>
  <c r="FK16" i="3"/>
  <c r="BW46" i="3"/>
  <c r="AD43" i="8"/>
  <c r="I40" i="9"/>
  <c r="BW38" i="3"/>
  <c r="FK8" i="3"/>
  <c r="AD35" i="8"/>
  <c r="I35" i="9"/>
  <c r="FJ151" i="3"/>
  <c r="BU186" i="3"/>
  <c r="H180" i="9"/>
  <c r="FJ143" i="3"/>
  <c r="BU178" i="3"/>
  <c r="H172" i="9"/>
  <c r="BU170" i="3"/>
  <c r="FJ135" i="3"/>
  <c r="H164" i="9"/>
  <c r="BU162" i="3"/>
  <c r="BV162" i="3" s="1"/>
  <c r="FJ127" i="3"/>
  <c r="H156" i="9"/>
  <c r="FJ119" i="3"/>
  <c r="BU154" i="3"/>
  <c r="H148" i="9"/>
  <c r="FJ111" i="3"/>
  <c r="BU146" i="3"/>
  <c r="H140" i="9"/>
  <c r="FJ103" i="3"/>
  <c r="BU138" i="3"/>
  <c r="H132" i="9"/>
  <c r="FJ95" i="3"/>
  <c r="BU130" i="3"/>
  <c r="H124" i="9"/>
  <c r="FJ86" i="3"/>
  <c r="BU121" i="3"/>
  <c r="H115" i="9"/>
  <c r="BU113" i="3"/>
  <c r="FJ78" i="3"/>
  <c r="H107" i="9"/>
  <c r="FJ70" i="3"/>
  <c r="BU105" i="3"/>
  <c r="GA13" i="3"/>
  <c r="GM109" i="3" s="1"/>
  <c r="H99" i="9"/>
  <c r="BU97" i="3"/>
  <c r="FJ62" i="3"/>
  <c r="H91" i="9"/>
  <c r="FJ54" i="3"/>
  <c r="BU89" i="3"/>
  <c r="H83" i="9"/>
  <c r="BU81" i="3"/>
  <c r="FJ46" i="3"/>
  <c r="H75" i="9"/>
  <c r="FJ38" i="3"/>
  <c r="BU73" i="3"/>
  <c r="H67" i="9"/>
  <c r="BU65" i="3"/>
  <c r="FJ30" i="3"/>
  <c r="H59" i="9"/>
  <c r="FJ22" i="3"/>
  <c r="BU57" i="3"/>
  <c r="H51" i="9"/>
  <c r="BU49" i="3"/>
  <c r="FJ14" i="3"/>
  <c r="H43" i="9"/>
  <c r="FJ6" i="3"/>
  <c r="BU41" i="3"/>
  <c r="Z163" i="7"/>
  <c r="G163" i="9"/>
  <c r="FI137" i="3"/>
  <c r="BS161" i="3"/>
  <c r="Z158" i="8"/>
  <c r="Z155" i="7"/>
  <c r="G155" i="9"/>
  <c r="FI129" i="3"/>
  <c r="BS153" i="3"/>
  <c r="Z150" i="8"/>
  <c r="Z147" i="7"/>
  <c r="G147" i="9"/>
  <c r="FI121" i="3"/>
  <c r="BS145" i="3"/>
  <c r="Z142" i="8"/>
  <c r="Z139" i="7"/>
  <c r="G139" i="9"/>
  <c r="FI113" i="3"/>
  <c r="BS137" i="3"/>
  <c r="Z134" i="8"/>
  <c r="G131" i="9"/>
  <c r="Z131" i="7"/>
  <c r="FI105" i="3"/>
  <c r="BS129" i="3"/>
  <c r="Z126" i="8"/>
  <c r="Z123" i="7"/>
  <c r="G123" i="9"/>
  <c r="FI97" i="3"/>
  <c r="BS121" i="3"/>
  <c r="Z118" i="8"/>
  <c r="Z115" i="7"/>
  <c r="G115" i="9"/>
  <c r="BS113" i="3"/>
  <c r="FI89" i="3"/>
  <c r="Z110" i="8"/>
  <c r="Z107" i="7"/>
  <c r="G107" i="9"/>
  <c r="FZ13" i="3"/>
  <c r="GM85" i="3" s="1"/>
  <c r="FI81" i="3"/>
  <c r="BS105" i="3"/>
  <c r="Z102" i="8"/>
  <c r="AA102" i="8" s="1"/>
  <c r="Z99" i="7"/>
  <c r="G99" i="9"/>
  <c r="BS97" i="3"/>
  <c r="FI73" i="3"/>
  <c r="Z94" i="8"/>
  <c r="Z91" i="7"/>
  <c r="G91" i="9"/>
  <c r="FI65" i="3"/>
  <c r="BS89" i="3"/>
  <c r="Z86" i="8"/>
  <c r="Z83" i="7"/>
  <c r="G83" i="9"/>
  <c r="BS81" i="3"/>
  <c r="FI57" i="3"/>
  <c r="Z78" i="8"/>
  <c r="Z75" i="7"/>
  <c r="AA75" i="7" s="1"/>
  <c r="G75" i="9"/>
  <c r="FI49" i="3"/>
  <c r="BS73" i="3"/>
  <c r="Z70" i="8"/>
  <c r="Z67" i="7"/>
  <c r="G67" i="9"/>
  <c r="BS65" i="3"/>
  <c r="FI41" i="3"/>
  <c r="Z62" i="8"/>
  <c r="Z59" i="7"/>
  <c r="G59" i="9"/>
  <c r="FI33" i="3"/>
  <c r="BS57" i="3"/>
  <c r="Z54" i="8"/>
  <c r="G51" i="9"/>
  <c r="Z51" i="7"/>
  <c r="AA51" i="7" s="1"/>
  <c r="BS49" i="3"/>
  <c r="FI25" i="3"/>
  <c r="Z46" i="8"/>
  <c r="Z43" i="7"/>
  <c r="G43" i="9"/>
  <c r="FI17" i="3"/>
  <c r="BS41" i="3"/>
  <c r="Z38" i="8"/>
  <c r="Z35" i="7"/>
  <c r="G35" i="9"/>
  <c r="FI9" i="3"/>
  <c r="BS33" i="3"/>
  <c r="FZ6" i="3"/>
  <c r="GM78" i="3" s="1"/>
  <c r="G30" i="9"/>
  <c r="Z30" i="8"/>
  <c r="X192" i="8"/>
  <c r="Y192" i="8" s="1"/>
  <c r="F189" i="9"/>
  <c r="BQ187" i="3"/>
  <c r="X184" i="8"/>
  <c r="F181" i="9"/>
  <c r="BQ179" i="3"/>
  <c r="X176" i="8"/>
  <c r="F173" i="9"/>
  <c r="BQ171" i="3"/>
  <c r="BR171" i="3" s="1"/>
  <c r="X168" i="8"/>
  <c r="F165" i="9"/>
  <c r="BQ163" i="3"/>
  <c r="X160" i="8"/>
  <c r="F157" i="9"/>
  <c r="BQ155" i="3"/>
  <c r="FY18" i="3"/>
  <c r="GM66" i="3" s="1"/>
  <c r="X152" i="8"/>
  <c r="F149" i="9"/>
  <c r="BQ147" i="3"/>
  <c r="X144" i="8"/>
  <c r="F141" i="9"/>
  <c r="BQ139" i="3"/>
  <c r="X136" i="8"/>
  <c r="F133" i="9"/>
  <c r="BQ131" i="3"/>
  <c r="X128" i="8"/>
  <c r="F125" i="9"/>
  <c r="BQ122" i="3"/>
  <c r="X119" i="8"/>
  <c r="F116" i="9"/>
  <c r="BQ114" i="3"/>
  <c r="X111" i="8"/>
  <c r="F108" i="9"/>
  <c r="BQ106" i="3"/>
  <c r="X103" i="8"/>
  <c r="F100" i="9"/>
  <c r="BQ98" i="3"/>
  <c r="X95" i="8"/>
  <c r="F92" i="9"/>
  <c r="BQ90" i="3"/>
  <c r="X87" i="8"/>
  <c r="Y87" i="8" s="1"/>
  <c r="F84" i="9"/>
  <c r="BQ82" i="3"/>
  <c r="X79" i="8"/>
  <c r="F76" i="9"/>
  <c r="BQ74" i="3"/>
  <c r="FY10" i="3"/>
  <c r="GM58" i="3" s="1"/>
  <c r="X71" i="8"/>
  <c r="F68" i="9"/>
  <c r="BQ66" i="3"/>
  <c r="X63" i="8"/>
  <c r="F60" i="9"/>
  <c r="BQ58" i="3"/>
  <c r="X55" i="8"/>
  <c r="F52" i="9"/>
  <c r="BQ50" i="3"/>
  <c r="X47" i="8"/>
  <c r="F44" i="9"/>
  <c r="BQ42" i="3"/>
  <c r="X39" i="8"/>
  <c r="F36" i="9"/>
  <c r="BQ34" i="3"/>
  <c r="E192" i="9"/>
  <c r="FG166" i="3"/>
  <c r="BO190" i="3"/>
  <c r="V187" i="8"/>
  <c r="E184" i="9"/>
  <c r="FG158" i="3"/>
  <c r="BO182" i="3"/>
  <c r="V179" i="8"/>
  <c r="E176" i="9"/>
  <c r="BO174" i="3"/>
  <c r="FG150" i="3"/>
  <c r="V171" i="8"/>
  <c r="E168" i="9"/>
  <c r="FG142" i="3"/>
  <c r="BO166" i="3"/>
  <c r="V163" i="8"/>
  <c r="E160" i="9"/>
  <c r="FL153" i="3"/>
  <c r="BY172" i="3"/>
  <c r="AF169" i="8"/>
  <c r="J166" i="9"/>
  <c r="BY164" i="3"/>
  <c r="FL145" i="3"/>
  <c r="AF161" i="8"/>
  <c r="J158" i="9"/>
  <c r="BY156" i="3"/>
  <c r="FL137" i="3"/>
  <c r="AF153" i="8"/>
  <c r="J150" i="9"/>
  <c r="FL129" i="3"/>
  <c r="BY148" i="3"/>
  <c r="AF145" i="8"/>
  <c r="J142" i="9"/>
  <c r="FL121" i="3"/>
  <c r="BY140" i="3"/>
  <c r="AF137" i="8"/>
  <c r="J134" i="9"/>
  <c r="FL113" i="3"/>
  <c r="BY132" i="3"/>
  <c r="AF129" i="8"/>
  <c r="J126" i="9"/>
  <c r="BY124" i="3"/>
  <c r="FL105" i="3"/>
  <c r="GC15" i="3"/>
  <c r="GM159" i="3" s="1"/>
  <c r="AF120" i="8"/>
  <c r="J117" i="9"/>
  <c r="FL96" i="3"/>
  <c r="GC14" i="3"/>
  <c r="GM158" i="3" s="1"/>
  <c r="BY115" i="3"/>
  <c r="AF112" i="8"/>
  <c r="J109" i="9"/>
  <c r="FL88" i="3"/>
  <c r="BY107" i="3"/>
  <c r="AF104" i="8"/>
  <c r="J101" i="9"/>
  <c r="FL80" i="3"/>
  <c r="BY99" i="3"/>
  <c r="AF96" i="8"/>
  <c r="J93" i="9"/>
  <c r="FL72" i="3"/>
  <c r="BY91" i="3"/>
  <c r="AF88" i="8"/>
  <c r="J85" i="9"/>
  <c r="FL64" i="3"/>
  <c r="BY83" i="3"/>
  <c r="AF80" i="8"/>
  <c r="J77" i="9"/>
  <c r="FL56" i="3"/>
  <c r="BY75" i="3"/>
  <c r="AF72" i="8"/>
  <c r="J69" i="9"/>
  <c r="FL48" i="3"/>
  <c r="BY67" i="3"/>
  <c r="AF64" i="8"/>
  <c r="J61" i="9"/>
  <c r="FL40" i="3"/>
  <c r="BY59" i="3"/>
  <c r="AF56" i="8"/>
  <c r="J53" i="9"/>
  <c r="FL32" i="3"/>
  <c r="BY51" i="3"/>
  <c r="AF48" i="8"/>
  <c r="J45" i="9"/>
  <c r="GC7" i="3"/>
  <c r="GM151" i="3" s="1"/>
  <c r="FL24" i="3"/>
  <c r="BY43" i="3"/>
  <c r="AF40" i="8"/>
  <c r="J37" i="9"/>
  <c r="FL16" i="3"/>
  <c r="BY35" i="3"/>
  <c r="AF32" i="8"/>
  <c r="J29" i="9"/>
  <c r="FL8" i="3"/>
  <c r="BY27" i="3"/>
  <c r="AF24" i="8"/>
  <c r="I220" i="9"/>
  <c r="BW218" i="3"/>
  <c r="FK188" i="3"/>
  <c r="I212" i="9"/>
  <c r="FK180" i="3"/>
  <c r="BW210" i="3"/>
  <c r="CM210" i="3" s="1"/>
  <c r="AD207" i="8"/>
  <c r="I204" i="9"/>
  <c r="BW202" i="3"/>
  <c r="FK172" i="3"/>
  <c r="AD199" i="8"/>
  <c r="I196" i="9"/>
  <c r="FK164" i="3"/>
  <c r="BW194" i="3"/>
  <c r="AD191" i="8"/>
  <c r="I188" i="9"/>
  <c r="FK156" i="3"/>
  <c r="BW186" i="3"/>
  <c r="AD183" i="8"/>
  <c r="I180" i="9"/>
  <c r="FK148" i="3"/>
  <c r="BW178" i="3"/>
  <c r="AD175" i="8"/>
  <c r="I172" i="9"/>
  <c r="FK140" i="3"/>
  <c r="BW170" i="3"/>
  <c r="AD167" i="8"/>
  <c r="I164" i="9"/>
  <c r="BW162" i="3"/>
  <c r="FK132" i="3"/>
  <c r="AD159" i="8"/>
  <c r="I156" i="9"/>
  <c r="FK124" i="3"/>
  <c r="BW154" i="3"/>
  <c r="AD151" i="8"/>
  <c r="I148" i="9"/>
  <c r="FK116" i="3"/>
  <c r="BW146" i="3"/>
  <c r="AD143" i="8"/>
  <c r="I140" i="9"/>
  <c r="FK108" i="3"/>
  <c r="BW138" i="3"/>
  <c r="AD135" i="8"/>
  <c r="I132" i="9"/>
  <c r="FK100" i="3"/>
  <c r="BW130" i="3"/>
  <c r="AD127" i="8"/>
  <c r="I124" i="9"/>
  <c r="FK91" i="3"/>
  <c r="BW121" i="3"/>
  <c r="AD118" i="8"/>
  <c r="I115" i="9"/>
  <c r="FK83" i="3"/>
  <c r="BW113" i="3"/>
  <c r="AD110" i="8"/>
  <c r="I107" i="9"/>
  <c r="FK75" i="3"/>
  <c r="BW105" i="3"/>
  <c r="GB13" i="3"/>
  <c r="GM133" i="3" s="1"/>
  <c r="AD102" i="8"/>
  <c r="I99" i="9"/>
  <c r="BW97" i="3"/>
  <c r="FK67" i="3"/>
  <c r="AD94" i="8"/>
  <c r="I91" i="9"/>
  <c r="FK59" i="3"/>
  <c r="BW89" i="3"/>
  <c r="AD86" i="8"/>
  <c r="I83" i="9"/>
  <c r="FK51" i="3"/>
  <c r="BW81" i="3"/>
  <c r="AD78" i="8"/>
  <c r="I75" i="9"/>
  <c r="FK43" i="3"/>
  <c r="BW73" i="3"/>
  <c r="AD70" i="8"/>
  <c r="I67" i="9"/>
  <c r="FK35" i="3"/>
  <c r="BW65" i="3"/>
  <c r="AD62" i="8"/>
  <c r="I59" i="9"/>
  <c r="FK27" i="3"/>
  <c r="BW57" i="3"/>
  <c r="AD54" i="8"/>
  <c r="I51" i="9"/>
  <c r="FK19" i="3"/>
  <c r="BW49" i="3"/>
  <c r="AD46" i="8"/>
  <c r="I43" i="9"/>
  <c r="FK11" i="3"/>
  <c r="BW41" i="3"/>
  <c r="AD38" i="8"/>
  <c r="AE38" i="8" s="1"/>
  <c r="H183" i="9"/>
  <c r="FJ146" i="3"/>
  <c r="BU181" i="3"/>
  <c r="H175" i="9"/>
  <c r="FJ138" i="3"/>
  <c r="BU173" i="3"/>
  <c r="H167" i="9"/>
  <c r="BU165" i="3"/>
  <c r="GA19" i="3"/>
  <c r="GM115" i="3" s="1"/>
  <c r="FJ130" i="3"/>
  <c r="H159" i="9"/>
  <c r="BU157" i="3"/>
  <c r="FJ122" i="3"/>
  <c r="H151" i="9"/>
  <c r="FJ114" i="3"/>
  <c r="BU149" i="3"/>
  <c r="H143" i="9"/>
  <c r="FJ106" i="3"/>
  <c r="BU141" i="3"/>
  <c r="H135" i="9"/>
  <c r="FJ98" i="3"/>
  <c r="BU133" i="3"/>
  <c r="H127" i="9"/>
  <c r="BU125" i="3"/>
  <c r="BV125" i="3" s="1"/>
  <c r="FJ90" i="3"/>
  <c r="H118" i="9"/>
  <c r="FJ81" i="3"/>
  <c r="BU116" i="3"/>
  <c r="FJ73" i="3"/>
  <c r="BU108" i="3"/>
  <c r="H102" i="9"/>
  <c r="BU100" i="3"/>
  <c r="FJ65" i="3"/>
  <c r="H94" i="9"/>
  <c r="BU92" i="3"/>
  <c r="FJ57" i="3"/>
  <c r="H86" i="9"/>
  <c r="BU84" i="3"/>
  <c r="FJ49" i="3"/>
  <c r="GA11" i="3"/>
  <c r="GM107" i="3" s="1"/>
  <c r="H78" i="9"/>
  <c r="BU76" i="3"/>
  <c r="FJ41" i="3"/>
  <c r="H70" i="9"/>
  <c r="BU68" i="3"/>
  <c r="FJ33" i="3"/>
  <c r="H62" i="9"/>
  <c r="BU60" i="3"/>
  <c r="FJ25" i="3"/>
  <c r="H54" i="9"/>
  <c r="FJ17" i="3"/>
  <c r="BU52" i="3"/>
  <c r="H46" i="9"/>
  <c r="FJ9" i="3"/>
  <c r="BU44" i="3"/>
  <c r="Z161" i="8"/>
  <c r="Z158" i="7"/>
  <c r="G158" i="9"/>
  <c r="FI132" i="3"/>
  <c r="BS156" i="3"/>
  <c r="Z153" i="8"/>
  <c r="Z150" i="7"/>
  <c r="G150" i="9"/>
  <c r="FI124" i="3"/>
  <c r="BS148" i="3"/>
  <c r="Z145" i="8"/>
  <c r="Z142" i="7"/>
  <c r="G142" i="9"/>
  <c r="FI116" i="3"/>
  <c r="BS140" i="3"/>
  <c r="Z137" i="8"/>
  <c r="Z134" i="7"/>
  <c r="G134" i="9"/>
  <c r="FI108" i="3"/>
  <c r="BS132" i="3"/>
  <c r="Z129" i="8"/>
  <c r="Z126" i="7"/>
  <c r="G126" i="9"/>
  <c r="FI100" i="3"/>
  <c r="BS124" i="3"/>
  <c r="FZ15" i="3"/>
  <c r="GM87" i="3" s="1"/>
  <c r="Z121" i="8"/>
  <c r="Z118" i="7"/>
  <c r="G118" i="9"/>
  <c r="FI92" i="3"/>
  <c r="BS116" i="3"/>
  <c r="Z113" i="8"/>
  <c r="Z110" i="7"/>
  <c r="G110" i="9"/>
  <c r="FI84" i="3"/>
  <c r="BS108" i="3"/>
  <c r="Z105" i="8"/>
  <c r="Z102" i="7"/>
  <c r="G102" i="9"/>
  <c r="FI76" i="3"/>
  <c r="BS100" i="3"/>
  <c r="Z97" i="8"/>
  <c r="Z94" i="7"/>
  <c r="G94" i="9"/>
  <c r="FI68" i="3"/>
  <c r="BS92" i="3"/>
  <c r="Z89" i="8"/>
  <c r="Z86" i="7"/>
  <c r="G86" i="9"/>
  <c r="FI60" i="3"/>
  <c r="BS84" i="3"/>
  <c r="FZ11" i="3"/>
  <c r="GM83" i="3" s="1"/>
  <c r="Z81" i="8"/>
  <c r="Z78" i="7"/>
  <c r="G78" i="9"/>
  <c r="BS76" i="3"/>
  <c r="FI52" i="3"/>
  <c r="Z73" i="8"/>
  <c r="Z70" i="7"/>
  <c r="G70" i="9"/>
  <c r="FI44" i="3"/>
  <c r="BS68" i="3"/>
  <c r="Z65" i="8"/>
  <c r="Z62" i="7"/>
  <c r="G62" i="9"/>
  <c r="FI36" i="3"/>
  <c r="BS60" i="3"/>
  <c r="Z57" i="8"/>
  <c r="Z54" i="7"/>
  <c r="G54" i="9"/>
  <c r="FI28" i="3"/>
  <c r="BS52" i="3"/>
  <c r="Z49" i="8"/>
  <c r="Z46" i="7"/>
  <c r="G46" i="9"/>
  <c r="FI20" i="3"/>
  <c r="BS44" i="3"/>
  <c r="Z41" i="8"/>
  <c r="Z38" i="7"/>
  <c r="G38" i="9"/>
  <c r="FI12" i="3"/>
  <c r="BS36" i="3"/>
  <c r="Z33" i="8"/>
  <c r="FI4" i="3"/>
  <c r="BS28" i="3"/>
  <c r="F192" i="9"/>
  <c r="BQ190" i="3"/>
  <c r="X187" i="8"/>
  <c r="F184" i="9"/>
  <c r="BQ182" i="3"/>
  <c r="X179" i="8"/>
  <c r="F176" i="9"/>
  <c r="BQ174" i="3"/>
  <c r="X171" i="8"/>
  <c r="F168" i="9"/>
  <c r="BQ166" i="3"/>
  <c r="X163" i="8"/>
  <c r="F160" i="9"/>
  <c r="BQ158" i="3"/>
  <c r="X155" i="8"/>
  <c r="F152" i="9"/>
  <c r="BQ150" i="3"/>
  <c r="X147" i="8"/>
  <c r="F144" i="9"/>
  <c r="BQ142" i="3"/>
  <c r="X139" i="8"/>
  <c r="F136" i="9"/>
  <c r="BQ134" i="3"/>
  <c r="FY16" i="3"/>
  <c r="GM64" i="3" s="1"/>
  <c r="X131" i="8"/>
  <c r="F128" i="9"/>
  <c r="BQ126" i="3"/>
  <c r="X123" i="8"/>
  <c r="F119" i="9"/>
  <c r="BQ117" i="3"/>
  <c r="X114" i="8"/>
  <c r="F111" i="9"/>
  <c r="BQ109" i="3"/>
  <c r="X106" i="8"/>
  <c r="F103" i="9"/>
  <c r="BQ101" i="3"/>
  <c r="X98" i="8"/>
  <c r="F95" i="9"/>
  <c r="BQ93" i="3"/>
  <c r="X90" i="8"/>
  <c r="F87" i="9"/>
  <c r="BQ85" i="3"/>
  <c r="X82" i="8"/>
  <c r="F79" i="9"/>
  <c r="BQ77" i="3"/>
  <c r="X74" i="8"/>
  <c r="F71" i="9"/>
  <c r="BQ69" i="3"/>
  <c r="X66" i="8"/>
  <c r="F63" i="9"/>
  <c r="BQ61" i="3"/>
  <c r="X58" i="8"/>
  <c r="F55" i="9"/>
  <c r="FY8" i="3"/>
  <c r="GM56" i="3" s="1"/>
  <c r="BQ53" i="3"/>
  <c r="X50" i="8"/>
  <c r="F47" i="9"/>
  <c r="BQ45" i="3"/>
  <c r="X42" i="8"/>
  <c r="F39" i="9"/>
  <c r="BQ37" i="3"/>
  <c r="X34" i="8"/>
  <c r="FG169" i="3"/>
  <c r="BO193" i="3"/>
  <c r="V190" i="8"/>
  <c r="W190" i="8" s="1"/>
  <c r="E187" i="9"/>
  <c r="FG161" i="3"/>
  <c r="BO185" i="3"/>
  <c r="FX21" i="3"/>
  <c r="GM45" i="3" s="1"/>
  <c r="V182" i="8"/>
  <c r="E179" i="9"/>
  <c r="BO177" i="3"/>
  <c r="FG153" i="3"/>
  <c r="V174" i="8"/>
  <c r="E171" i="9"/>
  <c r="FG145" i="3"/>
  <c r="BO169" i="3"/>
  <c r="V166" i="8"/>
  <c r="E163" i="9"/>
  <c r="BO161" i="3"/>
  <c r="FG137" i="3"/>
  <c r="V158" i="8"/>
  <c r="FL172" i="3"/>
  <c r="BY191" i="3"/>
  <c r="AF188" i="8"/>
  <c r="J185" i="9"/>
  <c r="FL164" i="3"/>
  <c r="BY183" i="3"/>
  <c r="AF180" i="8"/>
  <c r="J177" i="9"/>
  <c r="FL156" i="3"/>
  <c r="GC20" i="3"/>
  <c r="GM164" i="3" s="1"/>
  <c r="BY175" i="3"/>
  <c r="AF172" i="8"/>
  <c r="J169" i="9"/>
  <c r="BY167" i="3"/>
  <c r="FL148" i="3"/>
  <c r="AF164" i="8"/>
  <c r="J161" i="9"/>
  <c r="BY159" i="3"/>
  <c r="FL140" i="3"/>
  <c r="AF156" i="8"/>
  <c r="J153" i="9"/>
  <c r="BY151" i="3"/>
  <c r="FL132" i="3"/>
  <c r="AF148" i="8"/>
  <c r="J145" i="9"/>
  <c r="BY143" i="3"/>
  <c r="FL124" i="3"/>
  <c r="AF140" i="8"/>
  <c r="J137" i="9"/>
  <c r="BY135" i="3"/>
  <c r="FL116" i="3"/>
  <c r="AF132" i="8"/>
  <c r="J129" i="9"/>
  <c r="FL108" i="3"/>
  <c r="BY127" i="3"/>
  <c r="AF124" i="8"/>
  <c r="J120" i="9"/>
  <c r="FL99" i="3"/>
  <c r="BY118" i="3"/>
  <c r="AF115" i="8"/>
  <c r="J112" i="9"/>
  <c r="FL91" i="3"/>
  <c r="BY110" i="3"/>
  <c r="AF107" i="8"/>
  <c r="J104" i="9"/>
  <c r="FL83" i="3"/>
  <c r="BY102" i="3"/>
  <c r="AF99" i="8"/>
  <c r="J96" i="9"/>
  <c r="BY94" i="3"/>
  <c r="FL75" i="3"/>
  <c r="AF91" i="8"/>
  <c r="J88" i="9"/>
  <c r="FL67" i="3"/>
  <c r="BY86" i="3"/>
  <c r="AF83" i="8"/>
  <c r="J80" i="9"/>
  <c r="FL59" i="3"/>
  <c r="BY78" i="3"/>
  <c r="AF75" i="8"/>
  <c r="J72" i="9"/>
  <c r="FL51" i="3"/>
  <c r="BY70" i="3"/>
  <c r="AF67" i="8"/>
  <c r="J64" i="9"/>
  <c r="BY62" i="3"/>
  <c r="FL43" i="3"/>
  <c r="AF59" i="8"/>
  <c r="J56" i="9"/>
  <c r="FL35" i="3"/>
  <c r="BY54" i="3"/>
  <c r="AF51" i="8"/>
  <c r="J48" i="9"/>
  <c r="FL27" i="3"/>
  <c r="BY46" i="3"/>
  <c r="AF43" i="8"/>
  <c r="J40" i="9"/>
  <c r="FL19" i="3"/>
  <c r="BY38" i="3"/>
  <c r="AF35" i="8"/>
  <c r="J32" i="9"/>
  <c r="FL11" i="3"/>
  <c r="BY30" i="3"/>
  <c r="AF27" i="8"/>
  <c r="J24" i="9"/>
  <c r="FL3" i="3"/>
  <c r="BY22" i="3"/>
  <c r="BZ22" i="3" s="1"/>
  <c r="GC4" i="3"/>
  <c r="GM148" i="3" s="1"/>
  <c r="AD218" i="8"/>
  <c r="I215" i="9"/>
  <c r="FK183" i="3"/>
  <c r="BW213" i="3"/>
  <c r="CM213" i="3" s="1"/>
  <c r="AD210" i="8"/>
  <c r="I207" i="9"/>
  <c r="GB23" i="3"/>
  <c r="GM143" i="3" s="1"/>
  <c r="FK175" i="3"/>
  <c r="BW205" i="3"/>
  <c r="CM205" i="3" s="1"/>
  <c r="AD202" i="8"/>
  <c r="I199" i="9"/>
  <c r="FK167" i="3"/>
  <c r="BW197" i="3"/>
  <c r="AD194" i="8"/>
  <c r="I191" i="9"/>
  <c r="FK159" i="3"/>
  <c r="BW189" i="3"/>
  <c r="AD186" i="8"/>
  <c r="I183" i="9"/>
  <c r="FK151" i="3"/>
  <c r="BW181" i="3"/>
  <c r="AD178" i="8"/>
  <c r="I175" i="9"/>
  <c r="FK143" i="3"/>
  <c r="BW173" i="3"/>
  <c r="AD170" i="8"/>
  <c r="I167" i="9"/>
  <c r="BW165" i="3"/>
  <c r="GB19" i="3"/>
  <c r="GM139" i="3" s="1"/>
  <c r="FK135" i="3"/>
  <c r="AD162" i="8"/>
  <c r="I159" i="9"/>
  <c r="BW157" i="3"/>
  <c r="FK127" i="3"/>
  <c r="AD154" i="8"/>
  <c r="I151" i="9"/>
  <c r="BW149" i="3"/>
  <c r="FK119" i="3"/>
  <c r="AD146" i="8"/>
  <c r="I143" i="9"/>
  <c r="BW141" i="3"/>
  <c r="FK111" i="3"/>
  <c r="AD138" i="8"/>
  <c r="I135" i="9"/>
  <c r="BW133" i="3"/>
  <c r="FK103" i="3"/>
  <c r="AD130" i="8"/>
  <c r="I127" i="9"/>
  <c r="BW125" i="3"/>
  <c r="FK95" i="3"/>
  <c r="AD121" i="8"/>
  <c r="I118" i="9"/>
  <c r="FK86" i="3"/>
  <c r="BW116" i="3"/>
  <c r="AD113" i="8"/>
  <c r="I110" i="9"/>
  <c r="FK78" i="3"/>
  <c r="BW108" i="3"/>
  <c r="AD105" i="8"/>
  <c r="I102" i="9"/>
  <c r="FK70" i="3"/>
  <c r="BW100" i="3"/>
  <c r="AD97" i="8"/>
  <c r="I94" i="9"/>
  <c r="FK62" i="3"/>
  <c r="BW92" i="3"/>
  <c r="AD89" i="8"/>
  <c r="I86" i="9"/>
  <c r="FK54" i="3"/>
  <c r="BW84" i="3"/>
  <c r="GB11" i="3"/>
  <c r="GM131" i="3" s="1"/>
  <c r="AD81" i="8"/>
  <c r="I78" i="9"/>
  <c r="FK46" i="3"/>
  <c r="BW76" i="3"/>
  <c r="AD73" i="8"/>
  <c r="I70" i="9"/>
  <c r="FK38" i="3"/>
  <c r="BW68" i="3"/>
  <c r="AD65" i="8"/>
  <c r="I62" i="9"/>
  <c r="FK30" i="3"/>
  <c r="BW60" i="3"/>
  <c r="AD57" i="8"/>
  <c r="I54" i="9"/>
  <c r="FK22" i="3"/>
  <c r="BW52" i="3"/>
  <c r="AD49" i="8"/>
  <c r="I46" i="9"/>
  <c r="FK14" i="3"/>
  <c r="BW44" i="3"/>
  <c r="AD41" i="8"/>
  <c r="I38" i="9"/>
  <c r="FK6" i="3"/>
  <c r="BW36" i="3"/>
  <c r="AD33" i="8"/>
  <c r="I33" i="9"/>
  <c r="H186" i="9"/>
  <c r="FJ149" i="3"/>
  <c r="BU184" i="3"/>
  <c r="H178" i="9"/>
  <c r="BU176" i="3"/>
  <c r="FJ141" i="3"/>
  <c r="H170" i="9"/>
  <c r="BU168" i="3"/>
  <c r="FJ133" i="3"/>
  <c r="H162" i="9"/>
  <c r="BU160" i="3"/>
  <c r="FJ125" i="3"/>
  <c r="H154" i="9"/>
  <c r="BU152" i="3"/>
  <c r="FJ117" i="3"/>
  <c r="H146" i="9"/>
  <c r="FJ109" i="3"/>
  <c r="BU144" i="3"/>
  <c r="GA17" i="3"/>
  <c r="GM113" i="3" s="1"/>
  <c r="H138" i="9"/>
  <c r="FJ101" i="3"/>
  <c r="BU136" i="3"/>
  <c r="H130" i="9"/>
  <c r="FJ93" i="3"/>
  <c r="BU128" i="3"/>
  <c r="H121" i="9"/>
  <c r="FJ84" i="3"/>
  <c r="BU119" i="3"/>
  <c r="H113" i="9"/>
  <c r="FJ76" i="3"/>
  <c r="BU111" i="3"/>
  <c r="H105" i="9"/>
  <c r="BU103" i="3"/>
  <c r="FJ68" i="3"/>
  <c r="H97" i="9"/>
  <c r="FJ60" i="3"/>
  <c r="BU95" i="3"/>
  <c r="GA12" i="3"/>
  <c r="GM108" i="3" s="1"/>
  <c r="H89" i="9"/>
  <c r="FJ52" i="3"/>
  <c r="BU87" i="3"/>
  <c r="H81" i="9"/>
  <c r="FJ44" i="3"/>
  <c r="BU79" i="3"/>
  <c r="H73" i="9"/>
  <c r="BU71" i="3"/>
  <c r="FJ36" i="3"/>
  <c r="H65" i="9"/>
  <c r="FJ28" i="3"/>
  <c r="BU63" i="3"/>
  <c r="H57" i="9"/>
  <c r="FJ20" i="3"/>
  <c r="BU55" i="3"/>
  <c r="H49" i="9"/>
  <c r="FJ12" i="3"/>
  <c r="BU47" i="3"/>
  <c r="BU39" i="3"/>
  <c r="FJ4" i="3"/>
  <c r="Z161" i="7"/>
  <c r="G161" i="9"/>
  <c r="FI135" i="3"/>
  <c r="BS159" i="3"/>
  <c r="Z156" i="8"/>
  <c r="Z153" i="7"/>
  <c r="G153" i="9"/>
  <c r="FI127" i="3"/>
  <c r="BS151" i="3"/>
  <c r="Z148" i="8"/>
  <c r="Z145" i="7"/>
  <c r="G145" i="9"/>
  <c r="FI119" i="3"/>
  <c r="BS143" i="3"/>
  <c r="Z140" i="8"/>
  <c r="Z137" i="7"/>
  <c r="G137" i="9"/>
  <c r="FI111" i="3"/>
  <c r="BS135" i="3"/>
  <c r="Z132" i="8"/>
  <c r="G129" i="9"/>
  <c r="Z129" i="7"/>
  <c r="FI103" i="3"/>
  <c r="BS127" i="3"/>
  <c r="Z124" i="8"/>
  <c r="Z121" i="7"/>
  <c r="G121" i="9"/>
  <c r="FI95" i="3"/>
  <c r="BS119" i="3"/>
  <c r="Z116" i="8"/>
  <c r="Z113" i="7"/>
  <c r="G113" i="9"/>
  <c r="FI87" i="3"/>
  <c r="BS111" i="3"/>
  <c r="Z108" i="8"/>
  <c r="Z105" i="7"/>
  <c r="G105" i="9"/>
  <c r="FI79" i="3"/>
  <c r="BS103" i="3"/>
  <c r="Z100" i="8"/>
  <c r="Z97" i="7"/>
  <c r="G97" i="9"/>
  <c r="FI71" i="3"/>
  <c r="BS95" i="3"/>
  <c r="FZ12" i="3"/>
  <c r="GM84" i="3" s="1"/>
  <c r="Z92" i="8"/>
  <c r="Z89" i="7"/>
  <c r="G89" i="9"/>
  <c r="FI63" i="3"/>
  <c r="BS87" i="3"/>
  <c r="Z84" i="8"/>
  <c r="Z81" i="7"/>
  <c r="G81" i="9"/>
  <c r="FI55" i="3"/>
  <c r="BS79" i="3"/>
  <c r="Z76" i="8"/>
  <c r="Z73" i="7"/>
  <c r="G73" i="9"/>
  <c r="FI47" i="3"/>
  <c r="BS71" i="3"/>
  <c r="Z68" i="8"/>
  <c r="Z65" i="7"/>
  <c r="G65" i="9"/>
  <c r="FI39" i="3"/>
  <c r="BS63" i="3"/>
  <c r="Z60" i="8"/>
  <c r="Z57" i="7"/>
  <c r="G57" i="9"/>
  <c r="FI31" i="3"/>
  <c r="BS55" i="3"/>
  <c r="Z52" i="8"/>
  <c r="Z49" i="7"/>
  <c r="G49" i="9"/>
  <c r="FI23" i="3"/>
  <c r="BS47" i="3"/>
  <c r="Z44" i="8"/>
  <c r="Z41" i="7"/>
  <c r="G41" i="9"/>
  <c r="FI15" i="3"/>
  <c r="BS39" i="3"/>
  <c r="Z36" i="8"/>
  <c r="Z33" i="7"/>
  <c r="G33" i="9"/>
  <c r="BS31" i="3"/>
  <c r="FI7" i="3"/>
  <c r="G28" i="9"/>
  <c r="Z28" i="8"/>
  <c r="BQ193" i="3"/>
  <c r="X190" i="8"/>
  <c r="F187" i="9"/>
  <c r="FY21" i="3"/>
  <c r="GM69" i="3" s="1"/>
  <c r="BQ185" i="3"/>
  <c r="X182" i="8"/>
  <c r="F179" i="9"/>
  <c r="BQ177" i="3"/>
  <c r="X174" i="8"/>
  <c r="F171" i="9"/>
  <c r="BQ169" i="3"/>
  <c r="X166" i="8"/>
  <c r="F163" i="9"/>
  <c r="BQ161" i="3"/>
  <c r="X158" i="8"/>
  <c r="F155" i="9"/>
  <c r="BQ153" i="3"/>
  <c r="X150" i="8"/>
  <c r="F147" i="9"/>
  <c r="BQ145" i="3"/>
  <c r="X142" i="8"/>
  <c r="F139" i="9"/>
  <c r="BQ137" i="3"/>
  <c r="X134" i="8"/>
  <c r="F131" i="9"/>
  <c r="BQ129" i="3"/>
  <c r="X126" i="8"/>
  <c r="F123" i="7"/>
  <c r="X166" i="7" s="1"/>
  <c r="F122" i="9"/>
  <c r="BQ120" i="3"/>
  <c r="X117" i="8"/>
  <c r="F114" i="9"/>
  <c r="BQ112" i="3"/>
  <c r="X109" i="8"/>
  <c r="F106" i="9"/>
  <c r="BQ104" i="3"/>
  <c r="X101" i="8"/>
  <c r="F98" i="9"/>
  <c r="BQ96" i="3"/>
  <c r="X93" i="8"/>
  <c r="F90" i="9"/>
  <c r="BQ88" i="3"/>
  <c r="X85" i="8"/>
  <c r="F82" i="9"/>
  <c r="BQ80" i="3"/>
  <c r="X77" i="8"/>
  <c r="F74" i="9"/>
  <c r="BQ72" i="3"/>
  <c r="X69" i="8"/>
  <c r="F66" i="9"/>
  <c r="BQ64" i="3"/>
  <c r="FY9" i="3"/>
  <c r="GM57" i="3" s="1"/>
  <c r="X61" i="8"/>
  <c r="F58" i="9"/>
  <c r="BQ56" i="3"/>
  <c r="X53" i="8"/>
  <c r="F50" i="9"/>
  <c r="BQ48" i="3"/>
  <c r="X45" i="8"/>
  <c r="F42" i="9"/>
  <c r="BQ40" i="3"/>
  <c r="X37" i="8"/>
  <c r="F34" i="9"/>
  <c r="E190" i="9"/>
  <c r="FG164" i="3"/>
  <c r="BO188" i="3"/>
  <c r="V185" i="8"/>
  <c r="E182" i="9"/>
  <c r="BO180" i="3"/>
  <c r="FG156" i="3"/>
  <c r="V177" i="8"/>
  <c r="E174" i="9"/>
  <c r="FG148" i="3"/>
  <c r="BO172" i="3"/>
  <c r="V169" i="8"/>
  <c r="E166" i="9"/>
  <c r="FG140" i="3"/>
  <c r="BO164" i="3"/>
  <c r="V161" i="8"/>
  <c r="E158" i="9"/>
  <c r="AF191" i="8"/>
  <c r="FL167" i="3"/>
  <c r="BY186" i="3"/>
  <c r="J180" i="9"/>
  <c r="AF175" i="8"/>
  <c r="J172" i="9"/>
  <c r="BY170" i="3"/>
  <c r="FL151" i="3"/>
  <c r="AF167" i="8"/>
  <c r="J164" i="9"/>
  <c r="FL143" i="3"/>
  <c r="BY162" i="3"/>
  <c r="AF159" i="8"/>
  <c r="J156" i="9"/>
  <c r="FL135" i="3"/>
  <c r="BY154" i="3"/>
  <c r="AF151" i="8"/>
  <c r="J148" i="9"/>
  <c r="BY146" i="3"/>
  <c r="FL127" i="3"/>
  <c r="AF143" i="8"/>
  <c r="J140" i="9"/>
  <c r="FL119" i="3"/>
  <c r="BY138" i="3"/>
  <c r="AF135" i="8"/>
  <c r="J132" i="9"/>
  <c r="BY130" i="3"/>
  <c r="FL111" i="3"/>
  <c r="AF127" i="8"/>
  <c r="J124" i="9"/>
  <c r="FL102" i="3"/>
  <c r="BY121" i="3"/>
  <c r="AF118" i="8"/>
  <c r="J115" i="9"/>
  <c r="FL94" i="3"/>
  <c r="BY113" i="3"/>
  <c r="AF110" i="8"/>
  <c r="J107" i="9"/>
  <c r="FL86" i="3"/>
  <c r="BY105" i="3"/>
  <c r="GC13" i="3"/>
  <c r="GM157" i="3" s="1"/>
  <c r="AF102" i="8"/>
  <c r="J99" i="9"/>
  <c r="FL78" i="3"/>
  <c r="BY97" i="3"/>
  <c r="AF94" i="8"/>
  <c r="J91" i="9"/>
  <c r="FL70" i="3"/>
  <c r="BY89" i="3"/>
  <c r="AF86" i="8"/>
  <c r="J83" i="9"/>
  <c r="FL62" i="3"/>
  <c r="BY81" i="3"/>
  <c r="AF78" i="8"/>
  <c r="J75" i="9"/>
  <c r="FL54" i="3"/>
  <c r="BY73" i="3"/>
  <c r="AF70" i="8"/>
  <c r="J67" i="9"/>
  <c r="FL46" i="3"/>
  <c r="BY65" i="3"/>
  <c r="AF62" i="8"/>
  <c r="J59" i="9"/>
  <c r="FL38" i="3"/>
  <c r="BY57" i="3"/>
  <c r="AF54" i="8"/>
  <c r="J51" i="9"/>
  <c r="FL30" i="3"/>
  <c r="BY49" i="3"/>
  <c r="AF46" i="8"/>
  <c r="J43" i="9"/>
  <c r="FL22" i="3"/>
  <c r="BY41" i="3"/>
  <c r="AF38" i="8"/>
  <c r="J35" i="9"/>
  <c r="FL14" i="3"/>
  <c r="BY33" i="3"/>
  <c r="GC6" i="3"/>
  <c r="GM150" i="3" s="1"/>
  <c r="AF30" i="8"/>
  <c r="J27" i="9"/>
  <c r="FL6" i="3"/>
  <c r="BY25" i="3"/>
  <c r="J22" i="9"/>
  <c r="AF22" i="8"/>
  <c r="I218" i="9"/>
  <c r="BW216" i="3"/>
  <c r="CM216" i="3" s="1"/>
  <c r="FK186" i="3"/>
  <c r="GB24" i="3"/>
  <c r="GM144" i="3" s="1"/>
  <c r="AD213" i="8"/>
  <c r="I210" i="9"/>
  <c r="FK178" i="3"/>
  <c r="BW208" i="3"/>
  <c r="CM208" i="3" s="1"/>
  <c r="AD205" i="8"/>
  <c r="I202" i="9"/>
  <c r="BW200" i="3"/>
  <c r="FK170" i="3"/>
  <c r="AD197" i="8"/>
  <c r="I194" i="9"/>
  <c r="BW192" i="3"/>
  <c r="FK162" i="3"/>
  <c r="AD189" i="8"/>
  <c r="I186" i="9"/>
  <c r="BW184" i="3"/>
  <c r="FK154" i="3"/>
  <c r="AD181" i="8"/>
  <c r="I178" i="9"/>
  <c r="FK146" i="3"/>
  <c r="BW176" i="3"/>
  <c r="AD173" i="8"/>
  <c r="I170" i="9"/>
  <c r="FK138" i="3"/>
  <c r="BW168" i="3"/>
  <c r="AD165" i="8"/>
  <c r="I162" i="9"/>
  <c r="FK130" i="3"/>
  <c r="BW160" i="3"/>
  <c r="AD157" i="8"/>
  <c r="I154" i="9"/>
  <c r="FK122" i="3"/>
  <c r="BW152" i="3"/>
  <c r="AD149" i="8"/>
  <c r="I146" i="9"/>
  <c r="FK114" i="3"/>
  <c r="GB17" i="3"/>
  <c r="GM137" i="3" s="1"/>
  <c r="BW144" i="3"/>
  <c r="AD141" i="8"/>
  <c r="I138" i="9"/>
  <c r="FK106" i="3"/>
  <c r="BW136" i="3"/>
  <c r="AD133" i="8"/>
  <c r="I130" i="9"/>
  <c r="FK98" i="3"/>
  <c r="BW128" i="3"/>
  <c r="AD125" i="8"/>
  <c r="I121" i="9"/>
  <c r="BW119" i="3"/>
  <c r="FK89" i="3"/>
  <c r="AD116" i="8"/>
  <c r="I113" i="9"/>
  <c r="BW111" i="3"/>
  <c r="FK81" i="3"/>
  <c r="AD108" i="8"/>
  <c r="I105" i="9"/>
  <c r="BW103" i="3"/>
  <c r="FK73" i="3"/>
  <c r="AD100" i="8"/>
  <c r="I97" i="9"/>
  <c r="BW95" i="3"/>
  <c r="FK65" i="3"/>
  <c r="GB12" i="3"/>
  <c r="GM132" i="3" s="1"/>
  <c r="AD92" i="8"/>
  <c r="I89" i="9"/>
  <c r="BW87" i="3"/>
  <c r="FK57" i="3"/>
  <c r="AD84" i="8"/>
  <c r="I81" i="9"/>
  <c r="BW79" i="3"/>
  <c r="FK49" i="3"/>
  <c r="AD76" i="8"/>
  <c r="I73" i="9"/>
  <c r="BW71" i="3"/>
  <c r="FK41" i="3"/>
  <c r="AD68" i="8"/>
  <c r="I65" i="9"/>
  <c r="BW63" i="3"/>
  <c r="FK33" i="3"/>
  <c r="AD60" i="8"/>
  <c r="I57" i="9"/>
  <c r="BW55" i="3"/>
  <c r="FK25" i="3"/>
  <c r="AD52" i="8"/>
  <c r="I49" i="9"/>
  <c r="BW47" i="3"/>
  <c r="FK17" i="3"/>
  <c r="AD44" i="8"/>
  <c r="I41" i="9"/>
  <c r="BW39" i="3"/>
  <c r="FK9" i="3"/>
  <c r="AD36" i="8"/>
  <c r="I36" i="9"/>
  <c r="FJ152" i="3"/>
  <c r="BU187" i="3"/>
  <c r="H181" i="9"/>
  <c r="BU179" i="3"/>
  <c r="FJ144" i="3"/>
  <c r="H173" i="9"/>
  <c r="FJ136" i="3"/>
  <c r="BU171" i="3"/>
  <c r="H165" i="9"/>
  <c r="BU163" i="3"/>
  <c r="FJ128" i="3"/>
  <c r="H157" i="9"/>
  <c r="FJ120" i="3"/>
  <c r="GA18" i="3"/>
  <c r="GM114" i="3" s="1"/>
  <c r="BU155" i="3"/>
  <c r="H149" i="9"/>
  <c r="FJ112" i="3"/>
  <c r="BU147" i="3"/>
  <c r="H141" i="9"/>
  <c r="FJ104" i="3"/>
  <c r="BU139" i="3"/>
  <c r="H133" i="9"/>
  <c r="BU131" i="3"/>
  <c r="FJ96" i="3"/>
  <c r="H125" i="9"/>
  <c r="FJ87" i="3"/>
  <c r="BU122" i="3"/>
  <c r="H116" i="9"/>
  <c r="FJ79" i="3"/>
  <c r="BU114" i="3"/>
  <c r="H108" i="9"/>
  <c r="FJ71" i="3"/>
  <c r="BU106" i="3"/>
  <c r="H100" i="9"/>
  <c r="FJ63" i="3"/>
  <c r="BU98" i="3"/>
  <c r="H92" i="9"/>
  <c r="FJ55" i="3"/>
  <c r="BU90" i="3"/>
  <c r="H84" i="9"/>
  <c r="FJ47" i="3"/>
  <c r="BU82" i="3"/>
  <c r="H76" i="9"/>
  <c r="FJ39" i="3"/>
  <c r="BU74" i="3"/>
  <c r="GA10" i="3"/>
  <c r="GM106" i="3" s="1"/>
  <c r="H68" i="9"/>
  <c r="FJ31" i="3"/>
  <c r="BU66" i="3"/>
  <c r="AB60" i="7"/>
  <c r="H60" i="9"/>
  <c r="FJ23" i="3"/>
  <c r="BU58" i="3"/>
  <c r="H52" i="9"/>
  <c r="FJ15" i="3"/>
  <c r="BU50" i="3"/>
  <c r="H44" i="9"/>
  <c r="FJ7" i="3"/>
  <c r="BU42" i="3"/>
  <c r="Z159" i="8"/>
  <c r="Z156" i="7"/>
  <c r="G156" i="9"/>
  <c r="BS154" i="3"/>
  <c r="FI130" i="3"/>
  <c r="Z151" i="8"/>
  <c r="Z148" i="7"/>
  <c r="G148" i="9"/>
  <c r="FI122" i="3"/>
  <c r="BS146" i="3"/>
  <c r="Z143" i="8"/>
  <c r="Z140" i="7"/>
  <c r="G140" i="9"/>
  <c r="FI114" i="3"/>
  <c r="BS138" i="3"/>
  <c r="Z135" i="8"/>
  <c r="Z132" i="7"/>
  <c r="G132" i="9"/>
  <c r="FI106" i="3"/>
  <c r="BS130" i="3"/>
  <c r="Z127" i="8"/>
  <c r="Z124" i="7"/>
  <c r="G124" i="9"/>
  <c r="BS122" i="3"/>
  <c r="FI98" i="3"/>
  <c r="Z119" i="8"/>
  <c r="Z116" i="7"/>
  <c r="G116" i="9"/>
  <c r="BS114" i="3"/>
  <c r="FI90" i="3"/>
  <c r="Z111" i="8"/>
  <c r="Z108" i="7"/>
  <c r="G108" i="9"/>
  <c r="BS106" i="3"/>
  <c r="FI82" i="3"/>
  <c r="Z103" i="8"/>
  <c r="Z100" i="7"/>
  <c r="G100" i="9"/>
  <c r="BS98" i="3"/>
  <c r="FI74" i="3"/>
  <c r="Z95" i="8"/>
  <c r="Z92" i="7"/>
  <c r="G92" i="9"/>
  <c r="BS90" i="3"/>
  <c r="FI66" i="3"/>
  <c r="Z87" i="8"/>
  <c r="Z84" i="7"/>
  <c r="G84" i="9"/>
  <c r="BS82" i="3"/>
  <c r="FI58" i="3"/>
  <c r="Z79" i="8"/>
  <c r="Z76" i="7"/>
  <c r="G76" i="9"/>
  <c r="BS74" i="3"/>
  <c r="FI50" i="3"/>
  <c r="FZ10" i="3"/>
  <c r="GM82" i="3" s="1"/>
  <c r="Z71" i="8"/>
  <c r="Z68" i="7"/>
  <c r="G68" i="9"/>
  <c r="BS66" i="3"/>
  <c r="FI42" i="3"/>
  <c r="Z63" i="8"/>
  <c r="Z60" i="7"/>
  <c r="G60" i="9"/>
  <c r="BS58" i="3"/>
  <c r="FI34" i="3"/>
  <c r="Z55" i="8"/>
  <c r="Z52" i="7"/>
  <c r="G52" i="9"/>
  <c r="BS50" i="3"/>
  <c r="FI26" i="3"/>
  <c r="Z47" i="8"/>
  <c r="Z44" i="7"/>
  <c r="G44" i="9"/>
  <c r="BS42" i="3"/>
  <c r="FI18" i="3"/>
  <c r="Z39" i="8"/>
  <c r="Z36" i="7"/>
  <c r="G36" i="9"/>
  <c r="FI10" i="3"/>
  <c r="BS34" i="3"/>
  <c r="G31" i="9"/>
  <c r="Z31" i="8"/>
  <c r="F190" i="9"/>
  <c r="X185" i="8"/>
  <c r="F182" i="9"/>
  <c r="BQ180" i="3"/>
  <c r="X177" i="8"/>
  <c r="F174" i="9"/>
  <c r="BQ172" i="3"/>
  <c r="X169" i="8"/>
  <c r="F166" i="9"/>
  <c r="BQ164" i="3"/>
  <c r="X161" i="8"/>
  <c r="F158" i="9"/>
  <c r="BQ156" i="3"/>
  <c r="X153" i="8"/>
  <c r="F150" i="9"/>
  <c r="BQ148" i="3"/>
  <c r="X145" i="8"/>
  <c r="F142" i="9"/>
  <c r="BQ140" i="3"/>
  <c r="X137" i="8"/>
  <c r="F134" i="9"/>
  <c r="BQ132" i="3"/>
  <c r="X129" i="8"/>
  <c r="F126" i="9"/>
  <c r="BQ124" i="3"/>
  <c r="FY15" i="3"/>
  <c r="GM63" i="3" s="1"/>
  <c r="X120" i="8"/>
  <c r="F117" i="9"/>
  <c r="BQ115" i="3"/>
  <c r="FY14" i="3"/>
  <c r="GM62" i="3" s="1"/>
  <c r="X112" i="8"/>
  <c r="F109" i="9"/>
  <c r="BQ107" i="3"/>
  <c r="X104" i="8"/>
  <c r="F101" i="9"/>
  <c r="BQ99" i="3"/>
  <c r="X96" i="8"/>
  <c r="F93" i="9"/>
  <c r="BQ91" i="3"/>
  <c r="X88" i="8"/>
  <c r="F85" i="9"/>
  <c r="BQ83" i="3"/>
  <c r="X80" i="8"/>
  <c r="F77" i="9"/>
  <c r="BQ75" i="3"/>
  <c r="X72" i="8"/>
  <c r="F69" i="9"/>
  <c r="BQ67" i="3"/>
  <c r="X64" i="8"/>
  <c r="F61" i="9"/>
  <c r="BQ59" i="3"/>
  <c r="X56" i="8"/>
  <c r="F53" i="9"/>
  <c r="BQ51" i="3"/>
  <c r="X48" i="8"/>
  <c r="F45" i="9"/>
  <c r="BQ43" i="3"/>
  <c r="FY7" i="3"/>
  <c r="GM55" i="3" s="1"/>
  <c r="X40" i="8"/>
  <c r="F37" i="9"/>
  <c r="BQ35" i="3"/>
  <c r="X32" i="8"/>
  <c r="Y32" i="8" s="1"/>
  <c r="F32" i="9"/>
  <c r="FG167" i="3"/>
  <c r="BO191" i="3"/>
  <c r="E185" i="9"/>
  <c r="BO183" i="3"/>
  <c r="FG159" i="3"/>
  <c r="V180" i="8"/>
  <c r="E177" i="9"/>
  <c r="FG151" i="3"/>
  <c r="BO175" i="3"/>
  <c r="FX20" i="3"/>
  <c r="GM44" i="3" s="1"/>
  <c r="V172" i="8"/>
  <c r="E169" i="9"/>
  <c r="FG143" i="3"/>
  <c r="BO167" i="3"/>
  <c r="V164" i="8"/>
  <c r="E161" i="9"/>
  <c r="FG135" i="3"/>
  <c r="BO159" i="3"/>
  <c r="V156" i="8"/>
  <c r="E153" i="9"/>
  <c r="J174" i="9"/>
  <c r="J188" i="9"/>
  <c r="AF183" i="8"/>
  <c r="FL159" i="3"/>
  <c r="BY178" i="3"/>
  <c r="J191" i="9"/>
  <c r="BY189" i="3"/>
  <c r="FL170" i="3"/>
  <c r="AF186" i="8"/>
  <c r="J183" i="9"/>
  <c r="FL162" i="3"/>
  <c r="BY181" i="3"/>
  <c r="AF178" i="8"/>
  <c r="J175" i="9"/>
  <c r="FL154" i="3"/>
  <c r="BY173" i="3"/>
  <c r="AF170" i="8"/>
  <c r="J167" i="9"/>
  <c r="FL146" i="3"/>
  <c r="BY165" i="3"/>
  <c r="GC19" i="3"/>
  <c r="GM163" i="3" s="1"/>
  <c r="AF162" i="8"/>
  <c r="J159" i="9"/>
  <c r="FL138" i="3"/>
  <c r="BY157" i="3"/>
  <c r="AF154" i="8"/>
  <c r="J151" i="9"/>
  <c r="FL130" i="3"/>
  <c r="BY149" i="3"/>
  <c r="AF146" i="8"/>
  <c r="J143" i="9"/>
  <c r="BY141" i="3"/>
  <c r="FL122" i="3"/>
  <c r="AF138" i="8"/>
  <c r="J135" i="9"/>
  <c r="FL114" i="3"/>
  <c r="BY133" i="3"/>
  <c r="AF130" i="8"/>
  <c r="J127" i="9"/>
  <c r="BY125" i="3"/>
  <c r="FL106" i="3"/>
  <c r="AF121" i="8"/>
  <c r="J118" i="9"/>
  <c r="FL97" i="3"/>
  <c r="BY116" i="3"/>
  <c r="AF113" i="8"/>
  <c r="J110" i="9"/>
  <c r="BY108" i="3"/>
  <c r="FL89" i="3"/>
  <c r="AF105" i="8"/>
  <c r="J102" i="9"/>
  <c r="FL81" i="3"/>
  <c r="BY100" i="3"/>
  <c r="AF97" i="8"/>
  <c r="J94" i="9"/>
  <c r="BY92" i="3"/>
  <c r="FL73" i="3"/>
  <c r="AF89" i="8"/>
  <c r="J86" i="9"/>
  <c r="FL65" i="3"/>
  <c r="BY84" i="3"/>
  <c r="GC11" i="3"/>
  <c r="GM155" i="3" s="1"/>
  <c r="AF81" i="8"/>
  <c r="J78" i="9"/>
  <c r="BY76" i="3"/>
  <c r="FL57" i="3"/>
  <c r="AF73" i="8"/>
  <c r="J70" i="9"/>
  <c r="FL49" i="3"/>
  <c r="BY68" i="3"/>
  <c r="AF65" i="8"/>
  <c r="J62" i="9"/>
  <c r="BY60" i="3"/>
  <c r="FL41" i="3"/>
  <c r="AF57" i="8"/>
  <c r="J54" i="9"/>
  <c r="FL33" i="3"/>
  <c r="BY52" i="3"/>
  <c r="AF49" i="8"/>
  <c r="J46" i="9"/>
  <c r="BY44" i="3"/>
  <c r="FL25" i="3"/>
  <c r="AF41" i="8"/>
  <c r="J38" i="9"/>
  <c r="BY36" i="3"/>
  <c r="FL17" i="3"/>
  <c r="AF33" i="8"/>
  <c r="J30" i="9"/>
  <c r="FL9" i="3"/>
  <c r="BY28" i="3"/>
  <c r="AF25" i="8"/>
  <c r="FK189" i="3"/>
  <c r="BW219" i="3"/>
  <c r="CM219" i="3" s="1"/>
  <c r="AD216" i="8"/>
  <c r="I213" i="9"/>
  <c r="FK181" i="3"/>
  <c r="BW211" i="3"/>
  <c r="CM211" i="3" s="1"/>
  <c r="AD208" i="8"/>
  <c r="I205" i="9"/>
  <c r="FK173" i="3"/>
  <c r="BW203" i="3"/>
  <c r="CM203" i="3" s="1"/>
  <c r="AD200" i="8"/>
  <c r="I197" i="9"/>
  <c r="FK165" i="3"/>
  <c r="BW195" i="3"/>
  <c r="GB22" i="3"/>
  <c r="GM142" i="3" s="1"/>
  <c r="AD192" i="8"/>
  <c r="I189" i="9"/>
  <c r="FK157" i="3"/>
  <c r="BW187" i="3"/>
  <c r="AD184" i="8"/>
  <c r="I181" i="9"/>
  <c r="FK149" i="3"/>
  <c r="BW179" i="3"/>
  <c r="AD176" i="8"/>
  <c r="I173" i="9"/>
  <c r="FK141" i="3"/>
  <c r="BW171" i="3"/>
  <c r="AD168" i="8"/>
  <c r="I165" i="9"/>
  <c r="BW163" i="3"/>
  <c r="FK133" i="3"/>
  <c r="AD160" i="8"/>
  <c r="I157" i="9"/>
  <c r="BW155" i="3"/>
  <c r="FK125" i="3"/>
  <c r="GB18" i="3"/>
  <c r="GM138" i="3" s="1"/>
  <c r="AD152" i="8"/>
  <c r="I149" i="9"/>
  <c r="BW147" i="3"/>
  <c r="FK117" i="3"/>
  <c r="AD144" i="8"/>
  <c r="I141" i="9"/>
  <c r="BW139" i="3"/>
  <c r="FK109" i="3"/>
  <c r="AD136" i="8"/>
  <c r="I133" i="9"/>
  <c r="BW131" i="3"/>
  <c r="FK101" i="3"/>
  <c r="AD128" i="8"/>
  <c r="I125" i="9"/>
  <c r="FK92" i="3"/>
  <c r="BW122" i="3"/>
  <c r="AD119" i="8"/>
  <c r="AD116" i="7"/>
  <c r="I116" i="9"/>
  <c r="FK84" i="3"/>
  <c r="BW114" i="3"/>
  <c r="AD111" i="8"/>
  <c r="I108" i="9"/>
  <c r="FK76" i="3"/>
  <c r="BW106" i="3"/>
  <c r="AD103" i="8"/>
  <c r="I100" i="9"/>
  <c r="FK68" i="3"/>
  <c r="BW98" i="3"/>
  <c r="AD95" i="8"/>
  <c r="I92" i="9"/>
  <c r="AD92" i="7"/>
  <c r="FK60" i="3"/>
  <c r="BW90" i="3"/>
  <c r="AD87" i="8"/>
  <c r="I84" i="9"/>
  <c r="FK52" i="3"/>
  <c r="BW82" i="3"/>
  <c r="AD79" i="8"/>
  <c r="I76" i="9"/>
  <c r="FK44" i="3"/>
  <c r="GB10" i="3"/>
  <c r="GM130" i="3" s="1"/>
  <c r="BW74" i="3"/>
  <c r="AD71" i="8"/>
  <c r="I68" i="9"/>
  <c r="FK36" i="3"/>
  <c r="BW66" i="3"/>
  <c r="AD63" i="8"/>
  <c r="I60" i="9"/>
  <c r="FK28" i="3"/>
  <c r="BW58" i="3"/>
  <c r="AD55" i="8"/>
  <c r="I52" i="9"/>
  <c r="FK20" i="3"/>
  <c r="BW50" i="3"/>
  <c r="AD47" i="8"/>
  <c r="I44" i="9"/>
  <c r="FK12" i="3"/>
  <c r="BW42" i="3"/>
  <c r="AD39" i="8"/>
  <c r="FK4" i="3"/>
  <c r="BW34" i="3"/>
  <c r="H184" i="9"/>
  <c r="FJ147" i="3"/>
  <c r="BU182" i="3"/>
  <c r="H176" i="9"/>
  <c r="BU174" i="3"/>
  <c r="FJ139" i="3"/>
  <c r="H168" i="9"/>
  <c r="FJ131" i="3"/>
  <c r="BU166" i="3"/>
  <c r="H160" i="9"/>
  <c r="FJ123" i="3"/>
  <c r="BU158" i="3"/>
  <c r="H152" i="9"/>
  <c r="BU150" i="3"/>
  <c r="FJ115" i="3"/>
  <c r="H144" i="9"/>
  <c r="BU142" i="3"/>
  <c r="FJ107" i="3"/>
  <c r="H136" i="9"/>
  <c r="BU134" i="3"/>
  <c r="FJ99" i="3"/>
  <c r="GA16" i="3"/>
  <c r="GM112" i="3" s="1"/>
  <c r="H128" i="9"/>
  <c r="BU126" i="3"/>
  <c r="FJ91" i="3"/>
  <c r="H119" i="9"/>
  <c r="FJ82" i="3"/>
  <c r="BU117" i="3"/>
  <c r="FJ74" i="3"/>
  <c r="BU109" i="3"/>
  <c r="H103" i="9"/>
  <c r="BU101" i="3"/>
  <c r="FJ66" i="3"/>
  <c r="H95" i="9"/>
  <c r="FJ58" i="3"/>
  <c r="BU93" i="3"/>
  <c r="H87" i="9"/>
  <c r="FJ50" i="3"/>
  <c r="BU85" i="3"/>
  <c r="H79" i="9"/>
  <c r="FJ42" i="3"/>
  <c r="BU77" i="3"/>
  <c r="H71" i="9"/>
  <c r="BU69" i="3"/>
  <c r="FJ34" i="3"/>
  <c r="H63" i="9"/>
  <c r="FJ26" i="3"/>
  <c r="BU61" i="3"/>
  <c r="H55" i="9"/>
  <c r="GA8" i="3"/>
  <c r="GM104" i="3" s="1"/>
  <c r="FJ18" i="3"/>
  <c r="BU53" i="3"/>
  <c r="H47" i="9"/>
  <c r="FJ10" i="3"/>
  <c r="BU45" i="3"/>
  <c r="Z162" i="8"/>
  <c r="Z159" i="7"/>
  <c r="G159" i="9"/>
  <c r="FI133" i="3"/>
  <c r="BS157" i="3"/>
  <c r="Z154" i="8"/>
  <c r="Z151" i="7"/>
  <c r="G151" i="9"/>
  <c r="BS149" i="3"/>
  <c r="FI125" i="3"/>
  <c r="Z146" i="8"/>
  <c r="Z143" i="7"/>
  <c r="G143" i="9"/>
  <c r="FI117" i="3"/>
  <c r="BS141" i="3"/>
  <c r="Z138" i="8"/>
  <c r="Z135" i="7"/>
  <c r="G135" i="9"/>
  <c r="FI109" i="3"/>
  <c r="BS133" i="3"/>
  <c r="Z130" i="8"/>
  <c r="Z127" i="7"/>
  <c r="G127" i="9"/>
  <c r="FI101" i="3"/>
  <c r="BS125" i="3"/>
  <c r="Z122" i="8"/>
  <c r="G119" i="9"/>
  <c r="Z119" i="7"/>
  <c r="FI93" i="3"/>
  <c r="BS117" i="3"/>
  <c r="Z114" i="8"/>
  <c r="Z111" i="7"/>
  <c r="G111" i="9"/>
  <c r="FI85" i="3"/>
  <c r="BS109" i="3"/>
  <c r="Z106" i="8"/>
  <c r="Z103" i="7"/>
  <c r="G103" i="9"/>
  <c r="FI77" i="3"/>
  <c r="BS101" i="3"/>
  <c r="Z98" i="8"/>
  <c r="Z95" i="7"/>
  <c r="G95" i="9"/>
  <c r="FI69" i="3"/>
  <c r="BS93" i="3"/>
  <c r="Z90" i="8"/>
  <c r="Z87" i="7"/>
  <c r="G87" i="9"/>
  <c r="FI61" i="3"/>
  <c r="BS85" i="3"/>
  <c r="Z82" i="8"/>
  <c r="Z79" i="7"/>
  <c r="G79" i="9"/>
  <c r="FI53" i="3"/>
  <c r="BS77" i="3"/>
  <c r="Z74" i="8"/>
  <c r="Z71" i="7"/>
  <c r="G71" i="9"/>
  <c r="FI45" i="3"/>
  <c r="BS69" i="3"/>
  <c r="Z66" i="8"/>
  <c r="Z63" i="7"/>
  <c r="G63" i="9"/>
  <c r="FI37" i="3"/>
  <c r="BS61" i="3"/>
  <c r="Z58" i="8"/>
  <c r="Z55" i="7"/>
  <c r="G55" i="9"/>
  <c r="FI29" i="3"/>
  <c r="BS53" i="3"/>
  <c r="FZ8" i="3"/>
  <c r="GM80" i="3" s="1"/>
  <c r="Z50" i="8"/>
  <c r="Z47" i="7"/>
  <c r="G47" i="9"/>
  <c r="FI21" i="3"/>
  <c r="BS45" i="3"/>
  <c r="Z42" i="8"/>
  <c r="Z39" i="7"/>
  <c r="G39" i="9"/>
  <c r="BS37" i="3"/>
  <c r="FI13" i="3"/>
  <c r="Z34" i="8"/>
  <c r="BS29" i="3"/>
  <c r="FI5" i="3"/>
  <c r="G26" i="9"/>
  <c r="Z26" i="8"/>
  <c r="AA26" i="8" s="1"/>
  <c r="F193" i="9"/>
  <c r="BQ191" i="3"/>
  <c r="X188" i="8"/>
  <c r="F185" i="9"/>
  <c r="BQ183" i="3"/>
  <c r="X180" i="8"/>
  <c r="F177" i="9"/>
  <c r="BQ175" i="3"/>
  <c r="FY20" i="3"/>
  <c r="GM68" i="3" s="1"/>
  <c r="X172" i="8"/>
  <c r="F169" i="9"/>
  <c r="BQ167" i="3"/>
  <c r="X164" i="8"/>
  <c r="F161" i="9"/>
  <c r="BQ159" i="3"/>
  <c r="X156" i="8"/>
  <c r="F153" i="9"/>
  <c r="BQ151" i="3"/>
  <c r="X148" i="8"/>
  <c r="F145" i="9"/>
  <c r="BQ143" i="3"/>
  <c r="X140" i="8"/>
  <c r="F137" i="9"/>
  <c r="BQ135" i="3"/>
  <c r="X132" i="8"/>
  <c r="F129" i="9"/>
  <c r="BQ127" i="3"/>
  <c r="X124" i="8"/>
  <c r="F120" i="9"/>
  <c r="BQ118" i="3"/>
  <c r="X115" i="8"/>
  <c r="F112" i="9"/>
  <c r="BQ110" i="3"/>
  <c r="X107" i="8"/>
  <c r="F104" i="9"/>
  <c r="BQ102" i="3"/>
  <c r="X99" i="8"/>
  <c r="F96" i="9"/>
  <c r="BQ94" i="3"/>
  <c r="X91" i="8"/>
  <c r="F88" i="9"/>
  <c r="BQ86" i="3"/>
  <c r="X83" i="8"/>
  <c r="F80" i="9"/>
  <c r="BQ78" i="3"/>
  <c r="X75" i="8"/>
  <c r="F72" i="9"/>
  <c r="BQ70" i="3"/>
  <c r="X67" i="8"/>
  <c r="F64" i="9"/>
  <c r="BQ62" i="3"/>
  <c r="X59" i="8"/>
  <c r="F56" i="9"/>
  <c r="BQ54" i="3"/>
  <c r="X51" i="8"/>
  <c r="F48" i="9"/>
  <c r="BQ46" i="3"/>
  <c r="X43" i="8"/>
  <c r="F40" i="9"/>
  <c r="BQ38" i="3"/>
  <c r="X35" i="8"/>
  <c r="V191" i="8"/>
  <c r="E188" i="9"/>
  <c r="FG162" i="3"/>
  <c r="BO186" i="3"/>
  <c r="V183" i="8"/>
  <c r="E180" i="9"/>
  <c r="BO178" i="3"/>
  <c r="FG154" i="3"/>
  <c r="V175" i="8"/>
  <c r="E172" i="9"/>
  <c r="FG146" i="3"/>
  <c r="BO170" i="3"/>
  <c r="V167" i="8"/>
  <c r="E164" i="9"/>
  <c r="FG138" i="3"/>
  <c r="BO162" i="3"/>
  <c r="V159" i="8"/>
  <c r="E156" i="9"/>
  <c r="FG130" i="3"/>
  <c r="BO154" i="3"/>
  <c r="V151" i="8"/>
  <c r="V155" i="8"/>
  <c r="E152" i="9"/>
  <c r="V147" i="8"/>
  <c r="E144" i="9"/>
  <c r="V139" i="8"/>
  <c r="E136" i="9"/>
  <c r="V131" i="8"/>
  <c r="E128" i="9"/>
  <c r="V123" i="8"/>
  <c r="E119" i="9"/>
  <c r="BO117" i="3"/>
  <c r="FG93" i="3"/>
  <c r="V114" i="8"/>
  <c r="E111" i="9"/>
  <c r="BO109" i="3"/>
  <c r="FG85" i="3"/>
  <c r="V106" i="8"/>
  <c r="E103" i="9"/>
  <c r="BO101" i="3"/>
  <c r="FG77" i="3"/>
  <c r="V98" i="8"/>
  <c r="E95" i="9"/>
  <c r="BO93" i="3"/>
  <c r="FG69" i="3"/>
  <c r="V90" i="8"/>
  <c r="E87" i="9"/>
  <c r="BO85" i="3"/>
  <c r="FG61" i="3"/>
  <c r="V82" i="8"/>
  <c r="E79" i="9"/>
  <c r="BO77" i="3"/>
  <c r="FG53" i="3"/>
  <c r="V74" i="8"/>
  <c r="E71" i="9"/>
  <c r="BO69" i="3"/>
  <c r="FG45" i="3"/>
  <c r="V66" i="8"/>
  <c r="E63" i="9"/>
  <c r="BO61" i="3"/>
  <c r="FG37" i="3"/>
  <c r="V58" i="8"/>
  <c r="E55" i="9"/>
  <c r="BO53" i="3"/>
  <c r="FG29" i="3"/>
  <c r="V50" i="8"/>
  <c r="E47" i="9"/>
  <c r="BO45" i="3"/>
  <c r="FG21" i="3"/>
  <c r="V42" i="8"/>
  <c r="E39" i="9"/>
  <c r="V34" i="8"/>
  <c r="T196" i="8"/>
  <c r="D193" i="9"/>
  <c r="FF177" i="3"/>
  <c r="T188" i="8"/>
  <c r="D185" i="9"/>
  <c r="T180" i="8"/>
  <c r="D177" i="9"/>
  <c r="T172" i="8"/>
  <c r="D169" i="9"/>
  <c r="T164" i="8"/>
  <c r="D161" i="9"/>
  <c r="T156" i="8"/>
  <c r="D153" i="9"/>
  <c r="FF137" i="3"/>
  <c r="T148" i="8"/>
  <c r="D145" i="9"/>
  <c r="FF129" i="3"/>
  <c r="T140" i="8"/>
  <c r="D137" i="9"/>
  <c r="T132" i="8"/>
  <c r="D129" i="9"/>
  <c r="T124" i="8"/>
  <c r="D120" i="9"/>
  <c r="FF104" i="3"/>
  <c r="T115" i="8"/>
  <c r="D112" i="9"/>
  <c r="T107" i="8"/>
  <c r="D104" i="9"/>
  <c r="FF88" i="3"/>
  <c r="T99" i="8"/>
  <c r="D96" i="9"/>
  <c r="T91" i="8"/>
  <c r="D88" i="9"/>
  <c r="T83" i="8"/>
  <c r="D80" i="9"/>
  <c r="FF64" i="3"/>
  <c r="T75" i="8"/>
  <c r="D72" i="9"/>
  <c r="T67" i="8"/>
  <c r="D64" i="9"/>
  <c r="FF48" i="3"/>
  <c r="T59" i="8"/>
  <c r="D56" i="9"/>
  <c r="T51" i="8"/>
  <c r="D48" i="9"/>
  <c r="T43" i="8"/>
  <c r="D40" i="9"/>
  <c r="T35" i="8"/>
  <c r="D32" i="9"/>
  <c r="T27" i="8"/>
  <c r="D24" i="9"/>
  <c r="FF8" i="3"/>
  <c r="D19" i="9"/>
  <c r="T19" i="8"/>
  <c r="FX12" i="3"/>
  <c r="GM36" i="3" s="1"/>
  <c r="FW11" i="3"/>
  <c r="GM11" i="3" s="1"/>
  <c r="BO150" i="3"/>
  <c r="BO52" i="3"/>
  <c r="BO84" i="3"/>
  <c r="BO116" i="3"/>
  <c r="BO87" i="3"/>
  <c r="BO115" i="3"/>
  <c r="FF24" i="3"/>
  <c r="FF113" i="3"/>
  <c r="BO124" i="3"/>
  <c r="BO66" i="3"/>
  <c r="E155" i="9"/>
  <c r="V150" i="8"/>
  <c r="E147" i="9"/>
  <c r="BO145" i="3"/>
  <c r="V142" i="8"/>
  <c r="E139" i="9"/>
  <c r="BO137" i="3"/>
  <c r="FG113" i="3"/>
  <c r="V134" i="8"/>
  <c r="E131" i="9"/>
  <c r="BO129" i="3"/>
  <c r="V126" i="8"/>
  <c r="E123" i="7"/>
  <c r="V139" i="7" s="1"/>
  <c r="E122" i="9"/>
  <c r="FG96" i="3"/>
  <c r="BO120" i="3"/>
  <c r="V117" i="8"/>
  <c r="E114" i="9"/>
  <c r="V109" i="8"/>
  <c r="E106" i="9"/>
  <c r="FG80" i="3"/>
  <c r="BO104" i="3"/>
  <c r="V101" i="8"/>
  <c r="E98" i="9"/>
  <c r="V93" i="8"/>
  <c r="E90" i="9"/>
  <c r="FG64" i="3"/>
  <c r="BO88" i="3"/>
  <c r="V85" i="8"/>
  <c r="E82" i="9"/>
  <c r="V77" i="8"/>
  <c r="E74" i="9"/>
  <c r="FG48" i="3"/>
  <c r="BO72" i="3"/>
  <c r="V69" i="8"/>
  <c r="E66" i="9"/>
  <c r="V61" i="8"/>
  <c r="E58" i="9"/>
  <c r="FG32" i="3"/>
  <c r="BO56" i="3"/>
  <c r="V53" i="8"/>
  <c r="E50" i="9"/>
  <c r="V45" i="8"/>
  <c r="E42" i="9"/>
  <c r="FG16" i="3"/>
  <c r="BO40" i="3"/>
  <c r="V37" i="8"/>
  <c r="E34" i="9"/>
  <c r="V29" i="8"/>
  <c r="E29" i="9"/>
  <c r="D196" i="9"/>
  <c r="T191" i="8"/>
  <c r="D188" i="9"/>
  <c r="FF172" i="3"/>
  <c r="T183" i="8"/>
  <c r="D180" i="9"/>
  <c r="T175" i="8"/>
  <c r="D172" i="9"/>
  <c r="FF156" i="3"/>
  <c r="T167" i="8"/>
  <c r="D164" i="9"/>
  <c r="FF148" i="3"/>
  <c r="T159" i="8"/>
  <c r="D156" i="9"/>
  <c r="FF140" i="3"/>
  <c r="T151" i="8"/>
  <c r="D148" i="9"/>
  <c r="FF132" i="3"/>
  <c r="T143" i="8"/>
  <c r="D140" i="9"/>
  <c r="FF124" i="3"/>
  <c r="T135" i="8"/>
  <c r="D132" i="9"/>
  <c r="FF116" i="3"/>
  <c r="T127" i="8"/>
  <c r="D124" i="9"/>
  <c r="FF107" i="3"/>
  <c r="T118" i="8"/>
  <c r="D115" i="9"/>
  <c r="FF99" i="3"/>
  <c r="T110" i="8"/>
  <c r="D107" i="9"/>
  <c r="FF91" i="3"/>
  <c r="T102" i="8"/>
  <c r="D99" i="9"/>
  <c r="FF83" i="3"/>
  <c r="T94" i="8"/>
  <c r="D91" i="9"/>
  <c r="FF75" i="3"/>
  <c r="T86" i="8"/>
  <c r="D83" i="9"/>
  <c r="FF67" i="3"/>
  <c r="T78" i="8"/>
  <c r="D75" i="9"/>
  <c r="FF59" i="3"/>
  <c r="T70" i="8"/>
  <c r="D67" i="9"/>
  <c r="FF51" i="3"/>
  <c r="T62" i="8"/>
  <c r="D59" i="9"/>
  <c r="FF43" i="3"/>
  <c r="T54" i="8"/>
  <c r="D51" i="9"/>
  <c r="FF35" i="3"/>
  <c r="T46" i="8"/>
  <c r="D43" i="9"/>
  <c r="FF27" i="3"/>
  <c r="T38" i="8"/>
  <c r="D35" i="9"/>
  <c r="FF19" i="3"/>
  <c r="T30" i="8"/>
  <c r="D27" i="9"/>
  <c r="FF11" i="3"/>
  <c r="T22" i="8"/>
  <c r="FF3" i="3"/>
  <c r="FW17" i="3"/>
  <c r="GM17" i="3" s="1"/>
  <c r="FX15" i="3"/>
  <c r="GM39" i="3" s="1"/>
  <c r="FW15" i="3"/>
  <c r="GM15" i="3" s="1"/>
  <c r="BO37" i="3"/>
  <c r="BO158" i="3"/>
  <c r="FF29" i="3"/>
  <c r="FG60" i="3"/>
  <c r="BO141" i="3"/>
  <c r="BO153" i="3"/>
  <c r="BO59" i="3"/>
  <c r="FG91" i="3"/>
  <c r="FF32" i="3"/>
  <c r="FG132" i="3"/>
  <c r="BO156" i="3"/>
  <c r="V153" i="8"/>
  <c r="E150" i="9"/>
  <c r="V145" i="8"/>
  <c r="E142" i="9"/>
  <c r="V137" i="8"/>
  <c r="E134" i="9"/>
  <c r="V129" i="8"/>
  <c r="E126" i="9"/>
  <c r="V120" i="8"/>
  <c r="E117" i="9"/>
  <c r="V112" i="8"/>
  <c r="E109" i="9"/>
  <c r="FG83" i="3"/>
  <c r="BO107" i="3"/>
  <c r="V104" i="8"/>
  <c r="E101" i="9"/>
  <c r="FG75" i="3"/>
  <c r="BO99" i="3"/>
  <c r="V96" i="8"/>
  <c r="E93" i="9"/>
  <c r="V88" i="8"/>
  <c r="E85" i="9"/>
  <c r="BO83" i="3"/>
  <c r="V80" i="8"/>
  <c r="E77" i="9"/>
  <c r="FG51" i="3"/>
  <c r="BO75" i="3"/>
  <c r="V72" i="8"/>
  <c r="E69" i="9"/>
  <c r="V64" i="8"/>
  <c r="E61" i="9"/>
  <c r="V56" i="8"/>
  <c r="E53" i="9"/>
  <c r="V48" i="8"/>
  <c r="E45" i="9"/>
  <c r="FG19" i="3"/>
  <c r="BO43" i="3"/>
  <c r="V40" i="8"/>
  <c r="E37" i="9"/>
  <c r="BO35" i="3"/>
  <c r="FG11" i="3"/>
  <c r="V32" i="8"/>
  <c r="E32" i="9"/>
  <c r="BO27" i="3"/>
  <c r="BP27" i="3" s="1"/>
  <c r="FG3" i="3"/>
  <c r="T194" i="8"/>
  <c r="D191" i="9"/>
  <c r="FF175" i="3"/>
  <c r="T186" i="8"/>
  <c r="D183" i="9"/>
  <c r="T178" i="8"/>
  <c r="D175" i="9"/>
  <c r="T170" i="8"/>
  <c r="D167" i="9"/>
  <c r="T162" i="8"/>
  <c r="D159" i="9"/>
  <c r="FF143" i="3"/>
  <c r="T154" i="8"/>
  <c r="D151" i="9"/>
  <c r="T146" i="8"/>
  <c r="D143" i="9"/>
  <c r="T138" i="8"/>
  <c r="D135" i="9"/>
  <c r="T130" i="8"/>
  <c r="D127" i="9"/>
  <c r="FF111" i="3"/>
  <c r="T121" i="8"/>
  <c r="D118" i="9"/>
  <c r="T113" i="8"/>
  <c r="D110" i="9"/>
  <c r="T105" i="8"/>
  <c r="D102" i="9"/>
  <c r="T97" i="8"/>
  <c r="D94" i="9"/>
  <c r="FF78" i="3"/>
  <c r="T89" i="8"/>
  <c r="D86" i="9"/>
  <c r="T81" i="8"/>
  <c r="D78" i="9"/>
  <c r="T73" i="8"/>
  <c r="D70" i="9"/>
  <c r="T65" i="8"/>
  <c r="D62" i="9"/>
  <c r="FF46" i="3"/>
  <c r="T57" i="8"/>
  <c r="D54" i="9"/>
  <c r="T49" i="8"/>
  <c r="D46" i="9"/>
  <c r="T41" i="8"/>
  <c r="D38" i="9"/>
  <c r="T33" i="8"/>
  <c r="D30" i="9"/>
  <c r="FF14" i="3"/>
  <c r="T25" i="8"/>
  <c r="D22" i="9"/>
  <c r="T17" i="8"/>
  <c r="D17" i="9"/>
  <c r="BW221" i="3"/>
  <c r="CM221" i="3" s="1"/>
  <c r="BW222" i="3"/>
  <c r="CM222" i="3" s="1"/>
  <c r="BW226" i="3"/>
  <c r="CM226" i="3" s="1"/>
  <c r="BW229" i="3"/>
  <c r="CM229" i="3" s="1"/>
  <c r="BW220" i="3"/>
  <c r="CM220" i="3" s="1"/>
  <c r="BW228" i="3"/>
  <c r="CM228" i="3" s="1"/>
  <c r="BW33" i="3"/>
  <c r="BX33" i="3" s="1"/>
  <c r="BW224" i="3"/>
  <c r="CM224" i="3" s="1"/>
  <c r="BW225" i="3"/>
  <c r="CM225" i="3" s="1"/>
  <c r="BW227" i="3"/>
  <c r="CM227" i="3" s="1"/>
  <c r="BW223" i="3"/>
  <c r="CM223" i="3" s="1"/>
  <c r="FK3" i="3"/>
  <c r="FW20" i="3"/>
  <c r="GM20" i="3" s="1"/>
  <c r="GB6" i="3"/>
  <c r="GM126" i="3" s="1"/>
  <c r="FX16" i="3"/>
  <c r="GM40" i="3" s="1"/>
  <c r="BO130" i="3"/>
  <c r="BO138" i="3"/>
  <c r="BO64" i="3"/>
  <c r="BO96" i="3"/>
  <c r="BO103" i="3"/>
  <c r="FF40" i="3"/>
  <c r="BO140" i="3"/>
  <c r="BO90" i="3"/>
  <c r="FG127" i="3"/>
  <c r="BO151" i="3"/>
  <c r="V148" i="8"/>
  <c r="E145" i="9"/>
  <c r="FG119" i="3"/>
  <c r="BO143" i="3"/>
  <c r="V140" i="8"/>
  <c r="E137" i="9"/>
  <c r="FG111" i="3"/>
  <c r="BO135" i="3"/>
  <c r="V132" i="8"/>
  <c r="E129" i="9"/>
  <c r="FG103" i="3"/>
  <c r="BO127" i="3"/>
  <c r="V124" i="8"/>
  <c r="E120" i="9"/>
  <c r="BO118" i="3"/>
  <c r="FG94" i="3"/>
  <c r="V115" i="8"/>
  <c r="E112" i="9"/>
  <c r="BO110" i="3"/>
  <c r="V107" i="8"/>
  <c r="E104" i="9"/>
  <c r="BO102" i="3"/>
  <c r="FG78" i="3"/>
  <c r="V99" i="8"/>
  <c r="E96" i="9"/>
  <c r="BO94" i="3"/>
  <c r="V91" i="8"/>
  <c r="E88" i="9"/>
  <c r="BO86" i="3"/>
  <c r="FG62" i="3"/>
  <c r="V83" i="8"/>
  <c r="E80" i="9"/>
  <c r="BO78" i="3"/>
  <c r="V75" i="8"/>
  <c r="E72" i="9"/>
  <c r="BO70" i="3"/>
  <c r="FG46" i="3"/>
  <c r="V67" i="8"/>
  <c r="E64" i="9"/>
  <c r="BO62" i="3"/>
  <c r="V59" i="8"/>
  <c r="E56" i="9"/>
  <c r="BO54" i="3"/>
  <c r="FG30" i="3"/>
  <c r="V51" i="8"/>
  <c r="E48" i="9"/>
  <c r="BO46" i="3"/>
  <c r="V43" i="8"/>
  <c r="E40" i="9"/>
  <c r="BO38" i="3"/>
  <c r="FG14" i="3"/>
  <c r="V35" i="8"/>
  <c r="FG6" i="3"/>
  <c r="BO30" i="3"/>
  <c r="V27" i="8"/>
  <c r="W27" i="8" s="1"/>
  <c r="E27" i="9"/>
  <c r="T197" i="8"/>
  <c r="U198" i="8" s="1"/>
  <c r="D194" i="9"/>
  <c r="FF178" i="3"/>
  <c r="T189" i="8"/>
  <c r="D186" i="9"/>
  <c r="T181" i="8"/>
  <c r="D178" i="9"/>
  <c r="T173" i="8"/>
  <c r="D170" i="9"/>
  <c r="T165" i="8"/>
  <c r="D162" i="9"/>
  <c r="T157" i="8"/>
  <c r="D154" i="9"/>
  <c r="T149" i="8"/>
  <c r="D146" i="9"/>
  <c r="T141" i="8"/>
  <c r="D138" i="9"/>
  <c r="T133" i="8"/>
  <c r="D130" i="9"/>
  <c r="T125" i="8"/>
  <c r="D121" i="9"/>
  <c r="T116" i="8"/>
  <c r="D113" i="9"/>
  <c r="T108" i="8"/>
  <c r="D105" i="9"/>
  <c r="FF89" i="3"/>
  <c r="T100" i="8"/>
  <c r="D97" i="9"/>
  <c r="FF81" i="3"/>
  <c r="T92" i="8"/>
  <c r="D89" i="9"/>
  <c r="T84" i="8"/>
  <c r="D81" i="9"/>
  <c r="FF65" i="3"/>
  <c r="T76" i="8"/>
  <c r="D73" i="9"/>
  <c r="T68" i="8"/>
  <c r="D65" i="9"/>
  <c r="T60" i="8"/>
  <c r="D57" i="9"/>
  <c r="T52" i="8"/>
  <c r="D49" i="9"/>
  <c r="T44" i="8"/>
  <c r="D41" i="9"/>
  <c r="T36" i="8"/>
  <c r="D33" i="9"/>
  <c r="FF17" i="3"/>
  <c r="T28" i="8"/>
  <c r="D25" i="9"/>
  <c r="T20" i="8"/>
  <c r="D20" i="9"/>
  <c r="FX9" i="3"/>
  <c r="GM33" i="3" s="1"/>
  <c r="FW14" i="3"/>
  <c r="GM14" i="3" s="1"/>
  <c r="BO29" i="3"/>
  <c r="BO32" i="3"/>
  <c r="BO133" i="3"/>
  <c r="BO91" i="3"/>
  <c r="BO28" i="3"/>
  <c r="FG70" i="3"/>
  <c r="E148" i="9"/>
  <c r="V143" i="8"/>
  <c r="E140" i="9"/>
  <c r="V135" i="8"/>
  <c r="E132" i="9"/>
  <c r="V127" i="8"/>
  <c r="E124" i="9"/>
  <c r="FG97" i="3"/>
  <c r="BO121" i="3"/>
  <c r="V118" i="8"/>
  <c r="E115" i="9"/>
  <c r="FG89" i="3"/>
  <c r="BO113" i="3"/>
  <c r="V110" i="8"/>
  <c r="E107" i="9"/>
  <c r="FG81" i="3"/>
  <c r="BO105" i="3"/>
  <c r="V102" i="8"/>
  <c r="E99" i="9"/>
  <c r="FG73" i="3"/>
  <c r="BO97" i="3"/>
  <c r="V94" i="8"/>
  <c r="E91" i="9"/>
  <c r="FG65" i="3"/>
  <c r="BO89" i="3"/>
  <c r="V86" i="8"/>
  <c r="E83" i="9"/>
  <c r="FG57" i="3"/>
  <c r="BO81" i="3"/>
  <c r="V78" i="8"/>
  <c r="E75" i="9"/>
  <c r="FG49" i="3"/>
  <c r="BO73" i="3"/>
  <c r="V70" i="8"/>
  <c r="E67" i="9"/>
  <c r="FG41" i="3"/>
  <c r="BO65" i="3"/>
  <c r="V62" i="8"/>
  <c r="E59" i="9"/>
  <c r="FG33" i="3"/>
  <c r="BO57" i="3"/>
  <c r="V54" i="8"/>
  <c r="E51" i="9"/>
  <c r="FG25" i="3"/>
  <c r="BO49" i="3"/>
  <c r="V46" i="8"/>
  <c r="E43" i="9"/>
  <c r="FG17" i="3"/>
  <c r="BO41" i="3"/>
  <c r="V38" i="8"/>
  <c r="E35" i="9"/>
  <c r="FG9" i="3"/>
  <c r="BO33" i="3"/>
  <c r="E30" i="9"/>
  <c r="V30" i="8"/>
  <c r="D197" i="9"/>
  <c r="T192" i="8"/>
  <c r="D189" i="9"/>
  <c r="FF173" i="3"/>
  <c r="T184" i="8"/>
  <c r="D181" i="9"/>
  <c r="T176" i="8"/>
  <c r="D173" i="9"/>
  <c r="FF157" i="3"/>
  <c r="T168" i="8"/>
  <c r="D165" i="9"/>
  <c r="FF149" i="3"/>
  <c r="T160" i="8"/>
  <c r="D157" i="9"/>
  <c r="T152" i="8"/>
  <c r="D149" i="9"/>
  <c r="FF133" i="3"/>
  <c r="T144" i="8"/>
  <c r="D141" i="9"/>
  <c r="T136" i="8"/>
  <c r="D133" i="9"/>
  <c r="FF117" i="3"/>
  <c r="T128" i="8"/>
  <c r="D125" i="9"/>
  <c r="T119" i="8"/>
  <c r="D116" i="9"/>
  <c r="FF100" i="3"/>
  <c r="T111" i="8"/>
  <c r="D108" i="9"/>
  <c r="FF92" i="3"/>
  <c r="T103" i="8"/>
  <c r="D100" i="9"/>
  <c r="T95" i="8"/>
  <c r="D92" i="9"/>
  <c r="FF76" i="3"/>
  <c r="T87" i="8"/>
  <c r="D84" i="9"/>
  <c r="FF68" i="3"/>
  <c r="T79" i="8"/>
  <c r="D76" i="9"/>
  <c r="FF60" i="3"/>
  <c r="T71" i="8"/>
  <c r="D68" i="9"/>
  <c r="T63" i="8"/>
  <c r="D60" i="9"/>
  <c r="FF44" i="3"/>
  <c r="T55" i="8"/>
  <c r="D52" i="9"/>
  <c r="FF36" i="3"/>
  <c r="T47" i="8"/>
  <c r="D44" i="9"/>
  <c r="T39" i="8"/>
  <c r="D36" i="9"/>
  <c r="FF20" i="3"/>
  <c r="T31" i="8"/>
  <c r="D28" i="9"/>
  <c r="FF12" i="3"/>
  <c r="T23" i="8"/>
  <c r="FX8" i="3"/>
  <c r="GM32" i="3" s="1"/>
  <c r="FW18" i="3"/>
  <c r="GM18" i="3" s="1"/>
  <c r="FW19" i="3"/>
  <c r="GM19" i="3" s="1"/>
  <c r="BO146" i="3"/>
  <c r="FF182" i="3"/>
  <c r="FF138" i="3"/>
  <c r="BO68" i="3"/>
  <c r="BO100" i="3"/>
  <c r="FF30" i="3"/>
  <c r="FF94" i="3"/>
  <c r="FF159" i="3"/>
  <c r="FG121" i="3"/>
  <c r="BO36" i="3"/>
  <c r="BO51" i="3"/>
  <c r="BO79" i="3"/>
  <c r="FF72" i="3"/>
  <c r="FF153" i="3"/>
  <c r="BO132" i="3"/>
  <c r="BO98" i="3"/>
  <c r="E143" i="9"/>
  <c r="V138" i="8"/>
  <c r="E135" i="9"/>
  <c r="V130" i="8"/>
  <c r="E127" i="9"/>
  <c r="V121" i="8"/>
  <c r="E118" i="9"/>
  <c r="V113" i="8"/>
  <c r="E110" i="9"/>
  <c r="BO108" i="3"/>
  <c r="V105" i="8"/>
  <c r="E102" i="9"/>
  <c r="V97" i="8"/>
  <c r="E94" i="9"/>
  <c r="BO92" i="3"/>
  <c r="V89" i="8"/>
  <c r="E86" i="9"/>
  <c r="V81" i="8"/>
  <c r="E78" i="9"/>
  <c r="BO76" i="3"/>
  <c r="V73" i="8"/>
  <c r="E70" i="9"/>
  <c r="V65" i="8"/>
  <c r="E62" i="9"/>
  <c r="BO60" i="3"/>
  <c r="V57" i="8"/>
  <c r="E54" i="9"/>
  <c r="V49" i="8"/>
  <c r="E46" i="9"/>
  <c r="BO44" i="3"/>
  <c r="V41" i="8"/>
  <c r="E38" i="9"/>
  <c r="V33" i="8"/>
  <c r="FF184" i="3"/>
  <c r="T195" i="8"/>
  <c r="D192" i="9"/>
  <c r="T187" i="8"/>
  <c r="D184" i="9"/>
  <c r="T179" i="8"/>
  <c r="D176" i="9"/>
  <c r="FF160" i="3"/>
  <c r="T171" i="8"/>
  <c r="D168" i="9"/>
  <c r="FF152" i="3"/>
  <c r="T163" i="8"/>
  <c r="D160" i="9"/>
  <c r="T155" i="8"/>
  <c r="D152" i="9"/>
  <c r="T147" i="8"/>
  <c r="D144" i="9"/>
  <c r="T139" i="8"/>
  <c r="D136" i="9"/>
  <c r="FF120" i="3"/>
  <c r="T131" i="8"/>
  <c r="D128" i="9"/>
  <c r="T123" i="8"/>
  <c r="D119" i="9"/>
  <c r="T114" i="8"/>
  <c r="D111" i="9"/>
  <c r="FF95" i="3"/>
  <c r="T106" i="8"/>
  <c r="D103" i="9"/>
  <c r="T98" i="8"/>
  <c r="D95" i="9"/>
  <c r="T90" i="8"/>
  <c r="D87" i="9"/>
  <c r="FF71" i="3"/>
  <c r="T82" i="8"/>
  <c r="D79" i="9"/>
  <c r="T74" i="8"/>
  <c r="D71" i="9"/>
  <c r="FF55" i="3"/>
  <c r="T66" i="8"/>
  <c r="D63" i="9"/>
  <c r="T58" i="8"/>
  <c r="D55" i="9"/>
  <c r="T50" i="8"/>
  <c r="D47" i="9"/>
  <c r="FF31" i="3"/>
  <c r="T42" i="8"/>
  <c r="D39" i="9"/>
  <c r="T34" i="8"/>
  <c r="D31" i="9"/>
  <c r="T26" i="8"/>
  <c r="D23" i="9"/>
  <c r="T18" i="8"/>
  <c r="D18" i="9"/>
  <c r="AD32" i="8"/>
  <c r="AE32" i="8" s="1"/>
  <c r="I32" i="9"/>
  <c r="FX7" i="3"/>
  <c r="GM31" i="3" s="1"/>
  <c r="FW22" i="3"/>
  <c r="GM22" i="3" s="1"/>
  <c r="BO126" i="3"/>
  <c r="BO125" i="3"/>
  <c r="FF161" i="3"/>
  <c r="FG54" i="3"/>
  <c r="E138" i="9"/>
  <c r="V133" i="8"/>
  <c r="E130" i="9"/>
  <c r="BO128" i="3"/>
  <c r="V125" i="8"/>
  <c r="E121" i="9"/>
  <c r="BO119" i="3"/>
  <c r="V116" i="8"/>
  <c r="E113" i="9"/>
  <c r="FG87" i="3"/>
  <c r="BO111" i="3"/>
  <c r="V108" i="8"/>
  <c r="E105" i="9"/>
  <c r="V100" i="8"/>
  <c r="E97" i="9"/>
  <c r="V92" i="8"/>
  <c r="E89" i="9"/>
  <c r="V84" i="8"/>
  <c r="E81" i="9"/>
  <c r="V76" i="8"/>
  <c r="E73" i="9"/>
  <c r="FG47" i="3"/>
  <c r="BO71" i="3"/>
  <c r="V68" i="8"/>
  <c r="E65" i="9"/>
  <c r="FG39" i="3"/>
  <c r="BO63" i="3"/>
  <c r="V60" i="8"/>
  <c r="E57" i="9"/>
  <c r="BO55" i="3"/>
  <c r="V52" i="8"/>
  <c r="E49" i="9"/>
  <c r="FG23" i="3"/>
  <c r="BO47" i="3"/>
  <c r="V44" i="8"/>
  <c r="E41" i="9"/>
  <c r="V36" i="8"/>
  <c r="E33" i="9"/>
  <c r="BO31" i="3"/>
  <c r="FG7" i="3"/>
  <c r="E28" i="9"/>
  <c r="V28" i="8"/>
  <c r="D195" i="9"/>
  <c r="FF179" i="3"/>
  <c r="T190" i="8"/>
  <c r="D187" i="9"/>
  <c r="FF171" i="3"/>
  <c r="T182" i="8"/>
  <c r="D179" i="9"/>
  <c r="FF163" i="3"/>
  <c r="T174" i="8"/>
  <c r="D171" i="9"/>
  <c r="FF155" i="3"/>
  <c r="T166" i="8"/>
  <c r="D163" i="9"/>
  <c r="FF147" i="3"/>
  <c r="T158" i="8"/>
  <c r="D155" i="9"/>
  <c r="FF139" i="3"/>
  <c r="T150" i="8"/>
  <c r="D147" i="9"/>
  <c r="FF131" i="3"/>
  <c r="T142" i="8"/>
  <c r="D139" i="9"/>
  <c r="FF123" i="3"/>
  <c r="T134" i="8"/>
  <c r="D131" i="9"/>
  <c r="FF115" i="3"/>
  <c r="T126" i="8"/>
  <c r="D123" i="7"/>
  <c r="T101" i="7" s="1"/>
  <c r="FF106" i="3"/>
  <c r="T117" i="8"/>
  <c r="D114" i="9"/>
  <c r="FF98" i="3"/>
  <c r="T109" i="8"/>
  <c r="D106" i="9"/>
  <c r="FF90" i="3"/>
  <c r="T101" i="8"/>
  <c r="D98" i="9"/>
  <c r="BM96" i="3"/>
  <c r="FF82" i="3"/>
  <c r="T93" i="8"/>
  <c r="D90" i="9"/>
  <c r="FF74" i="3"/>
  <c r="T85" i="8"/>
  <c r="D82" i="9"/>
  <c r="FF66" i="3"/>
  <c r="T77" i="8"/>
  <c r="D74" i="9"/>
  <c r="FF58" i="3"/>
  <c r="T69" i="8"/>
  <c r="D66" i="9"/>
  <c r="FF50" i="3"/>
  <c r="T61" i="8"/>
  <c r="D58" i="9"/>
  <c r="FF42" i="3"/>
  <c r="T53" i="8"/>
  <c r="D50" i="9"/>
  <c r="FF34" i="3"/>
  <c r="T45" i="8"/>
  <c r="D42" i="9"/>
  <c r="FF26" i="3"/>
  <c r="T37" i="8"/>
  <c r="D34" i="9"/>
  <c r="FF18" i="3"/>
  <c r="T29" i="8"/>
  <c r="D26" i="9"/>
  <c r="FF10" i="3"/>
  <c r="D21" i="9"/>
  <c r="T21" i="8"/>
  <c r="FW4" i="3"/>
  <c r="GM4" i="3" s="1"/>
  <c r="BO134" i="3"/>
  <c r="FF9" i="3"/>
  <c r="BO48" i="3"/>
  <c r="BO80" i="3"/>
  <c r="BO112" i="3"/>
  <c r="BO39" i="3"/>
  <c r="BO67" i="3"/>
  <c r="BO95" i="3"/>
  <c r="FF169" i="3"/>
  <c r="BO148" i="3"/>
  <c r="BO58" i="3"/>
  <c r="E141" i="9"/>
  <c r="BO139" i="3"/>
  <c r="FG115" i="3"/>
  <c r="V136" i="8"/>
  <c r="E133" i="9"/>
  <c r="BO131" i="3"/>
  <c r="FG107" i="3"/>
  <c r="V128" i="8"/>
  <c r="E125" i="9"/>
  <c r="FG98" i="3"/>
  <c r="BO122" i="3"/>
  <c r="V119" i="8"/>
  <c r="E116" i="9"/>
  <c r="FG90" i="3"/>
  <c r="BO114" i="3"/>
  <c r="V111" i="8"/>
  <c r="E108" i="9"/>
  <c r="FG82" i="3"/>
  <c r="BO106" i="3"/>
  <c r="V103" i="8"/>
  <c r="E100" i="9"/>
  <c r="V95" i="8"/>
  <c r="E92" i="9"/>
  <c r="V87" i="8"/>
  <c r="E84" i="9"/>
  <c r="FG58" i="3"/>
  <c r="BO82" i="3"/>
  <c r="V79" i="8"/>
  <c r="E76" i="9"/>
  <c r="FG50" i="3"/>
  <c r="BO74" i="3"/>
  <c r="V71" i="8"/>
  <c r="E68" i="9"/>
  <c r="V63" i="8"/>
  <c r="E60" i="9"/>
  <c r="V55" i="8"/>
  <c r="E52" i="9"/>
  <c r="FG26" i="3"/>
  <c r="BO50" i="3"/>
  <c r="V47" i="8"/>
  <c r="E44" i="9"/>
  <c r="FG18" i="3"/>
  <c r="BO42" i="3"/>
  <c r="V39" i="8"/>
  <c r="E36" i="9"/>
  <c r="BO34" i="3"/>
  <c r="E31" i="9"/>
  <c r="V31" i="8"/>
  <c r="D198" i="9"/>
  <c r="T193" i="8"/>
  <c r="D190" i="9"/>
  <c r="T185" i="8"/>
  <c r="D182" i="9"/>
  <c r="T177" i="8"/>
  <c r="D174" i="9"/>
  <c r="T169" i="8"/>
  <c r="D166" i="9"/>
  <c r="T161" i="8"/>
  <c r="D158" i="9"/>
  <c r="T153" i="8"/>
  <c r="D150" i="9"/>
  <c r="T145" i="8"/>
  <c r="D142" i="9"/>
  <c r="T137" i="8"/>
  <c r="D134" i="9"/>
  <c r="T129" i="8"/>
  <c r="D126" i="9"/>
  <c r="T120" i="8"/>
  <c r="D117" i="9"/>
  <c r="T112" i="8"/>
  <c r="D109" i="9"/>
  <c r="T104" i="8"/>
  <c r="D101" i="9"/>
  <c r="T96" i="8"/>
  <c r="D93" i="9"/>
  <c r="T88" i="8"/>
  <c r="D85" i="9"/>
  <c r="T80" i="8"/>
  <c r="D77" i="9"/>
  <c r="T72" i="8"/>
  <c r="D69" i="9"/>
  <c r="T64" i="8"/>
  <c r="D61" i="9"/>
  <c r="T56" i="8"/>
  <c r="D53" i="9"/>
  <c r="T48" i="8"/>
  <c r="D45" i="9"/>
  <c r="T40" i="8"/>
  <c r="D37" i="9"/>
  <c r="T32" i="8"/>
  <c r="D29" i="9"/>
  <c r="T24" i="8"/>
  <c r="T16" i="8"/>
  <c r="U16" i="8" s="1"/>
  <c r="D16" i="9"/>
  <c r="FX10" i="3"/>
  <c r="GM34" i="3" s="1"/>
  <c r="FX13" i="3"/>
  <c r="GM37" i="3" s="1"/>
  <c r="FW9" i="3"/>
  <c r="GM9" i="3" s="1"/>
  <c r="FW6" i="3"/>
  <c r="GM6" i="3" s="1"/>
  <c r="BO142" i="3"/>
  <c r="FG36" i="3"/>
  <c r="FG68" i="3"/>
  <c r="FF39" i="3"/>
  <c r="FF49" i="3"/>
  <c r="FF52" i="3"/>
  <c r="FG31" i="3"/>
  <c r="FG59" i="3"/>
  <c r="FF96" i="3"/>
  <c r="BO136" i="3"/>
  <c r="FG38" i="3"/>
  <c r="AB110" i="8"/>
  <c r="H110" i="9"/>
  <c r="AB156" i="8"/>
  <c r="AB187" i="8"/>
  <c r="AB52" i="8"/>
  <c r="AB153" i="8"/>
  <c r="AB107" i="8"/>
  <c r="AB93" i="8"/>
  <c r="AB147" i="8"/>
  <c r="AB47" i="8"/>
  <c r="AB101" i="8"/>
  <c r="AB182" i="8"/>
  <c r="AB70" i="8"/>
  <c r="AB105" i="8"/>
  <c r="AB160" i="8"/>
  <c r="AB172" i="8"/>
  <c r="AB86" i="8"/>
  <c r="AB133" i="8"/>
  <c r="AB166" i="8"/>
  <c r="AB139" i="8"/>
  <c r="AB173" i="8"/>
  <c r="AB138" i="8"/>
  <c r="AB125" i="8"/>
  <c r="AB55" i="8"/>
  <c r="AB175" i="8"/>
  <c r="AB71" i="8"/>
  <c r="AB186" i="8"/>
  <c r="AB65" i="8"/>
  <c r="AB179" i="8"/>
  <c r="AB115" i="8"/>
  <c r="AB80" i="8"/>
  <c r="AB53" i="8"/>
  <c r="AB132" i="8"/>
  <c r="AB151" i="8"/>
  <c r="AB91" i="8"/>
  <c r="AB87" i="8"/>
  <c r="AB118" i="8"/>
  <c r="AB146" i="8"/>
  <c r="AB164" i="8"/>
  <c r="AB141" i="8"/>
  <c r="AB136" i="8"/>
  <c r="AB127" i="8"/>
  <c r="AB62" i="8"/>
  <c r="AB113" i="8"/>
  <c r="AB95" i="8"/>
  <c r="AB162" i="8"/>
  <c r="AB96" i="8"/>
  <c r="AB174" i="8"/>
  <c r="AB119" i="8"/>
  <c r="AB46" i="8"/>
  <c r="AB154" i="8"/>
  <c r="AB88" i="8"/>
  <c r="AB117" i="8"/>
  <c r="AB100" i="8"/>
  <c r="AB171" i="8"/>
  <c r="AB158" i="8"/>
  <c r="AB150" i="8"/>
  <c r="AB98" i="8"/>
  <c r="AB108" i="8"/>
  <c r="AB168" i="8"/>
  <c r="AB159" i="8"/>
  <c r="AB123" i="8"/>
  <c r="AB114" i="8"/>
  <c r="AB163" i="8"/>
  <c r="AB184" i="8"/>
  <c r="AB81" i="8"/>
  <c r="AB116" i="8"/>
  <c r="AB84" i="8"/>
  <c r="AB111" i="8"/>
  <c r="AB143" i="8"/>
  <c r="AB180" i="8"/>
  <c r="AB152" i="8"/>
  <c r="AB134" i="8"/>
  <c r="AB77" i="8"/>
  <c r="AB109" i="8"/>
  <c r="AB48" i="8"/>
  <c r="AB106" i="8"/>
  <c r="AB183" i="8"/>
  <c r="AB140" i="8"/>
  <c r="AB137" i="8"/>
  <c r="AB40" i="8"/>
  <c r="AB89" i="8"/>
  <c r="AB50" i="8"/>
  <c r="AB104" i="8"/>
  <c r="AB94" i="8"/>
  <c r="AB148" i="8"/>
  <c r="AB83" i="8"/>
  <c r="AB155" i="8"/>
  <c r="AB75" i="8"/>
  <c r="AB120" i="8"/>
  <c r="AB144" i="8"/>
  <c r="AB92" i="8"/>
  <c r="AB79" i="8"/>
  <c r="AB161" i="8"/>
  <c r="AB68" i="8"/>
  <c r="AB57" i="8"/>
  <c r="AB102" i="8"/>
  <c r="AB61" i="8"/>
  <c r="AB99" i="8"/>
  <c r="AB85" i="8"/>
  <c r="AC85" i="8" s="1"/>
  <c r="AB51" i="8"/>
  <c r="AB165" i="8"/>
  <c r="AB76" i="8"/>
  <c r="AB181" i="8"/>
  <c r="AB73" i="8"/>
  <c r="AB43" i="8"/>
  <c r="AB130" i="8"/>
  <c r="AB58" i="8"/>
  <c r="AB78" i="8"/>
  <c r="AB178" i="8"/>
  <c r="AB170" i="8"/>
  <c r="AB176" i="8"/>
  <c r="AB97" i="8"/>
  <c r="AB67" i="8"/>
  <c r="AB167" i="8"/>
  <c r="AC167" i="8" s="1"/>
  <c r="AB121" i="8"/>
  <c r="AB112" i="8"/>
  <c r="AC112" i="8" s="1"/>
  <c r="AB37" i="8"/>
  <c r="AC37" i="8" s="1"/>
  <c r="AB131" i="8"/>
  <c r="AB142" i="8"/>
  <c r="AC142" i="8" s="1"/>
  <c r="AB63" i="8"/>
  <c r="AB90" i="8"/>
  <c r="AC90" i="8" s="1"/>
  <c r="AB124" i="8"/>
  <c r="AB59" i="8"/>
  <c r="AB149" i="8"/>
  <c r="AB129" i="8"/>
  <c r="AB49" i="8"/>
  <c r="AB126" i="8"/>
  <c r="AB128" i="8"/>
  <c r="AB157" i="8"/>
  <c r="AB60" i="8"/>
  <c r="AB82" i="8"/>
  <c r="AB56" i="8"/>
  <c r="AB145" i="8"/>
  <c r="AB103" i="8"/>
  <c r="AB135" i="8"/>
  <c r="AB169" i="8"/>
  <c r="AB38" i="8"/>
  <c r="AB74" i="8"/>
  <c r="AB185" i="8"/>
  <c r="AB42" i="8"/>
  <c r="AB64" i="8"/>
  <c r="AB41" i="8"/>
  <c r="AB177" i="8"/>
  <c r="AC177" i="8" s="1"/>
  <c r="AB45" i="8"/>
  <c r="AB66" i="8"/>
  <c r="AB72" i="8"/>
  <c r="AB69" i="8"/>
  <c r="AB54" i="8"/>
  <c r="AB39" i="8"/>
  <c r="AB44" i="8"/>
  <c r="H109" i="9"/>
  <c r="AG178" i="8" l="1"/>
  <c r="BM77" i="3"/>
  <c r="AA116" i="8"/>
  <c r="AA62" i="7"/>
  <c r="AE205" i="8"/>
  <c r="AE148" i="8"/>
  <c r="AE164" i="8"/>
  <c r="AG24" i="8"/>
  <c r="AE180" i="8"/>
  <c r="AE196" i="8"/>
  <c r="AE212" i="8"/>
  <c r="AE191" i="8"/>
  <c r="AE207" i="8"/>
  <c r="Y128" i="8"/>
  <c r="BM198" i="3"/>
  <c r="CM198" i="3" s="1"/>
  <c r="BV82" i="3"/>
  <c r="BV147" i="3"/>
  <c r="BT119" i="3"/>
  <c r="BM94" i="3"/>
  <c r="U74" i="8"/>
  <c r="BM106" i="3"/>
  <c r="CM106" i="3" s="1"/>
  <c r="CQ106" i="3" s="1"/>
  <c r="U108" i="8"/>
  <c r="BM99" i="3"/>
  <c r="CM99" i="3" s="1"/>
  <c r="CQ99" i="3" s="1"/>
  <c r="Y112" i="8"/>
  <c r="AG191" i="8"/>
  <c r="Y174" i="8"/>
  <c r="Y71" i="8"/>
  <c r="Y111" i="8"/>
  <c r="DD50" i="3"/>
  <c r="DE50" i="3"/>
  <c r="DD44" i="3"/>
  <c r="DE44" i="3"/>
  <c r="DD40" i="3"/>
  <c r="DE40" i="3"/>
  <c r="AA105" i="7"/>
  <c r="AA132" i="8"/>
  <c r="W163" i="8"/>
  <c r="BT57" i="3"/>
  <c r="BT81" i="3"/>
  <c r="AA118" i="8"/>
  <c r="DD39" i="3"/>
  <c r="DE39" i="3"/>
  <c r="DD35" i="3"/>
  <c r="DE35" i="3"/>
  <c r="DD43" i="3"/>
  <c r="DE43" i="3"/>
  <c r="W147" i="8"/>
  <c r="AA105" i="8"/>
  <c r="AA129" i="8"/>
  <c r="BX167" i="3"/>
  <c r="DD46" i="3"/>
  <c r="DE46" i="3"/>
  <c r="DD47" i="3"/>
  <c r="DE47" i="3"/>
  <c r="DD38" i="3"/>
  <c r="DE38" i="3"/>
  <c r="DD41" i="3"/>
  <c r="DE41" i="3"/>
  <c r="I231" i="3"/>
  <c r="DD36" i="3"/>
  <c r="DE36" i="3"/>
  <c r="DD37" i="3"/>
  <c r="DE37" i="3"/>
  <c r="AG109" i="8"/>
  <c r="DD45" i="3"/>
  <c r="DE45" i="3"/>
  <c r="DD42" i="3"/>
  <c r="DE42" i="3"/>
  <c r="BZ32" i="3"/>
  <c r="DD49" i="3"/>
  <c r="DE49" i="3"/>
  <c r="DD33" i="3"/>
  <c r="DE33" i="3"/>
  <c r="DD34" i="3"/>
  <c r="DE34" i="3"/>
  <c r="DD48" i="3"/>
  <c r="DE48" i="3"/>
  <c r="BZ54" i="3"/>
  <c r="BZ86" i="3"/>
  <c r="BZ102" i="3"/>
  <c r="BZ118" i="3"/>
  <c r="BR109" i="3"/>
  <c r="BV79" i="3"/>
  <c r="Y131" i="8"/>
  <c r="Y171" i="8"/>
  <c r="W49" i="3"/>
  <c r="BT31" i="3"/>
  <c r="BT95" i="3"/>
  <c r="AD118" i="7"/>
  <c r="AE65" i="8"/>
  <c r="U100" i="8"/>
  <c r="Y155" i="8"/>
  <c r="U60" i="8"/>
  <c r="U26" i="8"/>
  <c r="U181" i="8"/>
  <c r="V137" i="7"/>
  <c r="BT113" i="3"/>
  <c r="BX143" i="3"/>
  <c r="CE5" i="3"/>
  <c r="CK7" i="3" s="1"/>
  <c r="CK9" i="3" s="1"/>
  <c r="BV50" i="3"/>
  <c r="BP158" i="3"/>
  <c r="BT79" i="3"/>
  <c r="BV39" i="3"/>
  <c r="BX162" i="3"/>
  <c r="BR66" i="3"/>
  <c r="BR106" i="3"/>
  <c r="BZ185" i="3"/>
  <c r="BM98" i="3"/>
  <c r="BM115" i="3"/>
  <c r="CM115" i="3" s="1"/>
  <c r="CQ115" i="3" s="1"/>
  <c r="BM64" i="3"/>
  <c r="CM64" i="3" s="1"/>
  <c r="CQ64" i="3" s="1"/>
  <c r="BM193" i="3"/>
  <c r="BM67" i="3"/>
  <c r="BM50" i="3"/>
  <c r="CM50" i="3" s="1"/>
  <c r="CQ50" i="3" s="1"/>
  <c r="BM74" i="3"/>
  <c r="CM74" i="3" s="1"/>
  <c r="CQ74" i="3" s="1"/>
  <c r="BM59" i="3"/>
  <c r="CM59" i="3" s="1"/>
  <c r="CQ59" i="3" s="1"/>
  <c r="BM73" i="3"/>
  <c r="BT76" i="3"/>
  <c r="BP174" i="3"/>
  <c r="BT65" i="3"/>
  <c r="BM80" i="3"/>
  <c r="CM80" i="3" s="1"/>
  <c r="CQ80" i="3" s="1"/>
  <c r="BM48" i="3"/>
  <c r="CM48" i="3" s="1"/>
  <c r="CQ48" i="3" s="1"/>
  <c r="BM52" i="3"/>
  <c r="CM52" i="3" s="1"/>
  <c r="CQ52" i="3" s="1"/>
  <c r="BM134" i="3"/>
  <c r="BM34" i="3"/>
  <c r="CM34" i="3" s="1"/>
  <c r="CQ34" i="3" s="1"/>
  <c r="BM163" i="3"/>
  <c r="CM163" i="3" s="1"/>
  <c r="BM174" i="3"/>
  <c r="CM174" i="3" s="1"/>
  <c r="BM37" i="3"/>
  <c r="CM37" i="3" s="1"/>
  <c r="CQ37" i="3" s="1"/>
  <c r="BM145" i="3"/>
  <c r="CM145" i="3" s="1"/>
  <c r="CQ145" i="3" s="1"/>
  <c r="BM45" i="3"/>
  <c r="CM45" i="3" s="1"/>
  <c r="CQ45" i="3" s="1"/>
  <c r="BM178" i="3"/>
  <c r="BM149" i="3"/>
  <c r="CM149" i="3" s="1"/>
  <c r="CQ149" i="3" s="1"/>
  <c r="BM121" i="3"/>
  <c r="CM121" i="3" s="1"/>
  <c r="CQ121" i="3" s="1"/>
  <c r="BZ120" i="3"/>
  <c r="BM90" i="3"/>
  <c r="CM90" i="3" s="1"/>
  <c r="CQ90" i="3" s="1"/>
  <c r="FF181" i="3"/>
  <c r="BM79" i="3"/>
  <c r="CM79" i="3" s="1"/>
  <c r="CQ79" i="3" s="1"/>
  <c r="BM161" i="3"/>
  <c r="CM161" i="3" s="1"/>
  <c r="BM69" i="3"/>
  <c r="CM69" i="3" s="1"/>
  <c r="CQ69" i="3" s="1"/>
  <c r="BM109" i="3"/>
  <c r="BM158" i="3"/>
  <c r="CM158" i="3" s="1"/>
  <c r="BM147" i="3"/>
  <c r="CM147" i="3" s="1"/>
  <c r="CQ147" i="3" s="1"/>
  <c r="BM119" i="3"/>
  <c r="BM135" i="3"/>
  <c r="CM135" i="3" s="1"/>
  <c r="CQ135" i="3" s="1"/>
  <c r="BP145" i="3"/>
  <c r="BX65" i="3"/>
  <c r="BX81" i="3"/>
  <c r="BX54" i="3"/>
  <c r="BX70" i="3"/>
  <c r="BX86" i="3"/>
  <c r="BX102" i="3"/>
  <c r="BX118" i="3"/>
  <c r="BZ137" i="3"/>
  <c r="BZ169" i="3"/>
  <c r="BM21" i="3"/>
  <c r="CM21" i="3" s="1"/>
  <c r="CQ21" i="3" s="1"/>
  <c r="BM188" i="3"/>
  <c r="BM35" i="3"/>
  <c r="CM35" i="3" s="1"/>
  <c r="CQ35" i="3" s="1"/>
  <c r="BM177" i="3"/>
  <c r="CM177" i="3" s="1"/>
  <c r="BM85" i="3"/>
  <c r="CM85" i="3" s="1"/>
  <c r="CQ85" i="3" s="1"/>
  <c r="BM179" i="3"/>
  <c r="CM179" i="3" s="1"/>
  <c r="BM31" i="3"/>
  <c r="CM31" i="3" s="1"/>
  <c r="CQ31" i="3" s="1"/>
  <c r="BM192" i="3"/>
  <c r="CM192" i="3" s="1"/>
  <c r="BM157" i="3"/>
  <c r="BM32" i="3"/>
  <c r="CM32" i="3" s="1"/>
  <c r="CQ32" i="3" s="1"/>
  <c r="BM184" i="3"/>
  <c r="BM23" i="3"/>
  <c r="CM23" i="3" s="1"/>
  <c r="CQ23" i="3" s="1"/>
  <c r="BM129" i="3"/>
  <c r="CM129" i="3" s="1"/>
  <c r="BM156" i="3"/>
  <c r="CM156" i="3" s="1"/>
  <c r="BM122" i="3"/>
  <c r="CM122" i="3" s="1"/>
  <c r="CQ122" i="3" s="1"/>
  <c r="BM190" i="3"/>
  <c r="CM190" i="3" s="1"/>
  <c r="BM133" i="3"/>
  <c r="CM133" i="3" s="1"/>
  <c r="BM128" i="3"/>
  <c r="CM128" i="3" s="1"/>
  <c r="CQ128" i="3" s="1"/>
  <c r="BM112" i="3"/>
  <c r="CM112" i="3" s="1"/>
  <c r="CQ112" i="3" s="1"/>
  <c r="BM61" i="3"/>
  <c r="CM61" i="3" s="1"/>
  <c r="CQ61" i="3" s="1"/>
  <c r="BM152" i="3"/>
  <c r="CM152" i="3" s="1"/>
  <c r="CQ152" i="3" s="1"/>
  <c r="BR193" i="3"/>
  <c r="BX171" i="3"/>
  <c r="BX97" i="3"/>
  <c r="BX113" i="3"/>
  <c r="BX130" i="3"/>
  <c r="BX146" i="3"/>
  <c r="BP148" i="3"/>
  <c r="N238" i="3"/>
  <c r="BP110" i="3"/>
  <c r="M238" i="3"/>
  <c r="BT92" i="3"/>
  <c r="AF59" i="3"/>
  <c r="AH31" i="3" s="1"/>
  <c r="AL31" i="3" s="1"/>
  <c r="BP58" i="3"/>
  <c r="BR50" i="3"/>
  <c r="BT105" i="3"/>
  <c r="BM187" i="3"/>
  <c r="CM187" i="3" s="1"/>
  <c r="BM71" i="3"/>
  <c r="CM71" i="3" s="1"/>
  <c r="CQ71" i="3" s="1"/>
  <c r="BM165" i="3"/>
  <c r="CM165" i="3" s="1"/>
  <c r="BM103" i="3"/>
  <c r="CM103" i="3" s="1"/>
  <c r="CQ103" i="3" s="1"/>
  <c r="BM84" i="3"/>
  <c r="FF180" i="3"/>
  <c r="BM38" i="3"/>
  <c r="BM78" i="3"/>
  <c r="BN78" i="3" s="1"/>
  <c r="BM118" i="3"/>
  <c r="CM118" i="3" s="1"/>
  <c r="CQ118" i="3" s="1"/>
  <c r="BM183" i="3"/>
  <c r="CM183" i="3" s="1"/>
  <c r="BM87" i="3"/>
  <c r="CM87" i="3" s="1"/>
  <c r="CQ87" i="3" s="1"/>
  <c r="BM93" i="3"/>
  <c r="CM93" i="3" s="1"/>
  <c r="CQ93" i="3" s="1"/>
  <c r="BM182" i="3"/>
  <c r="BM126" i="3"/>
  <c r="BM124" i="3"/>
  <c r="BM181" i="3"/>
  <c r="CM181" i="3" s="1"/>
  <c r="BM166" i="3"/>
  <c r="CM166" i="3" s="1"/>
  <c r="BM148" i="3"/>
  <c r="BM58" i="3"/>
  <c r="CM58" i="3" s="1"/>
  <c r="CQ58" i="3" s="1"/>
  <c r="BM131" i="3"/>
  <c r="CM131" i="3" s="1"/>
  <c r="BM159" i="3"/>
  <c r="CM159" i="3" s="1"/>
  <c r="BM100" i="3"/>
  <c r="CM100" i="3" s="1"/>
  <c r="CQ100" i="3" s="1"/>
  <c r="BM63" i="3"/>
  <c r="BM180" i="3"/>
  <c r="BM194" i="3"/>
  <c r="CM194" i="3" s="1"/>
  <c r="BM172" i="3"/>
  <c r="CM172" i="3" s="1"/>
  <c r="BM143" i="3"/>
  <c r="CM143" i="3" s="1"/>
  <c r="CQ143" i="3" s="1"/>
  <c r="BM39" i="3"/>
  <c r="BM176" i="3"/>
  <c r="BM27" i="3"/>
  <c r="CM27" i="3" s="1"/>
  <c r="CQ27" i="3" s="1"/>
  <c r="BM44" i="3"/>
  <c r="BM92" i="3"/>
  <c r="CM92" i="3" s="1"/>
  <c r="CQ92" i="3" s="1"/>
  <c r="BM141" i="3"/>
  <c r="CM141" i="3" s="1"/>
  <c r="CQ141" i="3" s="1"/>
  <c r="BM168" i="3"/>
  <c r="CM168" i="3" s="1"/>
  <c r="BM20" i="3"/>
  <c r="CM20" i="3" s="1"/>
  <c r="CQ20" i="3" s="1"/>
  <c r="BM102" i="3"/>
  <c r="CM102" i="3" s="1"/>
  <c r="CQ102" i="3" s="1"/>
  <c r="BM30" i="3"/>
  <c r="CM30" i="3" s="1"/>
  <c r="CQ30" i="3" s="1"/>
  <c r="BM197" i="3"/>
  <c r="BM164" i="3"/>
  <c r="CM164" i="3" s="1"/>
  <c r="BM24" i="3"/>
  <c r="CM24" i="3" s="1"/>
  <c r="CQ24" i="3" s="1"/>
  <c r="BM40" i="3"/>
  <c r="CM40" i="3" s="1"/>
  <c r="CQ40" i="3" s="1"/>
  <c r="BM56" i="3"/>
  <c r="CM56" i="3" s="1"/>
  <c r="CQ56" i="3" s="1"/>
  <c r="BM72" i="3"/>
  <c r="CM72" i="3" s="1"/>
  <c r="CQ72" i="3" s="1"/>
  <c r="BM88" i="3"/>
  <c r="BM104" i="3"/>
  <c r="CM104" i="3" s="1"/>
  <c r="CQ104" i="3" s="1"/>
  <c r="BM120" i="3"/>
  <c r="CM120" i="3" s="1"/>
  <c r="CQ120" i="3" s="1"/>
  <c r="BM137" i="3"/>
  <c r="CM137" i="3" s="1"/>
  <c r="CQ137" i="3" s="1"/>
  <c r="BM153" i="3"/>
  <c r="CM153" i="3" s="1"/>
  <c r="CQ153" i="3" s="1"/>
  <c r="BM169" i="3"/>
  <c r="BM185" i="3"/>
  <c r="CM185" i="3" s="1"/>
  <c r="BM116" i="3"/>
  <c r="CM116" i="3" s="1"/>
  <c r="CQ116" i="3" s="1"/>
  <c r="BM53" i="3"/>
  <c r="CM53" i="3" s="1"/>
  <c r="CQ53" i="3" s="1"/>
  <c r="BM142" i="3"/>
  <c r="CM142" i="3" s="1"/>
  <c r="CQ142" i="3" s="1"/>
  <c r="BM144" i="3"/>
  <c r="BM107" i="3"/>
  <c r="BM26" i="3"/>
  <c r="CM26" i="3" s="1"/>
  <c r="CQ26" i="3" s="1"/>
  <c r="BM114" i="3"/>
  <c r="BM155" i="3"/>
  <c r="CM155" i="3" s="1"/>
  <c r="BM171" i="3"/>
  <c r="CM171" i="3" s="1"/>
  <c r="BM70" i="3"/>
  <c r="BM36" i="3"/>
  <c r="BM140" i="3"/>
  <c r="CM140" i="3" s="1"/>
  <c r="CQ140" i="3" s="1"/>
  <c r="BM189" i="3"/>
  <c r="CM189" i="3" s="1"/>
  <c r="BM49" i="3"/>
  <c r="CM49" i="3" s="1"/>
  <c r="CQ49" i="3" s="1"/>
  <c r="BM81" i="3"/>
  <c r="CM81" i="3" s="1"/>
  <c r="CQ81" i="3" s="1"/>
  <c r="BM97" i="3"/>
  <c r="CM97" i="3" s="1"/>
  <c r="CQ97" i="3" s="1"/>
  <c r="BM113" i="3"/>
  <c r="CM113" i="3" s="1"/>
  <c r="CQ113" i="3" s="1"/>
  <c r="BM130" i="3"/>
  <c r="BM162" i="3"/>
  <c r="BM132" i="3"/>
  <c r="BM62" i="3"/>
  <c r="BM167" i="3"/>
  <c r="BM196" i="3"/>
  <c r="CM196" i="3" s="1"/>
  <c r="BM28" i="3"/>
  <c r="CM28" i="3" s="1"/>
  <c r="CQ28" i="3" s="1"/>
  <c r="BM55" i="3"/>
  <c r="CM55" i="3" s="1"/>
  <c r="CQ55" i="3" s="1"/>
  <c r="BM33" i="3"/>
  <c r="BM146" i="3"/>
  <c r="CM146" i="3" s="1"/>
  <c r="CQ146" i="3" s="1"/>
  <c r="BM136" i="3"/>
  <c r="CM136" i="3" s="1"/>
  <c r="CQ136" i="3" s="1"/>
  <c r="BM46" i="3"/>
  <c r="CM46" i="3" s="1"/>
  <c r="CQ46" i="3" s="1"/>
  <c r="BM86" i="3"/>
  <c r="CM86" i="3" s="1"/>
  <c r="CQ86" i="3" s="1"/>
  <c r="BM76" i="3"/>
  <c r="BN77" i="3" s="1"/>
  <c r="BM17" i="3"/>
  <c r="CM17" i="3" s="1"/>
  <c r="CQ17" i="3" s="1"/>
  <c r="BM65" i="3"/>
  <c r="CM65" i="3" s="1"/>
  <c r="CQ65" i="3" s="1"/>
  <c r="BM83" i="3"/>
  <c r="CM83" i="3" s="1"/>
  <c r="CQ83" i="3" s="1"/>
  <c r="BM22" i="3"/>
  <c r="BM127" i="3"/>
  <c r="BN127" i="3" s="1"/>
  <c r="BM68" i="3"/>
  <c r="BM75" i="3"/>
  <c r="CM75" i="3" s="1"/>
  <c r="CQ75" i="3" s="1"/>
  <c r="BM18" i="3"/>
  <c r="CM18" i="3" s="1"/>
  <c r="CQ18" i="3" s="1"/>
  <c r="BM19" i="3"/>
  <c r="CM19" i="3" s="1"/>
  <c r="CQ19" i="3" s="1"/>
  <c r="BM66" i="3"/>
  <c r="CM66" i="3" s="1"/>
  <c r="CQ66" i="3" s="1"/>
  <c r="BM82" i="3"/>
  <c r="CM82" i="3" s="1"/>
  <c r="CQ82" i="3" s="1"/>
  <c r="BM195" i="3"/>
  <c r="CM195" i="3" s="1"/>
  <c r="BM150" i="3"/>
  <c r="CM150" i="3" s="1"/>
  <c r="CQ150" i="3" s="1"/>
  <c r="BM111" i="3"/>
  <c r="BM47" i="3"/>
  <c r="BM95" i="3"/>
  <c r="CM95" i="3" s="1"/>
  <c r="CQ95" i="3" s="1"/>
  <c r="BM51" i="3"/>
  <c r="CM51" i="3" s="1"/>
  <c r="CQ51" i="3" s="1"/>
  <c r="BM125" i="3"/>
  <c r="CM125" i="3" s="1"/>
  <c r="CQ125" i="3" s="1"/>
  <c r="BM173" i="3"/>
  <c r="CM173" i="3" s="1"/>
  <c r="BM42" i="3"/>
  <c r="BM160" i="3"/>
  <c r="BM91" i="3"/>
  <c r="CM91" i="3" s="1"/>
  <c r="CQ91" i="3" s="1"/>
  <c r="BM186" i="3"/>
  <c r="CM186" i="3" s="1"/>
  <c r="BM101" i="3"/>
  <c r="CM101" i="3" s="1"/>
  <c r="CQ101" i="3" s="1"/>
  <c r="BM43" i="3"/>
  <c r="CM43" i="3" s="1"/>
  <c r="CQ43" i="3" s="1"/>
  <c r="BM110" i="3"/>
  <c r="CM110" i="3" s="1"/>
  <c r="CQ110" i="3" s="1"/>
  <c r="BM191" i="3"/>
  <c r="BN192" i="3" s="1"/>
  <c r="BM139" i="3"/>
  <c r="CM139" i="3" s="1"/>
  <c r="CQ139" i="3" s="1"/>
  <c r="BM151" i="3"/>
  <c r="BM175" i="3"/>
  <c r="CM175" i="3" s="1"/>
  <c r="BM117" i="3"/>
  <c r="CM117" i="3" s="1"/>
  <c r="CQ117" i="3" s="1"/>
  <c r="BM60" i="3"/>
  <c r="CM60" i="3" s="1"/>
  <c r="CQ60" i="3" s="1"/>
  <c r="BM108" i="3"/>
  <c r="CM108" i="3" s="1"/>
  <c r="CQ108" i="3" s="1"/>
  <c r="BM29" i="3"/>
  <c r="CM29" i="3" s="1"/>
  <c r="CQ29" i="3" s="1"/>
  <c r="BM25" i="3"/>
  <c r="CM25" i="3" s="1"/>
  <c r="CQ25" i="3" s="1"/>
  <c r="BM41" i="3"/>
  <c r="CM41" i="3" s="1"/>
  <c r="CQ41" i="3" s="1"/>
  <c r="BM57" i="3"/>
  <c r="BM89" i="3"/>
  <c r="CM89" i="3" s="1"/>
  <c r="CQ89" i="3" s="1"/>
  <c r="BM105" i="3"/>
  <c r="BM138" i="3"/>
  <c r="CM138" i="3" s="1"/>
  <c r="CQ138" i="3" s="1"/>
  <c r="BM154" i="3"/>
  <c r="CM154" i="3" s="1"/>
  <c r="CQ154" i="3" s="1"/>
  <c r="BM170" i="3"/>
  <c r="CM170" i="3" s="1"/>
  <c r="BM54" i="3"/>
  <c r="CM54" i="3" s="1"/>
  <c r="CQ54" i="3" s="1"/>
  <c r="FW21" i="3"/>
  <c r="GM21" i="3" s="1"/>
  <c r="I237" i="3"/>
  <c r="I238" i="3" s="1"/>
  <c r="K238" i="3"/>
  <c r="T128" i="3"/>
  <c r="Q128" i="3"/>
  <c r="T138" i="3"/>
  <c r="S138" i="3"/>
  <c r="BV165" i="3"/>
  <c r="J238" i="3"/>
  <c r="BZ35" i="3"/>
  <c r="L238" i="3"/>
  <c r="T139" i="3"/>
  <c r="S139" i="3"/>
  <c r="O238" i="3"/>
  <c r="BR134" i="3"/>
  <c r="BX38" i="3"/>
  <c r="T127" i="3"/>
  <c r="Q127" i="3"/>
  <c r="BR42" i="3"/>
  <c r="BR147" i="3"/>
  <c r="T137" i="3"/>
  <c r="S132" i="3"/>
  <c r="T132" i="3"/>
  <c r="S136" i="3"/>
  <c r="T136" i="3"/>
  <c r="R69" i="3"/>
  <c r="T69" i="3"/>
  <c r="T236" i="3" s="1"/>
  <c r="CN123" i="3"/>
  <c r="CP123" i="3" s="1"/>
  <c r="CO123" i="3"/>
  <c r="S135" i="3"/>
  <c r="T135" i="3"/>
  <c r="S133" i="3"/>
  <c r="T133" i="3"/>
  <c r="S134" i="3"/>
  <c r="T134" i="3"/>
  <c r="S82" i="3"/>
  <c r="R82" i="3"/>
  <c r="Q82" i="3"/>
  <c r="S131" i="3"/>
  <c r="R131" i="3"/>
  <c r="Q47" i="3"/>
  <c r="S47" i="3"/>
  <c r="R47" i="3"/>
  <c r="Q87" i="3"/>
  <c r="S87" i="3"/>
  <c r="R87" i="3"/>
  <c r="S128" i="3"/>
  <c r="R128" i="3"/>
  <c r="S60" i="3"/>
  <c r="R60" i="3"/>
  <c r="Q60" i="3"/>
  <c r="S100" i="3"/>
  <c r="R100" i="3"/>
  <c r="Q100" i="3"/>
  <c r="Q49" i="3"/>
  <c r="S49" i="3"/>
  <c r="R49" i="3"/>
  <c r="S113" i="3"/>
  <c r="R113" i="3"/>
  <c r="Q113" i="3"/>
  <c r="Q54" i="3"/>
  <c r="S54" i="3"/>
  <c r="R54" i="3"/>
  <c r="Q102" i="3"/>
  <c r="R102" i="3"/>
  <c r="S102" i="3"/>
  <c r="S72" i="3"/>
  <c r="R72" i="3"/>
  <c r="Q72" i="3"/>
  <c r="S61" i="3"/>
  <c r="R61" i="3"/>
  <c r="Q61" i="3"/>
  <c r="S101" i="3"/>
  <c r="R101" i="3"/>
  <c r="Q101" i="3"/>
  <c r="S34" i="3"/>
  <c r="R34" i="3"/>
  <c r="Q34" i="3"/>
  <c r="R90" i="3"/>
  <c r="S90" i="3"/>
  <c r="Q90" i="3"/>
  <c r="S68" i="3"/>
  <c r="R68" i="3"/>
  <c r="Q68" i="3"/>
  <c r="S57" i="3"/>
  <c r="R57" i="3"/>
  <c r="Q57" i="3"/>
  <c r="Q121" i="3"/>
  <c r="S121" i="3"/>
  <c r="R121" i="3"/>
  <c r="Q62" i="3"/>
  <c r="R62" i="3"/>
  <c r="S62" i="3"/>
  <c r="Q110" i="3"/>
  <c r="S110" i="3"/>
  <c r="R110" i="3"/>
  <c r="S67" i="3"/>
  <c r="R67" i="3"/>
  <c r="Q67" i="3"/>
  <c r="S99" i="3"/>
  <c r="R99" i="3"/>
  <c r="Q99" i="3"/>
  <c r="S80" i="3"/>
  <c r="R80" i="3"/>
  <c r="Q80" i="3"/>
  <c r="S42" i="3"/>
  <c r="R42" i="3"/>
  <c r="Q42" i="3"/>
  <c r="S98" i="3"/>
  <c r="R98" i="3"/>
  <c r="Q98" i="3"/>
  <c r="Q55" i="3"/>
  <c r="S55" i="3"/>
  <c r="R55" i="3"/>
  <c r="Q95" i="3"/>
  <c r="S95" i="3"/>
  <c r="R95" i="3"/>
  <c r="S108" i="3"/>
  <c r="R108" i="3"/>
  <c r="Q108" i="3"/>
  <c r="Q65" i="3"/>
  <c r="S65" i="3"/>
  <c r="R65" i="3"/>
  <c r="S130" i="3"/>
  <c r="R130" i="3"/>
  <c r="Q70" i="3"/>
  <c r="S70" i="3"/>
  <c r="R70" i="3"/>
  <c r="Q118" i="3"/>
  <c r="S118" i="3"/>
  <c r="R118" i="3"/>
  <c r="S35" i="3"/>
  <c r="R35" i="3"/>
  <c r="Q35" i="3"/>
  <c r="S88" i="3"/>
  <c r="R88" i="3"/>
  <c r="Q88" i="3"/>
  <c r="S69" i="3"/>
  <c r="Q69" i="3"/>
  <c r="S109" i="3"/>
  <c r="R109" i="3"/>
  <c r="Q109" i="3"/>
  <c r="BV138" i="3"/>
  <c r="Q103" i="3"/>
  <c r="R103" i="3"/>
  <c r="S103" i="3"/>
  <c r="S36" i="3"/>
  <c r="R36" i="3"/>
  <c r="Q36" i="3"/>
  <c r="S76" i="3"/>
  <c r="R76" i="3"/>
  <c r="Q76" i="3"/>
  <c r="S116" i="3"/>
  <c r="R116" i="3"/>
  <c r="Q116" i="3"/>
  <c r="S73" i="3"/>
  <c r="R73" i="3"/>
  <c r="Q73" i="3"/>
  <c r="R127" i="3"/>
  <c r="S127" i="3"/>
  <c r="S75" i="3"/>
  <c r="R75" i="3"/>
  <c r="Q75" i="3"/>
  <c r="R107" i="3"/>
  <c r="S107" i="3"/>
  <c r="Q107" i="3"/>
  <c r="S96" i="3"/>
  <c r="R96" i="3"/>
  <c r="Q96" i="3"/>
  <c r="S77" i="3"/>
  <c r="R77" i="3"/>
  <c r="Q77" i="3"/>
  <c r="S117" i="3"/>
  <c r="R117" i="3"/>
  <c r="Q117" i="3"/>
  <c r="S50" i="3"/>
  <c r="R50" i="3"/>
  <c r="Q50" i="3"/>
  <c r="S106" i="3"/>
  <c r="R106" i="3"/>
  <c r="Q106" i="3"/>
  <c r="Q63" i="3"/>
  <c r="S63" i="3"/>
  <c r="R63" i="3"/>
  <c r="Q111" i="3"/>
  <c r="S111" i="3"/>
  <c r="R111" i="3"/>
  <c r="S81" i="3"/>
  <c r="R81" i="3"/>
  <c r="Q81" i="3"/>
  <c r="Q78" i="3"/>
  <c r="S78" i="3"/>
  <c r="R78" i="3"/>
  <c r="S43" i="3"/>
  <c r="R43" i="3"/>
  <c r="Q43" i="3"/>
  <c r="S40" i="3"/>
  <c r="R40" i="3"/>
  <c r="Q40" i="3"/>
  <c r="S104" i="3"/>
  <c r="R104" i="3"/>
  <c r="Q104" i="3"/>
  <c r="S37" i="3"/>
  <c r="R37" i="3"/>
  <c r="Q37" i="3"/>
  <c r="R58" i="3"/>
  <c r="S58" i="3"/>
  <c r="Q58" i="3"/>
  <c r="S114" i="3"/>
  <c r="R114" i="3"/>
  <c r="Q114" i="3"/>
  <c r="Q71" i="3"/>
  <c r="S71" i="3"/>
  <c r="R71" i="3"/>
  <c r="S44" i="3"/>
  <c r="R44" i="3"/>
  <c r="Q44" i="3"/>
  <c r="S84" i="3"/>
  <c r="R84" i="3"/>
  <c r="Q84" i="3"/>
  <c r="S125" i="3"/>
  <c r="R125" i="3"/>
  <c r="Q125" i="3"/>
  <c r="Q89" i="3"/>
  <c r="S89" i="3"/>
  <c r="R89" i="3"/>
  <c r="Q86" i="3"/>
  <c r="S86" i="3"/>
  <c r="R86" i="3"/>
  <c r="S51" i="3"/>
  <c r="R51" i="3"/>
  <c r="Q51" i="3"/>
  <c r="S83" i="3"/>
  <c r="R83" i="3"/>
  <c r="Q83" i="3"/>
  <c r="S115" i="3"/>
  <c r="R115" i="3"/>
  <c r="Q115" i="3"/>
  <c r="S48" i="3"/>
  <c r="R48" i="3"/>
  <c r="Q48" i="3"/>
  <c r="S112" i="3"/>
  <c r="R112" i="3"/>
  <c r="Q112" i="3"/>
  <c r="S85" i="3"/>
  <c r="R85" i="3"/>
  <c r="Q85" i="3"/>
  <c r="Q126" i="3"/>
  <c r="S126" i="3"/>
  <c r="R126" i="3"/>
  <c r="S66" i="3"/>
  <c r="R66" i="3"/>
  <c r="Q66" i="3"/>
  <c r="S122" i="3"/>
  <c r="R122" i="3"/>
  <c r="Q122" i="3"/>
  <c r="Q39" i="3"/>
  <c r="S39" i="3"/>
  <c r="R39" i="3"/>
  <c r="R119" i="3"/>
  <c r="Q119" i="3"/>
  <c r="S119" i="3"/>
  <c r="S52" i="3"/>
  <c r="R52" i="3"/>
  <c r="Q52" i="3"/>
  <c r="Q33" i="3"/>
  <c r="S33" i="3"/>
  <c r="R33" i="3"/>
  <c r="S97" i="3"/>
  <c r="R97" i="3"/>
  <c r="Q97" i="3"/>
  <c r="Q38" i="3"/>
  <c r="S38" i="3"/>
  <c r="R38" i="3"/>
  <c r="Q94" i="3"/>
  <c r="S94" i="3"/>
  <c r="R94" i="3"/>
  <c r="S56" i="3"/>
  <c r="R56" i="3"/>
  <c r="Q56" i="3"/>
  <c r="S120" i="3"/>
  <c r="R120" i="3"/>
  <c r="Q120" i="3"/>
  <c r="Q45" i="3"/>
  <c r="S45" i="3"/>
  <c r="R45" i="3"/>
  <c r="S93" i="3"/>
  <c r="R93" i="3"/>
  <c r="Q93" i="3"/>
  <c r="R74" i="3"/>
  <c r="S74" i="3"/>
  <c r="Q74" i="3"/>
  <c r="Q79" i="3"/>
  <c r="S79" i="3"/>
  <c r="R79" i="3"/>
  <c r="S92" i="3"/>
  <c r="R92" i="3"/>
  <c r="Q92" i="3"/>
  <c r="S41" i="3"/>
  <c r="R41" i="3"/>
  <c r="Q41" i="3"/>
  <c r="Q105" i="3"/>
  <c r="S105" i="3"/>
  <c r="R105" i="3"/>
  <c r="Q46" i="3"/>
  <c r="R46" i="3"/>
  <c r="S46" i="3"/>
  <c r="S59" i="3"/>
  <c r="R59" i="3"/>
  <c r="Q59" i="3"/>
  <c r="R91" i="3"/>
  <c r="S91" i="3"/>
  <c r="Q91" i="3"/>
  <c r="S124" i="3"/>
  <c r="R124" i="3"/>
  <c r="Q124" i="3"/>
  <c r="S64" i="3"/>
  <c r="R64" i="3"/>
  <c r="Q64" i="3"/>
  <c r="S129" i="3"/>
  <c r="R129" i="3"/>
  <c r="S53" i="3"/>
  <c r="R53" i="3"/>
  <c r="Q53" i="3"/>
  <c r="BR91" i="3"/>
  <c r="AG186" i="8"/>
  <c r="AE140" i="8"/>
  <c r="AE156" i="8"/>
  <c r="AE172" i="8"/>
  <c r="BX78" i="3"/>
  <c r="BX94" i="3"/>
  <c r="BX110" i="3"/>
  <c r="BX127" i="3"/>
  <c r="BZ112" i="3"/>
  <c r="BZ161" i="3"/>
  <c r="AG185" i="8"/>
  <c r="AD170" i="7"/>
  <c r="AD62" i="7"/>
  <c r="AD78" i="7"/>
  <c r="AD205" i="7"/>
  <c r="AA97" i="7"/>
  <c r="AA124" i="8"/>
  <c r="AA161" i="7"/>
  <c r="AD181" i="7"/>
  <c r="AD121" i="7"/>
  <c r="AD175" i="7"/>
  <c r="AE62" i="8"/>
  <c r="BZ189" i="3"/>
  <c r="BV131" i="3"/>
  <c r="AB130" i="7"/>
  <c r="BZ48" i="3"/>
  <c r="AE133" i="8"/>
  <c r="BV186" i="3"/>
  <c r="BX46" i="3"/>
  <c r="BZ80" i="3"/>
  <c r="BZ129" i="3"/>
  <c r="BZ145" i="3"/>
  <c r="BR114" i="3"/>
  <c r="AB184" i="7"/>
  <c r="BV66" i="3"/>
  <c r="BP150" i="3"/>
  <c r="BR159" i="3"/>
  <c r="AB136" i="7"/>
  <c r="AB181" i="7"/>
  <c r="AB97" i="7"/>
  <c r="BT121" i="3"/>
  <c r="AB99" i="7"/>
  <c r="AB47" i="7"/>
  <c r="AB152" i="7"/>
  <c r="AB165" i="7"/>
  <c r="BZ43" i="3"/>
  <c r="AB83" i="7"/>
  <c r="AB180" i="7"/>
  <c r="AB103" i="7"/>
  <c r="BZ59" i="3"/>
  <c r="AB67" i="7"/>
  <c r="AB164" i="7"/>
  <c r="AB87" i="7"/>
  <c r="AB144" i="7"/>
  <c r="AB102" i="7"/>
  <c r="AB183" i="7"/>
  <c r="AB51" i="7"/>
  <c r="AB148" i="7"/>
  <c r="AB71" i="7"/>
  <c r="AE52" i="8"/>
  <c r="AE68" i="8"/>
  <c r="AE84" i="8"/>
  <c r="AB86" i="7"/>
  <c r="AB167" i="7"/>
  <c r="BZ140" i="3"/>
  <c r="AB55" i="7"/>
  <c r="AB111" i="7"/>
  <c r="AB141" i="7"/>
  <c r="AE116" i="8"/>
  <c r="AE167" i="8"/>
  <c r="AE183" i="8"/>
  <c r="AB168" i="7"/>
  <c r="AC168" i="7" s="1"/>
  <c r="AB44" i="7"/>
  <c r="AB113" i="7"/>
  <c r="BR179" i="3"/>
  <c r="AE44" i="8"/>
  <c r="BX141" i="3"/>
  <c r="BZ132" i="3"/>
  <c r="BZ148" i="3"/>
  <c r="BR148" i="3"/>
  <c r="AE108" i="8"/>
  <c r="BX49" i="3"/>
  <c r="AE175" i="8"/>
  <c r="BT89" i="3"/>
  <c r="Y148" i="8"/>
  <c r="BV166" i="3"/>
  <c r="BP190" i="3"/>
  <c r="BV57" i="3"/>
  <c r="BZ83" i="3"/>
  <c r="BZ99" i="3"/>
  <c r="BZ115" i="3"/>
  <c r="BV97" i="3"/>
  <c r="BZ56" i="3"/>
  <c r="BZ175" i="3"/>
  <c r="BZ24" i="3"/>
  <c r="BZ88" i="3"/>
  <c r="BZ104" i="3"/>
  <c r="AD68" i="7"/>
  <c r="AD133" i="7"/>
  <c r="AD73" i="7"/>
  <c r="AD97" i="7"/>
  <c r="AD146" i="7"/>
  <c r="AD202" i="7"/>
  <c r="AE121" i="8"/>
  <c r="AD207" i="7"/>
  <c r="AG148" i="8"/>
  <c r="AG164" i="8"/>
  <c r="BR45" i="3"/>
  <c r="BR85" i="3"/>
  <c r="Y106" i="8"/>
  <c r="BR190" i="3"/>
  <c r="AD164" i="7"/>
  <c r="BX62" i="3"/>
  <c r="AD44" i="7"/>
  <c r="AD108" i="7"/>
  <c r="AD157" i="7"/>
  <c r="AD151" i="7"/>
  <c r="AD185" i="7"/>
  <c r="AE47" i="8"/>
  <c r="AD60" i="7"/>
  <c r="AD149" i="7"/>
  <c r="AD197" i="7"/>
  <c r="AG121" i="8"/>
  <c r="AE76" i="8"/>
  <c r="AD89" i="7"/>
  <c r="AD113" i="7"/>
  <c r="AD138" i="7"/>
  <c r="AD162" i="7"/>
  <c r="AD38" i="7"/>
  <c r="AE38" i="7" s="1"/>
  <c r="BV52" i="3"/>
  <c r="AD124" i="7"/>
  <c r="AG48" i="8"/>
  <c r="AD84" i="7"/>
  <c r="AD125" i="7"/>
  <c r="AD173" i="7"/>
  <c r="BZ76" i="3"/>
  <c r="AA60" i="7"/>
  <c r="AA111" i="8"/>
  <c r="BT138" i="3"/>
  <c r="AA148" i="7"/>
  <c r="AD65" i="7"/>
  <c r="AD218" i="7"/>
  <c r="AD67" i="7"/>
  <c r="AD156" i="7"/>
  <c r="BZ177" i="3"/>
  <c r="BV101" i="3"/>
  <c r="AD213" i="7"/>
  <c r="BZ92" i="3"/>
  <c r="BZ108" i="3"/>
  <c r="AD194" i="7"/>
  <c r="AD127" i="7"/>
  <c r="AA70" i="7"/>
  <c r="BT84" i="3"/>
  <c r="AA121" i="8"/>
  <c r="BV76" i="3"/>
  <c r="AD99" i="7"/>
  <c r="AD204" i="7"/>
  <c r="AG53" i="8"/>
  <c r="AD100" i="7"/>
  <c r="AD165" i="7"/>
  <c r="AD189" i="7"/>
  <c r="Y104" i="8"/>
  <c r="AD81" i="7"/>
  <c r="AD130" i="7"/>
  <c r="AD154" i="7"/>
  <c r="AE155" i="7" s="1"/>
  <c r="AD210" i="7"/>
  <c r="AD215" i="7"/>
  <c r="BT36" i="3"/>
  <c r="AA97" i="8"/>
  <c r="AD43" i="7"/>
  <c r="AE44" i="7" s="1"/>
  <c r="BR58" i="3"/>
  <c r="Y119" i="8"/>
  <c r="AG69" i="8"/>
  <c r="AG85" i="8"/>
  <c r="AD52" i="7"/>
  <c r="AD76" i="7"/>
  <c r="AD141" i="7"/>
  <c r="Y64" i="8"/>
  <c r="AD41" i="7"/>
  <c r="AD57" i="7"/>
  <c r="AD105" i="7"/>
  <c r="AD86" i="7"/>
  <c r="AD137" i="7"/>
  <c r="BP170" i="3"/>
  <c r="BR78" i="3"/>
  <c r="Y99" i="8"/>
  <c r="BR183" i="3"/>
  <c r="BR38" i="3"/>
  <c r="BZ133" i="3"/>
  <c r="BZ149" i="3"/>
  <c r="BX71" i="3"/>
  <c r="BT149" i="3"/>
  <c r="BT37" i="3"/>
  <c r="BZ130" i="3"/>
  <c r="BR112" i="3"/>
  <c r="BR153" i="3"/>
  <c r="BP156" i="3"/>
  <c r="BV98" i="3"/>
  <c r="BV149" i="3"/>
  <c r="BX163" i="3"/>
  <c r="AE186" i="8"/>
  <c r="BT60" i="3"/>
  <c r="BX57" i="3"/>
  <c r="AG129" i="8"/>
  <c r="AG145" i="8"/>
  <c r="BR34" i="3"/>
  <c r="BR74" i="3"/>
  <c r="BV178" i="3"/>
  <c r="AA46" i="7"/>
  <c r="AA73" i="8"/>
  <c r="AA158" i="7"/>
  <c r="BZ40" i="3"/>
  <c r="AG101" i="8"/>
  <c r="AG117" i="8"/>
  <c r="AA110" i="7"/>
  <c r="BT124" i="3"/>
  <c r="AA134" i="7"/>
  <c r="Y39" i="8"/>
  <c r="BR122" i="3"/>
  <c r="Y144" i="8"/>
  <c r="BT161" i="3"/>
  <c r="BZ72" i="3"/>
  <c r="AG134" i="8"/>
  <c r="BV69" i="3"/>
  <c r="W142" i="8"/>
  <c r="BR102" i="3"/>
  <c r="BV182" i="3"/>
  <c r="AE218" i="8"/>
  <c r="BR82" i="3"/>
  <c r="Y103" i="8"/>
  <c r="BR187" i="3"/>
  <c r="AA86" i="8"/>
  <c r="BT137" i="3"/>
  <c r="AA147" i="7"/>
  <c r="W155" i="8"/>
  <c r="AE119" i="8"/>
  <c r="BZ181" i="3"/>
  <c r="AE78" i="8"/>
  <c r="AE94" i="8"/>
  <c r="W187" i="8"/>
  <c r="AA35" i="7"/>
  <c r="AA62" i="8"/>
  <c r="AA123" i="7"/>
  <c r="BV73" i="3"/>
  <c r="AB161" i="7"/>
  <c r="AG105" i="8"/>
  <c r="BZ135" i="3"/>
  <c r="BR69" i="3"/>
  <c r="AE110" i="8"/>
  <c r="BX186" i="3"/>
  <c r="AG80" i="8"/>
  <c r="AG96" i="8"/>
  <c r="AG112" i="8"/>
  <c r="BV154" i="3"/>
  <c r="Y194" i="8"/>
  <c r="AE170" i="8"/>
  <c r="BX41" i="3"/>
  <c r="BZ51" i="3"/>
  <c r="BZ67" i="3"/>
  <c r="AE51" i="8"/>
  <c r="BX175" i="3"/>
  <c r="AA36" i="7"/>
  <c r="BT50" i="3"/>
  <c r="AA63" i="8"/>
  <c r="AA124" i="7"/>
  <c r="AA151" i="8"/>
  <c r="AE95" i="8"/>
  <c r="BR118" i="3"/>
  <c r="BT85" i="3"/>
  <c r="BT52" i="3"/>
  <c r="BV44" i="3"/>
  <c r="BT61" i="3"/>
  <c r="BV84" i="3"/>
  <c r="BR177" i="3"/>
  <c r="CM77" i="3"/>
  <c r="CQ77" i="3" s="1"/>
  <c r="BX192" i="3"/>
  <c r="BR96" i="3"/>
  <c r="BR137" i="3"/>
  <c r="BT143" i="3"/>
  <c r="BV47" i="3"/>
  <c r="BV85" i="3"/>
  <c r="BZ33" i="3"/>
  <c r="BZ81" i="3"/>
  <c r="AG65" i="8"/>
  <c r="AG81" i="8"/>
  <c r="BZ113" i="3"/>
  <c r="CM96" i="3"/>
  <c r="CQ96" i="3" s="1"/>
  <c r="BZ36" i="3"/>
  <c r="BP175" i="3"/>
  <c r="AA31" i="8"/>
  <c r="BT42" i="3"/>
  <c r="AA79" i="8"/>
  <c r="BP188" i="3"/>
  <c r="BR48" i="3"/>
  <c r="AE111" i="8"/>
  <c r="Y75" i="8"/>
  <c r="Y140" i="8"/>
  <c r="X185" i="7"/>
  <c r="AA47" i="7"/>
  <c r="AA98" i="8"/>
  <c r="AA74" i="8"/>
  <c r="W145" i="8"/>
  <c r="Y35" i="8"/>
  <c r="AA146" i="8"/>
  <c r="AA34" i="8"/>
  <c r="AA122" i="8"/>
  <c r="W167" i="8"/>
  <c r="W183" i="8"/>
  <c r="AA71" i="7"/>
  <c r="Y53" i="8"/>
  <c r="AB119" i="7"/>
  <c r="AB52" i="7"/>
  <c r="AB65" i="7"/>
  <c r="AB54" i="7"/>
  <c r="AC55" i="7" s="1"/>
  <c r="AE135" i="8"/>
  <c r="AE151" i="8"/>
  <c r="AB84" i="7"/>
  <c r="AB100" i="7"/>
  <c r="AB116" i="7"/>
  <c r="AB133" i="7"/>
  <c r="AB149" i="7"/>
  <c r="AB49" i="7"/>
  <c r="AB81" i="7"/>
  <c r="AB70" i="7"/>
  <c r="AB118" i="7"/>
  <c r="AB135" i="7"/>
  <c r="AC136" i="7" s="1"/>
  <c r="AB151" i="7"/>
  <c r="AG169" i="8"/>
  <c r="AB128" i="7"/>
  <c r="AB146" i="7"/>
  <c r="AB162" i="7"/>
  <c r="AB178" i="7"/>
  <c r="AB115" i="7"/>
  <c r="AB132" i="7"/>
  <c r="AE59" i="8"/>
  <c r="AE75" i="8"/>
  <c r="AE91" i="8"/>
  <c r="AE107" i="8"/>
  <c r="AE124" i="8"/>
  <c r="AB48" i="7"/>
  <c r="AB64" i="7"/>
  <c r="AB80" i="7"/>
  <c r="AB96" i="7"/>
  <c r="AB112" i="7"/>
  <c r="AB129" i="7"/>
  <c r="AC130" i="7" s="1"/>
  <c r="AB145" i="7"/>
  <c r="AB73" i="7"/>
  <c r="Y136" i="8"/>
  <c r="AB63" i="7"/>
  <c r="AB79" i="7"/>
  <c r="AB95" i="7"/>
  <c r="AB160" i="7"/>
  <c r="AB176" i="7"/>
  <c r="AE216" i="8"/>
  <c r="AB76" i="7"/>
  <c r="AB92" i="7"/>
  <c r="AB108" i="7"/>
  <c r="AB125" i="7"/>
  <c r="AB57" i="7"/>
  <c r="AB89" i="7"/>
  <c r="AB121" i="7"/>
  <c r="AB46" i="7"/>
  <c r="AB62" i="7"/>
  <c r="AB78" i="7"/>
  <c r="AB110" i="7"/>
  <c r="AB127" i="7"/>
  <c r="AB143" i="7"/>
  <c r="AB159" i="7"/>
  <c r="AB175" i="7"/>
  <c r="W179" i="8"/>
  <c r="Y95" i="8"/>
  <c r="AA67" i="7"/>
  <c r="AA94" i="8"/>
  <c r="AA131" i="7"/>
  <c r="AA155" i="7"/>
  <c r="AB157" i="7"/>
  <c r="AB173" i="7"/>
  <c r="AB105" i="7"/>
  <c r="AB138" i="7"/>
  <c r="AE41" i="8"/>
  <c r="AB94" i="7"/>
  <c r="AA43" i="7"/>
  <c r="AB43" i="7"/>
  <c r="AC43" i="7" s="1"/>
  <c r="AB59" i="7"/>
  <c r="AC60" i="7" s="1"/>
  <c r="AB75" i="7"/>
  <c r="AB91" i="7"/>
  <c r="AB140" i="7"/>
  <c r="AG158" i="8"/>
  <c r="AG174" i="8"/>
  <c r="AB72" i="7"/>
  <c r="AB88" i="7"/>
  <c r="AB153" i="7"/>
  <c r="AB185" i="7"/>
  <c r="AB68" i="7"/>
  <c r="AB154" i="7"/>
  <c r="AB170" i="7"/>
  <c r="AB186" i="7"/>
  <c r="AB107" i="7"/>
  <c r="AB124" i="7"/>
  <c r="AB156" i="7"/>
  <c r="AB172" i="7"/>
  <c r="AB56" i="7"/>
  <c r="AC56" i="7" s="1"/>
  <c r="AB104" i="7"/>
  <c r="AB120" i="7"/>
  <c r="AB137" i="7"/>
  <c r="AB169" i="7"/>
  <c r="AG38" i="8"/>
  <c r="AG54" i="8"/>
  <c r="AA159" i="7"/>
  <c r="AA41" i="7"/>
  <c r="AA68" i="8"/>
  <c r="AA156" i="8"/>
  <c r="W189" i="8"/>
  <c r="AC109" i="8"/>
  <c r="AG25" i="8"/>
  <c r="AG41" i="8"/>
  <c r="AG127" i="8"/>
  <c r="AG143" i="8"/>
  <c r="AG175" i="8"/>
  <c r="Y63" i="8"/>
  <c r="W171" i="8"/>
  <c r="Y168" i="8"/>
  <c r="AA99" i="7"/>
  <c r="AA150" i="8"/>
  <c r="AA86" i="7"/>
  <c r="AA113" i="8"/>
  <c r="AA137" i="8"/>
  <c r="AA38" i="8"/>
  <c r="AA126" i="8"/>
  <c r="AA163" i="7"/>
  <c r="AG150" i="8"/>
  <c r="AG166" i="8"/>
  <c r="AG182" i="8"/>
  <c r="Y109" i="8"/>
  <c r="Y150" i="8"/>
  <c r="W158" i="8"/>
  <c r="W174" i="8"/>
  <c r="AA139" i="7"/>
  <c r="AE127" i="8"/>
  <c r="AE143" i="8"/>
  <c r="AA52" i="8"/>
  <c r="AA89" i="7"/>
  <c r="AA140" i="8"/>
  <c r="AE159" i="8"/>
  <c r="AG161" i="8"/>
  <c r="AG27" i="8"/>
  <c r="AE67" i="8"/>
  <c r="AE83" i="8"/>
  <c r="AE99" i="8"/>
  <c r="AE115" i="8"/>
  <c r="AE132" i="8"/>
  <c r="AB177" i="7"/>
  <c r="AE215" i="8"/>
  <c r="AB93" i="7"/>
  <c r="AB61" i="7"/>
  <c r="AC61" i="7" s="1"/>
  <c r="AB77" i="7"/>
  <c r="BZ183" i="3"/>
  <c r="BR151" i="3"/>
  <c r="BX202" i="3"/>
  <c r="CM202" i="3"/>
  <c r="Y67" i="8"/>
  <c r="Y132" i="8"/>
  <c r="BX215" i="3"/>
  <c r="CM215" i="3"/>
  <c r="BX218" i="3"/>
  <c r="CM218" i="3"/>
  <c r="CM94" i="3"/>
  <c r="CQ94" i="3" s="1"/>
  <c r="BX200" i="3"/>
  <c r="CM200" i="3"/>
  <c r="BX199" i="3"/>
  <c r="CM199" i="3"/>
  <c r="BT148" i="3"/>
  <c r="BZ38" i="3"/>
  <c r="BZ70" i="3"/>
  <c r="Y66" i="8"/>
  <c r="BR150" i="3"/>
  <c r="BV92" i="3"/>
  <c r="AD117" i="7"/>
  <c r="AF153" i="7"/>
  <c r="AA57" i="8"/>
  <c r="BT108" i="3"/>
  <c r="AA118" i="7"/>
  <c r="BP153" i="3"/>
  <c r="BV68" i="3"/>
  <c r="BV108" i="3"/>
  <c r="BX139" i="3"/>
  <c r="AC59" i="8"/>
  <c r="BT66" i="3"/>
  <c r="BT130" i="3"/>
  <c r="AA140" i="7"/>
  <c r="BZ138" i="3"/>
  <c r="BZ154" i="3"/>
  <c r="AE210" i="8"/>
  <c r="AB158" i="7"/>
  <c r="AB174" i="7"/>
  <c r="AB45" i="7"/>
  <c r="BR40" i="3"/>
  <c r="Y61" i="8"/>
  <c r="Y101" i="8"/>
  <c r="BR185" i="3"/>
  <c r="AE146" i="8"/>
  <c r="BZ110" i="3"/>
  <c r="AB126" i="7"/>
  <c r="X72" i="7"/>
  <c r="X40" i="7"/>
  <c r="X169" i="7"/>
  <c r="AG33" i="8"/>
  <c r="AA39" i="8"/>
  <c r="BT114" i="3"/>
  <c r="AA127" i="8"/>
  <c r="BZ73" i="3"/>
  <c r="BZ89" i="3"/>
  <c r="AA65" i="8"/>
  <c r="AG180" i="8"/>
  <c r="AA41" i="8"/>
  <c r="AA102" i="7"/>
  <c r="AA126" i="7"/>
  <c r="AA153" i="8"/>
  <c r="BR127" i="3"/>
  <c r="AE168" i="8"/>
  <c r="BT28" i="3"/>
  <c r="AE86" i="8"/>
  <c r="BX116" i="3"/>
  <c r="AG140" i="8"/>
  <c r="BV116" i="3"/>
  <c r="BV133" i="3"/>
  <c r="AE102" i="8"/>
  <c r="Y153" i="8"/>
  <c r="BZ46" i="3"/>
  <c r="BZ78" i="3"/>
  <c r="BZ127" i="3"/>
  <c r="AG156" i="8"/>
  <c r="Y34" i="8"/>
  <c r="BR117" i="3"/>
  <c r="Y179" i="8"/>
  <c r="BR77" i="3"/>
  <c r="Y139" i="8"/>
  <c r="BV141" i="3"/>
  <c r="AE199" i="8"/>
  <c r="BX170" i="3"/>
  <c r="BZ172" i="3"/>
  <c r="BZ124" i="3"/>
  <c r="BZ156" i="3"/>
  <c r="BV89" i="3"/>
  <c r="AC88" i="8"/>
  <c r="BX73" i="3"/>
  <c r="BX89" i="3"/>
  <c r="Y55" i="8"/>
  <c r="BR139" i="3"/>
  <c r="BT145" i="3"/>
  <c r="BV170" i="3"/>
  <c r="BP166" i="3"/>
  <c r="BP182" i="3"/>
  <c r="BR98" i="3"/>
  <c r="Y160" i="8"/>
  <c r="BT33" i="3"/>
  <c r="AA70" i="8"/>
  <c r="AA158" i="8"/>
  <c r="AE188" i="8"/>
  <c r="AE204" i="8"/>
  <c r="AE220" i="8"/>
  <c r="BV100" i="3"/>
  <c r="BX105" i="3"/>
  <c r="BX121" i="3"/>
  <c r="AA46" i="8"/>
  <c r="BT97" i="3"/>
  <c r="AA107" i="7"/>
  <c r="AA134" i="8"/>
  <c r="BX138" i="3"/>
  <c r="BX154" i="3"/>
  <c r="BZ75" i="3"/>
  <c r="BZ91" i="3"/>
  <c r="BZ107" i="3"/>
  <c r="BV49" i="3"/>
  <c r="BV130" i="3"/>
  <c r="BX205" i="3"/>
  <c r="AG138" i="8"/>
  <c r="BR62" i="3"/>
  <c r="W188" i="8"/>
  <c r="AA100" i="7"/>
  <c r="BX68" i="3"/>
  <c r="AA38" i="7"/>
  <c r="AA89" i="8"/>
  <c r="BT140" i="3"/>
  <c r="AA150" i="7"/>
  <c r="BV60" i="3"/>
  <c r="BR107" i="3"/>
  <c r="BT90" i="3"/>
  <c r="BX82" i="3"/>
  <c r="BR67" i="3"/>
  <c r="Y169" i="8"/>
  <c r="BV114" i="3"/>
  <c r="BX84" i="3"/>
  <c r="BP161" i="3"/>
  <c r="BP177" i="3"/>
  <c r="Y188" i="8"/>
  <c r="AE184" i="8"/>
  <c r="Y129" i="8"/>
  <c r="BX100" i="3"/>
  <c r="BX173" i="3"/>
  <c r="AG107" i="8"/>
  <c r="AG124" i="8"/>
  <c r="BR53" i="3"/>
  <c r="BR93" i="3"/>
  <c r="Y114" i="8"/>
  <c r="BV163" i="3"/>
  <c r="BX39" i="3"/>
  <c r="Y74" i="8"/>
  <c r="BR158" i="3"/>
  <c r="AG170" i="8"/>
  <c r="BX55" i="3"/>
  <c r="AE200" i="8"/>
  <c r="BX119" i="3"/>
  <c r="BV93" i="3"/>
  <c r="BZ157" i="3"/>
  <c r="BV42" i="3"/>
  <c r="BV58" i="3"/>
  <c r="BT135" i="3"/>
  <c r="BZ62" i="3"/>
  <c r="BZ94" i="3"/>
  <c r="BZ143" i="3"/>
  <c r="BR37" i="3"/>
  <c r="Y98" i="8"/>
  <c r="BR182" i="3"/>
  <c r="BV74" i="3"/>
  <c r="BV90" i="3"/>
  <c r="AA33" i="7"/>
  <c r="AA60" i="8"/>
  <c r="BT87" i="3"/>
  <c r="AA148" i="8"/>
  <c r="BZ159" i="3"/>
  <c r="Y58" i="8"/>
  <c r="BR142" i="3"/>
  <c r="Y163" i="8"/>
  <c r="AB109" i="7"/>
  <c r="AB142" i="7"/>
  <c r="BT69" i="3"/>
  <c r="AA79" i="7"/>
  <c r="BX42" i="3"/>
  <c r="BT116" i="3"/>
  <c r="BV173" i="3"/>
  <c r="AG188" i="8"/>
  <c r="AG190" i="8"/>
  <c r="U90" i="8"/>
  <c r="Y180" i="8"/>
  <c r="AB69" i="7"/>
  <c r="AF143" i="7"/>
  <c r="AB53" i="7"/>
  <c r="AB85" i="7"/>
  <c r="AB101" i="7"/>
  <c r="AB117" i="7"/>
  <c r="Y69" i="8"/>
  <c r="AB134" i="7"/>
  <c r="AB150" i="7"/>
  <c r="AB166" i="7"/>
  <c r="AB182" i="7"/>
  <c r="BP131" i="3"/>
  <c r="BP125" i="3"/>
  <c r="W153" i="8"/>
  <c r="AF110" i="7"/>
  <c r="AF167" i="7"/>
  <c r="BX60" i="3"/>
  <c r="AF88" i="7"/>
  <c r="BT44" i="3"/>
  <c r="AF67" i="7"/>
  <c r="AF151" i="7"/>
  <c r="X56" i="7"/>
  <c r="BP142" i="3"/>
  <c r="X153" i="7"/>
  <c r="AA119" i="8"/>
  <c r="BT146" i="3"/>
  <c r="AA156" i="7"/>
  <c r="AF164" i="7"/>
  <c r="BR64" i="3"/>
  <c r="Y85" i="8"/>
  <c r="Y126" i="8"/>
  <c r="AE89" i="8"/>
  <c r="AE105" i="8"/>
  <c r="BX133" i="3"/>
  <c r="AF32" i="7"/>
  <c r="AE118" i="8"/>
  <c r="X137" i="7"/>
  <c r="AF188" i="7"/>
  <c r="BR51" i="3"/>
  <c r="Y72" i="8"/>
  <c r="AF43" i="7"/>
  <c r="BX92" i="3"/>
  <c r="AG88" i="8"/>
  <c r="AG104" i="8"/>
  <c r="BZ64" i="3"/>
  <c r="BZ96" i="3"/>
  <c r="X120" i="7"/>
  <c r="AF86" i="7"/>
  <c r="BR75" i="3"/>
  <c r="BT39" i="3"/>
  <c r="AA49" i="7"/>
  <c r="AA76" i="8"/>
  <c r="BT127" i="3"/>
  <c r="AA137" i="7"/>
  <c r="BV103" i="3"/>
  <c r="BV184" i="3"/>
  <c r="BX165" i="3"/>
  <c r="BX197" i="3"/>
  <c r="AG67" i="8"/>
  <c r="AG83" i="8"/>
  <c r="BZ191" i="3"/>
  <c r="BP185" i="3"/>
  <c r="BV65" i="3"/>
  <c r="BV146" i="3"/>
  <c r="X104" i="7"/>
  <c r="AA127" i="7"/>
  <c r="AA154" i="8"/>
  <c r="AF62" i="7"/>
  <c r="AF175" i="7"/>
  <c r="Y56" i="8"/>
  <c r="BR180" i="3"/>
  <c r="AE157" i="8"/>
  <c r="AG94" i="8"/>
  <c r="BT103" i="3"/>
  <c r="AA113" i="7"/>
  <c r="AG132" i="8"/>
  <c r="AG153" i="8"/>
  <c r="X88" i="7"/>
  <c r="AA42" i="8"/>
  <c r="BT93" i="3"/>
  <c r="AA103" i="7"/>
  <c r="AA130" i="8"/>
  <c r="BT157" i="3"/>
  <c r="AG49" i="8"/>
  <c r="BV171" i="3"/>
  <c r="BX160" i="3"/>
  <c r="AF35" i="7"/>
  <c r="AF124" i="7"/>
  <c r="BZ170" i="3"/>
  <c r="Y147" i="8"/>
  <c r="BX183" i="3"/>
  <c r="X53" i="7"/>
  <c r="X109" i="7"/>
  <c r="X161" i="7"/>
  <c r="X48" i="7"/>
  <c r="X64" i="7"/>
  <c r="X80" i="7"/>
  <c r="X96" i="7"/>
  <c r="X112" i="7"/>
  <c r="X129" i="7"/>
  <c r="X145" i="7"/>
  <c r="X193" i="7"/>
  <c r="X45" i="7"/>
  <c r="X117" i="7"/>
  <c r="X177" i="7"/>
  <c r="U21" i="8"/>
  <c r="BR54" i="3"/>
  <c r="BR135" i="3"/>
  <c r="AE176" i="8"/>
  <c r="X85" i="7"/>
  <c r="BR140" i="3"/>
  <c r="U69" i="8"/>
  <c r="U166" i="8"/>
  <c r="BX220" i="3"/>
  <c r="X37" i="7"/>
  <c r="X69" i="7"/>
  <c r="BX95" i="3"/>
  <c r="BV71" i="3"/>
  <c r="BV136" i="3"/>
  <c r="BT29" i="3"/>
  <c r="AE173" i="8"/>
  <c r="AA100" i="8"/>
  <c r="BX181" i="3"/>
  <c r="AA36" i="8"/>
  <c r="BX58" i="3"/>
  <c r="BV152" i="3"/>
  <c r="BV168" i="3"/>
  <c r="BT63" i="3"/>
  <c r="BR175" i="3"/>
  <c r="AE71" i="8"/>
  <c r="BX147" i="3"/>
  <c r="W164" i="8"/>
  <c r="X77" i="7"/>
  <c r="X93" i="7"/>
  <c r="AG30" i="8"/>
  <c r="AF99" i="7"/>
  <c r="AF156" i="7"/>
  <c r="AE57" i="8"/>
  <c r="W180" i="8"/>
  <c r="Y96" i="8"/>
  <c r="AA68" i="7"/>
  <c r="AA92" i="7"/>
  <c r="AE73" i="8"/>
  <c r="BT45" i="3"/>
  <c r="AA73" i="7"/>
  <c r="BP162" i="3"/>
  <c r="AG162" i="8"/>
  <c r="BR35" i="3"/>
  <c r="BR115" i="3"/>
  <c r="BT58" i="3"/>
  <c r="BT82" i="3"/>
  <c r="AA95" i="8"/>
  <c r="AA132" i="7"/>
  <c r="BX79" i="3"/>
  <c r="BX144" i="3"/>
  <c r="AF132" i="7"/>
  <c r="AG132" i="7" s="1"/>
  <c r="AF56" i="7"/>
  <c r="AF177" i="7"/>
  <c r="BP178" i="3"/>
  <c r="BR70" i="3"/>
  <c r="AE87" i="8"/>
  <c r="AG46" i="8"/>
  <c r="AG62" i="8"/>
  <c r="BR104" i="3"/>
  <c r="BR145" i="3"/>
  <c r="Y166" i="8"/>
  <c r="W36" i="8"/>
  <c r="W57" i="8"/>
  <c r="W81" i="8"/>
  <c r="BX98" i="3"/>
  <c r="BX187" i="3"/>
  <c r="BT106" i="3"/>
  <c r="AG159" i="8"/>
  <c r="AF24" i="7"/>
  <c r="AG24" i="7" s="1"/>
  <c r="AD75" i="7"/>
  <c r="Y79" i="8"/>
  <c r="BR163" i="3"/>
  <c r="Y184" i="8"/>
  <c r="BT73" i="3"/>
  <c r="AA83" i="7"/>
  <c r="AE35" i="8"/>
  <c r="AD64" i="7"/>
  <c r="AD166" i="7"/>
  <c r="AD198" i="7"/>
  <c r="AD96" i="7"/>
  <c r="AD112" i="7"/>
  <c r="AD85" i="7"/>
  <c r="BR189" i="3"/>
  <c r="AD72" i="7"/>
  <c r="AD161" i="7"/>
  <c r="BX207" i="3"/>
  <c r="AD206" i="7"/>
  <c r="AD93" i="7"/>
  <c r="AE93" i="7" s="1"/>
  <c r="AD134" i="7"/>
  <c r="X101" i="7"/>
  <c r="X150" i="7"/>
  <c r="U134" i="8"/>
  <c r="BP71" i="3"/>
  <c r="BP136" i="3"/>
  <c r="W78" i="8"/>
  <c r="U125" i="8"/>
  <c r="W38" i="8"/>
  <c r="BX103" i="3"/>
  <c r="BZ146" i="3"/>
  <c r="BZ162" i="3"/>
  <c r="BP180" i="3"/>
  <c r="BR80" i="3"/>
  <c r="Y142" i="8"/>
  <c r="BT159" i="3"/>
  <c r="U56" i="8"/>
  <c r="U185" i="8"/>
  <c r="BZ52" i="3"/>
  <c r="BZ178" i="3"/>
  <c r="Y137" i="8"/>
  <c r="BR156" i="3"/>
  <c r="Y177" i="8"/>
  <c r="AE197" i="8"/>
  <c r="AG22" i="8"/>
  <c r="BZ121" i="3"/>
  <c r="BZ30" i="3"/>
  <c r="BP186" i="3"/>
  <c r="Y59" i="8"/>
  <c r="Y124" i="8"/>
  <c r="BX106" i="3"/>
  <c r="BX131" i="3"/>
  <c r="BZ68" i="3"/>
  <c r="BV106" i="3"/>
  <c r="BV122" i="3"/>
  <c r="BV139" i="3"/>
  <c r="BV155" i="3"/>
  <c r="BX184" i="3"/>
  <c r="BZ65" i="3"/>
  <c r="AG135" i="8"/>
  <c r="AG151" i="8"/>
  <c r="BX149" i="3"/>
  <c r="AG59" i="8"/>
  <c r="AG75" i="8"/>
  <c r="BP76" i="3"/>
  <c r="BR94" i="3"/>
  <c r="BR143" i="3"/>
  <c r="AA58" i="8"/>
  <c r="BV134" i="3"/>
  <c r="BV150" i="3"/>
  <c r="AG183" i="8"/>
  <c r="BV187" i="3"/>
  <c r="BX136" i="3"/>
  <c r="BZ97" i="3"/>
  <c r="BP172" i="3"/>
  <c r="BX108" i="3"/>
  <c r="AE178" i="8"/>
  <c r="AG91" i="8"/>
  <c r="BT125" i="3"/>
  <c r="AA135" i="7"/>
  <c r="AA162" i="8"/>
  <c r="BX122" i="3"/>
  <c r="AE138" i="8"/>
  <c r="AA50" i="8"/>
  <c r="BT101" i="3"/>
  <c r="AA111" i="7"/>
  <c r="BX74" i="3"/>
  <c r="AE136" i="8"/>
  <c r="AE160" i="8"/>
  <c r="BZ28" i="3"/>
  <c r="BX47" i="3"/>
  <c r="BX111" i="3"/>
  <c r="AE149" i="8"/>
  <c r="BR72" i="3"/>
  <c r="Y93" i="8"/>
  <c r="Y134" i="8"/>
  <c r="AA28" i="8"/>
  <c r="AE154" i="8"/>
  <c r="Y164" i="8"/>
  <c r="BX50" i="3"/>
  <c r="BZ44" i="3"/>
  <c r="AA55" i="8"/>
  <c r="AA116" i="7"/>
  <c r="AA143" i="8"/>
  <c r="BT55" i="3"/>
  <c r="AA65" i="7"/>
  <c r="AA92" i="8"/>
  <c r="AA129" i="7"/>
  <c r="AA153" i="7"/>
  <c r="AE97" i="8"/>
  <c r="BX213" i="3"/>
  <c r="BP126" i="3"/>
  <c r="U150" i="8"/>
  <c r="V125" i="7"/>
  <c r="V92" i="7"/>
  <c r="U42" i="8"/>
  <c r="W105" i="8"/>
  <c r="BP146" i="3"/>
  <c r="BP78" i="3"/>
  <c r="W132" i="8"/>
  <c r="BP114" i="3"/>
  <c r="W128" i="8"/>
  <c r="BP55" i="3"/>
  <c r="AF150" i="7"/>
  <c r="W95" i="8"/>
  <c r="V135" i="7"/>
  <c r="BP73" i="3"/>
  <c r="BP94" i="3"/>
  <c r="BP82" i="3"/>
  <c r="V68" i="7"/>
  <c r="V38" i="7"/>
  <c r="V91" i="7"/>
  <c r="BP62" i="3"/>
  <c r="AF158" i="7"/>
  <c r="W62" i="8"/>
  <c r="BP39" i="3"/>
  <c r="V81" i="7"/>
  <c r="U173" i="8"/>
  <c r="BZ165" i="3"/>
  <c r="BP167" i="3"/>
  <c r="AG70" i="8"/>
  <c r="AF64" i="7"/>
  <c r="AF129" i="7"/>
  <c r="BV157" i="3"/>
  <c r="AF29" i="7"/>
  <c r="AF69" i="7"/>
  <c r="BX151" i="3"/>
  <c r="AD201" i="7"/>
  <c r="AD61" i="7"/>
  <c r="AD101" i="7"/>
  <c r="AD174" i="7"/>
  <c r="AD214" i="7"/>
  <c r="V60" i="7"/>
  <c r="U29" i="8"/>
  <c r="U77" i="8"/>
  <c r="U174" i="8"/>
  <c r="AA138" i="8"/>
  <c r="BV45" i="3"/>
  <c r="BX211" i="3"/>
  <c r="AF38" i="7"/>
  <c r="AG89" i="8"/>
  <c r="AF127" i="7"/>
  <c r="AF174" i="7"/>
  <c r="Y48" i="8"/>
  <c r="BR99" i="3"/>
  <c r="Y193" i="8"/>
  <c r="AA52" i="7"/>
  <c r="AA76" i="7"/>
  <c r="AA103" i="8"/>
  <c r="BT154" i="3"/>
  <c r="AE60" i="8"/>
  <c r="AF83" i="7"/>
  <c r="AF107" i="7"/>
  <c r="AF172" i="7"/>
  <c r="AD102" i="7"/>
  <c r="AE130" i="8"/>
  <c r="AD191" i="7"/>
  <c r="AF40" i="7"/>
  <c r="AF104" i="7"/>
  <c r="AF169" i="7"/>
  <c r="AD51" i="7"/>
  <c r="AD140" i="7"/>
  <c r="AG32" i="8"/>
  <c r="AF166" i="7"/>
  <c r="AA59" i="7"/>
  <c r="AA110" i="8"/>
  <c r="AD48" i="7"/>
  <c r="AD88" i="7"/>
  <c r="AD153" i="7"/>
  <c r="AD77" i="7"/>
  <c r="AD150" i="7"/>
  <c r="V44" i="7"/>
  <c r="V76" i="7"/>
  <c r="V49" i="7"/>
  <c r="V65" i="7"/>
  <c r="V33" i="7"/>
  <c r="W33" i="7" s="1"/>
  <c r="W52" i="8"/>
  <c r="W68" i="8"/>
  <c r="U179" i="8"/>
  <c r="BP60" i="3"/>
  <c r="V35" i="7"/>
  <c r="BP28" i="3"/>
  <c r="BP46" i="3"/>
  <c r="Y83" i="8"/>
  <c r="Y115" i="8"/>
  <c r="BT77" i="3"/>
  <c r="AA87" i="7"/>
  <c r="AA114" i="8"/>
  <c r="BT141" i="3"/>
  <c r="AA151" i="7"/>
  <c r="BV61" i="3"/>
  <c r="BV77" i="3"/>
  <c r="BV109" i="3"/>
  <c r="BV126" i="3"/>
  <c r="BV158" i="3"/>
  <c r="AF54" i="7"/>
  <c r="AF78" i="7"/>
  <c r="AF102" i="7"/>
  <c r="AG130" i="8"/>
  <c r="AF191" i="7"/>
  <c r="AG192" i="7" s="1"/>
  <c r="BP183" i="3"/>
  <c r="BR132" i="3"/>
  <c r="BR172" i="3"/>
  <c r="AD49" i="7"/>
  <c r="AE125" i="8"/>
  <c r="AD186" i="7"/>
  <c r="AE213" i="8"/>
  <c r="BZ49" i="3"/>
  <c r="AF59" i="7"/>
  <c r="AG110" i="8"/>
  <c r="AF148" i="7"/>
  <c r="BP164" i="3"/>
  <c r="Y37" i="8"/>
  <c r="BR120" i="3"/>
  <c r="BR161" i="3"/>
  <c r="Y182" i="8"/>
  <c r="BX44" i="3"/>
  <c r="AD54" i="7"/>
  <c r="AE81" i="8"/>
  <c r="AD143" i="7"/>
  <c r="BX157" i="3"/>
  <c r="AD167" i="7"/>
  <c r="AE194" i="8"/>
  <c r="AG43" i="8"/>
  <c r="AF80" i="7"/>
  <c r="AF120" i="7"/>
  <c r="AF145" i="7"/>
  <c r="BP193" i="3"/>
  <c r="Y50" i="8"/>
  <c r="Y90" i="8"/>
  <c r="BR174" i="3"/>
  <c r="AD91" i="7"/>
  <c r="AE92" i="7" s="1"/>
  <c r="AD115" i="7"/>
  <c r="AE116" i="7" s="1"/>
  <c r="AD180" i="7"/>
  <c r="AD220" i="7"/>
  <c r="AF45" i="7"/>
  <c r="AF61" i="7"/>
  <c r="AF85" i="7"/>
  <c r="AF126" i="7"/>
  <c r="BT49" i="3"/>
  <c r="BV113" i="3"/>
  <c r="AD129" i="7"/>
  <c r="AD177" i="7"/>
  <c r="BX191" i="3"/>
  <c r="AD217" i="7"/>
  <c r="AD53" i="7"/>
  <c r="AD126" i="7"/>
  <c r="AD190" i="7"/>
  <c r="BT53" i="3"/>
  <c r="AE63" i="8"/>
  <c r="BX114" i="3"/>
  <c r="BX228" i="3"/>
  <c r="V110" i="7"/>
  <c r="V115" i="7"/>
  <c r="V132" i="7"/>
  <c r="BX90" i="3"/>
  <c r="BX179" i="3"/>
  <c r="BX203" i="3"/>
  <c r="AF30" i="7"/>
  <c r="AG57" i="8"/>
  <c r="AF94" i="7"/>
  <c r="AF118" i="7"/>
  <c r="AG146" i="8"/>
  <c r="Y88" i="8"/>
  <c r="BT34" i="3"/>
  <c r="AA44" i="7"/>
  <c r="AA71" i="8"/>
  <c r="AA159" i="8"/>
  <c r="AF75" i="7"/>
  <c r="AF180" i="7"/>
  <c r="AD46" i="7"/>
  <c r="AD70" i="7"/>
  <c r="AD94" i="7"/>
  <c r="AD135" i="7"/>
  <c r="AD159" i="7"/>
  <c r="AD183" i="7"/>
  <c r="AF96" i="7"/>
  <c r="AF137" i="7"/>
  <c r="AF161" i="7"/>
  <c r="AF185" i="7"/>
  <c r="BV181" i="3"/>
  <c r="AD132" i="7"/>
  <c r="AD172" i="7"/>
  <c r="AD196" i="7"/>
  <c r="AG64" i="8"/>
  <c r="AD40" i="7"/>
  <c r="AD104" i="7"/>
  <c r="BX159" i="3"/>
  <c r="AD169" i="7"/>
  <c r="AD193" i="7"/>
  <c r="AD69" i="7"/>
  <c r="AD142" i="7"/>
  <c r="W54" i="8"/>
  <c r="BV142" i="3"/>
  <c r="AE152" i="8"/>
  <c r="AC163" i="8"/>
  <c r="U145" i="8"/>
  <c r="BP34" i="3"/>
  <c r="V138" i="7"/>
  <c r="W139" i="7" s="1"/>
  <c r="BP122" i="3"/>
  <c r="U98" i="8"/>
  <c r="U184" i="8"/>
  <c r="AA119" i="7"/>
  <c r="BT133" i="3"/>
  <c r="AA143" i="7"/>
  <c r="BV53" i="3"/>
  <c r="BV117" i="3"/>
  <c r="AF70" i="7"/>
  <c r="BZ84" i="3"/>
  <c r="AF159" i="7"/>
  <c r="BZ173" i="3"/>
  <c r="AF183" i="7"/>
  <c r="BP191" i="3"/>
  <c r="Y120" i="8"/>
  <c r="BT122" i="3"/>
  <c r="AE92" i="8"/>
  <c r="AD178" i="7"/>
  <c r="AF27" i="7"/>
  <c r="AF51" i="7"/>
  <c r="AG78" i="8"/>
  <c r="AF140" i="7"/>
  <c r="BZ186" i="3"/>
  <c r="W169" i="8"/>
  <c r="W185" i="8"/>
  <c r="Y45" i="8"/>
  <c r="BR169" i="3"/>
  <c r="BV55" i="3"/>
  <c r="BV87" i="3"/>
  <c r="AD199" i="7"/>
  <c r="AF48" i="7"/>
  <c r="AF72" i="7"/>
  <c r="BZ151" i="3"/>
  <c r="AE46" i="8"/>
  <c r="AD83" i="7"/>
  <c r="AD107" i="7"/>
  <c r="AD212" i="7"/>
  <c r="AF77" i="7"/>
  <c r="AD56" i="7"/>
  <c r="AD80" i="7"/>
  <c r="AD145" i="7"/>
  <c r="AD209" i="7"/>
  <c r="AD45" i="7"/>
  <c r="AD109" i="7"/>
  <c r="AD182" i="7"/>
  <c r="W47" i="8"/>
  <c r="BR167" i="3"/>
  <c r="AA63" i="7"/>
  <c r="U24" i="8"/>
  <c r="U153" i="8"/>
  <c r="V108" i="7"/>
  <c r="V105" i="7"/>
  <c r="U58" i="8"/>
  <c r="U195" i="8"/>
  <c r="V94" i="7"/>
  <c r="V75" i="7"/>
  <c r="W118" i="8"/>
  <c r="U68" i="8"/>
  <c r="Y43" i="8"/>
  <c r="Y156" i="8"/>
  <c r="BT109" i="3"/>
  <c r="AF46" i="7"/>
  <c r="AG97" i="8"/>
  <c r="AF135" i="7"/>
  <c r="BR59" i="3"/>
  <c r="Y161" i="8"/>
  <c r="AE181" i="8"/>
  <c r="BX208" i="3"/>
  <c r="AF91" i="7"/>
  <c r="AF115" i="7"/>
  <c r="BR88" i="3"/>
  <c r="BR129" i="3"/>
  <c r="Y190" i="8"/>
  <c r="BT151" i="3"/>
  <c r="BV119" i="3"/>
  <c r="AD110" i="7"/>
  <c r="AF112" i="7"/>
  <c r="AA49" i="8"/>
  <c r="BT100" i="3"/>
  <c r="AA161" i="8"/>
  <c r="AD59" i="7"/>
  <c r="AD148" i="7"/>
  <c r="AD188" i="7"/>
  <c r="AF109" i="7"/>
  <c r="AD120" i="7"/>
  <c r="AG37" i="8"/>
  <c r="AD158" i="7"/>
  <c r="U96" i="8"/>
  <c r="U82" i="8"/>
  <c r="U106" i="8"/>
  <c r="BP121" i="3"/>
  <c r="U136" i="8"/>
  <c r="U192" i="8"/>
  <c r="W94" i="8"/>
  <c r="U71" i="8"/>
  <c r="U87" i="8"/>
  <c r="W51" i="8"/>
  <c r="U117" i="8"/>
  <c r="U88" i="8"/>
  <c r="BP74" i="3"/>
  <c r="BP119" i="3"/>
  <c r="BP44" i="3"/>
  <c r="W30" i="8"/>
  <c r="W135" i="8"/>
  <c r="U133" i="8"/>
  <c r="U80" i="8"/>
  <c r="T29" i="7"/>
  <c r="BP139" i="3"/>
  <c r="BP67" i="3"/>
  <c r="BP98" i="3"/>
  <c r="BP105" i="3"/>
  <c r="BR86" i="3"/>
  <c r="AA39" i="7"/>
  <c r="AA90" i="8"/>
  <c r="BT117" i="3"/>
  <c r="BV174" i="3"/>
  <c r="W161" i="8"/>
  <c r="W177" i="8"/>
  <c r="BR56" i="3"/>
  <c r="Y117" i="8"/>
  <c r="Y158" i="8"/>
  <c r="BV63" i="3"/>
  <c r="BT68" i="3"/>
  <c r="BX194" i="3"/>
  <c r="AG72" i="8"/>
  <c r="BV81" i="3"/>
  <c r="V78" i="7"/>
  <c r="W97" i="8"/>
  <c r="BP79" i="3"/>
  <c r="BP100" i="3"/>
  <c r="V51" i="7"/>
  <c r="U36" i="8"/>
  <c r="U157" i="8"/>
  <c r="AA66" i="8"/>
  <c r="AE39" i="8"/>
  <c r="BX66" i="3"/>
  <c r="AE128" i="8"/>
  <c r="Y40" i="8"/>
  <c r="AE36" i="8"/>
  <c r="BX87" i="3"/>
  <c r="BX176" i="3"/>
  <c r="BZ25" i="3"/>
  <c r="AG86" i="8"/>
  <c r="Y77" i="8"/>
  <c r="BV95" i="3"/>
  <c r="BV111" i="3"/>
  <c r="BV128" i="3"/>
  <c r="AG172" i="8"/>
  <c r="AA54" i="7"/>
  <c r="AA81" i="8"/>
  <c r="BT156" i="3"/>
  <c r="AE54" i="8"/>
  <c r="AG29" i="8"/>
  <c r="BZ153" i="3"/>
  <c r="BP41" i="3"/>
  <c r="V107" i="7"/>
  <c r="W35" i="8"/>
  <c r="V96" i="7"/>
  <c r="AE103" i="8"/>
  <c r="AE192" i="8"/>
  <c r="BX63" i="3"/>
  <c r="AE100" i="8"/>
  <c r="BX128" i="3"/>
  <c r="BX152" i="3"/>
  <c r="AE189" i="8"/>
  <c r="AA44" i="8"/>
  <c r="BT71" i="3"/>
  <c r="AA81" i="7"/>
  <c r="BV144" i="3"/>
  <c r="BT132" i="3"/>
  <c r="AA142" i="7"/>
  <c r="BX210" i="3"/>
  <c r="Y47" i="8"/>
  <c r="BR131" i="3"/>
  <c r="Y152" i="8"/>
  <c r="BT153" i="3"/>
  <c r="AG45" i="8"/>
  <c r="AG61" i="8"/>
  <c r="AC106" i="8"/>
  <c r="W28" i="8"/>
  <c r="V143" i="7"/>
  <c r="V80" i="7"/>
  <c r="V36" i="7"/>
  <c r="V100" i="7"/>
  <c r="W44" i="8"/>
  <c r="V57" i="7"/>
  <c r="V89" i="7"/>
  <c r="BP111" i="3"/>
  <c r="W125" i="8"/>
  <c r="U147" i="8"/>
  <c r="U171" i="8"/>
  <c r="V86" i="7"/>
  <c r="V102" i="7"/>
  <c r="W121" i="8"/>
  <c r="BP36" i="3"/>
  <c r="U55" i="8"/>
  <c r="U92" i="8"/>
  <c r="W83" i="8"/>
  <c r="W99" i="8"/>
  <c r="W115" i="8"/>
  <c r="V129" i="7"/>
  <c r="W150" i="8"/>
  <c r="Y107" i="8"/>
  <c r="Y172" i="8"/>
  <c r="AE79" i="8"/>
  <c r="BX155" i="3"/>
  <c r="BX219" i="3"/>
  <c r="BZ60" i="3"/>
  <c r="AG73" i="8"/>
  <c r="BR43" i="3"/>
  <c r="BV179" i="3"/>
  <c r="AE141" i="8"/>
  <c r="AE165" i="8"/>
  <c r="AG102" i="8"/>
  <c r="BT47" i="3"/>
  <c r="AA57" i="7"/>
  <c r="AA84" i="8"/>
  <c r="AA108" i="8"/>
  <c r="AA145" i="7"/>
  <c r="BV160" i="3"/>
  <c r="BV176" i="3"/>
  <c r="W166" i="8"/>
  <c r="W182" i="8"/>
  <c r="AA33" i="8"/>
  <c r="AA145" i="8"/>
  <c r="AE70" i="8"/>
  <c r="BR90" i="3"/>
  <c r="AA30" i="8"/>
  <c r="BT41" i="3"/>
  <c r="AA78" i="8"/>
  <c r="BT129" i="3"/>
  <c r="BV41" i="3"/>
  <c r="AG77" i="8"/>
  <c r="AG93" i="8"/>
  <c r="AC149" i="8"/>
  <c r="U120" i="8"/>
  <c r="V41" i="7"/>
  <c r="V121" i="7"/>
  <c r="V62" i="7"/>
  <c r="U161" i="8"/>
  <c r="V141" i="7"/>
  <c r="BP47" i="3"/>
  <c r="BP128" i="3"/>
  <c r="U131" i="8"/>
  <c r="V46" i="7"/>
  <c r="BP57" i="3"/>
  <c r="U141" i="8"/>
  <c r="BP38" i="3"/>
  <c r="BP54" i="3"/>
  <c r="BP70" i="3"/>
  <c r="BX225" i="3"/>
  <c r="BR46" i="3"/>
  <c r="BR110" i="3"/>
  <c r="BX195" i="3"/>
  <c r="BZ100" i="3"/>
  <c r="BZ125" i="3"/>
  <c r="BR124" i="3"/>
  <c r="Y145" i="8"/>
  <c r="BR164" i="3"/>
  <c r="AA47" i="8"/>
  <c r="AA108" i="7"/>
  <c r="AA135" i="8"/>
  <c r="BX168" i="3"/>
  <c r="BX216" i="3"/>
  <c r="BZ41" i="3"/>
  <c r="AG167" i="8"/>
  <c r="BT111" i="3"/>
  <c r="AA121" i="7"/>
  <c r="BX36" i="3"/>
  <c r="AE162" i="8"/>
  <c r="AG35" i="8"/>
  <c r="AG99" i="8"/>
  <c r="BP169" i="3"/>
  <c r="BZ27" i="3"/>
  <c r="AG40" i="8"/>
  <c r="AG120" i="8"/>
  <c r="BR155" i="3"/>
  <c r="Y176" i="8"/>
  <c r="AA54" i="8"/>
  <c r="AA91" i="7"/>
  <c r="AA115" i="7"/>
  <c r="AA142" i="8"/>
  <c r="BV105" i="3"/>
  <c r="BV121" i="3"/>
  <c r="AE43" i="8"/>
  <c r="BX135" i="3"/>
  <c r="AF34" i="7"/>
  <c r="AG126" i="8"/>
  <c r="AG142" i="8"/>
  <c r="BP50" i="3"/>
  <c r="BP95" i="3"/>
  <c r="W108" i="8"/>
  <c r="V67" i="7"/>
  <c r="V112" i="7"/>
  <c r="BP42" i="3"/>
  <c r="V84" i="7"/>
  <c r="U61" i="8"/>
  <c r="V73" i="7"/>
  <c r="V148" i="7"/>
  <c r="BP102" i="3"/>
  <c r="V93" i="7"/>
  <c r="BR191" i="3"/>
  <c r="AG113" i="8"/>
  <c r="Y80" i="8"/>
  <c r="Y185" i="8"/>
  <c r="AA84" i="7"/>
  <c r="BT98" i="3"/>
  <c r="BZ105" i="3"/>
  <c r="AE49" i="8"/>
  <c r="BX76" i="3"/>
  <c r="BX125" i="3"/>
  <c r="BX189" i="3"/>
  <c r="BR101" i="3"/>
  <c r="Y123" i="8"/>
  <c r="V118" i="7"/>
  <c r="V52" i="7"/>
  <c r="BP106" i="3"/>
  <c r="V116" i="7"/>
  <c r="BP63" i="3"/>
  <c r="V97" i="7"/>
  <c r="V70" i="7"/>
  <c r="V127" i="7"/>
  <c r="V43" i="7"/>
  <c r="W86" i="8"/>
  <c r="V99" i="7"/>
  <c r="V124" i="7"/>
  <c r="BP86" i="3"/>
  <c r="BP118" i="3"/>
  <c r="U40" i="8"/>
  <c r="U104" i="8"/>
  <c r="U137" i="8"/>
  <c r="U169" i="8"/>
  <c r="W55" i="8"/>
  <c r="W87" i="8"/>
  <c r="W119" i="8"/>
  <c r="V133" i="7"/>
  <c r="BP134" i="3"/>
  <c r="W76" i="8"/>
  <c r="V113" i="7"/>
  <c r="V130" i="7"/>
  <c r="W33" i="8"/>
  <c r="BP89" i="3"/>
  <c r="U149" i="8"/>
  <c r="V40" i="7"/>
  <c r="V56" i="7"/>
  <c r="V72" i="7"/>
  <c r="BP151" i="3"/>
  <c r="W159" i="8"/>
  <c r="W175" i="8"/>
  <c r="BZ116" i="3"/>
  <c r="BZ141" i="3"/>
  <c r="AG154" i="8"/>
  <c r="BR83" i="3"/>
  <c r="BR188" i="3"/>
  <c r="BT74" i="3"/>
  <c r="AA87" i="8"/>
  <c r="BZ57" i="3"/>
  <c r="AG118" i="8"/>
  <c r="BX52" i="3"/>
  <c r="AE113" i="8"/>
  <c r="AE202" i="8"/>
  <c r="AG51" i="8"/>
  <c r="AG115" i="8"/>
  <c r="BZ167" i="3"/>
  <c r="Y42" i="8"/>
  <c r="BR61" i="3"/>
  <c r="Y82" i="8"/>
  <c r="BR126" i="3"/>
  <c r="BR166" i="3"/>
  <c r="Y187" i="8"/>
  <c r="BX178" i="3"/>
  <c r="AG56" i="8"/>
  <c r="AG137" i="8"/>
  <c r="BZ164" i="3"/>
  <c r="AB58" i="7"/>
  <c r="U64" i="8"/>
  <c r="U193" i="8"/>
  <c r="W103" i="8"/>
  <c r="W60" i="8"/>
  <c r="W92" i="8"/>
  <c r="U111" i="8"/>
  <c r="U168" i="8"/>
  <c r="V126" i="7"/>
  <c r="U45" i="8"/>
  <c r="U93" i="8"/>
  <c r="U109" i="8"/>
  <c r="U66" i="8"/>
  <c r="W49" i="8"/>
  <c r="U23" i="8"/>
  <c r="U39" i="8"/>
  <c r="U152" i="8"/>
  <c r="U28" i="8"/>
  <c r="U114" i="8"/>
  <c r="U139" i="8"/>
  <c r="U103" i="8"/>
  <c r="U119" i="8"/>
  <c r="U101" i="8"/>
  <c r="U182" i="8"/>
  <c r="W84" i="8"/>
  <c r="U187" i="8"/>
  <c r="W41" i="8"/>
  <c r="W138" i="8"/>
  <c r="W140" i="8"/>
  <c r="V53" i="7"/>
  <c r="AF82" i="7"/>
  <c r="AC38" i="8"/>
  <c r="W127" i="8"/>
  <c r="U52" i="8"/>
  <c r="V69" i="7"/>
  <c r="Y91" i="8"/>
  <c r="AA55" i="7"/>
  <c r="AA82" i="8"/>
  <c r="AE55" i="8"/>
  <c r="AE144" i="8"/>
  <c r="W111" i="8"/>
  <c r="U37" i="8"/>
  <c r="W133" i="8"/>
  <c r="U47" i="8"/>
  <c r="U63" i="8"/>
  <c r="W102" i="8"/>
  <c r="W43" i="8"/>
  <c r="W59" i="8"/>
  <c r="W124" i="8"/>
  <c r="AF171" i="7"/>
  <c r="AC126" i="8"/>
  <c r="AC181" i="8"/>
  <c r="T158" i="7"/>
  <c r="U85" i="8"/>
  <c r="U50" i="8"/>
  <c r="W113" i="8"/>
  <c r="U160" i="8"/>
  <c r="U176" i="8"/>
  <c r="AE208" i="8"/>
  <c r="T53" i="7"/>
  <c r="T77" i="7"/>
  <c r="W39" i="8"/>
  <c r="W71" i="8"/>
  <c r="U34" i="8"/>
  <c r="U123" i="8"/>
  <c r="W67" i="8"/>
  <c r="Y51" i="8"/>
  <c r="U31" i="8"/>
  <c r="U144" i="8"/>
  <c r="U112" i="8"/>
  <c r="T142" i="7"/>
  <c r="T166" i="7"/>
  <c r="T58" i="7"/>
  <c r="W65" i="8"/>
  <c r="U128" i="8"/>
  <c r="W172" i="8"/>
  <c r="U32" i="8"/>
  <c r="U158" i="8"/>
  <c r="U190" i="8"/>
  <c r="U155" i="8"/>
  <c r="U76" i="8"/>
  <c r="U116" i="8"/>
  <c r="U197" i="8"/>
  <c r="AA106" i="8"/>
  <c r="Z95" i="9"/>
  <c r="Z71" i="9"/>
  <c r="Z135" i="9"/>
  <c r="Z119" i="9"/>
  <c r="Z159" i="9"/>
  <c r="Z47" i="9"/>
  <c r="Z60" i="9"/>
  <c r="Z84" i="9"/>
  <c r="Z148" i="9"/>
  <c r="Z108" i="9"/>
  <c r="Z33" i="9"/>
  <c r="Z121" i="9"/>
  <c r="Z46" i="9"/>
  <c r="Z158" i="9"/>
  <c r="Z51" i="9"/>
  <c r="Z91" i="9"/>
  <c r="Z115" i="9"/>
  <c r="Z72" i="9"/>
  <c r="Z45" i="9"/>
  <c r="Z109" i="9"/>
  <c r="Z133" i="9"/>
  <c r="Z157" i="9"/>
  <c r="Z106" i="9"/>
  <c r="Z97" i="9"/>
  <c r="Z111" i="9"/>
  <c r="Z36" i="9"/>
  <c r="Z124" i="9"/>
  <c r="Z49" i="9"/>
  <c r="Z137" i="9"/>
  <c r="Z87" i="9"/>
  <c r="Z151" i="9"/>
  <c r="Z100" i="9"/>
  <c r="Z89" i="9"/>
  <c r="Z113" i="9"/>
  <c r="Z38" i="9"/>
  <c r="Z150" i="9"/>
  <c r="Z39" i="9"/>
  <c r="Z63" i="9"/>
  <c r="Z127" i="9"/>
  <c r="Z52" i="9"/>
  <c r="Z76" i="9"/>
  <c r="Z140" i="9"/>
  <c r="Z161" i="9"/>
  <c r="Z103" i="9"/>
  <c r="Z116" i="9"/>
  <c r="Z28" i="9"/>
  <c r="Z41" i="9"/>
  <c r="Z26" i="9"/>
  <c r="AA26" i="9" s="1"/>
  <c r="Z79" i="9"/>
  <c r="Z143" i="9"/>
  <c r="Z68" i="9"/>
  <c r="Z92" i="9"/>
  <c r="Z156" i="9"/>
  <c r="Z81" i="9"/>
  <c r="Z73" i="9"/>
  <c r="Z55" i="9"/>
  <c r="Z31" i="9"/>
  <c r="Z44" i="9"/>
  <c r="Z132" i="9"/>
  <c r="Z57" i="9"/>
  <c r="Z145" i="9"/>
  <c r="Z70" i="9"/>
  <c r="Z94" i="9"/>
  <c r="Z139" i="9"/>
  <c r="Z32" i="9"/>
  <c r="Z96" i="9"/>
  <c r="Z69" i="9"/>
  <c r="Z29" i="9"/>
  <c r="Z42" i="9"/>
  <c r="Z66" i="9"/>
  <c r="Z130" i="9"/>
  <c r="Z154" i="9"/>
  <c r="Z110" i="9"/>
  <c r="Z134" i="9"/>
  <c r="Z30" i="9"/>
  <c r="Z67" i="9"/>
  <c r="Z155" i="9"/>
  <c r="Z48" i="9"/>
  <c r="AA48" i="9" s="1"/>
  <c r="Z112" i="9"/>
  <c r="Z136" i="9"/>
  <c r="Z160" i="9"/>
  <c r="Z85" i="9"/>
  <c r="Z58" i="9"/>
  <c r="Z82" i="9"/>
  <c r="Z62" i="9"/>
  <c r="Z86" i="9"/>
  <c r="Z43" i="9"/>
  <c r="Z88" i="9"/>
  <c r="Z37" i="9"/>
  <c r="Z61" i="9"/>
  <c r="Z149" i="9"/>
  <c r="Z34" i="9"/>
  <c r="Z122" i="9"/>
  <c r="Z146" i="9"/>
  <c r="Z83" i="9"/>
  <c r="Z107" i="9"/>
  <c r="Z131" i="9"/>
  <c r="Z27" i="9"/>
  <c r="Z64" i="9"/>
  <c r="Z128" i="9"/>
  <c r="Z152" i="9"/>
  <c r="Z101" i="9"/>
  <c r="Z125" i="9"/>
  <c r="Z98" i="9"/>
  <c r="AA98" i="9" s="1"/>
  <c r="Z65" i="9"/>
  <c r="Z153" i="9"/>
  <c r="Z78" i="9"/>
  <c r="Z102" i="9"/>
  <c r="Z126" i="9"/>
  <c r="Z59" i="9"/>
  <c r="Z147" i="9"/>
  <c r="Z40" i="9"/>
  <c r="Z104" i="9"/>
  <c r="Z77" i="9"/>
  <c r="Z50" i="9"/>
  <c r="Z74" i="9"/>
  <c r="Z54" i="9"/>
  <c r="Z35" i="9"/>
  <c r="Z99" i="9"/>
  <c r="Z123" i="9"/>
  <c r="Z80" i="9"/>
  <c r="AA80" i="9" s="1"/>
  <c r="Z53" i="9"/>
  <c r="Z141" i="9"/>
  <c r="Z114" i="9"/>
  <c r="Z138" i="9"/>
  <c r="AA138" i="9" s="1"/>
  <c r="Z162" i="9"/>
  <c r="Z105" i="9"/>
  <c r="Z129" i="9"/>
  <c r="Z118" i="9"/>
  <c r="Z142" i="9"/>
  <c r="Z75" i="9"/>
  <c r="Z163" i="9"/>
  <c r="Z56" i="9"/>
  <c r="Z120" i="9"/>
  <c r="Z144" i="9"/>
  <c r="Z93" i="9"/>
  <c r="Z117" i="9"/>
  <c r="Z90" i="9"/>
  <c r="AC72" i="8"/>
  <c r="AC74" i="8"/>
  <c r="AC124" i="8"/>
  <c r="AC99" i="8"/>
  <c r="AC144" i="8"/>
  <c r="AC116" i="8"/>
  <c r="AC108" i="8"/>
  <c r="AC154" i="8"/>
  <c r="AC69" i="8"/>
  <c r="AC120" i="8"/>
  <c r="AC81" i="8"/>
  <c r="AC97" i="8"/>
  <c r="T117" i="7"/>
  <c r="T187" i="7"/>
  <c r="BP87" i="3"/>
  <c r="AF186" i="7"/>
  <c r="AD74" i="7"/>
  <c r="U126" i="8"/>
  <c r="U142" i="8"/>
  <c r="BP31" i="3"/>
  <c r="U84" i="8"/>
  <c r="U189" i="8"/>
  <c r="W75" i="8"/>
  <c r="V88" i="7"/>
  <c r="V104" i="7"/>
  <c r="BP103" i="3"/>
  <c r="BX227" i="3"/>
  <c r="BX222" i="3"/>
  <c r="V109" i="7"/>
  <c r="V128" i="7"/>
  <c r="X134" i="7"/>
  <c r="T37" i="7"/>
  <c r="U72" i="8"/>
  <c r="U177" i="8"/>
  <c r="W136" i="8"/>
  <c r="BP48" i="3"/>
  <c r="U18" i="8"/>
  <c r="W89" i="8"/>
  <c r="BP108" i="3"/>
  <c r="W70" i="8"/>
  <c r="V83" i="7"/>
  <c r="BP97" i="3"/>
  <c r="V140" i="7"/>
  <c r="V48" i="7"/>
  <c r="W91" i="8"/>
  <c r="V145" i="7"/>
  <c r="BP138" i="3"/>
  <c r="BX221" i="3"/>
  <c r="V61" i="7"/>
  <c r="V77" i="7"/>
  <c r="BP154" i="3"/>
  <c r="AF179" i="7"/>
  <c r="AD90" i="7"/>
  <c r="AD187" i="7"/>
  <c r="AD203" i="7"/>
  <c r="W31" i="8"/>
  <c r="BP80" i="3"/>
  <c r="AC165" i="8"/>
  <c r="AC161" i="8"/>
  <c r="U48" i="8"/>
  <c r="U129" i="8"/>
  <c r="W63" i="8"/>
  <c r="W79" i="8"/>
  <c r="U53" i="8"/>
  <c r="W100" i="8"/>
  <c r="W116" i="8"/>
  <c r="U163" i="8"/>
  <c r="V54" i="7"/>
  <c r="W73" i="8"/>
  <c r="W130" i="8"/>
  <c r="U79" i="8"/>
  <c r="U95" i="8"/>
  <c r="W46" i="8"/>
  <c r="V59" i="7"/>
  <c r="W110" i="8"/>
  <c r="W143" i="8"/>
  <c r="BP91" i="3"/>
  <c r="BP32" i="3"/>
  <c r="U20" i="8"/>
  <c r="U44" i="8"/>
  <c r="U165" i="8"/>
  <c r="V64" i="7"/>
  <c r="W107" i="8"/>
  <c r="V120" i="7"/>
  <c r="W148" i="8"/>
  <c r="BP130" i="3"/>
  <c r="V142" i="7"/>
  <c r="X61" i="7"/>
  <c r="X58" i="7"/>
  <c r="X90" i="7"/>
  <c r="AF53" i="7"/>
  <c r="AF93" i="7"/>
  <c r="AF117" i="7"/>
  <c r="AF142" i="7"/>
  <c r="AF26" i="7"/>
  <c r="AF66" i="7"/>
  <c r="AF155" i="7"/>
  <c r="AD50" i="7"/>
  <c r="AD219" i="7"/>
  <c r="BP116" i="3"/>
  <c r="X74" i="7"/>
  <c r="AD163" i="7"/>
  <c r="AB187" i="7"/>
  <c r="V58" i="7"/>
  <c r="AF42" i="7"/>
  <c r="AF114" i="7"/>
  <c r="X182" i="7"/>
  <c r="AF134" i="7"/>
  <c r="AD139" i="7"/>
  <c r="AD98" i="7"/>
  <c r="AD114" i="7"/>
  <c r="T82" i="7"/>
  <c r="D122" i="9"/>
  <c r="T96" i="7"/>
  <c r="T32" i="7"/>
  <c r="T148" i="7"/>
  <c r="T83" i="7"/>
  <c r="T191" i="7"/>
  <c r="T175" i="7"/>
  <c r="T153" i="7"/>
  <c r="T120" i="7"/>
  <c r="T185" i="7"/>
  <c r="T169" i="7"/>
  <c r="T137" i="7"/>
  <c r="T88" i="7"/>
  <c r="T24" i="7"/>
  <c r="T132" i="7"/>
  <c r="T67" i="7"/>
  <c r="T86" i="7"/>
  <c r="T54" i="7"/>
  <c r="T193" i="7"/>
  <c r="T56" i="7"/>
  <c r="T147" i="7"/>
  <c r="T63" i="7"/>
  <c r="T176" i="7"/>
  <c r="T60" i="7"/>
  <c r="T116" i="7"/>
  <c r="T189" i="7"/>
  <c r="BP33" i="3"/>
  <c r="T73" i="7"/>
  <c r="T138" i="7"/>
  <c r="T178" i="7"/>
  <c r="BP96" i="3"/>
  <c r="U17" i="8"/>
  <c r="T70" i="7"/>
  <c r="U178" i="8"/>
  <c r="W40" i="8"/>
  <c r="W96" i="8"/>
  <c r="W137" i="8"/>
  <c r="BP141" i="3"/>
  <c r="T43" i="7"/>
  <c r="U86" i="8"/>
  <c r="T124" i="7"/>
  <c r="U167" i="8"/>
  <c r="U183" i="8"/>
  <c r="T196" i="7"/>
  <c r="V74" i="7"/>
  <c r="V147" i="7"/>
  <c r="BP115" i="3"/>
  <c r="T72" i="7"/>
  <c r="T161" i="7"/>
  <c r="U196" i="8"/>
  <c r="W82" i="8"/>
  <c r="V95" i="7"/>
  <c r="T31" i="7"/>
  <c r="T47" i="7"/>
  <c r="T79" i="7"/>
  <c r="T95" i="7"/>
  <c r="T111" i="7"/>
  <c r="T76" i="7"/>
  <c r="T133" i="7"/>
  <c r="T149" i="7"/>
  <c r="T165" i="7"/>
  <c r="T57" i="7"/>
  <c r="T89" i="7"/>
  <c r="T121" i="7"/>
  <c r="BP127" i="3"/>
  <c r="BP64" i="3"/>
  <c r="U57" i="8"/>
  <c r="U73" i="8"/>
  <c r="T143" i="7"/>
  <c r="T159" i="7"/>
  <c r="T183" i="7"/>
  <c r="BP43" i="3"/>
  <c r="BP99" i="3"/>
  <c r="T99" i="7"/>
  <c r="U127" i="8"/>
  <c r="T140" i="7"/>
  <c r="W117" i="8"/>
  <c r="W134" i="8"/>
  <c r="T40" i="7"/>
  <c r="U91" i="8"/>
  <c r="AC169" i="8"/>
  <c r="T126" i="7"/>
  <c r="T150" i="7"/>
  <c r="T190" i="7"/>
  <c r="T34" i="7"/>
  <c r="T74" i="7"/>
  <c r="T98" i="7"/>
  <c r="T163" i="7"/>
  <c r="T184" i="7"/>
  <c r="BP132" i="3"/>
  <c r="T52" i="7"/>
  <c r="T108" i="7"/>
  <c r="BP49" i="3"/>
  <c r="BP113" i="3"/>
  <c r="T41" i="7"/>
  <c r="T105" i="7"/>
  <c r="T162" i="7"/>
  <c r="BP90" i="3"/>
  <c r="T22" i="7"/>
  <c r="U22" i="7" s="1"/>
  <c r="T38" i="7"/>
  <c r="T94" i="7"/>
  <c r="T110" i="7"/>
  <c r="T127" i="7"/>
  <c r="U146" i="8"/>
  <c r="U162" i="8"/>
  <c r="W64" i="8"/>
  <c r="W80" i="8"/>
  <c r="U22" i="8"/>
  <c r="T59" i="7"/>
  <c r="U102" i="8"/>
  <c r="U143" i="8"/>
  <c r="T156" i="7"/>
  <c r="V42" i="7"/>
  <c r="W101" i="8"/>
  <c r="BP120" i="3"/>
  <c r="T129" i="7"/>
  <c r="T145" i="7"/>
  <c r="BP69" i="3"/>
  <c r="AC66" i="8"/>
  <c r="AC89" i="8"/>
  <c r="AC128" i="8"/>
  <c r="T123" i="7"/>
  <c r="D123" i="9"/>
  <c r="AC49" i="8"/>
  <c r="AC140" i="8"/>
  <c r="AC114" i="8"/>
  <c r="T85" i="7"/>
  <c r="T174" i="7"/>
  <c r="T139" i="7"/>
  <c r="T152" i="7"/>
  <c r="T168" i="7"/>
  <c r="BP92" i="3"/>
  <c r="T36" i="7"/>
  <c r="T92" i="7"/>
  <c r="T125" i="7"/>
  <c r="T181" i="7"/>
  <c r="BP133" i="3"/>
  <c r="T25" i="7"/>
  <c r="BN95" i="3"/>
  <c r="T146" i="7"/>
  <c r="T186" i="7"/>
  <c r="BP143" i="3"/>
  <c r="BP140" i="3"/>
  <c r="BX229" i="3"/>
  <c r="U25" i="8"/>
  <c r="U41" i="8"/>
  <c r="U113" i="8"/>
  <c r="U130" i="8"/>
  <c r="U186" i="8"/>
  <c r="W32" i="8"/>
  <c r="W120" i="8"/>
  <c r="T35" i="7"/>
  <c r="U62" i="8"/>
  <c r="T75" i="7"/>
  <c r="T91" i="7"/>
  <c r="T115" i="7"/>
  <c r="W85" i="8"/>
  <c r="BP104" i="3"/>
  <c r="U99" i="8"/>
  <c r="T112" i="7"/>
  <c r="W42" i="8"/>
  <c r="V55" i="7"/>
  <c r="V87" i="7"/>
  <c r="AC63" i="8"/>
  <c r="AC102" i="8"/>
  <c r="AC134" i="8"/>
  <c r="T61" i="7"/>
  <c r="AC183" i="8"/>
  <c r="T45" i="7"/>
  <c r="T109" i="7"/>
  <c r="T50" i="7"/>
  <c r="T114" i="7"/>
  <c r="T179" i="7"/>
  <c r="T39" i="7"/>
  <c r="T103" i="7"/>
  <c r="T119" i="7"/>
  <c r="T136" i="7"/>
  <c r="T68" i="7"/>
  <c r="T141" i="7"/>
  <c r="T157" i="7"/>
  <c r="BP65" i="3"/>
  <c r="BP30" i="3"/>
  <c r="BX223" i="3"/>
  <c r="BX226" i="3"/>
  <c r="T78" i="7"/>
  <c r="U97" i="8"/>
  <c r="T151" i="7"/>
  <c r="T167" i="7"/>
  <c r="W48" i="8"/>
  <c r="W104" i="8"/>
  <c r="V150" i="7"/>
  <c r="BP37" i="3"/>
  <c r="U38" i="8"/>
  <c r="T51" i="7"/>
  <c r="U78" i="8"/>
  <c r="U118" i="8"/>
  <c r="T172" i="7"/>
  <c r="T188" i="7"/>
  <c r="V34" i="7"/>
  <c r="W69" i="8"/>
  <c r="BP88" i="3"/>
  <c r="U27" i="8"/>
  <c r="U115" i="8"/>
  <c r="W74" i="8"/>
  <c r="W139" i="8"/>
  <c r="AC157" i="8"/>
  <c r="AC111" i="8"/>
  <c r="T69" i="7"/>
  <c r="T93" i="7"/>
  <c r="T134" i="7"/>
  <c r="T198" i="7"/>
  <c r="T26" i="7"/>
  <c r="T66" i="7"/>
  <c r="T90" i="7"/>
  <c r="T155" i="7"/>
  <c r="T55" i="7"/>
  <c r="T71" i="7"/>
  <c r="T192" i="7"/>
  <c r="T28" i="7"/>
  <c r="T84" i="7"/>
  <c r="T197" i="7"/>
  <c r="BP29" i="3"/>
  <c r="T81" i="7"/>
  <c r="T97" i="7"/>
  <c r="T113" i="7"/>
  <c r="T130" i="7"/>
  <c r="T170" i="7"/>
  <c r="T62" i="7"/>
  <c r="U81" i="8"/>
  <c r="T102" i="7"/>
  <c r="U102" i="7" s="1"/>
  <c r="T118" i="7"/>
  <c r="T135" i="7"/>
  <c r="U154" i="8"/>
  <c r="U170" i="8"/>
  <c r="BP35" i="3"/>
  <c r="W88" i="8"/>
  <c r="BP107" i="3"/>
  <c r="BP59" i="3"/>
  <c r="T27" i="7"/>
  <c r="U135" i="8"/>
  <c r="W53" i="8"/>
  <c r="BP72" i="3"/>
  <c r="E123" i="9"/>
  <c r="V123" i="7"/>
  <c r="V144" i="7"/>
  <c r="V117" i="7"/>
  <c r="V101" i="7"/>
  <c r="V85" i="7"/>
  <c r="V103" i="7"/>
  <c r="V45" i="7"/>
  <c r="V180" i="7"/>
  <c r="V71" i="7"/>
  <c r="BP124" i="3"/>
  <c r="T48" i="7"/>
  <c r="T64" i="7"/>
  <c r="T80" i="7"/>
  <c r="W191" i="8"/>
  <c r="W192" i="8"/>
  <c r="T182" i="7"/>
  <c r="BP112" i="3"/>
  <c r="T42" i="7"/>
  <c r="T131" i="7"/>
  <c r="T195" i="7"/>
  <c r="T23" i="7"/>
  <c r="T87" i="7"/>
  <c r="T160" i="7"/>
  <c r="T44" i="7"/>
  <c r="T100" i="7"/>
  <c r="BP81" i="3"/>
  <c r="T49" i="7"/>
  <c r="T65" i="7"/>
  <c r="BP135" i="3"/>
  <c r="T30" i="7"/>
  <c r="T46" i="7"/>
  <c r="U65" i="8"/>
  <c r="BP75" i="3"/>
  <c r="W129" i="8"/>
  <c r="U54" i="8"/>
  <c r="T107" i="7"/>
  <c r="U151" i="8"/>
  <c r="T164" i="7"/>
  <c r="W37" i="8"/>
  <c r="BP56" i="3"/>
  <c r="V106" i="7"/>
  <c r="U35" i="8"/>
  <c r="U51" i="8"/>
  <c r="U67" i="8"/>
  <c r="U83" i="8"/>
  <c r="T104" i="7"/>
  <c r="BP61" i="3"/>
  <c r="W106" i="8"/>
  <c r="V119" i="7"/>
  <c r="AC60" i="8"/>
  <c r="T106" i="7"/>
  <c r="T171" i="7"/>
  <c r="T128" i="7"/>
  <c r="T144" i="7"/>
  <c r="BP51" i="3"/>
  <c r="BP68" i="3"/>
  <c r="T173" i="7"/>
  <c r="T33" i="7"/>
  <c r="T154" i="7"/>
  <c r="T194" i="7"/>
  <c r="BX224" i="3"/>
  <c r="U49" i="8"/>
  <c r="U89" i="8"/>
  <c r="U105" i="8"/>
  <c r="U194" i="8"/>
  <c r="V37" i="7"/>
  <c r="W56" i="8"/>
  <c r="U70" i="8"/>
  <c r="T180" i="7"/>
  <c r="BP40" i="3"/>
  <c r="V90" i="7"/>
  <c r="BP129" i="3"/>
  <c r="BP52" i="3"/>
  <c r="U19" i="8"/>
  <c r="U156" i="8"/>
  <c r="T177" i="7"/>
  <c r="BP93" i="3"/>
  <c r="BP45" i="3"/>
  <c r="W58" i="8"/>
  <c r="BP109" i="3"/>
  <c r="W123" i="8"/>
  <c r="V153" i="7"/>
  <c r="V177" i="7"/>
  <c r="F123" i="9"/>
  <c r="X123" i="7"/>
  <c r="X139" i="7"/>
  <c r="X155" i="7"/>
  <c r="X171" i="7"/>
  <c r="AE33" i="8"/>
  <c r="V163" i="7"/>
  <c r="V187" i="7"/>
  <c r="X55" i="7"/>
  <c r="X71" i="7"/>
  <c r="X87" i="7"/>
  <c r="X103" i="7"/>
  <c r="X119" i="7"/>
  <c r="AA95" i="7"/>
  <c r="AA94" i="7"/>
  <c r="V184" i="7"/>
  <c r="X36" i="7"/>
  <c r="X52" i="7"/>
  <c r="X68" i="7"/>
  <c r="AG171" i="8"/>
  <c r="W144" i="8"/>
  <c r="BP155" i="3"/>
  <c r="W168" i="8"/>
  <c r="X33" i="7"/>
  <c r="Y33" i="7" s="1"/>
  <c r="BR111" i="3"/>
  <c r="BR128" i="3"/>
  <c r="Y157" i="8"/>
  <c r="Y173" i="8"/>
  <c r="Y189" i="8"/>
  <c r="AA35" i="8"/>
  <c r="BT62" i="3"/>
  <c r="AA72" i="7"/>
  <c r="AA99" i="8"/>
  <c r="AE40" i="8"/>
  <c r="AE64" i="8"/>
  <c r="BX91" i="3"/>
  <c r="BX115" i="3"/>
  <c r="BX140" i="3"/>
  <c r="BX164" i="3"/>
  <c r="AE177" i="8"/>
  <c r="AF47" i="7"/>
  <c r="AF71" i="7"/>
  <c r="BZ85" i="3"/>
  <c r="AG98" i="8"/>
  <c r="AF111" i="7"/>
  <c r="AG111" i="7" s="1"/>
  <c r="BZ126" i="3"/>
  <c r="AF160" i="7"/>
  <c r="BP160" i="3"/>
  <c r="V170" i="7"/>
  <c r="X38" i="7"/>
  <c r="X70" i="7"/>
  <c r="X118" i="7"/>
  <c r="X151" i="7"/>
  <c r="BR181" i="3"/>
  <c r="AA37" i="7"/>
  <c r="AA61" i="7"/>
  <c r="BT75" i="3"/>
  <c r="AA88" i="8"/>
  <c r="BT139" i="3"/>
  <c r="AA149" i="7"/>
  <c r="AE45" i="8"/>
  <c r="AE69" i="8"/>
  <c r="AD106" i="7"/>
  <c r="BX120" i="3"/>
  <c r="AE134" i="8"/>
  <c r="BX161" i="3"/>
  <c r="AD171" i="7"/>
  <c r="AD195" i="7"/>
  <c r="AG23" i="8"/>
  <c r="BZ34" i="3"/>
  <c r="AG47" i="8"/>
  <c r="BZ98" i="3"/>
  <c r="AF108" i="7"/>
  <c r="BZ122" i="3"/>
  <c r="AG136" i="8"/>
  <c r="AG160" i="8"/>
  <c r="BP149" i="3"/>
  <c r="V159" i="7"/>
  <c r="BP173" i="3"/>
  <c r="V183" i="7"/>
  <c r="BR49" i="3"/>
  <c r="BR65" i="3"/>
  <c r="BR81" i="3"/>
  <c r="BR97" i="3"/>
  <c r="Y110" i="8"/>
  <c r="Y127" i="8"/>
  <c r="Y143" i="8"/>
  <c r="Y159" i="8"/>
  <c r="Y175" i="8"/>
  <c r="Y191" i="8"/>
  <c r="AA50" i="7"/>
  <c r="BT64" i="3"/>
  <c r="AA74" i="7"/>
  <c r="AA101" i="8"/>
  <c r="AB50" i="7"/>
  <c r="AE58" i="8"/>
  <c r="BX85" i="3"/>
  <c r="AE123" i="8"/>
  <c r="AE147" i="8"/>
  <c r="BX198" i="3"/>
  <c r="AE211" i="8"/>
  <c r="BZ23" i="3"/>
  <c r="AG36" i="8"/>
  <c r="BZ63" i="3"/>
  <c r="AF73" i="7"/>
  <c r="BZ87" i="3"/>
  <c r="AF97" i="7"/>
  <c r="BZ111" i="3"/>
  <c r="AG125" i="8"/>
  <c r="AG149" i="8"/>
  <c r="BP137" i="3"/>
  <c r="V155" i="7"/>
  <c r="U132" i="8"/>
  <c r="U148" i="8"/>
  <c r="U164" i="8"/>
  <c r="U180" i="8"/>
  <c r="V47" i="7"/>
  <c r="BP85" i="3"/>
  <c r="W98" i="8"/>
  <c r="V111" i="7"/>
  <c r="V156" i="7"/>
  <c r="W156" i="8"/>
  <c r="V190" i="7"/>
  <c r="X187" i="7"/>
  <c r="X136" i="7"/>
  <c r="X152" i="7"/>
  <c r="X168" i="7"/>
  <c r="X184" i="7"/>
  <c r="AF37" i="7"/>
  <c r="AF101" i="7"/>
  <c r="V160" i="7"/>
  <c r="X84" i="7"/>
  <c r="X100" i="7"/>
  <c r="X116" i="7"/>
  <c r="X133" i="7"/>
  <c r="X149" i="7"/>
  <c r="AF58" i="7"/>
  <c r="AF106" i="7"/>
  <c r="V181" i="7"/>
  <c r="X49" i="7"/>
  <c r="X65" i="7"/>
  <c r="X81" i="7"/>
  <c r="BR144" i="3"/>
  <c r="BR160" i="3"/>
  <c r="BR176" i="3"/>
  <c r="BR192" i="3"/>
  <c r="BT38" i="3"/>
  <c r="AA48" i="7"/>
  <c r="AA75" i="8"/>
  <c r="BT102" i="3"/>
  <c r="AA112" i="7"/>
  <c r="BT126" i="3"/>
  <c r="AA136" i="7"/>
  <c r="BT150" i="3"/>
  <c r="AA163" i="8"/>
  <c r="BV70" i="3"/>
  <c r="BV135" i="3"/>
  <c r="BV151" i="3"/>
  <c r="BV167" i="3"/>
  <c r="BX67" i="3"/>
  <c r="AE104" i="8"/>
  <c r="AE153" i="8"/>
  <c r="BX180" i="3"/>
  <c r="BX204" i="3"/>
  <c r="AE217" i="8"/>
  <c r="BZ37" i="3"/>
  <c r="AG50" i="8"/>
  <c r="BZ61" i="3"/>
  <c r="AG74" i="8"/>
  <c r="AF136" i="7"/>
  <c r="BZ150" i="3"/>
  <c r="AG163" i="8"/>
  <c r="V146" i="7"/>
  <c r="W173" i="8"/>
  <c r="Y41" i="8"/>
  <c r="Y57" i="8"/>
  <c r="Y73" i="8"/>
  <c r="X86" i="7"/>
  <c r="X102" i="7"/>
  <c r="X135" i="7"/>
  <c r="AA40" i="8"/>
  <c r="BT51" i="3"/>
  <c r="AA64" i="8"/>
  <c r="AA101" i="7"/>
  <c r="AA125" i="7"/>
  <c r="AA152" i="8"/>
  <c r="BV43" i="3"/>
  <c r="BV59" i="3"/>
  <c r="BV75" i="3"/>
  <c r="BV91" i="3"/>
  <c r="BV107" i="3"/>
  <c r="AD58" i="7"/>
  <c r="AD82" i="7"/>
  <c r="BX96" i="3"/>
  <c r="AE109" i="8"/>
  <c r="AD123" i="7"/>
  <c r="I123" i="9"/>
  <c r="AD87" i="9" s="1"/>
  <c r="BX137" i="3"/>
  <c r="AD147" i="7"/>
  <c r="AE174" i="8"/>
  <c r="BX185" i="3"/>
  <c r="AE198" i="8"/>
  <c r="AD211" i="7"/>
  <c r="BZ50" i="3"/>
  <c r="AF60" i="7"/>
  <c r="AF84" i="7"/>
  <c r="AG111" i="8"/>
  <c r="BZ139" i="3"/>
  <c r="AF149" i="7"/>
  <c r="AF173" i="7"/>
  <c r="BZ187" i="3"/>
  <c r="W162" i="8"/>
  <c r="W186" i="8"/>
  <c r="X35" i="7"/>
  <c r="X51" i="7"/>
  <c r="BR113" i="3"/>
  <c r="BR130" i="3"/>
  <c r="BR146" i="3"/>
  <c r="BR162" i="3"/>
  <c r="BR178" i="3"/>
  <c r="AA29" i="8"/>
  <c r="BT40" i="3"/>
  <c r="AA53" i="8"/>
  <c r="AA77" i="8"/>
  <c r="AA114" i="7"/>
  <c r="BT128" i="3"/>
  <c r="AA141" i="8"/>
  <c r="BT152" i="3"/>
  <c r="BV40" i="3"/>
  <c r="BV56" i="3"/>
  <c r="AB66" i="7"/>
  <c r="AB82" i="7"/>
  <c r="AB98" i="7"/>
  <c r="AC98" i="7" s="1"/>
  <c r="AB114" i="7"/>
  <c r="AB131" i="7"/>
  <c r="AB147" i="7"/>
  <c r="AB163" i="7"/>
  <c r="AB179" i="7"/>
  <c r="BX37" i="3"/>
  <c r="AD47" i="7"/>
  <c r="AD71" i="7"/>
  <c r="AE98" i="8"/>
  <c r="BX126" i="3"/>
  <c r="BX150" i="3"/>
  <c r="AD160" i="7"/>
  <c r="BX174" i="3"/>
  <c r="AE187" i="8"/>
  <c r="AD200" i="7"/>
  <c r="AF25" i="7"/>
  <c r="BZ39" i="3"/>
  <c r="AF49" i="7"/>
  <c r="AG76" i="8"/>
  <c r="AG100" i="8"/>
  <c r="BZ128" i="3"/>
  <c r="AF138" i="7"/>
  <c r="AF162" i="7"/>
  <c r="BZ176" i="3"/>
  <c r="BZ188" i="3"/>
  <c r="BP159" i="3"/>
  <c r="V169" i="7"/>
  <c r="V166" i="7"/>
  <c r="V179" i="7"/>
  <c r="X165" i="7"/>
  <c r="X181" i="7"/>
  <c r="AF147" i="7"/>
  <c r="AF176" i="7"/>
  <c r="BP147" i="3"/>
  <c r="V157" i="7"/>
  <c r="BP171" i="3"/>
  <c r="W184" i="8"/>
  <c r="Y36" i="8"/>
  <c r="Y52" i="8"/>
  <c r="Y68" i="8"/>
  <c r="Y84" i="8"/>
  <c r="X97" i="7"/>
  <c r="X113" i="7"/>
  <c r="X130" i="7"/>
  <c r="AA51" i="8"/>
  <c r="BT78" i="3"/>
  <c r="AA88" i="7"/>
  <c r="AA115" i="8"/>
  <c r="AA139" i="8"/>
  <c r="BV54" i="3"/>
  <c r="BV86" i="3"/>
  <c r="BV102" i="3"/>
  <c r="BV118" i="3"/>
  <c r="BV183" i="3"/>
  <c r="BX43" i="3"/>
  <c r="AE80" i="8"/>
  <c r="BX107" i="3"/>
  <c r="AE129" i="8"/>
  <c r="BX156" i="3"/>
  <c r="AE193" i="8"/>
  <c r="AG26" i="8"/>
  <c r="BZ77" i="3"/>
  <c r="AF87" i="7"/>
  <c r="BZ101" i="3"/>
  <c r="AG114" i="8"/>
  <c r="AG139" i="8"/>
  <c r="BZ190" i="3"/>
  <c r="W149" i="8"/>
  <c r="BP176" i="3"/>
  <c r="V186" i="7"/>
  <c r="BR44" i="3"/>
  <c r="BR60" i="3"/>
  <c r="BR76" i="3"/>
  <c r="Y89" i="8"/>
  <c r="Y105" i="8"/>
  <c r="Y121" i="8"/>
  <c r="Y138" i="8"/>
  <c r="Y154" i="8"/>
  <c r="X167" i="7"/>
  <c r="Y167" i="7" s="1"/>
  <c r="X183" i="7"/>
  <c r="AA78" i="7"/>
  <c r="AA77" i="7"/>
  <c r="BT91" i="3"/>
  <c r="AA104" i="8"/>
  <c r="BT115" i="3"/>
  <c r="AA128" i="8"/>
  <c r="BV124" i="3"/>
  <c r="BV140" i="3"/>
  <c r="BV172" i="3"/>
  <c r="AE37" i="8"/>
  <c r="BX48" i="3"/>
  <c r="AE61" i="8"/>
  <c r="BX72" i="3"/>
  <c r="AE85" i="8"/>
  <c r="AE150" i="8"/>
  <c r="BX201" i="3"/>
  <c r="BZ26" i="3"/>
  <c r="AF36" i="7"/>
  <c r="AG63" i="8"/>
  <c r="BZ74" i="3"/>
  <c r="AG87" i="8"/>
  <c r="BZ114" i="3"/>
  <c r="AF125" i="7"/>
  <c r="AG152" i="8"/>
  <c r="BZ163" i="3"/>
  <c r="AG176" i="8"/>
  <c r="AF189" i="7"/>
  <c r="V151" i="7"/>
  <c r="BP189" i="3"/>
  <c r="X67" i="7"/>
  <c r="X83" i="7"/>
  <c r="X99" i="7"/>
  <c r="X132" i="7"/>
  <c r="BT56" i="3"/>
  <c r="BT80" i="3"/>
  <c r="AA90" i="7"/>
  <c r="BT104" i="3"/>
  <c r="AA117" i="8"/>
  <c r="BV72" i="3"/>
  <c r="BV88" i="3"/>
  <c r="BV104" i="3"/>
  <c r="AE50" i="8"/>
  <c r="BX61" i="3"/>
  <c r="AE74" i="8"/>
  <c r="BX101" i="3"/>
  <c r="AD111" i="7"/>
  <c r="AD136" i="7"/>
  <c r="AE163" i="8"/>
  <c r="BX190" i="3"/>
  <c r="BX214" i="3"/>
  <c r="AG52" i="8"/>
  <c r="AF89" i="7"/>
  <c r="BZ103" i="3"/>
  <c r="AF113" i="7"/>
  <c r="AG141" i="8"/>
  <c r="BZ152" i="3"/>
  <c r="AG165" i="8"/>
  <c r="AG177" i="8"/>
  <c r="U33" i="8"/>
  <c r="U121" i="8"/>
  <c r="U138" i="8"/>
  <c r="BP83" i="3"/>
  <c r="W112" i="8"/>
  <c r="V134" i="7"/>
  <c r="U30" i="8"/>
  <c r="U94" i="8"/>
  <c r="U159" i="8"/>
  <c r="W29" i="8"/>
  <c r="W45" i="8"/>
  <c r="W61" i="8"/>
  <c r="W77" i="8"/>
  <c r="W93" i="8"/>
  <c r="W109" i="8"/>
  <c r="W126" i="8"/>
  <c r="BP66" i="3"/>
  <c r="U43" i="8"/>
  <c r="U59" i="8"/>
  <c r="U75" i="8"/>
  <c r="W34" i="8"/>
  <c r="W50" i="8"/>
  <c r="V63" i="7"/>
  <c r="BP101" i="3"/>
  <c r="W114" i="8"/>
  <c r="W131" i="8"/>
  <c r="V152" i="7"/>
  <c r="V172" i="7"/>
  <c r="V182" i="7"/>
  <c r="X34" i="7"/>
  <c r="X50" i="7"/>
  <c r="X47" i="7"/>
  <c r="X128" i="7"/>
  <c r="V176" i="7"/>
  <c r="AF98" i="7"/>
  <c r="AF123" i="7"/>
  <c r="J123" i="9"/>
  <c r="AF43" i="9" s="1"/>
  <c r="AF163" i="7"/>
  <c r="BZ182" i="3"/>
  <c r="W160" i="8"/>
  <c r="BP187" i="3"/>
  <c r="BR39" i="3"/>
  <c r="BR55" i="3"/>
  <c r="BR71" i="3"/>
  <c r="BR87" i="3"/>
  <c r="Y100" i="8"/>
  <c r="Y116" i="8"/>
  <c r="Y133" i="8"/>
  <c r="X146" i="7"/>
  <c r="X162" i="7"/>
  <c r="X178" i="7"/>
  <c r="AA27" i="8"/>
  <c r="BT54" i="3"/>
  <c r="AA64" i="7"/>
  <c r="AA91" i="8"/>
  <c r="BT118" i="3"/>
  <c r="AA128" i="7"/>
  <c r="AA152" i="7"/>
  <c r="AE56" i="8"/>
  <c r="BX83" i="3"/>
  <c r="BX132" i="3"/>
  <c r="AE169" i="8"/>
  <c r="BZ29" i="3"/>
  <c r="AF39" i="7"/>
  <c r="AF63" i="7"/>
  <c r="AG90" i="8"/>
  <c r="AF128" i="7"/>
  <c r="BZ142" i="3"/>
  <c r="AF152" i="7"/>
  <c r="AF168" i="7"/>
  <c r="AG189" i="8"/>
  <c r="BP152" i="3"/>
  <c r="V162" i="7"/>
  <c r="BP192" i="3"/>
  <c r="X46" i="7"/>
  <c r="BR92" i="3"/>
  <c r="BR108" i="3"/>
  <c r="BR125" i="3"/>
  <c r="BR141" i="3"/>
  <c r="BR157" i="3"/>
  <c r="Y170" i="8"/>
  <c r="Y186" i="8"/>
  <c r="AA53" i="7"/>
  <c r="BT67" i="3"/>
  <c r="AA80" i="8"/>
  <c r="BT131" i="3"/>
  <c r="AA141" i="7"/>
  <c r="BT155" i="3"/>
  <c r="BV156" i="3"/>
  <c r="BX112" i="3"/>
  <c r="AE126" i="8"/>
  <c r="BX153" i="3"/>
  <c r="BX177" i="3"/>
  <c r="AE214" i="8"/>
  <c r="AG39" i="8"/>
  <c r="BZ66" i="3"/>
  <c r="AF100" i="7"/>
  <c r="AG128" i="8"/>
  <c r="AF165" i="7"/>
  <c r="BP165" i="3"/>
  <c r="V175" i="7"/>
  <c r="Y38" i="8"/>
  <c r="Y54" i="8"/>
  <c r="Y70" i="8"/>
  <c r="Y86" i="8"/>
  <c r="Y102" i="8"/>
  <c r="X115" i="7"/>
  <c r="X148" i="7"/>
  <c r="X164" i="7"/>
  <c r="X180" i="7"/>
  <c r="AA42" i="7"/>
  <c r="AA66" i="7"/>
  <c r="AA93" i="8"/>
  <c r="BT120" i="3"/>
  <c r="AA130" i="7"/>
  <c r="AA154" i="7"/>
  <c r="BV120" i="3"/>
  <c r="BV137" i="3"/>
  <c r="BV153" i="3"/>
  <c r="BV169" i="3"/>
  <c r="BX77" i="3"/>
  <c r="AD87" i="7"/>
  <c r="AE114" i="8"/>
  <c r="AE139" i="8"/>
  <c r="AD176" i="7"/>
  <c r="AE203" i="8"/>
  <c r="AD216" i="7"/>
  <c r="AG28" i="8"/>
  <c r="AF65" i="7"/>
  <c r="BZ79" i="3"/>
  <c r="AG92" i="8"/>
  <c r="AG116" i="8"/>
  <c r="BZ144" i="3"/>
  <c r="BZ168" i="3"/>
  <c r="AF178" i="7"/>
  <c r="U107" i="8"/>
  <c r="U140" i="8"/>
  <c r="BP77" i="3"/>
  <c r="W90" i="8"/>
  <c r="V161" i="7"/>
  <c r="X126" i="7"/>
  <c r="X142" i="7"/>
  <c r="X158" i="7"/>
  <c r="X174" i="7"/>
  <c r="X190" i="7"/>
  <c r="X66" i="7"/>
  <c r="X82" i="7"/>
  <c r="X98" i="7"/>
  <c r="X114" i="7"/>
  <c r="X131" i="7"/>
  <c r="X147" i="7"/>
  <c r="X163" i="7"/>
  <c r="X179" i="7"/>
  <c r="X63" i="7"/>
  <c r="X79" i="7"/>
  <c r="X95" i="7"/>
  <c r="X111" i="7"/>
  <c r="X160" i="7"/>
  <c r="X44" i="7"/>
  <c r="X60" i="7"/>
  <c r="X92" i="7"/>
  <c r="AF187" i="7"/>
  <c r="V149" i="7"/>
  <c r="BP163" i="3"/>
  <c r="V173" i="7"/>
  <c r="X57" i="7"/>
  <c r="X73" i="7"/>
  <c r="X89" i="7"/>
  <c r="BR103" i="3"/>
  <c r="BR119" i="3"/>
  <c r="BR136" i="3"/>
  <c r="Y149" i="8"/>
  <c r="Y165" i="8"/>
  <c r="Y181" i="8"/>
  <c r="BT30" i="3"/>
  <c r="AA40" i="7"/>
  <c r="AA67" i="8"/>
  <c r="BT94" i="3"/>
  <c r="AA104" i="7"/>
  <c r="AA131" i="8"/>
  <c r="BT142" i="3"/>
  <c r="AA155" i="8"/>
  <c r="BX59" i="3"/>
  <c r="AE96" i="8"/>
  <c r="AE120" i="8"/>
  <c r="AE145" i="8"/>
  <c r="BX196" i="3"/>
  <c r="AE209" i="8"/>
  <c r="AG42" i="8"/>
  <c r="BZ53" i="3"/>
  <c r="AG66" i="8"/>
  <c r="AF103" i="7"/>
  <c r="BZ117" i="3"/>
  <c r="AG131" i="8"/>
  <c r="AG155" i="8"/>
  <c r="BZ174" i="3"/>
  <c r="W141" i="8"/>
  <c r="W165" i="8"/>
  <c r="X62" i="7"/>
  <c r="X78" i="7"/>
  <c r="X94" i="7"/>
  <c r="BR173" i="3"/>
  <c r="AA32" i="8"/>
  <c r="BT43" i="3"/>
  <c r="AA56" i="8"/>
  <c r="AA93" i="7"/>
  <c r="BT107" i="3"/>
  <c r="AA117" i="7"/>
  <c r="AA144" i="8"/>
  <c r="BX88" i="3"/>
  <c r="AE101" i="8"/>
  <c r="BX129" i="3"/>
  <c r="AE166" i="8"/>
  <c r="AE190" i="8"/>
  <c r="AF52" i="7"/>
  <c r="AF76" i="7"/>
  <c r="BZ90" i="3"/>
  <c r="AG103" i="8"/>
  <c r="BZ131" i="3"/>
  <c r="AF141" i="7"/>
  <c r="BZ155" i="3"/>
  <c r="BZ179" i="3"/>
  <c r="AG181" i="8"/>
  <c r="W154" i="8"/>
  <c r="W178" i="8"/>
  <c r="BR41" i="3"/>
  <c r="BR57" i="3"/>
  <c r="BR73" i="3"/>
  <c r="BR89" i="3"/>
  <c r="Y118" i="8"/>
  <c r="Y135" i="8"/>
  <c r="Y151" i="8"/>
  <c r="Y167" i="8"/>
  <c r="Y183" i="8"/>
  <c r="BT32" i="3"/>
  <c r="AA45" i="8"/>
  <c r="AA69" i="8"/>
  <c r="BT96" i="3"/>
  <c r="AA106" i="7"/>
  <c r="AA133" i="8"/>
  <c r="BT144" i="3"/>
  <c r="AA157" i="8"/>
  <c r="AB139" i="7"/>
  <c r="BV185" i="3"/>
  <c r="AD39" i="7"/>
  <c r="BX53" i="3"/>
  <c r="AD63" i="7"/>
  <c r="AE90" i="8"/>
  <c r="BX117" i="3"/>
  <c r="AD128" i="7"/>
  <c r="AD152" i="7"/>
  <c r="BX166" i="3"/>
  <c r="AE179" i="8"/>
  <c r="BX206" i="3"/>
  <c r="BZ31" i="3"/>
  <c r="AF41" i="7"/>
  <c r="BZ55" i="3"/>
  <c r="AG68" i="8"/>
  <c r="BZ95" i="3"/>
  <c r="AF130" i="7"/>
  <c r="AF154" i="7"/>
  <c r="W72" i="8"/>
  <c r="U46" i="8"/>
  <c r="U110" i="8"/>
  <c r="U175" i="8"/>
  <c r="U191" i="8"/>
  <c r="V50" i="7"/>
  <c r="V66" i="7"/>
  <c r="V82" i="7"/>
  <c r="V98" i="7"/>
  <c r="V114" i="7"/>
  <c r="V131" i="7"/>
  <c r="BP84" i="3"/>
  <c r="U124" i="8"/>
  <c r="U172" i="8"/>
  <c r="U188" i="8"/>
  <c r="V39" i="7"/>
  <c r="BP53" i="3"/>
  <c r="W66" i="8"/>
  <c r="V79" i="7"/>
  <c r="BP117" i="3"/>
  <c r="V136" i="7"/>
  <c r="W151" i="8"/>
  <c r="V164" i="7"/>
  <c r="V188" i="7"/>
  <c r="V185" i="7"/>
  <c r="V158" i="7"/>
  <c r="V171" i="7"/>
  <c r="X144" i="7"/>
  <c r="X176" i="7"/>
  <c r="X192" i="7"/>
  <c r="V192" i="7"/>
  <c r="X76" i="7"/>
  <c r="X108" i="7"/>
  <c r="X125" i="7"/>
  <c r="X141" i="7"/>
  <c r="X173" i="7"/>
  <c r="AF50" i="7"/>
  <c r="AF74" i="7"/>
  <c r="AF139" i="7"/>
  <c r="AG187" i="8"/>
  <c r="W152" i="8"/>
  <c r="W176" i="8"/>
  <c r="V189" i="7"/>
  <c r="X41" i="7"/>
  <c r="X105" i="7"/>
  <c r="X138" i="7"/>
  <c r="BR152" i="3"/>
  <c r="BR168" i="3"/>
  <c r="BR184" i="3"/>
  <c r="AA43" i="8"/>
  <c r="BT70" i="3"/>
  <c r="AA80" i="7"/>
  <c r="AA107" i="8"/>
  <c r="BV46" i="3"/>
  <c r="BV78" i="3"/>
  <c r="AE72" i="8"/>
  <c r="BX99" i="3"/>
  <c r="BX148" i="3"/>
  <c r="BX172" i="3"/>
  <c r="AE185" i="8"/>
  <c r="BX212" i="3"/>
  <c r="BZ69" i="3"/>
  <c r="AF79" i="7"/>
  <c r="BZ93" i="3"/>
  <c r="AG106" i="8"/>
  <c r="BZ158" i="3"/>
  <c r="BP168" i="3"/>
  <c r="V178" i="7"/>
  <c r="Y33" i="8"/>
  <c r="Y49" i="8"/>
  <c r="Y65" i="8"/>
  <c r="Y81" i="8"/>
  <c r="X110" i="7"/>
  <c r="X127" i="7"/>
  <c r="X143" i="7"/>
  <c r="X159" i="7"/>
  <c r="BT35" i="3"/>
  <c r="AA69" i="7"/>
  <c r="BT83" i="3"/>
  <c r="AA96" i="8"/>
  <c r="AA120" i="8"/>
  <c r="BT147" i="3"/>
  <c r="BX40" i="3"/>
  <c r="AE53" i="8"/>
  <c r="BX64" i="3"/>
  <c r="AE77" i="8"/>
  <c r="AE142" i="8"/>
  <c r="BX169" i="3"/>
  <c r="AD179" i="7"/>
  <c r="BX193" i="3"/>
  <c r="BX217" i="3"/>
  <c r="AF28" i="7"/>
  <c r="BZ42" i="3"/>
  <c r="AG55" i="8"/>
  <c r="AG79" i="8"/>
  <c r="AF116" i="7"/>
  <c r="AG144" i="8"/>
  <c r="AG168" i="8"/>
  <c r="AF181" i="7"/>
  <c r="BP181" i="3"/>
  <c r="V191" i="7"/>
  <c r="BR105" i="3"/>
  <c r="BR121" i="3"/>
  <c r="BR138" i="3"/>
  <c r="BR154" i="3"/>
  <c r="BR170" i="3"/>
  <c r="BR186" i="3"/>
  <c r="BT48" i="3"/>
  <c r="AA58" i="7"/>
  <c r="BT72" i="3"/>
  <c r="AA82" i="7"/>
  <c r="AA109" i="8"/>
  <c r="BV48" i="3"/>
  <c r="BV64" i="3"/>
  <c r="AB74" i="7"/>
  <c r="AB90" i="7"/>
  <c r="AB106" i="7"/>
  <c r="AB123" i="7"/>
  <c r="H123" i="9"/>
  <c r="AB133" i="9" s="1"/>
  <c r="AB155" i="7"/>
  <c r="AB171" i="7"/>
  <c r="AE42" i="8"/>
  <c r="AE66" i="8"/>
  <c r="BX93" i="3"/>
  <c r="AD103" i="7"/>
  <c r="AE131" i="8"/>
  <c r="BX142" i="3"/>
  <c r="AE155" i="8"/>
  <c r="AD192" i="7"/>
  <c r="AE219" i="8"/>
  <c r="AG44" i="8"/>
  <c r="BZ71" i="3"/>
  <c r="AF81" i="7"/>
  <c r="AF105" i="7"/>
  <c r="BZ119" i="3"/>
  <c r="AG133" i="8"/>
  <c r="AG157" i="8"/>
  <c r="BZ184" i="3"/>
  <c r="AF182" i="7"/>
  <c r="V174" i="7"/>
  <c r="V168" i="7"/>
  <c r="X157" i="7"/>
  <c r="X189" i="7"/>
  <c r="BP179" i="3"/>
  <c r="Y44" i="8"/>
  <c r="Y60" i="8"/>
  <c r="Y76" i="8"/>
  <c r="Y92" i="8"/>
  <c r="X121" i="7"/>
  <c r="X154" i="7"/>
  <c r="BT46" i="3"/>
  <c r="AA56" i="7"/>
  <c r="AA83" i="8"/>
  <c r="BT110" i="3"/>
  <c r="AA120" i="7"/>
  <c r="AA144" i="7"/>
  <c r="BT158" i="3"/>
  <c r="BV62" i="3"/>
  <c r="BV94" i="3"/>
  <c r="BV110" i="3"/>
  <c r="BV127" i="3"/>
  <c r="BV143" i="3"/>
  <c r="BV159" i="3"/>
  <c r="BX35" i="3"/>
  <c r="AE48" i="8"/>
  <c r="BX75" i="3"/>
  <c r="AE112" i="8"/>
  <c r="BX124" i="3"/>
  <c r="AE161" i="8"/>
  <c r="BX188" i="3"/>
  <c r="AF31" i="7"/>
  <c r="BZ45" i="3"/>
  <c r="AF55" i="7"/>
  <c r="AG82" i="8"/>
  <c r="AF119" i="7"/>
  <c r="BZ134" i="3"/>
  <c r="AF144" i="7"/>
  <c r="AG179" i="8"/>
  <c r="BP144" i="3"/>
  <c r="V154" i="7"/>
  <c r="W181" i="8"/>
  <c r="BR36" i="3"/>
  <c r="BR52" i="3"/>
  <c r="BR68" i="3"/>
  <c r="Y97" i="8"/>
  <c r="Y113" i="8"/>
  <c r="Y130" i="8"/>
  <c r="Y146" i="8"/>
  <c r="Y162" i="8"/>
  <c r="X175" i="7"/>
  <c r="X191" i="7"/>
  <c r="AA45" i="7"/>
  <c r="BT59" i="3"/>
  <c r="AA72" i="8"/>
  <c r="AA109" i="7"/>
  <c r="BT123" i="3"/>
  <c r="AA133" i="7"/>
  <c r="AA157" i="7"/>
  <c r="BV51" i="3"/>
  <c r="BV67" i="3"/>
  <c r="BV83" i="3"/>
  <c r="BV99" i="3"/>
  <c r="BV115" i="3"/>
  <c r="BV164" i="3"/>
  <c r="BX104" i="3"/>
  <c r="AE117" i="8"/>
  <c r="BX145" i="3"/>
  <c r="AE182" i="8"/>
  <c r="AE206" i="8"/>
  <c r="AG31" i="8"/>
  <c r="AF68" i="7"/>
  <c r="BZ82" i="3"/>
  <c r="AF92" i="7"/>
  <c r="BZ106" i="3"/>
  <c r="AG119" i="8"/>
  <c r="BZ147" i="3"/>
  <c r="BZ171" i="3"/>
  <c r="BZ192" i="3"/>
  <c r="BP157" i="3"/>
  <c r="V167" i="7"/>
  <c r="X43" i="7"/>
  <c r="X59" i="7"/>
  <c r="X75" i="7"/>
  <c r="X91" i="7"/>
  <c r="X172" i="7"/>
  <c r="AA34" i="7"/>
  <c r="AA61" i="8"/>
  <c r="AA85" i="8"/>
  <c r="BT112" i="3"/>
  <c r="AA122" i="7"/>
  <c r="BT136" i="3"/>
  <c r="AA146" i="7"/>
  <c r="BT160" i="3"/>
  <c r="BV80" i="3"/>
  <c r="BV96" i="3"/>
  <c r="BV112" i="3"/>
  <c r="BV129" i="3"/>
  <c r="BV145" i="3"/>
  <c r="BV161" i="3"/>
  <c r="BV177" i="3"/>
  <c r="BX45" i="3"/>
  <c r="BX69" i="3"/>
  <c r="AD79" i="7"/>
  <c r="AE106" i="8"/>
  <c r="BX158" i="3"/>
  <c r="AD168" i="7"/>
  <c r="BX182" i="3"/>
  <c r="AE195" i="8"/>
  <c r="AD208" i="7"/>
  <c r="AF57" i="7"/>
  <c r="AG84" i="8"/>
  <c r="AG108" i="8"/>
  <c r="BZ160" i="3"/>
  <c r="AF170" i="7"/>
  <c r="BZ180" i="3"/>
  <c r="BX34" i="3"/>
  <c r="X42" i="7"/>
  <c r="X106" i="7"/>
  <c r="X39" i="7"/>
  <c r="AF90" i="7"/>
  <c r="BZ166" i="3"/>
  <c r="V165" i="7"/>
  <c r="BR47" i="3"/>
  <c r="BR63" i="3"/>
  <c r="BR79" i="3"/>
  <c r="BR95" i="3"/>
  <c r="Y108" i="8"/>
  <c r="Y125" i="8"/>
  <c r="Y141" i="8"/>
  <c r="X170" i="7"/>
  <c r="X186" i="7"/>
  <c r="AA59" i="8"/>
  <c r="BT86" i="3"/>
  <c r="AA96" i="7"/>
  <c r="AA123" i="8"/>
  <c r="BT134" i="3"/>
  <c r="AA147" i="8"/>
  <c r="AA160" i="7"/>
  <c r="BV175" i="3"/>
  <c r="BX51" i="3"/>
  <c r="AE88" i="8"/>
  <c r="AE137" i="8"/>
  <c r="AE201" i="8"/>
  <c r="AG34" i="8"/>
  <c r="AG58" i="8"/>
  <c r="AF95" i="7"/>
  <c r="BZ109" i="3"/>
  <c r="AG123" i="8"/>
  <c r="AG147" i="8"/>
  <c r="AF184" i="7"/>
  <c r="W157" i="8"/>
  <c r="BP184" i="3"/>
  <c r="X54" i="7"/>
  <c r="BR84" i="3"/>
  <c r="BR100" i="3"/>
  <c r="BR116" i="3"/>
  <c r="BR133" i="3"/>
  <c r="BR149" i="3"/>
  <c r="BR165" i="3"/>
  <c r="Y178" i="8"/>
  <c r="AA48" i="8"/>
  <c r="AA85" i="7"/>
  <c r="BT99" i="3"/>
  <c r="AA112" i="8"/>
  <c r="AA136" i="8"/>
  <c r="AA160" i="8"/>
  <c r="BV132" i="3"/>
  <c r="BV148" i="3"/>
  <c r="BV180" i="3"/>
  <c r="AD42" i="7"/>
  <c r="BX56" i="3"/>
  <c r="AD66" i="7"/>
  <c r="BX80" i="3"/>
  <c r="AE93" i="8"/>
  <c r="AD131" i="7"/>
  <c r="AE158" i="8"/>
  <c r="BX209" i="3"/>
  <c r="AF44" i="7"/>
  <c r="BZ58" i="3"/>
  <c r="AG71" i="8"/>
  <c r="AG95" i="8"/>
  <c r="AF133" i="7"/>
  <c r="AF157" i="7"/>
  <c r="AG184" i="8"/>
  <c r="W146" i="8"/>
  <c r="W170" i="8"/>
  <c r="Y46" i="8"/>
  <c r="Y62" i="8"/>
  <c r="Y78" i="8"/>
  <c r="Y94" i="8"/>
  <c r="X107" i="7"/>
  <c r="X124" i="7"/>
  <c r="X140" i="7"/>
  <c r="X156" i="7"/>
  <c r="X188" i="7"/>
  <c r="AA37" i="8"/>
  <c r="BT88" i="3"/>
  <c r="AA98" i="7"/>
  <c r="AA125" i="8"/>
  <c r="AA138" i="7"/>
  <c r="AA149" i="8"/>
  <c r="AA162" i="7"/>
  <c r="AE34" i="8"/>
  <c r="AD55" i="7"/>
  <c r="AE82" i="8"/>
  <c r="AD95" i="7"/>
  <c r="BX109" i="3"/>
  <c r="AD119" i="7"/>
  <c r="BX134" i="3"/>
  <c r="AD144" i="7"/>
  <c r="AE171" i="8"/>
  <c r="AD184" i="7"/>
  <c r="AF33" i="7"/>
  <c r="BZ47" i="3"/>
  <c r="AG60" i="8"/>
  <c r="AF121" i="7"/>
  <c r="BZ136" i="3"/>
  <c r="AF146" i="7"/>
  <c r="AG146" i="7" s="1"/>
  <c r="AG173" i="8"/>
  <c r="AF190" i="7"/>
  <c r="AC42" i="8"/>
  <c r="AC135" i="8"/>
  <c r="AC176" i="8"/>
  <c r="AC57" i="8"/>
  <c r="AC155" i="8"/>
  <c r="AC137" i="8"/>
  <c r="AC152" i="8"/>
  <c r="AC158" i="8"/>
  <c r="AC174" i="8"/>
  <c r="AC141" i="8"/>
  <c r="AC53" i="8"/>
  <c r="AC55" i="8"/>
  <c r="AC172" i="8"/>
  <c r="AC93" i="8"/>
  <c r="AC44" i="8"/>
  <c r="AC41" i="8"/>
  <c r="AC103" i="8"/>
  <c r="AC76" i="8"/>
  <c r="AC180" i="8"/>
  <c r="AC64" i="8"/>
  <c r="AC145" i="8"/>
  <c r="AC148" i="8"/>
  <c r="AC185" i="8"/>
  <c r="AC82" i="8"/>
  <c r="AC92" i="8"/>
  <c r="AC48" i="8"/>
  <c r="AC87" i="8"/>
  <c r="AC129" i="8"/>
  <c r="AC130" i="8"/>
  <c r="AC43" i="8"/>
  <c r="AC77" i="8"/>
  <c r="AC151" i="8"/>
  <c r="AC71" i="8"/>
  <c r="AC133" i="8"/>
  <c r="AC131" i="8"/>
  <c r="AC170" i="8"/>
  <c r="AC68" i="8"/>
  <c r="AC83" i="8"/>
  <c r="AC171" i="8"/>
  <c r="AC96" i="8"/>
  <c r="AC164" i="8"/>
  <c r="AC80" i="8"/>
  <c r="AC125" i="8"/>
  <c r="AC160" i="8"/>
  <c r="AC107" i="8"/>
  <c r="AC39" i="8"/>
  <c r="AC178" i="8"/>
  <c r="AC143" i="8"/>
  <c r="AC123" i="8"/>
  <c r="AC100" i="8"/>
  <c r="AC162" i="8"/>
  <c r="AC146" i="8"/>
  <c r="AC115" i="8"/>
  <c r="AC138" i="8"/>
  <c r="AC105" i="8"/>
  <c r="AC153" i="8"/>
  <c r="AC54" i="8"/>
  <c r="AC56" i="8"/>
  <c r="AC78" i="8"/>
  <c r="AC51" i="8"/>
  <c r="AC79" i="8"/>
  <c r="AC94" i="8"/>
  <c r="AC159" i="8"/>
  <c r="AC117" i="8"/>
  <c r="AC95" i="8"/>
  <c r="AC118" i="8"/>
  <c r="AC179" i="8"/>
  <c r="AC173" i="8"/>
  <c r="AC70" i="8"/>
  <c r="AC52" i="8"/>
  <c r="AC121" i="8"/>
  <c r="AC58" i="8"/>
  <c r="AC104" i="8"/>
  <c r="AC84" i="8"/>
  <c r="AC168" i="8"/>
  <c r="AC113" i="8"/>
  <c r="AC65" i="8"/>
  <c r="AC139" i="8"/>
  <c r="AC182" i="8"/>
  <c r="AC187" i="8"/>
  <c r="AC50" i="8"/>
  <c r="AC62" i="8"/>
  <c r="AC91" i="8"/>
  <c r="AC186" i="8"/>
  <c r="AC166" i="8"/>
  <c r="AC101" i="8"/>
  <c r="AC156" i="8"/>
  <c r="AC67" i="8"/>
  <c r="AC61" i="8"/>
  <c r="AC98" i="8"/>
  <c r="AC46" i="8"/>
  <c r="AC127" i="8"/>
  <c r="AC47" i="8"/>
  <c r="AC45" i="8"/>
  <c r="AC73" i="8"/>
  <c r="AC75" i="8"/>
  <c r="AC40" i="8"/>
  <c r="AC184" i="8"/>
  <c r="AC150" i="8"/>
  <c r="AC119" i="8"/>
  <c r="AC136" i="8"/>
  <c r="AC132" i="8"/>
  <c r="AC175" i="8"/>
  <c r="AC86" i="8"/>
  <c r="AC147" i="8"/>
  <c r="AC110" i="8"/>
  <c r="AE216" i="7" l="1"/>
  <c r="AE149" i="7"/>
  <c r="AE133" i="7"/>
  <c r="AE119" i="7"/>
  <c r="AE118" i="7"/>
  <c r="AE74" i="7"/>
  <c r="AE121" i="7"/>
  <c r="AA72" i="9"/>
  <c r="AE53" i="7"/>
  <c r="BN107" i="3"/>
  <c r="AE128" i="7"/>
  <c r="AE63" i="7"/>
  <c r="AE194" i="7"/>
  <c r="AE195" i="7"/>
  <c r="Y89" i="7"/>
  <c r="BN106" i="3"/>
  <c r="AE138" i="7"/>
  <c r="AE173" i="7"/>
  <c r="AE215" i="7"/>
  <c r="AC86" i="7"/>
  <c r="AE101" i="7"/>
  <c r="AE52" i="7"/>
  <c r="AE202" i="7"/>
  <c r="BN99" i="3"/>
  <c r="AC184" i="7"/>
  <c r="AG144" i="7"/>
  <c r="AG154" i="7"/>
  <c r="AC64" i="7"/>
  <c r="AC166" i="7"/>
  <c r="BN115" i="3"/>
  <c r="AE176" i="7"/>
  <c r="AE84" i="7"/>
  <c r="AE106" i="7"/>
  <c r="AE175" i="7"/>
  <c r="AC147" i="7"/>
  <c r="AC114" i="7"/>
  <c r="AG168" i="7"/>
  <c r="AC185" i="7"/>
  <c r="W92" i="7"/>
  <c r="BN97" i="3"/>
  <c r="BN17" i="3"/>
  <c r="AC104" i="7"/>
  <c r="Y105" i="7"/>
  <c r="AC131" i="7"/>
  <c r="AE207" i="7"/>
  <c r="AC52" i="7"/>
  <c r="AE208" i="7"/>
  <c r="BN155" i="3"/>
  <c r="AE39" i="7"/>
  <c r="AC66" i="7"/>
  <c r="AE131" i="7"/>
  <c r="AE123" i="7"/>
  <c r="AC149" i="7"/>
  <c r="AE171" i="7"/>
  <c r="AE130" i="7"/>
  <c r="AC111" i="7"/>
  <c r="AE105" i="7"/>
  <c r="W113" i="7"/>
  <c r="AC94" i="7"/>
  <c r="AE68" i="7"/>
  <c r="CO23" i="3"/>
  <c r="CN23" i="3"/>
  <c r="CP23" i="3" s="1"/>
  <c r="BN76" i="3"/>
  <c r="BN23" i="3"/>
  <c r="BN148" i="3"/>
  <c r="BN194" i="3"/>
  <c r="CM193" i="3"/>
  <c r="BN169" i="3"/>
  <c r="BN156" i="3"/>
  <c r="BN19" i="3"/>
  <c r="BN154" i="3"/>
  <c r="CM148" i="3"/>
  <c r="CQ148" i="3" s="1"/>
  <c r="BN119" i="3"/>
  <c r="BN96" i="3"/>
  <c r="CM76" i="3"/>
  <c r="CQ76" i="3" s="1"/>
  <c r="CM119" i="3"/>
  <c r="CQ119" i="3" s="1"/>
  <c r="CM114" i="3"/>
  <c r="CQ114" i="3" s="1"/>
  <c r="CM169" i="3"/>
  <c r="BN152" i="3"/>
  <c r="BN81" i="3"/>
  <c r="BN18" i="3"/>
  <c r="BN51" i="3"/>
  <c r="BN162" i="3"/>
  <c r="BN130" i="3"/>
  <c r="BN62" i="3"/>
  <c r="BN38" i="3"/>
  <c r="BN71" i="3"/>
  <c r="CM191" i="3"/>
  <c r="BN72" i="3"/>
  <c r="BN184" i="3"/>
  <c r="CO19" i="3"/>
  <c r="BN183" i="3"/>
  <c r="BN157" i="3"/>
  <c r="BN179" i="3"/>
  <c r="BN85" i="3"/>
  <c r="BN111" i="3"/>
  <c r="BN67" i="3"/>
  <c r="BN20" i="3"/>
  <c r="BN65" i="3"/>
  <c r="BN172" i="3"/>
  <c r="BN80" i="3"/>
  <c r="CM67" i="3"/>
  <c r="CQ67" i="3" s="1"/>
  <c r="BN58" i="3"/>
  <c r="BN42" i="3"/>
  <c r="BN116" i="3"/>
  <c r="BN114" i="3"/>
  <c r="BN56" i="3"/>
  <c r="BN110" i="3"/>
  <c r="BN170" i="3"/>
  <c r="CO20" i="3"/>
  <c r="BN29" i="3"/>
  <c r="BN66" i="3"/>
  <c r="BN166" i="3"/>
  <c r="CO21" i="3"/>
  <c r="BN69" i="3"/>
  <c r="BN44" i="3"/>
  <c r="BN73" i="3"/>
  <c r="BN98" i="3"/>
  <c r="CM84" i="3"/>
  <c r="CQ84" i="3" s="1"/>
  <c r="BN178" i="3"/>
  <c r="BN160" i="3"/>
  <c r="BN21" i="3"/>
  <c r="CM182" i="3"/>
  <c r="CM157" i="3"/>
  <c r="CM178" i="3"/>
  <c r="BN41" i="3"/>
  <c r="BN52" i="3"/>
  <c r="BN193" i="3"/>
  <c r="BN146" i="3"/>
  <c r="CM73" i="3"/>
  <c r="CQ73" i="3" s="1"/>
  <c r="BN88" i="3"/>
  <c r="BN138" i="3"/>
  <c r="BN158" i="3"/>
  <c r="BN190" i="3"/>
  <c r="BN74" i="3"/>
  <c r="CM111" i="3"/>
  <c r="CQ111" i="3" s="1"/>
  <c r="CM44" i="3"/>
  <c r="CQ44" i="3" s="1"/>
  <c r="BN188" i="3"/>
  <c r="BN109" i="3"/>
  <c r="BN134" i="3"/>
  <c r="BN60" i="3"/>
  <c r="BN46" i="3"/>
  <c r="BN108" i="3"/>
  <c r="BN159" i="3"/>
  <c r="CM184" i="3"/>
  <c r="CM107" i="3"/>
  <c r="CQ107" i="3" s="1"/>
  <c r="BN36" i="3"/>
  <c r="BN175" i="3"/>
  <c r="BN165" i="3"/>
  <c r="BN112" i="3"/>
  <c r="BN90" i="3"/>
  <c r="BN35" i="3"/>
  <c r="CM62" i="3"/>
  <c r="CQ62" i="3" s="1"/>
  <c r="BN91" i="3"/>
  <c r="BN45" i="3"/>
  <c r="BN68" i="3"/>
  <c r="BN122" i="3"/>
  <c r="BN185" i="3"/>
  <c r="BN113" i="3"/>
  <c r="BN164" i="3"/>
  <c r="BN92" i="3"/>
  <c r="CM68" i="3"/>
  <c r="CQ68" i="3" s="1"/>
  <c r="CM98" i="3"/>
  <c r="CQ98" i="3" s="1"/>
  <c r="BN129" i="3"/>
  <c r="BN149" i="3"/>
  <c r="BN135" i="3"/>
  <c r="BN196" i="3"/>
  <c r="BN195" i="3"/>
  <c r="BN33" i="3"/>
  <c r="BN32" i="3"/>
  <c r="CM188" i="3"/>
  <c r="BN189" i="3"/>
  <c r="CM134" i="3"/>
  <c r="CQ134" i="3" s="1"/>
  <c r="CM109" i="3"/>
  <c r="CQ109" i="3" s="1"/>
  <c r="BN59" i="3"/>
  <c r="CN21" i="3"/>
  <c r="CP21" i="3" s="1"/>
  <c r="BN180" i="3"/>
  <c r="BN173" i="3"/>
  <c r="BN102" i="3"/>
  <c r="BN53" i="3"/>
  <c r="BN94" i="3"/>
  <c r="CM33" i="3"/>
  <c r="CQ33" i="3" s="1"/>
  <c r="CN20" i="3"/>
  <c r="CP20" i="3" s="1"/>
  <c r="BN34" i="3"/>
  <c r="CM88" i="3"/>
  <c r="CQ88" i="3" s="1"/>
  <c r="BN54" i="3"/>
  <c r="BN55" i="3"/>
  <c r="BN82" i="3"/>
  <c r="AH29" i="3"/>
  <c r="AL29" i="3" s="1"/>
  <c r="AI31" i="3"/>
  <c r="AK31" i="3" s="1"/>
  <c r="AJ31" i="3"/>
  <c r="BN167" i="3"/>
  <c r="BN132" i="3"/>
  <c r="BN49" i="3"/>
  <c r="BN93" i="3"/>
  <c r="BN24" i="3"/>
  <c r="BN87" i="3"/>
  <c r="CM167" i="3"/>
  <c r="BN168" i="3"/>
  <c r="BN118" i="3"/>
  <c r="BN153" i="3"/>
  <c r="BN50" i="3"/>
  <c r="CO26" i="3"/>
  <c r="BN86" i="3"/>
  <c r="BN47" i="3"/>
  <c r="BN197" i="3"/>
  <c r="BN171" i="3"/>
  <c r="BN144" i="3"/>
  <c r="BN61" i="3"/>
  <c r="AH30" i="3"/>
  <c r="AL30" i="3" s="1"/>
  <c r="CM151" i="3"/>
  <c r="CQ151" i="3" s="1"/>
  <c r="BN139" i="3"/>
  <c r="BN43" i="3"/>
  <c r="BN142" i="3"/>
  <c r="BN176" i="3"/>
  <c r="BN63" i="3"/>
  <c r="BN125" i="3"/>
  <c r="BN89" i="3"/>
  <c r="BN103" i="3"/>
  <c r="BN40" i="3"/>
  <c r="BN126" i="3"/>
  <c r="CM144" i="3"/>
  <c r="CQ144" i="3" s="1"/>
  <c r="CN19" i="3"/>
  <c r="CP19" i="3" s="1"/>
  <c r="BN150" i="3"/>
  <c r="BN128" i="3"/>
  <c r="BN121" i="3"/>
  <c r="CM127" i="3"/>
  <c r="CQ127" i="3" s="1"/>
  <c r="BN141" i="3"/>
  <c r="BN30" i="3"/>
  <c r="BN151" i="3"/>
  <c r="BN57" i="3"/>
  <c r="BN22" i="3"/>
  <c r="BN191" i="3"/>
  <c r="BN143" i="3"/>
  <c r="BN198" i="3"/>
  <c r="BN131" i="3"/>
  <c r="BN100" i="3"/>
  <c r="BN64" i="3"/>
  <c r="BN120" i="3"/>
  <c r="BN137" i="3"/>
  <c r="CM22" i="3"/>
  <c r="CQ22" i="3" s="1"/>
  <c r="CM162" i="3"/>
  <c r="CM36" i="3"/>
  <c r="CQ36" i="3" s="1"/>
  <c r="CM197" i="3"/>
  <c r="CM124" i="3"/>
  <c r="CQ124" i="3" s="1"/>
  <c r="CM78" i="3"/>
  <c r="CQ78" i="3" s="1"/>
  <c r="BN161" i="3"/>
  <c r="CM176" i="3"/>
  <c r="BN83" i="3"/>
  <c r="BN124" i="3"/>
  <c r="BN182" i="3"/>
  <c r="BN37" i="3"/>
  <c r="BN174" i="3"/>
  <c r="BN181" i="3"/>
  <c r="BN84" i="3"/>
  <c r="CM130" i="3"/>
  <c r="CQ130" i="3" s="1"/>
  <c r="CM70" i="3"/>
  <c r="CQ70" i="3" s="1"/>
  <c r="CM38" i="3"/>
  <c r="CQ38" i="3" s="1"/>
  <c r="BN140" i="3"/>
  <c r="CM132" i="3"/>
  <c r="CQ132" i="3" s="1"/>
  <c r="BN136" i="3"/>
  <c r="BN28" i="3"/>
  <c r="BN177" i="3"/>
  <c r="BN133" i="3"/>
  <c r="BN163" i="3"/>
  <c r="BN27" i="3"/>
  <c r="BN39" i="3"/>
  <c r="CM39" i="3"/>
  <c r="CQ39" i="3" s="1"/>
  <c r="CM180" i="3"/>
  <c r="BN104" i="3"/>
  <c r="BN147" i="3"/>
  <c r="BN31" i="3"/>
  <c r="BN101" i="3"/>
  <c r="BN25" i="3"/>
  <c r="BN70" i="3"/>
  <c r="BN145" i="3"/>
  <c r="BN79" i="3"/>
  <c r="CM42" i="3"/>
  <c r="CQ42" i="3" s="1"/>
  <c r="CM63" i="3"/>
  <c r="CQ63" i="3" s="1"/>
  <c r="CM160" i="3"/>
  <c r="CM126" i="3"/>
  <c r="CQ126" i="3" s="1"/>
  <c r="CM57" i="3"/>
  <c r="CQ57" i="3" s="1"/>
  <c r="P238" i="3"/>
  <c r="T237" i="3" s="1"/>
  <c r="BN26" i="3"/>
  <c r="BN186" i="3"/>
  <c r="CM47" i="3"/>
  <c r="CQ47" i="3" s="1"/>
  <c r="CM105" i="3"/>
  <c r="CQ105" i="3" s="1"/>
  <c r="BN48" i="3"/>
  <c r="BN105" i="3"/>
  <c r="BN75" i="3"/>
  <c r="BN117" i="3"/>
  <c r="BN187" i="3"/>
  <c r="CO18" i="3"/>
  <c r="CN18" i="3"/>
  <c r="CP18" i="3" s="1"/>
  <c r="CN26" i="3"/>
  <c r="CP26" i="3" s="1"/>
  <c r="Q231" i="3"/>
  <c r="Q233" i="3" s="1"/>
  <c r="CP133" i="3"/>
  <c r="CQ133" i="3"/>
  <c r="S231" i="3"/>
  <c r="CP132" i="3"/>
  <c r="T231" i="3"/>
  <c r="T233" i="3" s="1"/>
  <c r="CP129" i="3"/>
  <c r="CQ129" i="3"/>
  <c r="CP131" i="3"/>
  <c r="CQ131" i="3"/>
  <c r="T238" i="3"/>
  <c r="CN122" i="3"/>
  <c r="CP122" i="3" s="1"/>
  <c r="CO122" i="3"/>
  <c r="CN121" i="3"/>
  <c r="CP121" i="3" s="1"/>
  <c r="CO121" i="3"/>
  <c r="CN17" i="3"/>
  <c r="CP17" i="3" s="1"/>
  <c r="CO17" i="3"/>
  <c r="CN52" i="3"/>
  <c r="CP52" i="3" s="1"/>
  <c r="CO52" i="3"/>
  <c r="CN40" i="3"/>
  <c r="CP40" i="3" s="1"/>
  <c r="CO40" i="3"/>
  <c r="CN50" i="3"/>
  <c r="CP50" i="3" s="1"/>
  <c r="CO50" i="3"/>
  <c r="CN74" i="3"/>
  <c r="CP74" i="3" s="1"/>
  <c r="CO74" i="3"/>
  <c r="CN91" i="3"/>
  <c r="CP91" i="3" s="1"/>
  <c r="CO91" i="3"/>
  <c r="CN46" i="3"/>
  <c r="CP46" i="3" s="1"/>
  <c r="CO46" i="3"/>
  <c r="CN115" i="3"/>
  <c r="CP115" i="3" s="1"/>
  <c r="CO115" i="3"/>
  <c r="CN53" i="3"/>
  <c r="CP53" i="3" s="1"/>
  <c r="CO53" i="3"/>
  <c r="CN102" i="3"/>
  <c r="CP102" i="3" s="1"/>
  <c r="CO102" i="3"/>
  <c r="CN61" i="3"/>
  <c r="CP61" i="3" s="1"/>
  <c r="CO61" i="3"/>
  <c r="CN87" i="3"/>
  <c r="CP87" i="3" s="1"/>
  <c r="CO87" i="3"/>
  <c r="CN25" i="3"/>
  <c r="CP25" i="3" s="1"/>
  <c r="CO25" i="3"/>
  <c r="CN82" i="3"/>
  <c r="CP82" i="3" s="1"/>
  <c r="CO82" i="3"/>
  <c r="CN106" i="3"/>
  <c r="CP106" i="3" s="1"/>
  <c r="CO106" i="3"/>
  <c r="CN55" i="3"/>
  <c r="CP55" i="3" s="1"/>
  <c r="CO55" i="3"/>
  <c r="CN93" i="3"/>
  <c r="CP93" i="3" s="1"/>
  <c r="CO93" i="3"/>
  <c r="CN116" i="3"/>
  <c r="CP116" i="3" s="1"/>
  <c r="CO116" i="3"/>
  <c r="CN118" i="3"/>
  <c r="CP118" i="3" s="1"/>
  <c r="CO118" i="3"/>
  <c r="CN59" i="3"/>
  <c r="CP59" i="3" s="1"/>
  <c r="CO59" i="3"/>
  <c r="CN32" i="3"/>
  <c r="CP32" i="3" s="1"/>
  <c r="CO32" i="3"/>
  <c r="CN69" i="3"/>
  <c r="CP69" i="3" s="1"/>
  <c r="CO69" i="3"/>
  <c r="CN24" i="3"/>
  <c r="CP24" i="3" s="1"/>
  <c r="CO24" i="3"/>
  <c r="CN94" i="3"/>
  <c r="CP94" i="3" s="1"/>
  <c r="CO94" i="3"/>
  <c r="CP125" i="3"/>
  <c r="CO125" i="3"/>
  <c r="CN66" i="3"/>
  <c r="CP66" i="3" s="1"/>
  <c r="CO66" i="3"/>
  <c r="CN83" i="3"/>
  <c r="CP83" i="3" s="1"/>
  <c r="CO83" i="3"/>
  <c r="CN34" i="3"/>
  <c r="CP34" i="3" s="1"/>
  <c r="CO34" i="3"/>
  <c r="CN89" i="3"/>
  <c r="CP89" i="3" s="1"/>
  <c r="CO89" i="3"/>
  <c r="CP128" i="3"/>
  <c r="CO128" i="3"/>
  <c r="CN79" i="3"/>
  <c r="CP79" i="3" s="1"/>
  <c r="CO79" i="3"/>
  <c r="CN45" i="3"/>
  <c r="CP45" i="3" s="1"/>
  <c r="CO45" i="3"/>
  <c r="CN64" i="3"/>
  <c r="CP64" i="3" s="1"/>
  <c r="CO64" i="3"/>
  <c r="CN37" i="3"/>
  <c r="CP37" i="3" s="1"/>
  <c r="CO37" i="3"/>
  <c r="CN51" i="3"/>
  <c r="CP51" i="3" s="1"/>
  <c r="CO51" i="3"/>
  <c r="CN75" i="3"/>
  <c r="CP75" i="3" s="1"/>
  <c r="CO75" i="3"/>
  <c r="CN28" i="3"/>
  <c r="CP28" i="3" s="1"/>
  <c r="CO28" i="3"/>
  <c r="CN113" i="3"/>
  <c r="CP113" i="3" s="1"/>
  <c r="CO113" i="3"/>
  <c r="CN92" i="3"/>
  <c r="CP92" i="3" s="1"/>
  <c r="CO92" i="3"/>
  <c r="CN100" i="3"/>
  <c r="CP100" i="3" s="1"/>
  <c r="CO100" i="3"/>
  <c r="CN31" i="3"/>
  <c r="CP31" i="3" s="1"/>
  <c r="CO31" i="3"/>
  <c r="CN85" i="3"/>
  <c r="CP85" i="3" s="1"/>
  <c r="CO85" i="3"/>
  <c r="CN110" i="3"/>
  <c r="CP110" i="3" s="1"/>
  <c r="CO110" i="3"/>
  <c r="CN95" i="3"/>
  <c r="CP95" i="3" s="1"/>
  <c r="CO95" i="3"/>
  <c r="CN90" i="3"/>
  <c r="CP90" i="3" s="1"/>
  <c r="CO90" i="3"/>
  <c r="CN99" i="3"/>
  <c r="CP99" i="3" s="1"/>
  <c r="CO99" i="3"/>
  <c r="CN97" i="3"/>
  <c r="CP97" i="3" s="1"/>
  <c r="CO97" i="3"/>
  <c r="CN120" i="3"/>
  <c r="CP120" i="3" s="1"/>
  <c r="CO120" i="3"/>
  <c r="CN41" i="3"/>
  <c r="CP41" i="3" s="1"/>
  <c r="CO41" i="3"/>
  <c r="CN58" i="3"/>
  <c r="CP58" i="3" s="1"/>
  <c r="CO58" i="3"/>
  <c r="CN56" i="3"/>
  <c r="CP56" i="3" s="1"/>
  <c r="CO56" i="3"/>
  <c r="CN86" i="3"/>
  <c r="CP86" i="3" s="1"/>
  <c r="CO86" i="3"/>
  <c r="CN43" i="3"/>
  <c r="CP43" i="3" s="1"/>
  <c r="CO43" i="3"/>
  <c r="CN65" i="3"/>
  <c r="CP65" i="3" s="1"/>
  <c r="CO65" i="3"/>
  <c r="CN81" i="3"/>
  <c r="CP81" i="3" s="1"/>
  <c r="CO81" i="3"/>
  <c r="CN104" i="3"/>
  <c r="CP104" i="3" s="1"/>
  <c r="CO104" i="3"/>
  <c r="CN103" i="3"/>
  <c r="CP103" i="3" s="1"/>
  <c r="CO103" i="3"/>
  <c r="CN30" i="3"/>
  <c r="CP30" i="3" s="1"/>
  <c r="CO30" i="3"/>
  <c r="CN29" i="3"/>
  <c r="CP29" i="3" s="1"/>
  <c r="CO29" i="3"/>
  <c r="CN27" i="3"/>
  <c r="CP27" i="3" s="1"/>
  <c r="CO27" i="3"/>
  <c r="CN101" i="3"/>
  <c r="CP101" i="3" s="1"/>
  <c r="CO101" i="3"/>
  <c r="CN112" i="3"/>
  <c r="CP112" i="3" s="1"/>
  <c r="CO112" i="3"/>
  <c r="CN49" i="3"/>
  <c r="CP49" i="3" s="1"/>
  <c r="CO49" i="3"/>
  <c r="CN72" i="3"/>
  <c r="CP72" i="3" s="1"/>
  <c r="CO72" i="3"/>
  <c r="CN80" i="3"/>
  <c r="CP80" i="3" s="1"/>
  <c r="CO80" i="3"/>
  <c r="CN108" i="3"/>
  <c r="CP108" i="3" s="1"/>
  <c r="CO108" i="3"/>
  <c r="CN54" i="3"/>
  <c r="CP54" i="3" s="1"/>
  <c r="CO54" i="3"/>
  <c r="CN60" i="3"/>
  <c r="CP60" i="3" s="1"/>
  <c r="CO60" i="3"/>
  <c r="CN96" i="3"/>
  <c r="CP96" i="3" s="1"/>
  <c r="CO96" i="3"/>
  <c r="CN117" i="3"/>
  <c r="CP117" i="3" s="1"/>
  <c r="CO117" i="3"/>
  <c r="CN71" i="3"/>
  <c r="CP71" i="3" s="1"/>
  <c r="CO71" i="3"/>
  <c r="CN48" i="3"/>
  <c r="CP48" i="3" s="1"/>
  <c r="CO48" i="3"/>
  <c r="CN35" i="3"/>
  <c r="CP35" i="3" s="1"/>
  <c r="CO35" i="3"/>
  <c r="CN77" i="3"/>
  <c r="CP77" i="3" s="1"/>
  <c r="CO77" i="3"/>
  <c r="AE154" i="7"/>
  <c r="AC183" i="7"/>
  <c r="AC169" i="7"/>
  <c r="AC137" i="7"/>
  <c r="AC167" i="7"/>
  <c r="AC97" i="7"/>
  <c r="AE65" i="7"/>
  <c r="AE79" i="7"/>
  <c r="AE66" i="7"/>
  <c r="AE78" i="7"/>
  <c r="AE142" i="7"/>
  <c r="AE170" i="7"/>
  <c r="AC141" i="7"/>
  <c r="AE189" i="7"/>
  <c r="AE134" i="7"/>
  <c r="AE190" i="7"/>
  <c r="AC153" i="7"/>
  <c r="AE109" i="7"/>
  <c r="AE108" i="7"/>
  <c r="AE141" i="7"/>
  <c r="AC152" i="7"/>
  <c r="AC181" i="7"/>
  <c r="AC165" i="7"/>
  <c r="AE158" i="7"/>
  <c r="AC88" i="7"/>
  <c r="AE125" i="7"/>
  <c r="AC87" i="7"/>
  <c r="AC103" i="7"/>
  <c r="AC84" i="7"/>
  <c r="AE62" i="7"/>
  <c r="AE73" i="7"/>
  <c r="AC187" i="7"/>
  <c r="AE213" i="7"/>
  <c r="AE205" i="7"/>
  <c r="AE204" i="7"/>
  <c r="AE186" i="7"/>
  <c r="AE58" i="7"/>
  <c r="AE146" i="7"/>
  <c r="AE113" i="7"/>
  <c r="AE147" i="7"/>
  <c r="AE57" i="7"/>
  <c r="AC102" i="7"/>
  <c r="AE182" i="7"/>
  <c r="AE157" i="7"/>
  <c r="AE181" i="7"/>
  <c r="AC72" i="7"/>
  <c r="AE100" i="7"/>
  <c r="AE89" i="7"/>
  <c r="AE82" i="7"/>
  <c r="AE99" i="7"/>
  <c r="AE151" i="7"/>
  <c r="AE152" i="7"/>
  <c r="AE81" i="7"/>
  <c r="AE85" i="7"/>
  <c r="AC162" i="7"/>
  <c r="AE42" i="7"/>
  <c r="AC145" i="7"/>
  <c r="AE97" i="7"/>
  <c r="AE41" i="7"/>
  <c r="AC144" i="7"/>
  <c r="AC68" i="7"/>
  <c r="AC47" i="7"/>
  <c r="AC113" i="7"/>
  <c r="AC69" i="7"/>
  <c r="AC71" i="7"/>
  <c r="AC174" i="7"/>
  <c r="AC176" i="7"/>
  <c r="AE165" i="7"/>
  <c r="AE198" i="7"/>
  <c r="AE45" i="7"/>
  <c r="AE166" i="7"/>
  <c r="AE76" i="7"/>
  <c r="AE197" i="7"/>
  <c r="AE69" i="7"/>
  <c r="U29" i="7"/>
  <c r="AE156" i="7"/>
  <c r="AE87" i="7"/>
  <c r="AE164" i="7"/>
  <c r="AE210" i="7"/>
  <c r="AE162" i="7"/>
  <c r="U30" i="7"/>
  <c r="AG118" i="7"/>
  <c r="AE127" i="7"/>
  <c r="AG44" i="7"/>
  <c r="AG119" i="7"/>
  <c r="AE211" i="7"/>
  <c r="AC150" i="7"/>
  <c r="Y104" i="7"/>
  <c r="AE60" i="7"/>
  <c r="AE86" i="7"/>
  <c r="AC123" i="7"/>
  <c r="AC129" i="7"/>
  <c r="Y78" i="7"/>
  <c r="Y137" i="7"/>
  <c r="AC106" i="7"/>
  <c r="Y138" i="7"/>
  <c r="AG176" i="7"/>
  <c r="AC54" i="7"/>
  <c r="Y186" i="7"/>
  <c r="AC50" i="7"/>
  <c r="AG170" i="7"/>
  <c r="Y170" i="7"/>
  <c r="AG89" i="7"/>
  <c r="Y169" i="7"/>
  <c r="AC112" i="7"/>
  <c r="Y162" i="7"/>
  <c r="Y101" i="7"/>
  <c r="AC85" i="7"/>
  <c r="Y193" i="7"/>
  <c r="Y161" i="7"/>
  <c r="AC53" i="7"/>
  <c r="Y102" i="7"/>
  <c r="AC49" i="7"/>
  <c r="AC63" i="7"/>
  <c r="AC118" i="7"/>
  <c r="AC110" i="7"/>
  <c r="AC155" i="7"/>
  <c r="AC163" i="7"/>
  <c r="AC139" i="7"/>
  <c r="AE91" i="7"/>
  <c r="AC74" i="7"/>
  <c r="AC82" i="7"/>
  <c r="AC93" i="7"/>
  <c r="AC105" i="7"/>
  <c r="AC138" i="7"/>
  <c r="AC125" i="7"/>
  <c r="Y97" i="7"/>
  <c r="AC76" i="7"/>
  <c r="Y57" i="7"/>
  <c r="AC48" i="7"/>
  <c r="AC57" i="7"/>
  <c r="Y96" i="7"/>
  <c r="AC171" i="7"/>
  <c r="AC62" i="7"/>
  <c r="AC108" i="7"/>
  <c r="AC73" i="7"/>
  <c r="AG162" i="7"/>
  <c r="AE47" i="7"/>
  <c r="AC92" i="7"/>
  <c r="AC179" i="7"/>
  <c r="AC173" i="7"/>
  <c r="AC121" i="7"/>
  <c r="W136" i="7"/>
  <c r="AC70" i="7"/>
  <c r="AC78" i="7"/>
  <c r="AC95" i="7"/>
  <c r="AC120" i="7"/>
  <c r="AE117" i="7"/>
  <c r="AC79" i="7"/>
  <c r="AC128" i="7"/>
  <c r="AC80" i="7"/>
  <c r="AC101" i="7"/>
  <c r="AG110" i="7"/>
  <c r="AG76" i="7"/>
  <c r="AC100" i="7"/>
  <c r="AC127" i="7"/>
  <c r="AC81" i="7"/>
  <c r="AE214" i="7"/>
  <c r="AG160" i="7"/>
  <c r="AG97" i="7"/>
  <c r="W45" i="7"/>
  <c r="AE174" i="7"/>
  <c r="AG130" i="7"/>
  <c r="AG128" i="7"/>
  <c r="AG73" i="7"/>
  <c r="AE188" i="7"/>
  <c r="AC135" i="7"/>
  <c r="AC119" i="7"/>
  <c r="AG33" i="7"/>
  <c r="Y40" i="7"/>
  <c r="AC65" i="7"/>
  <c r="Y41" i="7"/>
  <c r="AC46" i="7"/>
  <c r="AE200" i="7"/>
  <c r="AC177" i="7"/>
  <c r="AC77" i="7"/>
  <c r="Y73" i="7"/>
  <c r="AC96" i="7"/>
  <c r="AG103" i="7"/>
  <c r="Y118" i="7"/>
  <c r="W106" i="7"/>
  <c r="AE77" i="7"/>
  <c r="AG141" i="7"/>
  <c r="AG125" i="7"/>
  <c r="AG67" i="7"/>
  <c r="AG68" i="7"/>
  <c r="Y64" i="7"/>
  <c r="Y117" i="7"/>
  <c r="Y65" i="7"/>
  <c r="AC44" i="7"/>
  <c r="U59" i="7"/>
  <c r="AC151" i="7"/>
  <c r="AC116" i="7"/>
  <c r="AC186" i="7"/>
  <c r="AC143" i="7"/>
  <c r="AC157" i="7"/>
  <c r="AC89" i="7"/>
  <c r="AC160" i="7"/>
  <c r="AC133" i="7"/>
  <c r="AG84" i="7"/>
  <c r="AC175" i="7"/>
  <c r="AG55" i="7"/>
  <c r="AC154" i="7"/>
  <c r="AC159" i="7"/>
  <c r="AG165" i="7"/>
  <c r="AG57" i="7"/>
  <c r="AC90" i="7"/>
  <c r="AG164" i="7"/>
  <c r="AC161" i="7"/>
  <c r="AC59" i="7"/>
  <c r="AC170" i="7"/>
  <c r="AC146" i="7"/>
  <c r="AG143" i="7"/>
  <c r="U78" i="7"/>
  <c r="AE75" i="7"/>
  <c r="AE111" i="7"/>
  <c r="AG43" i="7"/>
  <c r="AG175" i="7"/>
  <c r="AE103" i="7"/>
  <c r="AC58" i="7"/>
  <c r="AC178" i="7"/>
  <c r="AG87" i="7"/>
  <c r="W111" i="7"/>
  <c r="AG31" i="7"/>
  <c r="Y86" i="7"/>
  <c r="AG35" i="7"/>
  <c r="AE184" i="7"/>
  <c r="AE192" i="7"/>
  <c r="AC126" i="7"/>
  <c r="AG36" i="7"/>
  <c r="Y49" i="7"/>
  <c r="Y85" i="7"/>
  <c r="AE90" i="7"/>
  <c r="AC45" i="7"/>
  <c r="AG152" i="7"/>
  <c r="AC134" i="7"/>
  <c r="W76" i="7"/>
  <c r="Y46" i="7"/>
  <c r="AG49" i="7"/>
  <c r="AG59" i="7"/>
  <c r="AE168" i="7"/>
  <c r="AG173" i="7"/>
  <c r="Y38" i="7"/>
  <c r="Y53" i="7"/>
  <c r="W90" i="7"/>
  <c r="AG156" i="7"/>
  <c r="AC142" i="7"/>
  <c r="Y37" i="7"/>
  <c r="AC158" i="7"/>
  <c r="AG172" i="7"/>
  <c r="AE61" i="7"/>
  <c r="AE140" i="7"/>
  <c r="AG182" i="7"/>
  <c r="Y54" i="7"/>
  <c r="Y154" i="7"/>
  <c r="AG135" i="7"/>
  <c r="Y121" i="7"/>
  <c r="Y129" i="7"/>
  <c r="Y130" i="7"/>
  <c r="Y120" i="7"/>
  <c r="AG157" i="7"/>
  <c r="AG102" i="7"/>
  <c r="W68" i="7"/>
  <c r="AG100" i="7"/>
  <c r="W123" i="7"/>
  <c r="Y113" i="7"/>
  <c r="W75" i="7"/>
  <c r="W74" i="7"/>
  <c r="AA32" i="9"/>
  <c r="Y112" i="7"/>
  <c r="AG178" i="7"/>
  <c r="AC109" i="7"/>
  <c r="AE206" i="7"/>
  <c r="AE71" i="7"/>
  <c r="AG99" i="7"/>
  <c r="AG189" i="7"/>
  <c r="AC117" i="7"/>
  <c r="AG186" i="7"/>
  <c r="W125" i="7"/>
  <c r="W126" i="7"/>
  <c r="W158" i="7"/>
  <c r="Y150" i="7"/>
  <c r="Y178" i="7"/>
  <c r="Y93" i="7"/>
  <c r="AG138" i="7"/>
  <c r="AC182" i="7"/>
  <c r="Y94" i="7"/>
  <c r="AG181" i="7"/>
  <c r="W37" i="7"/>
  <c r="W84" i="7"/>
  <c r="W85" i="7"/>
  <c r="W117" i="7"/>
  <c r="U143" i="7"/>
  <c r="AE187" i="7"/>
  <c r="W44" i="7"/>
  <c r="AE135" i="7"/>
  <c r="W54" i="7"/>
  <c r="AE126" i="7"/>
  <c r="AE95" i="7"/>
  <c r="Y110" i="7"/>
  <c r="Y109" i="7"/>
  <c r="AG52" i="7"/>
  <c r="AE150" i="7"/>
  <c r="AE139" i="7"/>
  <c r="Y70" i="7"/>
  <c r="W121" i="7"/>
  <c r="AG86" i="7"/>
  <c r="W82" i="7"/>
  <c r="Y69" i="7"/>
  <c r="AG115" i="7"/>
  <c r="Y145" i="7"/>
  <c r="Y62" i="7"/>
  <c r="Y146" i="7"/>
  <c r="AG136" i="7"/>
  <c r="AG116" i="7"/>
  <c r="W81" i="7"/>
  <c r="U100" i="7"/>
  <c r="AG174" i="7"/>
  <c r="AG151" i="7"/>
  <c r="W188" i="7"/>
  <c r="W133" i="7"/>
  <c r="W146" i="7"/>
  <c r="AE167" i="7"/>
  <c r="W129" i="7"/>
  <c r="AG71" i="7"/>
  <c r="W66" i="7"/>
  <c r="Y81" i="7"/>
  <c r="AE220" i="7"/>
  <c r="AG30" i="7"/>
  <c r="W79" i="7"/>
  <c r="W47" i="7"/>
  <c r="W65" i="7"/>
  <c r="W60" i="7"/>
  <c r="AG167" i="7"/>
  <c r="AG133" i="7"/>
  <c r="W63" i="7"/>
  <c r="W58" i="7"/>
  <c r="Y177" i="7"/>
  <c r="AG105" i="7"/>
  <c r="Y75" i="7"/>
  <c r="AG63" i="7"/>
  <c r="Y151" i="7"/>
  <c r="AG62" i="7"/>
  <c r="AG148" i="7"/>
  <c r="AG25" i="7"/>
  <c r="AG149" i="7"/>
  <c r="W105" i="7"/>
  <c r="W89" i="7"/>
  <c r="Y172" i="7"/>
  <c r="AC180" i="7"/>
  <c r="AE94" i="7"/>
  <c r="AG90" i="7"/>
  <c r="AC99" i="7"/>
  <c r="AE199" i="7"/>
  <c r="AG54" i="7"/>
  <c r="W119" i="7"/>
  <c r="AG83" i="7"/>
  <c r="AE49" i="7"/>
  <c r="U84" i="7"/>
  <c r="W62" i="7"/>
  <c r="AA56" i="9"/>
  <c r="W178" i="7"/>
  <c r="AC67" i="7"/>
  <c r="AA101" i="9"/>
  <c r="W185" i="7"/>
  <c r="Y34" i="7"/>
  <c r="AA53" i="9"/>
  <c r="AA27" i="9"/>
  <c r="AA85" i="9"/>
  <c r="AA134" i="9"/>
  <c r="W130" i="7"/>
  <c r="AE178" i="7"/>
  <c r="AG81" i="7"/>
  <c r="W131" i="7"/>
  <c r="W73" i="7"/>
  <c r="AG28" i="7"/>
  <c r="AA69" i="9"/>
  <c r="W171" i="7"/>
  <c r="AG60" i="7"/>
  <c r="W77" i="7"/>
  <c r="U33" i="7"/>
  <c r="AE115" i="7"/>
  <c r="AG113" i="7"/>
  <c r="W149" i="7"/>
  <c r="W71" i="7"/>
  <c r="W148" i="7"/>
  <c r="AA92" i="9"/>
  <c r="AG121" i="7"/>
  <c r="AG27" i="7"/>
  <c r="AA64" i="9"/>
  <c r="AG159" i="7"/>
  <c r="AG41" i="7"/>
  <c r="W49" i="7"/>
  <c r="W116" i="7"/>
  <c r="W50" i="7"/>
  <c r="AG47" i="7"/>
  <c r="U197" i="7"/>
  <c r="W36" i="7"/>
  <c r="AG70" i="7"/>
  <c r="AE55" i="7"/>
  <c r="AE203" i="7"/>
  <c r="AE136" i="7"/>
  <c r="AA99" i="9"/>
  <c r="U27" i="7"/>
  <c r="U167" i="7"/>
  <c r="AG107" i="7"/>
  <c r="AG38" i="7"/>
  <c r="Y82" i="7"/>
  <c r="W109" i="7"/>
  <c r="AG46" i="7"/>
  <c r="Y135" i="7"/>
  <c r="U87" i="7"/>
  <c r="U61" i="7"/>
  <c r="U112" i="7"/>
  <c r="U117" i="7"/>
  <c r="AG180" i="7"/>
  <c r="W138" i="7"/>
  <c r="AA61" i="9"/>
  <c r="Y175" i="7"/>
  <c r="W141" i="7"/>
  <c r="AG184" i="7"/>
  <c r="AC51" i="7"/>
  <c r="AE219" i="7"/>
  <c r="AG65" i="7"/>
  <c r="W118" i="7"/>
  <c r="AE51" i="7"/>
  <c r="AG190" i="7"/>
  <c r="AE98" i="7"/>
  <c r="W120" i="7"/>
  <c r="U144" i="7"/>
  <c r="U151" i="7"/>
  <c r="W95" i="7"/>
  <c r="W39" i="7"/>
  <c r="W103" i="7"/>
  <c r="W53" i="7"/>
  <c r="AE159" i="7"/>
  <c r="AE144" i="7"/>
  <c r="Y156" i="7"/>
  <c r="Y42" i="7"/>
  <c r="AG74" i="7"/>
  <c r="W34" i="7"/>
  <c r="AE110" i="7"/>
  <c r="AE191" i="7"/>
  <c r="AG95" i="7"/>
  <c r="AE179" i="7"/>
  <c r="AG108" i="7"/>
  <c r="U48" i="7"/>
  <c r="W42" i="7"/>
  <c r="AA149" i="9"/>
  <c r="AC83" i="7"/>
  <c r="AG39" i="7"/>
  <c r="U42" i="7"/>
  <c r="AE217" i="7"/>
  <c r="AG78" i="7"/>
  <c r="AG92" i="7"/>
  <c r="AG169" i="7"/>
  <c r="AA117" i="9"/>
  <c r="AA131" i="9"/>
  <c r="AA37" i="9"/>
  <c r="AA160" i="9"/>
  <c r="AE218" i="7"/>
  <c r="AE143" i="7"/>
  <c r="AE102" i="7"/>
  <c r="W191" i="7"/>
  <c r="Y179" i="7"/>
  <c r="U46" i="7"/>
  <c r="W144" i="7"/>
  <c r="AA40" i="9"/>
  <c r="AA107" i="9"/>
  <c r="AG127" i="7"/>
  <c r="AG109" i="7"/>
  <c r="W88" i="7"/>
  <c r="U37" i="7"/>
  <c r="W143" i="7"/>
  <c r="AA144" i="9"/>
  <c r="AA73" i="9"/>
  <c r="AE70" i="7"/>
  <c r="AE54" i="7"/>
  <c r="AG79" i="7"/>
  <c r="W134" i="7"/>
  <c r="U134" i="7"/>
  <c r="W142" i="7"/>
  <c r="AA146" i="9"/>
  <c r="AA86" i="9"/>
  <c r="AE46" i="7"/>
  <c r="U71" i="7"/>
  <c r="U38" i="7"/>
  <c r="U159" i="7"/>
  <c r="U57" i="7"/>
  <c r="W94" i="7"/>
  <c r="AG179" i="7"/>
  <c r="AG50" i="7"/>
  <c r="W164" i="7"/>
  <c r="Y114" i="7"/>
  <c r="AE160" i="7"/>
  <c r="U39" i="7"/>
  <c r="W110" i="7"/>
  <c r="AG94" i="7"/>
  <c r="AA114" i="9"/>
  <c r="AA74" i="9"/>
  <c r="AA128" i="9"/>
  <c r="W154" i="7"/>
  <c r="W98" i="7"/>
  <c r="U157" i="7"/>
  <c r="AA141" i="9"/>
  <c r="AA78" i="9"/>
  <c r="W108" i="7"/>
  <c r="AE183" i="7"/>
  <c r="AE129" i="7"/>
  <c r="U53" i="7"/>
  <c r="W70" i="7"/>
  <c r="W127" i="7"/>
  <c r="Y71" i="7"/>
  <c r="U93" i="7"/>
  <c r="AA123" i="9"/>
  <c r="W97" i="7"/>
  <c r="AE72" i="7"/>
  <c r="AA105" i="9"/>
  <c r="AA43" i="9"/>
  <c r="AA112" i="9"/>
  <c r="W140" i="7"/>
  <c r="AE107" i="7"/>
  <c r="AA163" i="9"/>
  <c r="AA102" i="9"/>
  <c r="AA34" i="9"/>
  <c r="AA82" i="9"/>
  <c r="AA67" i="9"/>
  <c r="AA29" i="9"/>
  <c r="AA109" i="9"/>
  <c r="W100" i="7"/>
  <c r="Y91" i="7"/>
  <c r="U58" i="7"/>
  <c r="AA50" i="9"/>
  <c r="Y140" i="7"/>
  <c r="AG26" i="7"/>
  <c r="W174" i="7"/>
  <c r="AG98" i="7"/>
  <c r="W151" i="7"/>
  <c r="W181" i="7"/>
  <c r="AG48" i="7"/>
  <c r="U194" i="7"/>
  <c r="U128" i="7"/>
  <c r="U44" i="7"/>
  <c r="U135" i="7"/>
  <c r="U170" i="7"/>
  <c r="U26" i="7"/>
  <c r="U68" i="7"/>
  <c r="U149" i="7"/>
  <c r="W78" i="7"/>
  <c r="AA90" i="9"/>
  <c r="AA77" i="9"/>
  <c r="AA96" i="9"/>
  <c r="Y124" i="7"/>
  <c r="AC148" i="7"/>
  <c r="Y59" i="7"/>
  <c r="AE114" i="7"/>
  <c r="AG187" i="7"/>
  <c r="Y131" i="7"/>
  <c r="U154" i="7"/>
  <c r="U160" i="7"/>
  <c r="U130" i="7"/>
  <c r="W69" i="7"/>
  <c r="U162" i="7"/>
  <c r="AA104" i="9"/>
  <c r="AA110" i="9"/>
  <c r="W52" i="7"/>
  <c r="AE177" i="7"/>
  <c r="AG139" i="7"/>
  <c r="AE201" i="7"/>
  <c r="AE124" i="7"/>
  <c r="U180" i="7"/>
  <c r="U104" i="7"/>
  <c r="U164" i="7"/>
  <c r="W93" i="7"/>
  <c r="W128" i="7"/>
  <c r="AA93" i="9"/>
  <c r="AA129" i="9"/>
  <c r="AA88" i="9"/>
  <c r="AA136" i="9"/>
  <c r="AA52" i="9"/>
  <c r="AE148" i="7"/>
  <c r="U173" i="7"/>
  <c r="U23" i="7"/>
  <c r="U109" i="7"/>
  <c r="W87" i="7"/>
  <c r="W61" i="7"/>
  <c r="AA147" i="9"/>
  <c r="AA125" i="9"/>
  <c r="AA83" i="9"/>
  <c r="AG129" i="7"/>
  <c r="W55" i="7"/>
  <c r="U54" i="7"/>
  <c r="AA120" i="9"/>
  <c r="W57" i="7"/>
  <c r="AE50" i="7"/>
  <c r="U80" i="7"/>
  <c r="AA162" i="9"/>
  <c r="AA59" i="9"/>
  <c r="Y143" i="7"/>
  <c r="AE48" i="7"/>
  <c r="W114" i="7"/>
  <c r="AE163" i="7"/>
  <c r="AG163" i="7"/>
  <c r="Y50" i="7"/>
  <c r="AG112" i="7"/>
  <c r="U131" i="7"/>
  <c r="W101" i="7"/>
  <c r="U89" i="7"/>
  <c r="U138" i="7"/>
  <c r="AA152" i="9"/>
  <c r="AA122" i="9"/>
  <c r="AA42" i="9"/>
  <c r="AA116" i="9"/>
  <c r="W41" i="7"/>
  <c r="AA153" i="9"/>
  <c r="U146" i="7"/>
  <c r="W107" i="7"/>
  <c r="AA130" i="9"/>
  <c r="AA94" i="9"/>
  <c r="AA41" i="9"/>
  <c r="AA127" i="9"/>
  <c r="AA151" i="9"/>
  <c r="AA106" i="9"/>
  <c r="AA51" i="9"/>
  <c r="AA60" i="9"/>
  <c r="AC164" i="7"/>
  <c r="AG114" i="7"/>
  <c r="AE88" i="7"/>
  <c r="AA35" i="9"/>
  <c r="AA66" i="9"/>
  <c r="AA70" i="9"/>
  <c r="AA81" i="9"/>
  <c r="AA28" i="9"/>
  <c r="AA63" i="9"/>
  <c r="AA87" i="9"/>
  <c r="AA157" i="9"/>
  <c r="AA158" i="9"/>
  <c r="AA47" i="9"/>
  <c r="Y127" i="7"/>
  <c r="AA54" i="9"/>
  <c r="AA126" i="9"/>
  <c r="AA62" i="9"/>
  <c r="AA155" i="9"/>
  <c r="AA145" i="9"/>
  <c r="AA156" i="9"/>
  <c r="AA39" i="9"/>
  <c r="AA137" i="9"/>
  <c r="AA133" i="9"/>
  <c r="AA46" i="9"/>
  <c r="AA159" i="9"/>
  <c r="AE112" i="7"/>
  <c r="U186" i="7"/>
  <c r="AA57" i="9"/>
  <c r="AA103" i="9"/>
  <c r="AA150" i="9"/>
  <c r="AA49" i="9"/>
  <c r="AA121" i="9"/>
  <c r="AA119" i="9"/>
  <c r="U118" i="7"/>
  <c r="AA75" i="9"/>
  <c r="AA58" i="9"/>
  <c r="AA30" i="9"/>
  <c r="AA132" i="9"/>
  <c r="AA68" i="9"/>
  <c r="AA161" i="9"/>
  <c r="AA38" i="9"/>
  <c r="AA124" i="9"/>
  <c r="AA45" i="9"/>
  <c r="AA33" i="9"/>
  <c r="AA135" i="9"/>
  <c r="Y98" i="7"/>
  <c r="AA142" i="9"/>
  <c r="AA44" i="9"/>
  <c r="AA143" i="9"/>
  <c r="AA140" i="9"/>
  <c r="AA113" i="9"/>
  <c r="AA36" i="9"/>
  <c r="AA108" i="9"/>
  <c r="AA71" i="9"/>
  <c r="Y191" i="7"/>
  <c r="AG40" i="7"/>
  <c r="AG64" i="7"/>
  <c r="Y47" i="7"/>
  <c r="W156" i="7"/>
  <c r="AA118" i="9"/>
  <c r="AA65" i="9"/>
  <c r="AA31" i="9"/>
  <c r="AA79" i="9"/>
  <c r="AA76" i="9"/>
  <c r="AA89" i="9"/>
  <c r="AA111" i="9"/>
  <c r="AA115" i="9"/>
  <c r="AA148" i="9"/>
  <c r="AA95" i="9"/>
  <c r="Y66" i="7"/>
  <c r="AA154" i="9"/>
  <c r="AA139" i="9"/>
  <c r="AA55" i="9"/>
  <c r="AA100" i="9"/>
  <c r="AA97" i="9"/>
  <c r="AA91" i="9"/>
  <c r="AA84" i="9"/>
  <c r="AE161" i="7"/>
  <c r="AG104" i="7"/>
  <c r="AG126" i="7"/>
  <c r="AG142" i="7"/>
  <c r="Y183" i="7"/>
  <c r="U65" i="7"/>
  <c r="U133" i="7"/>
  <c r="U176" i="7"/>
  <c r="W157" i="7"/>
  <c r="U35" i="7"/>
  <c r="U184" i="7"/>
  <c r="Y152" i="7"/>
  <c r="U97" i="7"/>
  <c r="U41" i="7"/>
  <c r="U150" i="7"/>
  <c r="U55" i="7"/>
  <c r="U69" i="7"/>
  <c r="U177" i="7"/>
  <c r="Y159" i="7"/>
  <c r="W192" i="7"/>
  <c r="W161" i="7"/>
  <c r="U90" i="7"/>
  <c r="U188" i="7"/>
  <c r="U179" i="7"/>
  <c r="Y43" i="7"/>
  <c r="Y61" i="7"/>
  <c r="Y165" i="7"/>
  <c r="U171" i="7"/>
  <c r="U182" i="7"/>
  <c r="U141" i="7"/>
  <c r="T123" i="9"/>
  <c r="V159" i="9"/>
  <c r="AB127" i="9"/>
  <c r="AF100" i="9"/>
  <c r="X178" i="9"/>
  <c r="AB147" i="9"/>
  <c r="AF23" i="9"/>
  <c r="X138" i="9"/>
  <c r="V178" i="9"/>
  <c r="AB66" i="9"/>
  <c r="X191" i="9"/>
  <c r="AF144" i="9"/>
  <c r="AD126" i="9"/>
  <c r="AB111" i="9"/>
  <c r="AF42" i="9"/>
  <c r="AB47" i="9"/>
  <c r="AD208" i="9"/>
  <c r="AB90" i="9"/>
  <c r="V189" i="9"/>
  <c r="V94" i="9"/>
  <c r="AD61" i="9"/>
  <c r="V51" i="9"/>
  <c r="V64" i="9"/>
  <c r="X172" i="9"/>
  <c r="X149" i="9"/>
  <c r="AD69" i="9"/>
  <c r="V187" i="9"/>
  <c r="V191" i="9"/>
  <c r="X84" i="9"/>
  <c r="AB109" i="9"/>
  <c r="T136" i="9"/>
  <c r="T69" i="9"/>
  <c r="T88" i="9"/>
  <c r="T178" i="9"/>
  <c r="T45" i="9"/>
  <c r="T28" i="9"/>
  <c r="T32" i="9"/>
  <c r="T168" i="9"/>
  <c r="T54" i="9"/>
  <c r="T147" i="9"/>
  <c r="T102" i="9"/>
  <c r="T91" i="9"/>
  <c r="T152" i="9"/>
  <c r="T170" i="9"/>
  <c r="T155" i="9"/>
  <c r="T25" i="9"/>
  <c r="T100" i="9"/>
  <c r="T82" i="9"/>
  <c r="T87" i="9"/>
  <c r="T22" i="9"/>
  <c r="T183" i="9"/>
  <c r="T141" i="9"/>
  <c r="T46" i="9"/>
  <c r="T96" i="9"/>
  <c r="T101" i="9"/>
  <c r="T26" i="9"/>
  <c r="T192" i="9"/>
  <c r="T20" i="9"/>
  <c r="T191" i="9"/>
  <c r="T56" i="9"/>
  <c r="T29" i="9"/>
  <c r="T108" i="9"/>
  <c r="T151" i="9"/>
  <c r="T107" i="9"/>
  <c r="T77" i="9"/>
  <c r="T194" i="9"/>
  <c r="T187" i="9"/>
  <c r="T61" i="9"/>
  <c r="T18" i="9"/>
  <c r="T17" i="9"/>
  <c r="T104" i="9"/>
  <c r="T160" i="9"/>
  <c r="T121" i="9"/>
  <c r="T47" i="9"/>
  <c r="T173" i="9"/>
  <c r="T189" i="9"/>
  <c r="T132" i="9"/>
  <c r="T158" i="9"/>
  <c r="T64" i="9"/>
  <c r="T182" i="9"/>
  <c r="T131" i="9"/>
  <c r="T70" i="9"/>
  <c r="T72" i="9"/>
  <c r="T68" i="9"/>
  <c r="T137" i="9"/>
  <c r="T163" i="9"/>
  <c r="T42" i="9"/>
  <c r="T41" i="9"/>
  <c r="T74" i="9"/>
  <c r="T165" i="9"/>
  <c r="T124" i="9"/>
  <c r="T53" i="9"/>
  <c r="T36" i="9"/>
  <c r="T19" i="9"/>
  <c r="T63" i="9"/>
  <c r="T150" i="9"/>
  <c r="T76" i="9"/>
  <c r="T38" i="9"/>
  <c r="T145" i="9"/>
  <c r="T35" i="9"/>
  <c r="T37" i="9"/>
  <c r="T57" i="9"/>
  <c r="T93" i="9"/>
  <c r="T169" i="9"/>
  <c r="T114" i="9"/>
  <c r="T195" i="9"/>
  <c r="T118" i="9"/>
  <c r="T112" i="9"/>
  <c r="T84" i="9"/>
  <c r="T94" i="9"/>
  <c r="T153" i="9"/>
  <c r="T109" i="9"/>
  <c r="T58" i="9"/>
  <c r="T52" i="9"/>
  <c r="T65" i="9"/>
  <c r="T90" i="9"/>
  <c r="T39" i="9"/>
  <c r="T140" i="9"/>
  <c r="T106" i="9"/>
  <c r="T127" i="9"/>
  <c r="T40" i="9"/>
  <c r="T174" i="9"/>
  <c r="T92" i="9"/>
  <c r="T86" i="9"/>
  <c r="T164" i="9"/>
  <c r="T44" i="9"/>
  <c r="T34" i="9"/>
  <c r="T51" i="9"/>
  <c r="T50" i="9"/>
  <c r="T111" i="9"/>
  <c r="T33" i="9"/>
  <c r="T193" i="9"/>
  <c r="T143" i="9"/>
  <c r="T177" i="9"/>
  <c r="T142" i="9"/>
  <c r="T125" i="9"/>
  <c r="T89" i="9"/>
  <c r="U89" i="9" s="1"/>
  <c r="T79" i="9"/>
  <c r="T27" i="9"/>
  <c r="T156" i="9"/>
  <c r="T198" i="9"/>
  <c r="T175" i="9"/>
  <c r="T80" i="9"/>
  <c r="T179" i="9"/>
  <c r="T49" i="9"/>
  <c r="T62" i="9"/>
  <c r="T48" i="9"/>
  <c r="T97" i="9"/>
  <c r="T67" i="9"/>
  <c r="T110" i="9"/>
  <c r="T148" i="9"/>
  <c r="T66" i="9"/>
  <c r="T116" i="9"/>
  <c r="T157" i="9"/>
  <c r="T71" i="9"/>
  <c r="T81" i="9"/>
  <c r="T31" i="9"/>
  <c r="T130" i="9"/>
  <c r="T167" i="9"/>
  <c r="T166" i="9"/>
  <c r="T181" i="9"/>
  <c r="T105" i="9"/>
  <c r="T103" i="9"/>
  <c r="T138" i="9"/>
  <c r="T43" i="9"/>
  <c r="T172" i="9"/>
  <c r="T139" i="9"/>
  <c r="T120" i="9"/>
  <c r="T149" i="9"/>
  <c r="T146" i="9"/>
  <c r="T135" i="9"/>
  <c r="T99" i="9"/>
  <c r="T133" i="9"/>
  <c r="U133" i="9" s="1"/>
  <c r="T24" i="9"/>
  <c r="T23" i="9"/>
  <c r="T159" i="9"/>
  <c r="T60" i="9"/>
  <c r="T126" i="9"/>
  <c r="T184" i="9"/>
  <c r="U184" i="9" s="1"/>
  <c r="T154" i="9"/>
  <c r="T95" i="9"/>
  <c r="T55" i="9"/>
  <c r="T197" i="9"/>
  <c r="T162" i="9"/>
  <c r="T128" i="9"/>
  <c r="T30" i="9"/>
  <c r="T59" i="9"/>
  <c r="T161" i="9"/>
  <c r="T171" i="9"/>
  <c r="T73" i="9"/>
  <c r="T185" i="9"/>
  <c r="T85" i="9"/>
  <c r="T180" i="9"/>
  <c r="AB114" i="9"/>
  <c r="AF116" i="9"/>
  <c r="AB45" i="9"/>
  <c r="AF63" i="9"/>
  <c r="AF58" i="9"/>
  <c r="AF56" i="9"/>
  <c r="AB131" i="9"/>
  <c r="AD45" i="9"/>
  <c r="AB143" i="9"/>
  <c r="AB171" i="9"/>
  <c r="AD137" i="9"/>
  <c r="X128" i="9"/>
  <c r="AF33" i="9"/>
  <c r="AB120" i="9"/>
  <c r="AD99" i="9"/>
  <c r="AB74" i="9"/>
  <c r="V124" i="9"/>
  <c r="V73" i="9"/>
  <c r="X53" i="9"/>
  <c r="V129" i="9"/>
  <c r="T188" i="9"/>
  <c r="V78" i="9"/>
  <c r="AF117" i="9"/>
  <c r="T83" i="9"/>
  <c r="AB123" i="9"/>
  <c r="AB110" i="9"/>
  <c r="AB149" i="9"/>
  <c r="AB97" i="9"/>
  <c r="AB180" i="9"/>
  <c r="AB158" i="9"/>
  <c r="AB55" i="9"/>
  <c r="AB95" i="9"/>
  <c r="AB81" i="9"/>
  <c r="AB64" i="9"/>
  <c r="AB179" i="9"/>
  <c r="AB178" i="9"/>
  <c r="AB101" i="9"/>
  <c r="AB172" i="9"/>
  <c r="AB137" i="9"/>
  <c r="AB166" i="9"/>
  <c r="AB187" i="9"/>
  <c r="AB105" i="9"/>
  <c r="AB113" i="9"/>
  <c r="AB39" i="9"/>
  <c r="AB71" i="9"/>
  <c r="AB128" i="9"/>
  <c r="AB80" i="9"/>
  <c r="AB43" i="9"/>
  <c r="AB117" i="9"/>
  <c r="AB82" i="9"/>
  <c r="AB169" i="9"/>
  <c r="AB182" i="9"/>
  <c r="AB119" i="9"/>
  <c r="AB130" i="9"/>
  <c r="AB37" i="9"/>
  <c r="AC37" i="9" s="1"/>
  <c r="AB87" i="9"/>
  <c r="AB44" i="9"/>
  <c r="AB121" i="9"/>
  <c r="AB160" i="9"/>
  <c r="AB175" i="9"/>
  <c r="AB115" i="9"/>
  <c r="AB96" i="9"/>
  <c r="AB54" i="9"/>
  <c r="AB59" i="9"/>
  <c r="AB94" i="9"/>
  <c r="AB77" i="9"/>
  <c r="AB68" i="9"/>
  <c r="AB103" i="9"/>
  <c r="AB60" i="9"/>
  <c r="AB141" i="9"/>
  <c r="AB154" i="9"/>
  <c r="AB176" i="9"/>
  <c r="AB38" i="9"/>
  <c r="AB132" i="9"/>
  <c r="AB112" i="9"/>
  <c r="AB70" i="9"/>
  <c r="AB86" i="9"/>
  <c r="AB75" i="9"/>
  <c r="AB84" i="9"/>
  <c r="AB161" i="9"/>
  <c r="AB136" i="9"/>
  <c r="AB76" i="9"/>
  <c r="AB157" i="9"/>
  <c r="AB170" i="9"/>
  <c r="AB129" i="9"/>
  <c r="AB61" i="9"/>
  <c r="AB118" i="9"/>
  <c r="AB163" i="9"/>
  <c r="AB102" i="9"/>
  <c r="AB91" i="9"/>
  <c r="AB46" i="9"/>
  <c r="AC46" i="9" s="1"/>
  <c r="AB165" i="9"/>
  <c r="AB100" i="9"/>
  <c r="AB177" i="9"/>
  <c r="AB41" i="9"/>
  <c r="AB152" i="9"/>
  <c r="AB57" i="9"/>
  <c r="AB92" i="9"/>
  <c r="AC92" i="9" s="1"/>
  <c r="AB173" i="9"/>
  <c r="AB186" i="9"/>
  <c r="AB144" i="9"/>
  <c r="AB145" i="9"/>
  <c r="AB126" i="9"/>
  <c r="AB135" i="9"/>
  <c r="AB167" i="9"/>
  <c r="AB107" i="9"/>
  <c r="AB56" i="9"/>
  <c r="AB69" i="9"/>
  <c r="AB140" i="9"/>
  <c r="AB181" i="9"/>
  <c r="AB116" i="9"/>
  <c r="AB148" i="9"/>
  <c r="AB42" i="9"/>
  <c r="AB98" i="9"/>
  <c r="AB168" i="9"/>
  <c r="AB89" i="9"/>
  <c r="AB108" i="9"/>
  <c r="AB63" i="9"/>
  <c r="AB142" i="9"/>
  <c r="AB58" i="9"/>
  <c r="AB146" i="9"/>
  <c r="AB151" i="9"/>
  <c r="AB183" i="9"/>
  <c r="AB53" i="9"/>
  <c r="AB124" i="9"/>
  <c r="AB104" i="9"/>
  <c r="AB134" i="9"/>
  <c r="AC134" i="9" s="1"/>
  <c r="AB106" i="9"/>
  <c r="AB72" i="9"/>
  <c r="AB78" i="9"/>
  <c r="AC78" i="9" s="1"/>
  <c r="AB185" i="9"/>
  <c r="AB67" i="9"/>
  <c r="AD153" i="9"/>
  <c r="AB62" i="9"/>
  <c r="AC62" i="9" s="1"/>
  <c r="AB50" i="9"/>
  <c r="AB153" i="9"/>
  <c r="AC153" i="9" s="1"/>
  <c r="AB138" i="9"/>
  <c r="AD216" i="9"/>
  <c r="AF39" i="9"/>
  <c r="AB48" i="9"/>
  <c r="X176" i="9"/>
  <c r="X58" i="9"/>
  <c r="AD78" i="9"/>
  <c r="X85" i="9"/>
  <c r="T144" i="9"/>
  <c r="T119" i="9"/>
  <c r="U119" i="9" s="1"/>
  <c r="X166" i="9"/>
  <c r="AB139" i="9"/>
  <c r="AD41" i="9"/>
  <c r="AD68" i="9"/>
  <c r="V136" i="9"/>
  <c r="AF123" i="9"/>
  <c r="AF110" i="9"/>
  <c r="AF164" i="9"/>
  <c r="AF158" i="9"/>
  <c r="AF48" i="9"/>
  <c r="AF70" i="9"/>
  <c r="AF46" i="9"/>
  <c r="AF96" i="9"/>
  <c r="AF160" i="9"/>
  <c r="AF168" i="9"/>
  <c r="AF119" i="9"/>
  <c r="AF125" i="9"/>
  <c r="AF189" i="9"/>
  <c r="AF166" i="9"/>
  <c r="AF86" i="9"/>
  <c r="AF188" i="9"/>
  <c r="AF105" i="9"/>
  <c r="AF38" i="9"/>
  <c r="AF88" i="9"/>
  <c r="AF64" i="9"/>
  <c r="AF143" i="9"/>
  <c r="AF159" i="9"/>
  <c r="AF94" i="9"/>
  <c r="AF75" i="9"/>
  <c r="AF120" i="9"/>
  <c r="AF25" i="9"/>
  <c r="AF141" i="9"/>
  <c r="AF121" i="9"/>
  <c r="AF62" i="9"/>
  <c r="AF153" i="9"/>
  <c r="AF129" i="9"/>
  <c r="AF167" i="9"/>
  <c r="AF83" i="9"/>
  <c r="AF22" i="9"/>
  <c r="AF183" i="9"/>
  <c r="AF135" i="9"/>
  <c r="AF180" i="9"/>
  <c r="AF161" i="9"/>
  <c r="AF74" i="9"/>
  <c r="AF41" i="9"/>
  <c r="AF154" i="9"/>
  <c r="AF53" i="9"/>
  <c r="AF49" i="9"/>
  <c r="AF186" i="9"/>
  <c r="AF111" i="9"/>
  <c r="AF84" i="9"/>
  <c r="AF90" i="9"/>
  <c r="AF138" i="9"/>
  <c r="AF127" i="9"/>
  <c r="AF29" i="9"/>
  <c r="AF30" i="9"/>
  <c r="AF59" i="9"/>
  <c r="AF80" i="9"/>
  <c r="AF185" i="9"/>
  <c r="AF57" i="9"/>
  <c r="AG57" i="9" s="1"/>
  <c r="AF139" i="9"/>
  <c r="AF28" i="9"/>
  <c r="AF170" i="9"/>
  <c r="AF93" i="9"/>
  <c r="AF34" i="9"/>
  <c r="AF66" i="9"/>
  <c r="AF65" i="9"/>
  <c r="AF97" i="9"/>
  <c r="AF26" i="9"/>
  <c r="AF32" i="9"/>
  <c r="AF106" i="9"/>
  <c r="AF190" i="9"/>
  <c r="AF175" i="9"/>
  <c r="AF67" i="9"/>
  <c r="AF69" i="9"/>
  <c r="AF91" i="9"/>
  <c r="AF54" i="9"/>
  <c r="AF148" i="9"/>
  <c r="AF35" i="9"/>
  <c r="AF165" i="9"/>
  <c r="AG165" i="9" s="1"/>
  <c r="AF73" i="9"/>
  <c r="AF112" i="9"/>
  <c r="AG112" i="9" s="1"/>
  <c r="AF155" i="9"/>
  <c r="AF44" i="9"/>
  <c r="AG44" i="9" s="1"/>
  <c r="AF177" i="9"/>
  <c r="AF134" i="9"/>
  <c r="AF50" i="9"/>
  <c r="AF55" i="9"/>
  <c r="AF82" i="9"/>
  <c r="AF81" i="9"/>
  <c r="AG81" i="9" s="1"/>
  <c r="AF40" i="9"/>
  <c r="AF113" i="9"/>
  <c r="AF131" i="9"/>
  <c r="AF31" i="9"/>
  <c r="AF151" i="9"/>
  <c r="AF27" i="9"/>
  <c r="AF72" i="9"/>
  <c r="AF37" i="9"/>
  <c r="AF174" i="9"/>
  <c r="AF156" i="9"/>
  <c r="AF78" i="9"/>
  <c r="AF109" i="9"/>
  <c r="AF118" i="9"/>
  <c r="AF99" i="9"/>
  <c r="AF115" i="9"/>
  <c r="AF181" i="9"/>
  <c r="AG181" i="9" s="1"/>
  <c r="AF89" i="9"/>
  <c r="AF137" i="9"/>
  <c r="AF60" i="9"/>
  <c r="AF150" i="9"/>
  <c r="AF21" i="9"/>
  <c r="AG21" i="9" s="1"/>
  <c r="AF171" i="9"/>
  <c r="AF71" i="9"/>
  <c r="AF76" i="9"/>
  <c r="AF187" i="9"/>
  <c r="AF107" i="9"/>
  <c r="AF104" i="9"/>
  <c r="AF51" i="9"/>
  <c r="AF77" i="9"/>
  <c r="AF176" i="9"/>
  <c r="AF102" i="9"/>
  <c r="AF124" i="9"/>
  <c r="AF61" i="9"/>
  <c r="AF87" i="9"/>
  <c r="AF92" i="9"/>
  <c r="AF136" i="9"/>
  <c r="AF157" i="9"/>
  <c r="AF132" i="9"/>
  <c r="AF169" i="9"/>
  <c r="AF182" i="9"/>
  <c r="AG182" i="9" s="1"/>
  <c r="AF45" i="9"/>
  <c r="AF163" i="9"/>
  <c r="AF184" i="9"/>
  <c r="AF142" i="9"/>
  <c r="AF179" i="9"/>
  <c r="AF149" i="9"/>
  <c r="V123" i="9"/>
  <c r="V111" i="9"/>
  <c r="V65" i="9"/>
  <c r="V35" i="9"/>
  <c r="V99" i="9"/>
  <c r="V32" i="9"/>
  <c r="V155" i="9"/>
  <c r="V137" i="9"/>
  <c r="V74" i="9"/>
  <c r="V68" i="9"/>
  <c r="V62" i="9"/>
  <c r="V80" i="9"/>
  <c r="V116" i="9"/>
  <c r="V140" i="9"/>
  <c r="V139" i="9"/>
  <c r="V143" i="9"/>
  <c r="V55" i="9"/>
  <c r="V125" i="9"/>
  <c r="V66" i="9"/>
  <c r="W66" i="9" s="1"/>
  <c r="V180" i="9"/>
  <c r="V130" i="9"/>
  <c r="V72" i="9"/>
  <c r="V147" i="9"/>
  <c r="V158" i="9"/>
  <c r="V44" i="9"/>
  <c r="V31" i="9"/>
  <c r="V114" i="9"/>
  <c r="V79" i="9"/>
  <c r="W79" i="9" s="1"/>
  <c r="V131" i="9"/>
  <c r="V63" i="9"/>
  <c r="V166" i="9"/>
  <c r="V36" i="9"/>
  <c r="V98" i="9"/>
  <c r="V141" i="9"/>
  <c r="V118" i="9"/>
  <c r="V96" i="9"/>
  <c r="V71" i="9"/>
  <c r="V86" i="9"/>
  <c r="V106" i="9"/>
  <c r="V154" i="9"/>
  <c r="V167" i="9"/>
  <c r="V108" i="9"/>
  <c r="V177" i="9"/>
  <c r="V161" i="9"/>
  <c r="V182" i="9"/>
  <c r="V75" i="9"/>
  <c r="V41" i="9"/>
  <c r="V112" i="9"/>
  <c r="V102" i="9"/>
  <c r="V37" i="9"/>
  <c r="V61" i="9"/>
  <c r="V87" i="9"/>
  <c r="V145" i="9"/>
  <c r="V160" i="9"/>
  <c r="V170" i="9"/>
  <c r="V151" i="9"/>
  <c r="V183" i="9"/>
  <c r="V190" i="9"/>
  <c r="V184" i="9"/>
  <c r="V59" i="9"/>
  <c r="V97" i="9"/>
  <c r="V135" i="9"/>
  <c r="V104" i="9"/>
  <c r="V47" i="9"/>
  <c r="V81" i="9"/>
  <c r="V115" i="9"/>
  <c r="V105" i="9"/>
  <c r="V171" i="9"/>
  <c r="V77" i="9"/>
  <c r="V153" i="9"/>
  <c r="V67" i="9"/>
  <c r="V150" i="9"/>
  <c r="V103" i="9"/>
  <c r="W103" i="9" s="1"/>
  <c r="V30" i="9"/>
  <c r="V70" i="9"/>
  <c r="V128" i="9"/>
  <c r="V176" i="9"/>
  <c r="V186" i="9"/>
  <c r="V120" i="9"/>
  <c r="V132" i="9"/>
  <c r="V45" i="9"/>
  <c r="W45" i="9" s="1"/>
  <c r="V38" i="9"/>
  <c r="W38" i="9" s="1"/>
  <c r="V138" i="9"/>
  <c r="V53" i="9"/>
  <c r="V121" i="9"/>
  <c r="V91" i="9"/>
  <c r="V57" i="9"/>
  <c r="V117" i="9"/>
  <c r="V169" i="9"/>
  <c r="V107" i="9"/>
  <c r="V119" i="9"/>
  <c r="W119" i="9" s="1"/>
  <c r="V83" i="9"/>
  <c r="V127" i="9"/>
  <c r="V60" i="9"/>
  <c r="V69" i="9"/>
  <c r="V163" i="9"/>
  <c r="V192" i="9"/>
  <c r="W192" i="9" s="1"/>
  <c r="V49" i="9"/>
  <c r="V92" i="9"/>
  <c r="V54" i="9"/>
  <c r="V93" i="9"/>
  <c r="V156" i="9"/>
  <c r="V144" i="9"/>
  <c r="V89" i="9"/>
  <c r="V58" i="9"/>
  <c r="V152" i="9"/>
  <c r="V148" i="9"/>
  <c r="V101" i="9"/>
  <c r="V28" i="9"/>
  <c r="V76" i="9"/>
  <c r="V85" i="9"/>
  <c r="V179" i="9"/>
  <c r="V165" i="9"/>
  <c r="V90" i="9"/>
  <c r="V95" i="9"/>
  <c r="V50" i="9"/>
  <c r="V33" i="9"/>
  <c r="V134" i="9"/>
  <c r="V109" i="9"/>
  <c r="V172" i="9"/>
  <c r="V100" i="9"/>
  <c r="V48" i="9"/>
  <c r="V142" i="9"/>
  <c r="V52" i="9"/>
  <c r="V82" i="9"/>
  <c r="V185" i="9"/>
  <c r="V126" i="9"/>
  <c r="V43" i="9"/>
  <c r="V133" i="9"/>
  <c r="V40" i="9"/>
  <c r="V175" i="9"/>
  <c r="V181" i="9"/>
  <c r="W181" i="9" s="1"/>
  <c r="AD192" i="9"/>
  <c r="X107" i="9"/>
  <c r="AD114" i="9"/>
  <c r="X143" i="9"/>
  <c r="AD64" i="9"/>
  <c r="X44" i="9"/>
  <c r="AF178" i="9"/>
  <c r="V162" i="9"/>
  <c r="W162" i="9" s="1"/>
  <c r="V173" i="9"/>
  <c r="V168" i="9"/>
  <c r="AB88" i="9"/>
  <c r="X60" i="9"/>
  <c r="AB73" i="9"/>
  <c r="AF173" i="9"/>
  <c r="AF103" i="9"/>
  <c r="X184" i="9"/>
  <c r="AD59" i="9"/>
  <c r="AD183" i="9"/>
  <c r="AD165" i="9"/>
  <c r="V39" i="9"/>
  <c r="AD149" i="9"/>
  <c r="V84" i="9"/>
  <c r="T190" i="9"/>
  <c r="AB184" i="9"/>
  <c r="AB40" i="9"/>
  <c r="V149" i="9"/>
  <c r="X136" i="9"/>
  <c r="T21" i="9"/>
  <c r="V27" i="9"/>
  <c r="W27" i="9" s="1"/>
  <c r="AD176" i="9"/>
  <c r="X67" i="9"/>
  <c r="AD98" i="9"/>
  <c r="X38" i="9"/>
  <c r="AB99" i="9"/>
  <c r="AF101" i="9"/>
  <c r="AF162" i="9"/>
  <c r="V146" i="9"/>
  <c r="V157" i="9"/>
  <c r="AF126" i="9"/>
  <c r="X87" i="9"/>
  <c r="AD140" i="9"/>
  <c r="AB150" i="9"/>
  <c r="AB49" i="9"/>
  <c r="X137" i="9"/>
  <c r="T75" i="9"/>
  <c r="T134" i="9"/>
  <c r="U134" i="9" s="1"/>
  <c r="X76" i="9"/>
  <c r="AF191" i="9"/>
  <c r="AF24" i="9"/>
  <c r="AB164" i="9"/>
  <c r="AC164" i="9" s="1"/>
  <c r="AB65" i="9"/>
  <c r="T129" i="9"/>
  <c r="T176" i="9"/>
  <c r="AD123" i="9"/>
  <c r="AD44" i="9"/>
  <c r="AD157" i="9"/>
  <c r="AD130" i="9"/>
  <c r="AD190" i="9"/>
  <c r="AD39" i="9"/>
  <c r="AD133" i="9"/>
  <c r="AD127" i="9"/>
  <c r="AD75" i="9"/>
  <c r="AD197" i="9"/>
  <c r="AD57" i="9"/>
  <c r="AD100" i="9"/>
  <c r="AE100" i="9" s="1"/>
  <c r="AD186" i="9"/>
  <c r="AD143" i="9"/>
  <c r="AD73" i="9"/>
  <c r="AD49" i="9"/>
  <c r="AD193" i="9"/>
  <c r="AD131" i="9"/>
  <c r="AD148" i="9"/>
  <c r="AD103" i="9"/>
  <c r="AD124" i="9"/>
  <c r="AD185" i="9"/>
  <c r="AD181" i="9"/>
  <c r="AD89" i="9"/>
  <c r="AD80" i="9"/>
  <c r="AD214" i="9"/>
  <c r="AD195" i="9"/>
  <c r="AD164" i="9"/>
  <c r="AD146" i="9"/>
  <c r="AD125" i="9"/>
  <c r="AD210" i="9"/>
  <c r="AD167" i="9"/>
  <c r="AD97" i="9"/>
  <c r="AD33" i="9"/>
  <c r="AD217" i="9"/>
  <c r="AD147" i="9"/>
  <c r="AD46" i="9"/>
  <c r="AE46" i="9" s="1"/>
  <c r="AD172" i="9"/>
  <c r="AD42" i="9"/>
  <c r="AD119" i="9"/>
  <c r="AD212" i="9"/>
  <c r="AD209" i="9"/>
  <c r="AD35" i="9"/>
  <c r="AD113" i="9"/>
  <c r="AD43" i="9"/>
  <c r="AD145" i="9"/>
  <c r="AD211" i="9"/>
  <c r="AE211" i="9" s="1"/>
  <c r="AD105" i="9"/>
  <c r="AD62" i="9"/>
  <c r="AE62" i="9" s="1"/>
  <c r="AD84" i="9"/>
  <c r="AD188" i="9"/>
  <c r="AD189" i="9"/>
  <c r="AD215" i="9"/>
  <c r="AD138" i="9"/>
  <c r="AD70" i="9"/>
  <c r="AD163" i="9"/>
  <c r="AD110" i="9"/>
  <c r="AD120" i="9"/>
  <c r="AD58" i="9"/>
  <c r="AE58" i="9" s="1"/>
  <c r="AD53" i="9"/>
  <c r="AD74" i="9"/>
  <c r="AD136" i="9"/>
  <c r="AD72" i="9"/>
  <c r="AD93" i="9"/>
  <c r="AD102" i="9"/>
  <c r="AD158" i="9"/>
  <c r="AD47" i="9"/>
  <c r="AD91" i="9"/>
  <c r="AD201" i="9"/>
  <c r="AD134" i="9"/>
  <c r="AD63" i="9"/>
  <c r="AD88" i="9"/>
  <c r="AE88" i="9" s="1"/>
  <c r="AD92" i="9"/>
  <c r="AD178" i="9"/>
  <c r="AD207" i="9"/>
  <c r="AD83" i="9"/>
  <c r="AD194" i="9"/>
  <c r="AD86" i="9"/>
  <c r="AD108" i="9"/>
  <c r="AD32" i="9"/>
  <c r="AE32" i="9" s="1"/>
  <c r="AD162" i="9"/>
  <c r="AD94" i="9"/>
  <c r="AD132" i="9"/>
  <c r="AD179" i="9"/>
  <c r="AD135" i="9"/>
  <c r="AD142" i="9"/>
  <c r="AD90" i="9"/>
  <c r="AD152" i="9"/>
  <c r="AD117" i="9"/>
  <c r="AD139" i="9"/>
  <c r="AD191" i="9"/>
  <c r="AD115" i="9"/>
  <c r="AD198" i="9"/>
  <c r="AD79" i="9"/>
  <c r="AD67" i="9"/>
  <c r="AD205" i="9"/>
  <c r="AD202" i="9"/>
  <c r="AD107" i="9"/>
  <c r="AD151" i="9"/>
  <c r="AD173" i="9"/>
  <c r="AD81" i="9"/>
  <c r="AD52" i="9"/>
  <c r="AD196" i="9"/>
  <c r="AD40" i="9"/>
  <c r="AD106" i="9"/>
  <c r="AD168" i="9"/>
  <c r="AD182" i="9"/>
  <c r="AD155" i="9"/>
  <c r="AD180" i="9"/>
  <c r="AD95" i="9"/>
  <c r="AD118" i="9"/>
  <c r="AD156" i="9"/>
  <c r="AD175" i="9"/>
  <c r="AD170" i="9"/>
  <c r="AD65" i="9"/>
  <c r="AD76" i="9"/>
  <c r="AD220" i="9"/>
  <c r="AD104" i="9"/>
  <c r="AD77" i="9"/>
  <c r="AD55" i="9"/>
  <c r="AD56" i="9"/>
  <c r="AD184" i="9"/>
  <c r="AD206" i="9"/>
  <c r="AD171" i="9"/>
  <c r="AD101" i="9"/>
  <c r="AD154" i="9"/>
  <c r="AD199" i="9"/>
  <c r="AD218" i="9"/>
  <c r="AD60" i="9"/>
  <c r="AD36" i="9"/>
  <c r="AD54" i="9"/>
  <c r="AD141" i="9"/>
  <c r="AE141" i="9" s="1"/>
  <c r="AD116" i="9"/>
  <c r="AD159" i="9"/>
  <c r="AD129" i="9"/>
  <c r="AD150" i="9"/>
  <c r="AD166" i="9"/>
  <c r="AD71" i="9"/>
  <c r="AD96" i="9"/>
  <c r="AD200" i="9"/>
  <c r="AD51" i="9"/>
  <c r="AD48" i="9"/>
  <c r="AD50" i="9"/>
  <c r="AD128" i="9"/>
  <c r="AE128" i="9" s="1"/>
  <c r="AD174" i="9"/>
  <c r="AD82" i="9"/>
  <c r="AD160" i="9"/>
  <c r="AD66" i="9"/>
  <c r="AF128" i="9"/>
  <c r="AG128" i="9" s="1"/>
  <c r="AB83" i="9"/>
  <c r="AF146" i="9"/>
  <c r="AF68" i="9"/>
  <c r="AF47" i="9"/>
  <c r="AF147" i="9"/>
  <c r="AF85" i="9"/>
  <c r="X47" i="9"/>
  <c r="AD219" i="9"/>
  <c r="X130" i="9"/>
  <c r="X105" i="9"/>
  <c r="AD161" i="9"/>
  <c r="AD169" i="9"/>
  <c r="T196" i="9"/>
  <c r="V164" i="9"/>
  <c r="X179" i="9"/>
  <c r="T78" i="9"/>
  <c r="U78" i="9" s="1"/>
  <c r="V188" i="9"/>
  <c r="V88" i="9"/>
  <c r="V29" i="9"/>
  <c r="AD144" i="9"/>
  <c r="AF95" i="9"/>
  <c r="AB51" i="9"/>
  <c r="AD111" i="9"/>
  <c r="AF52" i="9"/>
  <c r="AG52" i="9" s="1"/>
  <c r="AD109" i="9"/>
  <c r="AD177" i="9"/>
  <c r="AD204" i="9"/>
  <c r="AF145" i="9"/>
  <c r="AD203" i="9"/>
  <c r="AF114" i="9"/>
  <c r="AG114" i="9" s="1"/>
  <c r="V174" i="9"/>
  <c r="W174" i="9" s="1"/>
  <c r="AB156" i="9"/>
  <c r="AF108" i="9"/>
  <c r="X119" i="9"/>
  <c r="X91" i="9"/>
  <c r="V56" i="9"/>
  <c r="AD213" i="9"/>
  <c r="V42" i="9"/>
  <c r="AD121" i="9"/>
  <c r="V46" i="9"/>
  <c r="AB125" i="9"/>
  <c r="V34" i="9"/>
  <c r="X45" i="9"/>
  <c r="T115" i="9"/>
  <c r="T117" i="9"/>
  <c r="AD37" i="9"/>
  <c r="X123" i="9"/>
  <c r="X61" i="9"/>
  <c r="X81" i="9"/>
  <c r="X48" i="9"/>
  <c r="X150" i="9"/>
  <c r="X50" i="9"/>
  <c r="X190" i="9"/>
  <c r="X101" i="9"/>
  <c r="X153" i="9"/>
  <c r="X98" i="9"/>
  <c r="X108" i="9"/>
  <c r="X132" i="9"/>
  <c r="X160" i="9"/>
  <c r="X186" i="9"/>
  <c r="X180" i="9"/>
  <c r="X146" i="9"/>
  <c r="X141" i="9"/>
  <c r="X170" i="9"/>
  <c r="X135" i="9"/>
  <c r="X63" i="9"/>
  <c r="X182" i="9"/>
  <c r="X142" i="9"/>
  <c r="X133" i="9"/>
  <c r="X121" i="9"/>
  <c r="X64" i="9"/>
  <c r="X90" i="9"/>
  <c r="X134" i="9"/>
  <c r="X40" i="9"/>
  <c r="X169" i="9"/>
  <c r="X139" i="9"/>
  <c r="X62" i="9"/>
  <c r="X70" i="9"/>
  <c r="X181" i="9"/>
  <c r="X175" i="9"/>
  <c r="X173" i="9"/>
  <c r="X162" i="9"/>
  <c r="X127" i="9"/>
  <c r="X80" i="9"/>
  <c r="X131" i="9"/>
  <c r="X193" i="9"/>
  <c r="X56" i="9"/>
  <c r="X102" i="9"/>
  <c r="X110" i="9"/>
  <c r="X194" i="9"/>
  <c r="X168" i="9"/>
  <c r="X100" i="9"/>
  <c r="X83" i="9"/>
  <c r="X192" i="9"/>
  <c r="X73" i="9"/>
  <c r="X78" i="9"/>
  <c r="X43" i="9"/>
  <c r="X189" i="9"/>
  <c r="X77" i="9"/>
  <c r="X42" i="9"/>
  <c r="X167" i="9"/>
  <c r="X51" i="9"/>
  <c r="X96" i="9"/>
  <c r="X72" i="9"/>
  <c r="X117" i="9"/>
  <c r="X158" i="9"/>
  <c r="X57" i="9"/>
  <c r="X35" i="9"/>
  <c r="X59" i="9"/>
  <c r="X114" i="9"/>
  <c r="X49" i="9"/>
  <c r="X54" i="9"/>
  <c r="X124" i="9"/>
  <c r="X125" i="9"/>
  <c r="X113" i="9"/>
  <c r="X118" i="9"/>
  <c r="X148" i="9"/>
  <c r="X185" i="9"/>
  <c r="Y185" i="9" s="1"/>
  <c r="X93" i="9"/>
  <c r="X82" i="9"/>
  <c r="X156" i="9"/>
  <c r="X112" i="9"/>
  <c r="X147" i="9"/>
  <c r="X103" i="9"/>
  <c r="X88" i="9"/>
  <c r="X174" i="9"/>
  <c r="X163" i="9"/>
  <c r="X97" i="9"/>
  <c r="X46" i="9"/>
  <c r="X99" i="9"/>
  <c r="X164" i="9"/>
  <c r="X155" i="9"/>
  <c r="X94" i="9"/>
  <c r="X188" i="9"/>
  <c r="X165" i="9"/>
  <c r="X154" i="9"/>
  <c r="X109" i="9"/>
  <c r="Y109" i="9" s="1"/>
  <c r="X129" i="9"/>
  <c r="X144" i="9"/>
  <c r="X37" i="9"/>
  <c r="X106" i="9"/>
  <c r="X34" i="9"/>
  <c r="X104" i="9"/>
  <c r="X52" i="9"/>
  <c r="X86" i="9"/>
  <c r="X39" i="9"/>
  <c r="X140" i="9"/>
  <c r="X159" i="9"/>
  <c r="X32" i="9"/>
  <c r="Y32" i="9" s="1"/>
  <c r="X95" i="9"/>
  <c r="X145" i="9"/>
  <c r="X126" i="9"/>
  <c r="X66" i="9"/>
  <c r="X161" i="9"/>
  <c r="X36" i="9"/>
  <c r="X69" i="9"/>
  <c r="X74" i="9"/>
  <c r="X187" i="9"/>
  <c r="X120" i="9"/>
  <c r="X71" i="9"/>
  <c r="X55" i="9"/>
  <c r="X92" i="9"/>
  <c r="X151" i="9"/>
  <c r="X75" i="9"/>
  <c r="X79" i="9"/>
  <c r="X116" i="9"/>
  <c r="X65" i="9"/>
  <c r="Y65" i="9" s="1"/>
  <c r="X89" i="9"/>
  <c r="X111" i="9"/>
  <c r="Y111" i="9" s="1"/>
  <c r="X183" i="9"/>
  <c r="AB155" i="9"/>
  <c r="AF133" i="9"/>
  <c r="AB93" i="9"/>
  <c r="AF79" i="9"/>
  <c r="X33" i="9"/>
  <c r="X152" i="9"/>
  <c r="AD34" i="9"/>
  <c r="AF36" i="9"/>
  <c r="AD85" i="9"/>
  <c r="AD112" i="9"/>
  <c r="AB159" i="9"/>
  <c r="AF130" i="9"/>
  <c r="AG130" i="9" s="1"/>
  <c r="AD187" i="9"/>
  <c r="AF98" i="9"/>
  <c r="AF172" i="9"/>
  <c r="AF152" i="9"/>
  <c r="AB85" i="9"/>
  <c r="X157" i="9"/>
  <c r="X115" i="9"/>
  <c r="X41" i="9"/>
  <c r="AB162" i="9"/>
  <c r="AB174" i="9"/>
  <c r="X68" i="9"/>
  <c r="AB52" i="9"/>
  <c r="V113" i="9"/>
  <c r="T16" i="9"/>
  <c r="U16" i="9" s="1"/>
  <c r="AB79" i="9"/>
  <c r="T113" i="9"/>
  <c r="AD38" i="9"/>
  <c r="X177" i="9"/>
  <c r="X171" i="9"/>
  <c r="T186" i="9"/>
  <c r="AF140" i="9"/>
  <c r="V110" i="9"/>
  <c r="T98" i="9"/>
  <c r="AG69" i="7"/>
  <c r="AG123" i="7"/>
  <c r="Y132" i="7"/>
  <c r="Y187" i="7"/>
  <c r="AE64" i="7"/>
  <c r="AG45" i="7"/>
  <c r="AG80" i="7"/>
  <c r="Y76" i="7"/>
  <c r="Y147" i="7"/>
  <c r="Y158" i="7"/>
  <c r="AG153" i="7"/>
  <c r="U73" i="7"/>
  <c r="Y79" i="7"/>
  <c r="Y83" i="7"/>
  <c r="AG61" i="7"/>
  <c r="U114" i="7"/>
  <c r="U91" i="7"/>
  <c r="U168" i="7"/>
  <c r="U101" i="7"/>
  <c r="Y107" i="7"/>
  <c r="Y126" i="7"/>
  <c r="AC75" i="7"/>
  <c r="Y67" i="7"/>
  <c r="Y74" i="7"/>
  <c r="W56" i="7"/>
  <c r="U76" i="7"/>
  <c r="U63" i="7"/>
  <c r="U24" i="7"/>
  <c r="U191" i="7"/>
  <c r="AG56" i="7"/>
  <c r="W189" i="7"/>
  <c r="AG117" i="7"/>
  <c r="W173" i="7"/>
  <c r="Y164" i="7"/>
  <c r="W166" i="7"/>
  <c r="AG96" i="7"/>
  <c r="U123" i="7"/>
  <c r="U74" i="7"/>
  <c r="W96" i="7"/>
  <c r="U83" i="7"/>
  <c r="Y157" i="7"/>
  <c r="Y44" i="7"/>
  <c r="W159" i="7"/>
  <c r="AG171" i="7"/>
  <c r="U62" i="7"/>
  <c r="U125" i="7"/>
  <c r="U121" i="7"/>
  <c r="W59" i="7"/>
  <c r="AE43" i="7"/>
  <c r="AG155" i="7"/>
  <c r="AG93" i="7"/>
  <c r="W152" i="7"/>
  <c r="AE120" i="7"/>
  <c r="W145" i="7"/>
  <c r="U105" i="7"/>
  <c r="U99" i="7"/>
  <c r="U189" i="7"/>
  <c r="Y144" i="7"/>
  <c r="AG183" i="7"/>
  <c r="Y87" i="7"/>
  <c r="U158" i="7"/>
  <c r="W91" i="7"/>
  <c r="Y39" i="7"/>
  <c r="AG191" i="7"/>
  <c r="AE153" i="7"/>
  <c r="AG166" i="7"/>
  <c r="Y63" i="7"/>
  <c r="Y142" i="7"/>
  <c r="W176" i="7"/>
  <c r="AG88" i="7"/>
  <c r="Y99" i="7"/>
  <c r="Y181" i="7"/>
  <c r="AG91" i="7"/>
  <c r="AG106" i="7"/>
  <c r="Y116" i="7"/>
  <c r="AE83" i="7"/>
  <c r="W190" i="7"/>
  <c r="W170" i="7"/>
  <c r="AG131" i="7"/>
  <c r="AC115" i="7"/>
  <c r="AE196" i="7"/>
  <c r="AG75" i="7"/>
  <c r="U106" i="7"/>
  <c r="W67" i="7"/>
  <c r="Y48" i="7"/>
  <c r="W180" i="7"/>
  <c r="U155" i="7"/>
  <c r="W38" i="7"/>
  <c r="U50" i="7"/>
  <c r="U75" i="7"/>
  <c r="U34" i="7"/>
  <c r="Y153" i="7"/>
  <c r="U140" i="7"/>
  <c r="W147" i="7"/>
  <c r="U43" i="7"/>
  <c r="U116" i="7"/>
  <c r="U147" i="7"/>
  <c r="U88" i="7"/>
  <c r="AC172" i="7"/>
  <c r="AE185" i="7"/>
  <c r="AG58" i="7"/>
  <c r="Y100" i="7"/>
  <c r="Y184" i="7"/>
  <c r="AG140" i="7"/>
  <c r="AG66" i="7"/>
  <c r="Y68" i="7"/>
  <c r="AE172" i="7"/>
  <c r="Y55" i="7"/>
  <c r="Y171" i="7"/>
  <c r="Y182" i="7"/>
  <c r="W115" i="7"/>
  <c r="U136" i="7"/>
  <c r="W35" i="7"/>
  <c r="U152" i="7"/>
  <c r="U145" i="7"/>
  <c r="W124" i="7"/>
  <c r="U190" i="7"/>
  <c r="U183" i="7"/>
  <c r="U111" i="7"/>
  <c r="U70" i="7"/>
  <c r="U60" i="7"/>
  <c r="U56" i="7"/>
  <c r="U137" i="7"/>
  <c r="U148" i="7"/>
  <c r="AE180" i="7"/>
  <c r="AC156" i="7"/>
  <c r="AG53" i="7"/>
  <c r="Y180" i="7"/>
  <c r="AG77" i="7"/>
  <c r="W186" i="7"/>
  <c r="AG150" i="7"/>
  <c r="AE209" i="7"/>
  <c r="Y84" i="7"/>
  <c r="Y168" i="7"/>
  <c r="AG51" i="7"/>
  <c r="AG42" i="7"/>
  <c r="Y52" i="7"/>
  <c r="AE132" i="7"/>
  <c r="W187" i="7"/>
  <c r="Y155" i="7"/>
  <c r="Y166" i="7"/>
  <c r="W48" i="7"/>
  <c r="U113" i="7"/>
  <c r="U28" i="7"/>
  <c r="U66" i="7"/>
  <c r="U172" i="7"/>
  <c r="W150" i="7"/>
  <c r="U119" i="7"/>
  <c r="U181" i="7"/>
  <c r="U129" i="7"/>
  <c r="U95" i="7"/>
  <c r="U196" i="7"/>
  <c r="W102" i="7"/>
  <c r="U169" i="7"/>
  <c r="U32" i="7"/>
  <c r="AG32" i="7"/>
  <c r="Y188" i="7"/>
  <c r="Y106" i="7"/>
  <c r="AG145" i="7"/>
  <c r="Y173" i="7"/>
  <c r="Y192" i="7"/>
  <c r="AC124" i="7"/>
  <c r="AG29" i="7"/>
  <c r="AG188" i="7"/>
  <c r="W175" i="7"/>
  <c r="AE137" i="7"/>
  <c r="W182" i="7"/>
  <c r="Y77" i="7"/>
  <c r="Y51" i="7"/>
  <c r="AE145" i="7"/>
  <c r="W160" i="7"/>
  <c r="W155" i="7"/>
  <c r="AE193" i="7"/>
  <c r="Y36" i="7"/>
  <c r="W163" i="7"/>
  <c r="Y139" i="7"/>
  <c r="W51" i="7"/>
  <c r="U103" i="7"/>
  <c r="U45" i="7"/>
  <c r="U139" i="7"/>
  <c r="W99" i="7"/>
  <c r="U126" i="7"/>
  <c r="U40" i="7"/>
  <c r="U79" i="7"/>
  <c r="U161" i="7"/>
  <c r="W86" i="7"/>
  <c r="U185" i="7"/>
  <c r="U96" i="7"/>
  <c r="Y133" i="7"/>
  <c r="W165" i="7"/>
  <c r="Y189" i="7"/>
  <c r="AG120" i="7"/>
  <c r="Y141" i="7"/>
  <c r="Y176" i="7"/>
  <c r="AC107" i="7"/>
  <c r="Y160" i="7"/>
  <c r="Y148" i="7"/>
  <c r="AE96" i="7"/>
  <c r="Y128" i="7"/>
  <c r="W172" i="7"/>
  <c r="AG147" i="7"/>
  <c r="AE59" i="7"/>
  <c r="Y45" i="7"/>
  <c r="Y35" i="7"/>
  <c r="AE80" i="7"/>
  <c r="AG101" i="7"/>
  <c r="Y136" i="7"/>
  <c r="AE169" i="7"/>
  <c r="W184" i="7"/>
  <c r="AG185" i="7"/>
  <c r="Y123" i="7"/>
  <c r="Y134" i="7"/>
  <c r="W64" i="7"/>
  <c r="U107" i="7"/>
  <c r="U49" i="7"/>
  <c r="U64" i="7"/>
  <c r="U81" i="7"/>
  <c r="W135" i="7"/>
  <c r="U198" i="7"/>
  <c r="U25" i="7"/>
  <c r="U92" i="7"/>
  <c r="U174" i="7"/>
  <c r="U142" i="7"/>
  <c r="U127" i="7"/>
  <c r="W112" i="7"/>
  <c r="Y88" i="7"/>
  <c r="U165" i="7"/>
  <c r="U47" i="7"/>
  <c r="W137" i="7"/>
  <c r="W83" i="7"/>
  <c r="W46" i="7"/>
  <c r="U86" i="7"/>
  <c r="U120" i="7"/>
  <c r="W167" i="7"/>
  <c r="Y125" i="7"/>
  <c r="Y92" i="7"/>
  <c r="Y111" i="7"/>
  <c r="Y190" i="7"/>
  <c r="Y115" i="7"/>
  <c r="W162" i="7"/>
  <c r="AC140" i="7"/>
  <c r="AG82" i="7"/>
  <c r="W179" i="7"/>
  <c r="W169" i="7"/>
  <c r="AE56" i="7"/>
  <c r="AG37" i="7"/>
  <c r="AG72" i="7"/>
  <c r="W183" i="7"/>
  <c r="AE104" i="7"/>
  <c r="AG134" i="7"/>
  <c r="Y119" i="7"/>
  <c r="AG161" i="7"/>
  <c r="W177" i="7"/>
  <c r="U192" i="7"/>
  <c r="U115" i="7"/>
  <c r="U36" i="7"/>
  <c r="U85" i="7"/>
  <c r="U110" i="7"/>
  <c r="W40" i="7"/>
  <c r="U108" i="7"/>
  <c r="U163" i="7"/>
  <c r="U77" i="7"/>
  <c r="Y72" i="7"/>
  <c r="U31" i="7"/>
  <c r="U72" i="7"/>
  <c r="U124" i="7"/>
  <c r="W80" i="7"/>
  <c r="W43" i="7"/>
  <c r="U67" i="7"/>
  <c r="U153" i="7"/>
  <c r="U82" i="7"/>
  <c r="AG158" i="7"/>
  <c r="AC132" i="7"/>
  <c r="AE67" i="7"/>
  <c r="AG124" i="7"/>
  <c r="W168" i="7"/>
  <c r="Y58" i="7"/>
  <c r="Y108" i="7"/>
  <c r="Y60" i="7"/>
  <c r="Y95" i="7"/>
  <c r="Y163" i="7"/>
  <c r="Y174" i="7"/>
  <c r="AC91" i="7"/>
  <c r="AG177" i="7"/>
  <c r="AG34" i="7"/>
  <c r="Y149" i="7"/>
  <c r="AE212" i="7"/>
  <c r="AE40" i="7"/>
  <c r="AG85" i="7"/>
  <c r="Y103" i="7"/>
  <c r="AG137" i="7"/>
  <c r="Y90" i="7"/>
  <c r="W153" i="7"/>
  <c r="U195" i="7"/>
  <c r="Y80" i="7"/>
  <c r="W104" i="7"/>
  <c r="W132" i="7"/>
  <c r="U51" i="7"/>
  <c r="W72" i="7"/>
  <c r="U156" i="7"/>
  <c r="U94" i="7"/>
  <c r="U52" i="7"/>
  <c r="U98" i="7"/>
  <c r="Y185" i="7"/>
  <c r="Y56" i="7"/>
  <c r="U166" i="7"/>
  <c r="U178" i="7"/>
  <c r="U132" i="7"/>
  <c r="U175" i="7"/>
  <c r="U187" i="7"/>
  <c r="AE150" i="9" l="1"/>
  <c r="CO119" i="3"/>
  <c r="CN119" i="3"/>
  <c r="CP119" i="3" s="1"/>
  <c r="W131" i="9"/>
  <c r="CO114" i="3"/>
  <c r="CN114" i="3"/>
  <c r="CP114" i="3" s="1"/>
  <c r="CN76" i="3"/>
  <c r="CP76" i="3" s="1"/>
  <c r="CO76" i="3"/>
  <c r="CO68" i="3"/>
  <c r="CO88" i="3"/>
  <c r="CN62" i="3"/>
  <c r="CP62" i="3" s="1"/>
  <c r="CN111" i="3"/>
  <c r="CP111" i="3" s="1"/>
  <c r="CO44" i="3"/>
  <c r="CN68" i="3"/>
  <c r="CP68" i="3" s="1"/>
  <c r="CO107" i="3"/>
  <c r="CN73" i="3"/>
  <c r="CP73" i="3" s="1"/>
  <c r="CN107" i="3"/>
  <c r="CP107" i="3" s="1"/>
  <c r="CO67" i="3"/>
  <c r="CN67" i="3"/>
  <c r="CP67" i="3" s="1"/>
  <c r="CO109" i="3"/>
  <c r="CN109" i="3"/>
  <c r="CP109" i="3" s="1"/>
  <c r="CO73" i="3"/>
  <c r="CN84" i="3"/>
  <c r="CP84" i="3" s="1"/>
  <c r="CO84" i="3"/>
  <c r="CO98" i="3"/>
  <c r="CN98" i="3"/>
  <c r="CP98" i="3" s="1"/>
  <c r="CN44" i="3"/>
  <c r="CP44" i="3" s="1"/>
  <c r="CO111" i="3"/>
  <c r="CO62" i="3"/>
  <c r="CP130" i="3"/>
  <c r="CO126" i="3"/>
  <c r="CN88" i="3"/>
  <c r="CP88" i="3" s="1"/>
  <c r="CO33" i="3"/>
  <c r="CN33" i="3"/>
  <c r="CP33" i="3" s="1"/>
  <c r="CP126" i="3"/>
  <c r="AL49" i="3"/>
  <c r="AH49" i="3"/>
  <c r="AH50" i="3" s="1"/>
  <c r="AU93" i="3" s="1"/>
  <c r="AU95" i="3" s="1"/>
  <c r="AV73" i="3" s="1"/>
  <c r="AV94" i="3" s="1"/>
  <c r="AJ30" i="3"/>
  <c r="AI30" i="3"/>
  <c r="AK30" i="3" s="1"/>
  <c r="AJ29" i="3"/>
  <c r="AI29" i="3"/>
  <c r="AK29" i="3" s="1"/>
  <c r="CP127" i="3"/>
  <c r="CO36" i="3"/>
  <c r="CN36" i="3"/>
  <c r="CP36" i="3" s="1"/>
  <c r="CN63" i="3"/>
  <c r="CP63" i="3" s="1"/>
  <c r="CO70" i="3"/>
  <c r="CO22" i="3"/>
  <c r="CO127" i="3"/>
  <c r="CN70" i="3"/>
  <c r="CP70" i="3" s="1"/>
  <c r="CN22" i="3"/>
  <c r="CP22" i="3" s="1"/>
  <c r="CO57" i="3"/>
  <c r="CO38" i="3"/>
  <c r="CN38" i="3"/>
  <c r="CP38" i="3" s="1"/>
  <c r="CN105" i="3"/>
  <c r="CP105" i="3" s="1"/>
  <c r="CN57" i="3"/>
  <c r="CP57" i="3" s="1"/>
  <c r="CO78" i="3"/>
  <c r="CO124" i="3"/>
  <c r="CN42" i="3"/>
  <c r="CP42" i="3" s="1"/>
  <c r="CN78" i="3"/>
  <c r="CP78" i="3" s="1"/>
  <c r="CO42" i="3"/>
  <c r="CP124" i="3"/>
  <c r="CO39" i="3"/>
  <c r="CN39" i="3"/>
  <c r="CP39" i="3" s="1"/>
  <c r="CO63" i="3"/>
  <c r="CO105" i="3"/>
  <c r="CO47" i="3"/>
  <c r="CN47" i="3"/>
  <c r="CP47" i="3" s="1"/>
  <c r="T239" i="3"/>
  <c r="AG87" i="9"/>
  <c r="U101" i="9"/>
  <c r="AC159" i="9"/>
  <c r="U186" i="9"/>
  <c r="AG91" i="9"/>
  <c r="AG47" i="9"/>
  <c r="AG24" i="9"/>
  <c r="AC162" i="9"/>
  <c r="U117" i="9"/>
  <c r="AE209" i="9"/>
  <c r="U115" i="9"/>
  <c r="Y150" i="9"/>
  <c r="U75" i="9"/>
  <c r="W179" i="9"/>
  <c r="Y86" i="9"/>
  <c r="W54" i="9"/>
  <c r="Y139" i="9"/>
  <c r="AC48" i="9"/>
  <c r="AG139" i="9"/>
  <c r="Y173" i="9"/>
  <c r="AG98" i="9"/>
  <c r="Y59" i="9"/>
  <c r="W65" i="9"/>
  <c r="U55" i="9"/>
  <c r="U105" i="9"/>
  <c r="U137" i="9"/>
  <c r="Y151" i="9"/>
  <c r="U154" i="9"/>
  <c r="U43" i="9"/>
  <c r="AC174" i="9"/>
  <c r="Y54" i="9"/>
  <c r="U113" i="9"/>
  <c r="U195" i="9"/>
  <c r="W88" i="9"/>
  <c r="AG108" i="9"/>
  <c r="AE138" i="9"/>
  <c r="AG101" i="9"/>
  <c r="W46" i="9"/>
  <c r="AC150" i="9"/>
  <c r="AC184" i="9"/>
  <c r="U98" i="9"/>
  <c r="Y167" i="9"/>
  <c r="AG95" i="9"/>
  <c r="AG126" i="9"/>
  <c r="U190" i="9"/>
  <c r="W95" i="9"/>
  <c r="W56" i="9"/>
  <c r="AG145" i="9"/>
  <c r="U171" i="9"/>
  <c r="U62" i="9"/>
  <c r="AG103" i="9"/>
  <c r="U129" i="9"/>
  <c r="AC88" i="9"/>
  <c r="U193" i="9"/>
  <c r="U149" i="9"/>
  <c r="AE168" i="9"/>
  <c r="AG40" i="9"/>
  <c r="Y183" i="9"/>
  <c r="Y92" i="9"/>
  <c r="Y161" i="9"/>
  <c r="AE50" i="9"/>
  <c r="AE90" i="9"/>
  <c r="AG176" i="9"/>
  <c r="U59" i="9"/>
  <c r="U103" i="9"/>
  <c r="U124" i="9"/>
  <c r="Y46" i="9"/>
  <c r="AC167" i="9"/>
  <c r="W168" i="9"/>
  <c r="W82" i="9"/>
  <c r="AG60" i="9"/>
  <c r="AE65" i="9"/>
  <c r="AC75" i="9"/>
  <c r="AC96" i="9"/>
  <c r="AG187" i="9"/>
  <c r="AE106" i="9"/>
  <c r="AC69" i="9"/>
  <c r="AC170" i="9"/>
  <c r="U29" i="9"/>
  <c r="AE213" i="9"/>
  <c r="W142" i="9"/>
  <c r="U65" i="9"/>
  <c r="AG106" i="9"/>
  <c r="Y88" i="9"/>
  <c r="U146" i="9"/>
  <c r="AC83" i="9"/>
  <c r="Y61" i="9"/>
  <c r="AC99" i="9"/>
  <c r="AG142" i="9"/>
  <c r="AC106" i="9"/>
  <c r="W173" i="9"/>
  <c r="AG184" i="9"/>
  <c r="U66" i="9"/>
  <c r="U125" i="9"/>
  <c r="AG172" i="9"/>
  <c r="W188" i="9"/>
  <c r="Y192" i="9"/>
  <c r="W164" i="9"/>
  <c r="AE217" i="9"/>
  <c r="AG191" i="9"/>
  <c r="AC128" i="9"/>
  <c r="AC79" i="9"/>
  <c r="AC93" i="9"/>
  <c r="AG89" i="9"/>
  <c r="AG65" i="9"/>
  <c r="AG159" i="9"/>
  <c r="U188" i="9"/>
  <c r="U73" i="9"/>
  <c r="U57" i="9"/>
  <c r="AG133" i="9"/>
  <c r="W190" i="9"/>
  <c r="AC65" i="9"/>
  <c r="W113" i="9"/>
  <c r="Y144" i="9"/>
  <c r="W74" i="9"/>
  <c r="U148" i="9"/>
  <c r="AE203" i="9"/>
  <c r="U19" i="9"/>
  <c r="U161" i="9"/>
  <c r="U27" i="9"/>
  <c r="U83" i="9"/>
  <c r="U128" i="9"/>
  <c r="AE182" i="9"/>
  <c r="Y106" i="9"/>
  <c r="Y133" i="9"/>
  <c r="AG147" i="9"/>
  <c r="AE71" i="9"/>
  <c r="AE94" i="9"/>
  <c r="AE120" i="9"/>
  <c r="W138" i="9"/>
  <c r="W184" i="9"/>
  <c r="AC108" i="9"/>
  <c r="AC180" i="9"/>
  <c r="U110" i="9"/>
  <c r="Y159" i="9"/>
  <c r="W48" i="9"/>
  <c r="W152" i="9"/>
  <c r="W133" i="9"/>
  <c r="AE109" i="9"/>
  <c r="AE134" i="9"/>
  <c r="W144" i="9"/>
  <c r="W104" i="9"/>
  <c r="AG50" i="9"/>
  <c r="AG35" i="9"/>
  <c r="AC44" i="9"/>
  <c r="U126" i="9"/>
  <c r="U174" i="9"/>
  <c r="U70" i="9"/>
  <c r="U180" i="9"/>
  <c r="W160" i="9"/>
  <c r="AE115" i="9"/>
  <c r="W33" i="9"/>
  <c r="AC118" i="9"/>
  <c r="AG117" i="9"/>
  <c r="W42" i="9"/>
  <c r="AC177" i="9"/>
  <c r="Y148" i="9"/>
  <c r="U196" i="9"/>
  <c r="AE184" i="9"/>
  <c r="AE33" i="9"/>
  <c r="W148" i="9"/>
  <c r="W92" i="9"/>
  <c r="AG155" i="9"/>
  <c r="AG84" i="9"/>
  <c r="AG161" i="9"/>
  <c r="AC124" i="9"/>
  <c r="AC144" i="9"/>
  <c r="AC60" i="9"/>
  <c r="W110" i="9"/>
  <c r="AE144" i="9"/>
  <c r="AE166" i="9"/>
  <c r="AE212" i="9"/>
  <c r="W90" i="9"/>
  <c r="W37" i="9"/>
  <c r="W141" i="9"/>
  <c r="W125" i="9"/>
  <c r="AG124" i="9"/>
  <c r="AC67" i="9"/>
  <c r="U46" i="9"/>
  <c r="AC73" i="9"/>
  <c r="AG152" i="9"/>
  <c r="AG36" i="9"/>
  <c r="AE70" i="9"/>
  <c r="U21" i="9"/>
  <c r="AG149" i="9"/>
  <c r="AC91" i="9"/>
  <c r="AE38" i="9"/>
  <c r="Y123" i="9"/>
  <c r="AE66" i="9"/>
  <c r="AE189" i="9"/>
  <c r="W97" i="9"/>
  <c r="AG92" i="9"/>
  <c r="AG75" i="9"/>
  <c r="AC142" i="9"/>
  <c r="Y115" i="9"/>
  <c r="Y190" i="9"/>
  <c r="AE36" i="9"/>
  <c r="AE170" i="9"/>
  <c r="AE107" i="9"/>
  <c r="AE178" i="9"/>
  <c r="AE158" i="9"/>
  <c r="AE197" i="9"/>
  <c r="W118" i="9"/>
  <c r="AG45" i="9"/>
  <c r="AG166" i="9"/>
  <c r="AC140" i="9"/>
  <c r="AC129" i="9"/>
  <c r="AC71" i="9"/>
  <c r="U24" i="9"/>
  <c r="W84" i="9"/>
  <c r="U143" i="9"/>
  <c r="Y147" i="9"/>
  <c r="AE161" i="9"/>
  <c r="AE218" i="9"/>
  <c r="AE55" i="9"/>
  <c r="AE152" i="9"/>
  <c r="W81" i="9"/>
  <c r="AC173" i="9"/>
  <c r="U81" i="9"/>
  <c r="AC52" i="9"/>
  <c r="Y194" i="9"/>
  <c r="AE196" i="9"/>
  <c r="W172" i="9"/>
  <c r="W36" i="9"/>
  <c r="AC76" i="9"/>
  <c r="AC121" i="9"/>
  <c r="Y117" i="9"/>
  <c r="AE48" i="9"/>
  <c r="W170" i="9"/>
  <c r="W155" i="9"/>
  <c r="AG157" i="9"/>
  <c r="AG151" i="9"/>
  <c r="AG29" i="9"/>
  <c r="AC146" i="9"/>
  <c r="Y71" i="9"/>
  <c r="Y102" i="9"/>
  <c r="W60" i="9"/>
  <c r="U18" i="9"/>
  <c r="Y36" i="9"/>
  <c r="Y140" i="9"/>
  <c r="Y113" i="9"/>
  <c r="Y45" i="9"/>
  <c r="AG68" i="9"/>
  <c r="AE127" i="9"/>
  <c r="U176" i="9"/>
  <c r="AG64" i="9"/>
  <c r="AC183" i="9"/>
  <c r="AC112" i="9"/>
  <c r="U138" i="9"/>
  <c r="U97" i="9"/>
  <c r="U156" i="9"/>
  <c r="AE177" i="9"/>
  <c r="W39" i="9"/>
  <c r="W112" i="9"/>
  <c r="AG190" i="9"/>
  <c r="AG49" i="9"/>
  <c r="AC98" i="9"/>
  <c r="AC110" i="9"/>
  <c r="U33" i="9"/>
  <c r="Y81" i="9"/>
  <c r="AC125" i="9"/>
  <c r="AE154" i="9"/>
  <c r="AC49" i="9"/>
  <c r="W126" i="9"/>
  <c r="W109" i="9"/>
  <c r="W85" i="9"/>
  <c r="W69" i="9"/>
  <c r="AG77" i="9"/>
  <c r="U144" i="9"/>
  <c r="AC57" i="9"/>
  <c r="U30" i="9"/>
  <c r="U157" i="9"/>
  <c r="U38" i="9"/>
  <c r="U47" i="9"/>
  <c r="Y43" i="9"/>
  <c r="Y177" i="9"/>
  <c r="Y152" i="9"/>
  <c r="Y126" i="9"/>
  <c r="Y52" i="9"/>
  <c r="Y78" i="9"/>
  <c r="Y170" i="9"/>
  <c r="AE219" i="9"/>
  <c r="AE51" i="9"/>
  <c r="AE81" i="9"/>
  <c r="AE198" i="9"/>
  <c r="AE194" i="9"/>
  <c r="AE74" i="9"/>
  <c r="AE43" i="9"/>
  <c r="AE124" i="9"/>
  <c r="W134" i="9"/>
  <c r="W75" i="9"/>
  <c r="AG136" i="9"/>
  <c r="AG31" i="9"/>
  <c r="AG120" i="9"/>
  <c r="Y85" i="9"/>
  <c r="AC148" i="9"/>
  <c r="AC161" i="9"/>
  <c r="AC176" i="9"/>
  <c r="U49" i="9"/>
  <c r="U40" i="9"/>
  <c r="U58" i="9"/>
  <c r="U192" i="9"/>
  <c r="U164" i="9"/>
  <c r="U37" i="9"/>
  <c r="Y156" i="9"/>
  <c r="Y120" i="9"/>
  <c r="Y104" i="9"/>
  <c r="Y163" i="9"/>
  <c r="Y49" i="9"/>
  <c r="Y64" i="9"/>
  <c r="AE111" i="9"/>
  <c r="Y179" i="9"/>
  <c r="AE200" i="9"/>
  <c r="AE76" i="9"/>
  <c r="AE173" i="9"/>
  <c r="AE91" i="9"/>
  <c r="AC40" i="9"/>
  <c r="W130" i="9"/>
  <c r="AG54" i="9"/>
  <c r="AG26" i="9"/>
  <c r="U85" i="9"/>
  <c r="U162" i="9"/>
  <c r="U159" i="9"/>
  <c r="U109" i="9"/>
  <c r="U169" i="9"/>
  <c r="U26" i="9"/>
  <c r="AG67" i="9"/>
  <c r="U95" i="9"/>
  <c r="Y129" i="9"/>
  <c r="Y41" i="9"/>
  <c r="Y187" i="9"/>
  <c r="Y51" i="9"/>
  <c r="W52" i="9"/>
  <c r="AC104" i="9"/>
  <c r="AC172" i="9"/>
  <c r="U185" i="9"/>
  <c r="U142" i="9"/>
  <c r="U153" i="9"/>
  <c r="Y66" i="9"/>
  <c r="AE104" i="9"/>
  <c r="AE79" i="9"/>
  <c r="AE142" i="9"/>
  <c r="AG118" i="9"/>
  <c r="AC138" i="9"/>
  <c r="AC42" i="9"/>
  <c r="AC38" i="9"/>
  <c r="Y124" i="9"/>
  <c r="Y89" i="9"/>
  <c r="Y154" i="9"/>
  <c r="Y97" i="9"/>
  <c r="Y82" i="9"/>
  <c r="Y175" i="9"/>
  <c r="AC156" i="9"/>
  <c r="AE116" i="9"/>
  <c r="AE101" i="9"/>
  <c r="AE180" i="9"/>
  <c r="AE135" i="9"/>
  <c r="AE201" i="9"/>
  <c r="AE215" i="9"/>
  <c r="AE146" i="9"/>
  <c r="AE186" i="9"/>
  <c r="AE190" i="9"/>
  <c r="W149" i="9"/>
  <c r="AE183" i="9"/>
  <c r="W185" i="9"/>
  <c r="W156" i="9"/>
  <c r="W91" i="9"/>
  <c r="W153" i="9"/>
  <c r="AG51" i="9"/>
  <c r="AC58" i="9"/>
  <c r="U60" i="9"/>
  <c r="U102" i="9"/>
  <c r="U166" i="9"/>
  <c r="U179" i="9"/>
  <c r="U51" i="9"/>
  <c r="AG79" i="9"/>
  <c r="AC51" i="9"/>
  <c r="AE54" i="9"/>
  <c r="W50" i="9"/>
  <c r="AG107" i="9"/>
  <c r="AG97" i="9"/>
  <c r="U23" i="9"/>
  <c r="Y94" i="9"/>
  <c r="Y131" i="9"/>
  <c r="Y180" i="9"/>
  <c r="AE139" i="9"/>
  <c r="AE84" i="9"/>
  <c r="AE131" i="9"/>
  <c r="Y76" i="9"/>
  <c r="Y67" i="9"/>
  <c r="AG178" i="9"/>
  <c r="W175" i="9"/>
  <c r="W70" i="9"/>
  <c r="W105" i="9"/>
  <c r="W177" i="9"/>
  <c r="AG61" i="9"/>
  <c r="AG174" i="9"/>
  <c r="AG69" i="9"/>
  <c r="AG185" i="9"/>
  <c r="AE41" i="9"/>
  <c r="AE153" i="9"/>
  <c r="AC115" i="9"/>
  <c r="AC119" i="9"/>
  <c r="AG33" i="9"/>
  <c r="AG58" i="9"/>
  <c r="U175" i="9"/>
  <c r="U94" i="9"/>
  <c r="AE112" i="9"/>
  <c r="Y142" i="9"/>
  <c r="AE174" i="9"/>
  <c r="AE60" i="9"/>
  <c r="AE92" i="9"/>
  <c r="AE193" i="9"/>
  <c r="W107" i="9"/>
  <c r="AG76" i="9"/>
  <c r="AG111" i="9"/>
  <c r="U39" i="9"/>
  <c r="Y74" i="9"/>
  <c r="AG140" i="9"/>
  <c r="AC85" i="9"/>
  <c r="AC155" i="9"/>
  <c r="Y164" i="9"/>
  <c r="Y57" i="9"/>
  <c r="Y182" i="9"/>
  <c r="W29" i="9"/>
  <c r="AE156" i="9"/>
  <c r="AE40" i="9"/>
  <c r="AE93" i="9"/>
  <c r="W146" i="9"/>
  <c r="W100" i="9"/>
  <c r="W183" i="9"/>
  <c r="AG169" i="9"/>
  <c r="AC56" i="9"/>
  <c r="Y39" i="9"/>
  <c r="Y48" i="9"/>
  <c r="W34" i="9"/>
  <c r="AE118" i="9"/>
  <c r="AE63" i="9"/>
  <c r="W117" i="9"/>
  <c r="W132" i="9"/>
  <c r="W137" i="9"/>
  <c r="AG132" i="9"/>
  <c r="AG171" i="9"/>
  <c r="AG27" i="9"/>
  <c r="AC132" i="9"/>
  <c r="U71" i="9"/>
  <c r="U48" i="9"/>
  <c r="U92" i="9"/>
  <c r="Y90" i="9"/>
  <c r="Y72" i="9"/>
  <c r="Y98" i="9"/>
  <c r="Y171" i="9"/>
  <c r="Y68" i="9"/>
  <c r="AE34" i="9"/>
  <c r="Y55" i="9"/>
  <c r="Y110" i="9"/>
  <c r="Y134" i="9"/>
  <c r="Y135" i="9"/>
  <c r="Y108" i="9"/>
  <c r="Y130" i="9"/>
  <c r="AE159" i="9"/>
  <c r="AE95" i="9"/>
  <c r="AE52" i="9"/>
  <c r="AE86" i="9"/>
  <c r="AE136" i="9"/>
  <c r="AE145" i="9"/>
  <c r="AE172" i="9"/>
  <c r="AE125" i="9"/>
  <c r="AE185" i="9"/>
  <c r="AE143" i="9"/>
  <c r="AE39" i="9"/>
  <c r="Y136" i="9"/>
  <c r="AE165" i="9"/>
  <c r="AE114" i="9"/>
  <c r="W57" i="9"/>
  <c r="W120" i="9"/>
  <c r="W67" i="9"/>
  <c r="W41" i="9"/>
  <c r="W106" i="9"/>
  <c r="W166" i="9"/>
  <c r="W147" i="9"/>
  <c r="W139" i="9"/>
  <c r="AG179" i="9"/>
  <c r="AG170" i="9"/>
  <c r="AG53" i="9"/>
  <c r="AG22" i="9"/>
  <c r="AG25" i="9"/>
  <c r="AG38" i="9"/>
  <c r="AG168" i="9"/>
  <c r="AG110" i="9"/>
  <c r="AC72" i="9"/>
  <c r="AC102" i="9"/>
  <c r="AC136" i="9"/>
  <c r="AC94" i="9"/>
  <c r="AC117" i="9"/>
  <c r="AC187" i="9"/>
  <c r="AC81" i="9"/>
  <c r="AC123" i="9"/>
  <c r="W124" i="9"/>
  <c r="AC143" i="9"/>
  <c r="AC114" i="9"/>
  <c r="U79" i="9"/>
  <c r="U111" i="9"/>
  <c r="U52" i="9"/>
  <c r="U165" i="9"/>
  <c r="U194" i="9"/>
  <c r="U20" i="9"/>
  <c r="U22" i="9"/>
  <c r="U91" i="9"/>
  <c r="U178" i="9"/>
  <c r="AE69" i="9"/>
  <c r="AC90" i="9"/>
  <c r="AC66" i="9"/>
  <c r="W159" i="9"/>
  <c r="W86" i="9"/>
  <c r="W63" i="9"/>
  <c r="W72" i="9"/>
  <c r="W140" i="9"/>
  <c r="W32" i="9"/>
  <c r="AG150" i="9"/>
  <c r="AG109" i="9"/>
  <c r="AG134" i="9"/>
  <c r="AG148" i="9"/>
  <c r="AG32" i="9"/>
  <c r="AG28" i="9"/>
  <c r="AG127" i="9"/>
  <c r="AG154" i="9"/>
  <c r="AG83" i="9"/>
  <c r="AG105" i="9"/>
  <c r="AG160" i="9"/>
  <c r="AG123" i="9"/>
  <c r="AC135" i="9"/>
  <c r="AC152" i="9"/>
  <c r="AC163" i="9"/>
  <c r="AC59" i="9"/>
  <c r="AC87" i="9"/>
  <c r="AC43" i="9"/>
  <c r="AC166" i="9"/>
  <c r="AC95" i="9"/>
  <c r="AC74" i="9"/>
  <c r="AE45" i="9"/>
  <c r="U181" i="9"/>
  <c r="U116" i="9"/>
  <c r="U50" i="9"/>
  <c r="U114" i="9"/>
  <c r="U76" i="9"/>
  <c r="U74" i="9"/>
  <c r="U131" i="9"/>
  <c r="U121" i="9"/>
  <c r="U77" i="9"/>
  <c r="U87" i="9"/>
  <c r="U88" i="9"/>
  <c r="Y149" i="9"/>
  <c r="AE208" i="9"/>
  <c r="W178" i="9"/>
  <c r="U123" i="9"/>
  <c r="AC133" i="9"/>
  <c r="Y107" i="9"/>
  <c r="W135" i="9"/>
  <c r="AE187" i="9"/>
  <c r="Y33" i="9"/>
  <c r="Y145" i="9"/>
  <c r="Y165" i="9"/>
  <c r="Y93" i="9"/>
  <c r="Y96" i="9"/>
  <c r="Y73" i="9"/>
  <c r="Y56" i="9"/>
  <c r="Y181" i="9"/>
  <c r="Y141" i="9"/>
  <c r="Y153" i="9"/>
  <c r="AE121" i="9"/>
  <c r="Y47" i="9"/>
  <c r="AE171" i="9"/>
  <c r="AE155" i="9"/>
  <c r="AE179" i="9"/>
  <c r="AE83" i="9"/>
  <c r="AE53" i="9"/>
  <c r="AE113" i="9"/>
  <c r="AE147" i="9"/>
  <c r="AE164" i="9"/>
  <c r="AE103" i="9"/>
  <c r="AE130" i="9"/>
  <c r="AE140" i="9"/>
  <c r="Y38" i="9"/>
  <c r="AE59" i="9"/>
  <c r="AE192" i="9"/>
  <c r="W28" i="9"/>
  <c r="W93" i="9"/>
  <c r="W127" i="9"/>
  <c r="W121" i="9"/>
  <c r="W176" i="9"/>
  <c r="W77" i="9"/>
  <c r="W145" i="9"/>
  <c r="W182" i="9"/>
  <c r="W71" i="9"/>
  <c r="W116" i="9"/>
  <c r="W99" i="9"/>
  <c r="AG104" i="9"/>
  <c r="AG78" i="9"/>
  <c r="AG131" i="9"/>
  <c r="AG177" i="9"/>
  <c r="AG138" i="9"/>
  <c r="AG41" i="9"/>
  <c r="AG167" i="9"/>
  <c r="AG188" i="9"/>
  <c r="AG96" i="9"/>
  <c r="W136" i="9"/>
  <c r="AE78" i="9"/>
  <c r="AC50" i="9"/>
  <c r="AC116" i="9"/>
  <c r="AC126" i="9"/>
  <c r="AC41" i="9"/>
  <c r="AC84" i="9"/>
  <c r="AC154" i="9"/>
  <c r="AC54" i="9"/>
  <c r="AC80" i="9"/>
  <c r="AC137" i="9"/>
  <c r="AC55" i="9"/>
  <c r="AE99" i="9"/>
  <c r="AC131" i="9"/>
  <c r="U120" i="9"/>
  <c r="U127" i="9"/>
  <c r="U150" i="9"/>
  <c r="U41" i="9"/>
  <c r="U182" i="9"/>
  <c r="U160" i="9"/>
  <c r="U107" i="9"/>
  <c r="U82" i="9"/>
  <c r="U147" i="9"/>
  <c r="U69" i="9"/>
  <c r="Y172" i="9"/>
  <c r="AC47" i="9"/>
  <c r="Y138" i="9"/>
  <c r="AE220" i="9"/>
  <c r="W76" i="9"/>
  <c r="W186" i="9"/>
  <c r="Y116" i="9"/>
  <c r="Y95" i="9"/>
  <c r="Y34" i="9"/>
  <c r="Y188" i="9"/>
  <c r="Y174" i="9"/>
  <c r="Y114" i="9"/>
  <c r="Y193" i="9"/>
  <c r="Y70" i="9"/>
  <c r="Y121" i="9"/>
  <c r="Y146" i="9"/>
  <c r="Y101" i="9"/>
  <c r="AE37" i="9"/>
  <c r="AG85" i="9"/>
  <c r="AE160" i="9"/>
  <c r="AE96" i="9"/>
  <c r="AE206" i="9"/>
  <c r="AE151" i="9"/>
  <c r="AE191" i="9"/>
  <c r="AE132" i="9"/>
  <c r="AE207" i="9"/>
  <c r="AE47" i="9"/>
  <c r="AE188" i="9"/>
  <c r="AE35" i="9"/>
  <c r="AE195" i="9"/>
  <c r="AE148" i="9"/>
  <c r="AE57" i="9"/>
  <c r="AE157" i="9"/>
  <c r="Y87" i="9"/>
  <c r="AE98" i="9"/>
  <c r="Y184" i="9"/>
  <c r="W101" i="9"/>
  <c r="W83" i="9"/>
  <c r="W53" i="9"/>
  <c r="W128" i="9"/>
  <c r="W171" i="9"/>
  <c r="W59" i="9"/>
  <c r="W87" i="9"/>
  <c r="W161" i="9"/>
  <c r="W96" i="9"/>
  <c r="W180" i="9"/>
  <c r="W80" i="9"/>
  <c r="W35" i="9"/>
  <c r="AG163" i="9"/>
  <c r="AG137" i="9"/>
  <c r="AG156" i="9"/>
  <c r="AG113" i="9"/>
  <c r="AG90" i="9"/>
  <c r="AG74" i="9"/>
  <c r="AG129" i="9"/>
  <c r="AG94" i="9"/>
  <c r="AG86" i="9"/>
  <c r="AG46" i="9"/>
  <c r="AE68" i="9"/>
  <c r="Y58" i="9"/>
  <c r="AC63" i="9"/>
  <c r="AC181" i="9"/>
  <c r="AC145" i="9"/>
  <c r="AC61" i="9"/>
  <c r="AC141" i="9"/>
  <c r="AC130" i="9"/>
  <c r="AC158" i="9"/>
  <c r="W78" i="9"/>
  <c r="AC120" i="9"/>
  <c r="AG56" i="9"/>
  <c r="U197" i="9"/>
  <c r="U139" i="9"/>
  <c r="U167" i="9"/>
  <c r="U80" i="9"/>
  <c r="U34" i="9"/>
  <c r="U106" i="9"/>
  <c r="U93" i="9"/>
  <c r="U63" i="9"/>
  <c r="U42" i="9"/>
  <c r="U64" i="9"/>
  <c r="U104" i="9"/>
  <c r="U151" i="9"/>
  <c r="U100" i="9"/>
  <c r="U54" i="9"/>
  <c r="U136" i="9"/>
  <c r="W64" i="9"/>
  <c r="AG42" i="9"/>
  <c r="AG23" i="9"/>
  <c r="W61" i="9"/>
  <c r="W114" i="9"/>
  <c r="W62" i="9"/>
  <c r="AG153" i="9"/>
  <c r="AG70" i="9"/>
  <c r="Y176" i="9"/>
  <c r="AC100" i="9"/>
  <c r="AC86" i="9"/>
  <c r="AC101" i="9"/>
  <c r="U172" i="9"/>
  <c r="U130" i="9"/>
  <c r="U177" i="9"/>
  <c r="U44" i="9"/>
  <c r="U140" i="9"/>
  <c r="U163" i="9"/>
  <c r="U158" i="9"/>
  <c r="U17" i="9"/>
  <c r="U108" i="9"/>
  <c r="U96" i="9"/>
  <c r="U25" i="9"/>
  <c r="U168" i="9"/>
  <c r="AC109" i="9"/>
  <c r="W51" i="9"/>
  <c r="AC111" i="9"/>
  <c r="AC147" i="9"/>
  <c r="AG43" i="9"/>
  <c r="AE214" i="9"/>
  <c r="Y157" i="9"/>
  <c r="Y75" i="9"/>
  <c r="Y69" i="9"/>
  <c r="Y37" i="9"/>
  <c r="Y155" i="9"/>
  <c r="Y103" i="9"/>
  <c r="Y118" i="9"/>
  <c r="Y35" i="9"/>
  <c r="Y42" i="9"/>
  <c r="Y100" i="9"/>
  <c r="Y80" i="9"/>
  <c r="Y186" i="9"/>
  <c r="Y50" i="9"/>
  <c r="AE169" i="9"/>
  <c r="AE56" i="9"/>
  <c r="AE175" i="9"/>
  <c r="AE202" i="9"/>
  <c r="AE117" i="9"/>
  <c r="AE162" i="9"/>
  <c r="AE102" i="9"/>
  <c r="AE110" i="9"/>
  <c r="AE97" i="9"/>
  <c r="AE80" i="9"/>
  <c r="AE75" i="9"/>
  <c r="AE123" i="9"/>
  <c r="W157" i="9"/>
  <c r="AE176" i="9"/>
  <c r="AG173" i="9"/>
  <c r="Y44" i="9"/>
  <c r="W40" i="9"/>
  <c r="W49" i="9"/>
  <c r="W30" i="9"/>
  <c r="W115" i="9"/>
  <c r="W108" i="9"/>
  <c r="W31" i="9"/>
  <c r="W68" i="9"/>
  <c r="W111" i="9"/>
  <c r="AG37" i="9"/>
  <c r="AG66" i="9"/>
  <c r="AG80" i="9"/>
  <c r="AG180" i="9"/>
  <c r="AG62" i="9"/>
  <c r="AG143" i="9"/>
  <c r="AG189" i="9"/>
  <c r="AG48" i="9"/>
  <c r="AC139" i="9"/>
  <c r="AC53" i="9"/>
  <c r="AC89" i="9"/>
  <c r="AC186" i="9"/>
  <c r="AC165" i="9"/>
  <c r="AC70" i="9"/>
  <c r="AC103" i="9"/>
  <c r="AC175" i="9"/>
  <c r="AC182" i="9"/>
  <c r="AC39" i="9"/>
  <c r="AC178" i="9"/>
  <c r="AC97" i="9"/>
  <c r="W129" i="9"/>
  <c r="Y128" i="9"/>
  <c r="AG63" i="9"/>
  <c r="U31" i="9"/>
  <c r="U67" i="9"/>
  <c r="U198" i="9"/>
  <c r="U84" i="9"/>
  <c r="U36" i="9"/>
  <c r="U132" i="9"/>
  <c r="U155" i="9"/>
  <c r="U32" i="9"/>
  <c r="Y84" i="9"/>
  <c r="AE61" i="9"/>
  <c r="AE126" i="9"/>
  <c r="Y178" i="9"/>
  <c r="Y79" i="9"/>
  <c r="Y62" i="9"/>
  <c r="AE82" i="9"/>
  <c r="AE44" i="9"/>
  <c r="AE85" i="9"/>
  <c r="Y77" i="9"/>
  <c r="Y168" i="9"/>
  <c r="Y127" i="9"/>
  <c r="Y169" i="9"/>
  <c r="Y160" i="9"/>
  <c r="Y91" i="9"/>
  <c r="AE204" i="9"/>
  <c r="AE205" i="9"/>
  <c r="AE163" i="9"/>
  <c r="AE105" i="9"/>
  <c r="AE119" i="9"/>
  <c r="AE167" i="9"/>
  <c r="AE89" i="9"/>
  <c r="AE49" i="9"/>
  <c r="AE149" i="9"/>
  <c r="AE64" i="9"/>
  <c r="W165" i="9"/>
  <c r="W58" i="9"/>
  <c r="W169" i="9"/>
  <c r="W102" i="9"/>
  <c r="W167" i="9"/>
  <c r="W98" i="9"/>
  <c r="W44" i="9"/>
  <c r="W55" i="9"/>
  <c r="W123" i="9"/>
  <c r="AG102" i="9"/>
  <c r="AG71" i="9"/>
  <c r="AG115" i="9"/>
  <c r="AG72" i="9"/>
  <c r="AG82" i="9"/>
  <c r="AG73" i="9"/>
  <c r="AG175" i="9"/>
  <c r="AG34" i="9"/>
  <c r="AG59" i="9"/>
  <c r="AG186" i="9"/>
  <c r="AG135" i="9"/>
  <c r="AG121" i="9"/>
  <c r="AG125" i="9"/>
  <c r="AG158" i="9"/>
  <c r="Y166" i="9"/>
  <c r="AG39" i="9"/>
  <c r="AC185" i="9"/>
  <c r="AC168" i="9"/>
  <c r="AC157" i="9"/>
  <c r="AC68" i="9"/>
  <c r="AC160" i="9"/>
  <c r="AC169" i="9"/>
  <c r="AC113" i="9"/>
  <c r="AC179" i="9"/>
  <c r="AC149" i="9"/>
  <c r="Y53" i="9"/>
  <c r="AE137" i="9"/>
  <c r="AC45" i="9"/>
  <c r="U99" i="9"/>
  <c r="U86" i="9"/>
  <c r="U90" i="9"/>
  <c r="U112" i="9"/>
  <c r="U35" i="9"/>
  <c r="U53" i="9"/>
  <c r="U68" i="9"/>
  <c r="U189" i="9"/>
  <c r="U61" i="9"/>
  <c r="U56" i="9"/>
  <c r="U141" i="9"/>
  <c r="U170" i="9"/>
  <c r="U28" i="9"/>
  <c r="W191" i="9"/>
  <c r="W94" i="9"/>
  <c r="AG144" i="9"/>
  <c r="AG100" i="9"/>
  <c r="Y83" i="9"/>
  <c r="Y99" i="9"/>
  <c r="Y112" i="9"/>
  <c r="Y125" i="9"/>
  <c r="Y158" i="9"/>
  <c r="Y189" i="9"/>
  <c r="Y162" i="9"/>
  <c r="Y40" i="9"/>
  <c r="Y63" i="9"/>
  <c r="Y132" i="9"/>
  <c r="Y119" i="9"/>
  <c r="Y105" i="9"/>
  <c r="AG146" i="9"/>
  <c r="AE129" i="9"/>
  <c r="AE199" i="9"/>
  <c r="AE77" i="9"/>
  <c r="AE67" i="9"/>
  <c r="AE108" i="9"/>
  <c r="AE72" i="9"/>
  <c r="AE42" i="9"/>
  <c r="AE210" i="9"/>
  <c r="AE181" i="9"/>
  <c r="AE73" i="9"/>
  <c r="AE133" i="9"/>
  <c r="Y137" i="9"/>
  <c r="AG162" i="9"/>
  <c r="Y60" i="9"/>
  <c r="Y143" i="9"/>
  <c r="W43" i="9"/>
  <c r="W89" i="9"/>
  <c r="W163" i="9"/>
  <c r="W150" i="9"/>
  <c r="W47" i="9"/>
  <c r="W151" i="9"/>
  <c r="W154" i="9"/>
  <c r="W158" i="9"/>
  <c r="W143" i="9"/>
  <c r="AG99" i="9"/>
  <c r="AG55" i="9"/>
  <c r="AG93" i="9"/>
  <c r="AG30" i="9"/>
  <c r="AG183" i="9"/>
  <c r="AG141" i="9"/>
  <c r="AG88" i="9"/>
  <c r="AG119" i="9"/>
  <c r="AG164" i="9"/>
  <c r="AE216" i="9"/>
  <c r="AC151" i="9"/>
  <c r="AC107" i="9"/>
  <c r="AC77" i="9"/>
  <c r="AC82" i="9"/>
  <c r="AC105" i="9"/>
  <c r="AC64" i="9"/>
  <c r="W73" i="9"/>
  <c r="AC171" i="9"/>
  <c r="AG116" i="9"/>
  <c r="U135" i="9"/>
  <c r="U118" i="9"/>
  <c r="U145" i="9"/>
  <c r="U72" i="9"/>
  <c r="U173" i="9"/>
  <c r="U187" i="9"/>
  <c r="U191" i="9"/>
  <c r="U183" i="9"/>
  <c r="U152" i="9"/>
  <c r="U45" i="9"/>
  <c r="W187" i="9"/>
  <c r="W189" i="9"/>
  <c r="Y191" i="9"/>
  <c r="AC127" i="9"/>
  <c r="AE87" i="9"/>
  <c r="AK49" i="3" l="1"/>
  <c r="AK50" i="3" s="1"/>
  <c r="AX93" i="3" s="1"/>
  <c r="AX95" i="3" s="1"/>
  <c r="CQ231" i="3"/>
  <c r="AJ49" i="3"/>
  <c r="AJ50" i="3" s="1"/>
  <c r="AW93" i="3" s="1"/>
  <c r="AW95" i="3" s="1"/>
  <c r="AL50" i="3"/>
  <c r="AY93" i="3" s="1"/>
  <c r="AZ58" i="3"/>
  <c r="CP231" i="3"/>
  <c r="CP233" i="3" s="1"/>
  <c r="CO231" i="3"/>
  <c r="CO233" i="3" s="1"/>
  <c r="CN231" i="3"/>
  <c r="CN233" i="3" s="1"/>
  <c r="AZ59" i="3" l="1"/>
  <c r="BJ1" i="3"/>
  <c r="BJ28" i="3" s="1"/>
  <c r="BJ69" i="3" s="1"/>
  <c r="BJ70" i="3" s="1"/>
  <c r="BI1" i="3"/>
  <c r="S233" i="3" l="1"/>
  <c r="R231" i="3"/>
  <c r="R233" i="3" s="1"/>
  <c r="V51" i="3" l="1"/>
  <c r="CD51" i="3" l="1"/>
  <c r="DC51" i="3"/>
  <c r="W51" i="3"/>
  <c r="DD51" i="3" l="1"/>
  <c r="DF51" i="3" s="1"/>
  <c r="DC106" i="3" s="1"/>
  <c r="DE106" i="3" s="1"/>
  <c r="DE51" i="3"/>
  <c r="DC115" i="3"/>
  <c r="DE115" i="3" s="1"/>
  <c r="DC123" i="3"/>
  <c r="DE123" i="3" s="1"/>
  <c r="DC147" i="3"/>
  <c r="DE147" i="3" s="1"/>
  <c r="DC78" i="3"/>
  <c r="DE78" i="3" s="1"/>
  <c r="DC104" i="3"/>
  <c r="DE104" i="3" s="1"/>
  <c r="DC121" i="3"/>
  <c r="DE121" i="3" s="1"/>
  <c r="DC153" i="3"/>
  <c r="DE153" i="3" s="1"/>
  <c r="DC100" i="3"/>
  <c r="DE100" i="3" s="1"/>
  <c r="DC140" i="3"/>
  <c r="DE140" i="3" s="1"/>
  <c r="DC63" i="3"/>
  <c r="DC125" i="3"/>
  <c r="DE125" i="3" s="1"/>
  <c r="DC56" i="3"/>
  <c r="DE56" i="3" s="1"/>
  <c r="DC64" i="3"/>
  <c r="DC88" i="3"/>
  <c r="DE88" i="3" s="1"/>
  <c r="DC120" i="3"/>
  <c r="DE120" i="3" s="1"/>
  <c r="DC136" i="3"/>
  <c r="DE136" i="3" s="1"/>
  <c r="DC75" i="3"/>
  <c r="DE75" i="3" s="1"/>
  <c r="DC118" i="3"/>
  <c r="DE118" i="3" s="1"/>
  <c r="DC126" i="3"/>
  <c r="DE126" i="3" s="1"/>
  <c r="DC142" i="3"/>
  <c r="DE142" i="3" s="1"/>
  <c r="DC150" i="3"/>
  <c r="DE150" i="3" s="1"/>
  <c r="DC81" i="3"/>
  <c r="DE81" i="3" s="1"/>
  <c r="DC89" i="3"/>
  <c r="DE89" i="3" s="1"/>
  <c r="DC119" i="3"/>
  <c r="DE119" i="3" s="1"/>
  <c r="DC127" i="3"/>
  <c r="DE127" i="3" s="1"/>
  <c r="DC135" i="3"/>
  <c r="DE135" i="3" s="1"/>
  <c r="DC151" i="3"/>
  <c r="DE151" i="3" s="1"/>
  <c r="DC58" i="3"/>
  <c r="DE58" i="3" s="1"/>
  <c r="DC74" i="3"/>
  <c r="DE74" i="3" s="1"/>
  <c r="DC82" i="3"/>
  <c r="DE82" i="3" s="1"/>
  <c r="DC98" i="3"/>
  <c r="DE98" i="3" s="1"/>
  <c r="X29" i="3"/>
  <c r="X31" i="3"/>
  <c r="X32" i="3"/>
  <c r="DC60" i="3" l="1"/>
  <c r="DE60" i="3" s="1"/>
  <c r="DC85" i="3"/>
  <c r="DE85" i="3" s="1"/>
  <c r="DC103" i="3"/>
  <c r="DE103" i="3" s="1"/>
  <c r="DC99" i="3"/>
  <c r="DE99" i="3" s="1"/>
  <c r="DC61" i="3"/>
  <c r="DE61" i="3" s="1"/>
  <c r="DC90" i="3"/>
  <c r="DE90" i="3" s="1"/>
  <c r="DC111" i="3"/>
  <c r="DE111" i="3" s="1"/>
  <c r="DC67" i="3"/>
  <c r="DE67" i="3" s="1"/>
  <c r="DC95" i="3"/>
  <c r="DE95" i="3" s="1"/>
  <c r="DC83" i="3"/>
  <c r="DE83" i="3" s="1"/>
  <c r="DC53" i="3"/>
  <c r="DE53" i="3" s="1"/>
  <c r="DC80" i="3"/>
  <c r="DE80" i="3" s="1"/>
  <c r="DC132" i="3"/>
  <c r="DE132" i="3" s="1"/>
  <c r="DC86" i="3"/>
  <c r="DE86" i="3" s="1"/>
  <c r="DC122" i="3"/>
  <c r="DE122" i="3" s="1"/>
  <c r="DC84" i="3"/>
  <c r="DE84" i="3" s="1"/>
  <c r="DC143" i="3"/>
  <c r="DE143" i="3" s="1"/>
  <c r="DC73" i="3"/>
  <c r="DE73" i="3" s="1"/>
  <c r="DC110" i="3"/>
  <c r="DE110" i="3" s="1"/>
  <c r="DC112" i="3"/>
  <c r="DE112" i="3" s="1"/>
  <c r="DC149" i="3"/>
  <c r="DE149" i="3" s="1"/>
  <c r="DC87" i="3"/>
  <c r="DE87" i="3" s="1"/>
  <c r="DC124" i="3"/>
  <c r="DE124" i="3" s="1"/>
  <c r="DC145" i="3"/>
  <c r="DE145" i="3" s="1"/>
  <c r="DC59" i="3"/>
  <c r="DE59" i="3" s="1"/>
  <c r="DC70" i="3"/>
  <c r="DE70" i="3" s="1"/>
  <c r="DC107" i="3"/>
  <c r="DE107" i="3" s="1"/>
  <c r="DC146" i="3"/>
  <c r="DE146" i="3" s="1"/>
  <c r="DC65" i="3"/>
  <c r="DC92" i="3"/>
  <c r="DE92" i="3" s="1"/>
  <c r="DC52" i="3"/>
  <c r="DE52" i="3" s="1"/>
  <c r="DC141" i="3"/>
  <c r="DE141" i="3" s="1"/>
  <c r="DC79" i="3"/>
  <c r="DE79" i="3" s="1"/>
  <c r="DC116" i="3"/>
  <c r="DE116" i="3" s="1"/>
  <c r="DC137" i="3"/>
  <c r="DE137" i="3" s="1"/>
  <c r="DC144" i="3"/>
  <c r="DE144" i="3" s="1"/>
  <c r="DC62" i="3"/>
  <c r="DC101" i="3"/>
  <c r="DE101" i="3" s="1"/>
  <c r="DC138" i="3"/>
  <c r="DE138" i="3" s="1"/>
  <c r="DC57" i="3"/>
  <c r="DE57" i="3" s="1"/>
  <c r="DC91" i="3"/>
  <c r="DE91" i="3" s="1"/>
  <c r="DC96" i="3"/>
  <c r="DE96" i="3" s="1"/>
  <c r="DC133" i="3"/>
  <c r="DE133" i="3" s="1"/>
  <c r="DC71" i="3"/>
  <c r="DE71" i="3" s="1"/>
  <c r="DC108" i="3"/>
  <c r="DE108" i="3" s="1"/>
  <c r="DC129" i="3"/>
  <c r="DE129" i="3" s="1"/>
  <c r="DC128" i="3"/>
  <c r="DE128" i="3" s="1"/>
  <c r="DC54" i="3"/>
  <c r="DE54" i="3" s="1"/>
  <c r="DC93" i="3"/>
  <c r="DE93" i="3" s="1"/>
  <c r="DC130" i="3"/>
  <c r="DE130" i="3" s="1"/>
  <c r="DC117" i="3"/>
  <c r="DE117" i="3" s="1"/>
  <c r="DC55" i="3"/>
  <c r="DE55" i="3" s="1"/>
  <c r="DC76" i="3"/>
  <c r="DE76" i="3" s="1"/>
  <c r="DC113" i="3"/>
  <c r="DE113" i="3" s="1"/>
  <c r="DC102" i="3"/>
  <c r="DE102" i="3" s="1"/>
  <c r="DC139" i="3"/>
  <c r="DE139" i="3" s="1"/>
  <c r="DC77" i="3"/>
  <c r="DE77" i="3" s="1"/>
  <c r="DC114" i="3"/>
  <c r="DE114" i="3" s="1"/>
  <c r="DC66" i="3"/>
  <c r="DE66" i="3" s="1"/>
  <c r="DC97" i="3"/>
  <c r="DE97" i="3" s="1"/>
  <c r="DC134" i="3"/>
  <c r="DE134" i="3" s="1"/>
  <c r="DC152" i="3"/>
  <c r="DE152" i="3" s="1"/>
  <c r="DC72" i="3"/>
  <c r="DE72" i="3" s="1"/>
  <c r="DC109" i="3"/>
  <c r="DE109" i="3" s="1"/>
  <c r="DC148" i="3"/>
  <c r="DE148" i="3" s="1"/>
  <c r="DC68" i="3"/>
  <c r="DE68" i="3" s="1"/>
  <c r="DC105" i="3"/>
  <c r="DE105" i="3" s="1"/>
  <c r="DC94" i="3"/>
  <c r="DE94" i="3" s="1"/>
  <c r="DC131" i="3"/>
  <c r="DE131" i="3" s="1"/>
  <c r="DC69" i="3"/>
  <c r="DE69" i="3" s="1"/>
  <c r="X30" i="3"/>
  <c r="X27" i="3"/>
  <c r="X33" i="3"/>
  <c r="X28" i="3"/>
  <c r="DE155" i="3" l="1"/>
  <c r="DE164" i="3" s="1"/>
  <c r="V152" i="3"/>
  <c r="V124" i="3"/>
  <c r="V83" i="3"/>
  <c r="V150" i="3"/>
  <c r="V95" i="3"/>
  <c r="V107" i="3"/>
  <c r="V61" i="3"/>
  <c r="V151" i="3"/>
  <c r="V78" i="3"/>
  <c r="V75" i="3"/>
  <c r="V101" i="3"/>
  <c r="V116" i="3"/>
  <c r="V130" i="3"/>
  <c r="V153" i="3"/>
  <c r="V108" i="3"/>
  <c r="V68" i="3"/>
  <c r="V70" i="3"/>
  <c r="V129" i="3"/>
  <c r="V92" i="3"/>
  <c r="V84" i="3"/>
  <c r="V144" i="3"/>
  <c r="V71" i="3"/>
  <c r="V105" i="3"/>
  <c r="V79" i="3"/>
  <c r="V69" i="3"/>
  <c r="V106" i="3"/>
  <c r="V122" i="3"/>
  <c r="V154" i="3"/>
  <c r="V110" i="3"/>
  <c r="V109" i="3"/>
  <c r="V114" i="3"/>
  <c r="V55" i="3"/>
  <c r="V80" i="3"/>
  <c r="V93" i="3"/>
  <c r="V117" i="3"/>
  <c r="V77" i="3"/>
  <c r="V72" i="3"/>
  <c r="V87" i="3"/>
  <c r="V119" i="3"/>
  <c r="V143" i="3"/>
  <c r="V97" i="3"/>
  <c r="V121" i="3"/>
  <c r="V132" i="3"/>
  <c r="V88" i="3"/>
  <c r="V91" i="3"/>
  <c r="V134" i="3"/>
  <c r="V147" i="3"/>
  <c r="V103" i="3"/>
  <c r="V138" i="3"/>
  <c r="V96" i="3"/>
  <c r="V56" i="3"/>
  <c r="V85" i="3"/>
  <c r="V118" i="3"/>
  <c r="V146" i="3"/>
  <c r="V135" i="3"/>
  <c r="V73" i="3"/>
  <c r="V82" i="3"/>
  <c r="V120" i="3"/>
  <c r="V141" i="3"/>
  <c r="V66" i="3"/>
  <c r="V140" i="3"/>
  <c r="V58" i="3"/>
  <c r="V100" i="3"/>
  <c r="V148" i="3"/>
  <c r="V137" i="3"/>
  <c r="V131" i="3"/>
  <c r="V99" i="3"/>
  <c r="V57" i="3"/>
  <c r="V67" i="3"/>
  <c r="V111" i="3"/>
  <c r="V139" i="3"/>
  <c r="V60" i="3"/>
  <c r="V74" i="3"/>
  <c r="V136" i="3"/>
  <c r="V127" i="3"/>
  <c r="V145" i="3"/>
  <c r="V98" i="3"/>
  <c r="V53" i="3"/>
  <c r="V142" i="3"/>
  <c r="V52" i="3"/>
  <c r="V125" i="3"/>
  <c r="V59" i="3"/>
  <c r="V112" i="3"/>
  <c r="V89" i="3"/>
  <c r="V102" i="3"/>
  <c r="V133" i="3"/>
  <c r="V81" i="3"/>
  <c r="V76" i="3"/>
  <c r="V115" i="3"/>
  <c r="V104" i="3"/>
  <c r="V54" i="3"/>
  <c r="V86" i="3"/>
  <c r="V126" i="3"/>
  <c r="V149" i="3"/>
  <c r="V113" i="3"/>
  <c r="V90" i="3"/>
  <c r="V128" i="3"/>
  <c r="V94" i="3"/>
  <c r="V155" i="3" l="1"/>
  <c r="V182" i="3" s="1"/>
</calcChain>
</file>

<file path=xl/sharedStrings.xml><?xml version="1.0" encoding="utf-8"?>
<sst xmlns="http://schemas.openxmlformats.org/spreadsheetml/2006/main" count="1516" uniqueCount="57">
  <si>
    <t>Crush</t>
  </si>
  <si>
    <t>White</t>
  </si>
  <si>
    <t>Raw</t>
  </si>
  <si>
    <t>Other</t>
  </si>
  <si>
    <t>Total sugar</t>
  </si>
  <si>
    <t>Crush - calendar</t>
  </si>
  <si>
    <t>Crush - day</t>
  </si>
  <si>
    <t>Crush - 10 day avg</t>
  </si>
  <si>
    <t>Crush - 10 day avg continue</t>
  </si>
  <si>
    <t>: formula</t>
  </si>
  <si>
    <t>: Link to other file</t>
  </si>
  <si>
    <t>: assumption</t>
  </si>
  <si>
    <t>3/ Here we have only sort crush data (refer to 'crush' worksheet): historical daily; daily seasonality based on calendar; daily seasonality based on crop day; 10-day seasonality based on calendar; 10-day average.</t>
  </si>
  <si>
    <t>2/ daily data is calculated based on cumulative data.</t>
  </si>
  <si>
    <t>1/ Original data (cumulative daily data) is saved in 'cumulative' worksheet. It is manually copy &amp; paste from Thai daily crush and production file (split by year).</t>
  </si>
  <si>
    <t>Crush - INDEX</t>
  </si>
  <si>
    <t>White - calendar</t>
  </si>
  <si>
    <t>White - Index</t>
  </si>
  <si>
    <t>Raw - calendar</t>
  </si>
  <si>
    <t>Raw - Index</t>
  </si>
  <si>
    <t>Total - calendar</t>
  </si>
  <si>
    <t>Total - Index</t>
  </si>
  <si>
    <t>Sugar/Crush</t>
  </si>
  <si>
    <t>Raw/Sugar</t>
  </si>
  <si>
    <t/>
  </si>
  <si>
    <t>MAX</t>
  </si>
  <si>
    <t>2019-100E</t>
  </si>
  <si>
    <t>2019-95E</t>
  </si>
  <si>
    <t>2019-90E</t>
  </si>
  <si>
    <t>SUM</t>
  </si>
  <si>
    <t>Index-100E</t>
  </si>
  <si>
    <t>Index-90E</t>
  </si>
  <si>
    <t>Index-95E</t>
  </si>
  <si>
    <t>2019-75E</t>
  </si>
  <si>
    <t>Index-75E</t>
  </si>
  <si>
    <t>End of Feb</t>
  </si>
  <si>
    <t>After Apr</t>
  </si>
  <si>
    <t>Feb-Apr ratio</t>
  </si>
  <si>
    <t>Max</t>
  </si>
  <si>
    <t>1st section</t>
  </si>
  <si>
    <t>2nd section</t>
  </si>
  <si>
    <t>100%Max</t>
  </si>
  <si>
    <t>95%Max</t>
  </si>
  <si>
    <t>90%Max</t>
  </si>
  <si>
    <t>3rd section</t>
  </si>
  <si>
    <t>2019-estimated</t>
  </si>
  <si>
    <t>100-estimated</t>
  </si>
  <si>
    <t>diff</t>
  </si>
  <si>
    <t>95% ratio</t>
  </si>
  <si>
    <t>90% ratio</t>
  </si>
  <si>
    <t>100% ratio</t>
  </si>
  <si>
    <t>2019-forecast</t>
  </si>
  <si>
    <t>2019-expect</t>
  </si>
  <si>
    <t>2019 forecast</t>
  </si>
  <si>
    <t>Ratio</t>
  </si>
  <si>
    <t>Quantity</t>
  </si>
  <si>
    <t>erdf_diff1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</si>
</sst>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(* #,##0.00_);_(* \(#,##0.00\);_(* &quot;-&quot;??_);_(@_)"/>
    <numFmt numFmtId="164" formatCode="0.0%"/>
    <numFmt numFmtId="165" formatCode="[$-409]d\-mmm;@"/>
    <numFmt numFmtId="166" formatCode="_(* #,##0.0000_);_(* \(#,##0.0000\);_(* &quot;-&quot;??_);_(@_)"/>
  </numFmts>
  <fonts count="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8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/>
        <bgColor indexed="64"/>
      </patternFill>
    </fill>
  </fills>
  <borders count="6">
    <border>
      <left/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78">
    <xf numFmtId="0" fontId="0" fillId="0" borderId="0" xfId="0"/>
    <xf numFmtId="14" fontId="0" fillId="0" borderId="0" xfId="0" applyNumberFormat="1"/>
    <xf numFmtId="14" fontId="0" fillId="3" borderId="0" xfId="0" applyNumberFormat="1" applyFill="1"/>
    <xf numFmtId="14" fontId="0" fillId="2" borderId="0" xfId="0" applyNumberFormat="1" applyFill="1"/>
    <xf numFmtId="0" fontId="1" fillId="4" borderId="0" xfId="0" applyFont="1" applyFill="1"/>
    <xf numFmtId="14" fontId="0" fillId="0" borderId="0" xfId="0" applyNumberFormat="1" applyFill="1"/>
    <xf numFmtId="0" fontId="0" fillId="5" borderId="0" xfId="0" applyFill="1"/>
    <xf numFmtId="0" fontId="0" fillId="6" borderId="0" xfId="0" applyFill="1"/>
    <xf numFmtId="0" fontId="0" fillId="0" borderId="0" xfId="0" applyFill="1"/>
    <xf numFmtId="0" fontId="1" fillId="4" borderId="0" xfId="0" applyFont="1" applyFill="1" applyBorder="1"/>
    <xf numFmtId="0" fontId="1" fillId="4" borderId="1" xfId="0" applyFont="1" applyFill="1" applyBorder="1"/>
    <xf numFmtId="14" fontId="0" fillId="0" borderId="0" xfId="0" applyNumberFormat="1" applyFill="1" applyBorder="1"/>
    <xf numFmtId="0" fontId="0" fillId="0" borderId="1" xfId="0" applyBorder="1"/>
    <xf numFmtId="0" fontId="0" fillId="0" borderId="0" xfId="0" applyBorder="1"/>
    <xf numFmtId="14" fontId="0" fillId="0" borderId="0" xfId="0" applyNumberFormat="1" applyBorder="1"/>
    <xf numFmtId="0" fontId="0" fillId="6" borderId="0" xfId="0" applyFill="1" applyBorder="1"/>
    <xf numFmtId="0" fontId="0" fillId="5" borderId="0" xfId="0" applyFill="1" applyBorder="1"/>
    <xf numFmtId="0" fontId="0" fillId="6" borderId="2" xfId="0" applyFill="1" applyBorder="1"/>
    <xf numFmtId="0" fontId="0" fillId="5" borderId="1" xfId="0" applyFill="1" applyBorder="1"/>
    <xf numFmtId="0" fontId="1" fillId="4" borderId="2" xfId="0" applyFont="1" applyFill="1" applyBorder="1"/>
    <xf numFmtId="0" fontId="0" fillId="0" borderId="2" xfId="0" applyBorder="1"/>
    <xf numFmtId="0" fontId="0" fillId="0" borderId="2" xfId="0" applyFill="1" applyBorder="1"/>
    <xf numFmtId="14" fontId="0" fillId="0" borderId="2" xfId="0" applyNumberFormat="1" applyFill="1" applyBorder="1"/>
    <xf numFmtId="0" fontId="0" fillId="5" borderId="3" xfId="0" applyFill="1" applyBorder="1"/>
    <xf numFmtId="0" fontId="0" fillId="7" borderId="3" xfId="0" applyFill="1" applyBorder="1"/>
    <xf numFmtId="0" fontId="2" fillId="8" borderId="3" xfId="0" applyFont="1" applyFill="1" applyBorder="1"/>
    <xf numFmtId="164" fontId="0" fillId="0" borderId="0" xfId="1" applyNumberFormat="1" applyFont="1"/>
    <xf numFmtId="0" fontId="1" fillId="9" borderId="0" xfId="0" applyFont="1" applyFill="1" applyBorder="1"/>
    <xf numFmtId="0" fontId="1" fillId="9" borderId="1" xfId="0" applyFont="1" applyFill="1" applyBorder="1"/>
    <xf numFmtId="0" fontId="1" fillId="10" borderId="0" xfId="0" applyFont="1" applyFill="1" applyBorder="1"/>
    <xf numFmtId="0" fontId="1" fillId="10" borderId="1" xfId="0" applyFont="1" applyFill="1" applyBorder="1"/>
    <xf numFmtId="164" fontId="0" fillId="0" borderId="4" xfId="1" applyNumberFormat="1" applyFont="1" applyBorder="1"/>
    <xf numFmtId="14" fontId="4" fillId="0" borderId="0" xfId="0" applyNumberFormat="1" applyFont="1" applyFill="1" applyBorder="1"/>
    <xf numFmtId="164" fontId="4" fillId="0" borderId="0" xfId="1" applyNumberFormat="1" applyFont="1"/>
    <xf numFmtId="164" fontId="4" fillId="0" borderId="4" xfId="1" applyNumberFormat="1" applyFont="1" applyBorder="1"/>
    <xf numFmtId="0" fontId="0" fillId="11" borderId="0" xfId="0" applyFill="1"/>
    <xf numFmtId="164" fontId="4" fillId="0" borderId="0" xfId="1" applyNumberFormat="1" applyFont="1" applyBorder="1"/>
    <xf numFmtId="164" fontId="4" fillId="0" borderId="5" xfId="1" applyNumberFormat="1" applyFont="1" applyBorder="1"/>
    <xf numFmtId="10" fontId="0" fillId="0" borderId="0" xfId="1" applyNumberFormat="1" applyFont="1"/>
    <xf numFmtId="10" fontId="4" fillId="0" borderId="0" xfId="1" applyNumberFormat="1" applyFont="1"/>
    <xf numFmtId="10" fontId="4" fillId="0" borderId="4" xfId="1" applyNumberFormat="1" applyFont="1" applyBorder="1"/>
    <xf numFmtId="10" fontId="4" fillId="0" borderId="5" xfId="1" applyNumberFormat="1" applyFont="1" applyBorder="1"/>
    <xf numFmtId="0" fontId="1" fillId="9" borderId="0" xfId="1" applyNumberFormat="1" applyFont="1" applyFill="1" applyBorder="1"/>
    <xf numFmtId="0" fontId="1" fillId="12" borderId="0" xfId="0" applyFont="1" applyFill="1"/>
    <xf numFmtId="1" fontId="0" fillId="0" borderId="0" xfId="0" applyNumberFormat="1"/>
    <xf numFmtId="0" fontId="1" fillId="12" borderId="1" xfId="0" applyFont="1" applyFill="1" applyBorder="1"/>
    <xf numFmtId="164" fontId="0" fillId="0" borderId="0" xfId="0" applyNumberFormat="1"/>
    <xf numFmtId="14" fontId="0" fillId="11" borderId="0" xfId="0" applyNumberFormat="1" applyFill="1"/>
    <xf numFmtId="0" fontId="1" fillId="4" borderId="0" xfId="0" applyFont="1" applyFill="1" applyBorder="1" applyAlignment="1">
      <alignment horizontal="right"/>
    </xf>
    <xf numFmtId="0" fontId="1" fillId="13" borderId="0" xfId="0" applyFont="1" applyFill="1" applyBorder="1"/>
    <xf numFmtId="0" fontId="1" fillId="13" borderId="0" xfId="0" applyFont="1" applyFill="1" applyBorder="1" applyAlignment="1">
      <alignment horizontal="right"/>
    </xf>
    <xf numFmtId="0" fontId="0" fillId="0" borderId="0" xfId="1" applyNumberFormat="1" applyFont="1"/>
    <xf numFmtId="9" fontId="0" fillId="0" borderId="0" xfId="0" applyNumberFormat="1"/>
    <xf numFmtId="165" fontId="0" fillId="0" borderId="0" xfId="0" applyNumberFormat="1" applyFill="1" applyBorder="1"/>
    <xf numFmtId="9" fontId="0" fillId="0" borderId="0" xfId="0" applyNumberFormat="1" applyFill="1"/>
    <xf numFmtId="164" fontId="0" fillId="0" borderId="0" xfId="1" applyNumberFormat="1" applyFont="1" applyBorder="1"/>
    <xf numFmtId="9" fontId="0" fillId="0" borderId="0" xfId="1" applyNumberFormat="1" applyFont="1" applyBorder="1"/>
    <xf numFmtId="0" fontId="5" fillId="0" borderId="0" xfId="0" applyFont="1" applyFill="1" applyBorder="1" applyAlignment="1">
      <alignment horizontal="right"/>
    </xf>
    <xf numFmtId="0" fontId="1" fillId="0" borderId="0" xfId="0" applyFont="1" applyFill="1" applyBorder="1"/>
    <xf numFmtId="0" fontId="0" fillId="0" borderId="0" xfId="0" applyNumberFormat="1"/>
    <xf numFmtId="1" fontId="0" fillId="0" borderId="0" xfId="0" applyNumberFormat="1" applyBorder="1"/>
    <xf numFmtId="0" fontId="1" fillId="9" borderId="0" xfId="0" applyFont="1" applyFill="1" applyBorder="1" applyAlignment="1">
      <alignment horizontal="right"/>
    </xf>
    <xf numFmtId="0" fontId="0" fillId="2" borderId="0" xfId="0" applyFill="1" applyBorder="1"/>
    <xf numFmtId="1" fontId="0" fillId="2" borderId="0" xfId="0" applyNumberFormat="1" applyFill="1" applyBorder="1"/>
    <xf numFmtId="10" fontId="0" fillId="0" borderId="0" xfId="0" applyNumberFormat="1" applyFill="1"/>
    <xf numFmtId="10" fontId="0" fillId="2" borderId="0" xfId="0" applyNumberFormat="1" applyFill="1" applyBorder="1"/>
    <xf numFmtId="1" fontId="6" fillId="2" borderId="0" xfId="0" applyNumberFormat="1" applyFont="1" applyFill="1" applyBorder="1"/>
    <xf numFmtId="166" fontId="0" fillId="0" borderId="0" xfId="2" applyNumberFormat="1" applyFont="1" applyFill="1"/>
    <xf numFmtId="10" fontId="7" fillId="0" borderId="0" xfId="0" applyNumberFormat="1" applyFont="1" applyFill="1"/>
    <xf numFmtId="0" fontId="1" fillId="10" borderId="0" xfId="0" applyFont="1" applyFill="1" applyBorder="1" applyAlignment="1">
      <alignment horizontal="right"/>
    </xf>
    <xf numFmtId="10" fontId="0" fillId="0" borderId="0" xfId="0" applyNumberFormat="1"/>
    <xf numFmtId="164" fontId="0" fillId="0" borderId="0" xfId="0" applyNumberFormat="1" applyBorder="1"/>
    <xf numFmtId="0" fontId="1" fillId="9" borderId="0" xfId="0" applyNumberFormat="1" applyFont="1" applyFill="1" applyBorder="1" applyAlignment="1">
      <alignment horizontal="right"/>
    </xf>
    <xf numFmtId="0" fontId="0" fillId="0" borderId="0" xfId="0" applyNumberFormat="1" applyBorder="1"/>
    <xf numFmtId="0" fontId="0" fillId="0" borderId="0" xfId="0" applyNumberFormat="1" applyFill="1" applyBorder="1"/>
    <xf numFmtId="1" fontId="0" fillId="5" borderId="0" xfId="0" applyNumberFormat="1" applyFill="1"/>
    <xf numFmtId="2" fontId="0" fillId="5" borderId="0" xfId="0" applyNumberFormat="1" applyFill="1"/>
    <xf numFmtId="0" fontId="8" fillId="5" borderId="0" xfId="0" applyFont="1" applyFill="1"/>
  </cellXfs>
  <cellStyles count="3">
    <cellStyle name="Comma" xfId="2" builtinId="3"/>
    <cellStyle name="Normal" xfId="0" builtinId="0"/>
    <cellStyle name="Percent" xfId="1" builtinId="5"/>
  </cellStyles>
  <dxfs count="43"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</dxfs>
  <tableStyles count="0" defaultTableStyle="TableStyleMedium2" defaultPivotStyle="PivotStyleLight16"/>
  <colors>
    <mruColors>
      <color rgb="FFFF66FF"/>
      <color rgb="FFE0C57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</a:t>
            </a:r>
            <a:r>
              <a:rPr lang="en-US" baseline="0"/>
              <a:t> Crush (absolute value)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crush!$N$2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crush!$H$3:$H$229</c:f>
              <c:numCache>
                <c:formatCode>[$-409]d\-mmm;@</c:formatCode>
                <c:ptCount val="227"/>
                <c:pt idx="0">
                  <c:v>40848</c:v>
                </c:pt>
                <c:pt idx="1">
                  <c:v>40849</c:v>
                </c:pt>
                <c:pt idx="2">
                  <c:v>40850</c:v>
                </c:pt>
                <c:pt idx="3">
                  <c:v>40851</c:v>
                </c:pt>
                <c:pt idx="4">
                  <c:v>40852</c:v>
                </c:pt>
                <c:pt idx="5">
                  <c:v>40853</c:v>
                </c:pt>
                <c:pt idx="6">
                  <c:v>40854</c:v>
                </c:pt>
                <c:pt idx="7">
                  <c:v>40855</c:v>
                </c:pt>
                <c:pt idx="8">
                  <c:v>40856</c:v>
                </c:pt>
                <c:pt idx="9">
                  <c:v>40857</c:v>
                </c:pt>
                <c:pt idx="10">
                  <c:v>40858</c:v>
                </c:pt>
                <c:pt idx="11">
                  <c:v>40859</c:v>
                </c:pt>
                <c:pt idx="12">
                  <c:v>40860</c:v>
                </c:pt>
                <c:pt idx="13">
                  <c:v>40861</c:v>
                </c:pt>
                <c:pt idx="14">
                  <c:v>40862</c:v>
                </c:pt>
                <c:pt idx="15">
                  <c:v>40863</c:v>
                </c:pt>
                <c:pt idx="16">
                  <c:v>40864</c:v>
                </c:pt>
                <c:pt idx="17">
                  <c:v>40865</c:v>
                </c:pt>
                <c:pt idx="18">
                  <c:v>40866</c:v>
                </c:pt>
                <c:pt idx="19">
                  <c:v>40867</c:v>
                </c:pt>
                <c:pt idx="20">
                  <c:v>40868</c:v>
                </c:pt>
                <c:pt idx="21">
                  <c:v>40869</c:v>
                </c:pt>
                <c:pt idx="22">
                  <c:v>40870</c:v>
                </c:pt>
                <c:pt idx="23">
                  <c:v>40871</c:v>
                </c:pt>
                <c:pt idx="24">
                  <c:v>40872</c:v>
                </c:pt>
                <c:pt idx="25">
                  <c:v>40873</c:v>
                </c:pt>
                <c:pt idx="26">
                  <c:v>40874</c:v>
                </c:pt>
                <c:pt idx="27">
                  <c:v>40875</c:v>
                </c:pt>
                <c:pt idx="28">
                  <c:v>40876</c:v>
                </c:pt>
                <c:pt idx="29">
                  <c:v>40877</c:v>
                </c:pt>
                <c:pt idx="30">
                  <c:v>40878</c:v>
                </c:pt>
                <c:pt idx="31">
                  <c:v>40879</c:v>
                </c:pt>
                <c:pt idx="32">
                  <c:v>40880</c:v>
                </c:pt>
                <c:pt idx="33">
                  <c:v>40881</c:v>
                </c:pt>
                <c:pt idx="34">
                  <c:v>40882</c:v>
                </c:pt>
                <c:pt idx="35">
                  <c:v>40883</c:v>
                </c:pt>
                <c:pt idx="36">
                  <c:v>40884</c:v>
                </c:pt>
                <c:pt idx="37">
                  <c:v>40885</c:v>
                </c:pt>
                <c:pt idx="38">
                  <c:v>40886</c:v>
                </c:pt>
                <c:pt idx="39">
                  <c:v>40887</c:v>
                </c:pt>
                <c:pt idx="40">
                  <c:v>40888</c:v>
                </c:pt>
                <c:pt idx="41">
                  <c:v>40889</c:v>
                </c:pt>
                <c:pt idx="42">
                  <c:v>40890</c:v>
                </c:pt>
                <c:pt idx="43">
                  <c:v>40891</c:v>
                </c:pt>
                <c:pt idx="44">
                  <c:v>40892</c:v>
                </c:pt>
                <c:pt idx="45">
                  <c:v>40893</c:v>
                </c:pt>
                <c:pt idx="46">
                  <c:v>40894</c:v>
                </c:pt>
                <c:pt idx="47">
                  <c:v>40895</c:v>
                </c:pt>
                <c:pt idx="48">
                  <c:v>40896</c:v>
                </c:pt>
                <c:pt idx="49">
                  <c:v>40897</c:v>
                </c:pt>
                <c:pt idx="50">
                  <c:v>40898</c:v>
                </c:pt>
                <c:pt idx="51">
                  <c:v>40899</c:v>
                </c:pt>
                <c:pt idx="52">
                  <c:v>40900</c:v>
                </c:pt>
                <c:pt idx="53">
                  <c:v>40901</c:v>
                </c:pt>
                <c:pt idx="54">
                  <c:v>40902</c:v>
                </c:pt>
                <c:pt idx="55">
                  <c:v>40903</c:v>
                </c:pt>
                <c:pt idx="56">
                  <c:v>40904</c:v>
                </c:pt>
                <c:pt idx="57">
                  <c:v>40905</c:v>
                </c:pt>
                <c:pt idx="58">
                  <c:v>40906</c:v>
                </c:pt>
                <c:pt idx="59">
                  <c:v>40907</c:v>
                </c:pt>
                <c:pt idx="60">
                  <c:v>40908</c:v>
                </c:pt>
                <c:pt idx="61">
                  <c:v>40909</c:v>
                </c:pt>
                <c:pt idx="62">
                  <c:v>40910</c:v>
                </c:pt>
                <c:pt idx="63">
                  <c:v>40911</c:v>
                </c:pt>
                <c:pt idx="64">
                  <c:v>40912</c:v>
                </c:pt>
                <c:pt idx="65">
                  <c:v>40913</c:v>
                </c:pt>
                <c:pt idx="66">
                  <c:v>40914</c:v>
                </c:pt>
                <c:pt idx="67">
                  <c:v>40915</c:v>
                </c:pt>
                <c:pt idx="68">
                  <c:v>40916</c:v>
                </c:pt>
                <c:pt idx="69">
                  <c:v>40917</c:v>
                </c:pt>
                <c:pt idx="70">
                  <c:v>40918</c:v>
                </c:pt>
                <c:pt idx="71">
                  <c:v>40919</c:v>
                </c:pt>
                <c:pt idx="72">
                  <c:v>40920</c:v>
                </c:pt>
                <c:pt idx="73">
                  <c:v>40921</c:v>
                </c:pt>
                <c:pt idx="74">
                  <c:v>40922</c:v>
                </c:pt>
                <c:pt idx="75">
                  <c:v>40923</c:v>
                </c:pt>
                <c:pt idx="76">
                  <c:v>40924</c:v>
                </c:pt>
                <c:pt idx="77">
                  <c:v>40925</c:v>
                </c:pt>
                <c:pt idx="78">
                  <c:v>40926</c:v>
                </c:pt>
                <c:pt idx="79">
                  <c:v>40927</c:v>
                </c:pt>
                <c:pt idx="80">
                  <c:v>40928</c:v>
                </c:pt>
                <c:pt idx="81">
                  <c:v>40929</c:v>
                </c:pt>
                <c:pt idx="82">
                  <c:v>40930</c:v>
                </c:pt>
                <c:pt idx="83">
                  <c:v>40931</c:v>
                </c:pt>
                <c:pt idx="84">
                  <c:v>40932</c:v>
                </c:pt>
                <c:pt idx="85">
                  <c:v>40933</c:v>
                </c:pt>
                <c:pt idx="86">
                  <c:v>40934</c:v>
                </c:pt>
                <c:pt idx="87">
                  <c:v>40935</c:v>
                </c:pt>
                <c:pt idx="88">
                  <c:v>40936</c:v>
                </c:pt>
                <c:pt idx="89">
                  <c:v>40937</c:v>
                </c:pt>
                <c:pt idx="90">
                  <c:v>40938</c:v>
                </c:pt>
                <c:pt idx="91">
                  <c:v>40939</c:v>
                </c:pt>
                <c:pt idx="92">
                  <c:v>40940</c:v>
                </c:pt>
                <c:pt idx="93">
                  <c:v>40941</c:v>
                </c:pt>
                <c:pt idx="94">
                  <c:v>40942</c:v>
                </c:pt>
                <c:pt idx="95">
                  <c:v>40943</c:v>
                </c:pt>
                <c:pt idx="96">
                  <c:v>40944</c:v>
                </c:pt>
                <c:pt idx="97">
                  <c:v>40945</c:v>
                </c:pt>
                <c:pt idx="98">
                  <c:v>40946</c:v>
                </c:pt>
                <c:pt idx="99">
                  <c:v>40947</c:v>
                </c:pt>
                <c:pt idx="100">
                  <c:v>40948</c:v>
                </c:pt>
                <c:pt idx="101">
                  <c:v>40949</c:v>
                </c:pt>
                <c:pt idx="102">
                  <c:v>40950</c:v>
                </c:pt>
                <c:pt idx="103">
                  <c:v>40951</c:v>
                </c:pt>
                <c:pt idx="104">
                  <c:v>40952</c:v>
                </c:pt>
                <c:pt idx="105">
                  <c:v>40953</c:v>
                </c:pt>
                <c:pt idx="106">
                  <c:v>40954</c:v>
                </c:pt>
                <c:pt idx="107">
                  <c:v>40955</c:v>
                </c:pt>
                <c:pt idx="108">
                  <c:v>40956</c:v>
                </c:pt>
                <c:pt idx="109">
                  <c:v>40957</c:v>
                </c:pt>
                <c:pt idx="110">
                  <c:v>40958</c:v>
                </c:pt>
                <c:pt idx="111">
                  <c:v>40959</c:v>
                </c:pt>
                <c:pt idx="112">
                  <c:v>40960</c:v>
                </c:pt>
                <c:pt idx="113">
                  <c:v>40961</c:v>
                </c:pt>
                <c:pt idx="114">
                  <c:v>40962</c:v>
                </c:pt>
                <c:pt idx="115">
                  <c:v>40963</c:v>
                </c:pt>
                <c:pt idx="116">
                  <c:v>40964</c:v>
                </c:pt>
                <c:pt idx="117">
                  <c:v>40965</c:v>
                </c:pt>
                <c:pt idx="118">
                  <c:v>40966</c:v>
                </c:pt>
                <c:pt idx="119">
                  <c:v>40967</c:v>
                </c:pt>
                <c:pt idx="120">
                  <c:v>40968</c:v>
                </c:pt>
                <c:pt idx="121">
                  <c:v>40969</c:v>
                </c:pt>
                <c:pt idx="122">
                  <c:v>40970</c:v>
                </c:pt>
                <c:pt idx="123">
                  <c:v>40971</c:v>
                </c:pt>
                <c:pt idx="124">
                  <c:v>40972</c:v>
                </c:pt>
                <c:pt idx="125">
                  <c:v>40973</c:v>
                </c:pt>
                <c:pt idx="126">
                  <c:v>40974</c:v>
                </c:pt>
                <c:pt idx="127">
                  <c:v>40975</c:v>
                </c:pt>
                <c:pt idx="128">
                  <c:v>40976</c:v>
                </c:pt>
                <c:pt idx="129">
                  <c:v>40977</c:v>
                </c:pt>
                <c:pt idx="130">
                  <c:v>40978</c:v>
                </c:pt>
                <c:pt idx="131">
                  <c:v>40979</c:v>
                </c:pt>
                <c:pt idx="132">
                  <c:v>40980</c:v>
                </c:pt>
                <c:pt idx="133">
                  <c:v>40981</c:v>
                </c:pt>
                <c:pt idx="134">
                  <c:v>40982</c:v>
                </c:pt>
                <c:pt idx="135">
                  <c:v>40983</c:v>
                </c:pt>
                <c:pt idx="136">
                  <c:v>40984</c:v>
                </c:pt>
                <c:pt idx="137">
                  <c:v>40985</c:v>
                </c:pt>
                <c:pt idx="138">
                  <c:v>40986</c:v>
                </c:pt>
                <c:pt idx="139">
                  <c:v>40987</c:v>
                </c:pt>
                <c:pt idx="140">
                  <c:v>40988</c:v>
                </c:pt>
                <c:pt idx="141">
                  <c:v>40989</c:v>
                </c:pt>
                <c:pt idx="142">
                  <c:v>40990</c:v>
                </c:pt>
                <c:pt idx="143">
                  <c:v>40991</c:v>
                </c:pt>
                <c:pt idx="144">
                  <c:v>40992</c:v>
                </c:pt>
                <c:pt idx="145">
                  <c:v>40993</c:v>
                </c:pt>
                <c:pt idx="146">
                  <c:v>40994</c:v>
                </c:pt>
                <c:pt idx="147">
                  <c:v>40995</c:v>
                </c:pt>
                <c:pt idx="148">
                  <c:v>40996</c:v>
                </c:pt>
                <c:pt idx="149">
                  <c:v>40997</c:v>
                </c:pt>
                <c:pt idx="150">
                  <c:v>40998</c:v>
                </c:pt>
                <c:pt idx="151">
                  <c:v>40999</c:v>
                </c:pt>
                <c:pt idx="152">
                  <c:v>41000</c:v>
                </c:pt>
                <c:pt idx="153">
                  <c:v>41001</c:v>
                </c:pt>
                <c:pt idx="154">
                  <c:v>41002</c:v>
                </c:pt>
                <c:pt idx="155">
                  <c:v>41003</c:v>
                </c:pt>
                <c:pt idx="156">
                  <c:v>41004</c:v>
                </c:pt>
                <c:pt idx="157">
                  <c:v>41005</c:v>
                </c:pt>
                <c:pt idx="158">
                  <c:v>41006</c:v>
                </c:pt>
                <c:pt idx="159">
                  <c:v>41007</c:v>
                </c:pt>
                <c:pt idx="160">
                  <c:v>41008</c:v>
                </c:pt>
                <c:pt idx="161">
                  <c:v>41009</c:v>
                </c:pt>
                <c:pt idx="162">
                  <c:v>41010</c:v>
                </c:pt>
                <c:pt idx="163">
                  <c:v>41011</c:v>
                </c:pt>
                <c:pt idx="164">
                  <c:v>41012</c:v>
                </c:pt>
                <c:pt idx="165">
                  <c:v>41013</c:v>
                </c:pt>
                <c:pt idx="166">
                  <c:v>41014</c:v>
                </c:pt>
                <c:pt idx="167">
                  <c:v>41015</c:v>
                </c:pt>
                <c:pt idx="168">
                  <c:v>41016</c:v>
                </c:pt>
                <c:pt idx="169">
                  <c:v>41017</c:v>
                </c:pt>
                <c:pt idx="170">
                  <c:v>41018</c:v>
                </c:pt>
                <c:pt idx="171">
                  <c:v>41019</c:v>
                </c:pt>
                <c:pt idx="172">
                  <c:v>41020</c:v>
                </c:pt>
                <c:pt idx="173">
                  <c:v>41021</c:v>
                </c:pt>
                <c:pt idx="174">
                  <c:v>41022</c:v>
                </c:pt>
                <c:pt idx="175">
                  <c:v>41023</c:v>
                </c:pt>
                <c:pt idx="176">
                  <c:v>41024</c:v>
                </c:pt>
                <c:pt idx="177">
                  <c:v>41025</c:v>
                </c:pt>
                <c:pt idx="178">
                  <c:v>41026</c:v>
                </c:pt>
                <c:pt idx="179">
                  <c:v>41027</c:v>
                </c:pt>
                <c:pt idx="180">
                  <c:v>41028</c:v>
                </c:pt>
                <c:pt idx="181">
                  <c:v>41029</c:v>
                </c:pt>
                <c:pt idx="182">
                  <c:v>41030</c:v>
                </c:pt>
                <c:pt idx="183">
                  <c:v>41031</c:v>
                </c:pt>
                <c:pt idx="184">
                  <c:v>41032</c:v>
                </c:pt>
                <c:pt idx="185">
                  <c:v>41033</c:v>
                </c:pt>
                <c:pt idx="186">
                  <c:v>41034</c:v>
                </c:pt>
                <c:pt idx="187">
                  <c:v>41035</c:v>
                </c:pt>
                <c:pt idx="188">
                  <c:v>41036</c:v>
                </c:pt>
                <c:pt idx="189">
                  <c:v>41037</c:v>
                </c:pt>
                <c:pt idx="190">
                  <c:v>41038</c:v>
                </c:pt>
                <c:pt idx="191">
                  <c:v>41039</c:v>
                </c:pt>
                <c:pt idx="192">
                  <c:v>41040</c:v>
                </c:pt>
                <c:pt idx="193">
                  <c:v>41041</c:v>
                </c:pt>
                <c:pt idx="194">
                  <c:v>41042</c:v>
                </c:pt>
                <c:pt idx="195">
                  <c:v>41043</c:v>
                </c:pt>
                <c:pt idx="196">
                  <c:v>41044</c:v>
                </c:pt>
                <c:pt idx="197">
                  <c:v>41045</c:v>
                </c:pt>
                <c:pt idx="198">
                  <c:v>41046</c:v>
                </c:pt>
                <c:pt idx="199">
                  <c:v>41047</c:v>
                </c:pt>
                <c:pt idx="200">
                  <c:v>41048</c:v>
                </c:pt>
                <c:pt idx="201">
                  <c:v>41049</c:v>
                </c:pt>
                <c:pt idx="202">
                  <c:v>41050</c:v>
                </c:pt>
                <c:pt idx="203">
                  <c:v>41051</c:v>
                </c:pt>
                <c:pt idx="204">
                  <c:v>41052</c:v>
                </c:pt>
                <c:pt idx="205">
                  <c:v>41053</c:v>
                </c:pt>
                <c:pt idx="206">
                  <c:v>41054</c:v>
                </c:pt>
                <c:pt idx="207">
                  <c:v>41055</c:v>
                </c:pt>
                <c:pt idx="208">
                  <c:v>41056</c:v>
                </c:pt>
                <c:pt idx="209">
                  <c:v>41057</c:v>
                </c:pt>
                <c:pt idx="210">
                  <c:v>41058</c:v>
                </c:pt>
                <c:pt idx="211">
                  <c:v>41059</c:v>
                </c:pt>
                <c:pt idx="212">
                  <c:v>41060</c:v>
                </c:pt>
                <c:pt idx="213">
                  <c:v>41061</c:v>
                </c:pt>
                <c:pt idx="214">
                  <c:v>41062</c:v>
                </c:pt>
                <c:pt idx="215">
                  <c:v>41063</c:v>
                </c:pt>
                <c:pt idx="216">
                  <c:v>41064</c:v>
                </c:pt>
                <c:pt idx="217">
                  <c:v>41065</c:v>
                </c:pt>
                <c:pt idx="218">
                  <c:v>41066</c:v>
                </c:pt>
                <c:pt idx="219">
                  <c:v>41067</c:v>
                </c:pt>
                <c:pt idx="220">
                  <c:v>41068</c:v>
                </c:pt>
                <c:pt idx="221">
                  <c:v>41069</c:v>
                </c:pt>
                <c:pt idx="222">
                  <c:v>41070</c:v>
                </c:pt>
                <c:pt idx="223">
                  <c:v>41071</c:v>
                </c:pt>
                <c:pt idx="224">
                  <c:v>41072</c:v>
                </c:pt>
                <c:pt idx="225">
                  <c:v>41073</c:v>
                </c:pt>
                <c:pt idx="226">
                  <c:v>41074</c:v>
                </c:pt>
              </c:numCache>
            </c:numRef>
          </c:cat>
          <c:val>
            <c:numRef>
              <c:f>crush!$N$3:$N$229</c:f>
              <c:numCache>
                <c:formatCode>General</c:formatCode>
                <c:ptCount val="227"/>
                <c:pt idx="30">
                  <c:v>31145.760000000002</c:v>
                </c:pt>
                <c:pt idx="31">
                  <c:v>96793.859999999986</c:v>
                </c:pt>
                <c:pt idx="32">
                  <c:v>104287.43000000002</c:v>
                </c:pt>
                <c:pt idx="33">
                  <c:v>146906.31999999998</c:v>
                </c:pt>
                <c:pt idx="34">
                  <c:v>224538.00999999989</c:v>
                </c:pt>
                <c:pt idx="35">
                  <c:v>293902.31999999995</c:v>
                </c:pt>
                <c:pt idx="36">
                  <c:v>362505.35500000033</c:v>
                </c:pt>
                <c:pt idx="37">
                  <c:v>437173.92500000005</c:v>
                </c:pt>
                <c:pt idx="38">
                  <c:v>536708.33999999962</c:v>
                </c:pt>
                <c:pt idx="39">
                  <c:v>583008.66500000097</c:v>
                </c:pt>
                <c:pt idx="40">
                  <c:v>625992.01299999887</c:v>
                </c:pt>
                <c:pt idx="41">
                  <c:v>658243.84500000067</c:v>
                </c:pt>
                <c:pt idx="42">
                  <c:v>697922.86999999918</c:v>
                </c:pt>
                <c:pt idx="43">
                  <c:v>765534.76000000071</c:v>
                </c:pt>
                <c:pt idx="44">
                  <c:v>801300.21499999892</c:v>
                </c:pt>
                <c:pt idx="45">
                  <c:v>868715.5549999997</c:v>
                </c:pt>
                <c:pt idx="46">
                  <c:v>921227.32500000019</c:v>
                </c:pt>
                <c:pt idx="47">
                  <c:v>973530.96500000078</c:v>
                </c:pt>
                <c:pt idx="48">
                  <c:v>1031302.3800000008</c:v>
                </c:pt>
                <c:pt idx="49">
                  <c:v>1057175.5999999996</c:v>
                </c:pt>
                <c:pt idx="50">
                  <c:v>1098181.2549999971</c:v>
                </c:pt>
                <c:pt idx="51">
                  <c:v>1127622.3700000029</c:v>
                </c:pt>
                <c:pt idx="52">
                  <c:v>1139642.334999999</c:v>
                </c:pt>
                <c:pt idx="53">
                  <c:v>1111221.5349999983</c:v>
                </c:pt>
                <c:pt idx="54">
                  <c:v>1153581.0350000001</c:v>
                </c:pt>
                <c:pt idx="55">
                  <c:v>1169332.7200000025</c:v>
                </c:pt>
                <c:pt idx="56">
                  <c:v>962358.00500000268</c:v>
                </c:pt>
                <c:pt idx="57">
                  <c:v>513022.59999999404</c:v>
                </c:pt>
                <c:pt idx="58">
                  <c:v>370813.19000000134</c:v>
                </c:pt>
                <c:pt idx="59">
                  <c:v>187105.28500000387</c:v>
                </c:pt>
                <c:pt idx="60">
                  <c:v>37629.170000001788</c:v>
                </c:pt>
                <c:pt idx="61">
                  <c:v>9573.519999999553</c:v>
                </c:pt>
                <c:pt idx="62">
                  <c:v>90693.204999994487</c:v>
                </c:pt>
                <c:pt idx="63">
                  <c:v>519381.76000000536</c:v>
                </c:pt>
                <c:pt idx="64">
                  <c:v>1054183.1350000016</c:v>
                </c:pt>
                <c:pt idx="65">
                  <c:v>1149587.0699999966</c:v>
                </c:pt>
                <c:pt idx="66">
                  <c:v>1191229.6899999976</c:v>
                </c:pt>
                <c:pt idx="67">
                  <c:v>1196402.9850000069</c:v>
                </c:pt>
                <c:pt idx="68">
                  <c:v>1185998.9449999891</c:v>
                </c:pt>
                <c:pt idx="69">
                  <c:v>1195474.2750000097</c:v>
                </c:pt>
                <c:pt idx="70">
                  <c:v>1181584.3549999967</c:v>
                </c:pt>
                <c:pt idx="71">
                  <c:v>1104604.9800000004</c:v>
                </c:pt>
                <c:pt idx="72">
                  <c:v>1112220.0149999969</c:v>
                </c:pt>
                <c:pt idx="73">
                  <c:v>1167019.5500000007</c:v>
                </c:pt>
                <c:pt idx="74">
                  <c:v>1179826.8850000016</c:v>
                </c:pt>
                <c:pt idx="75">
                  <c:v>1184068.474999994</c:v>
                </c:pt>
                <c:pt idx="76">
                  <c:v>1191860.0450000018</c:v>
                </c:pt>
                <c:pt idx="77">
                  <c:v>1218022.4450000003</c:v>
                </c:pt>
                <c:pt idx="78">
                  <c:v>1194290.6300000027</c:v>
                </c:pt>
                <c:pt idx="79">
                  <c:v>1188400.700000003</c:v>
                </c:pt>
                <c:pt idx="80">
                  <c:v>1169898.5049999878</c:v>
                </c:pt>
                <c:pt idx="81">
                  <c:v>1171556.3400000036</c:v>
                </c:pt>
                <c:pt idx="82">
                  <c:v>1192663.7350000069</c:v>
                </c:pt>
                <c:pt idx="83">
                  <c:v>1151337.3100000024</c:v>
                </c:pt>
                <c:pt idx="84">
                  <c:v>1160267.0849999934</c:v>
                </c:pt>
                <c:pt idx="85">
                  <c:v>1182313.4900000021</c:v>
                </c:pt>
                <c:pt idx="86">
                  <c:v>1156674.4049999937</c:v>
                </c:pt>
                <c:pt idx="87">
                  <c:v>1119106.1350000054</c:v>
                </c:pt>
                <c:pt idx="88">
                  <c:v>1110288.8400000036</c:v>
                </c:pt>
                <c:pt idx="89">
                  <c:v>1117707.0899999961</c:v>
                </c:pt>
                <c:pt idx="90">
                  <c:v>1108299.3350000009</c:v>
                </c:pt>
                <c:pt idx="91">
                  <c:v>1084542.1700000092</c:v>
                </c:pt>
                <c:pt idx="92">
                  <c:v>1072592.3999999985</c:v>
                </c:pt>
                <c:pt idx="93">
                  <c:v>1053385.3950000033</c:v>
                </c:pt>
                <c:pt idx="94">
                  <c:v>1110653.4949999899</c:v>
                </c:pt>
                <c:pt idx="95">
                  <c:v>1142805.7899999991</c:v>
                </c:pt>
                <c:pt idx="96">
                  <c:v>1174070.9450000077</c:v>
                </c:pt>
                <c:pt idx="97">
                  <c:v>1141564.5699999928</c:v>
                </c:pt>
                <c:pt idx="98">
                  <c:v>1147801.8350000009</c:v>
                </c:pt>
                <c:pt idx="99">
                  <c:v>1153144.7299999967</c:v>
                </c:pt>
                <c:pt idx="100">
                  <c:v>1175904.2450000048</c:v>
                </c:pt>
                <c:pt idx="101">
                  <c:v>1185909.659999989</c:v>
                </c:pt>
                <c:pt idx="102">
                  <c:v>1179448.5950000063</c:v>
                </c:pt>
                <c:pt idx="103">
                  <c:v>1197820.9099999964</c:v>
                </c:pt>
                <c:pt idx="104">
                  <c:v>1159930.7150000036</c:v>
                </c:pt>
                <c:pt idx="105">
                  <c:v>1110206.1650000066</c:v>
                </c:pt>
                <c:pt idx="106">
                  <c:v>1049398.9849999994</c:v>
                </c:pt>
                <c:pt idx="107">
                  <c:v>979531.5</c:v>
                </c:pt>
                <c:pt idx="108">
                  <c:v>1077691.4450000077</c:v>
                </c:pt>
                <c:pt idx="109">
                  <c:v>1183519.5949999839</c:v>
                </c:pt>
                <c:pt idx="110">
                  <c:v>1176677.0300000161</c:v>
                </c:pt>
                <c:pt idx="111">
                  <c:v>1186698.6499999911</c:v>
                </c:pt>
                <c:pt idx="112">
                  <c:v>1149220.1149999946</c:v>
                </c:pt>
                <c:pt idx="113">
                  <c:v>1105604.9300000072</c:v>
                </c:pt>
                <c:pt idx="114">
                  <c:v>1027426.5549999923</c:v>
                </c:pt>
                <c:pt idx="115">
                  <c:v>939576.87000000477</c:v>
                </c:pt>
                <c:pt idx="116">
                  <c:v>1013136.0949999839</c:v>
                </c:pt>
                <c:pt idx="117">
                  <c:v>1078807.1900000125</c:v>
                </c:pt>
                <c:pt idx="118">
                  <c:v>1031687.8350000083</c:v>
                </c:pt>
                <c:pt idx="119">
                  <c:v>874949.70000000298</c:v>
                </c:pt>
                <c:pt idx="121">
                  <c:v>941279.20999999344</c:v>
                </c:pt>
                <c:pt idx="122">
                  <c:v>1051041.7349999994</c:v>
                </c:pt>
                <c:pt idx="123">
                  <c:v>1055429.4199999869</c:v>
                </c:pt>
                <c:pt idx="124">
                  <c:v>1071610.1350000054</c:v>
                </c:pt>
                <c:pt idx="125">
                  <c:v>1107032.9699999988</c:v>
                </c:pt>
                <c:pt idx="126">
                  <c:v>1120750.299999997</c:v>
                </c:pt>
                <c:pt idx="127">
                  <c:v>1131412.2950000167</c:v>
                </c:pt>
                <c:pt idx="128">
                  <c:v>1093610.3999999911</c:v>
                </c:pt>
                <c:pt idx="129">
                  <c:v>1097922.6650000066</c:v>
                </c:pt>
                <c:pt idx="130">
                  <c:v>1023455.0199999958</c:v>
                </c:pt>
                <c:pt idx="131">
                  <c:v>1100548.4050000012</c:v>
                </c:pt>
                <c:pt idx="132">
                  <c:v>1109963.0350000113</c:v>
                </c:pt>
                <c:pt idx="133">
                  <c:v>1092054.2049999684</c:v>
                </c:pt>
                <c:pt idx="134">
                  <c:v>1115448.7850000262</c:v>
                </c:pt>
                <c:pt idx="135">
                  <c:v>1105282.099999994</c:v>
                </c:pt>
                <c:pt idx="136">
                  <c:v>1107917.424999997</c:v>
                </c:pt>
                <c:pt idx="137">
                  <c:v>1088344.0100000203</c:v>
                </c:pt>
                <c:pt idx="138">
                  <c:v>1079068.3550000042</c:v>
                </c:pt>
                <c:pt idx="139">
                  <c:v>1095558.9399999827</c:v>
                </c:pt>
                <c:pt idx="140">
                  <c:v>1063743.7899999768</c:v>
                </c:pt>
                <c:pt idx="141">
                  <c:v>1072255.7600000203</c:v>
                </c:pt>
                <c:pt idx="142">
                  <c:v>1048081.275000006</c:v>
                </c:pt>
                <c:pt idx="143">
                  <c:v>1069232.1050000042</c:v>
                </c:pt>
                <c:pt idx="144">
                  <c:v>1063624.7699999958</c:v>
                </c:pt>
                <c:pt idx="145">
                  <c:v>1084474.799999997</c:v>
                </c:pt>
                <c:pt idx="146">
                  <c:v>1091811.7100000083</c:v>
                </c:pt>
                <c:pt idx="147">
                  <c:v>1070925.7199999839</c:v>
                </c:pt>
                <c:pt idx="148">
                  <c:v>1029524.8800000101</c:v>
                </c:pt>
                <c:pt idx="149">
                  <c:v>1015460.9199999869</c:v>
                </c:pt>
                <c:pt idx="150">
                  <c:v>971639.21999999881</c:v>
                </c:pt>
                <c:pt idx="151">
                  <c:v>978341.43000000715</c:v>
                </c:pt>
                <c:pt idx="152">
                  <c:v>1012002.0100000054</c:v>
                </c:pt>
                <c:pt idx="153">
                  <c:v>979710.38999998569</c:v>
                </c:pt>
                <c:pt idx="154">
                  <c:v>943501.88000002503</c:v>
                </c:pt>
                <c:pt idx="155">
                  <c:v>953467.37999999523</c:v>
                </c:pt>
                <c:pt idx="156">
                  <c:v>913511.66999998689</c:v>
                </c:pt>
                <c:pt idx="157">
                  <c:v>849980.63000002503</c:v>
                </c:pt>
                <c:pt idx="158">
                  <c:v>723605.9999999851</c:v>
                </c:pt>
                <c:pt idx="159">
                  <c:v>564801.40999999642</c:v>
                </c:pt>
                <c:pt idx="160">
                  <c:v>594689.26000000536</c:v>
                </c:pt>
                <c:pt idx="161">
                  <c:v>543297.29000000656</c:v>
                </c:pt>
                <c:pt idx="162">
                  <c:v>395501.84999997914</c:v>
                </c:pt>
                <c:pt idx="163">
                  <c:v>182001.90000000596</c:v>
                </c:pt>
                <c:pt idx="164">
                  <c:v>63870.719999998808</c:v>
                </c:pt>
                <c:pt idx="165">
                  <c:v>27386.609999999404</c:v>
                </c:pt>
                <c:pt idx="166">
                  <c:v>27636.649999991059</c:v>
                </c:pt>
                <c:pt idx="167">
                  <c:v>33999.510000020266</c:v>
                </c:pt>
                <c:pt idx="168">
                  <c:v>104944.34999997914</c:v>
                </c:pt>
                <c:pt idx="169">
                  <c:v>209578.97000001371</c:v>
                </c:pt>
                <c:pt idx="170">
                  <c:v>360489.04999998212</c:v>
                </c:pt>
                <c:pt idx="171">
                  <c:v>443220.71999999881</c:v>
                </c:pt>
                <c:pt idx="172">
                  <c:v>487540.68000000715</c:v>
                </c:pt>
                <c:pt idx="173">
                  <c:v>481803.09000000358</c:v>
                </c:pt>
                <c:pt idx="174">
                  <c:v>495687.22999998927</c:v>
                </c:pt>
                <c:pt idx="175">
                  <c:v>514830.15000002086</c:v>
                </c:pt>
                <c:pt idx="176">
                  <c:v>513312.92999999225</c:v>
                </c:pt>
                <c:pt idx="177">
                  <c:v>476284.87999999523</c:v>
                </c:pt>
                <c:pt idx="178">
                  <c:v>445605.57000000775</c:v>
                </c:pt>
                <c:pt idx="179">
                  <c:v>336600.05000001192</c:v>
                </c:pt>
                <c:pt idx="180">
                  <c:v>136302.36999998987</c:v>
                </c:pt>
                <c:pt idx="181">
                  <c:v>145920.44000001252</c:v>
                </c:pt>
                <c:pt idx="182">
                  <c:v>165154.95999999344</c:v>
                </c:pt>
                <c:pt idx="183">
                  <c:v>166425.02000001073</c:v>
                </c:pt>
                <c:pt idx="184">
                  <c:v>195706.13999998569</c:v>
                </c:pt>
                <c:pt idx="185">
                  <c:v>217747.68999998271</c:v>
                </c:pt>
                <c:pt idx="186">
                  <c:v>177363.05000002682</c:v>
                </c:pt>
                <c:pt idx="187">
                  <c:v>192735.67999997735</c:v>
                </c:pt>
                <c:pt idx="188">
                  <c:v>208313.99000000954</c:v>
                </c:pt>
                <c:pt idx="189">
                  <c:v>200507.68000000715</c:v>
                </c:pt>
                <c:pt idx="190">
                  <c:v>205390.81999999285</c:v>
                </c:pt>
                <c:pt idx="191">
                  <c:v>222818.11000001431</c:v>
                </c:pt>
                <c:pt idx="192">
                  <c:v>184672.64999999106</c:v>
                </c:pt>
                <c:pt idx="193">
                  <c:v>146468.03999999166</c:v>
                </c:pt>
                <c:pt idx="194">
                  <c:v>123923.05000001192</c:v>
                </c:pt>
                <c:pt idx="195">
                  <c:v>139672.43999998271</c:v>
                </c:pt>
                <c:pt idx="196">
                  <c:v>136708.87999999523</c:v>
                </c:pt>
                <c:pt idx="197">
                  <c:v>136452.8900000304</c:v>
                </c:pt>
                <c:pt idx="198">
                  <c:v>116443.44999997318</c:v>
                </c:pt>
                <c:pt idx="199">
                  <c:v>113610.92000001669</c:v>
                </c:pt>
                <c:pt idx="200">
                  <c:v>88364.590000003576</c:v>
                </c:pt>
                <c:pt idx="201">
                  <c:v>107353.27999997139</c:v>
                </c:pt>
                <c:pt idx="202">
                  <c:v>90610.610000014305</c:v>
                </c:pt>
                <c:pt idx="203">
                  <c:v>84705.59999999404</c:v>
                </c:pt>
                <c:pt idx="204">
                  <c:v>56364.250000029802</c:v>
                </c:pt>
                <c:pt idx="205">
                  <c:v>53493.169999986887</c:v>
                </c:pt>
                <c:pt idx="206">
                  <c:v>52987.949999988079</c:v>
                </c:pt>
                <c:pt idx="207">
                  <c:v>44916.060000002384</c:v>
                </c:pt>
                <c:pt idx="208">
                  <c:v>35346.290000021458</c:v>
                </c:pt>
                <c:pt idx="209">
                  <c:v>41967.319999992847</c:v>
                </c:pt>
                <c:pt idx="210">
                  <c:v>21117.639999985695</c:v>
                </c:pt>
                <c:pt idx="211">
                  <c:v>28437.5</c:v>
                </c:pt>
                <c:pt idx="212">
                  <c:v>18341.410000026226</c:v>
                </c:pt>
                <c:pt idx="213">
                  <c:v>15115.289999991655</c:v>
                </c:pt>
                <c:pt idx="214">
                  <c:v>8381.1399999856949</c:v>
                </c:pt>
                <c:pt idx="215">
                  <c:v>9046.0700000226498</c:v>
                </c:pt>
                <c:pt idx="216">
                  <c:v>8035.25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2A6-4A91-B25C-20F3DE52F74A}"/>
            </c:ext>
          </c:extLst>
        </c:ser>
        <c:ser>
          <c:idx val="6"/>
          <c:order val="6"/>
          <c:tx>
            <c:strRef>
              <c:f>crush!$O$2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crush!$H$3:$H$229</c:f>
              <c:numCache>
                <c:formatCode>[$-409]d\-mmm;@</c:formatCode>
                <c:ptCount val="227"/>
                <c:pt idx="0">
                  <c:v>40848</c:v>
                </c:pt>
                <c:pt idx="1">
                  <c:v>40849</c:v>
                </c:pt>
                <c:pt idx="2">
                  <c:v>40850</c:v>
                </c:pt>
                <c:pt idx="3">
                  <c:v>40851</c:v>
                </c:pt>
                <c:pt idx="4">
                  <c:v>40852</c:v>
                </c:pt>
                <c:pt idx="5">
                  <c:v>40853</c:v>
                </c:pt>
                <c:pt idx="6">
                  <c:v>40854</c:v>
                </c:pt>
                <c:pt idx="7">
                  <c:v>40855</c:v>
                </c:pt>
                <c:pt idx="8">
                  <c:v>40856</c:v>
                </c:pt>
                <c:pt idx="9">
                  <c:v>40857</c:v>
                </c:pt>
                <c:pt idx="10">
                  <c:v>40858</c:v>
                </c:pt>
                <c:pt idx="11">
                  <c:v>40859</c:v>
                </c:pt>
                <c:pt idx="12">
                  <c:v>40860</c:v>
                </c:pt>
                <c:pt idx="13">
                  <c:v>40861</c:v>
                </c:pt>
                <c:pt idx="14">
                  <c:v>40862</c:v>
                </c:pt>
                <c:pt idx="15">
                  <c:v>40863</c:v>
                </c:pt>
                <c:pt idx="16">
                  <c:v>40864</c:v>
                </c:pt>
                <c:pt idx="17">
                  <c:v>40865</c:v>
                </c:pt>
                <c:pt idx="18">
                  <c:v>40866</c:v>
                </c:pt>
                <c:pt idx="19">
                  <c:v>40867</c:v>
                </c:pt>
                <c:pt idx="20">
                  <c:v>40868</c:v>
                </c:pt>
                <c:pt idx="21">
                  <c:v>40869</c:v>
                </c:pt>
                <c:pt idx="22">
                  <c:v>40870</c:v>
                </c:pt>
                <c:pt idx="23">
                  <c:v>40871</c:v>
                </c:pt>
                <c:pt idx="24">
                  <c:v>40872</c:v>
                </c:pt>
                <c:pt idx="25">
                  <c:v>40873</c:v>
                </c:pt>
                <c:pt idx="26">
                  <c:v>40874</c:v>
                </c:pt>
                <c:pt idx="27">
                  <c:v>40875</c:v>
                </c:pt>
                <c:pt idx="28">
                  <c:v>40876</c:v>
                </c:pt>
                <c:pt idx="29">
                  <c:v>40877</c:v>
                </c:pt>
                <c:pt idx="30">
                  <c:v>40878</c:v>
                </c:pt>
                <c:pt idx="31">
                  <c:v>40879</c:v>
                </c:pt>
                <c:pt idx="32">
                  <c:v>40880</c:v>
                </c:pt>
                <c:pt idx="33">
                  <c:v>40881</c:v>
                </c:pt>
                <c:pt idx="34">
                  <c:v>40882</c:v>
                </c:pt>
                <c:pt idx="35">
                  <c:v>40883</c:v>
                </c:pt>
                <c:pt idx="36">
                  <c:v>40884</c:v>
                </c:pt>
                <c:pt idx="37">
                  <c:v>40885</c:v>
                </c:pt>
                <c:pt idx="38">
                  <c:v>40886</c:v>
                </c:pt>
                <c:pt idx="39">
                  <c:v>40887</c:v>
                </c:pt>
                <c:pt idx="40">
                  <c:v>40888</c:v>
                </c:pt>
                <c:pt idx="41">
                  <c:v>40889</c:v>
                </c:pt>
                <c:pt idx="42">
                  <c:v>40890</c:v>
                </c:pt>
                <c:pt idx="43">
                  <c:v>40891</c:v>
                </c:pt>
                <c:pt idx="44">
                  <c:v>40892</c:v>
                </c:pt>
                <c:pt idx="45">
                  <c:v>40893</c:v>
                </c:pt>
                <c:pt idx="46">
                  <c:v>40894</c:v>
                </c:pt>
                <c:pt idx="47">
                  <c:v>40895</c:v>
                </c:pt>
                <c:pt idx="48">
                  <c:v>40896</c:v>
                </c:pt>
                <c:pt idx="49">
                  <c:v>40897</c:v>
                </c:pt>
                <c:pt idx="50">
                  <c:v>40898</c:v>
                </c:pt>
                <c:pt idx="51">
                  <c:v>40899</c:v>
                </c:pt>
                <c:pt idx="52">
                  <c:v>40900</c:v>
                </c:pt>
                <c:pt idx="53">
                  <c:v>40901</c:v>
                </c:pt>
                <c:pt idx="54">
                  <c:v>40902</c:v>
                </c:pt>
                <c:pt idx="55">
                  <c:v>40903</c:v>
                </c:pt>
                <c:pt idx="56">
                  <c:v>40904</c:v>
                </c:pt>
                <c:pt idx="57">
                  <c:v>40905</c:v>
                </c:pt>
                <c:pt idx="58">
                  <c:v>40906</c:v>
                </c:pt>
                <c:pt idx="59">
                  <c:v>40907</c:v>
                </c:pt>
                <c:pt idx="60">
                  <c:v>40908</c:v>
                </c:pt>
                <c:pt idx="61">
                  <c:v>40909</c:v>
                </c:pt>
                <c:pt idx="62">
                  <c:v>40910</c:v>
                </c:pt>
                <c:pt idx="63">
                  <c:v>40911</c:v>
                </c:pt>
                <c:pt idx="64">
                  <c:v>40912</c:v>
                </c:pt>
                <c:pt idx="65">
                  <c:v>40913</c:v>
                </c:pt>
                <c:pt idx="66">
                  <c:v>40914</c:v>
                </c:pt>
                <c:pt idx="67">
                  <c:v>40915</c:v>
                </c:pt>
                <c:pt idx="68">
                  <c:v>40916</c:v>
                </c:pt>
                <c:pt idx="69">
                  <c:v>40917</c:v>
                </c:pt>
                <c:pt idx="70">
                  <c:v>40918</c:v>
                </c:pt>
                <c:pt idx="71">
                  <c:v>40919</c:v>
                </c:pt>
                <c:pt idx="72">
                  <c:v>40920</c:v>
                </c:pt>
                <c:pt idx="73">
                  <c:v>40921</c:v>
                </c:pt>
                <c:pt idx="74">
                  <c:v>40922</c:v>
                </c:pt>
                <c:pt idx="75">
                  <c:v>40923</c:v>
                </c:pt>
                <c:pt idx="76">
                  <c:v>40924</c:v>
                </c:pt>
                <c:pt idx="77">
                  <c:v>40925</c:v>
                </c:pt>
                <c:pt idx="78">
                  <c:v>40926</c:v>
                </c:pt>
                <c:pt idx="79">
                  <c:v>40927</c:v>
                </c:pt>
                <c:pt idx="80">
                  <c:v>40928</c:v>
                </c:pt>
                <c:pt idx="81">
                  <c:v>40929</c:v>
                </c:pt>
                <c:pt idx="82">
                  <c:v>40930</c:v>
                </c:pt>
                <c:pt idx="83">
                  <c:v>40931</c:v>
                </c:pt>
                <c:pt idx="84">
                  <c:v>40932</c:v>
                </c:pt>
                <c:pt idx="85">
                  <c:v>40933</c:v>
                </c:pt>
                <c:pt idx="86">
                  <c:v>40934</c:v>
                </c:pt>
                <c:pt idx="87">
                  <c:v>40935</c:v>
                </c:pt>
                <c:pt idx="88">
                  <c:v>40936</c:v>
                </c:pt>
                <c:pt idx="89">
                  <c:v>40937</c:v>
                </c:pt>
                <c:pt idx="90">
                  <c:v>40938</c:v>
                </c:pt>
                <c:pt idx="91">
                  <c:v>40939</c:v>
                </c:pt>
                <c:pt idx="92">
                  <c:v>40940</c:v>
                </c:pt>
                <c:pt idx="93">
                  <c:v>40941</c:v>
                </c:pt>
                <c:pt idx="94">
                  <c:v>40942</c:v>
                </c:pt>
                <c:pt idx="95">
                  <c:v>40943</c:v>
                </c:pt>
                <c:pt idx="96">
                  <c:v>40944</c:v>
                </c:pt>
                <c:pt idx="97">
                  <c:v>40945</c:v>
                </c:pt>
                <c:pt idx="98">
                  <c:v>40946</c:v>
                </c:pt>
                <c:pt idx="99">
                  <c:v>40947</c:v>
                </c:pt>
                <c:pt idx="100">
                  <c:v>40948</c:v>
                </c:pt>
                <c:pt idx="101">
                  <c:v>40949</c:v>
                </c:pt>
                <c:pt idx="102">
                  <c:v>40950</c:v>
                </c:pt>
                <c:pt idx="103">
                  <c:v>40951</c:v>
                </c:pt>
                <c:pt idx="104">
                  <c:v>40952</c:v>
                </c:pt>
                <c:pt idx="105">
                  <c:v>40953</c:v>
                </c:pt>
                <c:pt idx="106">
                  <c:v>40954</c:v>
                </c:pt>
                <c:pt idx="107">
                  <c:v>40955</c:v>
                </c:pt>
                <c:pt idx="108">
                  <c:v>40956</c:v>
                </c:pt>
                <c:pt idx="109">
                  <c:v>40957</c:v>
                </c:pt>
                <c:pt idx="110">
                  <c:v>40958</c:v>
                </c:pt>
                <c:pt idx="111">
                  <c:v>40959</c:v>
                </c:pt>
                <c:pt idx="112">
                  <c:v>40960</c:v>
                </c:pt>
                <c:pt idx="113">
                  <c:v>40961</c:v>
                </c:pt>
                <c:pt idx="114">
                  <c:v>40962</c:v>
                </c:pt>
                <c:pt idx="115">
                  <c:v>40963</c:v>
                </c:pt>
                <c:pt idx="116">
                  <c:v>40964</c:v>
                </c:pt>
                <c:pt idx="117">
                  <c:v>40965</c:v>
                </c:pt>
                <c:pt idx="118">
                  <c:v>40966</c:v>
                </c:pt>
                <c:pt idx="119">
                  <c:v>40967</c:v>
                </c:pt>
                <c:pt idx="120">
                  <c:v>40968</c:v>
                </c:pt>
                <c:pt idx="121">
                  <c:v>40969</c:v>
                </c:pt>
                <c:pt idx="122">
                  <c:v>40970</c:v>
                </c:pt>
                <c:pt idx="123">
                  <c:v>40971</c:v>
                </c:pt>
                <c:pt idx="124">
                  <c:v>40972</c:v>
                </c:pt>
                <c:pt idx="125">
                  <c:v>40973</c:v>
                </c:pt>
                <c:pt idx="126">
                  <c:v>40974</c:v>
                </c:pt>
                <c:pt idx="127">
                  <c:v>40975</c:v>
                </c:pt>
                <c:pt idx="128">
                  <c:v>40976</c:v>
                </c:pt>
                <c:pt idx="129">
                  <c:v>40977</c:v>
                </c:pt>
                <c:pt idx="130">
                  <c:v>40978</c:v>
                </c:pt>
                <c:pt idx="131">
                  <c:v>40979</c:v>
                </c:pt>
                <c:pt idx="132">
                  <c:v>40980</c:v>
                </c:pt>
                <c:pt idx="133">
                  <c:v>40981</c:v>
                </c:pt>
                <c:pt idx="134">
                  <c:v>40982</c:v>
                </c:pt>
                <c:pt idx="135">
                  <c:v>40983</c:v>
                </c:pt>
                <c:pt idx="136">
                  <c:v>40984</c:v>
                </c:pt>
                <c:pt idx="137">
                  <c:v>40985</c:v>
                </c:pt>
                <c:pt idx="138">
                  <c:v>40986</c:v>
                </c:pt>
                <c:pt idx="139">
                  <c:v>40987</c:v>
                </c:pt>
                <c:pt idx="140">
                  <c:v>40988</c:v>
                </c:pt>
                <c:pt idx="141">
                  <c:v>40989</c:v>
                </c:pt>
                <c:pt idx="142">
                  <c:v>40990</c:v>
                </c:pt>
                <c:pt idx="143">
                  <c:v>40991</c:v>
                </c:pt>
                <c:pt idx="144">
                  <c:v>40992</c:v>
                </c:pt>
                <c:pt idx="145">
                  <c:v>40993</c:v>
                </c:pt>
                <c:pt idx="146">
                  <c:v>40994</c:v>
                </c:pt>
                <c:pt idx="147">
                  <c:v>40995</c:v>
                </c:pt>
                <c:pt idx="148">
                  <c:v>40996</c:v>
                </c:pt>
                <c:pt idx="149">
                  <c:v>40997</c:v>
                </c:pt>
                <c:pt idx="150">
                  <c:v>40998</c:v>
                </c:pt>
                <c:pt idx="151">
                  <c:v>40999</c:v>
                </c:pt>
                <c:pt idx="152">
                  <c:v>41000</c:v>
                </c:pt>
                <c:pt idx="153">
                  <c:v>41001</c:v>
                </c:pt>
                <c:pt idx="154">
                  <c:v>41002</c:v>
                </c:pt>
                <c:pt idx="155">
                  <c:v>41003</c:v>
                </c:pt>
                <c:pt idx="156">
                  <c:v>41004</c:v>
                </c:pt>
                <c:pt idx="157">
                  <c:v>41005</c:v>
                </c:pt>
                <c:pt idx="158">
                  <c:v>41006</c:v>
                </c:pt>
                <c:pt idx="159">
                  <c:v>41007</c:v>
                </c:pt>
                <c:pt idx="160">
                  <c:v>41008</c:v>
                </c:pt>
                <c:pt idx="161">
                  <c:v>41009</c:v>
                </c:pt>
                <c:pt idx="162">
                  <c:v>41010</c:v>
                </c:pt>
                <c:pt idx="163">
                  <c:v>41011</c:v>
                </c:pt>
                <c:pt idx="164">
                  <c:v>41012</c:v>
                </c:pt>
                <c:pt idx="165">
                  <c:v>41013</c:v>
                </c:pt>
                <c:pt idx="166">
                  <c:v>41014</c:v>
                </c:pt>
                <c:pt idx="167">
                  <c:v>41015</c:v>
                </c:pt>
                <c:pt idx="168">
                  <c:v>41016</c:v>
                </c:pt>
                <c:pt idx="169">
                  <c:v>41017</c:v>
                </c:pt>
                <c:pt idx="170">
                  <c:v>41018</c:v>
                </c:pt>
                <c:pt idx="171">
                  <c:v>41019</c:v>
                </c:pt>
                <c:pt idx="172">
                  <c:v>41020</c:v>
                </c:pt>
                <c:pt idx="173">
                  <c:v>41021</c:v>
                </c:pt>
                <c:pt idx="174">
                  <c:v>41022</c:v>
                </c:pt>
                <c:pt idx="175">
                  <c:v>41023</c:v>
                </c:pt>
                <c:pt idx="176">
                  <c:v>41024</c:v>
                </c:pt>
                <c:pt idx="177">
                  <c:v>41025</c:v>
                </c:pt>
                <c:pt idx="178">
                  <c:v>41026</c:v>
                </c:pt>
                <c:pt idx="179">
                  <c:v>41027</c:v>
                </c:pt>
                <c:pt idx="180">
                  <c:v>41028</c:v>
                </c:pt>
                <c:pt idx="181">
                  <c:v>41029</c:v>
                </c:pt>
                <c:pt idx="182">
                  <c:v>41030</c:v>
                </c:pt>
                <c:pt idx="183">
                  <c:v>41031</c:v>
                </c:pt>
                <c:pt idx="184">
                  <c:v>41032</c:v>
                </c:pt>
                <c:pt idx="185">
                  <c:v>41033</c:v>
                </c:pt>
                <c:pt idx="186">
                  <c:v>41034</c:v>
                </c:pt>
                <c:pt idx="187">
                  <c:v>41035</c:v>
                </c:pt>
                <c:pt idx="188">
                  <c:v>41036</c:v>
                </c:pt>
                <c:pt idx="189">
                  <c:v>41037</c:v>
                </c:pt>
                <c:pt idx="190">
                  <c:v>41038</c:v>
                </c:pt>
                <c:pt idx="191">
                  <c:v>41039</c:v>
                </c:pt>
                <c:pt idx="192">
                  <c:v>41040</c:v>
                </c:pt>
                <c:pt idx="193">
                  <c:v>41041</c:v>
                </c:pt>
                <c:pt idx="194">
                  <c:v>41042</c:v>
                </c:pt>
                <c:pt idx="195">
                  <c:v>41043</c:v>
                </c:pt>
                <c:pt idx="196">
                  <c:v>41044</c:v>
                </c:pt>
                <c:pt idx="197">
                  <c:v>41045</c:v>
                </c:pt>
                <c:pt idx="198">
                  <c:v>41046</c:v>
                </c:pt>
                <c:pt idx="199">
                  <c:v>41047</c:v>
                </c:pt>
                <c:pt idx="200">
                  <c:v>41048</c:v>
                </c:pt>
                <c:pt idx="201">
                  <c:v>41049</c:v>
                </c:pt>
                <c:pt idx="202">
                  <c:v>41050</c:v>
                </c:pt>
                <c:pt idx="203">
                  <c:v>41051</c:v>
                </c:pt>
                <c:pt idx="204">
                  <c:v>41052</c:v>
                </c:pt>
                <c:pt idx="205">
                  <c:v>41053</c:v>
                </c:pt>
                <c:pt idx="206">
                  <c:v>41054</c:v>
                </c:pt>
                <c:pt idx="207">
                  <c:v>41055</c:v>
                </c:pt>
                <c:pt idx="208">
                  <c:v>41056</c:v>
                </c:pt>
                <c:pt idx="209">
                  <c:v>41057</c:v>
                </c:pt>
                <c:pt idx="210">
                  <c:v>41058</c:v>
                </c:pt>
                <c:pt idx="211">
                  <c:v>41059</c:v>
                </c:pt>
                <c:pt idx="212">
                  <c:v>41060</c:v>
                </c:pt>
                <c:pt idx="213">
                  <c:v>41061</c:v>
                </c:pt>
                <c:pt idx="214">
                  <c:v>41062</c:v>
                </c:pt>
                <c:pt idx="215">
                  <c:v>41063</c:v>
                </c:pt>
                <c:pt idx="216">
                  <c:v>41064</c:v>
                </c:pt>
                <c:pt idx="217">
                  <c:v>41065</c:v>
                </c:pt>
                <c:pt idx="218">
                  <c:v>41066</c:v>
                </c:pt>
                <c:pt idx="219">
                  <c:v>41067</c:v>
                </c:pt>
                <c:pt idx="220">
                  <c:v>41068</c:v>
                </c:pt>
                <c:pt idx="221">
                  <c:v>41069</c:v>
                </c:pt>
                <c:pt idx="222">
                  <c:v>41070</c:v>
                </c:pt>
                <c:pt idx="223">
                  <c:v>41071</c:v>
                </c:pt>
                <c:pt idx="224">
                  <c:v>41072</c:v>
                </c:pt>
                <c:pt idx="225">
                  <c:v>41073</c:v>
                </c:pt>
                <c:pt idx="226">
                  <c:v>41074</c:v>
                </c:pt>
              </c:numCache>
            </c:numRef>
          </c:cat>
          <c:val>
            <c:numRef>
              <c:f>crush!$O$3:$O$229</c:f>
              <c:numCache>
                <c:formatCode>General</c:formatCode>
                <c:ptCount val="227"/>
                <c:pt idx="19">
                  <c:v>48920.869999999995</c:v>
                </c:pt>
                <c:pt idx="20">
                  <c:v>55849.8</c:v>
                </c:pt>
                <c:pt idx="21">
                  <c:v>98666.55</c:v>
                </c:pt>
                <c:pt idx="22">
                  <c:v>94133.74000000002</c:v>
                </c:pt>
                <c:pt idx="23">
                  <c:v>123258.25</c:v>
                </c:pt>
                <c:pt idx="24">
                  <c:v>166368.38999999996</c:v>
                </c:pt>
                <c:pt idx="25">
                  <c:v>202356.52000000002</c:v>
                </c:pt>
                <c:pt idx="26">
                  <c:v>225138.90000000002</c:v>
                </c:pt>
                <c:pt idx="27">
                  <c:v>258350.21999999997</c:v>
                </c:pt>
                <c:pt idx="28">
                  <c:v>322980.64999999991</c:v>
                </c:pt>
                <c:pt idx="29">
                  <c:v>368142.18000000017</c:v>
                </c:pt>
                <c:pt idx="30">
                  <c:v>432116.71500000008</c:v>
                </c:pt>
                <c:pt idx="31">
                  <c:v>490456.95999999996</c:v>
                </c:pt>
                <c:pt idx="32">
                  <c:v>556474.19999999972</c:v>
                </c:pt>
                <c:pt idx="33">
                  <c:v>662576.3200000003</c:v>
                </c:pt>
                <c:pt idx="34">
                  <c:v>701379.44999999972</c:v>
                </c:pt>
                <c:pt idx="35">
                  <c:v>782425.11000000034</c:v>
                </c:pt>
                <c:pt idx="36">
                  <c:v>816493.80999999959</c:v>
                </c:pt>
                <c:pt idx="37">
                  <c:v>788230.14500000048</c:v>
                </c:pt>
                <c:pt idx="38">
                  <c:v>790194.9299999997</c:v>
                </c:pt>
                <c:pt idx="39">
                  <c:v>884460.04</c:v>
                </c:pt>
                <c:pt idx="40">
                  <c:v>975800.5</c:v>
                </c:pt>
                <c:pt idx="41">
                  <c:v>982925.08500000089</c:v>
                </c:pt>
                <c:pt idx="42">
                  <c:v>1015568.3599999994</c:v>
                </c:pt>
                <c:pt idx="43">
                  <c:v>1039221.2050000001</c:v>
                </c:pt>
                <c:pt idx="44">
                  <c:v>1062258.2999999989</c:v>
                </c:pt>
                <c:pt idx="45">
                  <c:v>1070794.5550000016</c:v>
                </c:pt>
                <c:pt idx="46">
                  <c:v>1066125.0549999997</c:v>
                </c:pt>
                <c:pt idx="47">
                  <c:v>1060425.8199999984</c:v>
                </c:pt>
                <c:pt idx="48">
                  <c:v>1106964.0700000003</c:v>
                </c:pt>
                <c:pt idx="49">
                  <c:v>1123802.7400000021</c:v>
                </c:pt>
                <c:pt idx="50">
                  <c:v>1158062.1950000003</c:v>
                </c:pt>
                <c:pt idx="51">
                  <c:v>1157596.5749999993</c:v>
                </c:pt>
                <c:pt idx="52">
                  <c:v>1153843.2300000004</c:v>
                </c:pt>
                <c:pt idx="53">
                  <c:v>1168551.9749999978</c:v>
                </c:pt>
                <c:pt idx="54">
                  <c:v>1180647.8350000009</c:v>
                </c:pt>
                <c:pt idx="55">
                  <c:v>1152203.1649999991</c:v>
                </c:pt>
                <c:pt idx="56">
                  <c:v>1167470.4100000001</c:v>
                </c:pt>
                <c:pt idx="57">
                  <c:v>954833.25</c:v>
                </c:pt>
                <c:pt idx="58">
                  <c:v>408300.46499999985</c:v>
                </c:pt>
                <c:pt idx="59">
                  <c:v>143419.29500000179</c:v>
                </c:pt>
                <c:pt idx="60">
                  <c:v>48736.029999997467</c:v>
                </c:pt>
                <c:pt idx="61">
                  <c:v>32560.330000001937</c:v>
                </c:pt>
                <c:pt idx="62">
                  <c:v>248271.73000000045</c:v>
                </c:pt>
                <c:pt idx="63">
                  <c:v>845210.84499999881</c:v>
                </c:pt>
                <c:pt idx="64">
                  <c:v>1182288.5949999988</c:v>
                </c:pt>
                <c:pt idx="65">
                  <c:v>1232028.5050000027</c:v>
                </c:pt>
                <c:pt idx="66">
                  <c:v>1270697.6399999969</c:v>
                </c:pt>
                <c:pt idx="67">
                  <c:v>1271043.0450000018</c:v>
                </c:pt>
                <c:pt idx="68">
                  <c:v>1262118.4549999982</c:v>
                </c:pt>
                <c:pt idx="69">
                  <c:v>1252187.9250000045</c:v>
                </c:pt>
                <c:pt idx="70">
                  <c:v>1257018.5399999991</c:v>
                </c:pt>
                <c:pt idx="71">
                  <c:v>1267407.4750000015</c:v>
                </c:pt>
                <c:pt idx="72">
                  <c:v>1252654.4099999964</c:v>
                </c:pt>
                <c:pt idx="73">
                  <c:v>1233009.7449999973</c:v>
                </c:pt>
                <c:pt idx="74">
                  <c:v>1244169.7450000048</c:v>
                </c:pt>
                <c:pt idx="75">
                  <c:v>1254387.0099999979</c:v>
                </c:pt>
                <c:pt idx="76">
                  <c:v>1236208.6850000024</c:v>
                </c:pt>
                <c:pt idx="77">
                  <c:v>1234488.4349999949</c:v>
                </c:pt>
                <c:pt idx="78">
                  <c:v>1151138.6650000066</c:v>
                </c:pt>
                <c:pt idx="79">
                  <c:v>1203057.7049999982</c:v>
                </c:pt>
                <c:pt idx="80">
                  <c:v>1213363.8200000003</c:v>
                </c:pt>
                <c:pt idx="81">
                  <c:v>1213500.3350000009</c:v>
                </c:pt>
                <c:pt idx="82">
                  <c:v>1181336.0299999937</c:v>
                </c:pt>
                <c:pt idx="83">
                  <c:v>1229018.9150000066</c:v>
                </c:pt>
                <c:pt idx="84">
                  <c:v>1195897.7650000006</c:v>
                </c:pt>
                <c:pt idx="85">
                  <c:v>1199613.6999999955</c:v>
                </c:pt>
                <c:pt idx="86">
                  <c:v>1228375.1300000027</c:v>
                </c:pt>
                <c:pt idx="87">
                  <c:v>1251331.5700000003</c:v>
                </c:pt>
                <c:pt idx="88">
                  <c:v>1201082.9549999982</c:v>
                </c:pt>
                <c:pt idx="89">
                  <c:v>1151226.299999997</c:v>
                </c:pt>
                <c:pt idx="90">
                  <c:v>1150518.1799999997</c:v>
                </c:pt>
                <c:pt idx="91">
                  <c:v>1154338.3850000054</c:v>
                </c:pt>
                <c:pt idx="92">
                  <c:v>1164146</c:v>
                </c:pt>
                <c:pt idx="93">
                  <c:v>1189601.1550000012</c:v>
                </c:pt>
                <c:pt idx="94">
                  <c:v>1097137.224999994</c:v>
                </c:pt>
                <c:pt idx="95">
                  <c:v>983818</c:v>
                </c:pt>
                <c:pt idx="96">
                  <c:v>924649.07999999821</c:v>
                </c:pt>
                <c:pt idx="97">
                  <c:v>990068.93000000715</c:v>
                </c:pt>
                <c:pt idx="98">
                  <c:v>1097831.5300000012</c:v>
                </c:pt>
                <c:pt idx="99">
                  <c:v>1182144.0099999905</c:v>
                </c:pt>
                <c:pt idx="100">
                  <c:v>1165557.7199999988</c:v>
                </c:pt>
                <c:pt idx="101">
                  <c:v>1217514.6150000095</c:v>
                </c:pt>
                <c:pt idx="102">
                  <c:v>1218248.875</c:v>
                </c:pt>
                <c:pt idx="103">
                  <c:v>1215051.0549999923</c:v>
                </c:pt>
                <c:pt idx="104">
                  <c:v>1171173.9950000048</c:v>
                </c:pt>
                <c:pt idx="105">
                  <c:v>1149141.424999997</c:v>
                </c:pt>
                <c:pt idx="106">
                  <c:v>1182882.275000006</c:v>
                </c:pt>
                <c:pt idx="107">
                  <c:v>1252125.299999997</c:v>
                </c:pt>
                <c:pt idx="108">
                  <c:v>1203644.3850000054</c:v>
                </c:pt>
                <c:pt idx="109">
                  <c:v>1134681.9399999976</c:v>
                </c:pt>
                <c:pt idx="110">
                  <c:v>1158288.8900000006</c:v>
                </c:pt>
                <c:pt idx="111">
                  <c:v>1192258.8599999994</c:v>
                </c:pt>
                <c:pt idx="112">
                  <c:v>1182317.7099999934</c:v>
                </c:pt>
                <c:pt idx="113">
                  <c:v>1156294.0799999982</c:v>
                </c:pt>
                <c:pt idx="114">
                  <c:v>1210901.2850000113</c:v>
                </c:pt>
                <c:pt idx="115">
                  <c:v>1150991.799999997</c:v>
                </c:pt>
                <c:pt idx="116">
                  <c:v>1174295.8799999952</c:v>
                </c:pt>
                <c:pt idx="117">
                  <c:v>1101704.4849999994</c:v>
                </c:pt>
                <c:pt idx="118">
                  <c:v>1059728.9150000066</c:v>
                </c:pt>
                <c:pt idx="119">
                  <c:v>1109724.7399999946</c:v>
                </c:pt>
                <c:pt idx="121">
                  <c:v>1113957.9150000066</c:v>
                </c:pt>
                <c:pt idx="122">
                  <c:v>1102344.3849999905</c:v>
                </c:pt>
                <c:pt idx="123">
                  <c:v>1149409.150000006</c:v>
                </c:pt>
                <c:pt idx="124">
                  <c:v>1126204.4549999982</c:v>
                </c:pt>
                <c:pt idx="125">
                  <c:v>1132780.0150000006</c:v>
                </c:pt>
                <c:pt idx="126">
                  <c:v>1090028.7900000066</c:v>
                </c:pt>
                <c:pt idx="127">
                  <c:v>1054752.724999994</c:v>
                </c:pt>
                <c:pt idx="128">
                  <c:v>1072032.1899999976</c:v>
                </c:pt>
                <c:pt idx="129">
                  <c:v>1071291.8900000006</c:v>
                </c:pt>
                <c:pt idx="130">
                  <c:v>1088587.650000006</c:v>
                </c:pt>
                <c:pt idx="131">
                  <c:v>1076327.8389999866</c:v>
                </c:pt>
                <c:pt idx="132">
                  <c:v>1066641.7950000018</c:v>
                </c:pt>
                <c:pt idx="133">
                  <c:v>1038462.6449999958</c:v>
                </c:pt>
                <c:pt idx="134">
                  <c:v>984161.41500000656</c:v>
                </c:pt>
                <c:pt idx="135">
                  <c:v>1001565.8349999934</c:v>
                </c:pt>
                <c:pt idx="136">
                  <c:v>976694.49000000954</c:v>
                </c:pt>
                <c:pt idx="137">
                  <c:v>984396.74499998987</c:v>
                </c:pt>
                <c:pt idx="138">
                  <c:v>949527.10000000894</c:v>
                </c:pt>
                <c:pt idx="139">
                  <c:v>944996.5</c:v>
                </c:pt>
                <c:pt idx="140">
                  <c:v>927648.87999999523</c:v>
                </c:pt>
                <c:pt idx="141">
                  <c:v>877155.29999999702</c:v>
                </c:pt>
                <c:pt idx="142">
                  <c:v>867413.39100000262</c:v>
                </c:pt>
                <c:pt idx="143">
                  <c:v>838936.87000000477</c:v>
                </c:pt>
                <c:pt idx="144">
                  <c:v>772877.71500000358</c:v>
                </c:pt>
                <c:pt idx="145">
                  <c:v>717872.62999999523</c:v>
                </c:pt>
                <c:pt idx="146">
                  <c:v>725363.01000000536</c:v>
                </c:pt>
                <c:pt idx="147">
                  <c:v>703273.91499999166</c:v>
                </c:pt>
                <c:pt idx="148">
                  <c:v>707398.89500001073</c:v>
                </c:pt>
                <c:pt idx="149">
                  <c:v>687357.89999999106</c:v>
                </c:pt>
                <c:pt idx="150">
                  <c:v>655205.07999999821</c:v>
                </c:pt>
                <c:pt idx="151">
                  <c:v>653770.85000000894</c:v>
                </c:pt>
                <c:pt idx="152">
                  <c:v>581466.81999999285</c:v>
                </c:pt>
                <c:pt idx="153">
                  <c:v>549373.24000000954</c:v>
                </c:pt>
                <c:pt idx="154">
                  <c:v>521577.64499999583</c:v>
                </c:pt>
                <c:pt idx="155">
                  <c:v>460774.57500000298</c:v>
                </c:pt>
                <c:pt idx="156">
                  <c:v>450017.28499999642</c:v>
                </c:pt>
                <c:pt idx="157">
                  <c:v>400781.21500000358</c:v>
                </c:pt>
                <c:pt idx="158">
                  <c:v>338861.34000000358</c:v>
                </c:pt>
                <c:pt idx="159">
                  <c:v>315792.80499999225</c:v>
                </c:pt>
                <c:pt idx="160">
                  <c:v>258332.40000000596</c:v>
                </c:pt>
                <c:pt idx="161">
                  <c:v>179245.92999999225</c:v>
                </c:pt>
                <c:pt idx="162">
                  <c:v>68741.590000003576</c:v>
                </c:pt>
                <c:pt idx="163">
                  <c:v>27982.20000000298</c:v>
                </c:pt>
                <c:pt idx="164">
                  <c:v>7673.2299999892712</c:v>
                </c:pt>
                <c:pt idx="165">
                  <c:v>855.04000000655651</c:v>
                </c:pt>
                <c:pt idx="166">
                  <c:v>908.81000000238419</c:v>
                </c:pt>
                <c:pt idx="167">
                  <c:v>4933.8700000047684</c:v>
                </c:pt>
                <c:pt idx="168">
                  <c:v>37488.229999989271</c:v>
                </c:pt>
                <c:pt idx="169">
                  <c:v>93686.600000008941</c:v>
                </c:pt>
                <c:pt idx="170">
                  <c:v>135099.87999999523</c:v>
                </c:pt>
                <c:pt idx="171">
                  <c:v>117887.01000000536</c:v>
                </c:pt>
                <c:pt idx="172">
                  <c:v>128796.56999999285</c:v>
                </c:pt>
                <c:pt idx="173">
                  <c:v>130134.93000000715</c:v>
                </c:pt>
                <c:pt idx="174">
                  <c:v>114968.98999999464</c:v>
                </c:pt>
                <c:pt idx="175">
                  <c:v>120764.17000000179</c:v>
                </c:pt>
                <c:pt idx="176">
                  <c:v>99477.79999999702</c:v>
                </c:pt>
                <c:pt idx="177">
                  <c:v>70166.59999999404</c:v>
                </c:pt>
                <c:pt idx="178">
                  <c:v>51700.260000005364</c:v>
                </c:pt>
                <c:pt idx="179">
                  <c:v>47916.95000000298</c:v>
                </c:pt>
                <c:pt idx="180">
                  <c:v>32164.239999994636</c:v>
                </c:pt>
                <c:pt idx="181">
                  <c:v>19456.530000001192</c:v>
                </c:pt>
                <c:pt idx="182">
                  <c:v>13439.29999999702</c:v>
                </c:pt>
                <c:pt idx="183">
                  <c:v>7480.190000012517</c:v>
                </c:pt>
                <c:pt idx="184">
                  <c:v>6941.8799999952316</c:v>
                </c:pt>
                <c:pt idx="185">
                  <c:v>4711.8700000047684</c:v>
                </c:pt>
                <c:pt idx="186">
                  <c:v>7926.5499999970198</c:v>
                </c:pt>
                <c:pt idx="187">
                  <c:v>2742.0999999940395</c:v>
                </c:pt>
                <c:pt idx="188">
                  <c:v>-1532.9200000017881</c:v>
                </c:pt>
                <c:pt idx="189">
                  <c:v>831.3200000077486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2A6-4A91-B25C-20F3DE52F74A}"/>
            </c:ext>
          </c:extLst>
        </c:ser>
        <c:ser>
          <c:idx val="17"/>
          <c:order val="17"/>
          <c:tx>
            <c:strRef>
              <c:f>crush!$V$1</c:f>
              <c:strCache>
                <c:ptCount val="1"/>
                <c:pt idx="0">
                  <c:v>2019-forecast</c:v>
                </c:pt>
              </c:strCache>
            </c:strRef>
          </c:tx>
          <c:spPr>
            <a:ln w="28575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val>
            <c:numRef>
              <c:f>crush!$V$3:$V$51</c:f>
              <c:numCache>
                <c:formatCode>General</c:formatCode>
                <c:ptCount val="49"/>
                <c:pt idx="30" formatCode="0">
                  <c:v>97299.365000000005</c:v>
                </c:pt>
                <c:pt idx="31" formatCode="0">
                  <c:v>225693.14</c:v>
                </c:pt>
                <c:pt idx="32" formatCode="0">
                  <c:v>278474.60499999998</c:v>
                </c:pt>
                <c:pt idx="33" formatCode="0">
                  <c:v>339792.88500000001</c:v>
                </c:pt>
                <c:pt idx="34" formatCode="0">
                  <c:v>366074.51500000001</c:v>
                </c:pt>
                <c:pt idx="35" formatCode="0">
                  <c:v>401761.69500000007</c:v>
                </c:pt>
                <c:pt idx="36" formatCode="0">
                  <c:v>500268.625</c:v>
                </c:pt>
                <c:pt idx="37" formatCode="0">
                  <c:v>553706.5299999998</c:v>
                </c:pt>
                <c:pt idx="38" formatCode="0">
                  <c:v>621078.64500000002</c:v>
                </c:pt>
                <c:pt idx="39" formatCode="0">
                  <c:v>778671.73</c:v>
                </c:pt>
                <c:pt idx="40" formatCode="0">
                  <c:v>864757.52</c:v>
                </c:pt>
                <c:pt idx="41" formatCode="0">
                  <c:v>886480.03500000015</c:v>
                </c:pt>
                <c:pt idx="42" formatCode="0">
                  <c:v>940005.01999999955</c:v>
                </c:pt>
                <c:pt idx="43" formatCode="0">
                  <c:v>981063.42500000075</c:v>
                </c:pt>
                <c:pt idx="44" formatCode="0">
                  <c:v>1025803.4349999996</c:v>
                </c:pt>
                <c:pt idx="45" formatCode="0">
                  <c:v>1034779.1199999992</c:v>
                </c:pt>
                <c:pt idx="46" formatCode="0">
                  <c:v>1061764.8400000017</c:v>
                </c:pt>
                <c:pt idx="47" formatCode="0">
                  <c:v>1074532.6549999993</c:v>
                </c:pt>
                <c:pt idx="48" formatCode="0">
                  <c:v>1075036.2850000001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5A-40AC-8E16-14BF0A275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1252560"/>
        <c:axId val="99125321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crush!$I$2</c15:sqref>
                        </c15:formulaRef>
                      </c:ext>
                    </c:extLst>
                    <c:strCache>
                      <c:ptCount val="1"/>
                      <c:pt idx="0">
                        <c:v>2012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crush!$H$3:$H$229</c15:sqref>
                        </c15:formulaRef>
                      </c:ext>
                    </c:extLst>
                    <c:numCache>
                      <c:formatCode>[$-409]d\-mmm;@</c:formatCode>
                      <c:ptCount val="227"/>
                      <c:pt idx="0">
                        <c:v>40848</c:v>
                      </c:pt>
                      <c:pt idx="1">
                        <c:v>40849</c:v>
                      </c:pt>
                      <c:pt idx="2">
                        <c:v>40850</c:v>
                      </c:pt>
                      <c:pt idx="3">
                        <c:v>40851</c:v>
                      </c:pt>
                      <c:pt idx="4">
                        <c:v>40852</c:v>
                      </c:pt>
                      <c:pt idx="5">
                        <c:v>40853</c:v>
                      </c:pt>
                      <c:pt idx="6">
                        <c:v>40854</c:v>
                      </c:pt>
                      <c:pt idx="7">
                        <c:v>40855</c:v>
                      </c:pt>
                      <c:pt idx="8">
                        <c:v>40856</c:v>
                      </c:pt>
                      <c:pt idx="9">
                        <c:v>40857</c:v>
                      </c:pt>
                      <c:pt idx="10">
                        <c:v>40858</c:v>
                      </c:pt>
                      <c:pt idx="11">
                        <c:v>40859</c:v>
                      </c:pt>
                      <c:pt idx="12">
                        <c:v>40860</c:v>
                      </c:pt>
                      <c:pt idx="13">
                        <c:v>40861</c:v>
                      </c:pt>
                      <c:pt idx="14">
                        <c:v>40862</c:v>
                      </c:pt>
                      <c:pt idx="15">
                        <c:v>40863</c:v>
                      </c:pt>
                      <c:pt idx="16">
                        <c:v>40864</c:v>
                      </c:pt>
                      <c:pt idx="17">
                        <c:v>40865</c:v>
                      </c:pt>
                      <c:pt idx="18">
                        <c:v>40866</c:v>
                      </c:pt>
                      <c:pt idx="19">
                        <c:v>40867</c:v>
                      </c:pt>
                      <c:pt idx="20">
                        <c:v>40868</c:v>
                      </c:pt>
                      <c:pt idx="21">
                        <c:v>40869</c:v>
                      </c:pt>
                      <c:pt idx="22">
                        <c:v>40870</c:v>
                      </c:pt>
                      <c:pt idx="23">
                        <c:v>40871</c:v>
                      </c:pt>
                      <c:pt idx="24">
                        <c:v>40872</c:v>
                      </c:pt>
                      <c:pt idx="25">
                        <c:v>40873</c:v>
                      </c:pt>
                      <c:pt idx="26">
                        <c:v>40874</c:v>
                      </c:pt>
                      <c:pt idx="27">
                        <c:v>40875</c:v>
                      </c:pt>
                      <c:pt idx="28">
                        <c:v>40876</c:v>
                      </c:pt>
                      <c:pt idx="29">
                        <c:v>40877</c:v>
                      </c:pt>
                      <c:pt idx="30">
                        <c:v>40878</c:v>
                      </c:pt>
                      <c:pt idx="31">
                        <c:v>40879</c:v>
                      </c:pt>
                      <c:pt idx="32">
                        <c:v>40880</c:v>
                      </c:pt>
                      <c:pt idx="33">
                        <c:v>40881</c:v>
                      </c:pt>
                      <c:pt idx="34">
                        <c:v>40882</c:v>
                      </c:pt>
                      <c:pt idx="35">
                        <c:v>40883</c:v>
                      </c:pt>
                      <c:pt idx="36">
                        <c:v>40884</c:v>
                      </c:pt>
                      <c:pt idx="37">
                        <c:v>40885</c:v>
                      </c:pt>
                      <c:pt idx="38">
                        <c:v>40886</c:v>
                      </c:pt>
                      <c:pt idx="39">
                        <c:v>40887</c:v>
                      </c:pt>
                      <c:pt idx="40">
                        <c:v>40888</c:v>
                      </c:pt>
                      <c:pt idx="41">
                        <c:v>40889</c:v>
                      </c:pt>
                      <c:pt idx="42">
                        <c:v>40890</c:v>
                      </c:pt>
                      <c:pt idx="43">
                        <c:v>40891</c:v>
                      </c:pt>
                      <c:pt idx="44">
                        <c:v>40892</c:v>
                      </c:pt>
                      <c:pt idx="45">
                        <c:v>40893</c:v>
                      </c:pt>
                      <c:pt idx="46">
                        <c:v>40894</c:v>
                      </c:pt>
                      <c:pt idx="47">
                        <c:v>40895</c:v>
                      </c:pt>
                      <c:pt idx="48">
                        <c:v>40896</c:v>
                      </c:pt>
                      <c:pt idx="49">
                        <c:v>40897</c:v>
                      </c:pt>
                      <c:pt idx="50">
                        <c:v>40898</c:v>
                      </c:pt>
                      <c:pt idx="51">
                        <c:v>40899</c:v>
                      </c:pt>
                      <c:pt idx="52">
                        <c:v>40900</c:v>
                      </c:pt>
                      <c:pt idx="53">
                        <c:v>40901</c:v>
                      </c:pt>
                      <c:pt idx="54">
                        <c:v>40902</c:v>
                      </c:pt>
                      <c:pt idx="55">
                        <c:v>40903</c:v>
                      </c:pt>
                      <c:pt idx="56">
                        <c:v>40904</c:v>
                      </c:pt>
                      <c:pt idx="57">
                        <c:v>40905</c:v>
                      </c:pt>
                      <c:pt idx="58">
                        <c:v>40906</c:v>
                      </c:pt>
                      <c:pt idx="59">
                        <c:v>40907</c:v>
                      </c:pt>
                      <c:pt idx="60">
                        <c:v>40908</c:v>
                      </c:pt>
                      <c:pt idx="61">
                        <c:v>40909</c:v>
                      </c:pt>
                      <c:pt idx="62">
                        <c:v>40910</c:v>
                      </c:pt>
                      <c:pt idx="63">
                        <c:v>40911</c:v>
                      </c:pt>
                      <c:pt idx="64">
                        <c:v>40912</c:v>
                      </c:pt>
                      <c:pt idx="65">
                        <c:v>40913</c:v>
                      </c:pt>
                      <c:pt idx="66">
                        <c:v>40914</c:v>
                      </c:pt>
                      <c:pt idx="67">
                        <c:v>40915</c:v>
                      </c:pt>
                      <c:pt idx="68">
                        <c:v>40916</c:v>
                      </c:pt>
                      <c:pt idx="69">
                        <c:v>40917</c:v>
                      </c:pt>
                      <c:pt idx="70">
                        <c:v>40918</c:v>
                      </c:pt>
                      <c:pt idx="71">
                        <c:v>40919</c:v>
                      </c:pt>
                      <c:pt idx="72">
                        <c:v>40920</c:v>
                      </c:pt>
                      <c:pt idx="73">
                        <c:v>40921</c:v>
                      </c:pt>
                      <c:pt idx="74">
                        <c:v>40922</c:v>
                      </c:pt>
                      <c:pt idx="75">
                        <c:v>40923</c:v>
                      </c:pt>
                      <c:pt idx="76">
                        <c:v>40924</c:v>
                      </c:pt>
                      <c:pt idx="77">
                        <c:v>40925</c:v>
                      </c:pt>
                      <c:pt idx="78">
                        <c:v>40926</c:v>
                      </c:pt>
                      <c:pt idx="79">
                        <c:v>40927</c:v>
                      </c:pt>
                      <c:pt idx="80">
                        <c:v>40928</c:v>
                      </c:pt>
                      <c:pt idx="81">
                        <c:v>40929</c:v>
                      </c:pt>
                      <c:pt idx="82">
                        <c:v>40930</c:v>
                      </c:pt>
                      <c:pt idx="83">
                        <c:v>40931</c:v>
                      </c:pt>
                      <c:pt idx="84">
                        <c:v>40932</c:v>
                      </c:pt>
                      <c:pt idx="85">
                        <c:v>40933</c:v>
                      </c:pt>
                      <c:pt idx="86">
                        <c:v>40934</c:v>
                      </c:pt>
                      <c:pt idx="87">
                        <c:v>40935</c:v>
                      </c:pt>
                      <c:pt idx="88">
                        <c:v>40936</c:v>
                      </c:pt>
                      <c:pt idx="89">
                        <c:v>40937</c:v>
                      </c:pt>
                      <c:pt idx="90">
                        <c:v>40938</c:v>
                      </c:pt>
                      <c:pt idx="91">
                        <c:v>40939</c:v>
                      </c:pt>
                      <c:pt idx="92">
                        <c:v>40940</c:v>
                      </c:pt>
                      <c:pt idx="93">
                        <c:v>40941</c:v>
                      </c:pt>
                      <c:pt idx="94">
                        <c:v>40942</c:v>
                      </c:pt>
                      <c:pt idx="95">
                        <c:v>40943</c:v>
                      </c:pt>
                      <c:pt idx="96">
                        <c:v>40944</c:v>
                      </c:pt>
                      <c:pt idx="97">
                        <c:v>40945</c:v>
                      </c:pt>
                      <c:pt idx="98">
                        <c:v>40946</c:v>
                      </c:pt>
                      <c:pt idx="99">
                        <c:v>40947</c:v>
                      </c:pt>
                      <c:pt idx="100">
                        <c:v>40948</c:v>
                      </c:pt>
                      <c:pt idx="101">
                        <c:v>40949</c:v>
                      </c:pt>
                      <c:pt idx="102">
                        <c:v>40950</c:v>
                      </c:pt>
                      <c:pt idx="103">
                        <c:v>40951</c:v>
                      </c:pt>
                      <c:pt idx="104">
                        <c:v>40952</c:v>
                      </c:pt>
                      <c:pt idx="105">
                        <c:v>40953</c:v>
                      </c:pt>
                      <c:pt idx="106">
                        <c:v>40954</c:v>
                      </c:pt>
                      <c:pt idx="107">
                        <c:v>40955</c:v>
                      </c:pt>
                      <c:pt idx="108">
                        <c:v>40956</c:v>
                      </c:pt>
                      <c:pt idx="109">
                        <c:v>40957</c:v>
                      </c:pt>
                      <c:pt idx="110">
                        <c:v>40958</c:v>
                      </c:pt>
                      <c:pt idx="111">
                        <c:v>40959</c:v>
                      </c:pt>
                      <c:pt idx="112">
                        <c:v>40960</c:v>
                      </c:pt>
                      <c:pt idx="113">
                        <c:v>40961</c:v>
                      </c:pt>
                      <c:pt idx="114">
                        <c:v>40962</c:v>
                      </c:pt>
                      <c:pt idx="115">
                        <c:v>40963</c:v>
                      </c:pt>
                      <c:pt idx="116">
                        <c:v>40964</c:v>
                      </c:pt>
                      <c:pt idx="117">
                        <c:v>40965</c:v>
                      </c:pt>
                      <c:pt idx="118">
                        <c:v>40966</c:v>
                      </c:pt>
                      <c:pt idx="119">
                        <c:v>40967</c:v>
                      </c:pt>
                      <c:pt idx="120">
                        <c:v>40968</c:v>
                      </c:pt>
                      <c:pt idx="121">
                        <c:v>40969</c:v>
                      </c:pt>
                      <c:pt idx="122">
                        <c:v>40970</c:v>
                      </c:pt>
                      <c:pt idx="123">
                        <c:v>40971</c:v>
                      </c:pt>
                      <c:pt idx="124">
                        <c:v>40972</c:v>
                      </c:pt>
                      <c:pt idx="125">
                        <c:v>40973</c:v>
                      </c:pt>
                      <c:pt idx="126">
                        <c:v>40974</c:v>
                      </c:pt>
                      <c:pt idx="127">
                        <c:v>40975</c:v>
                      </c:pt>
                      <c:pt idx="128">
                        <c:v>40976</c:v>
                      </c:pt>
                      <c:pt idx="129">
                        <c:v>40977</c:v>
                      </c:pt>
                      <c:pt idx="130">
                        <c:v>40978</c:v>
                      </c:pt>
                      <c:pt idx="131">
                        <c:v>40979</c:v>
                      </c:pt>
                      <c:pt idx="132">
                        <c:v>40980</c:v>
                      </c:pt>
                      <c:pt idx="133">
                        <c:v>40981</c:v>
                      </c:pt>
                      <c:pt idx="134">
                        <c:v>40982</c:v>
                      </c:pt>
                      <c:pt idx="135">
                        <c:v>40983</c:v>
                      </c:pt>
                      <c:pt idx="136">
                        <c:v>40984</c:v>
                      </c:pt>
                      <c:pt idx="137">
                        <c:v>40985</c:v>
                      </c:pt>
                      <c:pt idx="138">
                        <c:v>40986</c:v>
                      </c:pt>
                      <c:pt idx="139">
                        <c:v>40987</c:v>
                      </c:pt>
                      <c:pt idx="140">
                        <c:v>40988</c:v>
                      </c:pt>
                      <c:pt idx="141">
                        <c:v>40989</c:v>
                      </c:pt>
                      <c:pt idx="142">
                        <c:v>40990</c:v>
                      </c:pt>
                      <c:pt idx="143">
                        <c:v>40991</c:v>
                      </c:pt>
                      <c:pt idx="144">
                        <c:v>40992</c:v>
                      </c:pt>
                      <c:pt idx="145">
                        <c:v>40993</c:v>
                      </c:pt>
                      <c:pt idx="146">
                        <c:v>40994</c:v>
                      </c:pt>
                      <c:pt idx="147">
                        <c:v>40995</c:v>
                      </c:pt>
                      <c:pt idx="148">
                        <c:v>40996</c:v>
                      </c:pt>
                      <c:pt idx="149">
                        <c:v>40997</c:v>
                      </c:pt>
                      <c:pt idx="150">
                        <c:v>40998</c:v>
                      </c:pt>
                      <c:pt idx="151">
                        <c:v>40999</c:v>
                      </c:pt>
                      <c:pt idx="152">
                        <c:v>41000</c:v>
                      </c:pt>
                      <c:pt idx="153">
                        <c:v>41001</c:v>
                      </c:pt>
                      <c:pt idx="154">
                        <c:v>41002</c:v>
                      </c:pt>
                      <c:pt idx="155">
                        <c:v>41003</c:v>
                      </c:pt>
                      <c:pt idx="156">
                        <c:v>41004</c:v>
                      </c:pt>
                      <c:pt idx="157">
                        <c:v>41005</c:v>
                      </c:pt>
                      <c:pt idx="158">
                        <c:v>41006</c:v>
                      </c:pt>
                      <c:pt idx="159">
                        <c:v>41007</c:v>
                      </c:pt>
                      <c:pt idx="160">
                        <c:v>41008</c:v>
                      </c:pt>
                      <c:pt idx="161">
                        <c:v>41009</c:v>
                      </c:pt>
                      <c:pt idx="162">
                        <c:v>41010</c:v>
                      </c:pt>
                      <c:pt idx="163">
                        <c:v>41011</c:v>
                      </c:pt>
                      <c:pt idx="164">
                        <c:v>41012</c:v>
                      </c:pt>
                      <c:pt idx="165">
                        <c:v>41013</c:v>
                      </c:pt>
                      <c:pt idx="166">
                        <c:v>41014</c:v>
                      </c:pt>
                      <c:pt idx="167">
                        <c:v>41015</c:v>
                      </c:pt>
                      <c:pt idx="168">
                        <c:v>41016</c:v>
                      </c:pt>
                      <c:pt idx="169">
                        <c:v>41017</c:v>
                      </c:pt>
                      <c:pt idx="170">
                        <c:v>41018</c:v>
                      </c:pt>
                      <c:pt idx="171">
                        <c:v>41019</c:v>
                      </c:pt>
                      <c:pt idx="172">
                        <c:v>41020</c:v>
                      </c:pt>
                      <c:pt idx="173">
                        <c:v>41021</c:v>
                      </c:pt>
                      <c:pt idx="174">
                        <c:v>41022</c:v>
                      </c:pt>
                      <c:pt idx="175">
                        <c:v>41023</c:v>
                      </c:pt>
                      <c:pt idx="176">
                        <c:v>41024</c:v>
                      </c:pt>
                      <c:pt idx="177">
                        <c:v>41025</c:v>
                      </c:pt>
                      <c:pt idx="178">
                        <c:v>41026</c:v>
                      </c:pt>
                      <c:pt idx="179">
                        <c:v>41027</c:v>
                      </c:pt>
                      <c:pt idx="180">
                        <c:v>41028</c:v>
                      </c:pt>
                      <c:pt idx="181">
                        <c:v>41029</c:v>
                      </c:pt>
                      <c:pt idx="182">
                        <c:v>41030</c:v>
                      </c:pt>
                      <c:pt idx="183">
                        <c:v>41031</c:v>
                      </c:pt>
                      <c:pt idx="184">
                        <c:v>41032</c:v>
                      </c:pt>
                      <c:pt idx="185">
                        <c:v>41033</c:v>
                      </c:pt>
                      <c:pt idx="186">
                        <c:v>41034</c:v>
                      </c:pt>
                      <c:pt idx="187">
                        <c:v>41035</c:v>
                      </c:pt>
                      <c:pt idx="188">
                        <c:v>41036</c:v>
                      </c:pt>
                      <c:pt idx="189">
                        <c:v>41037</c:v>
                      </c:pt>
                      <c:pt idx="190">
                        <c:v>41038</c:v>
                      </c:pt>
                      <c:pt idx="191">
                        <c:v>41039</c:v>
                      </c:pt>
                      <c:pt idx="192">
                        <c:v>41040</c:v>
                      </c:pt>
                      <c:pt idx="193">
                        <c:v>41041</c:v>
                      </c:pt>
                      <c:pt idx="194">
                        <c:v>41042</c:v>
                      </c:pt>
                      <c:pt idx="195">
                        <c:v>41043</c:v>
                      </c:pt>
                      <c:pt idx="196">
                        <c:v>41044</c:v>
                      </c:pt>
                      <c:pt idx="197">
                        <c:v>41045</c:v>
                      </c:pt>
                      <c:pt idx="198">
                        <c:v>41046</c:v>
                      </c:pt>
                      <c:pt idx="199">
                        <c:v>41047</c:v>
                      </c:pt>
                      <c:pt idx="200">
                        <c:v>41048</c:v>
                      </c:pt>
                      <c:pt idx="201">
                        <c:v>41049</c:v>
                      </c:pt>
                      <c:pt idx="202">
                        <c:v>41050</c:v>
                      </c:pt>
                      <c:pt idx="203">
                        <c:v>41051</c:v>
                      </c:pt>
                      <c:pt idx="204">
                        <c:v>41052</c:v>
                      </c:pt>
                      <c:pt idx="205">
                        <c:v>41053</c:v>
                      </c:pt>
                      <c:pt idx="206">
                        <c:v>41054</c:v>
                      </c:pt>
                      <c:pt idx="207">
                        <c:v>41055</c:v>
                      </c:pt>
                      <c:pt idx="208">
                        <c:v>41056</c:v>
                      </c:pt>
                      <c:pt idx="209">
                        <c:v>41057</c:v>
                      </c:pt>
                      <c:pt idx="210">
                        <c:v>41058</c:v>
                      </c:pt>
                      <c:pt idx="211">
                        <c:v>41059</c:v>
                      </c:pt>
                      <c:pt idx="212">
                        <c:v>41060</c:v>
                      </c:pt>
                      <c:pt idx="213">
                        <c:v>41061</c:v>
                      </c:pt>
                      <c:pt idx="214">
                        <c:v>41062</c:v>
                      </c:pt>
                      <c:pt idx="215">
                        <c:v>41063</c:v>
                      </c:pt>
                      <c:pt idx="216">
                        <c:v>41064</c:v>
                      </c:pt>
                      <c:pt idx="217">
                        <c:v>41065</c:v>
                      </c:pt>
                      <c:pt idx="218">
                        <c:v>41066</c:v>
                      </c:pt>
                      <c:pt idx="219">
                        <c:v>41067</c:v>
                      </c:pt>
                      <c:pt idx="220">
                        <c:v>41068</c:v>
                      </c:pt>
                      <c:pt idx="221">
                        <c:v>41069</c:v>
                      </c:pt>
                      <c:pt idx="222">
                        <c:v>41070</c:v>
                      </c:pt>
                      <c:pt idx="223">
                        <c:v>41071</c:v>
                      </c:pt>
                      <c:pt idx="224">
                        <c:v>41072</c:v>
                      </c:pt>
                      <c:pt idx="225">
                        <c:v>41073</c:v>
                      </c:pt>
                      <c:pt idx="226">
                        <c:v>41074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crush!$I$3:$I$229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14">
                        <c:v>22092.33</c:v>
                      </c:pt>
                      <c:pt idx="15">
                        <c:v>22612.839999999997</c:v>
                      </c:pt>
                      <c:pt idx="16">
                        <c:v>23735.39</c:v>
                      </c:pt>
                      <c:pt idx="17">
                        <c:v>36072.369999999995</c:v>
                      </c:pt>
                      <c:pt idx="18">
                        <c:v>49406.610000000015</c:v>
                      </c:pt>
                      <c:pt idx="19">
                        <c:v>72465.75</c:v>
                      </c:pt>
                      <c:pt idx="20">
                        <c:v>105844.92000000001</c:v>
                      </c:pt>
                      <c:pt idx="21">
                        <c:v>104783.83999999997</c:v>
                      </c:pt>
                      <c:pt idx="22">
                        <c:v>144957.31</c:v>
                      </c:pt>
                      <c:pt idx="23">
                        <c:v>154693.26</c:v>
                      </c:pt>
                      <c:pt idx="24">
                        <c:v>129409.22999999998</c:v>
                      </c:pt>
                      <c:pt idx="25">
                        <c:v>168916.38</c:v>
                      </c:pt>
                      <c:pt idx="26">
                        <c:v>202389.26</c:v>
                      </c:pt>
                      <c:pt idx="27">
                        <c:v>218291.59000000008</c:v>
                      </c:pt>
                      <c:pt idx="28">
                        <c:v>205463.84499999997</c:v>
                      </c:pt>
                      <c:pt idx="29">
                        <c:v>276375.65999999992</c:v>
                      </c:pt>
                      <c:pt idx="30">
                        <c:v>286282.49000000022</c:v>
                      </c:pt>
                      <c:pt idx="31">
                        <c:v>308868.87999999989</c:v>
                      </c:pt>
                      <c:pt idx="32">
                        <c:v>319477.66999999993</c:v>
                      </c:pt>
                      <c:pt idx="33">
                        <c:v>364124.4700000002</c:v>
                      </c:pt>
                      <c:pt idx="34">
                        <c:v>370779.21999999974</c:v>
                      </c:pt>
                      <c:pt idx="35">
                        <c:v>441778.41999999993</c:v>
                      </c:pt>
                      <c:pt idx="36">
                        <c:v>457254.82499999972</c:v>
                      </c:pt>
                      <c:pt idx="37">
                        <c:v>485669.66500000004</c:v>
                      </c:pt>
                      <c:pt idx="38">
                        <c:v>550426.51000000071</c:v>
                      </c:pt>
                      <c:pt idx="39">
                        <c:v>571573.39999999944</c:v>
                      </c:pt>
                      <c:pt idx="40">
                        <c:v>590924.45000000019</c:v>
                      </c:pt>
                      <c:pt idx="41">
                        <c:v>585130.91000000015</c:v>
                      </c:pt>
                      <c:pt idx="42">
                        <c:v>600542.0700000003</c:v>
                      </c:pt>
                      <c:pt idx="43">
                        <c:v>660577.72999999952</c:v>
                      </c:pt>
                      <c:pt idx="44">
                        <c:v>668554.08999999985</c:v>
                      </c:pt>
                      <c:pt idx="45">
                        <c:v>674740.66000000015</c:v>
                      </c:pt>
                      <c:pt idx="46">
                        <c:v>696019.77999999933</c:v>
                      </c:pt>
                      <c:pt idx="47">
                        <c:v>740588.16000000015</c:v>
                      </c:pt>
                      <c:pt idx="48">
                        <c:v>758712.3900000006</c:v>
                      </c:pt>
                      <c:pt idx="49">
                        <c:v>739664.46000000089</c:v>
                      </c:pt>
                      <c:pt idx="50">
                        <c:v>752168.47999999858</c:v>
                      </c:pt>
                      <c:pt idx="51">
                        <c:v>791799.5700000003</c:v>
                      </c:pt>
                      <c:pt idx="52">
                        <c:v>747130.71000000089</c:v>
                      </c:pt>
                      <c:pt idx="53">
                        <c:v>781760.09999999963</c:v>
                      </c:pt>
                      <c:pt idx="54">
                        <c:v>851476.76999999955</c:v>
                      </c:pt>
                      <c:pt idx="55">
                        <c:v>863074.9299999997</c:v>
                      </c:pt>
                      <c:pt idx="56">
                        <c:v>877936.91000000015</c:v>
                      </c:pt>
                      <c:pt idx="57">
                        <c:v>863376.12999999896</c:v>
                      </c:pt>
                      <c:pt idx="58">
                        <c:v>890120.96000000089</c:v>
                      </c:pt>
                      <c:pt idx="59">
                        <c:v>818705.76000000164</c:v>
                      </c:pt>
                      <c:pt idx="60">
                        <c:v>652916.89999999851</c:v>
                      </c:pt>
                      <c:pt idx="61">
                        <c:v>444688.46999999881</c:v>
                      </c:pt>
                      <c:pt idx="62">
                        <c:v>464030.85000000149</c:v>
                      </c:pt>
                      <c:pt idx="63">
                        <c:v>712277.44999999925</c:v>
                      </c:pt>
                      <c:pt idx="64">
                        <c:v>878079.91000000015</c:v>
                      </c:pt>
                      <c:pt idx="65">
                        <c:v>941528.33999999985</c:v>
                      </c:pt>
                      <c:pt idx="66">
                        <c:v>963349.69000000134</c:v>
                      </c:pt>
                      <c:pt idx="67">
                        <c:v>952266.55999999866</c:v>
                      </c:pt>
                      <c:pt idx="68">
                        <c:v>957088.90000000224</c:v>
                      </c:pt>
                      <c:pt idx="69">
                        <c:v>924607.89999999851</c:v>
                      </c:pt>
                      <c:pt idx="70">
                        <c:v>943430.55000000075</c:v>
                      </c:pt>
                      <c:pt idx="71">
                        <c:v>938753.9299999997</c:v>
                      </c:pt>
                      <c:pt idx="72">
                        <c:v>889192.03000000119</c:v>
                      </c:pt>
                      <c:pt idx="73">
                        <c:v>940254.17499999702</c:v>
                      </c:pt>
                      <c:pt idx="74">
                        <c:v>947375.65000000224</c:v>
                      </c:pt>
                      <c:pt idx="75">
                        <c:v>922068.97999999672</c:v>
                      </c:pt>
                      <c:pt idx="76">
                        <c:v>921773.8200000003</c:v>
                      </c:pt>
                      <c:pt idx="77">
                        <c:v>889273.95000000298</c:v>
                      </c:pt>
                      <c:pt idx="78">
                        <c:v>911616.46000000089</c:v>
                      </c:pt>
                      <c:pt idx="79">
                        <c:v>939353.85000000149</c:v>
                      </c:pt>
                      <c:pt idx="80">
                        <c:v>933518.6099999994</c:v>
                      </c:pt>
                      <c:pt idx="81">
                        <c:v>926301.46000000089</c:v>
                      </c:pt>
                      <c:pt idx="82">
                        <c:v>963372.03999999911</c:v>
                      </c:pt>
                      <c:pt idx="83">
                        <c:v>941384.05999999493</c:v>
                      </c:pt>
                      <c:pt idx="84">
                        <c:v>945286.09000000358</c:v>
                      </c:pt>
                      <c:pt idx="85">
                        <c:v>930258.97999999672</c:v>
                      </c:pt>
                      <c:pt idx="86">
                        <c:v>895183.69000000507</c:v>
                      </c:pt>
                      <c:pt idx="87">
                        <c:v>879563.84999999404</c:v>
                      </c:pt>
                      <c:pt idx="88">
                        <c:v>897034.03000000119</c:v>
                      </c:pt>
                      <c:pt idx="89">
                        <c:v>794911.0700000003</c:v>
                      </c:pt>
                      <c:pt idx="90">
                        <c:v>808140.60000000149</c:v>
                      </c:pt>
                      <c:pt idx="91">
                        <c:v>822756.95000000298</c:v>
                      </c:pt>
                      <c:pt idx="92">
                        <c:v>796499.72999999672</c:v>
                      </c:pt>
                      <c:pt idx="93">
                        <c:v>884553.3599999994</c:v>
                      </c:pt>
                      <c:pt idx="94">
                        <c:v>854576.64999999851</c:v>
                      </c:pt>
                      <c:pt idx="95">
                        <c:v>913239.91000000387</c:v>
                      </c:pt>
                      <c:pt idx="96">
                        <c:v>931167.21000000089</c:v>
                      </c:pt>
                      <c:pt idx="97">
                        <c:v>879608.96000000089</c:v>
                      </c:pt>
                      <c:pt idx="98">
                        <c:v>898201.11999999732</c:v>
                      </c:pt>
                      <c:pt idx="99">
                        <c:v>899905.63000000268</c:v>
                      </c:pt>
                      <c:pt idx="100">
                        <c:v>830111.58999999613</c:v>
                      </c:pt>
                      <c:pt idx="101">
                        <c:v>744285.39999999851</c:v>
                      </c:pt>
                      <c:pt idx="102">
                        <c:v>789919.70000000298</c:v>
                      </c:pt>
                      <c:pt idx="103">
                        <c:v>900380.29999999702</c:v>
                      </c:pt>
                      <c:pt idx="104">
                        <c:v>919599.67000000179</c:v>
                      </c:pt>
                      <c:pt idx="105">
                        <c:v>924466</c:v>
                      </c:pt>
                      <c:pt idx="106">
                        <c:v>891414.71999999881</c:v>
                      </c:pt>
                      <c:pt idx="107">
                        <c:v>871935.50999999791</c:v>
                      </c:pt>
                      <c:pt idx="108">
                        <c:v>896984.96000000089</c:v>
                      </c:pt>
                      <c:pt idx="109">
                        <c:v>911223.8900000006</c:v>
                      </c:pt>
                      <c:pt idx="110">
                        <c:v>894315.53000000119</c:v>
                      </c:pt>
                      <c:pt idx="111">
                        <c:v>903821.56000000238</c:v>
                      </c:pt>
                      <c:pt idx="112">
                        <c:v>905966.35000000149</c:v>
                      </c:pt>
                      <c:pt idx="113">
                        <c:v>907108.03999999166</c:v>
                      </c:pt>
                      <c:pt idx="114">
                        <c:v>901082.70000000298</c:v>
                      </c:pt>
                      <c:pt idx="115">
                        <c:v>899916.62000000477</c:v>
                      </c:pt>
                      <c:pt idx="116">
                        <c:v>884704.1099999994</c:v>
                      </c:pt>
                      <c:pt idx="117">
                        <c:v>875928.51999999583</c:v>
                      </c:pt>
                      <c:pt idx="118">
                        <c:v>893549.6400000006</c:v>
                      </c:pt>
                      <c:pt idx="119">
                        <c:v>878145.68000000715</c:v>
                      </c:pt>
                      <c:pt idx="121">
                        <c:v>818109.69999998808</c:v>
                      </c:pt>
                      <c:pt idx="122">
                        <c:v>862768.52000001073</c:v>
                      </c:pt>
                      <c:pt idx="123">
                        <c:v>886680.57999999821</c:v>
                      </c:pt>
                      <c:pt idx="124">
                        <c:v>803783.17000000179</c:v>
                      </c:pt>
                      <c:pt idx="125">
                        <c:v>670422.37999999523</c:v>
                      </c:pt>
                      <c:pt idx="126">
                        <c:v>755224.82999999821</c:v>
                      </c:pt>
                      <c:pt idx="127">
                        <c:v>823158.75</c:v>
                      </c:pt>
                      <c:pt idx="128">
                        <c:v>885003.28000000119</c:v>
                      </c:pt>
                      <c:pt idx="129">
                        <c:v>883259.65999999642</c:v>
                      </c:pt>
                      <c:pt idx="130">
                        <c:v>889414.82999999821</c:v>
                      </c:pt>
                      <c:pt idx="131">
                        <c:v>852912.95000000298</c:v>
                      </c:pt>
                      <c:pt idx="132">
                        <c:v>844690.5</c:v>
                      </c:pt>
                      <c:pt idx="133">
                        <c:v>840726.34000000358</c:v>
                      </c:pt>
                      <c:pt idx="134">
                        <c:v>853842.07999999821</c:v>
                      </c:pt>
                      <c:pt idx="135">
                        <c:v>828072.92000000179</c:v>
                      </c:pt>
                      <c:pt idx="136">
                        <c:v>766785.03000000119</c:v>
                      </c:pt>
                      <c:pt idx="137">
                        <c:v>717979.09999999404</c:v>
                      </c:pt>
                      <c:pt idx="138">
                        <c:v>730751.84000000358</c:v>
                      </c:pt>
                      <c:pt idx="139">
                        <c:v>726887.46000000834</c:v>
                      </c:pt>
                      <c:pt idx="140">
                        <c:v>727848.67999999225</c:v>
                      </c:pt>
                      <c:pt idx="141">
                        <c:v>697404.07000000775</c:v>
                      </c:pt>
                      <c:pt idx="142">
                        <c:v>690392.86999998987</c:v>
                      </c:pt>
                      <c:pt idx="143">
                        <c:v>654373.82000000775</c:v>
                      </c:pt>
                      <c:pt idx="144">
                        <c:v>650591.84999999404</c:v>
                      </c:pt>
                      <c:pt idx="145">
                        <c:v>620050.92000000179</c:v>
                      </c:pt>
                      <c:pt idx="146">
                        <c:v>571111.44399999082</c:v>
                      </c:pt>
                      <c:pt idx="147">
                        <c:v>582658.31600001454</c:v>
                      </c:pt>
                      <c:pt idx="148">
                        <c:v>570727.72999998927</c:v>
                      </c:pt>
                      <c:pt idx="149">
                        <c:v>525217.24000000954</c:v>
                      </c:pt>
                      <c:pt idx="150">
                        <c:v>480395.40999999642</c:v>
                      </c:pt>
                      <c:pt idx="151">
                        <c:v>448142.3900000006</c:v>
                      </c:pt>
                      <c:pt idx="152">
                        <c:v>393956.48000000417</c:v>
                      </c:pt>
                      <c:pt idx="153">
                        <c:v>376854.3900000006</c:v>
                      </c:pt>
                      <c:pt idx="154">
                        <c:v>359631.6400000006</c:v>
                      </c:pt>
                      <c:pt idx="155">
                        <c:v>321216.6099999994</c:v>
                      </c:pt>
                      <c:pt idx="156">
                        <c:v>275093.04999999702</c:v>
                      </c:pt>
                      <c:pt idx="157">
                        <c:v>246527.70000000298</c:v>
                      </c:pt>
                      <c:pt idx="158">
                        <c:v>215522.25</c:v>
                      </c:pt>
                      <c:pt idx="159">
                        <c:v>178529.00999999046</c:v>
                      </c:pt>
                      <c:pt idx="160">
                        <c:v>150944.13000001013</c:v>
                      </c:pt>
                      <c:pt idx="161">
                        <c:v>113966.32999999821</c:v>
                      </c:pt>
                      <c:pt idx="162">
                        <c:v>83410.280000001192</c:v>
                      </c:pt>
                      <c:pt idx="163">
                        <c:v>54079.919999986887</c:v>
                      </c:pt>
                      <c:pt idx="164">
                        <c:v>30580.580000013113</c:v>
                      </c:pt>
                      <c:pt idx="165">
                        <c:v>9977.309999987483</c:v>
                      </c:pt>
                      <c:pt idx="166">
                        <c:v>9279.1700000017881</c:v>
                      </c:pt>
                      <c:pt idx="167">
                        <c:v>16396.170000001788</c:v>
                      </c:pt>
                      <c:pt idx="168">
                        <c:v>27929.680000007153</c:v>
                      </c:pt>
                      <c:pt idx="169">
                        <c:v>33759.949999988079</c:v>
                      </c:pt>
                      <c:pt idx="170">
                        <c:v>49738.330000013113</c:v>
                      </c:pt>
                      <c:pt idx="171">
                        <c:v>59698.869999989867</c:v>
                      </c:pt>
                      <c:pt idx="172">
                        <c:v>50846.260000005364</c:v>
                      </c:pt>
                      <c:pt idx="173">
                        <c:v>65156.420000001788</c:v>
                      </c:pt>
                      <c:pt idx="174">
                        <c:v>54087.54999999702</c:v>
                      </c:pt>
                      <c:pt idx="175">
                        <c:v>47445.129999995232</c:v>
                      </c:pt>
                      <c:pt idx="176">
                        <c:v>53703.680000007153</c:v>
                      </c:pt>
                      <c:pt idx="177">
                        <c:v>46112.870000004768</c:v>
                      </c:pt>
                      <c:pt idx="178">
                        <c:v>46203.659999996424</c:v>
                      </c:pt>
                      <c:pt idx="179">
                        <c:v>50562.129999995232</c:v>
                      </c:pt>
                      <c:pt idx="180">
                        <c:v>45675.909999996424</c:v>
                      </c:pt>
                      <c:pt idx="181">
                        <c:v>54742.550000011921</c:v>
                      </c:pt>
                      <c:pt idx="182">
                        <c:v>47370.789999991655</c:v>
                      </c:pt>
                      <c:pt idx="183">
                        <c:v>35283.079999998212</c:v>
                      </c:pt>
                      <c:pt idx="184">
                        <c:v>32998.040000006557</c:v>
                      </c:pt>
                      <c:pt idx="185">
                        <c:v>22674.819999992847</c:v>
                      </c:pt>
                      <c:pt idx="186">
                        <c:v>24878.770000010729</c:v>
                      </c:pt>
                      <c:pt idx="187">
                        <c:v>16586.759999990463</c:v>
                      </c:pt>
                      <c:pt idx="188">
                        <c:v>13167.570000007749</c:v>
                      </c:pt>
                      <c:pt idx="189">
                        <c:v>11146.119999989867</c:v>
                      </c:pt>
                      <c:pt idx="190">
                        <c:v>11740.079999998212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4648.1500000059605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2A6-4A91-B25C-20F3DE52F74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crush!$J$2</c15:sqref>
                        </c15:formulaRef>
                      </c:ext>
                    </c:extLst>
                    <c:strCache>
                      <c:ptCount val="1"/>
                      <c:pt idx="0">
                        <c:v>2013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crush!$H$3:$H$229</c15:sqref>
                        </c15:formulaRef>
                      </c:ext>
                    </c:extLst>
                    <c:numCache>
                      <c:formatCode>[$-409]d\-mmm;@</c:formatCode>
                      <c:ptCount val="227"/>
                      <c:pt idx="0">
                        <c:v>40848</c:v>
                      </c:pt>
                      <c:pt idx="1">
                        <c:v>40849</c:v>
                      </c:pt>
                      <c:pt idx="2">
                        <c:v>40850</c:v>
                      </c:pt>
                      <c:pt idx="3">
                        <c:v>40851</c:v>
                      </c:pt>
                      <c:pt idx="4">
                        <c:v>40852</c:v>
                      </c:pt>
                      <c:pt idx="5">
                        <c:v>40853</c:v>
                      </c:pt>
                      <c:pt idx="6">
                        <c:v>40854</c:v>
                      </c:pt>
                      <c:pt idx="7">
                        <c:v>40855</c:v>
                      </c:pt>
                      <c:pt idx="8">
                        <c:v>40856</c:v>
                      </c:pt>
                      <c:pt idx="9">
                        <c:v>40857</c:v>
                      </c:pt>
                      <c:pt idx="10">
                        <c:v>40858</c:v>
                      </c:pt>
                      <c:pt idx="11">
                        <c:v>40859</c:v>
                      </c:pt>
                      <c:pt idx="12">
                        <c:v>40860</c:v>
                      </c:pt>
                      <c:pt idx="13">
                        <c:v>40861</c:v>
                      </c:pt>
                      <c:pt idx="14">
                        <c:v>40862</c:v>
                      </c:pt>
                      <c:pt idx="15">
                        <c:v>40863</c:v>
                      </c:pt>
                      <c:pt idx="16">
                        <c:v>40864</c:v>
                      </c:pt>
                      <c:pt idx="17">
                        <c:v>40865</c:v>
                      </c:pt>
                      <c:pt idx="18">
                        <c:v>40866</c:v>
                      </c:pt>
                      <c:pt idx="19">
                        <c:v>40867</c:v>
                      </c:pt>
                      <c:pt idx="20">
                        <c:v>40868</c:v>
                      </c:pt>
                      <c:pt idx="21">
                        <c:v>40869</c:v>
                      </c:pt>
                      <c:pt idx="22">
                        <c:v>40870</c:v>
                      </c:pt>
                      <c:pt idx="23">
                        <c:v>40871</c:v>
                      </c:pt>
                      <c:pt idx="24">
                        <c:v>40872</c:v>
                      </c:pt>
                      <c:pt idx="25">
                        <c:v>40873</c:v>
                      </c:pt>
                      <c:pt idx="26">
                        <c:v>40874</c:v>
                      </c:pt>
                      <c:pt idx="27">
                        <c:v>40875</c:v>
                      </c:pt>
                      <c:pt idx="28">
                        <c:v>40876</c:v>
                      </c:pt>
                      <c:pt idx="29">
                        <c:v>40877</c:v>
                      </c:pt>
                      <c:pt idx="30">
                        <c:v>40878</c:v>
                      </c:pt>
                      <c:pt idx="31">
                        <c:v>40879</c:v>
                      </c:pt>
                      <c:pt idx="32">
                        <c:v>40880</c:v>
                      </c:pt>
                      <c:pt idx="33">
                        <c:v>40881</c:v>
                      </c:pt>
                      <c:pt idx="34">
                        <c:v>40882</c:v>
                      </c:pt>
                      <c:pt idx="35">
                        <c:v>40883</c:v>
                      </c:pt>
                      <c:pt idx="36">
                        <c:v>40884</c:v>
                      </c:pt>
                      <c:pt idx="37">
                        <c:v>40885</c:v>
                      </c:pt>
                      <c:pt idx="38">
                        <c:v>40886</c:v>
                      </c:pt>
                      <c:pt idx="39">
                        <c:v>40887</c:v>
                      </c:pt>
                      <c:pt idx="40">
                        <c:v>40888</c:v>
                      </c:pt>
                      <c:pt idx="41">
                        <c:v>40889</c:v>
                      </c:pt>
                      <c:pt idx="42">
                        <c:v>40890</c:v>
                      </c:pt>
                      <c:pt idx="43">
                        <c:v>40891</c:v>
                      </c:pt>
                      <c:pt idx="44">
                        <c:v>40892</c:v>
                      </c:pt>
                      <c:pt idx="45">
                        <c:v>40893</c:v>
                      </c:pt>
                      <c:pt idx="46">
                        <c:v>40894</c:v>
                      </c:pt>
                      <c:pt idx="47">
                        <c:v>40895</c:v>
                      </c:pt>
                      <c:pt idx="48">
                        <c:v>40896</c:v>
                      </c:pt>
                      <c:pt idx="49">
                        <c:v>40897</c:v>
                      </c:pt>
                      <c:pt idx="50">
                        <c:v>40898</c:v>
                      </c:pt>
                      <c:pt idx="51">
                        <c:v>40899</c:v>
                      </c:pt>
                      <c:pt idx="52">
                        <c:v>40900</c:v>
                      </c:pt>
                      <c:pt idx="53">
                        <c:v>40901</c:v>
                      </c:pt>
                      <c:pt idx="54">
                        <c:v>40902</c:v>
                      </c:pt>
                      <c:pt idx="55">
                        <c:v>40903</c:v>
                      </c:pt>
                      <c:pt idx="56">
                        <c:v>40904</c:v>
                      </c:pt>
                      <c:pt idx="57">
                        <c:v>40905</c:v>
                      </c:pt>
                      <c:pt idx="58">
                        <c:v>40906</c:v>
                      </c:pt>
                      <c:pt idx="59">
                        <c:v>40907</c:v>
                      </c:pt>
                      <c:pt idx="60">
                        <c:v>40908</c:v>
                      </c:pt>
                      <c:pt idx="61">
                        <c:v>40909</c:v>
                      </c:pt>
                      <c:pt idx="62">
                        <c:v>40910</c:v>
                      </c:pt>
                      <c:pt idx="63">
                        <c:v>40911</c:v>
                      </c:pt>
                      <c:pt idx="64">
                        <c:v>40912</c:v>
                      </c:pt>
                      <c:pt idx="65">
                        <c:v>40913</c:v>
                      </c:pt>
                      <c:pt idx="66">
                        <c:v>40914</c:v>
                      </c:pt>
                      <c:pt idx="67">
                        <c:v>40915</c:v>
                      </c:pt>
                      <c:pt idx="68">
                        <c:v>40916</c:v>
                      </c:pt>
                      <c:pt idx="69">
                        <c:v>40917</c:v>
                      </c:pt>
                      <c:pt idx="70">
                        <c:v>40918</c:v>
                      </c:pt>
                      <c:pt idx="71">
                        <c:v>40919</c:v>
                      </c:pt>
                      <c:pt idx="72">
                        <c:v>40920</c:v>
                      </c:pt>
                      <c:pt idx="73">
                        <c:v>40921</c:v>
                      </c:pt>
                      <c:pt idx="74">
                        <c:v>40922</c:v>
                      </c:pt>
                      <c:pt idx="75">
                        <c:v>40923</c:v>
                      </c:pt>
                      <c:pt idx="76">
                        <c:v>40924</c:v>
                      </c:pt>
                      <c:pt idx="77">
                        <c:v>40925</c:v>
                      </c:pt>
                      <c:pt idx="78">
                        <c:v>40926</c:v>
                      </c:pt>
                      <c:pt idx="79">
                        <c:v>40927</c:v>
                      </c:pt>
                      <c:pt idx="80">
                        <c:v>40928</c:v>
                      </c:pt>
                      <c:pt idx="81">
                        <c:v>40929</c:v>
                      </c:pt>
                      <c:pt idx="82">
                        <c:v>40930</c:v>
                      </c:pt>
                      <c:pt idx="83">
                        <c:v>40931</c:v>
                      </c:pt>
                      <c:pt idx="84">
                        <c:v>40932</c:v>
                      </c:pt>
                      <c:pt idx="85">
                        <c:v>40933</c:v>
                      </c:pt>
                      <c:pt idx="86">
                        <c:v>40934</c:v>
                      </c:pt>
                      <c:pt idx="87">
                        <c:v>40935</c:v>
                      </c:pt>
                      <c:pt idx="88">
                        <c:v>40936</c:v>
                      </c:pt>
                      <c:pt idx="89">
                        <c:v>40937</c:v>
                      </c:pt>
                      <c:pt idx="90">
                        <c:v>40938</c:v>
                      </c:pt>
                      <c:pt idx="91">
                        <c:v>40939</c:v>
                      </c:pt>
                      <c:pt idx="92">
                        <c:v>40940</c:v>
                      </c:pt>
                      <c:pt idx="93">
                        <c:v>40941</c:v>
                      </c:pt>
                      <c:pt idx="94">
                        <c:v>40942</c:v>
                      </c:pt>
                      <c:pt idx="95">
                        <c:v>40943</c:v>
                      </c:pt>
                      <c:pt idx="96">
                        <c:v>40944</c:v>
                      </c:pt>
                      <c:pt idx="97">
                        <c:v>40945</c:v>
                      </c:pt>
                      <c:pt idx="98">
                        <c:v>40946</c:v>
                      </c:pt>
                      <c:pt idx="99">
                        <c:v>40947</c:v>
                      </c:pt>
                      <c:pt idx="100">
                        <c:v>40948</c:v>
                      </c:pt>
                      <c:pt idx="101">
                        <c:v>40949</c:v>
                      </c:pt>
                      <c:pt idx="102">
                        <c:v>40950</c:v>
                      </c:pt>
                      <c:pt idx="103">
                        <c:v>40951</c:v>
                      </c:pt>
                      <c:pt idx="104">
                        <c:v>40952</c:v>
                      </c:pt>
                      <c:pt idx="105">
                        <c:v>40953</c:v>
                      </c:pt>
                      <c:pt idx="106">
                        <c:v>40954</c:v>
                      </c:pt>
                      <c:pt idx="107">
                        <c:v>40955</c:v>
                      </c:pt>
                      <c:pt idx="108">
                        <c:v>40956</c:v>
                      </c:pt>
                      <c:pt idx="109">
                        <c:v>40957</c:v>
                      </c:pt>
                      <c:pt idx="110">
                        <c:v>40958</c:v>
                      </c:pt>
                      <c:pt idx="111">
                        <c:v>40959</c:v>
                      </c:pt>
                      <c:pt idx="112">
                        <c:v>40960</c:v>
                      </c:pt>
                      <c:pt idx="113">
                        <c:v>40961</c:v>
                      </c:pt>
                      <c:pt idx="114">
                        <c:v>40962</c:v>
                      </c:pt>
                      <c:pt idx="115">
                        <c:v>40963</c:v>
                      </c:pt>
                      <c:pt idx="116">
                        <c:v>40964</c:v>
                      </c:pt>
                      <c:pt idx="117">
                        <c:v>40965</c:v>
                      </c:pt>
                      <c:pt idx="118">
                        <c:v>40966</c:v>
                      </c:pt>
                      <c:pt idx="119">
                        <c:v>40967</c:v>
                      </c:pt>
                      <c:pt idx="120">
                        <c:v>40968</c:v>
                      </c:pt>
                      <c:pt idx="121">
                        <c:v>40969</c:v>
                      </c:pt>
                      <c:pt idx="122">
                        <c:v>40970</c:v>
                      </c:pt>
                      <c:pt idx="123">
                        <c:v>40971</c:v>
                      </c:pt>
                      <c:pt idx="124">
                        <c:v>40972</c:v>
                      </c:pt>
                      <c:pt idx="125">
                        <c:v>40973</c:v>
                      </c:pt>
                      <c:pt idx="126">
                        <c:v>40974</c:v>
                      </c:pt>
                      <c:pt idx="127">
                        <c:v>40975</c:v>
                      </c:pt>
                      <c:pt idx="128">
                        <c:v>40976</c:v>
                      </c:pt>
                      <c:pt idx="129">
                        <c:v>40977</c:v>
                      </c:pt>
                      <c:pt idx="130">
                        <c:v>40978</c:v>
                      </c:pt>
                      <c:pt idx="131">
                        <c:v>40979</c:v>
                      </c:pt>
                      <c:pt idx="132">
                        <c:v>40980</c:v>
                      </c:pt>
                      <c:pt idx="133">
                        <c:v>40981</c:v>
                      </c:pt>
                      <c:pt idx="134">
                        <c:v>40982</c:v>
                      </c:pt>
                      <c:pt idx="135">
                        <c:v>40983</c:v>
                      </c:pt>
                      <c:pt idx="136">
                        <c:v>40984</c:v>
                      </c:pt>
                      <c:pt idx="137">
                        <c:v>40985</c:v>
                      </c:pt>
                      <c:pt idx="138">
                        <c:v>40986</c:v>
                      </c:pt>
                      <c:pt idx="139">
                        <c:v>40987</c:v>
                      </c:pt>
                      <c:pt idx="140">
                        <c:v>40988</c:v>
                      </c:pt>
                      <c:pt idx="141">
                        <c:v>40989</c:v>
                      </c:pt>
                      <c:pt idx="142">
                        <c:v>40990</c:v>
                      </c:pt>
                      <c:pt idx="143">
                        <c:v>40991</c:v>
                      </c:pt>
                      <c:pt idx="144">
                        <c:v>40992</c:v>
                      </c:pt>
                      <c:pt idx="145">
                        <c:v>40993</c:v>
                      </c:pt>
                      <c:pt idx="146">
                        <c:v>40994</c:v>
                      </c:pt>
                      <c:pt idx="147">
                        <c:v>40995</c:v>
                      </c:pt>
                      <c:pt idx="148">
                        <c:v>40996</c:v>
                      </c:pt>
                      <c:pt idx="149">
                        <c:v>40997</c:v>
                      </c:pt>
                      <c:pt idx="150">
                        <c:v>40998</c:v>
                      </c:pt>
                      <c:pt idx="151">
                        <c:v>40999</c:v>
                      </c:pt>
                      <c:pt idx="152">
                        <c:v>41000</c:v>
                      </c:pt>
                      <c:pt idx="153">
                        <c:v>41001</c:v>
                      </c:pt>
                      <c:pt idx="154">
                        <c:v>41002</c:v>
                      </c:pt>
                      <c:pt idx="155">
                        <c:v>41003</c:v>
                      </c:pt>
                      <c:pt idx="156">
                        <c:v>41004</c:v>
                      </c:pt>
                      <c:pt idx="157">
                        <c:v>41005</c:v>
                      </c:pt>
                      <c:pt idx="158">
                        <c:v>41006</c:v>
                      </c:pt>
                      <c:pt idx="159">
                        <c:v>41007</c:v>
                      </c:pt>
                      <c:pt idx="160">
                        <c:v>41008</c:v>
                      </c:pt>
                      <c:pt idx="161">
                        <c:v>41009</c:v>
                      </c:pt>
                      <c:pt idx="162">
                        <c:v>41010</c:v>
                      </c:pt>
                      <c:pt idx="163">
                        <c:v>41011</c:v>
                      </c:pt>
                      <c:pt idx="164">
                        <c:v>41012</c:v>
                      </c:pt>
                      <c:pt idx="165">
                        <c:v>41013</c:v>
                      </c:pt>
                      <c:pt idx="166">
                        <c:v>41014</c:v>
                      </c:pt>
                      <c:pt idx="167">
                        <c:v>41015</c:v>
                      </c:pt>
                      <c:pt idx="168">
                        <c:v>41016</c:v>
                      </c:pt>
                      <c:pt idx="169">
                        <c:v>41017</c:v>
                      </c:pt>
                      <c:pt idx="170">
                        <c:v>41018</c:v>
                      </c:pt>
                      <c:pt idx="171">
                        <c:v>41019</c:v>
                      </c:pt>
                      <c:pt idx="172">
                        <c:v>41020</c:v>
                      </c:pt>
                      <c:pt idx="173">
                        <c:v>41021</c:v>
                      </c:pt>
                      <c:pt idx="174">
                        <c:v>41022</c:v>
                      </c:pt>
                      <c:pt idx="175">
                        <c:v>41023</c:v>
                      </c:pt>
                      <c:pt idx="176">
                        <c:v>41024</c:v>
                      </c:pt>
                      <c:pt idx="177">
                        <c:v>41025</c:v>
                      </c:pt>
                      <c:pt idx="178">
                        <c:v>41026</c:v>
                      </c:pt>
                      <c:pt idx="179">
                        <c:v>41027</c:v>
                      </c:pt>
                      <c:pt idx="180">
                        <c:v>41028</c:v>
                      </c:pt>
                      <c:pt idx="181">
                        <c:v>41029</c:v>
                      </c:pt>
                      <c:pt idx="182">
                        <c:v>41030</c:v>
                      </c:pt>
                      <c:pt idx="183">
                        <c:v>41031</c:v>
                      </c:pt>
                      <c:pt idx="184">
                        <c:v>41032</c:v>
                      </c:pt>
                      <c:pt idx="185">
                        <c:v>41033</c:v>
                      </c:pt>
                      <c:pt idx="186">
                        <c:v>41034</c:v>
                      </c:pt>
                      <c:pt idx="187">
                        <c:v>41035</c:v>
                      </c:pt>
                      <c:pt idx="188">
                        <c:v>41036</c:v>
                      </c:pt>
                      <c:pt idx="189">
                        <c:v>41037</c:v>
                      </c:pt>
                      <c:pt idx="190">
                        <c:v>41038</c:v>
                      </c:pt>
                      <c:pt idx="191">
                        <c:v>41039</c:v>
                      </c:pt>
                      <c:pt idx="192">
                        <c:v>41040</c:v>
                      </c:pt>
                      <c:pt idx="193">
                        <c:v>41041</c:v>
                      </c:pt>
                      <c:pt idx="194">
                        <c:v>41042</c:v>
                      </c:pt>
                      <c:pt idx="195">
                        <c:v>41043</c:v>
                      </c:pt>
                      <c:pt idx="196">
                        <c:v>41044</c:v>
                      </c:pt>
                      <c:pt idx="197">
                        <c:v>41045</c:v>
                      </c:pt>
                      <c:pt idx="198">
                        <c:v>41046</c:v>
                      </c:pt>
                      <c:pt idx="199">
                        <c:v>41047</c:v>
                      </c:pt>
                      <c:pt idx="200">
                        <c:v>41048</c:v>
                      </c:pt>
                      <c:pt idx="201">
                        <c:v>41049</c:v>
                      </c:pt>
                      <c:pt idx="202">
                        <c:v>41050</c:v>
                      </c:pt>
                      <c:pt idx="203">
                        <c:v>41051</c:v>
                      </c:pt>
                      <c:pt idx="204">
                        <c:v>41052</c:v>
                      </c:pt>
                      <c:pt idx="205">
                        <c:v>41053</c:v>
                      </c:pt>
                      <c:pt idx="206">
                        <c:v>41054</c:v>
                      </c:pt>
                      <c:pt idx="207">
                        <c:v>41055</c:v>
                      </c:pt>
                      <c:pt idx="208">
                        <c:v>41056</c:v>
                      </c:pt>
                      <c:pt idx="209">
                        <c:v>41057</c:v>
                      </c:pt>
                      <c:pt idx="210">
                        <c:v>41058</c:v>
                      </c:pt>
                      <c:pt idx="211">
                        <c:v>41059</c:v>
                      </c:pt>
                      <c:pt idx="212">
                        <c:v>41060</c:v>
                      </c:pt>
                      <c:pt idx="213">
                        <c:v>41061</c:v>
                      </c:pt>
                      <c:pt idx="214">
                        <c:v>41062</c:v>
                      </c:pt>
                      <c:pt idx="215">
                        <c:v>41063</c:v>
                      </c:pt>
                      <c:pt idx="216">
                        <c:v>41064</c:v>
                      </c:pt>
                      <c:pt idx="217">
                        <c:v>41065</c:v>
                      </c:pt>
                      <c:pt idx="218">
                        <c:v>41066</c:v>
                      </c:pt>
                      <c:pt idx="219">
                        <c:v>41067</c:v>
                      </c:pt>
                      <c:pt idx="220">
                        <c:v>41068</c:v>
                      </c:pt>
                      <c:pt idx="221">
                        <c:v>41069</c:v>
                      </c:pt>
                      <c:pt idx="222">
                        <c:v>41070</c:v>
                      </c:pt>
                      <c:pt idx="223">
                        <c:v>41071</c:v>
                      </c:pt>
                      <c:pt idx="224">
                        <c:v>41072</c:v>
                      </c:pt>
                      <c:pt idx="225">
                        <c:v>41073</c:v>
                      </c:pt>
                      <c:pt idx="226">
                        <c:v>41074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crush!$J$3:$J$229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24">
                        <c:v>6781.55</c:v>
                      </c:pt>
                      <c:pt idx="25">
                        <c:v>17240.190000000002</c:v>
                      </c:pt>
                      <c:pt idx="26">
                        <c:v>17519.539999999997</c:v>
                      </c:pt>
                      <c:pt idx="27">
                        <c:v>58498.84</c:v>
                      </c:pt>
                      <c:pt idx="28">
                        <c:v>101687.05000000002</c:v>
                      </c:pt>
                      <c:pt idx="29">
                        <c:v>114601.54999999996</c:v>
                      </c:pt>
                      <c:pt idx="30">
                        <c:v>162932.24000000005</c:v>
                      </c:pt>
                      <c:pt idx="31">
                        <c:v>233124.75999999995</c:v>
                      </c:pt>
                      <c:pt idx="32">
                        <c:v>287718.5</c:v>
                      </c:pt>
                      <c:pt idx="33">
                        <c:v>316754.39000000013</c:v>
                      </c:pt>
                      <c:pt idx="34">
                        <c:v>349015.73</c:v>
                      </c:pt>
                      <c:pt idx="35">
                        <c:v>426680.53</c:v>
                      </c:pt>
                      <c:pt idx="36">
                        <c:v>478857.33999999985</c:v>
                      </c:pt>
                      <c:pt idx="37">
                        <c:v>520019.63500000024</c:v>
                      </c:pt>
                      <c:pt idx="38">
                        <c:v>580400.53999999957</c:v>
                      </c:pt>
                      <c:pt idx="39">
                        <c:v>638962.21</c:v>
                      </c:pt>
                      <c:pt idx="40">
                        <c:v>686004.71</c:v>
                      </c:pt>
                      <c:pt idx="41">
                        <c:v>724307.91500000004</c:v>
                      </c:pt>
                      <c:pt idx="42">
                        <c:v>756580.03000000026</c:v>
                      </c:pt>
                      <c:pt idx="43">
                        <c:v>763995.91500000004</c:v>
                      </c:pt>
                      <c:pt idx="44">
                        <c:v>765099.16999999993</c:v>
                      </c:pt>
                      <c:pt idx="45">
                        <c:v>753129.43000000063</c:v>
                      </c:pt>
                      <c:pt idx="46">
                        <c:v>704007.04499999993</c:v>
                      </c:pt>
                      <c:pt idx="47">
                        <c:v>749124.22999999858</c:v>
                      </c:pt>
                      <c:pt idx="48">
                        <c:v>827774.77000000142</c:v>
                      </c:pt>
                      <c:pt idx="49">
                        <c:v>850618.94999999925</c:v>
                      </c:pt>
                      <c:pt idx="50">
                        <c:v>925757.47499999963</c:v>
                      </c:pt>
                      <c:pt idx="51">
                        <c:v>925434.36500000022</c:v>
                      </c:pt>
                      <c:pt idx="52">
                        <c:v>930640.17500000075</c:v>
                      </c:pt>
                      <c:pt idx="53">
                        <c:v>975176.60500000045</c:v>
                      </c:pt>
                      <c:pt idx="54">
                        <c:v>985160.81499999948</c:v>
                      </c:pt>
                      <c:pt idx="55">
                        <c:v>989511.60000000149</c:v>
                      </c:pt>
                      <c:pt idx="56">
                        <c:v>995377.41499999911</c:v>
                      </c:pt>
                      <c:pt idx="57">
                        <c:v>966624.87999999896</c:v>
                      </c:pt>
                      <c:pt idx="58">
                        <c:v>947988.80999999866</c:v>
                      </c:pt>
                      <c:pt idx="59">
                        <c:v>917104.24500000104</c:v>
                      </c:pt>
                      <c:pt idx="60">
                        <c:v>731199.41000000015</c:v>
                      </c:pt>
                      <c:pt idx="61">
                        <c:v>501422.33999999985</c:v>
                      </c:pt>
                      <c:pt idx="62">
                        <c:v>476862.21499999985</c:v>
                      </c:pt>
                      <c:pt idx="63">
                        <c:v>760788.80000000075</c:v>
                      </c:pt>
                      <c:pt idx="64">
                        <c:v>953618.6950000003</c:v>
                      </c:pt>
                      <c:pt idx="65">
                        <c:v>1006631.2349999994</c:v>
                      </c:pt>
                      <c:pt idx="66">
                        <c:v>1008579.5249999985</c:v>
                      </c:pt>
                      <c:pt idx="67">
                        <c:v>1026662.3000000007</c:v>
                      </c:pt>
                      <c:pt idx="68">
                        <c:v>1020933.4350000024</c:v>
                      </c:pt>
                      <c:pt idx="69">
                        <c:v>998718.63499999791</c:v>
                      </c:pt>
                      <c:pt idx="70">
                        <c:v>978348.69000000134</c:v>
                      </c:pt>
                      <c:pt idx="71">
                        <c:v>1013489.0500000007</c:v>
                      </c:pt>
                      <c:pt idx="72">
                        <c:v>1003858.3149999976</c:v>
                      </c:pt>
                      <c:pt idx="73">
                        <c:v>985793.3599999994</c:v>
                      </c:pt>
                      <c:pt idx="74">
                        <c:v>1008000.7450000048</c:v>
                      </c:pt>
                      <c:pt idx="75">
                        <c:v>1016517.2349999994</c:v>
                      </c:pt>
                      <c:pt idx="76">
                        <c:v>958963.61499999464</c:v>
                      </c:pt>
                      <c:pt idx="77">
                        <c:v>976712.97000000626</c:v>
                      </c:pt>
                      <c:pt idx="78">
                        <c:v>1041236.0849999934</c:v>
                      </c:pt>
                      <c:pt idx="79">
                        <c:v>1041313.8530000076</c:v>
                      </c:pt>
                      <c:pt idx="80">
                        <c:v>1025032.8049999997</c:v>
                      </c:pt>
                      <c:pt idx="81">
                        <c:v>1004284.7299999967</c:v>
                      </c:pt>
                      <c:pt idx="82">
                        <c:v>1015736.9919999987</c:v>
                      </c:pt>
                      <c:pt idx="83">
                        <c:v>1002191.3900000006</c:v>
                      </c:pt>
                      <c:pt idx="84">
                        <c:v>1004841.6799999997</c:v>
                      </c:pt>
                      <c:pt idx="85">
                        <c:v>988748.92499999702</c:v>
                      </c:pt>
                      <c:pt idx="86">
                        <c:v>988283.40500000119</c:v>
                      </c:pt>
                      <c:pt idx="87">
                        <c:v>991715.05000000447</c:v>
                      </c:pt>
                      <c:pt idx="88">
                        <c:v>964513.08999999613</c:v>
                      </c:pt>
                      <c:pt idx="89">
                        <c:v>938711.3900000006</c:v>
                      </c:pt>
                      <c:pt idx="90">
                        <c:v>794021.77499999851</c:v>
                      </c:pt>
                      <c:pt idx="91">
                        <c:v>664734.32500000298</c:v>
                      </c:pt>
                      <c:pt idx="92">
                        <c:v>720572.46999999881</c:v>
                      </c:pt>
                      <c:pt idx="93">
                        <c:v>898790.46999999881</c:v>
                      </c:pt>
                      <c:pt idx="94">
                        <c:v>962605.25999999791</c:v>
                      </c:pt>
                      <c:pt idx="95">
                        <c:v>982823.11500000209</c:v>
                      </c:pt>
                      <c:pt idx="96">
                        <c:v>970986.24500000477</c:v>
                      </c:pt>
                      <c:pt idx="97">
                        <c:v>975091.26999999583</c:v>
                      </c:pt>
                      <c:pt idx="98">
                        <c:v>928384.4299999997</c:v>
                      </c:pt>
                      <c:pt idx="99">
                        <c:v>1001536.1349999979</c:v>
                      </c:pt>
                      <c:pt idx="100">
                        <c:v>991340.08000000566</c:v>
                      </c:pt>
                      <c:pt idx="101">
                        <c:v>1018361.1349999979</c:v>
                      </c:pt>
                      <c:pt idx="102">
                        <c:v>1003190.0349999964</c:v>
                      </c:pt>
                      <c:pt idx="103">
                        <c:v>994734.40000000596</c:v>
                      </c:pt>
                      <c:pt idx="104">
                        <c:v>1008230.9199999943</c:v>
                      </c:pt>
                      <c:pt idx="105">
                        <c:v>1001608.6550000012</c:v>
                      </c:pt>
                      <c:pt idx="106">
                        <c:v>989037.78000000119</c:v>
                      </c:pt>
                      <c:pt idx="107">
                        <c:v>969410.1400000006</c:v>
                      </c:pt>
                      <c:pt idx="108">
                        <c:v>997856.34000000358</c:v>
                      </c:pt>
                      <c:pt idx="109">
                        <c:v>1011405.2150000036</c:v>
                      </c:pt>
                      <c:pt idx="110">
                        <c:v>994650.52499999106</c:v>
                      </c:pt>
                      <c:pt idx="111">
                        <c:v>964569.625</c:v>
                      </c:pt>
                      <c:pt idx="112">
                        <c:v>982459.04000000656</c:v>
                      </c:pt>
                      <c:pt idx="113">
                        <c:v>989906.36999998987</c:v>
                      </c:pt>
                      <c:pt idx="114">
                        <c:v>969082.40000000596</c:v>
                      </c:pt>
                      <c:pt idx="115">
                        <c:v>954015.80499999225</c:v>
                      </c:pt>
                      <c:pt idx="116">
                        <c:v>983469.29000000656</c:v>
                      </c:pt>
                      <c:pt idx="117">
                        <c:v>968906.69500000775</c:v>
                      </c:pt>
                      <c:pt idx="118">
                        <c:v>906751.11499999464</c:v>
                      </c:pt>
                      <c:pt idx="119">
                        <c:v>903521.48000000417</c:v>
                      </c:pt>
                      <c:pt idx="121">
                        <c:v>857525.59999999404</c:v>
                      </c:pt>
                      <c:pt idx="122">
                        <c:v>840707.51000000536</c:v>
                      </c:pt>
                      <c:pt idx="123">
                        <c:v>849433.6099999994</c:v>
                      </c:pt>
                      <c:pt idx="124">
                        <c:v>804797.75</c:v>
                      </c:pt>
                      <c:pt idx="125">
                        <c:v>863724</c:v>
                      </c:pt>
                      <c:pt idx="126">
                        <c:v>889425.56000000238</c:v>
                      </c:pt>
                      <c:pt idx="127">
                        <c:v>886167.41999998689</c:v>
                      </c:pt>
                      <c:pt idx="128">
                        <c:v>891699.08000001311</c:v>
                      </c:pt>
                      <c:pt idx="129">
                        <c:v>863977.47999998927</c:v>
                      </c:pt>
                      <c:pt idx="130">
                        <c:v>876733.25</c:v>
                      </c:pt>
                      <c:pt idx="131">
                        <c:v>845009.90000000596</c:v>
                      </c:pt>
                      <c:pt idx="132">
                        <c:v>856962.6400000006</c:v>
                      </c:pt>
                      <c:pt idx="133">
                        <c:v>822692.01999999583</c:v>
                      </c:pt>
                      <c:pt idx="134">
                        <c:v>773728.18000000715</c:v>
                      </c:pt>
                      <c:pt idx="135">
                        <c:v>751843.33999998868</c:v>
                      </c:pt>
                      <c:pt idx="136">
                        <c:v>741356.07999999821</c:v>
                      </c:pt>
                      <c:pt idx="137">
                        <c:v>734045.93000000715</c:v>
                      </c:pt>
                      <c:pt idx="138">
                        <c:v>709952.48000000417</c:v>
                      </c:pt>
                      <c:pt idx="139">
                        <c:v>682544.53000000119</c:v>
                      </c:pt>
                      <c:pt idx="140">
                        <c:v>647901.14999999106</c:v>
                      </c:pt>
                      <c:pt idx="141">
                        <c:v>598696.51000000536</c:v>
                      </c:pt>
                      <c:pt idx="142">
                        <c:v>591772.39999999106</c:v>
                      </c:pt>
                      <c:pt idx="143">
                        <c:v>550320.34000000358</c:v>
                      </c:pt>
                      <c:pt idx="144">
                        <c:v>581907.34000000358</c:v>
                      </c:pt>
                      <c:pt idx="145">
                        <c:v>541180.29999999702</c:v>
                      </c:pt>
                      <c:pt idx="146">
                        <c:v>487088.88000001013</c:v>
                      </c:pt>
                      <c:pt idx="147">
                        <c:v>474816.30999998748</c:v>
                      </c:pt>
                      <c:pt idx="148">
                        <c:v>432168.34000000358</c:v>
                      </c:pt>
                      <c:pt idx="149">
                        <c:v>414907</c:v>
                      </c:pt>
                      <c:pt idx="150">
                        <c:v>411763.68000000715</c:v>
                      </c:pt>
                      <c:pt idx="151">
                        <c:v>397676.93999999762</c:v>
                      </c:pt>
                      <c:pt idx="152">
                        <c:v>360535.76999999583</c:v>
                      </c:pt>
                      <c:pt idx="153">
                        <c:v>350820.40999999642</c:v>
                      </c:pt>
                      <c:pt idx="154">
                        <c:v>311604.04000000656</c:v>
                      </c:pt>
                      <c:pt idx="155">
                        <c:v>291050.79999999702</c:v>
                      </c:pt>
                      <c:pt idx="156">
                        <c:v>253295.21000000834</c:v>
                      </c:pt>
                      <c:pt idx="157">
                        <c:v>214131.45999999344</c:v>
                      </c:pt>
                      <c:pt idx="158">
                        <c:v>224053.87999999523</c:v>
                      </c:pt>
                      <c:pt idx="159">
                        <c:v>177046.10000000894</c:v>
                      </c:pt>
                      <c:pt idx="160">
                        <c:v>162705.76999999583</c:v>
                      </c:pt>
                      <c:pt idx="161">
                        <c:v>148805.81999999285</c:v>
                      </c:pt>
                      <c:pt idx="162">
                        <c:v>101760.09000000358</c:v>
                      </c:pt>
                      <c:pt idx="163">
                        <c:v>50725.680000007153</c:v>
                      </c:pt>
                      <c:pt idx="164">
                        <c:v>16506.509999990463</c:v>
                      </c:pt>
                      <c:pt idx="165">
                        <c:v>6232.6000000089407</c:v>
                      </c:pt>
                      <c:pt idx="166">
                        <c:v>4178.4899999946356</c:v>
                      </c:pt>
                      <c:pt idx="167">
                        <c:v>18056.379999995232</c:v>
                      </c:pt>
                      <c:pt idx="168">
                        <c:v>32108.95000000298</c:v>
                      </c:pt>
                      <c:pt idx="169">
                        <c:v>52174.560000002384</c:v>
                      </c:pt>
                      <c:pt idx="170">
                        <c:v>79955.710000008345</c:v>
                      </c:pt>
                      <c:pt idx="171">
                        <c:v>75378.479999989271</c:v>
                      </c:pt>
                      <c:pt idx="172">
                        <c:v>82097.689999997616</c:v>
                      </c:pt>
                      <c:pt idx="173">
                        <c:v>84188.359999999404</c:v>
                      </c:pt>
                      <c:pt idx="174">
                        <c:v>73203.970000013709</c:v>
                      </c:pt>
                      <c:pt idx="175">
                        <c:v>72666.089999988675</c:v>
                      </c:pt>
                      <c:pt idx="176">
                        <c:v>63459.170000001788</c:v>
                      </c:pt>
                      <c:pt idx="177">
                        <c:v>62615.740000009537</c:v>
                      </c:pt>
                      <c:pt idx="178">
                        <c:v>51245</c:v>
                      </c:pt>
                      <c:pt idx="179">
                        <c:v>40169.759999990463</c:v>
                      </c:pt>
                      <c:pt idx="180">
                        <c:v>32400.960000008345</c:v>
                      </c:pt>
                      <c:pt idx="181">
                        <c:v>21829.039999991655</c:v>
                      </c:pt>
                      <c:pt idx="182">
                        <c:v>24507.420000001788</c:v>
                      </c:pt>
                      <c:pt idx="183">
                        <c:v>16806.040000006557</c:v>
                      </c:pt>
                      <c:pt idx="184">
                        <c:v>12926.109999999404</c:v>
                      </c:pt>
                      <c:pt idx="185">
                        <c:v>7193.3999999910593</c:v>
                      </c:pt>
                      <c:pt idx="186">
                        <c:v>9255.4500000029802</c:v>
                      </c:pt>
                      <c:pt idx="187">
                        <c:v>1083.1599999964237</c:v>
                      </c:pt>
                      <c:pt idx="188">
                        <c:v>14514.810000002384</c:v>
                      </c:pt>
                      <c:pt idx="189">
                        <c:v>3377.6000000089407</c:v>
                      </c:pt>
                      <c:pt idx="190">
                        <c:v>2582.7799999862909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2A6-4A91-B25C-20F3DE52F74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crush!$K$2</c15:sqref>
                        </c15:formulaRef>
                      </c:ext>
                    </c:extLst>
                    <c:strCache>
                      <c:ptCount val="1"/>
                      <c:pt idx="0">
                        <c:v>2014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crush!$H$3:$H$229</c15:sqref>
                        </c15:formulaRef>
                      </c:ext>
                    </c:extLst>
                    <c:numCache>
                      <c:formatCode>[$-409]d\-mmm;@</c:formatCode>
                      <c:ptCount val="227"/>
                      <c:pt idx="0">
                        <c:v>40848</c:v>
                      </c:pt>
                      <c:pt idx="1">
                        <c:v>40849</c:v>
                      </c:pt>
                      <c:pt idx="2">
                        <c:v>40850</c:v>
                      </c:pt>
                      <c:pt idx="3">
                        <c:v>40851</c:v>
                      </c:pt>
                      <c:pt idx="4">
                        <c:v>40852</c:v>
                      </c:pt>
                      <c:pt idx="5">
                        <c:v>40853</c:v>
                      </c:pt>
                      <c:pt idx="6">
                        <c:v>40854</c:v>
                      </c:pt>
                      <c:pt idx="7">
                        <c:v>40855</c:v>
                      </c:pt>
                      <c:pt idx="8">
                        <c:v>40856</c:v>
                      </c:pt>
                      <c:pt idx="9">
                        <c:v>40857</c:v>
                      </c:pt>
                      <c:pt idx="10">
                        <c:v>40858</c:v>
                      </c:pt>
                      <c:pt idx="11">
                        <c:v>40859</c:v>
                      </c:pt>
                      <c:pt idx="12">
                        <c:v>40860</c:v>
                      </c:pt>
                      <c:pt idx="13">
                        <c:v>40861</c:v>
                      </c:pt>
                      <c:pt idx="14">
                        <c:v>40862</c:v>
                      </c:pt>
                      <c:pt idx="15">
                        <c:v>40863</c:v>
                      </c:pt>
                      <c:pt idx="16">
                        <c:v>40864</c:v>
                      </c:pt>
                      <c:pt idx="17">
                        <c:v>40865</c:v>
                      </c:pt>
                      <c:pt idx="18">
                        <c:v>40866</c:v>
                      </c:pt>
                      <c:pt idx="19">
                        <c:v>40867</c:v>
                      </c:pt>
                      <c:pt idx="20">
                        <c:v>40868</c:v>
                      </c:pt>
                      <c:pt idx="21">
                        <c:v>40869</c:v>
                      </c:pt>
                      <c:pt idx="22">
                        <c:v>40870</c:v>
                      </c:pt>
                      <c:pt idx="23">
                        <c:v>40871</c:v>
                      </c:pt>
                      <c:pt idx="24">
                        <c:v>40872</c:v>
                      </c:pt>
                      <c:pt idx="25">
                        <c:v>40873</c:v>
                      </c:pt>
                      <c:pt idx="26">
                        <c:v>40874</c:v>
                      </c:pt>
                      <c:pt idx="27">
                        <c:v>40875</c:v>
                      </c:pt>
                      <c:pt idx="28">
                        <c:v>40876</c:v>
                      </c:pt>
                      <c:pt idx="29">
                        <c:v>40877</c:v>
                      </c:pt>
                      <c:pt idx="30">
                        <c:v>40878</c:v>
                      </c:pt>
                      <c:pt idx="31">
                        <c:v>40879</c:v>
                      </c:pt>
                      <c:pt idx="32">
                        <c:v>40880</c:v>
                      </c:pt>
                      <c:pt idx="33">
                        <c:v>40881</c:v>
                      </c:pt>
                      <c:pt idx="34">
                        <c:v>40882</c:v>
                      </c:pt>
                      <c:pt idx="35">
                        <c:v>40883</c:v>
                      </c:pt>
                      <c:pt idx="36">
                        <c:v>40884</c:v>
                      </c:pt>
                      <c:pt idx="37">
                        <c:v>40885</c:v>
                      </c:pt>
                      <c:pt idx="38">
                        <c:v>40886</c:v>
                      </c:pt>
                      <c:pt idx="39">
                        <c:v>40887</c:v>
                      </c:pt>
                      <c:pt idx="40">
                        <c:v>40888</c:v>
                      </c:pt>
                      <c:pt idx="41">
                        <c:v>40889</c:v>
                      </c:pt>
                      <c:pt idx="42">
                        <c:v>40890</c:v>
                      </c:pt>
                      <c:pt idx="43">
                        <c:v>40891</c:v>
                      </c:pt>
                      <c:pt idx="44">
                        <c:v>40892</c:v>
                      </c:pt>
                      <c:pt idx="45">
                        <c:v>40893</c:v>
                      </c:pt>
                      <c:pt idx="46">
                        <c:v>40894</c:v>
                      </c:pt>
                      <c:pt idx="47">
                        <c:v>40895</c:v>
                      </c:pt>
                      <c:pt idx="48">
                        <c:v>40896</c:v>
                      </c:pt>
                      <c:pt idx="49">
                        <c:v>40897</c:v>
                      </c:pt>
                      <c:pt idx="50">
                        <c:v>40898</c:v>
                      </c:pt>
                      <c:pt idx="51">
                        <c:v>40899</c:v>
                      </c:pt>
                      <c:pt idx="52">
                        <c:v>40900</c:v>
                      </c:pt>
                      <c:pt idx="53">
                        <c:v>40901</c:v>
                      </c:pt>
                      <c:pt idx="54">
                        <c:v>40902</c:v>
                      </c:pt>
                      <c:pt idx="55">
                        <c:v>40903</c:v>
                      </c:pt>
                      <c:pt idx="56">
                        <c:v>40904</c:v>
                      </c:pt>
                      <c:pt idx="57">
                        <c:v>40905</c:v>
                      </c:pt>
                      <c:pt idx="58">
                        <c:v>40906</c:v>
                      </c:pt>
                      <c:pt idx="59">
                        <c:v>40907</c:v>
                      </c:pt>
                      <c:pt idx="60">
                        <c:v>40908</c:v>
                      </c:pt>
                      <c:pt idx="61">
                        <c:v>40909</c:v>
                      </c:pt>
                      <c:pt idx="62">
                        <c:v>40910</c:v>
                      </c:pt>
                      <c:pt idx="63">
                        <c:v>40911</c:v>
                      </c:pt>
                      <c:pt idx="64">
                        <c:v>40912</c:v>
                      </c:pt>
                      <c:pt idx="65">
                        <c:v>40913</c:v>
                      </c:pt>
                      <c:pt idx="66">
                        <c:v>40914</c:v>
                      </c:pt>
                      <c:pt idx="67">
                        <c:v>40915</c:v>
                      </c:pt>
                      <c:pt idx="68">
                        <c:v>40916</c:v>
                      </c:pt>
                      <c:pt idx="69">
                        <c:v>40917</c:v>
                      </c:pt>
                      <c:pt idx="70">
                        <c:v>40918</c:v>
                      </c:pt>
                      <c:pt idx="71">
                        <c:v>40919</c:v>
                      </c:pt>
                      <c:pt idx="72">
                        <c:v>40920</c:v>
                      </c:pt>
                      <c:pt idx="73">
                        <c:v>40921</c:v>
                      </c:pt>
                      <c:pt idx="74">
                        <c:v>40922</c:v>
                      </c:pt>
                      <c:pt idx="75">
                        <c:v>40923</c:v>
                      </c:pt>
                      <c:pt idx="76">
                        <c:v>40924</c:v>
                      </c:pt>
                      <c:pt idx="77">
                        <c:v>40925</c:v>
                      </c:pt>
                      <c:pt idx="78">
                        <c:v>40926</c:v>
                      </c:pt>
                      <c:pt idx="79">
                        <c:v>40927</c:v>
                      </c:pt>
                      <c:pt idx="80">
                        <c:v>40928</c:v>
                      </c:pt>
                      <c:pt idx="81">
                        <c:v>40929</c:v>
                      </c:pt>
                      <c:pt idx="82">
                        <c:v>40930</c:v>
                      </c:pt>
                      <c:pt idx="83">
                        <c:v>40931</c:v>
                      </c:pt>
                      <c:pt idx="84">
                        <c:v>40932</c:v>
                      </c:pt>
                      <c:pt idx="85">
                        <c:v>40933</c:v>
                      </c:pt>
                      <c:pt idx="86">
                        <c:v>40934</c:v>
                      </c:pt>
                      <c:pt idx="87">
                        <c:v>40935</c:v>
                      </c:pt>
                      <c:pt idx="88">
                        <c:v>40936</c:v>
                      </c:pt>
                      <c:pt idx="89">
                        <c:v>40937</c:v>
                      </c:pt>
                      <c:pt idx="90">
                        <c:v>40938</c:v>
                      </c:pt>
                      <c:pt idx="91">
                        <c:v>40939</c:v>
                      </c:pt>
                      <c:pt idx="92">
                        <c:v>40940</c:v>
                      </c:pt>
                      <c:pt idx="93">
                        <c:v>40941</c:v>
                      </c:pt>
                      <c:pt idx="94">
                        <c:v>40942</c:v>
                      </c:pt>
                      <c:pt idx="95">
                        <c:v>40943</c:v>
                      </c:pt>
                      <c:pt idx="96">
                        <c:v>40944</c:v>
                      </c:pt>
                      <c:pt idx="97">
                        <c:v>40945</c:v>
                      </c:pt>
                      <c:pt idx="98">
                        <c:v>40946</c:v>
                      </c:pt>
                      <c:pt idx="99">
                        <c:v>40947</c:v>
                      </c:pt>
                      <c:pt idx="100">
                        <c:v>40948</c:v>
                      </c:pt>
                      <c:pt idx="101">
                        <c:v>40949</c:v>
                      </c:pt>
                      <c:pt idx="102">
                        <c:v>40950</c:v>
                      </c:pt>
                      <c:pt idx="103">
                        <c:v>40951</c:v>
                      </c:pt>
                      <c:pt idx="104">
                        <c:v>40952</c:v>
                      </c:pt>
                      <c:pt idx="105">
                        <c:v>40953</c:v>
                      </c:pt>
                      <c:pt idx="106">
                        <c:v>40954</c:v>
                      </c:pt>
                      <c:pt idx="107">
                        <c:v>40955</c:v>
                      </c:pt>
                      <c:pt idx="108">
                        <c:v>40956</c:v>
                      </c:pt>
                      <c:pt idx="109">
                        <c:v>40957</c:v>
                      </c:pt>
                      <c:pt idx="110">
                        <c:v>40958</c:v>
                      </c:pt>
                      <c:pt idx="111">
                        <c:v>40959</c:v>
                      </c:pt>
                      <c:pt idx="112">
                        <c:v>40960</c:v>
                      </c:pt>
                      <c:pt idx="113">
                        <c:v>40961</c:v>
                      </c:pt>
                      <c:pt idx="114">
                        <c:v>40962</c:v>
                      </c:pt>
                      <c:pt idx="115">
                        <c:v>40963</c:v>
                      </c:pt>
                      <c:pt idx="116">
                        <c:v>40964</c:v>
                      </c:pt>
                      <c:pt idx="117">
                        <c:v>40965</c:v>
                      </c:pt>
                      <c:pt idx="118">
                        <c:v>40966</c:v>
                      </c:pt>
                      <c:pt idx="119">
                        <c:v>40967</c:v>
                      </c:pt>
                      <c:pt idx="120">
                        <c:v>40968</c:v>
                      </c:pt>
                      <c:pt idx="121">
                        <c:v>40969</c:v>
                      </c:pt>
                      <c:pt idx="122">
                        <c:v>40970</c:v>
                      </c:pt>
                      <c:pt idx="123">
                        <c:v>40971</c:v>
                      </c:pt>
                      <c:pt idx="124">
                        <c:v>40972</c:v>
                      </c:pt>
                      <c:pt idx="125">
                        <c:v>40973</c:v>
                      </c:pt>
                      <c:pt idx="126">
                        <c:v>40974</c:v>
                      </c:pt>
                      <c:pt idx="127">
                        <c:v>40975</c:v>
                      </c:pt>
                      <c:pt idx="128">
                        <c:v>40976</c:v>
                      </c:pt>
                      <c:pt idx="129">
                        <c:v>40977</c:v>
                      </c:pt>
                      <c:pt idx="130">
                        <c:v>40978</c:v>
                      </c:pt>
                      <c:pt idx="131">
                        <c:v>40979</c:v>
                      </c:pt>
                      <c:pt idx="132">
                        <c:v>40980</c:v>
                      </c:pt>
                      <c:pt idx="133">
                        <c:v>40981</c:v>
                      </c:pt>
                      <c:pt idx="134">
                        <c:v>40982</c:v>
                      </c:pt>
                      <c:pt idx="135">
                        <c:v>40983</c:v>
                      </c:pt>
                      <c:pt idx="136">
                        <c:v>40984</c:v>
                      </c:pt>
                      <c:pt idx="137">
                        <c:v>40985</c:v>
                      </c:pt>
                      <c:pt idx="138">
                        <c:v>40986</c:v>
                      </c:pt>
                      <c:pt idx="139">
                        <c:v>40987</c:v>
                      </c:pt>
                      <c:pt idx="140">
                        <c:v>40988</c:v>
                      </c:pt>
                      <c:pt idx="141">
                        <c:v>40989</c:v>
                      </c:pt>
                      <c:pt idx="142">
                        <c:v>40990</c:v>
                      </c:pt>
                      <c:pt idx="143">
                        <c:v>40991</c:v>
                      </c:pt>
                      <c:pt idx="144">
                        <c:v>40992</c:v>
                      </c:pt>
                      <c:pt idx="145">
                        <c:v>40993</c:v>
                      </c:pt>
                      <c:pt idx="146">
                        <c:v>40994</c:v>
                      </c:pt>
                      <c:pt idx="147">
                        <c:v>40995</c:v>
                      </c:pt>
                      <c:pt idx="148">
                        <c:v>40996</c:v>
                      </c:pt>
                      <c:pt idx="149">
                        <c:v>40997</c:v>
                      </c:pt>
                      <c:pt idx="150">
                        <c:v>40998</c:v>
                      </c:pt>
                      <c:pt idx="151">
                        <c:v>40999</c:v>
                      </c:pt>
                      <c:pt idx="152">
                        <c:v>41000</c:v>
                      </c:pt>
                      <c:pt idx="153">
                        <c:v>41001</c:v>
                      </c:pt>
                      <c:pt idx="154">
                        <c:v>41002</c:v>
                      </c:pt>
                      <c:pt idx="155">
                        <c:v>41003</c:v>
                      </c:pt>
                      <c:pt idx="156">
                        <c:v>41004</c:v>
                      </c:pt>
                      <c:pt idx="157">
                        <c:v>41005</c:v>
                      </c:pt>
                      <c:pt idx="158">
                        <c:v>41006</c:v>
                      </c:pt>
                      <c:pt idx="159">
                        <c:v>41007</c:v>
                      </c:pt>
                      <c:pt idx="160">
                        <c:v>41008</c:v>
                      </c:pt>
                      <c:pt idx="161">
                        <c:v>41009</c:v>
                      </c:pt>
                      <c:pt idx="162">
                        <c:v>41010</c:v>
                      </c:pt>
                      <c:pt idx="163">
                        <c:v>41011</c:v>
                      </c:pt>
                      <c:pt idx="164">
                        <c:v>41012</c:v>
                      </c:pt>
                      <c:pt idx="165">
                        <c:v>41013</c:v>
                      </c:pt>
                      <c:pt idx="166">
                        <c:v>41014</c:v>
                      </c:pt>
                      <c:pt idx="167">
                        <c:v>41015</c:v>
                      </c:pt>
                      <c:pt idx="168">
                        <c:v>41016</c:v>
                      </c:pt>
                      <c:pt idx="169">
                        <c:v>41017</c:v>
                      </c:pt>
                      <c:pt idx="170">
                        <c:v>41018</c:v>
                      </c:pt>
                      <c:pt idx="171">
                        <c:v>41019</c:v>
                      </c:pt>
                      <c:pt idx="172">
                        <c:v>41020</c:v>
                      </c:pt>
                      <c:pt idx="173">
                        <c:v>41021</c:v>
                      </c:pt>
                      <c:pt idx="174">
                        <c:v>41022</c:v>
                      </c:pt>
                      <c:pt idx="175">
                        <c:v>41023</c:v>
                      </c:pt>
                      <c:pt idx="176">
                        <c:v>41024</c:v>
                      </c:pt>
                      <c:pt idx="177">
                        <c:v>41025</c:v>
                      </c:pt>
                      <c:pt idx="178">
                        <c:v>41026</c:v>
                      </c:pt>
                      <c:pt idx="179">
                        <c:v>41027</c:v>
                      </c:pt>
                      <c:pt idx="180">
                        <c:v>41028</c:v>
                      </c:pt>
                      <c:pt idx="181">
                        <c:v>41029</c:v>
                      </c:pt>
                      <c:pt idx="182">
                        <c:v>41030</c:v>
                      </c:pt>
                      <c:pt idx="183">
                        <c:v>41031</c:v>
                      </c:pt>
                      <c:pt idx="184">
                        <c:v>41032</c:v>
                      </c:pt>
                      <c:pt idx="185">
                        <c:v>41033</c:v>
                      </c:pt>
                      <c:pt idx="186">
                        <c:v>41034</c:v>
                      </c:pt>
                      <c:pt idx="187">
                        <c:v>41035</c:v>
                      </c:pt>
                      <c:pt idx="188">
                        <c:v>41036</c:v>
                      </c:pt>
                      <c:pt idx="189">
                        <c:v>41037</c:v>
                      </c:pt>
                      <c:pt idx="190">
                        <c:v>41038</c:v>
                      </c:pt>
                      <c:pt idx="191">
                        <c:v>41039</c:v>
                      </c:pt>
                      <c:pt idx="192">
                        <c:v>41040</c:v>
                      </c:pt>
                      <c:pt idx="193">
                        <c:v>41041</c:v>
                      </c:pt>
                      <c:pt idx="194">
                        <c:v>41042</c:v>
                      </c:pt>
                      <c:pt idx="195">
                        <c:v>41043</c:v>
                      </c:pt>
                      <c:pt idx="196">
                        <c:v>41044</c:v>
                      </c:pt>
                      <c:pt idx="197">
                        <c:v>41045</c:v>
                      </c:pt>
                      <c:pt idx="198">
                        <c:v>41046</c:v>
                      </c:pt>
                      <c:pt idx="199">
                        <c:v>41047</c:v>
                      </c:pt>
                      <c:pt idx="200">
                        <c:v>41048</c:v>
                      </c:pt>
                      <c:pt idx="201">
                        <c:v>41049</c:v>
                      </c:pt>
                      <c:pt idx="202">
                        <c:v>41050</c:v>
                      </c:pt>
                      <c:pt idx="203">
                        <c:v>41051</c:v>
                      </c:pt>
                      <c:pt idx="204">
                        <c:v>41052</c:v>
                      </c:pt>
                      <c:pt idx="205">
                        <c:v>41053</c:v>
                      </c:pt>
                      <c:pt idx="206">
                        <c:v>41054</c:v>
                      </c:pt>
                      <c:pt idx="207">
                        <c:v>41055</c:v>
                      </c:pt>
                      <c:pt idx="208">
                        <c:v>41056</c:v>
                      </c:pt>
                      <c:pt idx="209">
                        <c:v>41057</c:v>
                      </c:pt>
                      <c:pt idx="210">
                        <c:v>41058</c:v>
                      </c:pt>
                      <c:pt idx="211">
                        <c:v>41059</c:v>
                      </c:pt>
                      <c:pt idx="212">
                        <c:v>41060</c:v>
                      </c:pt>
                      <c:pt idx="213">
                        <c:v>41061</c:v>
                      </c:pt>
                      <c:pt idx="214">
                        <c:v>41062</c:v>
                      </c:pt>
                      <c:pt idx="215">
                        <c:v>41063</c:v>
                      </c:pt>
                      <c:pt idx="216">
                        <c:v>41064</c:v>
                      </c:pt>
                      <c:pt idx="217">
                        <c:v>41065</c:v>
                      </c:pt>
                      <c:pt idx="218">
                        <c:v>41066</c:v>
                      </c:pt>
                      <c:pt idx="219">
                        <c:v>41067</c:v>
                      </c:pt>
                      <c:pt idx="220">
                        <c:v>41068</c:v>
                      </c:pt>
                      <c:pt idx="221">
                        <c:v>41069</c:v>
                      </c:pt>
                      <c:pt idx="222">
                        <c:v>41070</c:v>
                      </c:pt>
                      <c:pt idx="223">
                        <c:v>41071</c:v>
                      </c:pt>
                      <c:pt idx="224">
                        <c:v>41072</c:v>
                      </c:pt>
                      <c:pt idx="225">
                        <c:v>41073</c:v>
                      </c:pt>
                      <c:pt idx="226">
                        <c:v>41074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crush!$K$3:$K$229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30">
                        <c:v>98132.650000000023</c:v>
                      </c:pt>
                      <c:pt idx="31">
                        <c:v>191684.21499999997</c:v>
                      </c:pt>
                      <c:pt idx="32">
                        <c:v>258673.51500000001</c:v>
                      </c:pt>
                      <c:pt idx="33">
                        <c:v>347347.68499999994</c:v>
                      </c:pt>
                      <c:pt idx="34">
                        <c:v>366951.78499999992</c:v>
                      </c:pt>
                      <c:pt idx="35">
                        <c:v>430997.43999999994</c:v>
                      </c:pt>
                      <c:pt idx="36">
                        <c:v>448972.68500000029</c:v>
                      </c:pt>
                      <c:pt idx="37">
                        <c:v>476796.14000000013</c:v>
                      </c:pt>
                      <c:pt idx="38">
                        <c:v>515294.52499999944</c:v>
                      </c:pt>
                      <c:pt idx="39">
                        <c:v>590584.11500000069</c:v>
                      </c:pt>
                      <c:pt idx="40">
                        <c:v>657820.60499999905</c:v>
                      </c:pt>
                      <c:pt idx="41">
                        <c:v>708048.08999999985</c:v>
                      </c:pt>
                      <c:pt idx="42">
                        <c:v>734087.11000000127</c:v>
                      </c:pt>
                      <c:pt idx="43">
                        <c:v>754546.27499999944</c:v>
                      </c:pt>
                      <c:pt idx="44">
                        <c:v>788126.29499999993</c:v>
                      </c:pt>
                      <c:pt idx="45">
                        <c:v>799046.20500000101</c:v>
                      </c:pt>
                      <c:pt idx="46">
                        <c:v>845176.65000000037</c:v>
                      </c:pt>
                      <c:pt idx="47">
                        <c:v>855696.50999999791</c:v>
                      </c:pt>
                      <c:pt idx="48">
                        <c:v>843124.57000000216</c:v>
                      </c:pt>
                      <c:pt idx="49">
                        <c:v>866830.3049999997</c:v>
                      </c:pt>
                      <c:pt idx="50">
                        <c:v>892239.58999999985</c:v>
                      </c:pt>
                      <c:pt idx="51">
                        <c:v>922563.19999999925</c:v>
                      </c:pt>
                      <c:pt idx="52">
                        <c:v>899237.84499999881</c:v>
                      </c:pt>
                      <c:pt idx="53">
                        <c:v>907849.05999999866</c:v>
                      </c:pt>
                      <c:pt idx="54">
                        <c:v>942420.71000000089</c:v>
                      </c:pt>
                      <c:pt idx="55">
                        <c:v>974445.73000000417</c:v>
                      </c:pt>
                      <c:pt idx="56">
                        <c:v>1001243.754999999</c:v>
                      </c:pt>
                      <c:pt idx="57">
                        <c:v>1047029.0599999987</c:v>
                      </c:pt>
                      <c:pt idx="58">
                        <c:v>1005486.2399999946</c:v>
                      </c:pt>
                      <c:pt idx="59">
                        <c:v>912104.44500000775</c:v>
                      </c:pt>
                      <c:pt idx="60">
                        <c:v>665011.01999999583</c:v>
                      </c:pt>
                      <c:pt idx="61">
                        <c:v>449480.73000000045</c:v>
                      </c:pt>
                      <c:pt idx="62">
                        <c:v>489650.75500000268</c:v>
                      </c:pt>
                      <c:pt idx="63">
                        <c:v>711740.76999999955</c:v>
                      </c:pt>
                      <c:pt idx="64">
                        <c:v>879234.23999999464</c:v>
                      </c:pt>
                      <c:pt idx="65">
                        <c:v>949394.66500000656</c:v>
                      </c:pt>
                      <c:pt idx="66">
                        <c:v>1046328.799999997</c:v>
                      </c:pt>
                      <c:pt idx="67">
                        <c:v>1057997.6300000027</c:v>
                      </c:pt>
                      <c:pt idx="68">
                        <c:v>1070642.0849999972</c:v>
                      </c:pt>
                      <c:pt idx="69">
                        <c:v>993541.11499999836</c:v>
                      </c:pt>
                      <c:pt idx="70">
                        <c:v>972139.31500000507</c:v>
                      </c:pt>
                      <c:pt idx="71">
                        <c:v>828962.95499999821</c:v>
                      </c:pt>
                      <c:pt idx="72">
                        <c:v>846287.27999999747</c:v>
                      </c:pt>
                      <c:pt idx="73">
                        <c:v>926326.6099999994</c:v>
                      </c:pt>
                      <c:pt idx="74">
                        <c:v>1011915.9499999993</c:v>
                      </c:pt>
                      <c:pt idx="75">
                        <c:v>1034864.7600000054</c:v>
                      </c:pt>
                      <c:pt idx="76">
                        <c:v>1029911.4499999955</c:v>
                      </c:pt>
                      <c:pt idx="77">
                        <c:v>1053431.3999999985</c:v>
                      </c:pt>
                      <c:pt idx="78">
                        <c:v>1044075.3299999982</c:v>
                      </c:pt>
                      <c:pt idx="79">
                        <c:v>1016941.5100000054</c:v>
                      </c:pt>
                      <c:pt idx="80">
                        <c:v>1030797.075000003</c:v>
                      </c:pt>
                      <c:pt idx="81">
                        <c:v>1024317.8449999988</c:v>
                      </c:pt>
                      <c:pt idx="82">
                        <c:v>1017493.099999994</c:v>
                      </c:pt>
                      <c:pt idx="83">
                        <c:v>1064367.7449999973</c:v>
                      </c:pt>
                      <c:pt idx="84">
                        <c:v>1050657.9600000009</c:v>
                      </c:pt>
                      <c:pt idx="85">
                        <c:v>1020040.4849999994</c:v>
                      </c:pt>
                      <c:pt idx="86">
                        <c:v>1015422.4950000122</c:v>
                      </c:pt>
                      <c:pt idx="87">
                        <c:v>972369.22499998659</c:v>
                      </c:pt>
                      <c:pt idx="88">
                        <c:v>987974.67000000179</c:v>
                      </c:pt>
                      <c:pt idx="89">
                        <c:v>1005338.4400000125</c:v>
                      </c:pt>
                      <c:pt idx="90">
                        <c:v>1012587.3799999878</c:v>
                      </c:pt>
                      <c:pt idx="91">
                        <c:v>1041692.3700000048</c:v>
                      </c:pt>
                      <c:pt idx="92">
                        <c:v>945256.96999999881</c:v>
                      </c:pt>
                      <c:pt idx="93">
                        <c:v>966060.72499999404</c:v>
                      </c:pt>
                      <c:pt idx="94">
                        <c:v>977777.42500000447</c:v>
                      </c:pt>
                      <c:pt idx="95">
                        <c:v>956090.14500001073</c:v>
                      </c:pt>
                      <c:pt idx="96">
                        <c:v>1032447.9049999863</c:v>
                      </c:pt>
                      <c:pt idx="97">
                        <c:v>996354.86499999464</c:v>
                      </c:pt>
                      <c:pt idx="98">
                        <c:v>994356.84500002116</c:v>
                      </c:pt>
                      <c:pt idx="99">
                        <c:v>1009302.5549999923</c:v>
                      </c:pt>
                      <c:pt idx="100">
                        <c:v>1049437.9699999988</c:v>
                      </c:pt>
                      <c:pt idx="101">
                        <c:v>1046171.0799999908</c:v>
                      </c:pt>
                      <c:pt idx="102">
                        <c:v>1005893.8200000077</c:v>
                      </c:pt>
                      <c:pt idx="103">
                        <c:v>1068862.7550000027</c:v>
                      </c:pt>
                      <c:pt idx="104">
                        <c:v>1048223.4600000083</c:v>
                      </c:pt>
                      <c:pt idx="105">
                        <c:v>1013030.9449999854</c:v>
                      </c:pt>
                      <c:pt idx="106">
                        <c:v>1015306.8549999967</c:v>
                      </c:pt>
                      <c:pt idx="107">
                        <c:v>1004002.5549999997</c:v>
                      </c:pt>
                      <c:pt idx="108">
                        <c:v>1007675.8600000143</c:v>
                      </c:pt>
                      <c:pt idx="109">
                        <c:v>889654.59499999881</c:v>
                      </c:pt>
                      <c:pt idx="110">
                        <c:v>834435.07999999821</c:v>
                      </c:pt>
                      <c:pt idx="111">
                        <c:v>890056.20499999821</c:v>
                      </c:pt>
                      <c:pt idx="112">
                        <c:v>974078.37000000477</c:v>
                      </c:pt>
                      <c:pt idx="113">
                        <c:v>944100.56000000238</c:v>
                      </c:pt>
                      <c:pt idx="114">
                        <c:v>959329.54499998689</c:v>
                      </c:pt>
                      <c:pt idx="115">
                        <c:v>932798.82500000298</c:v>
                      </c:pt>
                      <c:pt idx="116">
                        <c:v>947801.80499999225</c:v>
                      </c:pt>
                      <c:pt idx="117">
                        <c:v>975532.47500000894</c:v>
                      </c:pt>
                      <c:pt idx="118">
                        <c:v>961060.19000001252</c:v>
                      </c:pt>
                      <c:pt idx="119">
                        <c:v>969758.54999999702</c:v>
                      </c:pt>
                      <c:pt idx="121">
                        <c:v>942743.20499999821</c:v>
                      </c:pt>
                      <c:pt idx="122">
                        <c:v>871392.10499998927</c:v>
                      </c:pt>
                      <c:pt idx="123">
                        <c:v>794900.65500000119</c:v>
                      </c:pt>
                      <c:pt idx="124">
                        <c:v>851193.76999999583</c:v>
                      </c:pt>
                      <c:pt idx="125">
                        <c:v>902707.50500001013</c:v>
                      </c:pt>
                      <c:pt idx="126">
                        <c:v>901525.00499999523</c:v>
                      </c:pt>
                      <c:pt idx="127">
                        <c:v>852754.95000000298</c:v>
                      </c:pt>
                      <c:pt idx="128">
                        <c:v>890911.56499999762</c:v>
                      </c:pt>
                      <c:pt idx="129">
                        <c:v>873030.17000000179</c:v>
                      </c:pt>
                      <c:pt idx="130">
                        <c:v>854594.65500001609</c:v>
                      </c:pt>
                      <c:pt idx="131">
                        <c:v>845326.32999998331</c:v>
                      </c:pt>
                      <c:pt idx="132">
                        <c:v>849188.38000001013</c:v>
                      </c:pt>
                      <c:pt idx="133">
                        <c:v>824259.35499998927</c:v>
                      </c:pt>
                      <c:pt idx="134">
                        <c:v>810933.07500001788</c:v>
                      </c:pt>
                      <c:pt idx="135">
                        <c:v>805444.14999997616</c:v>
                      </c:pt>
                      <c:pt idx="136">
                        <c:v>740484.3900000006</c:v>
                      </c:pt>
                      <c:pt idx="137">
                        <c:v>743063.04500000179</c:v>
                      </c:pt>
                      <c:pt idx="138">
                        <c:v>728882.89999997616</c:v>
                      </c:pt>
                      <c:pt idx="139">
                        <c:v>674116.81500002742</c:v>
                      </c:pt>
                      <c:pt idx="140">
                        <c:v>664057.80500000715</c:v>
                      </c:pt>
                      <c:pt idx="141">
                        <c:v>665230.83500000834</c:v>
                      </c:pt>
                      <c:pt idx="142">
                        <c:v>624730.35499997437</c:v>
                      </c:pt>
                      <c:pt idx="143">
                        <c:v>605256.02000001073</c:v>
                      </c:pt>
                      <c:pt idx="144">
                        <c:v>555754.89500001073</c:v>
                      </c:pt>
                      <c:pt idx="145">
                        <c:v>515533.46999998391</c:v>
                      </c:pt>
                      <c:pt idx="146">
                        <c:v>528675.52000001073</c:v>
                      </c:pt>
                      <c:pt idx="147">
                        <c:v>493345.67999997735</c:v>
                      </c:pt>
                      <c:pt idx="148">
                        <c:v>507683.8900000155</c:v>
                      </c:pt>
                      <c:pt idx="149">
                        <c:v>456203.78000001609</c:v>
                      </c:pt>
                      <c:pt idx="150">
                        <c:v>438392.47999997437</c:v>
                      </c:pt>
                      <c:pt idx="151">
                        <c:v>408352.44000001252</c:v>
                      </c:pt>
                      <c:pt idx="152">
                        <c:v>401088.36999998987</c:v>
                      </c:pt>
                      <c:pt idx="153">
                        <c:v>375994.06000001729</c:v>
                      </c:pt>
                      <c:pt idx="154">
                        <c:v>357463.92999999225</c:v>
                      </c:pt>
                      <c:pt idx="155">
                        <c:v>351221.48000001907</c:v>
                      </c:pt>
                      <c:pt idx="156">
                        <c:v>310935.46999998391</c:v>
                      </c:pt>
                      <c:pt idx="157">
                        <c:v>279717.84999999404</c:v>
                      </c:pt>
                      <c:pt idx="158">
                        <c:v>258350.88000001013</c:v>
                      </c:pt>
                      <c:pt idx="159">
                        <c:v>275166.27999998629</c:v>
                      </c:pt>
                      <c:pt idx="160">
                        <c:v>211993.10000000894</c:v>
                      </c:pt>
                      <c:pt idx="161">
                        <c:v>164716.21999998391</c:v>
                      </c:pt>
                      <c:pt idx="162">
                        <c:v>110165.11000002921</c:v>
                      </c:pt>
                      <c:pt idx="163">
                        <c:v>29367.79999999702</c:v>
                      </c:pt>
                      <c:pt idx="164">
                        <c:v>10456.649999991059</c:v>
                      </c:pt>
                      <c:pt idx="165">
                        <c:v>25506.080000013113</c:v>
                      </c:pt>
                      <c:pt idx="166">
                        <c:v>17300.659999981523</c:v>
                      </c:pt>
                      <c:pt idx="167">
                        <c:v>27611.080000013113</c:v>
                      </c:pt>
                      <c:pt idx="168">
                        <c:v>77979.999999985099</c:v>
                      </c:pt>
                      <c:pt idx="169">
                        <c:v>127755.26000002027</c:v>
                      </c:pt>
                      <c:pt idx="170">
                        <c:v>139046.29999998212</c:v>
                      </c:pt>
                      <c:pt idx="171">
                        <c:v>136665.72000001371</c:v>
                      </c:pt>
                      <c:pt idx="172">
                        <c:v>271007.17000000179</c:v>
                      </c:pt>
                      <c:pt idx="173">
                        <c:v>128086.06999999285</c:v>
                      </c:pt>
                      <c:pt idx="174">
                        <c:v>121219.44029998779</c:v>
                      </c:pt>
                      <c:pt idx="175">
                        <c:v>108010.43000000715</c:v>
                      </c:pt>
                      <c:pt idx="176">
                        <c:v>96964.810000002384</c:v>
                      </c:pt>
                      <c:pt idx="177">
                        <c:v>0</c:v>
                      </c:pt>
                      <c:pt idx="178">
                        <c:v>88263.859999999404</c:v>
                      </c:pt>
                      <c:pt idx="179">
                        <c:v>80580.579999998212</c:v>
                      </c:pt>
                      <c:pt idx="180">
                        <c:v>65800.909999996424</c:v>
                      </c:pt>
                      <c:pt idx="181">
                        <c:v>67390.080000013113</c:v>
                      </c:pt>
                      <c:pt idx="182">
                        <c:v>47818.629999995232</c:v>
                      </c:pt>
                      <c:pt idx="183">
                        <c:v>36117.069999992847</c:v>
                      </c:pt>
                      <c:pt idx="184">
                        <c:v>34165.590000003576</c:v>
                      </c:pt>
                      <c:pt idx="185">
                        <c:v>28429.879999995232</c:v>
                      </c:pt>
                      <c:pt idx="186">
                        <c:v>23824.320000007749</c:v>
                      </c:pt>
                      <c:pt idx="187">
                        <c:v>15863.510000005364</c:v>
                      </c:pt>
                      <c:pt idx="188">
                        <c:v>11637.889999985695</c:v>
                      </c:pt>
                      <c:pt idx="189">
                        <c:v>5701.2000000029802</c:v>
                      </c:pt>
                      <c:pt idx="190">
                        <c:v>651.95000000298023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2A6-4A91-B25C-20F3DE52F74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crush!$L$2</c15:sqref>
                        </c15:formulaRef>
                      </c:ext>
                    </c:extLst>
                    <c:strCache>
                      <c:ptCount val="1"/>
                      <c:pt idx="0">
                        <c:v>2015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crush!$H$3:$H$229</c15:sqref>
                        </c15:formulaRef>
                      </c:ext>
                    </c:extLst>
                    <c:numCache>
                      <c:formatCode>[$-409]d\-mmm;@</c:formatCode>
                      <c:ptCount val="227"/>
                      <c:pt idx="0">
                        <c:v>40848</c:v>
                      </c:pt>
                      <c:pt idx="1">
                        <c:v>40849</c:v>
                      </c:pt>
                      <c:pt idx="2">
                        <c:v>40850</c:v>
                      </c:pt>
                      <c:pt idx="3">
                        <c:v>40851</c:v>
                      </c:pt>
                      <c:pt idx="4">
                        <c:v>40852</c:v>
                      </c:pt>
                      <c:pt idx="5">
                        <c:v>40853</c:v>
                      </c:pt>
                      <c:pt idx="6">
                        <c:v>40854</c:v>
                      </c:pt>
                      <c:pt idx="7">
                        <c:v>40855</c:v>
                      </c:pt>
                      <c:pt idx="8">
                        <c:v>40856</c:v>
                      </c:pt>
                      <c:pt idx="9">
                        <c:v>40857</c:v>
                      </c:pt>
                      <c:pt idx="10">
                        <c:v>40858</c:v>
                      </c:pt>
                      <c:pt idx="11">
                        <c:v>40859</c:v>
                      </c:pt>
                      <c:pt idx="12">
                        <c:v>40860</c:v>
                      </c:pt>
                      <c:pt idx="13">
                        <c:v>40861</c:v>
                      </c:pt>
                      <c:pt idx="14">
                        <c:v>40862</c:v>
                      </c:pt>
                      <c:pt idx="15">
                        <c:v>40863</c:v>
                      </c:pt>
                      <c:pt idx="16">
                        <c:v>40864</c:v>
                      </c:pt>
                      <c:pt idx="17">
                        <c:v>40865</c:v>
                      </c:pt>
                      <c:pt idx="18">
                        <c:v>40866</c:v>
                      </c:pt>
                      <c:pt idx="19">
                        <c:v>40867</c:v>
                      </c:pt>
                      <c:pt idx="20">
                        <c:v>40868</c:v>
                      </c:pt>
                      <c:pt idx="21">
                        <c:v>40869</c:v>
                      </c:pt>
                      <c:pt idx="22">
                        <c:v>40870</c:v>
                      </c:pt>
                      <c:pt idx="23">
                        <c:v>40871</c:v>
                      </c:pt>
                      <c:pt idx="24">
                        <c:v>40872</c:v>
                      </c:pt>
                      <c:pt idx="25">
                        <c:v>40873</c:v>
                      </c:pt>
                      <c:pt idx="26">
                        <c:v>40874</c:v>
                      </c:pt>
                      <c:pt idx="27">
                        <c:v>40875</c:v>
                      </c:pt>
                      <c:pt idx="28">
                        <c:v>40876</c:v>
                      </c:pt>
                      <c:pt idx="29">
                        <c:v>40877</c:v>
                      </c:pt>
                      <c:pt idx="30">
                        <c:v>40878</c:v>
                      </c:pt>
                      <c:pt idx="31">
                        <c:v>40879</c:v>
                      </c:pt>
                      <c:pt idx="32">
                        <c:v>40880</c:v>
                      </c:pt>
                      <c:pt idx="33">
                        <c:v>40881</c:v>
                      </c:pt>
                      <c:pt idx="34">
                        <c:v>40882</c:v>
                      </c:pt>
                      <c:pt idx="35">
                        <c:v>40883</c:v>
                      </c:pt>
                      <c:pt idx="36">
                        <c:v>40884</c:v>
                      </c:pt>
                      <c:pt idx="37">
                        <c:v>40885</c:v>
                      </c:pt>
                      <c:pt idx="38">
                        <c:v>40886</c:v>
                      </c:pt>
                      <c:pt idx="39">
                        <c:v>40887</c:v>
                      </c:pt>
                      <c:pt idx="40">
                        <c:v>40888</c:v>
                      </c:pt>
                      <c:pt idx="41">
                        <c:v>40889</c:v>
                      </c:pt>
                      <c:pt idx="42">
                        <c:v>40890</c:v>
                      </c:pt>
                      <c:pt idx="43">
                        <c:v>40891</c:v>
                      </c:pt>
                      <c:pt idx="44">
                        <c:v>40892</c:v>
                      </c:pt>
                      <c:pt idx="45">
                        <c:v>40893</c:v>
                      </c:pt>
                      <c:pt idx="46">
                        <c:v>40894</c:v>
                      </c:pt>
                      <c:pt idx="47">
                        <c:v>40895</c:v>
                      </c:pt>
                      <c:pt idx="48">
                        <c:v>40896</c:v>
                      </c:pt>
                      <c:pt idx="49">
                        <c:v>40897</c:v>
                      </c:pt>
                      <c:pt idx="50">
                        <c:v>40898</c:v>
                      </c:pt>
                      <c:pt idx="51">
                        <c:v>40899</c:v>
                      </c:pt>
                      <c:pt idx="52">
                        <c:v>40900</c:v>
                      </c:pt>
                      <c:pt idx="53">
                        <c:v>40901</c:v>
                      </c:pt>
                      <c:pt idx="54">
                        <c:v>40902</c:v>
                      </c:pt>
                      <c:pt idx="55">
                        <c:v>40903</c:v>
                      </c:pt>
                      <c:pt idx="56">
                        <c:v>40904</c:v>
                      </c:pt>
                      <c:pt idx="57">
                        <c:v>40905</c:v>
                      </c:pt>
                      <c:pt idx="58">
                        <c:v>40906</c:v>
                      </c:pt>
                      <c:pt idx="59">
                        <c:v>40907</c:v>
                      </c:pt>
                      <c:pt idx="60">
                        <c:v>40908</c:v>
                      </c:pt>
                      <c:pt idx="61">
                        <c:v>40909</c:v>
                      </c:pt>
                      <c:pt idx="62">
                        <c:v>40910</c:v>
                      </c:pt>
                      <c:pt idx="63">
                        <c:v>40911</c:v>
                      </c:pt>
                      <c:pt idx="64">
                        <c:v>40912</c:v>
                      </c:pt>
                      <c:pt idx="65">
                        <c:v>40913</c:v>
                      </c:pt>
                      <c:pt idx="66">
                        <c:v>40914</c:v>
                      </c:pt>
                      <c:pt idx="67">
                        <c:v>40915</c:v>
                      </c:pt>
                      <c:pt idx="68">
                        <c:v>40916</c:v>
                      </c:pt>
                      <c:pt idx="69">
                        <c:v>40917</c:v>
                      </c:pt>
                      <c:pt idx="70">
                        <c:v>40918</c:v>
                      </c:pt>
                      <c:pt idx="71">
                        <c:v>40919</c:v>
                      </c:pt>
                      <c:pt idx="72">
                        <c:v>40920</c:v>
                      </c:pt>
                      <c:pt idx="73">
                        <c:v>40921</c:v>
                      </c:pt>
                      <c:pt idx="74">
                        <c:v>40922</c:v>
                      </c:pt>
                      <c:pt idx="75">
                        <c:v>40923</c:v>
                      </c:pt>
                      <c:pt idx="76">
                        <c:v>40924</c:v>
                      </c:pt>
                      <c:pt idx="77">
                        <c:v>40925</c:v>
                      </c:pt>
                      <c:pt idx="78">
                        <c:v>40926</c:v>
                      </c:pt>
                      <c:pt idx="79">
                        <c:v>40927</c:v>
                      </c:pt>
                      <c:pt idx="80">
                        <c:v>40928</c:v>
                      </c:pt>
                      <c:pt idx="81">
                        <c:v>40929</c:v>
                      </c:pt>
                      <c:pt idx="82">
                        <c:v>40930</c:v>
                      </c:pt>
                      <c:pt idx="83">
                        <c:v>40931</c:v>
                      </c:pt>
                      <c:pt idx="84">
                        <c:v>40932</c:v>
                      </c:pt>
                      <c:pt idx="85">
                        <c:v>40933</c:v>
                      </c:pt>
                      <c:pt idx="86">
                        <c:v>40934</c:v>
                      </c:pt>
                      <c:pt idx="87">
                        <c:v>40935</c:v>
                      </c:pt>
                      <c:pt idx="88">
                        <c:v>40936</c:v>
                      </c:pt>
                      <c:pt idx="89">
                        <c:v>40937</c:v>
                      </c:pt>
                      <c:pt idx="90">
                        <c:v>40938</c:v>
                      </c:pt>
                      <c:pt idx="91">
                        <c:v>40939</c:v>
                      </c:pt>
                      <c:pt idx="92">
                        <c:v>40940</c:v>
                      </c:pt>
                      <c:pt idx="93">
                        <c:v>40941</c:v>
                      </c:pt>
                      <c:pt idx="94">
                        <c:v>40942</c:v>
                      </c:pt>
                      <c:pt idx="95">
                        <c:v>40943</c:v>
                      </c:pt>
                      <c:pt idx="96">
                        <c:v>40944</c:v>
                      </c:pt>
                      <c:pt idx="97">
                        <c:v>40945</c:v>
                      </c:pt>
                      <c:pt idx="98">
                        <c:v>40946</c:v>
                      </c:pt>
                      <c:pt idx="99">
                        <c:v>40947</c:v>
                      </c:pt>
                      <c:pt idx="100">
                        <c:v>40948</c:v>
                      </c:pt>
                      <c:pt idx="101">
                        <c:v>40949</c:v>
                      </c:pt>
                      <c:pt idx="102">
                        <c:v>40950</c:v>
                      </c:pt>
                      <c:pt idx="103">
                        <c:v>40951</c:v>
                      </c:pt>
                      <c:pt idx="104">
                        <c:v>40952</c:v>
                      </c:pt>
                      <c:pt idx="105">
                        <c:v>40953</c:v>
                      </c:pt>
                      <c:pt idx="106">
                        <c:v>40954</c:v>
                      </c:pt>
                      <c:pt idx="107">
                        <c:v>40955</c:v>
                      </c:pt>
                      <c:pt idx="108">
                        <c:v>40956</c:v>
                      </c:pt>
                      <c:pt idx="109">
                        <c:v>40957</c:v>
                      </c:pt>
                      <c:pt idx="110">
                        <c:v>40958</c:v>
                      </c:pt>
                      <c:pt idx="111">
                        <c:v>40959</c:v>
                      </c:pt>
                      <c:pt idx="112">
                        <c:v>40960</c:v>
                      </c:pt>
                      <c:pt idx="113">
                        <c:v>40961</c:v>
                      </c:pt>
                      <c:pt idx="114">
                        <c:v>40962</c:v>
                      </c:pt>
                      <c:pt idx="115">
                        <c:v>40963</c:v>
                      </c:pt>
                      <c:pt idx="116">
                        <c:v>40964</c:v>
                      </c:pt>
                      <c:pt idx="117">
                        <c:v>40965</c:v>
                      </c:pt>
                      <c:pt idx="118">
                        <c:v>40966</c:v>
                      </c:pt>
                      <c:pt idx="119">
                        <c:v>40967</c:v>
                      </c:pt>
                      <c:pt idx="120">
                        <c:v>40968</c:v>
                      </c:pt>
                      <c:pt idx="121">
                        <c:v>40969</c:v>
                      </c:pt>
                      <c:pt idx="122">
                        <c:v>40970</c:v>
                      </c:pt>
                      <c:pt idx="123">
                        <c:v>40971</c:v>
                      </c:pt>
                      <c:pt idx="124">
                        <c:v>40972</c:v>
                      </c:pt>
                      <c:pt idx="125">
                        <c:v>40973</c:v>
                      </c:pt>
                      <c:pt idx="126">
                        <c:v>40974</c:v>
                      </c:pt>
                      <c:pt idx="127">
                        <c:v>40975</c:v>
                      </c:pt>
                      <c:pt idx="128">
                        <c:v>40976</c:v>
                      </c:pt>
                      <c:pt idx="129">
                        <c:v>40977</c:v>
                      </c:pt>
                      <c:pt idx="130">
                        <c:v>40978</c:v>
                      </c:pt>
                      <c:pt idx="131">
                        <c:v>40979</c:v>
                      </c:pt>
                      <c:pt idx="132">
                        <c:v>40980</c:v>
                      </c:pt>
                      <c:pt idx="133">
                        <c:v>40981</c:v>
                      </c:pt>
                      <c:pt idx="134">
                        <c:v>40982</c:v>
                      </c:pt>
                      <c:pt idx="135">
                        <c:v>40983</c:v>
                      </c:pt>
                      <c:pt idx="136">
                        <c:v>40984</c:v>
                      </c:pt>
                      <c:pt idx="137">
                        <c:v>40985</c:v>
                      </c:pt>
                      <c:pt idx="138">
                        <c:v>40986</c:v>
                      </c:pt>
                      <c:pt idx="139">
                        <c:v>40987</c:v>
                      </c:pt>
                      <c:pt idx="140">
                        <c:v>40988</c:v>
                      </c:pt>
                      <c:pt idx="141">
                        <c:v>40989</c:v>
                      </c:pt>
                      <c:pt idx="142">
                        <c:v>40990</c:v>
                      </c:pt>
                      <c:pt idx="143">
                        <c:v>40991</c:v>
                      </c:pt>
                      <c:pt idx="144">
                        <c:v>40992</c:v>
                      </c:pt>
                      <c:pt idx="145">
                        <c:v>40993</c:v>
                      </c:pt>
                      <c:pt idx="146">
                        <c:v>40994</c:v>
                      </c:pt>
                      <c:pt idx="147">
                        <c:v>40995</c:v>
                      </c:pt>
                      <c:pt idx="148">
                        <c:v>40996</c:v>
                      </c:pt>
                      <c:pt idx="149">
                        <c:v>40997</c:v>
                      </c:pt>
                      <c:pt idx="150">
                        <c:v>40998</c:v>
                      </c:pt>
                      <c:pt idx="151">
                        <c:v>40999</c:v>
                      </c:pt>
                      <c:pt idx="152">
                        <c:v>41000</c:v>
                      </c:pt>
                      <c:pt idx="153">
                        <c:v>41001</c:v>
                      </c:pt>
                      <c:pt idx="154">
                        <c:v>41002</c:v>
                      </c:pt>
                      <c:pt idx="155">
                        <c:v>41003</c:v>
                      </c:pt>
                      <c:pt idx="156">
                        <c:v>41004</c:v>
                      </c:pt>
                      <c:pt idx="157">
                        <c:v>41005</c:v>
                      </c:pt>
                      <c:pt idx="158">
                        <c:v>41006</c:v>
                      </c:pt>
                      <c:pt idx="159">
                        <c:v>41007</c:v>
                      </c:pt>
                      <c:pt idx="160">
                        <c:v>41008</c:v>
                      </c:pt>
                      <c:pt idx="161">
                        <c:v>41009</c:v>
                      </c:pt>
                      <c:pt idx="162">
                        <c:v>41010</c:v>
                      </c:pt>
                      <c:pt idx="163">
                        <c:v>41011</c:v>
                      </c:pt>
                      <c:pt idx="164">
                        <c:v>41012</c:v>
                      </c:pt>
                      <c:pt idx="165">
                        <c:v>41013</c:v>
                      </c:pt>
                      <c:pt idx="166">
                        <c:v>41014</c:v>
                      </c:pt>
                      <c:pt idx="167">
                        <c:v>41015</c:v>
                      </c:pt>
                      <c:pt idx="168">
                        <c:v>41016</c:v>
                      </c:pt>
                      <c:pt idx="169">
                        <c:v>41017</c:v>
                      </c:pt>
                      <c:pt idx="170">
                        <c:v>41018</c:v>
                      </c:pt>
                      <c:pt idx="171">
                        <c:v>41019</c:v>
                      </c:pt>
                      <c:pt idx="172">
                        <c:v>41020</c:v>
                      </c:pt>
                      <c:pt idx="173">
                        <c:v>41021</c:v>
                      </c:pt>
                      <c:pt idx="174">
                        <c:v>41022</c:v>
                      </c:pt>
                      <c:pt idx="175">
                        <c:v>41023</c:v>
                      </c:pt>
                      <c:pt idx="176">
                        <c:v>41024</c:v>
                      </c:pt>
                      <c:pt idx="177">
                        <c:v>41025</c:v>
                      </c:pt>
                      <c:pt idx="178">
                        <c:v>41026</c:v>
                      </c:pt>
                      <c:pt idx="179">
                        <c:v>41027</c:v>
                      </c:pt>
                      <c:pt idx="180">
                        <c:v>41028</c:v>
                      </c:pt>
                      <c:pt idx="181">
                        <c:v>41029</c:v>
                      </c:pt>
                      <c:pt idx="182">
                        <c:v>41030</c:v>
                      </c:pt>
                      <c:pt idx="183">
                        <c:v>41031</c:v>
                      </c:pt>
                      <c:pt idx="184">
                        <c:v>41032</c:v>
                      </c:pt>
                      <c:pt idx="185">
                        <c:v>41033</c:v>
                      </c:pt>
                      <c:pt idx="186">
                        <c:v>41034</c:v>
                      </c:pt>
                      <c:pt idx="187">
                        <c:v>41035</c:v>
                      </c:pt>
                      <c:pt idx="188">
                        <c:v>41036</c:v>
                      </c:pt>
                      <c:pt idx="189">
                        <c:v>41037</c:v>
                      </c:pt>
                      <c:pt idx="190">
                        <c:v>41038</c:v>
                      </c:pt>
                      <c:pt idx="191">
                        <c:v>41039</c:v>
                      </c:pt>
                      <c:pt idx="192">
                        <c:v>41040</c:v>
                      </c:pt>
                      <c:pt idx="193">
                        <c:v>41041</c:v>
                      </c:pt>
                      <c:pt idx="194">
                        <c:v>41042</c:v>
                      </c:pt>
                      <c:pt idx="195">
                        <c:v>41043</c:v>
                      </c:pt>
                      <c:pt idx="196">
                        <c:v>41044</c:v>
                      </c:pt>
                      <c:pt idx="197">
                        <c:v>41045</c:v>
                      </c:pt>
                      <c:pt idx="198">
                        <c:v>41046</c:v>
                      </c:pt>
                      <c:pt idx="199">
                        <c:v>41047</c:v>
                      </c:pt>
                      <c:pt idx="200">
                        <c:v>41048</c:v>
                      </c:pt>
                      <c:pt idx="201">
                        <c:v>41049</c:v>
                      </c:pt>
                      <c:pt idx="202">
                        <c:v>41050</c:v>
                      </c:pt>
                      <c:pt idx="203">
                        <c:v>41051</c:v>
                      </c:pt>
                      <c:pt idx="204">
                        <c:v>41052</c:v>
                      </c:pt>
                      <c:pt idx="205">
                        <c:v>41053</c:v>
                      </c:pt>
                      <c:pt idx="206">
                        <c:v>41054</c:v>
                      </c:pt>
                      <c:pt idx="207">
                        <c:v>41055</c:v>
                      </c:pt>
                      <c:pt idx="208">
                        <c:v>41056</c:v>
                      </c:pt>
                      <c:pt idx="209">
                        <c:v>41057</c:v>
                      </c:pt>
                      <c:pt idx="210">
                        <c:v>41058</c:v>
                      </c:pt>
                      <c:pt idx="211">
                        <c:v>41059</c:v>
                      </c:pt>
                      <c:pt idx="212">
                        <c:v>41060</c:v>
                      </c:pt>
                      <c:pt idx="213">
                        <c:v>41061</c:v>
                      </c:pt>
                      <c:pt idx="214">
                        <c:v>41062</c:v>
                      </c:pt>
                      <c:pt idx="215">
                        <c:v>41063</c:v>
                      </c:pt>
                      <c:pt idx="216">
                        <c:v>41064</c:v>
                      </c:pt>
                      <c:pt idx="217">
                        <c:v>41065</c:v>
                      </c:pt>
                      <c:pt idx="218">
                        <c:v>41066</c:v>
                      </c:pt>
                      <c:pt idx="219">
                        <c:v>41067</c:v>
                      </c:pt>
                      <c:pt idx="220">
                        <c:v>41068</c:v>
                      </c:pt>
                      <c:pt idx="221">
                        <c:v>41069</c:v>
                      </c:pt>
                      <c:pt idx="222">
                        <c:v>41070</c:v>
                      </c:pt>
                      <c:pt idx="223">
                        <c:v>41071</c:v>
                      </c:pt>
                      <c:pt idx="224">
                        <c:v>41072</c:v>
                      </c:pt>
                      <c:pt idx="225">
                        <c:v>41073</c:v>
                      </c:pt>
                      <c:pt idx="226">
                        <c:v>41074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crush!$L$3:$L$229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24">
                        <c:v>13096.919999999998</c:v>
                      </c:pt>
                      <c:pt idx="25">
                        <c:v>10827.25</c:v>
                      </c:pt>
                      <c:pt idx="26">
                        <c:v>16289.730000000003</c:v>
                      </c:pt>
                      <c:pt idx="27">
                        <c:v>37200.68</c:v>
                      </c:pt>
                      <c:pt idx="28">
                        <c:v>59287.37999999999</c:v>
                      </c:pt>
                      <c:pt idx="29">
                        <c:v>75898.329999999987</c:v>
                      </c:pt>
                      <c:pt idx="30">
                        <c:v>149368.8600000001</c:v>
                      </c:pt>
                      <c:pt idx="31">
                        <c:v>196114.27999999997</c:v>
                      </c:pt>
                      <c:pt idx="32">
                        <c:v>223951.40499999991</c:v>
                      </c:pt>
                      <c:pt idx="33">
                        <c:v>242398.7000000003</c:v>
                      </c:pt>
                      <c:pt idx="34">
                        <c:v>246902.41499999992</c:v>
                      </c:pt>
                      <c:pt idx="35">
                        <c:v>350624.22499999963</c:v>
                      </c:pt>
                      <c:pt idx="36">
                        <c:v>374977.87000000034</c:v>
                      </c:pt>
                      <c:pt idx="37">
                        <c:v>437645.55000000005</c:v>
                      </c:pt>
                      <c:pt idx="38">
                        <c:v>463349.52499999991</c:v>
                      </c:pt>
                      <c:pt idx="39">
                        <c:v>551328.08499999903</c:v>
                      </c:pt>
                      <c:pt idx="40">
                        <c:v>566801.92500000121</c:v>
                      </c:pt>
                      <c:pt idx="41">
                        <c:v>608758.02499999898</c:v>
                      </c:pt>
                      <c:pt idx="42">
                        <c:v>616717.19000000041</c:v>
                      </c:pt>
                      <c:pt idx="43">
                        <c:v>587904.87000000011</c:v>
                      </c:pt>
                      <c:pt idx="44">
                        <c:v>614963.92500000075</c:v>
                      </c:pt>
                      <c:pt idx="45">
                        <c:v>702609.89999999851</c:v>
                      </c:pt>
                      <c:pt idx="46">
                        <c:v>727292.79500000179</c:v>
                      </c:pt>
                      <c:pt idx="47">
                        <c:v>771841.75999999791</c:v>
                      </c:pt>
                      <c:pt idx="48">
                        <c:v>801478.2650000006</c:v>
                      </c:pt>
                      <c:pt idx="49">
                        <c:v>839221.49500000104</c:v>
                      </c:pt>
                      <c:pt idx="50">
                        <c:v>825382.41499999911</c:v>
                      </c:pt>
                      <c:pt idx="51">
                        <c:v>874940.81500000134</c:v>
                      </c:pt>
                      <c:pt idx="52">
                        <c:v>888886.97000000067</c:v>
                      </c:pt>
                      <c:pt idx="53">
                        <c:v>878508.16499999724</c:v>
                      </c:pt>
                      <c:pt idx="54">
                        <c:v>894579.87000000477</c:v>
                      </c:pt>
                      <c:pt idx="55">
                        <c:v>1002706.7899999972</c:v>
                      </c:pt>
                      <c:pt idx="56">
                        <c:v>995760.12500000186</c:v>
                      </c:pt>
                      <c:pt idx="57">
                        <c:v>1016390.2199999988</c:v>
                      </c:pt>
                      <c:pt idx="58">
                        <c:v>978660.84499999881</c:v>
                      </c:pt>
                      <c:pt idx="59">
                        <c:v>870189.625</c:v>
                      </c:pt>
                      <c:pt idx="60">
                        <c:v>544989.76000000164</c:v>
                      </c:pt>
                      <c:pt idx="61">
                        <c:v>278381.3900000006</c:v>
                      </c:pt>
                      <c:pt idx="62">
                        <c:v>265001.34499999881</c:v>
                      </c:pt>
                      <c:pt idx="63">
                        <c:v>458897.89499999955</c:v>
                      </c:pt>
                      <c:pt idx="64">
                        <c:v>857779.96499999985</c:v>
                      </c:pt>
                      <c:pt idx="65">
                        <c:v>1033653.5199999996</c:v>
                      </c:pt>
                      <c:pt idx="66">
                        <c:v>1072583.5949999988</c:v>
                      </c:pt>
                      <c:pt idx="67">
                        <c:v>1091843.5</c:v>
                      </c:pt>
                      <c:pt idx="68">
                        <c:v>1090940.2049999982</c:v>
                      </c:pt>
                      <c:pt idx="69">
                        <c:v>1078353.9750000052</c:v>
                      </c:pt>
                      <c:pt idx="70">
                        <c:v>1066773.0249999985</c:v>
                      </c:pt>
                      <c:pt idx="71">
                        <c:v>1061889.325000003</c:v>
                      </c:pt>
                      <c:pt idx="72">
                        <c:v>1079703.4100000001</c:v>
                      </c:pt>
                      <c:pt idx="73">
                        <c:v>1073238.9800000004</c:v>
                      </c:pt>
                      <c:pt idx="74">
                        <c:v>1085664.6799999923</c:v>
                      </c:pt>
                      <c:pt idx="75">
                        <c:v>1062864.4200000055</c:v>
                      </c:pt>
                      <c:pt idx="76">
                        <c:v>1081530.8399999961</c:v>
                      </c:pt>
                      <c:pt idx="77">
                        <c:v>1060919.8599999994</c:v>
                      </c:pt>
                      <c:pt idx="78">
                        <c:v>1049081.1250000075</c:v>
                      </c:pt>
                      <c:pt idx="79">
                        <c:v>1067815.4050000012</c:v>
                      </c:pt>
                      <c:pt idx="80">
                        <c:v>1048967.0449999943</c:v>
                      </c:pt>
                      <c:pt idx="81">
                        <c:v>1005868.2949999943</c:v>
                      </c:pt>
                      <c:pt idx="82">
                        <c:v>1051665.6300000101</c:v>
                      </c:pt>
                      <c:pt idx="83">
                        <c:v>1061196.2400000021</c:v>
                      </c:pt>
                      <c:pt idx="84">
                        <c:v>1016615.0050000027</c:v>
                      </c:pt>
                      <c:pt idx="85">
                        <c:v>1026970.9499999881</c:v>
                      </c:pt>
                      <c:pt idx="86">
                        <c:v>934010.00499999523</c:v>
                      </c:pt>
                      <c:pt idx="87">
                        <c:v>824361.61000000685</c:v>
                      </c:pt>
                      <c:pt idx="88">
                        <c:v>823029.80999999493</c:v>
                      </c:pt>
                      <c:pt idx="89">
                        <c:v>923827.02000001073</c:v>
                      </c:pt>
                      <c:pt idx="90">
                        <c:v>987954.30499999225</c:v>
                      </c:pt>
                      <c:pt idx="91">
                        <c:v>1006222.6150000021</c:v>
                      </c:pt>
                      <c:pt idx="92">
                        <c:v>1036886.5549999997</c:v>
                      </c:pt>
                      <c:pt idx="93">
                        <c:v>1020697.1350000054</c:v>
                      </c:pt>
                      <c:pt idx="94">
                        <c:v>1040223.8799999952</c:v>
                      </c:pt>
                      <c:pt idx="95">
                        <c:v>1086583.7700000033</c:v>
                      </c:pt>
                      <c:pt idx="96">
                        <c:v>1069102.2349999994</c:v>
                      </c:pt>
                      <c:pt idx="97">
                        <c:v>1035046.9449999928</c:v>
                      </c:pt>
                      <c:pt idx="98">
                        <c:v>931251.97500000149</c:v>
                      </c:pt>
                      <c:pt idx="99">
                        <c:v>823555.08999999613</c:v>
                      </c:pt>
                      <c:pt idx="100">
                        <c:v>884082.23500000685</c:v>
                      </c:pt>
                      <c:pt idx="101">
                        <c:v>1027397.5949999988</c:v>
                      </c:pt>
                      <c:pt idx="102">
                        <c:v>1021874.3650000021</c:v>
                      </c:pt>
                      <c:pt idx="103">
                        <c:v>1050028.1000000015</c:v>
                      </c:pt>
                      <c:pt idx="104">
                        <c:v>1016097.5549999997</c:v>
                      </c:pt>
                      <c:pt idx="105">
                        <c:v>1041647.0600000098</c:v>
                      </c:pt>
                      <c:pt idx="106">
                        <c:v>1043936.9499999881</c:v>
                      </c:pt>
                      <c:pt idx="107">
                        <c:v>1022057.9799999893</c:v>
                      </c:pt>
                      <c:pt idx="108">
                        <c:v>995633.0000000149</c:v>
                      </c:pt>
                      <c:pt idx="109">
                        <c:v>962500.4849999994</c:v>
                      </c:pt>
                      <c:pt idx="110">
                        <c:v>1011975.1669999957</c:v>
                      </c:pt>
                      <c:pt idx="111">
                        <c:v>1035036.7399999946</c:v>
                      </c:pt>
                      <c:pt idx="112">
                        <c:v>1018450.0100000203</c:v>
                      </c:pt>
                      <c:pt idx="113">
                        <c:v>1033068.5399999917</c:v>
                      </c:pt>
                      <c:pt idx="114">
                        <c:v>1028481.25</c:v>
                      </c:pt>
                      <c:pt idx="115">
                        <c:v>984262.69499999285</c:v>
                      </c:pt>
                      <c:pt idx="116">
                        <c:v>971448.34000000358</c:v>
                      </c:pt>
                      <c:pt idx="117">
                        <c:v>983161.42000000179</c:v>
                      </c:pt>
                      <c:pt idx="118">
                        <c:v>966103.98999999464</c:v>
                      </c:pt>
                      <c:pt idx="119">
                        <c:v>931671.78999999166</c:v>
                      </c:pt>
                      <c:pt idx="120">
                        <c:v>907185.08000001311</c:v>
                      </c:pt>
                      <c:pt idx="121">
                        <c:v>855239.58499999344</c:v>
                      </c:pt>
                      <c:pt idx="122">
                        <c:v>867320.28500001132</c:v>
                      </c:pt>
                      <c:pt idx="123">
                        <c:v>902756.78499998152</c:v>
                      </c:pt>
                      <c:pt idx="124">
                        <c:v>860152.22500002384</c:v>
                      </c:pt>
                      <c:pt idx="125">
                        <c:v>809920.86499999464</c:v>
                      </c:pt>
                      <c:pt idx="126">
                        <c:v>819501.29999998212</c:v>
                      </c:pt>
                      <c:pt idx="127">
                        <c:v>806565.80500000715</c:v>
                      </c:pt>
                      <c:pt idx="128">
                        <c:v>745787.60500001907</c:v>
                      </c:pt>
                      <c:pt idx="129">
                        <c:v>761267.86999997497</c:v>
                      </c:pt>
                      <c:pt idx="130">
                        <c:v>718327.24000000954</c:v>
                      </c:pt>
                      <c:pt idx="131">
                        <c:v>671544.53000000119</c:v>
                      </c:pt>
                      <c:pt idx="132">
                        <c:v>635769.76000000536</c:v>
                      </c:pt>
                      <c:pt idx="133">
                        <c:v>621555.02999998629</c:v>
                      </c:pt>
                      <c:pt idx="134">
                        <c:v>576721.61000001431</c:v>
                      </c:pt>
                      <c:pt idx="135">
                        <c:v>549746.07999998331</c:v>
                      </c:pt>
                      <c:pt idx="136">
                        <c:v>481728.59000001848</c:v>
                      </c:pt>
                      <c:pt idx="137">
                        <c:v>441799.57999999821</c:v>
                      </c:pt>
                      <c:pt idx="138">
                        <c:v>399692.91999998689</c:v>
                      </c:pt>
                      <c:pt idx="139">
                        <c:v>367424.87999999523</c:v>
                      </c:pt>
                      <c:pt idx="140">
                        <c:v>333537.86000001431</c:v>
                      </c:pt>
                      <c:pt idx="141">
                        <c:v>316737.25999999046</c:v>
                      </c:pt>
                      <c:pt idx="142">
                        <c:v>281620.53000000119</c:v>
                      </c:pt>
                      <c:pt idx="143">
                        <c:v>262872.55000001192</c:v>
                      </c:pt>
                      <c:pt idx="144">
                        <c:v>216928.46999999881</c:v>
                      </c:pt>
                      <c:pt idx="145">
                        <c:v>213850.78000000119</c:v>
                      </c:pt>
                      <c:pt idx="146">
                        <c:v>175475.01999998093</c:v>
                      </c:pt>
                      <c:pt idx="147">
                        <c:v>160691.07000000775</c:v>
                      </c:pt>
                      <c:pt idx="148">
                        <c:v>129454.6099999994</c:v>
                      </c:pt>
                      <c:pt idx="149">
                        <c:v>110002.59000000358</c:v>
                      </c:pt>
                      <c:pt idx="150">
                        <c:v>81713.590000003576</c:v>
                      </c:pt>
                      <c:pt idx="151">
                        <c:v>66264.199999988079</c:v>
                      </c:pt>
                      <c:pt idx="152">
                        <c:v>43471.460000008345</c:v>
                      </c:pt>
                      <c:pt idx="153">
                        <c:v>30363.199999988079</c:v>
                      </c:pt>
                      <c:pt idx="154">
                        <c:v>15134.940000012517</c:v>
                      </c:pt>
                      <c:pt idx="155">
                        <c:v>16217.089999988675</c:v>
                      </c:pt>
                      <c:pt idx="156">
                        <c:v>17893.680000007153</c:v>
                      </c:pt>
                      <c:pt idx="157">
                        <c:v>10764.879999995232</c:v>
                      </c:pt>
                      <c:pt idx="158">
                        <c:v>6325.359999999404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2A6-4A91-B25C-20F3DE52F74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crush!$M$2</c15:sqref>
                        </c15:formulaRef>
                      </c:ext>
                    </c:extLst>
                    <c:strCache>
                      <c:ptCount val="1"/>
                      <c:pt idx="0">
                        <c:v>2016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crush!$H$3:$H$229</c15:sqref>
                        </c15:formulaRef>
                      </c:ext>
                    </c:extLst>
                    <c:numCache>
                      <c:formatCode>[$-409]d\-mmm;@</c:formatCode>
                      <c:ptCount val="227"/>
                      <c:pt idx="0">
                        <c:v>40848</c:v>
                      </c:pt>
                      <c:pt idx="1">
                        <c:v>40849</c:v>
                      </c:pt>
                      <c:pt idx="2">
                        <c:v>40850</c:v>
                      </c:pt>
                      <c:pt idx="3">
                        <c:v>40851</c:v>
                      </c:pt>
                      <c:pt idx="4">
                        <c:v>40852</c:v>
                      </c:pt>
                      <c:pt idx="5">
                        <c:v>40853</c:v>
                      </c:pt>
                      <c:pt idx="6">
                        <c:v>40854</c:v>
                      </c:pt>
                      <c:pt idx="7">
                        <c:v>40855</c:v>
                      </c:pt>
                      <c:pt idx="8">
                        <c:v>40856</c:v>
                      </c:pt>
                      <c:pt idx="9">
                        <c:v>40857</c:v>
                      </c:pt>
                      <c:pt idx="10">
                        <c:v>40858</c:v>
                      </c:pt>
                      <c:pt idx="11">
                        <c:v>40859</c:v>
                      </c:pt>
                      <c:pt idx="12">
                        <c:v>40860</c:v>
                      </c:pt>
                      <c:pt idx="13">
                        <c:v>40861</c:v>
                      </c:pt>
                      <c:pt idx="14">
                        <c:v>40862</c:v>
                      </c:pt>
                      <c:pt idx="15">
                        <c:v>40863</c:v>
                      </c:pt>
                      <c:pt idx="16">
                        <c:v>40864</c:v>
                      </c:pt>
                      <c:pt idx="17">
                        <c:v>40865</c:v>
                      </c:pt>
                      <c:pt idx="18">
                        <c:v>40866</c:v>
                      </c:pt>
                      <c:pt idx="19">
                        <c:v>40867</c:v>
                      </c:pt>
                      <c:pt idx="20">
                        <c:v>40868</c:v>
                      </c:pt>
                      <c:pt idx="21">
                        <c:v>40869</c:v>
                      </c:pt>
                      <c:pt idx="22">
                        <c:v>40870</c:v>
                      </c:pt>
                      <c:pt idx="23">
                        <c:v>40871</c:v>
                      </c:pt>
                      <c:pt idx="24">
                        <c:v>40872</c:v>
                      </c:pt>
                      <c:pt idx="25">
                        <c:v>40873</c:v>
                      </c:pt>
                      <c:pt idx="26">
                        <c:v>40874</c:v>
                      </c:pt>
                      <c:pt idx="27">
                        <c:v>40875</c:v>
                      </c:pt>
                      <c:pt idx="28">
                        <c:v>40876</c:v>
                      </c:pt>
                      <c:pt idx="29">
                        <c:v>40877</c:v>
                      </c:pt>
                      <c:pt idx="30">
                        <c:v>40878</c:v>
                      </c:pt>
                      <c:pt idx="31">
                        <c:v>40879</c:v>
                      </c:pt>
                      <c:pt idx="32">
                        <c:v>40880</c:v>
                      </c:pt>
                      <c:pt idx="33">
                        <c:v>40881</c:v>
                      </c:pt>
                      <c:pt idx="34">
                        <c:v>40882</c:v>
                      </c:pt>
                      <c:pt idx="35">
                        <c:v>40883</c:v>
                      </c:pt>
                      <c:pt idx="36">
                        <c:v>40884</c:v>
                      </c:pt>
                      <c:pt idx="37">
                        <c:v>40885</c:v>
                      </c:pt>
                      <c:pt idx="38">
                        <c:v>40886</c:v>
                      </c:pt>
                      <c:pt idx="39">
                        <c:v>40887</c:v>
                      </c:pt>
                      <c:pt idx="40">
                        <c:v>40888</c:v>
                      </c:pt>
                      <c:pt idx="41">
                        <c:v>40889</c:v>
                      </c:pt>
                      <c:pt idx="42">
                        <c:v>40890</c:v>
                      </c:pt>
                      <c:pt idx="43">
                        <c:v>40891</c:v>
                      </c:pt>
                      <c:pt idx="44">
                        <c:v>40892</c:v>
                      </c:pt>
                      <c:pt idx="45">
                        <c:v>40893</c:v>
                      </c:pt>
                      <c:pt idx="46">
                        <c:v>40894</c:v>
                      </c:pt>
                      <c:pt idx="47">
                        <c:v>40895</c:v>
                      </c:pt>
                      <c:pt idx="48">
                        <c:v>40896</c:v>
                      </c:pt>
                      <c:pt idx="49">
                        <c:v>40897</c:v>
                      </c:pt>
                      <c:pt idx="50">
                        <c:v>40898</c:v>
                      </c:pt>
                      <c:pt idx="51">
                        <c:v>40899</c:v>
                      </c:pt>
                      <c:pt idx="52">
                        <c:v>40900</c:v>
                      </c:pt>
                      <c:pt idx="53">
                        <c:v>40901</c:v>
                      </c:pt>
                      <c:pt idx="54">
                        <c:v>40902</c:v>
                      </c:pt>
                      <c:pt idx="55">
                        <c:v>40903</c:v>
                      </c:pt>
                      <c:pt idx="56">
                        <c:v>40904</c:v>
                      </c:pt>
                      <c:pt idx="57">
                        <c:v>40905</c:v>
                      </c:pt>
                      <c:pt idx="58">
                        <c:v>40906</c:v>
                      </c:pt>
                      <c:pt idx="59">
                        <c:v>40907</c:v>
                      </c:pt>
                      <c:pt idx="60">
                        <c:v>40908</c:v>
                      </c:pt>
                      <c:pt idx="61">
                        <c:v>40909</c:v>
                      </c:pt>
                      <c:pt idx="62">
                        <c:v>40910</c:v>
                      </c:pt>
                      <c:pt idx="63">
                        <c:v>40911</c:v>
                      </c:pt>
                      <c:pt idx="64">
                        <c:v>40912</c:v>
                      </c:pt>
                      <c:pt idx="65">
                        <c:v>40913</c:v>
                      </c:pt>
                      <c:pt idx="66">
                        <c:v>40914</c:v>
                      </c:pt>
                      <c:pt idx="67">
                        <c:v>40915</c:v>
                      </c:pt>
                      <c:pt idx="68">
                        <c:v>40916</c:v>
                      </c:pt>
                      <c:pt idx="69">
                        <c:v>40917</c:v>
                      </c:pt>
                      <c:pt idx="70">
                        <c:v>40918</c:v>
                      </c:pt>
                      <c:pt idx="71">
                        <c:v>40919</c:v>
                      </c:pt>
                      <c:pt idx="72">
                        <c:v>40920</c:v>
                      </c:pt>
                      <c:pt idx="73">
                        <c:v>40921</c:v>
                      </c:pt>
                      <c:pt idx="74">
                        <c:v>40922</c:v>
                      </c:pt>
                      <c:pt idx="75">
                        <c:v>40923</c:v>
                      </c:pt>
                      <c:pt idx="76">
                        <c:v>40924</c:v>
                      </c:pt>
                      <c:pt idx="77">
                        <c:v>40925</c:v>
                      </c:pt>
                      <c:pt idx="78">
                        <c:v>40926</c:v>
                      </c:pt>
                      <c:pt idx="79">
                        <c:v>40927</c:v>
                      </c:pt>
                      <c:pt idx="80">
                        <c:v>40928</c:v>
                      </c:pt>
                      <c:pt idx="81">
                        <c:v>40929</c:v>
                      </c:pt>
                      <c:pt idx="82">
                        <c:v>40930</c:v>
                      </c:pt>
                      <c:pt idx="83">
                        <c:v>40931</c:v>
                      </c:pt>
                      <c:pt idx="84">
                        <c:v>40932</c:v>
                      </c:pt>
                      <c:pt idx="85">
                        <c:v>40933</c:v>
                      </c:pt>
                      <c:pt idx="86">
                        <c:v>40934</c:v>
                      </c:pt>
                      <c:pt idx="87">
                        <c:v>40935</c:v>
                      </c:pt>
                      <c:pt idx="88">
                        <c:v>40936</c:v>
                      </c:pt>
                      <c:pt idx="89">
                        <c:v>40937</c:v>
                      </c:pt>
                      <c:pt idx="90">
                        <c:v>40938</c:v>
                      </c:pt>
                      <c:pt idx="91">
                        <c:v>40939</c:v>
                      </c:pt>
                      <c:pt idx="92">
                        <c:v>40940</c:v>
                      </c:pt>
                      <c:pt idx="93">
                        <c:v>40941</c:v>
                      </c:pt>
                      <c:pt idx="94">
                        <c:v>40942</c:v>
                      </c:pt>
                      <c:pt idx="95">
                        <c:v>40943</c:v>
                      </c:pt>
                      <c:pt idx="96">
                        <c:v>40944</c:v>
                      </c:pt>
                      <c:pt idx="97">
                        <c:v>40945</c:v>
                      </c:pt>
                      <c:pt idx="98">
                        <c:v>40946</c:v>
                      </c:pt>
                      <c:pt idx="99">
                        <c:v>40947</c:v>
                      </c:pt>
                      <c:pt idx="100">
                        <c:v>40948</c:v>
                      </c:pt>
                      <c:pt idx="101">
                        <c:v>40949</c:v>
                      </c:pt>
                      <c:pt idx="102">
                        <c:v>40950</c:v>
                      </c:pt>
                      <c:pt idx="103">
                        <c:v>40951</c:v>
                      </c:pt>
                      <c:pt idx="104">
                        <c:v>40952</c:v>
                      </c:pt>
                      <c:pt idx="105">
                        <c:v>40953</c:v>
                      </c:pt>
                      <c:pt idx="106">
                        <c:v>40954</c:v>
                      </c:pt>
                      <c:pt idx="107">
                        <c:v>40955</c:v>
                      </c:pt>
                      <c:pt idx="108">
                        <c:v>40956</c:v>
                      </c:pt>
                      <c:pt idx="109">
                        <c:v>40957</c:v>
                      </c:pt>
                      <c:pt idx="110">
                        <c:v>40958</c:v>
                      </c:pt>
                      <c:pt idx="111">
                        <c:v>40959</c:v>
                      </c:pt>
                      <c:pt idx="112">
                        <c:v>40960</c:v>
                      </c:pt>
                      <c:pt idx="113">
                        <c:v>40961</c:v>
                      </c:pt>
                      <c:pt idx="114">
                        <c:v>40962</c:v>
                      </c:pt>
                      <c:pt idx="115">
                        <c:v>40963</c:v>
                      </c:pt>
                      <c:pt idx="116">
                        <c:v>40964</c:v>
                      </c:pt>
                      <c:pt idx="117">
                        <c:v>40965</c:v>
                      </c:pt>
                      <c:pt idx="118">
                        <c:v>40966</c:v>
                      </c:pt>
                      <c:pt idx="119">
                        <c:v>40967</c:v>
                      </c:pt>
                      <c:pt idx="120">
                        <c:v>40968</c:v>
                      </c:pt>
                      <c:pt idx="121">
                        <c:v>40969</c:v>
                      </c:pt>
                      <c:pt idx="122">
                        <c:v>40970</c:v>
                      </c:pt>
                      <c:pt idx="123">
                        <c:v>40971</c:v>
                      </c:pt>
                      <c:pt idx="124">
                        <c:v>40972</c:v>
                      </c:pt>
                      <c:pt idx="125">
                        <c:v>40973</c:v>
                      </c:pt>
                      <c:pt idx="126">
                        <c:v>40974</c:v>
                      </c:pt>
                      <c:pt idx="127">
                        <c:v>40975</c:v>
                      </c:pt>
                      <c:pt idx="128">
                        <c:v>40976</c:v>
                      </c:pt>
                      <c:pt idx="129">
                        <c:v>40977</c:v>
                      </c:pt>
                      <c:pt idx="130">
                        <c:v>40978</c:v>
                      </c:pt>
                      <c:pt idx="131">
                        <c:v>40979</c:v>
                      </c:pt>
                      <c:pt idx="132">
                        <c:v>40980</c:v>
                      </c:pt>
                      <c:pt idx="133">
                        <c:v>40981</c:v>
                      </c:pt>
                      <c:pt idx="134">
                        <c:v>40982</c:v>
                      </c:pt>
                      <c:pt idx="135">
                        <c:v>40983</c:v>
                      </c:pt>
                      <c:pt idx="136">
                        <c:v>40984</c:v>
                      </c:pt>
                      <c:pt idx="137">
                        <c:v>40985</c:v>
                      </c:pt>
                      <c:pt idx="138">
                        <c:v>40986</c:v>
                      </c:pt>
                      <c:pt idx="139">
                        <c:v>40987</c:v>
                      </c:pt>
                      <c:pt idx="140">
                        <c:v>40988</c:v>
                      </c:pt>
                      <c:pt idx="141">
                        <c:v>40989</c:v>
                      </c:pt>
                      <c:pt idx="142">
                        <c:v>40990</c:v>
                      </c:pt>
                      <c:pt idx="143">
                        <c:v>40991</c:v>
                      </c:pt>
                      <c:pt idx="144">
                        <c:v>40992</c:v>
                      </c:pt>
                      <c:pt idx="145">
                        <c:v>40993</c:v>
                      </c:pt>
                      <c:pt idx="146">
                        <c:v>40994</c:v>
                      </c:pt>
                      <c:pt idx="147">
                        <c:v>40995</c:v>
                      </c:pt>
                      <c:pt idx="148">
                        <c:v>40996</c:v>
                      </c:pt>
                      <c:pt idx="149">
                        <c:v>40997</c:v>
                      </c:pt>
                      <c:pt idx="150">
                        <c:v>40998</c:v>
                      </c:pt>
                      <c:pt idx="151">
                        <c:v>40999</c:v>
                      </c:pt>
                      <c:pt idx="152">
                        <c:v>41000</c:v>
                      </c:pt>
                      <c:pt idx="153">
                        <c:v>41001</c:v>
                      </c:pt>
                      <c:pt idx="154">
                        <c:v>41002</c:v>
                      </c:pt>
                      <c:pt idx="155">
                        <c:v>41003</c:v>
                      </c:pt>
                      <c:pt idx="156">
                        <c:v>41004</c:v>
                      </c:pt>
                      <c:pt idx="157">
                        <c:v>41005</c:v>
                      </c:pt>
                      <c:pt idx="158">
                        <c:v>41006</c:v>
                      </c:pt>
                      <c:pt idx="159">
                        <c:v>41007</c:v>
                      </c:pt>
                      <c:pt idx="160">
                        <c:v>41008</c:v>
                      </c:pt>
                      <c:pt idx="161">
                        <c:v>41009</c:v>
                      </c:pt>
                      <c:pt idx="162">
                        <c:v>41010</c:v>
                      </c:pt>
                      <c:pt idx="163">
                        <c:v>41011</c:v>
                      </c:pt>
                      <c:pt idx="164">
                        <c:v>41012</c:v>
                      </c:pt>
                      <c:pt idx="165">
                        <c:v>41013</c:v>
                      </c:pt>
                      <c:pt idx="166">
                        <c:v>41014</c:v>
                      </c:pt>
                      <c:pt idx="167">
                        <c:v>41015</c:v>
                      </c:pt>
                      <c:pt idx="168">
                        <c:v>41016</c:v>
                      </c:pt>
                      <c:pt idx="169">
                        <c:v>41017</c:v>
                      </c:pt>
                      <c:pt idx="170">
                        <c:v>41018</c:v>
                      </c:pt>
                      <c:pt idx="171">
                        <c:v>41019</c:v>
                      </c:pt>
                      <c:pt idx="172">
                        <c:v>41020</c:v>
                      </c:pt>
                      <c:pt idx="173">
                        <c:v>41021</c:v>
                      </c:pt>
                      <c:pt idx="174">
                        <c:v>41022</c:v>
                      </c:pt>
                      <c:pt idx="175">
                        <c:v>41023</c:v>
                      </c:pt>
                      <c:pt idx="176">
                        <c:v>41024</c:v>
                      </c:pt>
                      <c:pt idx="177">
                        <c:v>41025</c:v>
                      </c:pt>
                      <c:pt idx="178">
                        <c:v>41026</c:v>
                      </c:pt>
                      <c:pt idx="179">
                        <c:v>41027</c:v>
                      </c:pt>
                      <c:pt idx="180">
                        <c:v>41028</c:v>
                      </c:pt>
                      <c:pt idx="181">
                        <c:v>41029</c:v>
                      </c:pt>
                      <c:pt idx="182">
                        <c:v>41030</c:v>
                      </c:pt>
                      <c:pt idx="183">
                        <c:v>41031</c:v>
                      </c:pt>
                      <c:pt idx="184">
                        <c:v>41032</c:v>
                      </c:pt>
                      <c:pt idx="185">
                        <c:v>41033</c:v>
                      </c:pt>
                      <c:pt idx="186">
                        <c:v>41034</c:v>
                      </c:pt>
                      <c:pt idx="187">
                        <c:v>41035</c:v>
                      </c:pt>
                      <c:pt idx="188">
                        <c:v>41036</c:v>
                      </c:pt>
                      <c:pt idx="189">
                        <c:v>41037</c:v>
                      </c:pt>
                      <c:pt idx="190">
                        <c:v>41038</c:v>
                      </c:pt>
                      <c:pt idx="191">
                        <c:v>41039</c:v>
                      </c:pt>
                      <c:pt idx="192">
                        <c:v>41040</c:v>
                      </c:pt>
                      <c:pt idx="193">
                        <c:v>41041</c:v>
                      </c:pt>
                      <c:pt idx="194">
                        <c:v>41042</c:v>
                      </c:pt>
                      <c:pt idx="195">
                        <c:v>41043</c:v>
                      </c:pt>
                      <c:pt idx="196">
                        <c:v>41044</c:v>
                      </c:pt>
                      <c:pt idx="197">
                        <c:v>41045</c:v>
                      </c:pt>
                      <c:pt idx="198">
                        <c:v>41046</c:v>
                      </c:pt>
                      <c:pt idx="199">
                        <c:v>41047</c:v>
                      </c:pt>
                      <c:pt idx="200">
                        <c:v>41048</c:v>
                      </c:pt>
                      <c:pt idx="201">
                        <c:v>41049</c:v>
                      </c:pt>
                      <c:pt idx="202">
                        <c:v>41050</c:v>
                      </c:pt>
                      <c:pt idx="203">
                        <c:v>41051</c:v>
                      </c:pt>
                      <c:pt idx="204">
                        <c:v>41052</c:v>
                      </c:pt>
                      <c:pt idx="205">
                        <c:v>41053</c:v>
                      </c:pt>
                      <c:pt idx="206">
                        <c:v>41054</c:v>
                      </c:pt>
                      <c:pt idx="207">
                        <c:v>41055</c:v>
                      </c:pt>
                      <c:pt idx="208">
                        <c:v>41056</c:v>
                      </c:pt>
                      <c:pt idx="209">
                        <c:v>41057</c:v>
                      </c:pt>
                      <c:pt idx="210">
                        <c:v>41058</c:v>
                      </c:pt>
                      <c:pt idx="211">
                        <c:v>41059</c:v>
                      </c:pt>
                      <c:pt idx="212">
                        <c:v>41060</c:v>
                      </c:pt>
                      <c:pt idx="213">
                        <c:v>41061</c:v>
                      </c:pt>
                      <c:pt idx="214">
                        <c:v>41062</c:v>
                      </c:pt>
                      <c:pt idx="215">
                        <c:v>41063</c:v>
                      </c:pt>
                      <c:pt idx="216">
                        <c:v>41064</c:v>
                      </c:pt>
                      <c:pt idx="217">
                        <c:v>41065</c:v>
                      </c:pt>
                      <c:pt idx="218">
                        <c:v>41066</c:v>
                      </c:pt>
                      <c:pt idx="219">
                        <c:v>41067</c:v>
                      </c:pt>
                      <c:pt idx="220">
                        <c:v>41068</c:v>
                      </c:pt>
                      <c:pt idx="221">
                        <c:v>41069</c:v>
                      </c:pt>
                      <c:pt idx="222">
                        <c:v>41070</c:v>
                      </c:pt>
                      <c:pt idx="223">
                        <c:v>41071</c:v>
                      </c:pt>
                      <c:pt idx="224">
                        <c:v>41072</c:v>
                      </c:pt>
                      <c:pt idx="225">
                        <c:v>41073</c:v>
                      </c:pt>
                      <c:pt idx="226">
                        <c:v>41074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crush!$M$3:$M$229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35">
                        <c:v>30486.820000000003</c:v>
                      </c:pt>
                      <c:pt idx="36">
                        <c:v>55334.62999999999</c:v>
                      </c:pt>
                      <c:pt idx="37">
                        <c:v>100929.06499999999</c:v>
                      </c:pt>
                      <c:pt idx="38">
                        <c:v>135330.81000000003</c:v>
                      </c:pt>
                      <c:pt idx="39">
                        <c:v>216250.58000000002</c:v>
                      </c:pt>
                      <c:pt idx="40">
                        <c:v>278336.15000000014</c:v>
                      </c:pt>
                      <c:pt idx="41">
                        <c:v>303034.10999999987</c:v>
                      </c:pt>
                      <c:pt idx="42">
                        <c:v>350889.85499999998</c:v>
                      </c:pt>
                      <c:pt idx="43">
                        <c:v>378969.17500000005</c:v>
                      </c:pt>
                      <c:pt idx="44">
                        <c:v>398508.59499999951</c:v>
                      </c:pt>
                      <c:pt idx="45">
                        <c:v>478934.80000000028</c:v>
                      </c:pt>
                      <c:pt idx="46">
                        <c:v>544797.40000000037</c:v>
                      </c:pt>
                      <c:pt idx="47">
                        <c:v>561694.62499999907</c:v>
                      </c:pt>
                      <c:pt idx="48">
                        <c:v>619512.93500000052</c:v>
                      </c:pt>
                      <c:pt idx="49">
                        <c:v>657874.26499999966</c:v>
                      </c:pt>
                      <c:pt idx="50">
                        <c:v>692472.38600000087</c:v>
                      </c:pt>
                      <c:pt idx="51">
                        <c:v>738506.13999999966</c:v>
                      </c:pt>
                      <c:pt idx="52">
                        <c:v>803051.95000000019</c:v>
                      </c:pt>
                      <c:pt idx="53">
                        <c:v>782648.88000000082</c:v>
                      </c:pt>
                      <c:pt idx="54">
                        <c:v>923695.42899999861</c:v>
                      </c:pt>
                      <c:pt idx="55">
                        <c:v>897277.97000000067</c:v>
                      </c:pt>
                      <c:pt idx="56">
                        <c:v>918998.6799999997</c:v>
                      </c:pt>
                      <c:pt idx="57">
                        <c:v>918821.93999999948</c:v>
                      </c:pt>
                      <c:pt idx="58">
                        <c:v>847874.11500000022</c:v>
                      </c:pt>
                      <c:pt idx="59">
                        <c:v>595296.11000000313</c:v>
                      </c:pt>
                      <c:pt idx="60">
                        <c:v>144130.31999999657</c:v>
                      </c:pt>
                      <c:pt idx="61">
                        <c:v>8143.6300000026822</c:v>
                      </c:pt>
                      <c:pt idx="62">
                        <c:v>27582.570000000298</c:v>
                      </c:pt>
                      <c:pt idx="63">
                        <c:v>83703.589999996126</c:v>
                      </c:pt>
                      <c:pt idx="64">
                        <c:v>587718.74500000291</c:v>
                      </c:pt>
                      <c:pt idx="65">
                        <c:v>1013770.209999999</c:v>
                      </c:pt>
                      <c:pt idx="66">
                        <c:v>1078026.9049999975</c:v>
                      </c:pt>
                      <c:pt idx="67">
                        <c:v>1080746.8399999999</c:v>
                      </c:pt>
                      <c:pt idx="68">
                        <c:v>1094115.995000001</c:v>
                      </c:pt>
                      <c:pt idx="69">
                        <c:v>1024932.1000000015</c:v>
                      </c:pt>
                      <c:pt idx="70">
                        <c:v>920504.59499999881</c:v>
                      </c:pt>
                      <c:pt idx="71">
                        <c:v>754527.71000000462</c:v>
                      </c:pt>
                      <c:pt idx="72">
                        <c:v>700828.30000000075</c:v>
                      </c:pt>
                      <c:pt idx="73">
                        <c:v>704270.37999999896</c:v>
                      </c:pt>
                      <c:pt idx="74">
                        <c:v>848590.86499999464</c:v>
                      </c:pt>
                      <c:pt idx="75">
                        <c:v>962979.12000000104</c:v>
                      </c:pt>
                      <c:pt idx="76">
                        <c:v>1030920.2900000028</c:v>
                      </c:pt>
                      <c:pt idx="77">
                        <c:v>1078868.7049999982</c:v>
                      </c:pt>
                      <c:pt idx="78">
                        <c:v>1095133.2550000027</c:v>
                      </c:pt>
                      <c:pt idx="79">
                        <c:v>1077000.1949999966</c:v>
                      </c:pt>
                      <c:pt idx="80">
                        <c:v>1064360.1900000051</c:v>
                      </c:pt>
                      <c:pt idx="81">
                        <c:v>1092682.9549999982</c:v>
                      </c:pt>
                      <c:pt idx="82">
                        <c:v>1112733.7799999937</c:v>
                      </c:pt>
                      <c:pt idx="83">
                        <c:v>1096666.1200000048</c:v>
                      </c:pt>
                      <c:pt idx="84">
                        <c:v>1108937.7199999988</c:v>
                      </c:pt>
                      <c:pt idx="85">
                        <c:v>1119538.8800000027</c:v>
                      </c:pt>
                      <c:pt idx="86">
                        <c:v>1088769.4450000003</c:v>
                      </c:pt>
                      <c:pt idx="87">
                        <c:v>932454.68999999762</c:v>
                      </c:pt>
                      <c:pt idx="88">
                        <c:v>875195.44499999285</c:v>
                      </c:pt>
                      <c:pt idx="89">
                        <c:v>972476.67000000179</c:v>
                      </c:pt>
                      <c:pt idx="90">
                        <c:v>1022341.1799999997</c:v>
                      </c:pt>
                      <c:pt idx="91">
                        <c:v>1013040.7800000086</c:v>
                      </c:pt>
                      <c:pt idx="92">
                        <c:v>1030453.9849999994</c:v>
                      </c:pt>
                      <c:pt idx="93">
                        <c:v>1092794.8399999961</c:v>
                      </c:pt>
                      <c:pt idx="94">
                        <c:v>1086132.625</c:v>
                      </c:pt>
                      <c:pt idx="95">
                        <c:v>1056968.8600000069</c:v>
                      </c:pt>
                      <c:pt idx="96">
                        <c:v>1037363.7050000057</c:v>
                      </c:pt>
                      <c:pt idx="97">
                        <c:v>1029923.2049999908</c:v>
                      </c:pt>
                      <c:pt idx="98">
                        <c:v>1010697.140000008</c:v>
                      </c:pt>
                      <c:pt idx="99">
                        <c:v>1042908.4699999839</c:v>
                      </c:pt>
                      <c:pt idx="100">
                        <c:v>1077760.7599999979</c:v>
                      </c:pt>
                      <c:pt idx="101">
                        <c:v>1096960.1700000092</c:v>
                      </c:pt>
                      <c:pt idx="102">
                        <c:v>1112362.8449999914</c:v>
                      </c:pt>
                      <c:pt idx="103">
                        <c:v>1093580.2100000083</c:v>
                      </c:pt>
                      <c:pt idx="104">
                        <c:v>1103558.0350000039</c:v>
                      </c:pt>
                      <c:pt idx="105">
                        <c:v>1092792.0199999958</c:v>
                      </c:pt>
                      <c:pt idx="106">
                        <c:v>1107010.8599999994</c:v>
                      </c:pt>
                      <c:pt idx="107">
                        <c:v>1078082.6550000012</c:v>
                      </c:pt>
                      <c:pt idx="108">
                        <c:v>1047387.6449999958</c:v>
                      </c:pt>
                      <c:pt idx="109">
                        <c:v>1074671.6600000039</c:v>
                      </c:pt>
                      <c:pt idx="110">
                        <c:v>1088950.3050000072</c:v>
                      </c:pt>
                      <c:pt idx="111">
                        <c:v>1086281.6299999952</c:v>
                      </c:pt>
                      <c:pt idx="112">
                        <c:v>1064188.3549999893</c:v>
                      </c:pt>
                      <c:pt idx="113">
                        <c:v>1013900.5099999979</c:v>
                      </c:pt>
                      <c:pt idx="114">
                        <c:v>994938.21000000834</c:v>
                      </c:pt>
                      <c:pt idx="115">
                        <c:v>1026239.900000006</c:v>
                      </c:pt>
                      <c:pt idx="116">
                        <c:v>1015104.7200000063</c:v>
                      </c:pt>
                      <c:pt idx="117">
                        <c:v>975810.16999998689</c:v>
                      </c:pt>
                      <c:pt idx="118">
                        <c:v>976952.60000000894</c:v>
                      </c:pt>
                      <c:pt idx="119">
                        <c:v>980187.65000000596</c:v>
                      </c:pt>
                      <c:pt idx="121">
                        <c:v>964506.31499999762</c:v>
                      </c:pt>
                      <c:pt idx="122">
                        <c:v>887836.16999998689</c:v>
                      </c:pt>
                      <c:pt idx="123">
                        <c:v>931887.15500000119</c:v>
                      </c:pt>
                      <c:pt idx="124">
                        <c:v>986013.46000000834</c:v>
                      </c:pt>
                      <c:pt idx="125">
                        <c:v>934370.30999998748</c:v>
                      </c:pt>
                      <c:pt idx="126">
                        <c:v>935345.87000000477</c:v>
                      </c:pt>
                      <c:pt idx="127">
                        <c:v>924941.82000000775</c:v>
                      </c:pt>
                      <c:pt idx="128">
                        <c:v>871223.10499998927</c:v>
                      </c:pt>
                      <c:pt idx="129">
                        <c:v>852703.82500000298</c:v>
                      </c:pt>
                      <c:pt idx="130">
                        <c:v>853406.6400000006</c:v>
                      </c:pt>
                      <c:pt idx="131">
                        <c:v>782165.70000001788</c:v>
                      </c:pt>
                      <c:pt idx="132">
                        <c:v>807984.32999998331</c:v>
                      </c:pt>
                      <c:pt idx="133">
                        <c:v>822007.32000000775</c:v>
                      </c:pt>
                      <c:pt idx="134">
                        <c:v>785671.55999998748</c:v>
                      </c:pt>
                      <c:pt idx="135">
                        <c:v>772961.66000001132</c:v>
                      </c:pt>
                      <c:pt idx="136">
                        <c:v>697456.53000000119</c:v>
                      </c:pt>
                      <c:pt idx="137">
                        <c:v>614016.79000000656</c:v>
                      </c:pt>
                      <c:pt idx="138">
                        <c:v>637304.50999997556</c:v>
                      </c:pt>
                      <c:pt idx="139">
                        <c:v>548719.57999999821</c:v>
                      </c:pt>
                      <c:pt idx="140">
                        <c:v>521478.82000002265</c:v>
                      </c:pt>
                      <c:pt idx="141">
                        <c:v>516070.72999998927</c:v>
                      </c:pt>
                      <c:pt idx="142">
                        <c:v>509090.73999997973</c:v>
                      </c:pt>
                      <c:pt idx="143">
                        <c:v>511679.02000001073</c:v>
                      </c:pt>
                      <c:pt idx="144">
                        <c:v>489022.18000002205</c:v>
                      </c:pt>
                      <c:pt idx="145">
                        <c:v>430654.54999998212</c:v>
                      </c:pt>
                      <c:pt idx="146">
                        <c:v>382600.31000000238</c:v>
                      </c:pt>
                      <c:pt idx="147">
                        <c:v>335958.33999998868</c:v>
                      </c:pt>
                      <c:pt idx="148">
                        <c:v>284693.61000001431</c:v>
                      </c:pt>
                      <c:pt idx="149">
                        <c:v>324546.86000001431</c:v>
                      </c:pt>
                      <c:pt idx="150">
                        <c:v>325257.06000000238</c:v>
                      </c:pt>
                      <c:pt idx="151">
                        <c:v>280645.59999999404</c:v>
                      </c:pt>
                      <c:pt idx="152">
                        <c:v>253070.00999997556</c:v>
                      </c:pt>
                      <c:pt idx="153">
                        <c:v>218867.87000001967</c:v>
                      </c:pt>
                      <c:pt idx="154">
                        <c:v>227212.3599999696</c:v>
                      </c:pt>
                      <c:pt idx="155">
                        <c:v>211103.27000002563</c:v>
                      </c:pt>
                      <c:pt idx="156">
                        <c:v>200218.26999999583</c:v>
                      </c:pt>
                      <c:pt idx="157">
                        <c:v>166072.89999999106</c:v>
                      </c:pt>
                      <c:pt idx="158">
                        <c:v>127518.02000001073</c:v>
                      </c:pt>
                      <c:pt idx="159">
                        <c:v>92901.199999988079</c:v>
                      </c:pt>
                      <c:pt idx="160">
                        <c:v>81212.850000008941</c:v>
                      </c:pt>
                      <c:pt idx="161">
                        <c:v>57115.72999997437</c:v>
                      </c:pt>
                      <c:pt idx="162">
                        <c:v>32792.980000019073</c:v>
                      </c:pt>
                      <c:pt idx="163">
                        <c:v>21490.380000010133</c:v>
                      </c:pt>
                      <c:pt idx="164">
                        <c:v>10043.379999995232</c:v>
                      </c:pt>
                      <c:pt idx="165">
                        <c:v>9707.1500000059605</c:v>
                      </c:pt>
                      <c:pt idx="166">
                        <c:v>8258.4099999964237</c:v>
                      </c:pt>
                      <c:pt idx="167">
                        <c:v>8850.9499999880791</c:v>
                      </c:pt>
                      <c:pt idx="168">
                        <c:v>10478.730000004172</c:v>
                      </c:pt>
                      <c:pt idx="169">
                        <c:v>14840.859999999404</c:v>
                      </c:pt>
                      <c:pt idx="170">
                        <c:v>15259.909999996424</c:v>
                      </c:pt>
                      <c:pt idx="171">
                        <c:v>12916.760000005364</c:v>
                      </c:pt>
                      <c:pt idx="172">
                        <c:v>12254.940000012517</c:v>
                      </c:pt>
                      <c:pt idx="173">
                        <c:v>13600.310000002384</c:v>
                      </c:pt>
                      <c:pt idx="174">
                        <c:v>13109.459999993443</c:v>
                      </c:pt>
                      <c:pt idx="175">
                        <c:v>14876.209999993443</c:v>
                      </c:pt>
                      <c:pt idx="176">
                        <c:v>17998.180000007153</c:v>
                      </c:pt>
                      <c:pt idx="177">
                        <c:v>10445.310000002384</c:v>
                      </c:pt>
                      <c:pt idx="178">
                        <c:v>8770.8199999928474</c:v>
                      </c:pt>
                      <c:pt idx="179">
                        <c:v>7221.5</c:v>
                      </c:pt>
                      <c:pt idx="180">
                        <c:v>3962.1300000101328</c:v>
                      </c:pt>
                      <c:pt idx="181">
                        <c:v>2763.4099999964237</c:v>
                      </c:pt>
                      <c:pt idx="182">
                        <c:v>0</c:v>
                      </c:pt>
                      <c:pt idx="183">
                        <c:v>3760.1599999964237</c:v>
                      </c:pt>
                      <c:pt idx="184">
                        <c:v>716.86999998986721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2A6-4A91-B25C-20F3DE52F74A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v>MAX</c:v>
                </c:tx>
                <c:spPr>
                  <a:ln w="22225" cap="rnd">
                    <a:solidFill>
                      <a:schemeClr val="tx1">
                        <a:alpha val="90000"/>
                      </a:schemeClr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crush!$P$3:$P$229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30">
                        <c:v>432116.71500000008</c:v>
                      </c:pt>
                      <c:pt idx="31">
                        <c:v>490456.95999999996</c:v>
                      </c:pt>
                      <c:pt idx="32">
                        <c:v>556474.19999999972</c:v>
                      </c:pt>
                      <c:pt idx="33">
                        <c:v>662576.3200000003</c:v>
                      </c:pt>
                      <c:pt idx="34">
                        <c:v>701379.44999999972</c:v>
                      </c:pt>
                      <c:pt idx="35">
                        <c:v>782425.11000000034</c:v>
                      </c:pt>
                      <c:pt idx="36">
                        <c:v>816493.80999999959</c:v>
                      </c:pt>
                      <c:pt idx="37">
                        <c:v>788230.14500000048</c:v>
                      </c:pt>
                      <c:pt idx="38">
                        <c:v>790194.9299999997</c:v>
                      </c:pt>
                      <c:pt idx="39">
                        <c:v>884460.04</c:v>
                      </c:pt>
                      <c:pt idx="40">
                        <c:v>975800.5</c:v>
                      </c:pt>
                      <c:pt idx="41">
                        <c:v>982925.08500000089</c:v>
                      </c:pt>
                      <c:pt idx="42">
                        <c:v>1015568.3599999994</c:v>
                      </c:pt>
                      <c:pt idx="43">
                        <c:v>1039221.2050000001</c:v>
                      </c:pt>
                      <c:pt idx="44">
                        <c:v>1062258.2999999989</c:v>
                      </c:pt>
                      <c:pt idx="45">
                        <c:v>1070794.5550000016</c:v>
                      </c:pt>
                      <c:pt idx="46">
                        <c:v>1066125.0549999997</c:v>
                      </c:pt>
                      <c:pt idx="47">
                        <c:v>1060425.8199999984</c:v>
                      </c:pt>
                      <c:pt idx="48">
                        <c:v>1106964.0700000003</c:v>
                      </c:pt>
                      <c:pt idx="49">
                        <c:v>1123802.7400000021</c:v>
                      </c:pt>
                      <c:pt idx="50">
                        <c:v>1158062.1950000003</c:v>
                      </c:pt>
                      <c:pt idx="51">
                        <c:v>1157596.5749999993</c:v>
                      </c:pt>
                      <c:pt idx="52">
                        <c:v>1153843.2300000004</c:v>
                      </c:pt>
                      <c:pt idx="53">
                        <c:v>1168551.9749999978</c:v>
                      </c:pt>
                      <c:pt idx="54">
                        <c:v>1180647.8350000009</c:v>
                      </c:pt>
                      <c:pt idx="55">
                        <c:v>1169332.7200000025</c:v>
                      </c:pt>
                      <c:pt idx="56">
                        <c:v>1167470.4100000001</c:v>
                      </c:pt>
                      <c:pt idx="57">
                        <c:v>1047029.0599999987</c:v>
                      </c:pt>
                      <c:pt idx="58">
                        <c:v>1005486.2399999946</c:v>
                      </c:pt>
                      <c:pt idx="59">
                        <c:v>917104.24500000104</c:v>
                      </c:pt>
                      <c:pt idx="60">
                        <c:v>731199.41000000015</c:v>
                      </c:pt>
                      <c:pt idx="61">
                        <c:v>501422.33999999985</c:v>
                      </c:pt>
                      <c:pt idx="62">
                        <c:v>489650.75500000268</c:v>
                      </c:pt>
                      <c:pt idx="63">
                        <c:v>845210.84499999881</c:v>
                      </c:pt>
                      <c:pt idx="64">
                        <c:v>1182288.5949999988</c:v>
                      </c:pt>
                      <c:pt idx="65">
                        <c:v>1232028.5050000027</c:v>
                      </c:pt>
                      <c:pt idx="66">
                        <c:v>1270697.6399999969</c:v>
                      </c:pt>
                      <c:pt idx="67">
                        <c:v>1271043.0450000018</c:v>
                      </c:pt>
                      <c:pt idx="68">
                        <c:v>1262118.4549999982</c:v>
                      </c:pt>
                      <c:pt idx="69">
                        <c:v>1252187.9250000045</c:v>
                      </c:pt>
                      <c:pt idx="70">
                        <c:v>1257018.5399999991</c:v>
                      </c:pt>
                      <c:pt idx="71">
                        <c:v>1267407.4750000015</c:v>
                      </c:pt>
                      <c:pt idx="72">
                        <c:v>1252654.4099999964</c:v>
                      </c:pt>
                      <c:pt idx="73">
                        <c:v>1233009.7449999973</c:v>
                      </c:pt>
                      <c:pt idx="74">
                        <c:v>1244169.7450000048</c:v>
                      </c:pt>
                      <c:pt idx="75">
                        <c:v>1254387.0099999979</c:v>
                      </c:pt>
                      <c:pt idx="76">
                        <c:v>1236208.6850000024</c:v>
                      </c:pt>
                      <c:pt idx="77">
                        <c:v>1234488.4349999949</c:v>
                      </c:pt>
                      <c:pt idx="78">
                        <c:v>1194290.6300000027</c:v>
                      </c:pt>
                      <c:pt idx="79">
                        <c:v>1203057.7049999982</c:v>
                      </c:pt>
                      <c:pt idx="80">
                        <c:v>1213363.8200000003</c:v>
                      </c:pt>
                      <c:pt idx="81">
                        <c:v>1213500.3350000009</c:v>
                      </c:pt>
                      <c:pt idx="82">
                        <c:v>1192663.7350000069</c:v>
                      </c:pt>
                      <c:pt idx="83">
                        <c:v>1229018.9150000066</c:v>
                      </c:pt>
                      <c:pt idx="84">
                        <c:v>1195897.7650000006</c:v>
                      </c:pt>
                      <c:pt idx="85">
                        <c:v>1199613.6999999955</c:v>
                      </c:pt>
                      <c:pt idx="86">
                        <c:v>1228375.1300000027</c:v>
                      </c:pt>
                      <c:pt idx="87">
                        <c:v>1251331.5700000003</c:v>
                      </c:pt>
                      <c:pt idx="88">
                        <c:v>1201082.9549999982</c:v>
                      </c:pt>
                      <c:pt idx="89">
                        <c:v>1151226.299999997</c:v>
                      </c:pt>
                      <c:pt idx="90">
                        <c:v>1150518.1799999997</c:v>
                      </c:pt>
                      <c:pt idx="91">
                        <c:v>1154338.3850000054</c:v>
                      </c:pt>
                      <c:pt idx="92">
                        <c:v>1164146</c:v>
                      </c:pt>
                      <c:pt idx="93">
                        <c:v>1189601.1550000012</c:v>
                      </c:pt>
                      <c:pt idx="94">
                        <c:v>1110653.4949999899</c:v>
                      </c:pt>
                      <c:pt idx="95">
                        <c:v>1142805.7899999991</c:v>
                      </c:pt>
                      <c:pt idx="96">
                        <c:v>1174070.9450000077</c:v>
                      </c:pt>
                      <c:pt idx="97">
                        <c:v>1141564.5699999928</c:v>
                      </c:pt>
                      <c:pt idx="98">
                        <c:v>1147801.8350000009</c:v>
                      </c:pt>
                      <c:pt idx="99">
                        <c:v>1182144.0099999905</c:v>
                      </c:pt>
                      <c:pt idx="100">
                        <c:v>1175904.2450000048</c:v>
                      </c:pt>
                      <c:pt idx="101">
                        <c:v>1217514.6150000095</c:v>
                      </c:pt>
                      <c:pt idx="102">
                        <c:v>1218248.875</c:v>
                      </c:pt>
                      <c:pt idx="103">
                        <c:v>1215051.0549999923</c:v>
                      </c:pt>
                      <c:pt idx="104">
                        <c:v>1171173.9950000048</c:v>
                      </c:pt>
                      <c:pt idx="105">
                        <c:v>1149141.424999997</c:v>
                      </c:pt>
                      <c:pt idx="106">
                        <c:v>1182882.275000006</c:v>
                      </c:pt>
                      <c:pt idx="107">
                        <c:v>1252125.299999997</c:v>
                      </c:pt>
                      <c:pt idx="108">
                        <c:v>1203644.3850000054</c:v>
                      </c:pt>
                      <c:pt idx="109">
                        <c:v>1183519.5949999839</c:v>
                      </c:pt>
                      <c:pt idx="110">
                        <c:v>1176677.0300000161</c:v>
                      </c:pt>
                      <c:pt idx="111">
                        <c:v>1192258.8599999994</c:v>
                      </c:pt>
                      <c:pt idx="112">
                        <c:v>1182317.7099999934</c:v>
                      </c:pt>
                      <c:pt idx="113">
                        <c:v>1156294.0799999982</c:v>
                      </c:pt>
                      <c:pt idx="114">
                        <c:v>1210901.2850000113</c:v>
                      </c:pt>
                      <c:pt idx="115">
                        <c:v>1150991.799999997</c:v>
                      </c:pt>
                      <c:pt idx="116">
                        <c:v>1174295.8799999952</c:v>
                      </c:pt>
                      <c:pt idx="117">
                        <c:v>1101704.4849999994</c:v>
                      </c:pt>
                      <c:pt idx="118">
                        <c:v>1059728.9150000066</c:v>
                      </c:pt>
                      <c:pt idx="119">
                        <c:v>1109724.7399999946</c:v>
                      </c:pt>
                      <c:pt idx="120">
                        <c:v>907185.08000001311</c:v>
                      </c:pt>
                      <c:pt idx="121">
                        <c:v>1113957.9150000066</c:v>
                      </c:pt>
                      <c:pt idx="122">
                        <c:v>1102344.3849999905</c:v>
                      </c:pt>
                      <c:pt idx="123">
                        <c:v>1149409.150000006</c:v>
                      </c:pt>
                      <c:pt idx="124">
                        <c:v>1126204.4549999982</c:v>
                      </c:pt>
                      <c:pt idx="125">
                        <c:v>1132780.0150000006</c:v>
                      </c:pt>
                      <c:pt idx="126">
                        <c:v>1120750.299999997</c:v>
                      </c:pt>
                      <c:pt idx="127">
                        <c:v>1131412.2950000167</c:v>
                      </c:pt>
                      <c:pt idx="128">
                        <c:v>1093610.3999999911</c:v>
                      </c:pt>
                      <c:pt idx="129">
                        <c:v>1097922.6650000066</c:v>
                      </c:pt>
                      <c:pt idx="130">
                        <c:v>1088587.650000006</c:v>
                      </c:pt>
                      <c:pt idx="131">
                        <c:v>1100548.4050000012</c:v>
                      </c:pt>
                      <c:pt idx="132">
                        <c:v>1109963.0350000113</c:v>
                      </c:pt>
                      <c:pt idx="133">
                        <c:v>1092054.2049999684</c:v>
                      </c:pt>
                      <c:pt idx="134">
                        <c:v>1115448.7850000262</c:v>
                      </c:pt>
                      <c:pt idx="135">
                        <c:v>1105282.099999994</c:v>
                      </c:pt>
                      <c:pt idx="136">
                        <c:v>1107917.424999997</c:v>
                      </c:pt>
                      <c:pt idx="137">
                        <c:v>1088344.0100000203</c:v>
                      </c:pt>
                      <c:pt idx="138">
                        <c:v>1079068.3550000042</c:v>
                      </c:pt>
                      <c:pt idx="139">
                        <c:v>1095558.9399999827</c:v>
                      </c:pt>
                      <c:pt idx="140">
                        <c:v>1063743.7899999768</c:v>
                      </c:pt>
                      <c:pt idx="141">
                        <c:v>1072255.7600000203</c:v>
                      </c:pt>
                      <c:pt idx="142">
                        <c:v>1048081.275000006</c:v>
                      </c:pt>
                      <c:pt idx="143">
                        <c:v>1069232.1050000042</c:v>
                      </c:pt>
                      <c:pt idx="144">
                        <c:v>1063624.7699999958</c:v>
                      </c:pt>
                      <c:pt idx="145">
                        <c:v>1084474.799999997</c:v>
                      </c:pt>
                      <c:pt idx="146">
                        <c:v>1091811.7100000083</c:v>
                      </c:pt>
                      <c:pt idx="147">
                        <c:v>1070925.7199999839</c:v>
                      </c:pt>
                      <c:pt idx="148">
                        <c:v>1029524.8800000101</c:v>
                      </c:pt>
                      <c:pt idx="149">
                        <c:v>1015460.9199999869</c:v>
                      </c:pt>
                      <c:pt idx="150">
                        <c:v>971639.21999999881</c:v>
                      </c:pt>
                      <c:pt idx="151">
                        <c:v>978341.43000000715</c:v>
                      </c:pt>
                      <c:pt idx="152">
                        <c:v>1012002.0100000054</c:v>
                      </c:pt>
                      <c:pt idx="153">
                        <c:v>979710.38999998569</c:v>
                      </c:pt>
                      <c:pt idx="154">
                        <c:v>943501.88000002503</c:v>
                      </c:pt>
                      <c:pt idx="155">
                        <c:v>953467.37999999523</c:v>
                      </c:pt>
                      <c:pt idx="156">
                        <c:v>913511.66999998689</c:v>
                      </c:pt>
                      <c:pt idx="157">
                        <c:v>849980.63000002503</c:v>
                      </c:pt>
                      <c:pt idx="158">
                        <c:v>723605.9999999851</c:v>
                      </c:pt>
                      <c:pt idx="159">
                        <c:v>564801.40999999642</c:v>
                      </c:pt>
                      <c:pt idx="160">
                        <c:v>594689.26000000536</c:v>
                      </c:pt>
                      <c:pt idx="161">
                        <c:v>543297.29000000656</c:v>
                      </c:pt>
                      <c:pt idx="162">
                        <c:v>395501.84999997914</c:v>
                      </c:pt>
                      <c:pt idx="163">
                        <c:v>182001.90000000596</c:v>
                      </c:pt>
                      <c:pt idx="164">
                        <c:v>63870.719999998808</c:v>
                      </c:pt>
                      <c:pt idx="165">
                        <c:v>27386.609999999404</c:v>
                      </c:pt>
                      <c:pt idx="166">
                        <c:v>27636.649999991059</c:v>
                      </c:pt>
                      <c:pt idx="167">
                        <c:v>33999.510000020266</c:v>
                      </c:pt>
                      <c:pt idx="168">
                        <c:v>104944.34999997914</c:v>
                      </c:pt>
                      <c:pt idx="169">
                        <c:v>209578.97000001371</c:v>
                      </c:pt>
                      <c:pt idx="170">
                        <c:v>360489.04999998212</c:v>
                      </c:pt>
                      <c:pt idx="171">
                        <c:v>443220.71999999881</c:v>
                      </c:pt>
                      <c:pt idx="172">
                        <c:v>487540.68000000715</c:v>
                      </c:pt>
                      <c:pt idx="173">
                        <c:v>481803.09000000358</c:v>
                      </c:pt>
                      <c:pt idx="174">
                        <c:v>495687.22999998927</c:v>
                      </c:pt>
                      <c:pt idx="175">
                        <c:v>514830.15000002086</c:v>
                      </c:pt>
                      <c:pt idx="176">
                        <c:v>513312.92999999225</c:v>
                      </c:pt>
                      <c:pt idx="177">
                        <c:v>476284.87999999523</c:v>
                      </c:pt>
                      <c:pt idx="178">
                        <c:v>445605.57000000775</c:v>
                      </c:pt>
                      <c:pt idx="179">
                        <c:v>336600.05000001192</c:v>
                      </c:pt>
                      <c:pt idx="180">
                        <c:v>136302.36999998987</c:v>
                      </c:pt>
                      <c:pt idx="181">
                        <c:v>145920.44000001252</c:v>
                      </c:pt>
                      <c:pt idx="182">
                        <c:v>165154.95999999344</c:v>
                      </c:pt>
                      <c:pt idx="183">
                        <c:v>166425.02000001073</c:v>
                      </c:pt>
                      <c:pt idx="184">
                        <c:v>195706.13999998569</c:v>
                      </c:pt>
                      <c:pt idx="185">
                        <c:v>217747.68999998271</c:v>
                      </c:pt>
                      <c:pt idx="186">
                        <c:v>177363.05000002682</c:v>
                      </c:pt>
                      <c:pt idx="187">
                        <c:v>192735.67999997735</c:v>
                      </c:pt>
                      <c:pt idx="188">
                        <c:v>208313.99000000954</c:v>
                      </c:pt>
                      <c:pt idx="189">
                        <c:v>200507.68000000715</c:v>
                      </c:pt>
                      <c:pt idx="190">
                        <c:v>205390.81999999285</c:v>
                      </c:pt>
                      <c:pt idx="191">
                        <c:v>222818.11000001431</c:v>
                      </c:pt>
                      <c:pt idx="192">
                        <c:v>184672.64999999106</c:v>
                      </c:pt>
                      <c:pt idx="193">
                        <c:v>146468.03999999166</c:v>
                      </c:pt>
                      <c:pt idx="194">
                        <c:v>123923.05000001192</c:v>
                      </c:pt>
                      <c:pt idx="195">
                        <c:v>139672.43999998271</c:v>
                      </c:pt>
                      <c:pt idx="196">
                        <c:v>136708.87999999523</c:v>
                      </c:pt>
                      <c:pt idx="197">
                        <c:v>136452.8900000304</c:v>
                      </c:pt>
                      <c:pt idx="198">
                        <c:v>116443.44999997318</c:v>
                      </c:pt>
                      <c:pt idx="199">
                        <c:v>113610.92000001669</c:v>
                      </c:pt>
                      <c:pt idx="200">
                        <c:v>88364.590000003576</c:v>
                      </c:pt>
                      <c:pt idx="201">
                        <c:v>107353.27999997139</c:v>
                      </c:pt>
                      <c:pt idx="202">
                        <c:v>90610.610000014305</c:v>
                      </c:pt>
                      <c:pt idx="203">
                        <c:v>84705.59999999404</c:v>
                      </c:pt>
                      <c:pt idx="204">
                        <c:v>56364.250000029802</c:v>
                      </c:pt>
                      <c:pt idx="205">
                        <c:v>53493.169999986887</c:v>
                      </c:pt>
                      <c:pt idx="206">
                        <c:v>52987.949999988079</c:v>
                      </c:pt>
                      <c:pt idx="207">
                        <c:v>44916.060000002384</c:v>
                      </c:pt>
                      <c:pt idx="208">
                        <c:v>35346.290000021458</c:v>
                      </c:pt>
                      <c:pt idx="209">
                        <c:v>41967.319999992847</c:v>
                      </c:pt>
                      <c:pt idx="210">
                        <c:v>21117.639999985695</c:v>
                      </c:pt>
                      <c:pt idx="211">
                        <c:v>28437.5</c:v>
                      </c:pt>
                      <c:pt idx="212">
                        <c:v>18341.410000026226</c:v>
                      </c:pt>
                      <c:pt idx="213">
                        <c:v>15115.289999991655</c:v>
                      </c:pt>
                      <c:pt idx="214">
                        <c:v>8381.1399999856949</c:v>
                      </c:pt>
                      <c:pt idx="215">
                        <c:v>9046.0700000226498</c:v>
                      </c:pt>
                      <c:pt idx="216">
                        <c:v>8035.25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972-45C8-8EAA-798914CDBCB9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crush!$Q$1</c15:sqref>
                        </c15:formulaRef>
                      </c:ext>
                    </c:extLst>
                    <c:strCache>
                      <c:ptCount val="1"/>
                      <c:pt idx="0">
                        <c:v>2019-100E</c:v>
                      </c:pt>
                    </c:strCache>
                  </c:strRef>
                </c:tx>
                <c:spPr>
                  <a:ln w="22225" cap="rnd">
                    <a:solidFill>
                      <a:srgbClr val="FF66FF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crush!$Q$3:$Q$229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30">
                        <c:v>432116.71500000008</c:v>
                      </c:pt>
                      <c:pt idx="31">
                        <c:v>490456.95999999996</c:v>
                      </c:pt>
                      <c:pt idx="32">
                        <c:v>556474.19999999972</c:v>
                      </c:pt>
                      <c:pt idx="33">
                        <c:v>662576.3200000003</c:v>
                      </c:pt>
                      <c:pt idx="34">
                        <c:v>701379.44999999972</c:v>
                      </c:pt>
                      <c:pt idx="35">
                        <c:v>782425.11000000034</c:v>
                      </c:pt>
                      <c:pt idx="36">
                        <c:v>816493.80999999959</c:v>
                      </c:pt>
                      <c:pt idx="37">
                        <c:v>788230.14500000048</c:v>
                      </c:pt>
                      <c:pt idx="38">
                        <c:v>790194.9299999997</c:v>
                      </c:pt>
                      <c:pt idx="39">
                        <c:v>884460.04</c:v>
                      </c:pt>
                      <c:pt idx="40">
                        <c:v>975800.5</c:v>
                      </c:pt>
                      <c:pt idx="41">
                        <c:v>982925.08500000089</c:v>
                      </c:pt>
                      <c:pt idx="42">
                        <c:v>1015568.3599999994</c:v>
                      </c:pt>
                      <c:pt idx="43">
                        <c:v>1039221.2050000001</c:v>
                      </c:pt>
                      <c:pt idx="44">
                        <c:v>1062258.2999999989</c:v>
                      </c:pt>
                      <c:pt idx="45">
                        <c:v>1070794.5550000016</c:v>
                      </c:pt>
                      <c:pt idx="46">
                        <c:v>1066125.0549999997</c:v>
                      </c:pt>
                      <c:pt idx="47">
                        <c:v>1060425.8199999984</c:v>
                      </c:pt>
                      <c:pt idx="48">
                        <c:v>1106964.0700000003</c:v>
                      </c:pt>
                      <c:pt idx="49">
                        <c:v>1123802.7400000021</c:v>
                      </c:pt>
                      <c:pt idx="50">
                        <c:v>1158062.1950000003</c:v>
                      </c:pt>
                      <c:pt idx="51">
                        <c:v>1157596.5749999993</c:v>
                      </c:pt>
                      <c:pt idx="52">
                        <c:v>1153843.2300000004</c:v>
                      </c:pt>
                      <c:pt idx="53">
                        <c:v>1168551.9749999978</c:v>
                      </c:pt>
                      <c:pt idx="54">
                        <c:v>1180647.8350000009</c:v>
                      </c:pt>
                      <c:pt idx="55">
                        <c:v>1169332.7200000025</c:v>
                      </c:pt>
                      <c:pt idx="56">
                        <c:v>1167470.4100000001</c:v>
                      </c:pt>
                      <c:pt idx="57">
                        <c:v>1047029.0599999987</c:v>
                      </c:pt>
                      <c:pt idx="58">
                        <c:v>1005486.2399999946</c:v>
                      </c:pt>
                      <c:pt idx="59">
                        <c:v>917104.24500000104</c:v>
                      </c:pt>
                      <c:pt idx="60">
                        <c:v>731199.41000000015</c:v>
                      </c:pt>
                      <c:pt idx="61">
                        <c:v>501422.33999999985</c:v>
                      </c:pt>
                      <c:pt idx="62">
                        <c:v>489650.75500000268</c:v>
                      </c:pt>
                      <c:pt idx="63">
                        <c:v>845210.84499999881</c:v>
                      </c:pt>
                      <c:pt idx="64">
                        <c:v>1182288.5949999988</c:v>
                      </c:pt>
                      <c:pt idx="65">
                        <c:v>1232028.5050000027</c:v>
                      </c:pt>
                      <c:pt idx="66">
                        <c:v>1270697.6399999969</c:v>
                      </c:pt>
                      <c:pt idx="67">
                        <c:v>1271043.0450000018</c:v>
                      </c:pt>
                      <c:pt idx="68">
                        <c:v>1262118.4549999982</c:v>
                      </c:pt>
                      <c:pt idx="69">
                        <c:v>1252187.9250000045</c:v>
                      </c:pt>
                      <c:pt idx="70">
                        <c:v>1257018.5399999991</c:v>
                      </c:pt>
                      <c:pt idx="71">
                        <c:v>1267407.4750000015</c:v>
                      </c:pt>
                      <c:pt idx="72">
                        <c:v>1252654.4099999964</c:v>
                      </c:pt>
                      <c:pt idx="73">
                        <c:v>1233009.7449999973</c:v>
                      </c:pt>
                      <c:pt idx="74">
                        <c:v>1244169.7450000048</c:v>
                      </c:pt>
                      <c:pt idx="75">
                        <c:v>1254387.0099999979</c:v>
                      </c:pt>
                      <c:pt idx="76">
                        <c:v>1236208.6850000024</c:v>
                      </c:pt>
                      <c:pt idx="77">
                        <c:v>1234488.4349999949</c:v>
                      </c:pt>
                      <c:pt idx="78">
                        <c:v>1194290.6300000027</c:v>
                      </c:pt>
                      <c:pt idx="79">
                        <c:v>1203057.7049999982</c:v>
                      </c:pt>
                      <c:pt idx="80">
                        <c:v>1213363.8200000003</c:v>
                      </c:pt>
                      <c:pt idx="81">
                        <c:v>1213500.3350000009</c:v>
                      </c:pt>
                      <c:pt idx="82">
                        <c:v>1192663.7350000069</c:v>
                      </c:pt>
                      <c:pt idx="83">
                        <c:v>1229018.9150000066</c:v>
                      </c:pt>
                      <c:pt idx="84">
                        <c:v>1195897.7650000006</c:v>
                      </c:pt>
                      <c:pt idx="85">
                        <c:v>1199613.6999999955</c:v>
                      </c:pt>
                      <c:pt idx="86">
                        <c:v>1228375.1300000027</c:v>
                      </c:pt>
                      <c:pt idx="87">
                        <c:v>1251331.5700000003</c:v>
                      </c:pt>
                      <c:pt idx="88">
                        <c:v>1201082.9549999982</c:v>
                      </c:pt>
                      <c:pt idx="89">
                        <c:v>1151226.299999997</c:v>
                      </c:pt>
                      <c:pt idx="90">
                        <c:v>1150518.1799999997</c:v>
                      </c:pt>
                      <c:pt idx="91">
                        <c:v>1154338.3850000054</c:v>
                      </c:pt>
                      <c:pt idx="92">
                        <c:v>1164146</c:v>
                      </c:pt>
                      <c:pt idx="93">
                        <c:v>1189601.1550000012</c:v>
                      </c:pt>
                      <c:pt idx="94">
                        <c:v>1110653.4949999899</c:v>
                      </c:pt>
                      <c:pt idx="95">
                        <c:v>1142805.7899999991</c:v>
                      </c:pt>
                      <c:pt idx="96">
                        <c:v>1174070.9450000077</c:v>
                      </c:pt>
                      <c:pt idx="97">
                        <c:v>1141564.5699999928</c:v>
                      </c:pt>
                      <c:pt idx="98">
                        <c:v>1147801.8350000009</c:v>
                      </c:pt>
                      <c:pt idx="99">
                        <c:v>1182144.0099999905</c:v>
                      </c:pt>
                      <c:pt idx="100">
                        <c:v>1175904.2450000048</c:v>
                      </c:pt>
                      <c:pt idx="101">
                        <c:v>1217514.6150000095</c:v>
                      </c:pt>
                      <c:pt idx="102">
                        <c:v>1218248.875</c:v>
                      </c:pt>
                      <c:pt idx="103">
                        <c:v>1215051.0549999923</c:v>
                      </c:pt>
                      <c:pt idx="104">
                        <c:v>1171173.9950000048</c:v>
                      </c:pt>
                      <c:pt idx="105">
                        <c:v>1149141.424999997</c:v>
                      </c:pt>
                      <c:pt idx="106">
                        <c:v>1182882.275000006</c:v>
                      </c:pt>
                      <c:pt idx="107">
                        <c:v>1252125.299999997</c:v>
                      </c:pt>
                      <c:pt idx="108">
                        <c:v>1203644.3850000054</c:v>
                      </c:pt>
                      <c:pt idx="109">
                        <c:v>1183519.5949999839</c:v>
                      </c:pt>
                      <c:pt idx="110">
                        <c:v>1176677.0300000161</c:v>
                      </c:pt>
                      <c:pt idx="111">
                        <c:v>1192258.8599999994</c:v>
                      </c:pt>
                      <c:pt idx="112">
                        <c:v>1182317.7099999934</c:v>
                      </c:pt>
                      <c:pt idx="113">
                        <c:v>1156294.0799999982</c:v>
                      </c:pt>
                      <c:pt idx="114">
                        <c:v>1210901.2850000113</c:v>
                      </c:pt>
                      <c:pt idx="115">
                        <c:v>1150991.799999997</c:v>
                      </c:pt>
                      <c:pt idx="116">
                        <c:v>1174295.8799999952</c:v>
                      </c:pt>
                      <c:pt idx="117">
                        <c:v>1101704.4849999994</c:v>
                      </c:pt>
                      <c:pt idx="118">
                        <c:v>1059728.9150000066</c:v>
                      </c:pt>
                      <c:pt idx="119">
                        <c:v>1109724.7399999946</c:v>
                      </c:pt>
                      <c:pt idx="120">
                        <c:v>907185.08000001311</c:v>
                      </c:pt>
                      <c:pt idx="121">
                        <c:v>1113957.9150000066</c:v>
                      </c:pt>
                      <c:pt idx="122">
                        <c:v>1102344.3849999905</c:v>
                      </c:pt>
                      <c:pt idx="123">
                        <c:v>1149409.150000006</c:v>
                      </c:pt>
                      <c:pt idx="124">
                        <c:v>1126204.4549999982</c:v>
                      </c:pt>
                      <c:pt idx="125">
                        <c:v>1132780.0150000006</c:v>
                      </c:pt>
                      <c:pt idx="126">
                        <c:v>401942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0FE-45B8-99D8-E6C78BECE959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crush!$R$1</c15:sqref>
                        </c15:formulaRef>
                      </c:ext>
                    </c:extLst>
                    <c:strCache>
                      <c:ptCount val="1"/>
                      <c:pt idx="0">
                        <c:v>2019-95E</c:v>
                      </c:pt>
                    </c:strCache>
                  </c:strRef>
                </c:tx>
                <c:spPr>
                  <a:ln w="22225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crush!$R$3:$R$229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30">
                        <c:v>410510.87925000006</c:v>
                      </c:pt>
                      <c:pt idx="31">
                        <c:v>465934.11199999996</c:v>
                      </c:pt>
                      <c:pt idx="32">
                        <c:v>528650.48999999976</c:v>
                      </c:pt>
                      <c:pt idx="33">
                        <c:v>629447.50400000031</c:v>
                      </c:pt>
                      <c:pt idx="34">
                        <c:v>666310.47749999969</c:v>
                      </c:pt>
                      <c:pt idx="35">
                        <c:v>743303.85450000025</c:v>
                      </c:pt>
                      <c:pt idx="36">
                        <c:v>775669.11949999956</c:v>
                      </c:pt>
                      <c:pt idx="37">
                        <c:v>748818.63775000046</c:v>
                      </c:pt>
                      <c:pt idx="38">
                        <c:v>750685.18349999969</c:v>
                      </c:pt>
                      <c:pt idx="39">
                        <c:v>840237.03799999994</c:v>
                      </c:pt>
                      <c:pt idx="40">
                        <c:v>927010.47499999998</c:v>
                      </c:pt>
                      <c:pt idx="41">
                        <c:v>933778.83075000078</c:v>
                      </c:pt>
                      <c:pt idx="42">
                        <c:v>964789.94199999934</c:v>
                      </c:pt>
                      <c:pt idx="43">
                        <c:v>987260.14474999998</c:v>
                      </c:pt>
                      <c:pt idx="44">
                        <c:v>1009145.3849999988</c:v>
                      </c:pt>
                      <c:pt idx="45">
                        <c:v>1017254.8272500015</c:v>
                      </c:pt>
                      <c:pt idx="46">
                        <c:v>1012818.8022499997</c:v>
                      </c:pt>
                      <c:pt idx="47">
                        <c:v>1007404.5289999985</c:v>
                      </c:pt>
                      <c:pt idx="48">
                        <c:v>1051615.8665000002</c:v>
                      </c:pt>
                      <c:pt idx="49">
                        <c:v>1067612.603000002</c:v>
                      </c:pt>
                      <c:pt idx="50">
                        <c:v>1100159.0852500002</c:v>
                      </c:pt>
                      <c:pt idx="51">
                        <c:v>1099716.7462499992</c:v>
                      </c:pt>
                      <c:pt idx="52">
                        <c:v>1096151.0685000003</c:v>
                      </c:pt>
                      <c:pt idx="53">
                        <c:v>1110124.3762499979</c:v>
                      </c:pt>
                      <c:pt idx="54">
                        <c:v>1121615.4432500007</c:v>
                      </c:pt>
                      <c:pt idx="55">
                        <c:v>1110866.0840000024</c:v>
                      </c:pt>
                      <c:pt idx="56">
                        <c:v>1109096.8895</c:v>
                      </c:pt>
                      <c:pt idx="57">
                        <c:v>994677.60699999868</c:v>
                      </c:pt>
                      <c:pt idx="58">
                        <c:v>955211.92799999483</c:v>
                      </c:pt>
                      <c:pt idx="59">
                        <c:v>871249.03275000094</c:v>
                      </c:pt>
                      <c:pt idx="60">
                        <c:v>694639.43950000009</c:v>
                      </c:pt>
                      <c:pt idx="61">
                        <c:v>476351.22299999982</c:v>
                      </c:pt>
                      <c:pt idx="62">
                        <c:v>465168.21725000255</c:v>
                      </c:pt>
                      <c:pt idx="63">
                        <c:v>802950.30274999887</c:v>
                      </c:pt>
                      <c:pt idx="64">
                        <c:v>1123174.1652499989</c:v>
                      </c:pt>
                      <c:pt idx="65">
                        <c:v>1170427.0797500026</c:v>
                      </c:pt>
                      <c:pt idx="66">
                        <c:v>1207162.7579999969</c:v>
                      </c:pt>
                      <c:pt idx="67">
                        <c:v>1207490.8927500017</c:v>
                      </c:pt>
                      <c:pt idx="68">
                        <c:v>1199012.5322499983</c:v>
                      </c:pt>
                      <c:pt idx="69">
                        <c:v>1189578.5287500042</c:v>
                      </c:pt>
                      <c:pt idx="70">
                        <c:v>1194167.6129999992</c:v>
                      </c:pt>
                      <c:pt idx="71">
                        <c:v>1204037.1012500015</c:v>
                      </c:pt>
                      <c:pt idx="72">
                        <c:v>1190021.6894999966</c:v>
                      </c:pt>
                      <c:pt idx="73">
                        <c:v>1171359.2577499973</c:v>
                      </c:pt>
                      <c:pt idx="74">
                        <c:v>1181961.2577500045</c:v>
                      </c:pt>
                      <c:pt idx="75">
                        <c:v>1191667.659499998</c:v>
                      </c:pt>
                      <c:pt idx="76">
                        <c:v>1174398.2507500022</c:v>
                      </c:pt>
                      <c:pt idx="77">
                        <c:v>1172764.0132499952</c:v>
                      </c:pt>
                      <c:pt idx="78">
                        <c:v>1134576.0985000024</c:v>
                      </c:pt>
                      <c:pt idx="79">
                        <c:v>1142904.8197499982</c:v>
                      </c:pt>
                      <c:pt idx="80">
                        <c:v>1152695.6290000002</c:v>
                      </c:pt>
                      <c:pt idx="81">
                        <c:v>1152825.3182500007</c:v>
                      </c:pt>
                      <c:pt idx="82">
                        <c:v>1133030.5482500065</c:v>
                      </c:pt>
                      <c:pt idx="83">
                        <c:v>1167567.9692500061</c:v>
                      </c:pt>
                      <c:pt idx="84">
                        <c:v>1136102.8767500005</c:v>
                      </c:pt>
                      <c:pt idx="85">
                        <c:v>1139633.0149999957</c:v>
                      </c:pt>
                      <c:pt idx="86">
                        <c:v>1166956.3735000025</c:v>
                      </c:pt>
                      <c:pt idx="87">
                        <c:v>1188764.9915000002</c:v>
                      </c:pt>
                      <c:pt idx="88">
                        <c:v>1141028.8072499982</c:v>
                      </c:pt>
                      <c:pt idx="89">
                        <c:v>1093664.9849999971</c:v>
                      </c:pt>
                      <c:pt idx="90">
                        <c:v>1092992.2709999997</c:v>
                      </c:pt>
                      <c:pt idx="91">
                        <c:v>1096621.4657500051</c:v>
                      </c:pt>
                      <c:pt idx="92">
                        <c:v>1105938.7</c:v>
                      </c:pt>
                      <c:pt idx="93">
                        <c:v>1130121.097250001</c:v>
                      </c:pt>
                      <c:pt idx="94">
                        <c:v>1055120.8202499903</c:v>
                      </c:pt>
                      <c:pt idx="95">
                        <c:v>1085665.5004999992</c:v>
                      </c:pt>
                      <c:pt idx="96">
                        <c:v>1115367.3977500072</c:v>
                      </c:pt>
                      <c:pt idx="97">
                        <c:v>1084486.3414999931</c:v>
                      </c:pt>
                      <c:pt idx="98">
                        <c:v>1090411.7432500008</c:v>
                      </c:pt>
                      <c:pt idx="99">
                        <c:v>1123036.8094999909</c:v>
                      </c:pt>
                      <c:pt idx="100">
                        <c:v>1117109.0327500044</c:v>
                      </c:pt>
                      <c:pt idx="101">
                        <c:v>1156638.884250009</c:v>
                      </c:pt>
                      <c:pt idx="102">
                        <c:v>1157336.4312499999</c:v>
                      </c:pt>
                      <c:pt idx="103">
                        <c:v>1154298.5022499927</c:v>
                      </c:pt>
                      <c:pt idx="104">
                        <c:v>1112615.2952500044</c:v>
                      </c:pt>
                      <c:pt idx="105">
                        <c:v>1091684.3537499972</c:v>
                      </c:pt>
                      <c:pt idx="106">
                        <c:v>1123738.1612500057</c:v>
                      </c:pt>
                      <c:pt idx="107">
                        <c:v>1189519.0349999971</c:v>
                      </c:pt>
                      <c:pt idx="108">
                        <c:v>1143462.165750005</c:v>
                      </c:pt>
                      <c:pt idx="109">
                        <c:v>1124343.6152499847</c:v>
                      </c:pt>
                      <c:pt idx="110">
                        <c:v>1117843.1785000153</c:v>
                      </c:pt>
                      <c:pt idx="111">
                        <c:v>1132645.9169999994</c:v>
                      </c:pt>
                      <c:pt idx="112">
                        <c:v>1123201.8244999938</c:v>
                      </c:pt>
                      <c:pt idx="113">
                        <c:v>1098479.3759999983</c:v>
                      </c:pt>
                      <c:pt idx="114">
                        <c:v>1150356.2207500108</c:v>
                      </c:pt>
                      <c:pt idx="115">
                        <c:v>1093442.2099999972</c:v>
                      </c:pt>
                      <c:pt idx="116">
                        <c:v>1115581.0859999955</c:v>
                      </c:pt>
                      <c:pt idx="117">
                        <c:v>1046619.2607499994</c:v>
                      </c:pt>
                      <c:pt idx="118">
                        <c:v>1006742.4692500061</c:v>
                      </c:pt>
                      <c:pt idx="119">
                        <c:v>1054238.5029999949</c:v>
                      </c:pt>
                      <c:pt idx="120">
                        <c:v>861825.82600001246</c:v>
                      </c:pt>
                      <c:pt idx="121">
                        <c:v>1058260.0192500062</c:v>
                      </c:pt>
                      <c:pt idx="122">
                        <c:v>1047227.1657499908</c:v>
                      </c:pt>
                      <c:pt idx="123">
                        <c:v>1091938.6925000057</c:v>
                      </c:pt>
                      <c:pt idx="124">
                        <c:v>1069894.2322499983</c:v>
                      </c:pt>
                      <c:pt idx="125">
                        <c:v>1076141.0142500005</c:v>
                      </c:pt>
                      <c:pt idx="126">
                        <c:v>1064712.7849999971</c:v>
                      </c:pt>
                      <c:pt idx="127">
                        <c:v>1074841.6802500158</c:v>
                      </c:pt>
                      <c:pt idx="128">
                        <c:v>1038929.8799999915</c:v>
                      </c:pt>
                      <c:pt idx="129">
                        <c:v>1043026.5317500061</c:v>
                      </c:pt>
                      <c:pt idx="130">
                        <c:v>1034158.2675000057</c:v>
                      </c:pt>
                      <c:pt idx="131">
                        <c:v>376176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0FE-45B8-99D8-E6C78BECE959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crush!$S$1</c15:sqref>
                        </c15:formulaRef>
                      </c:ext>
                    </c:extLst>
                    <c:strCache>
                      <c:ptCount val="1"/>
                      <c:pt idx="0">
                        <c:v>2019-90E</c:v>
                      </c:pt>
                    </c:strCache>
                  </c:strRef>
                </c:tx>
                <c:spPr>
                  <a:ln w="2222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crush!$S$3:$S$229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30">
                        <c:v>388905.04350000009</c:v>
                      </c:pt>
                      <c:pt idx="31">
                        <c:v>441411.26399999997</c:v>
                      </c:pt>
                      <c:pt idx="32">
                        <c:v>500826.77999999974</c:v>
                      </c:pt>
                      <c:pt idx="33">
                        <c:v>596318.68800000031</c:v>
                      </c:pt>
                      <c:pt idx="34">
                        <c:v>631241.50499999977</c:v>
                      </c:pt>
                      <c:pt idx="35">
                        <c:v>704182.59900000028</c:v>
                      </c:pt>
                      <c:pt idx="36">
                        <c:v>734844.42899999965</c:v>
                      </c:pt>
                      <c:pt idx="37">
                        <c:v>709407.13050000044</c:v>
                      </c:pt>
                      <c:pt idx="38">
                        <c:v>711175.4369999998</c:v>
                      </c:pt>
                      <c:pt idx="39">
                        <c:v>796014.03600000008</c:v>
                      </c:pt>
                      <c:pt idx="40">
                        <c:v>878220.45000000007</c:v>
                      </c:pt>
                      <c:pt idx="41">
                        <c:v>884632.57650000078</c:v>
                      </c:pt>
                      <c:pt idx="42">
                        <c:v>914011.52399999951</c:v>
                      </c:pt>
                      <c:pt idx="43">
                        <c:v>935299.08450000011</c:v>
                      </c:pt>
                      <c:pt idx="44">
                        <c:v>956032.46999999904</c:v>
                      </c:pt>
                      <c:pt idx="45">
                        <c:v>963715.09950000141</c:v>
                      </c:pt>
                      <c:pt idx="46">
                        <c:v>959512.54949999973</c:v>
                      </c:pt>
                      <c:pt idx="47">
                        <c:v>954383.23799999862</c:v>
                      </c:pt>
                      <c:pt idx="48">
                        <c:v>996267.66300000029</c:v>
                      </c:pt>
                      <c:pt idx="49">
                        <c:v>1011422.4660000019</c:v>
                      </c:pt>
                      <c:pt idx="50">
                        <c:v>1042255.9755000003</c:v>
                      </c:pt>
                      <c:pt idx="51">
                        <c:v>1041836.9174999994</c:v>
                      </c:pt>
                      <c:pt idx="52">
                        <c:v>1038458.9070000005</c:v>
                      </c:pt>
                      <c:pt idx="53">
                        <c:v>1051696.777499998</c:v>
                      </c:pt>
                      <c:pt idx="54">
                        <c:v>1062583.0515000008</c:v>
                      </c:pt>
                      <c:pt idx="55">
                        <c:v>1052399.4480000024</c:v>
                      </c:pt>
                      <c:pt idx="56">
                        <c:v>1050723.3690000002</c:v>
                      </c:pt>
                      <c:pt idx="57">
                        <c:v>942326.15399999882</c:v>
                      </c:pt>
                      <c:pt idx="58">
                        <c:v>904937.61599999515</c:v>
                      </c:pt>
                      <c:pt idx="59">
                        <c:v>825393.82050000096</c:v>
                      </c:pt>
                      <c:pt idx="60">
                        <c:v>658079.46900000016</c:v>
                      </c:pt>
                      <c:pt idx="61">
                        <c:v>451280.10599999985</c:v>
                      </c:pt>
                      <c:pt idx="62">
                        <c:v>440685.67950000241</c:v>
                      </c:pt>
                      <c:pt idx="63">
                        <c:v>760689.76049999893</c:v>
                      </c:pt>
                      <c:pt idx="64">
                        <c:v>1064059.735499999</c:v>
                      </c:pt>
                      <c:pt idx="65">
                        <c:v>1108825.6545000025</c:v>
                      </c:pt>
                      <c:pt idx="66">
                        <c:v>1143627.8759999971</c:v>
                      </c:pt>
                      <c:pt idx="67">
                        <c:v>1143938.7405000017</c:v>
                      </c:pt>
                      <c:pt idx="68">
                        <c:v>1135906.6094999984</c:v>
                      </c:pt>
                      <c:pt idx="69">
                        <c:v>1126969.132500004</c:v>
                      </c:pt>
                      <c:pt idx="70">
                        <c:v>1131316.6859999993</c:v>
                      </c:pt>
                      <c:pt idx="71">
                        <c:v>1140666.7275000014</c:v>
                      </c:pt>
                      <c:pt idx="72">
                        <c:v>1127388.9689999968</c:v>
                      </c:pt>
                      <c:pt idx="73">
                        <c:v>1109708.7704999975</c:v>
                      </c:pt>
                      <c:pt idx="74">
                        <c:v>1119752.7705000043</c:v>
                      </c:pt>
                      <c:pt idx="75">
                        <c:v>1128948.3089999983</c:v>
                      </c:pt>
                      <c:pt idx="76">
                        <c:v>1112587.8165000023</c:v>
                      </c:pt>
                      <c:pt idx="77">
                        <c:v>1111039.5914999954</c:v>
                      </c:pt>
                      <c:pt idx="78">
                        <c:v>1074861.5670000024</c:v>
                      </c:pt>
                      <c:pt idx="79">
                        <c:v>1082751.9344999983</c:v>
                      </c:pt>
                      <c:pt idx="80">
                        <c:v>1092027.4380000003</c:v>
                      </c:pt>
                      <c:pt idx="81">
                        <c:v>1092150.3015000008</c:v>
                      </c:pt>
                      <c:pt idx="82">
                        <c:v>1073397.3615000062</c:v>
                      </c:pt>
                      <c:pt idx="83">
                        <c:v>1106117.0235000059</c:v>
                      </c:pt>
                      <c:pt idx="84">
                        <c:v>1076307.9885000007</c:v>
                      </c:pt>
                      <c:pt idx="85">
                        <c:v>1079652.3299999961</c:v>
                      </c:pt>
                      <c:pt idx="86">
                        <c:v>1105537.6170000024</c:v>
                      </c:pt>
                      <c:pt idx="87">
                        <c:v>1126198.4130000004</c:v>
                      </c:pt>
                      <c:pt idx="88">
                        <c:v>1080974.6594999984</c:v>
                      </c:pt>
                      <c:pt idx="89">
                        <c:v>1036103.6699999974</c:v>
                      </c:pt>
                      <c:pt idx="90">
                        <c:v>1035466.3619999997</c:v>
                      </c:pt>
                      <c:pt idx="91">
                        <c:v>1038904.5465000048</c:v>
                      </c:pt>
                      <c:pt idx="92">
                        <c:v>1047731.4</c:v>
                      </c:pt>
                      <c:pt idx="93">
                        <c:v>1070641.0395000011</c:v>
                      </c:pt>
                      <c:pt idx="94">
                        <c:v>999588.1454999909</c:v>
                      </c:pt>
                      <c:pt idx="95">
                        <c:v>1028525.2109999992</c:v>
                      </c:pt>
                      <c:pt idx="96">
                        <c:v>1056663.8505000069</c:v>
                      </c:pt>
                      <c:pt idx="97">
                        <c:v>1027408.1129999936</c:v>
                      </c:pt>
                      <c:pt idx="98">
                        <c:v>1033021.6515000009</c:v>
                      </c:pt>
                      <c:pt idx="99">
                        <c:v>1063929.6089999916</c:v>
                      </c:pt>
                      <c:pt idx="100">
                        <c:v>1058313.8205000043</c:v>
                      </c:pt>
                      <c:pt idx="101">
                        <c:v>1095763.1535000086</c:v>
                      </c:pt>
                      <c:pt idx="102">
                        <c:v>1096423.9875</c:v>
                      </c:pt>
                      <c:pt idx="103">
                        <c:v>1093545.9494999931</c:v>
                      </c:pt>
                      <c:pt idx="104">
                        <c:v>1054056.5955000042</c:v>
                      </c:pt>
                      <c:pt idx="105">
                        <c:v>1034227.2824999973</c:v>
                      </c:pt>
                      <c:pt idx="106">
                        <c:v>1064594.0475000055</c:v>
                      </c:pt>
                      <c:pt idx="107">
                        <c:v>1126912.7699999975</c:v>
                      </c:pt>
                      <c:pt idx="108">
                        <c:v>1083279.946500005</c:v>
                      </c:pt>
                      <c:pt idx="109">
                        <c:v>1065167.6354999857</c:v>
                      </c:pt>
                      <c:pt idx="110">
                        <c:v>1059009.3270000145</c:v>
                      </c:pt>
                      <c:pt idx="111">
                        <c:v>1073032.9739999995</c:v>
                      </c:pt>
                      <c:pt idx="112">
                        <c:v>1064085.9389999942</c:v>
                      </c:pt>
                      <c:pt idx="113">
                        <c:v>1040664.6719999984</c:v>
                      </c:pt>
                      <c:pt idx="114">
                        <c:v>1089811.1565000103</c:v>
                      </c:pt>
                      <c:pt idx="115">
                        <c:v>1035892.6199999973</c:v>
                      </c:pt>
                      <c:pt idx="116">
                        <c:v>1056866.2919999957</c:v>
                      </c:pt>
                      <c:pt idx="117">
                        <c:v>991534.03649999946</c:v>
                      </c:pt>
                      <c:pt idx="118">
                        <c:v>953756.02350000595</c:v>
                      </c:pt>
                      <c:pt idx="119">
                        <c:v>998752.26599999517</c:v>
                      </c:pt>
                      <c:pt idx="120">
                        <c:v>816466.5720000118</c:v>
                      </c:pt>
                      <c:pt idx="121">
                        <c:v>1002562.1235000059</c:v>
                      </c:pt>
                      <c:pt idx="122">
                        <c:v>992109.94649999146</c:v>
                      </c:pt>
                      <c:pt idx="123">
                        <c:v>1034468.2350000053</c:v>
                      </c:pt>
                      <c:pt idx="124">
                        <c:v>1013584.0094999984</c:v>
                      </c:pt>
                      <c:pt idx="125">
                        <c:v>1019502.0135000006</c:v>
                      </c:pt>
                      <c:pt idx="126">
                        <c:v>1008675.2699999973</c:v>
                      </c:pt>
                      <c:pt idx="127">
                        <c:v>1018271.065500015</c:v>
                      </c:pt>
                      <c:pt idx="128">
                        <c:v>984249.35999999195</c:v>
                      </c:pt>
                      <c:pt idx="129">
                        <c:v>988130.39850000595</c:v>
                      </c:pt>
                      <c:pt idx="130">
                        <c:v>979728.88500000536</c:v>
                      </c:pt>
                      <c:pt idx="131">
                        <c:v>990493.56450000114</c:v>
                      </c:pt>
                      <c:pt idx="132">
                        <c:v>998966.73150001024</c:v>
                      </c:pt>
                      <c:pt idx="133">
                        <c:v>982848.78449997155</c:v>
                      </c:pt>
                      <c:pt idx="134">
                        <c:v>1003903.9065000237</c:v>
                      </c:pt>
                      <c:pt idx="135">
                        <c:v>994753.88999999466</c:v>
                      </c:pt>
                      <c:pt idx="136">
                        <c:v>911726.68249999732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0FE-45B8-99D8-E6C78BECE959}"/>
                  </c:ext>
                </c:extLst>
              </c15:ser>
            </c15:filteredLineSeries>
            <c15:filteredLine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crush!$T$1</c15:sqref>
                        </c15:formulaRef>
                      </c:ext>
                    </c:extLst>
                    <c:strCache>
                      <c:ptCount val="1"/>
                      <c:pt idx="0">
                        <c:v>2019-75E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crush!$T$3:$T$229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30">
                        <c:v>322963.21331044432</c:v>
                      </c:pt>
                      <c:pt idx="31">
                        <c:v>366566.60178505711</c:v>
                      </c:pt>
                      <c:pt idx="32">
                        <c:v>415907.76176376035</c:v>
                      </c:pt>
                      <c:pt idx="33">
                        <c:v>495208.28503616038</c:v>
                      </c:pt>
                      <c:pt idx="34">
                        <c:v>524209.67081060953</c:v>
                      </c:pt>
                      <c:pt idx="35">
                        <c:v>584783.04339691636</c:v>
                      </c:pt>
                      <c:pt idx="36">
                        <c:v>610245.92516789644</c:v>
                      </c:pt>
                      <c:pt idx="37">
                        <c:v>589121.71554705442</c:v>
                      </c:pt>
                      <c:pt idx="38">
                        <c:v>590590.19212996995</c:v>
                      </c:pt>
                      <c:pt idx="39">
                        <c:v>661043.75657647045</c:v>
                      </c:pt>
                      <c:pt idx="40">
                        <c:v>729311.44315937464</c:v>
                      </c:pt>
                      <c:pt idx="41">
                        <c:v>734636.34447707457</c:v>
                      </c:pt>
                      <c:pt idx="42">
                        <c:v>759033.86630627757</c:v>
                      </c:pt>
                      <c:pt idx="43">
                        <c:v>776711.95780323364</c:v>
                      </c:pt>
                      <c:pt idx="44">
                        <c:v>793929.83891791722</c:v>
                      </c:pt>
                      <c:pt idx="45">
                        <c:v>800309.81971648044</c:v>
                      </c:pt>
                      <c:pt idx="46">
                        <c:v>796819.84427187464</c:v>
                      </c:pt>
                      <c:pt idx="47">
                        <c:v>792560.24684109306</c:v>
                      </c:pt>
                      <c:pt idx="48">
                        <c:v>827342.8466344045</c:v>
                      </c:pt>
                      <c:pt idx="49">
                        <c:v>839928.0366589902</c:v>
                      </c:pt>
                      <c:pt idx="50">
                        <c:v>865533.48835521529</c:v>
                      </c:pt>
                      <c:pt idx="51">
                        <c:v>865185.48485023191</c:v>
                      </c:pt>
                      <c:pt idx="52">
                        <c:v>862380.24191520142</c:v>
                      </c:pt>
                      <c:pt idx="53">
                        <c:v>873373.53003404464</c:v>
                      </c:pt>
                      <c:pt idx="54">
                        <c:v>882413.95285905455</c:v>
                      </c:pt>
                      <c:pt idx="55">
                        <c:v>873957.05736641737</c:v>
                      </c:pt>
                      <c:pt idx="56">
                        <c:v>872565.17040416237</c:v>
                      </c:pt>
                      <c:pt idx="57">
                        <c:v>782547.53382315591</c:v>
                      </c:pt>
                      <c:pt idx="58">
                        <c:v>751498.5089383428</c:v>
                      </c:pt>
                      <c:pt idx="59">
                        <c:v>685441.97348591173</c:v>
                      </c:pt>
                      <c:pt idx="60">
                        <c:v>546497.05236304284</c:v>
                      </c:pt>
                      <c:pt idx="61">
                        <c:v>374762.10600194457</c:v>
                      </c:pt>
                      <c:pt idx="62">
                        <c:v>365964.04569697322</c:v>
                      </c:pt>
                      <c:pt idx="63">
                        <c:v>631708.98266695254</c:v>
                      </c:pt>
                      <c:pt idx="64">
                        <c:v>883640.25377146096</c:v>
                      </c:pt>
                      <c:pt idx="65">
                        <c:v>920815.76817703899</c:v>
                      </c:pt>
                      <c:pt idx="66">
                        <c:v>949717.00634259684</c:v>
                      </c:pt>
                      <c:pt idx="67">
                        <c:v>949975.16138456296</c:v>
                      </c:pt>
                      <c:pt idx="68">
                        <c:v>943304.93974345049</c:v>
                      </c:pt>
                      <c:pt idx="69">
                        <c:v>935882.88045404362</c:v>
                      </c:pt>
                      <c:pt idx="70">
                        <c:v>939493.27294410008</c:v>
                      </c:pt>
                      <c:pt idx="71">
                        <c:v>947257.94326117891</c:v>
                      </c:pt>
                      <c:pt idx="72">
                        <c:v>936231.53045837989</c:v>
                      </c:pt>
                      <c:pt idx="73">
                        <c:v>921549.14509217872</c:v>
                      </c:pt>
                      <c:pt idx="74">
                        <c:v>929890.10792798793</c:v>
                      </c:pt>
                      <c:pt idx="75">
                        <c:v>937526.47241262055</c:v>
                      </c:pt>
                      <c:pt idx="76">
                        <c:v>923940.02678160591</c:v>
                      </c:pt>
                      <c:pt idx="77">
                        <c:v>922654.31519393984</c:v>
                      </c:pt>
                      <c:pt idx="78">
                        <c:v>892610.55196940422</c:v>
                      </c:pt>
                      <c:pt idx="79">
                        <c:v>899163.04719822737</c:v>
                      </c:pt>
                      <c:pt idx="80">
                        <c:v>906865.81800436857</c:v>
                      </c:pt>
                      <c:pt idx="81">
                        <c:v>906967.84905647743</c:v>
                      </c:pt>
                      <c:pt idx="82">
                        <c:v>891394.61373170535</c:v>
                      </c:pt>
                      <c:pt idx="83">
                        <c:v>918566.40631852869</c:v>
                      </c:pt>
                      <c:pt idx="84">
                        <c:v>893811.7216205782</c:v>
                      </c:pt>
                      <c:pt idx="85">
                        <c:v>896589.00439255137</c:v>
                      </c:pt>
                      <c:pt idx="86">
                        <c:v>918085.24263042118</c:v>
                      </c:pt>
                      <c:pt idx="87">
                        <c:v>935242.84235106071</c:v>
                      </c:pt>
                      <c:pt idx="88">
                        <c:v>897687.12279320916</c:v>
                      </c:pt>
                      <c:pt idx="89">
                        <c:v>860424.35339603224</c:v>
                      </c:pt>
                      <c:pt idx="90">
                        <c:v>859895.10585093661</c:v>
                      </c:pt>
                      <c:pt idx="91">
                        <c:v>862750.3198231766</c:v>
                      </c:pt>
                      <c:pt idx="92">
                        <c:v>870080.51267468429</c:v>
                      </c:pt>
                      <c:pt idx="93">
                        <c:v>889105.64724768</c:v>
                      </c:pt>
                      <c:pt idx="94">
                        <c:v>830100.31588264799</c:v>
                      </c:pt>
                      <c:pt idx="95">
                        <c:v>854130.88019096991</c:v>
                      </c:pt>
                      <c:pt idx="96">
                        <c:v>877498.39774569322</c:v>
                      </c:pt>
                      <c:pt idx="97">
                        <c:v>853203.19471685623</c:v>
                      </c:pt>
                      <c:pt idx="98">
                        <c:v>857864.91474930476</c:v>
                      </c:pt>
                      <c:pt idx="99">
                        <c:v>883532.19121665054</c:v>
                      </c:pt>
                      <c:pt idx="100">
                        <c:v>878868.6026889598</c:v>
                      </c:pt>
                      <c:pt idx="101">
                        <c:v>909968.11431566929</c:v>
                      </c:pt>
                      <c:pt idx="102">
                        <c:v>910516.89884718705</c:v>
                      </c:pt>
                      <c:pt idx="103">
                        <c:v>908126.8542436338</c:v>
                      </c:pt>
                      <c:pt idx="104">
                        <c:v>875333.22280956362</c:v>
                      </c:pt>
                      <c:pt idx="105">
                        <c:v>858866.1217748588</c:v>
                      </c:pt>
                      <c:pt idx="106">
                        <c:v>884083.96907759178</c:v>
                      </c:pt>
                      <c:pt idx="107">
                        <c:v>935836.07464780216</c:v>
                      </c:pt>
                      <c:pt idx="108">
                        <c:v>899601.5307176332</c:v>
                      </c:pt>
                      <c:pt idx="109">
                        <c:v>884560.3008369403</c:v>
                      </c:pt>
                      <c:pt idx="110">
                        <c:v>879446.18073243299</c:v>
                      </c:pt>
                      <c:pt idx="111">
                        <c:v>891092.01092451822</c:v>
                      </c:pt>
                      <c:pt idx="112">
                        <c:v>883662.01426724228</c:v>
                      </c:pt>
                      <c:pt idx="113">
                        <c:v>864212.00255732599</c:v>
                      </c:pt>
                      <c:pt idx="114">
                        <c:v>905025.32401541038</c:v>
                      </c:pt>
                      <c:pt idx="115">
                        <c:v>860249.0885407459</c:v>
                      </c:pt>
                      <c:pt idx="116">
                        <c:v>877666.51373810973</c:v>
                      </c:pt>
                      <c:pt idx="117">
                        <c:v>823411.84277985629</c:v>
                      </c:pt>
                      <c:pt idx="118">
                        <c:v>792039.3813657331</c:v>
                      </c:pt>
                      <c:pt idx="119">
                        <c:v>829406.16615697357</c:v>
                      </c:pt>
                      <c:pt idx="120">
                        <c:v>678028.40837595623</c:v>
                      </c:pt>
                      <c:pt idx="121">
                        <c:v>832570.03312404815</c:v>
                      </c:pt>
                      <c:pt idx="122">
                        <c:v>823890.10282632185</c:v>
                      </c:pt>
                      <c:pt idx="123">
                        <c:v>859066.21893214283</c:v>
                      </c:pt>
                      <c:pt idx="124">
                        <c:v>841723.0738952948</c:v>
                      </c:pt>
                      <c:pt idx="125">
                        <c:v>846637.63496918522</c:v>
                      </c:pt>
                      <c:pt idx="126">
                        <c:v>837646.64879173541</c:v>
                      </c:pt>
                      <c:pt idx="127">
                        <c:v>845615.40363498707</c:v>
                      </c:pt>
                      <c:pt idx="128">
                        <c:v>817362.33900074288</c:v>
                      </c:pt>
                      <c:pt idx="129">
                        <c:v>820585.31768383121</c:v>
                      </c:pt>
                      <c:pt idx="130">
                        <c:v>813608.34517606464</c:v>
                      </c:pt>
                      <c:pt idx="131">
                        <c:v>822547.7907802863</c:v>
                      </c:pt>
                      <c:pt idx="132">
                        <c:v>829584.26738807536</c:v>
                      </c:pt>
                      <c:pt idx="133">
                        <c:v>816199.24180894601</c:v>
                      </c:pt>
                      <c:pt idx="134">
                        <c:v>833684.30653472722</c:v>
                      </c:pt>
                      <c:pt idx="135">
                        <c:v>826085.74544614379</c:v>
                      </c:pt>
                      <c:pt idx="136">
                        <c:v>828055.38235342782</c:v>
                      </c:pt>
                      <c:pt idx="137">
                        <c:v>813426.24910212238</c:v>
                      </c:pt>
                      <c:pt idx="138">
                        <c:v>806493.642145772</c:v>
                      </c:pt>
                      <c:pt idx="139">
                        <c:v>818818.67410146038</c:v>
                      </c:pt>
                      <c:pt idx="140">
                        <c:v>795040.09132676781</c:v>
                      </c:pt>
                      <c:pt idx="141">
                        <c:v>801401.92156241648</c:v>
                      </c:pt>
                      <c:pt idx="142">
                        <c:v>783333.95731870574</c:v>
                      </c:pt>
                      <c:pt idx="143">
                        <c:v>799142.04754956462</c:v>
                      </c:pt>
                      <c:pt idx="144">
                        <c:v>794951.13600449567</c:v>
                      </c:pt>
                      <c:pt idx="145">
                        <c:v>810534.408885804</c:v>
                      </c:pt>
                      <c:pt idx="146">
                        <c:v>816018.00150585151</c:v>
                      </c:pt>
                      <c:pt idx="147">
                        <c:v>800407.85218872153</c:v>
                      </c:pt>
                      <c:pt idx="148">
                        <c:v>769464.94288667548</c:v>
                      </c:pt>
                      <c:pt idx="149">
                        <c:v>758953.565854021</c:v>
                      </c:pt>
                      <c:pt idx="150">
                        <c:v>726201.31037896394</c:v>
                      </c:pt>
                      <c:pt idx="151">
                        <c:v>731210.52942267549</c:v>
                      </c:pt>
                      <c:pt idx="152">
                        <c:v>756368.38307962718</c:v>
                      </c:pt>
                      <c:pt idx="153">
                        <c:v>732233.68753051804</c:v>
                      </c:pt>
                      <c:pt idx="154">
                        <c:v>705171.51582357392</c:v>
                      </c:pt>
                      <c:pt idx="155">
                        <c:v>712619.71162464493</c:v>
                      </c:pt>
                      <c:pt idx="156">
                        <c:v>682756.88974398025</c:v>
                      </c:pt>
                      <c:pt idx="157">
                        <c:v>635273.91093039268</c:v>
                      </c:pt>
                      <c:pt idx="158">
                        <c:v>540821.75212942762</c:v>
                      </c:pt>
                      <c:pt idx="159">
                        <c:v>422131.502725759</c:v>
                      </c:pt>
                      <c:pt idx="160">
                        <c:v>444469.62513544975</c:v>
                      </c:pt>
                      <c:pt idx="161">
                        <c:v>275390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0FE-45B8-99D8-E6C78BECE959}"/>
                  </c:ext>
                </c:extLst>
              </c15:ser>
            </c15:filteredLineSeries>
            <c15:filteredLineSeries>
              <c15:ser>
                <c:idx val="11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crush!$CN$1</c15:sqref>
                        </c15:formulaRef>
                      </c:ext>
                    </c:extLst>
                    <c:strCache>
                      <c:ptCount val="1"/>
                      <c:pt idx="0">
                        <c:v>Index-100E</c:v>
                      </c:pt>
                    </c:strCache>
                  </c:strRef>
                </c:tx>
                <c:spPr>
                  <a:ln w="2222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crush!$CM$3:$CM$229</c15:sqref>
                        </c15:formulaRef>
                      </c:ext>
                    </c:extLst>
                    <c:numCache>
                      <c:formatCode>0.0%</c:formatCode>
                      <c:ptCount val="22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2.2932293114921648E-2</c:v>
                      </c:pt>
                      <c:pt idx="15">
                        <c:v>2.3472593205009374E-2</c:v>
                      </c:pt>
                      <c:pt idx="16">
                        <c:v>2.4637823202757703E-2</c:v>
                      </c:pt>
                      <c:pt idx="17">
                        <c:v>3.7443862290211398E-2</c:v>
                      </c:pt>
                      <c:pt idx="18">
                        <c:v>5.1285077777428606E-2</c:v>
                      </c:pt>
                      <c:pt idx="19">
                        <c:v>7.5220939565570188E-2</c:v>
                      </c:pt>
                      <c:pt idx="20">
                        <c:v>0.10986920484011567</c:v>
                      </c:pt>
                      <c:pt idx="21">
                        <c:v>0.10876778196718276</c:v>
                      </c:pt>
                      <c:pt idx="22">
                        <c:v>0.1504686704422106</c:v>
                      </c:pt>
                      <c:pt idx="23">
                        <c:v>0.16057478687050139</c:v>
                      </c:pt>
                      <c:pt idx="24">
                        <c:v>0.13432944348270695</c:v>
                      </c:pt>
                      <c:pt idx="25">
                        <c:v>0.17533867808743978</c:v>
                      </c:pt>
                      <c:pt idx="26">
                        <c:v>0.21008421627017554</c:v>
                      </c:pt>
                      <c:pt idx="27">
                        <c:v>0.2265911620187776</c:v>
                      </c:pt>
                      <c:pt idx="28">
                        <c:v>0.25410677574652829</c:v>
                      </c:pt>
                      <c:pt idx="29">
                        <c:v>0.28963785408227433</c:v>
                      </c:pt>
                      <c:pt idx="30">
                        <c:v>0.33997016599858698</c:v>
                      </c:pt>
                      <c:pt idx="31">
                        <c:v>0.38586966974041331</c:v>
                      </c:pt>
                      <c:pt idx="32">
                        <c:v>0.4378090908793722</c:v>
                      </c:pt>
                      <c:pt idx="33">
                        <c:v>0.52128550846993493</c:v>
                      </c:pt>
                      <c:pt idx="34">
                        <c:v>0.55181408116669939</c:v>
                      </c:pt>
                      <c:pt idx="35">
                        <c:v>0.61557719313904058</c:v>
                      </c:pt>
                      <c:pt idx="36">
                        <c:v>0.64238092739022734</c:v>
                      </c:pt>
                      <c:pt idx="37">
                        <c:v>0.62014433586708262</c:v>
                      </c:pt>
                      <c:pt idx="38">
                        <c:v>0.6216901411076905</c:v>
                      </c:pt>
                      <c:pt idx="39">
                        <c:v>0.69585372696799486</c:v>
                      </c:pt>
                      <c:pt idx="40">
                        <c:v>0.76771632860002681</c:v>
                      </c:pt>
                      <c:pt idx="41">
                        <c:v>0.77332163443764368</c:v>
                      </c:pt>
                      <c:pt idx="42">
                        <c:v>0.79900390784955511</c:v>
                      </c:pt>
                      <c:pt idx="43">
                        <c:v>0.81761291176413198</c:v>
                      </c:pt>
                      <c:pt idx="44">
                        <c:v>0.83573747103112261</c:v>
                      </c:pt>
                      <c:pt idx="45">
                        <c:v>0.84245341588726452</c:v>
                      </c:pt>
                      <c:pt idx="46">
                        <c:v>0.83877966147086558</c:v>
                      </c:pt>
                      <c:pt idx="47">
                        <c:v>0.83429575746586693</c:v>
                      </c:pt>
                      <c:pt idx="48">
                        <c:v>0.87090997771833822</c:v>
                      </c:pt>
                      <c:pt idx="49">
                        <c:v>0.88415789254407229</c:v>
                      </c:pt>
                      <c:pt idx="50">
                        <c:v>0.91111170432469391</c:v>
                      </c:pt>
                      <c:pt idx="51">
                        <c:v>0.92578127326709703</c:v>
                      </c:pt>
                      <c:pt idx="52">
                        <c:v>0.93564969978857715</c:v>
                      </c:pt>
                      <c:pt idx="53">
                        <c:v>0.93648672990427739</c:v>
                      </c:pt>
                      <c:pt idx="54">
                        <c:v>0.94709341337301867</c:v>
                      </c:pt>
                      <c:pt idx="55">
                        <c:v>0.96002559296023671</c:v>
                      </c:pt>
                      <c:pt idx="56">
                        <c:v>0.95588607808523207</c:v>
                      </c:pt>
                      <c:pt idx="57">
                        <c:v>0.9779449870962259</c:v>
                      </c:pt>
                      <c:pt idx="58">
                        <c:v>0.93914320582680744</c:v>
                      </c:pt>
                      <c:pt idx="59">
                        <c:v>0.88071837550018106</c:v>
                      </c:pt>
                      <c:pt idx="60">
                        <c:v>0.70218926589080422</c:v>
                      </c:pt>
                      <c:pt idx="61">
                        <c:v>0.48152854065602851</c:v>
                      </c:pt>
                      <c:pt idx="62">
                        <c:v>0.48167357026471508</c:v>
                      </c:pt>
                      <c:pt idx="63">
                        <c:v>0.73935864902203297</c:v>
                      </c:pt>
                      <c:pt idx="64">
                        <c:v>0.93017195574206313</c:v>
                      </c:pt>
                      <c:pt idx="65">
                        <c:v>0.97732578994092534</c:v>
                      </c:pt>
                      <c:pt idx="66">
                        <c:v>0.99997680024012559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0.98764518449759986</c:v>
                      </c:pt>
                      <c:pt idx="70">
                        <c:v>0.9889661447303677</c:v>
                      </c:pt>
                      <c:pt idx="71">
                        <c:v>0.99713969561117399</c:v>
                      </c:pt>
                      <c:pt idx="72">
                        <c:v>0.98888110796098538</c:v>
                      </c:pt>
                      <c:pt idx="73">
                        <c:v>0.98296045174972457</c:v>
                      </c:pt>
                      <c:pt idx="74">
                        <c:v>0.99434092889685399</c:v>
                      </c:pt>
                      <c:pt idx="75">
                        <c:v>0.98689577424971953</c:v>
                      </c:pt>
                      <c:pt idx="76">
                        <c:v>0.99055481852481253</c:v>
                      </c:pt>
                      <c:pt idx="77">
                        <c:v>1</c:v>
                      </c:pt>
                      <c:pt idx="78">
                        <c:v>0.99992531742491464</c:v>
                      </c:pt>
                      <c:pt idx="79">
                        <c:v>1</c:v>
                      </c:pt>
                      <c:pt idx="80">
                        <c:v>0.98436489829353324</c:v>
                      </c:pt>
                      <c:pt idx="81">
                        <c:v>0.97601161917663426</c:v>
                      </c:pt>
                      <c:pt idx="82">
                        <c:v>1</c:v>
                      </c:pt>
                      <c:pt idx="83">
                        <c:v>0.99413964751815276</c:v>
                      </c:pt>
                      <c:pt idx="84">
                        <c:v>0.99053077995825933</c:v>
                      </c:pt>
                      <c:pt idx="85">
                        <c:v>1</c:v>
                      </c:pt>
                      <c:pt idx="86">
                        <c:v>0.97251597461268846</c:v>
                      </c:pt>
                      <c:pt idx="87">
                        <c:v>0.98449189028055184</c:v>
                      </c:pt>
                      <c:pt idx="88">
                        <c:v>0.94495852026789262</c:v>
                      </c:pt>
                      <c:pt idx="89">
                        <c:v>0.93900515782546989</c:v>
                      </c:pt>
                      <c:pt idx="90">
                        <c:v>0.94577580517955306</c:v>
                      </c:pt>
                      <c:pt idx="91">
                        <c:v>0.97296041748630446</c:v>
                      </c:pt>
                      <c:pt idx="92">
                        <c:v>0.94966591365887121</c:v>
                      </c:pt>
                      <c:pt idx="93">
                        <c:v>0.97611155764415569</c:v>
                      </c:pt>
                      <c:pt idx="94">
                        <c:v>0.97016070134160715</c:v>
                      </c:pt>
                      <c:pt idx="95">
                        <c:v>0.9951827070454724</c:v>
                      </c:pt>
                      <c:pt idx="96">
                        <c:v>0.97917168073995897</c:v>
                      </c:pt>
                      <c:pt idx="97">
                        <c:v>0.94798104765013746</c:v>
                      </c:pt>
                      <c:pt idx="98">
                        <c:v>0.94234867322169968</c:v>
                      </c:pt>
                      <c:pt idx="99">
                        <c:v>0.96180045249046608</c:v>
                      </c:pt>
                      <c:pt idx="100">
                        <c:v>0.98019495469394102</c:v>
                      </c:pt>
                      <c:pt idx="101">
                        <c:v>0.97983213410150316</c:v>
                      </c:pt>
                      <c:pt idx="102">
                        <c:v>0.99359018688121725</c:v>
                      </c:pt>
                      <c:pt idx="103">
                        <c:v>0.99833807205514946</c:v>
                      </c:pt>
                      <c:pt idx="104">
                        <c:v>0.98572551138197295</c:v>
                      </c:pt>
                      <c:pt idx="105">
                        <c:v>0.97610903874994781</c:v>
                      </c:pt>
                      <c:pt idx="106">
                        <c:v>0.98880966063456122</c:v>
                      </c:pt>
                      <c:pt idx="107">
                        <c:v>0.98511636165712646</c:v>
                      </c:pt>
                      <c:pt idx="108">
                        <c:v>0.95826665238841913</c:v>
                      </c:pt>
                      <c:pt idx="109">
                        <c:v>0.97167305894759892</c:v>
                      </c:pt>
                      <c:pt idx="110">
                        <c:v>0.97267752326744072</c:v>
                      </c:pt>
                      <c:pt idx="111">
                        <c:v>0.97428307242728251</c:v>
                      </c:pt>
                      <c:pt idx="112">
                        <c:v>0.95055953304630803</c:v>
                      </c:pt>
                      <c:pt idx="113">
                        <c:v>0.95063209535538817</c:v>
                      </c:pt>
                      <c:pt idx="114">
                        <c:v>0.95268314457439141</c:v>
                      </c:pt>
                      <c:pt idx="115">
                        <c:v>0.9341319683722662</c:v>
                      </c:pt>
                      <c:pt idx="116">
                        <c:v>0.94445040480989295</c:v>
                      </c:pt>
                      <c:pt idx="117">
                        <c:v>0.93046557693302934</c:v>
                      </c:pt>
                      <c:pt idx="118">
                        <c:v>0.92752291212437665</c:v>
                      </c:pt>
                      <c:pt idx="119">
                        <c:v>0.91153328469031336</c:v>
                      </c:pt>
                      <c:pt idx="120">
                        <c:v>0.83087464458048532</c:v>
                      </c:pt>
                      <c:pt idx="121">
                        <c:v>0.88054002192525493</c:v>
                      </c:pt>
                      <c:pt idx="122">
                        <c:v>0.89557147620768762</c:v>
                      </c:pt>
                      <c:pt idx="123">
                        <c:v>0.92039268650561945</c:v>
                      </c:pt>
                      <c:pt idx="124">
                        <c:v>0.88604745482872027</c:v>
                      </c:pt>
                      <c:pt idx="125">
                        <c:v>0.90887731547508432</c:v>
                      </c:pt>
                      <c:pt idx="126">
                        <c:v>0.92013928364020969</c:v>
                      </c:pt>
                      <c:pt idx="127">
                        <c:v>0.92889281280856562</c:v>
                      </c:pt>
                      <c:pt idx="128">
                        <c:v>0.91865161459325928</c:v>
                      </c:pt>
                      <c:pt idx="129">
                        <c:v>0.9168417011562815</c:v>
                      </c:pt>
                      <c:pt idx="130">
                        <c:v>0.92323089426593596</c:v>
                      </c:pt>
                      <c:pt idx="131">
                        <c:v>0.90355346858981811</c:v>
                      </c:pt>
                      <c:pt idx="132">
                        <c:v>0.91128290743444473</c:v>
                      </c:pt>
                      <c:pt idx="133">
                        <c:v>0.89657970547494148</c:v>
                      </c:pt>
                      <c:pt idx="134">
                        <c:v>0.91578672427504071</c:v>
                      </c:pt>
                      <c:pt idx="135">
                        <c:v>0.90743984606949812</c:v>
                      </c:pt>
                      <c:pt idx="136">
                        <c:v>0.90960345562433109</c:v>
                      </c:pt>
                      <c:pt idx="137">
                        <c:v>0.8935336244973876</c:v>
                      </c:pt>
                      <c:pt idx="138">
                        <c:v>0.88591828453539201</c:v>
                      </c:pt>
                      <c:pt idx="139">
                        <c:v>0.89945710318990257</c:v>
                      </c:pt>
                      <c:pt idx="140">
                        <c:v>0.87333677172096491</c:v>
                      </c:pt>
                      <c:pt idx="141">
                        <c:v>0.88032512405797247</c:v>
                      </c:pt>
                      <c:pt idx="142">
                        <c:v>0.86047780096532267</c:v>
                      </c:pt>
                      <c:pt idx="143">
                        <c:v>0.87784269443409468</c:v>
                      </c:pt>
                      <c:pt idx="144">
                        <c:v>0.87323905595187579</c:v>
                      </c:pt>
                      <c:pt idx="145">
                        <c:v>0.8903569917383557</c:v>
                      </c:pt>
                      <c:pt idx="146">
                        <c:v>0.89638061636869759</c:v>
                      </c:pt>
                      <c:pt idx="147">
                        <c:v>0.87923315731672225</c:v>
                      </c:pt>
                      <c:pt idx="148">
                        <c:v>0.84524294624144625</c:v>
                      </c:pt>
                      <c:pt idx="149">
                        <c:v>0.83369639382957894</c:v>
                      </c:pt>
                      <c:pt idx="150">
                        <c:v>0.7977186495935209</c:v>
                      </c:pt>
                      <c:pt idx="151">
                        <c:v>0.80322118366218365</c:v>
                      </c:pt>
                      <c:pt idx="152">
                        <c:v>0.83085661857405679</c:v>
                      </c:pt>
                      <c:pt idx="153">
                        <c:v>0.80434510383754498</c:v>
                      </c:pt>
                      <c:pt idx="154">
                        <c:v>0.7746178109222156</c:v>
                      </c:pt>
                      <c:pt idx="155">
                        <c:v>0.78279951565259953</c:v>
                      </c:pt>
                      <c:pt idx="156">
                        <c:v>0.74999576054609296</c:v>
                      </c:pt>
                      <c:pt idx="157">
                        <c:v>0.69783659035940415</c:v>
                      </c:pt>
                      <c:pt idx="158">
                        <c:v>0.59408264845233205</c:v>
                      </c:pt>
                      <c:pt idx="159">
                        <c:v>0.46370361426303297</c:v>
                      </c:pt>
                      <c:pt idx="160">
                        <c:v>0.48824162677889338</c:v>
                      </c:pt>
                      <c:pt idx="161">
                        <c:v>0.44604866866801163</c:v>
                      </c:pt>
                      <c:pt idx="162">
                        <c:v>0.32470817892028175</c:v>
                      </c:pt>
                      <c:pt idx="163">
                        <c:v>0.14942409374074048</c:v>
                      </c:pt>
                      <c:pt idx="164">
                        <c:v>5.243804846305504E-2</c:v>
                      </c:pt>
                      <c:pt idx="165">
                        <c:v>2.3823162154150871E-2</c:v>
                      </c:pt>
                      <c:pt idx="166">
                        <c:v>2.268977071271544E-2</c:v>
                      </c:pt>
                      <c:pt idx="167">
                        <c:v>2.7913697436027344E-2</c:v>
                      </c:pt>
                      <c:pt idx="168">
                        <c:v>8.6159619168577076E-2</c:v>
                      </c:pt>
                      <c:pt idx="169">
                        <c:v>0.17206494909871192</c:v>
                      </c:pt>
                      <c:pt idx="170">
                        <c:v>0.29596256742213156</c:v>
                      </c:pt>
                      <c:pt idx="171">
                        <c:v>0.36388551115738982</c:v>
                      </c:pt>
                      <c:pt idx="172">
                        <c:v>0.40027232831494092</c:v>
                      </c:pt>
                      <c:pt idx="173">
                        <c:v>0.39556175009566713</c:v>
                      </c:pt>
                      <c:pt idx="174">
                        <c:v>0.40696066976006273</c:v>
                      </c:pt>
                      <c:pt idx="175">
                        <c:v>0.42267706322934034</c:v>
                      </c:pt>
                      <c:pt idx="176">
                        <c:v>0.42143142115906751</c:v>
                      </c:pt>
                      <c:pt idx="177">
                        <c:v>0.39103128349986616</c:v>
                      </c:pt>
                      <c:pt idx="178">
                        <c:v>0.3658434800025443</c:v>
                      </c:pt>
                      <c:pt idx="179">
                        <c:v>0.2763496283518912</c:v>
                      </c:pt>
                      <c:pt idx="180">
                        <c:v>0.11190464556668316</c:v>
                      </c:pt>
                      <c:pt idx="181">
                        <c:v>0.11980110924804221</c:v>
                      </c:pt>
                      <c:pt idx="182">
                        <c:v>0.13559270658595574</c:v>
                      </c:pt>
                      <c:pt idx="183">
                        <c:v>0.1366354295712594</c:v>
                      </c:pt>
                      <c:pt idx="184">
                        <c:v>0.16067531497745566</c:v>
                      </c:pt>
                      <c:pt idx="185">
                        <c:v>0.17877149217885116</c:v>
                      </c:pt>
                      <c:pt idx="186">
                        <c:v>0.14561558428426727</c:v>
                      </c:pt>
                      <c:pt idx="187">
                        <c:v>0.15823655860461364</c:v>
                      </c:pt>
                      <c:pt idx="188">
                        <c:v>0.17102639680831946</c:v>
                      </c:pt>
                      <c:pt idx="189">
                        <c:v>0.16461739340115944</c:v>
                      </c:pt>
                      <c:pt idx="190">
                        <c:v>0.16862646566417977</c:v>
                      </c:pt>
                      <c:pt idx="191">
                        <c:v>0.1829343218712314</c:v>
                      </c:pt>
                      <c:pt idx="192">
                        <c:v>0.15161678732446593</c:v>
                      </c:pt>
                      <c:pt idx="193">
                        <c:v>0.12025069045422362</c:v>
                      </c:pt>
                      <c:pt idx="194">
                        <c:v>0.10174118753617212</c:v>
                      </c:pt>
                      <c:pt idx="195">
                        <c:v>0.11467148292163259</c:v>
                      </c:pt>
                      <c:pt idx="196">
                        <c:v>0.11223839146904653</c:v>
                      </c:pt>
                      <c:pt idx="197">
                        <c:v>0.11202822292821571</c:v>
                      </c:pt>
                      <c:pt idx="198">
                        <c:v>9.5600413997275022E-2</c:v>
                      </c:pt>
                      <c:pt idx="199">
                        <c:v>9.3274898559046387E-2</c:v>
                      </c:pt>
                      <c:pt idx="200">
                        <c:v>7.2547587577504416E-2</c:v>
                      </c:pt>
                      <c:pt idx="201">
                        <c:v>8.813735776434839E-2</c:v>
                      </c:pt>
                      <c:pt idx="202">
                        <c:v>7.4391576585449773E-2</c:v>
                      </c:pt>
                      <c:pt idx="203">
                        <c:v>6.9543546055092623E-2</c:v>
                      </c:pt>
                      <c:pt idx="204">
                        <c:v>4.6275214575401187E-2</c:v>
                      </c:pt>
                      <c:pt idx="205">
                        <c:v>4.3918049474028269E-2</c:v>
                      </c:pt>
                      <c:pt idx="206">
                        <c:v>4.350326237213803E-2</c:v>
                      </c:pt>
                      <c:pt idx="207">
                        <c:v>3.6876217006003013E-2</c:v>
                      </c:pt>
                      <c:pt idx="208">
                        <c:v>2.9019407766349863E-2</c:v>
                      </c:pt>
                      <c:pt idx="209">
                        <c:v>3.445529281686828E-2</c:v>
                      </c:pt>
                      <c:pt idx="210">
                        <c:v>1.7337644381410139E-2</c:v>
                      </c:pt>
                      <c:pt idx="211">
                        <c:v>2.3347270911744152E-2</c:v>
                      </c:pt>
                      <c:pt idx="212">
                        <c:v>1.5058351408315979E-2</c:v>
                      </c:pt>
                      <c:pt idx="213">
                        <c:v>1.2409697425560702E-2</c:v>
                      </c:pt>
                      <c:pt idx="214">
                        <c:v>6.880940523214819E-3</c:v>
                      </c:pt>
                      <c:pt idx="215">
                        <c:v>7.4268500035913933E-3</c:v>
                      </c:pt>
                      <c:pt idx="216">
                        <c:v>6.5969638186757704E-3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0FE-45B8-99D8-E6C78BECE959}"/>
                  </c:ext>
                </c:extLst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crush!$CO$1</c15:sqref>
                        </c15:formulaRef>
                      </c:ext>
                    </c:extLst>
                    <c:strCache>
                      <c:ptCount val="1"/>
                      <c:pt idx="0">
                        <c:v>Index-95E</c:v>
                      </c:pt>
                    </c:strCache>
                  </c:strRef>
                </c:tx>
                <c:spPr>
                  <a:ln w="2222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crush!$CN$3:$CN$229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29147.931669622587</c:v>
                      </c:pt>
                      <c:pt idx="15">
                        <c:v>29834.676341341466</c:v>
                      </c:pt>
                      <c:pt idx="16">
                        <c:v>31315.733825804848</c:v>
                      </c:pt>
                      <c:pt idx="17">
                        <c:v>47592.760741911035</c:v>
                      </c:pt>
                      <c:pt idx="18">
                        <c:v>65185.541421284783</c:v>
                      </c:pt>
                      <c:pt idx="19">
                        <c:v>95609.05207318344</c:v>
                      </c:pt>
                      <c:pt idx="20">
                        <c:v>139648.48867170955</c:v>
                      </c:pt>
                      <c:pt idx="21">
                        <c:v>138248.53278946425</c:v>
                      </c:pt>
                      <c:pt idx="22">
                        <c:v>191252.15705596912</c:v>
                      </c:pt>
                      <c:pt idx="23">
                        <c:v>204097.4660541084</c:v>
                      </c:pt>
                      <c:pt idx="24">
                        <c:v>170738.50487741549</c:v>
                      </c:pt>
                      <c:pt idx="25">
                        <c:v>222863.00730253453</c:v>
                      </c:pt>
                      <c:pt idx="26">
                        <c:v>267026.08195448283</c:v>
                      </c:pt>
                      <c:pt idx="27">
                        <c:v>288007.12054243585</c:v>
                      </c:pt>
                      <c:pt idx="28">
                        <c:v>322980.64999999991</c:v>
                      </c:pt>
                      <c:pt idx="29">
                        <c:v>368142.18000000017</c:v>
                      </c:pt>
                      <c:pt idx="30">
                        <c:v>432116.71500000008</c:v>
                      </c:pt>
                      <c:pt idx="31">
                        <c:v>490456.95999999996</c:v>
                      </c:pt>
                      <c:pt idx="32">
                        <c:v>556474.19999999972</c:v>
                      </c:pt>
                      <c:pt idx="33">
                        <c:v>662576.3200000003</c:v>
                      </c:pt>
                      <c:pt idx="34">
                        <c:v>701379.44999999972</c:v>
                      </c:pt>
                      <c:pt idx="35">
                        <c:v>782425.11000000034</c:v>
                      </c:pt>
                      <c:pt idx="36">
                        <c:v>816493.80999999959</c:v>
                      </c:pt>
                      <c:pt idx="37">
                        <c:v>788230.14500000048</c:v>
                      </c:pt>
                      <c:pt idx="38">
                        <c:v>790194.9299999997</c:v>
                      </c:pt>
                      <c:pt idx="39">
                        <c:v>884460.04</c:v>
                      </c:pt>
                      <c:pt idx="40">
                        <c:v>975800.5</c:v>
                      </c:pt>
                      <c:pt idx="41">
                        <c:v>982925.08500000089</c:v>
                      </c:pt>
                      <c:pt idx="42">
                        <c:v>1015568.3599999994</c:v>
                      </c:pt>
                      <c:pt idx="43">
                        <c:v>1039221.2050000001</c:v>
                      </c:pt>
                      <c:pt idx="44">
                        <c:v>1062258.2999999989</c:v>
                      </c:pt>
                      <c:pt idx="45">
                        <c:v>1070794.5550000016</c:v>
                      </c:pt>
                      <c:pt idx="46">
                        <c:v>1066125.0549999997</c:v>
                      </c:pt>
                      <c:pt idx="47">
                        <c:v>1060425.8199999984</c:v>
                      </c:pt>
                      <c:pt idx="48">
                        <c:v>1106964.0700000003</c:v>
                      </c:pt>
                      <c:pt idx="49">
                        <c:v>1123802.7400000021</c:v>
                      </c:pt>
                      <c:pt idx="50">
                        <c:v>1158062.1950000003</c:v>
                      </c:pt>
                      <c:pt idx="51">
                        <c:v>1176707.8485773897</c:v>
                      </c:pt>
                      <c:pt idx="52">
                        <c:v>1189251.0434726106</c:v>
                      </c:pt>
                      <c:pt idx="53">
                        <c:v>1190314.944779627</c:v>
                      </c:pt>
                      <c:pt idx="54">
                        <c:v>1203796.4960330871</c:v>
                      </c:pt>
                      <c:pt idx="55">
                        <c:v>1220233.8529541115</c:v>
                      </c:pt>
                      <c:pt idx="56">
                        <c:v>1214972.3513625627</c:v>
                      </c:pt>
                      <c:pt idx="57">
                        <c:v>1243010.1742412744</c:v>
                      </c:pt>
                      <c:pt idx="58">
                        <c:v>1193691.4400251687</c:v>
                      </c:pt>
                      <c:pt idx="59">
                        <c:v>1119430.9657832051</c:v>
                      </c:pt>
                      <c:pt idx="60">
                        <c:v>892512.78268416366</c:v>
                      </c:pt>
                      <c:pt idx="61">
                        <c:v>612043.50256984564</c:v>
                      </c:pt>
                      <c:pt idx="62">
                        <c:v>612227.84144528583</c:v>
                      </c:pt>
                      <c:pt idx="63">
                        <c:v>939756.66860005236</c:v>
                      </c:pt>
                      <c:pt idx="64">
                        <c:v>1182288.5949999988</c:v>
                      </c:pt>
                      <c:pt idx="65">
                        <c:v>1242223.1480035458</c:v>
                      </c:pt>
                      <c:pt idx="66">
                        <c:v>1271013.5571065678</c:v>
                      </c:pt>
                      <c:pt idx="67">
                        <c:v>1271043.0450000018</c:v>
                      </c:pt>
                      <c:pt idx="68">
                        <c:v>1271043.0450000018</c:v>
                      </c:pt>
                      <c:pt idx="69">
                        <c:v>1255339.5426834179</c:v>
                      </c:pt>
                      <c:pt idx="70">
                        <c:v>1257018.5399999991</c:v>
                      </c:pt>
                      <c:pt idx="71">
                        <c:v>1267407.4750000015</c:v>
                      </c:pt>
                      <c:pt idx="72">
                        <c:v>1256910.4546057063</c:v>
                      </c:pt>
                      <c:pt idx="73">
                        <c:v>1249385.0457065473</c:v>
                      </c:pt>
                      <c:pt idx="74">
                        <c:v>1263850.1220331877</c:v>
                      </c:pt>
                      <c:pt idx="75">
                        <c:v>1254387.0099999979</c:v>
                      </c:pt>
                      <c:pt idx="76">
                        <c:v>1259037.8127772019</c:v>
                      </c:pt>
                      <c:pt idx="77">
                        <c:v>1271043.0450000018</c:v>
                      </c:pt>
                      <c:pt idx="78">
                        <c:v>1270948.1202323569</c:v>
                      </c:pt>
                      <c:pt idx="79">
                        <c:v>1271043.0450000018</c:v>
                      </c:pt>
                      <c:pt idx="80">
                        <c:v>1251170.1577181295</c:v>
                      </c:pt>
                      <c:pt idx="81">
                        <c:v>1240552.7803936515</c:v>
                      </c:pt>
                      <c:pt idx="82">
                        <c:v>1271043.0450000018</c:v>
                      </c:pt>
                      <c:pt idx="83">
                        <c:v>1263594.2847367013</c:v>
                      </c:pt>
                      <c:pt idx="84">
                        <c:v>1259007.2587243726</c:v>
                      </c:pt>
                      <c:pt idx="85">
                        <c:v>1271043.0450000018</c:v>
                      </c:pt>
                      <c:pt idx="86">
                        <c:v>1236109.665682856</c:v>
                      </c:pt>
                      <c:pt idx="87">
                        <c:v>1251331.5700000003</c:v>
                      </c:pt>
                      <c:pt idx="88">
                        <c:v>1201082.9549999982</c:v>
                      </c:pt>
                      <c:pt idx="89">
                        <c:v>1193515.9750731925</c:v>
                      </c:pt>
                      <c:pt idx="90">
                        <c:v>1202121.7593027477</c:v>
                      </c:pt>
                      <c:pt idx="91">
                        <c:v>1236674.5717062654</c:v>
                      </c:pt>
                      <c:pt idx="92">
                        <c:v>1207066.2546296804</c:v>
                      </c:pt>
                      <c:pt idx="93">
                        <c:v>1240679.8064877223</c:v>
                      </c:pt>
                      <c:pt idx="94">
                        <c:v>1233116.0119725736</c:v>
                      </c:pt>
                      <c:pt idx="95">
                        <c:v>1264920.058294422</c:v>
                      </c:pt>
                      <c:pt idx="96">
                        <c:v>1244569.3546654871</c:v>
                      </c:pt>
                      <c:pt idx="97">
                        <c:v>1204924.7174075225</c:v>
                      </c:pt>
                      <c:pt idx="98">
                        <c:v>1197765.7270634209</c:v>
                      </c:pt>
                      <c:pt idx="99">
                        <c:v>1222489.7758158615</c:v>
                      </c:pt>
                      <c:pt idx="100">
                        <c:v>1245869.9799078256</c:v>
                      </c:pt>
                      <c:pt idx="101">
                        <c:v>1245408.8193172247</c:v>
                      </c:pt>
                      <c:pt idx="102">
                        <c:v>1262895.8966156233</c:v>
                      </c:pt>
                      <c:pt idx="103">
                        <c:v>1268930.6630444084</c:v>
                      </c:pt>
                      <c:pt idx="104">
                        <c:v>1252899.5555211268</c:v>
                      </c:pt>
                      <c:pt idx="105">
                        <c:v>1240676.6048647584</c:v>
                      </c:pt>
                      <c:pt idx="106">
                        <c:v>1256819.6419783712</c:v>
                      </c:pt>
                      <c:pt idx="107">
                        <c:v>1252125.299999997</c:v>
                      </c:pt>
                      <c:pt idx="108">
                        <c:v>1217998.1637737346</c:v>
                      </c:pt>
                      <c:pt idx="109">
                        <c:v>1235038.2835892225</c:v>
                      </c:pt>
                      <c:pt idx="110">
                        <c:v>1236315.000976908</c:v>
                      </c:pt>
                      <c:pt idx="111">
                        <c:v>1238355.7230699304</c:v>
                      </c:pt>
                      <c:pt idx="112">
                        <c:v>1208202.0833369591</c:v>
                      </c:pt>
                      <c:pt idx="113">
                        <c:v>1208294.3131552446</c:v>
                      </c:pt>
                      <c:pt idx="114">
                        <c:v>1210901.2850000113</c:v>
                      </c:pt>
                      <c:pt idx="115">
                        <c:v>1187321.9415117307</c:v>
                      </c:pt>
                      <c:pt idx="116">
                        <c:v>1200437.1183810506</c:v>
                      </c:pt>
                      <c:pt idx="117">
                        <c:v>1182661.8001726409</c:v>
                      </c:pt>
                      <c:pt idx="118">
                        <c:v>1178921.5465338368</c:v>
                      </c:pt>
                      <c:pt idx="119">
                        <c:v>1158598.0417916295</c:v>
                      </c:pt>
                      <c:pt idx="120">
                        <c:v>718173.43826087425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0FE-45B8-99D8-E6C78BECE959}"/>
                  </c:ext>
                </c:extLst>
              </c15:ser>
            </c15:filteredLineSeries>
            <c15:filteredLineSeries>
              <c15:ser>
                <c:idx val="12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crush!$CP$1</c15:sqref>
                        </c15:formulaRef>
                      </c:ext>
                    </c:extLst>
                    <c:strCache>
                      <c:ptCount val="1"/>
                      <c:pt idx="0">
                        <c:v>Index-90E</c:v>
                      </c:pt>
                    </c:strCache>
                  </c:strRef>
                </c:tx>
                <c:spPr>
                  <a:ln w="2222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crush!$CO$3:$CO$229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27690.535086141455</c:v>
                      </c:pt>
                      <c:pt idx="15">
                        <c:v>28342.942524274393</c:v>
                      </c:pt>
                      <c:pt idx="16">
                        <c:v>29749.947134514605</c:v>
                      </c:pt>
                      <c:pt idx="17">
                        <c:v>45213.122704815483</c:v>
                      </c:pt>
                      <c:pt idx="18">
                        <c:v>61926.264350220539</c:v>
                      </c:pt>
                      <c:pt idx="19">
                        <c:v>90828.59946952427</c:v>
                      </c:pt>
                      <c:pt idx="20">
                        <c:v>132666.06423812406</c:v>
                      </c:pt>
                      <c:pt idx="21">
                        <c:v>131336.10614999104</c:v>
                      </c:pt>
                      <c:pt idx="22">
                        <c:v>181689.54920317067</c:v>
                      </c:pt>
                      <c:pt idx="23">
                        <c:v>193892.59275140296</c:v>
                      </c:pt>
                      <c:pt idx="24">
                        <c:v>162201.57963354469</c:v>
                      </c:pt>
                      <c:pt idx="25">
                        <c:v>211719.85693740781</c:v>
                      </c:pt>
                      <c:pt idx="26">
                        <c:v>253674.77785675868</c:v>
                      </c:pt>
                      <c:pt idx="27">
                        <c:v>273606.76451531402</c:v>
                      </c:pt>
                      <c:pt idx="28">
                        <c:v>306831.61749999988</c:v>
                      </c:pt>
                      <c:pt idx="29">
                        <c:v>349735.07100000017</c:v>
                      </c:pt>
                      <c:pt idx="30">
                        <c:v>410510.87925000006</c:v>
                      </c:pt>
                      <c:pt idx="31">
                        <c:v>465934.11199999996</c:v>
                      </c:pt>
                      <c:pt idx="32">
                        <c:v>528650.48999999976</c:v>
                      </c:pt>
                      <c:pt idx="33">
                        <c:v>629447.50400000031</c:v>
                      </c:pt>
                      <c:pt idx="34">
                        <c:v>666310.47749999969</c:v>
                      </c:pt>
                      <c:pt idx="35">
                        <c:v>743303.85450000025</c:v>
                      </c:pt>
                      <c:pt idx="36">
                        <c:v>775669.11949999956</c:v>
                      </c:pt>
                      <c:pt idx="37">
                        <c:v>748818.63775000046</c:v>
                      </c:pt>
                      <c:pt idx="38">
                        <c:v>750685.18349999969</c:v>
                      </c:pt>
                      <c:pt idx="39">
                        <c:v>840237.03799999994</c:v>
                      </c:pt>
                      <c:pt idx="40">
                        <c:v>927010.47499999998</c:v>
                      </c:pt>
                      <c:pt idx="41">
                        <c:v>933778.83075000078</c:v>
                      </c:pt>
                      <c:pt idx="42">
                        <c:v>964789.94199999934</c:v>
                      </c:pt>
                      <c:pt idx="43">
                        <c:v>987260.14474999998</c:v>
                      </c:pt>
                      <c:pt idx="44">
                        <c:v>1009145.3849999988</c:v>
                      </c:pt>
                      <c:pt idx="45">
                        <c:v>1017254.8272500015</c:v>
                      </c:pt>
                      <c:pt idx="46">
                        <c:v>1012818.8022499997</c:v>
                      </c:pt>
                      <c:pt idx="47">
                        <c:v>1007404.5289999985</c:v>
                      </c:pt>
                      <c:pt idx="48">
                        <c:v>1051615.8665000002</c:v>
                      </c:pt>
                      <c:pt idx="49">
                        <c:v>1067612.603000002</c:v>
                      </c:pt>
                      <c:pt idx="50">
                        <c:v>1100159.0852500002</c:v>
                      </c:pt>
                      <c:pt idx="51">
                        <c:v>1117872.4561485201</c:v>
                      </c:pt>
                      <c:pt idx="52">
                        <c:v>1129788.4912989801</c:v>
                      </c:pt>
                      <c:pt idx="53">
                        <c:v>1130799.1975406457</c:v>
                      </c:pt>
                      <c:pt idx="54">
                        <c:v>1143606.6712314328</c:v>
                      </c:pt>
                      <c:pt idx="55">
                        <c:v>1159222.160306406</c:v>
                      </c:pt>
                      <c:pt idx="56">
                        <c:v>1154223.7337944345</c:v>
                      </c:pt>
                      <c:pt idx="57">
                        <c:v>1180859.6655292106</c:v>
                      </c:pt>
                      <c:pt idx="58">
                        <c:v>1134006.8680239103</c:v>
                      </c:pt>
                      <c:pt idx="59">
                        <c:v>1063459.4174940449</c:v>
                      </c:pt>
                      <c:pt idx="60">
                        <c:v>847887.14354995545</c:v>
                      </c:pt>
                      <c:pt idx="61">
                        <c:v>581441.32744135335</c:v>
                      </c:pt>
                      <c:pt idx="62">
                        <c:v>581616.44937302149</c:v>
                      </c:pt>
                      <c:pt idx="63">
                        <c:v>892768.83517004969</c:v>
                      </c:pt>
                      <c:pt idx="64">
                        <c:v>1123174.1652499989</c:v>
                      </c:pt>
                      <c:pt idx="65">
                        <c:v>1180111.9906033685</c:v>
                      </c:pt>
                      <c:pt idx="66">
                        <c:v>1207462.8792512394</c:v>
                      </c:pt>
                      <c:pt idx="67">
                        <c:v>1207490.8927500017</c:v>
                      </c:pt>
                      <c:pt idx="68">
                        <c:v>1207490.8927500017</c:v>
                      </c:pt>
                      <c:pt idx="69">
                        <c:v>1192572.565549247</c:v>
                      </c:pt>
                      <c:pt idx="70">
                        <c:v>1194167.6129999992</c:v>
                      </c:pt>
                      <c:pt idx="71">
                        <c:v>1204037.1012500015</c:v>
                      </c:pt>
                      <c:pt idx="72">
                        <c:v>1194064.931875421</c:v>
                      </c:pt>
                      <c:pt idx="73">
                        <c:v>1186915.7934212198</c:v>
                      </c:pt>
                      <c:pt idx="74">
                        <c:v>1200657.6159315282</c:v>
                      </c:pt>
                      <c:pt idx="75">
                        <c:v>1191667.659499998</c:v>
                      </c:pt>
                      <c:pt idx="76">
                        <c:v>1196085.9221383417</c:v>
                      </c:pt>
                      <c:pt idx="77">
                        <c:v>1207490.8927500017</c:v>
                      </c:pt>
                      <c:pt idx="78">
                        <c:v>1207400.714220739</c:v>
                      </c:pt>
                      <c:pt idx="79">
                        <c:v>1207490.8927500017</c:v>
                      </c:pt>
                      <c:pt idx="80">
                        <c:v>1188611.6498322228</c:v>
                      </c:pt>
                      <c:pt idx="81">
                        <c:v>1178525.1413739689</c:v>
                      </c:pt>
                      <c:pt idx="82">
                        <c:v>1207490.8927500017</c:v>
                      </c:pt>
                      <c:pt idx="83">
                        <c:v>1200414.5704998663</c:v>
                      </c:pt>
                      <c:pt idx="84">
                        <c:v>1196056.8957881539</c:v>
                      </c:pt>
                      <c:pt idx="85">
                        <c:v>1207490.8927500017</c:v>
                      </c:pt>
                      <c:pt idx="86">
                        <c:v>1174304.1823987132</c:v>
                      </c:pt>
                      <c:pt idx="87">
                        <c:v>1188764.9915000002</c:v>
                      </c:pt>
                      <c:pt idx="88">
                        <c:v>1141028.8072499982</c:v>
                      </c:pt>
                      <c:pt idx="89">
                        <c:v>1133840.1763195328</c:v>
                      </c:pt>
                      <c:pt idx="90">
                        <c:v>1142015.6713376103</c:v>
                      </c:pt>
                      <c:pt idx="91">
                        <c:v>1174840.8431209521</c:v>
                      </c:pt>
                      <c:pt idx="92">
                        <c:v>1146712.9418981962</c:v>
                      </c:pt>
                      <c:pt idx="93">
                        <c:v>1178645.8161633362</c:v>
                      </c:pt>
                      <c:pt idx="94">
                        <c:v>1171460.2113739448</c:v>
                      </c:pt>
                      <c:pt idx="95">
                        <c:v>1201674.0553797008</c:v>
                      </c:pt>
                      <c:pt idx="96">
                        <c:v>1182340.8869322126</c:v>
                      </c:pt>
                      <c:pt idx="97">
                        <c:v>1144678.4815371463</c:v>
                      </c:pt>
                      <c:pt idx="98">
                        <c:v>1137877.4407102498</c:v>
                      </c:pt>
                      <c:pt idx="99">
                        <c:v>1161365.2870250684</c:v>
                      </c:pt>
                      <c:pt idx="100">
                        <c:v>1183576.4809124342</c:v>
                      </c:pt>
                      <c:pt idx="101">
                        <c:v>1183138.3783513634</c:v>
                      </c:pt>
                      <c:pt idx="102">
                        <c:v>1199751.1017848421</c:v>
                      </c:pt>
                      <c:pt idx="103">
                        <c:v>1205484.1298921879</c:v>
                      </c:pt>
                      <c:pt idx="104">
                        <c:v>1190254.5777450704</c:v>
                      </c:pt>
                      <c:pt idx="105">
                        <c:v>1178642.7746215204</c:v>
                      </c:pt>
                      <c:pt idx="106">
                        <c:v>1193978.6598794525</c:v>
                      </c:pt>
                      <c:pt idx="107">
                        <c:v>1189519.0349999971</c:v>
                      </c:pt>
                      <c:pt idx="108">
                        <c:v>1157098.2555850479</c:v>
                      </c:pt>
                      <c:pt idx="109">
                        <c:v>1173286.3694097614</c:v>
                      </c:pt>
                      <c:pt idx="110">
                        <c:v>1174499.2509280625</c:v>
                      </c:pt>
                      <c:pt idx="111">
                        <c:v>1176437.936916434</c:v>
                      </c:pt>
                      <c:pt idx="112">
                        <c:v>1147791.979170111</c:v>
                      </c:pt>
                      <c:pt idx="113">
                        <c:v>1147879.5974974823</c:v>
                      </c:pt>
                      <c:pt idx="114">
                        <c:v>1150356.2207500108</c:v>
                      </c:pt>
                      <c:pt idx="115">
                        <c:v>1127955.844436144</c:v>
                      </c:pt>
                      <c:pt idx="116">
                        <c:v>1140415.262461998</c:v>
                      </c:pt>
                      <c:pt idx="117">
                        <c:v>1123528.7101640089</c:v>
                      </c:pt>
                      <c:pt idx="118">
                        <c:v>1119975.4692071448</c:v>
                      </c:pt>
                      <c:pt idx="119">
                        <c:v>1100668.1397020479</c:v>
                      </c:pt>
                      <c:pt idx="120">
                        <c:v>1003273.5663478305</c:v>
                      </c:pt>
                      <c:pt idx="121">
                        <c:v>1063244.0571766321</c:v>
                      </c:pt>
                      <c:pt idx="122">
                        <c:v>1081394.4013274575</c:v>
                      </c:pt>
                      <c:pt idx="123">
                        <c:v>1111365.7867092427</c:v>
                      </c:pt>
                      <c:pt idx="124">
                        <c:v>1069894.2322499983</c:v>
                      </c:pt>
                      <c:pt idx="125">
                        <c:v>603092.08106323448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0FE-45B8-99D8-E6C78BECE959}"/>
                  </c:ext>
                </c:extLst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crush!$CQ$1</c15:sqref>
                        </c15:formulaRef>
                      </c:ext>
                    </c:extLst>
                    <c:strCache>
                      <c:ptCount val="1"/>
                      <c:pt idx="0">
                        <c:v>Index-75E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crush!$CP$3:$CP$229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26233.138502660328</c:v>
                      </c:pt>
                      <c:pt idx="15">
                        <c:v>26851.208707207319</c:v>
                      </c:pt>
                      <c:pt idx="16">
                        <c:v>28184.160443224362</c:v>
                      </c:pt>
                      <c:pt idx="17">
                        <c:v>42833.484667719931</c:v>
                      </c:pt>
                      <c:pt idx="18">
                        <c:v>58666.987279156303</c:v>
                      </c:pt>
                      <c:pt idx="19">
                        <c:v>86048.146865865099</c:v>
                      </c:pt>
                      <c:pt idx="20">
                        <c:v>125683.6398045386</c:v>
                      </c:pt>
                      <c:pt idx="21">
                        <c:v>124423.67951051783</c:v>
                      </c:pt>
                      <c:pt idx="22">
                        <c:v>172126.94135037222</c:v>
                      </c:pt>
                      <c:pt idx="23">
                        <c:v>183687.71944869758</c:v>
                      </c:pt>
                      <c:pt idx="24">
                        <c:v>153664.65438967393</c:v>
                      </c:pt>
                      <c:pt idx="25">
                        <c:v>200576.70657228108</c:v>
                      </c:pt>
                      <c:pt idx="26">
                        <c:v>240323.47375903456</c:v>
                      </c:pt>
                      <c:pt idx="27">
                        <c:v>259206.40848819228</c:v>
                      </c:pt>
                      <c:pt idx="28">
                        <c:v>290682.5849999999</c:v>
                      </c:pt>
                      <c:pt idx="29">
                        <c:v>331327.96200000017</c:v>
                      </c:pt>
                      <c:pt idx="30">
                        <c:v>388905.04350000009</c:v>
                      </c:pt>
                      <c:pt idx="31">
                        <c:v>441411.26399999997</c:v>
                      </c:pt>
                      <c:pt idx="32">
                        <c:v>500826.77999999974</c:v>
                      </c:pt>
                      <c:pt idx="33">
                        <c:v>596318.68800000031</c:v>
                      </c:pt>
                      <c:pt idx="34">
                        <c:v>631241.50499999977</c:v>
                      </c:pt>
                      <c:pt idx="35">
                        <c:v>704182.59900000028</c:v>
                      </c:pt>
                      <c:pt idx="36">
                        <c:v>734844.42899999965</c:v>
                      </c:pt>
                      <c:pt idx="37">
                        <c:v>709407.13050000044</c:v>
                      </c:pt>
                      <c:pt idx="38">
                        <c:v>711175.4369999998</c:v>
                      </c:pt>
                      <c:pt idx="39">
                        <c:v>796014.03600000008</c:v>
                      </c:pt>
                      <c:pt idx="40">
                        <c:v>878220.45000000007</c:v>
                      </c:pt>
                      <c:pt idx="41">
                        <c:v>884632.57650000078</c:v>
                      </c:pt>
                      <c:pt idx="42">
                        <c:v>914011.52399999951</c:v>
                      </c:pt>
                      <c:pt idx="43">
                        <c:v>935299.08450000011</c:v>
                      </c:pt>
                      <c:pt idx="44">
                        <c:v>956032.46999999904</c:v>
                      </c:pt>
                      <c:pt idx="45">
                        <c:v>963715.09950000141</c:v>
                      </c:pt>
                      <c:pt idx="46">
                        <c:v>959512.54949999973</c:v>
                      </c:pt>
                      <c:pt idx="47">
                        <c:v>954383.23799999862</c:v>
                      </c:pt>
                      <c:pt idx="48">
                        <c:v>996267.66300000029</c:v>
                      </c:pt>
                      <c:pt idx="49">
                        <c:v>1011422.4660000019</c:v>
                      </c:pt>
                      <c:pt idx="50">
                        <c:v>1042255.9755000003</c:v>
                      </c:pt>
                      <c:pt idx="51">
                        <c:v>1059037.0637196507</c:v>
                      </c:pt>
                      <c:pt idx="52">
                        <c:v>1070325.9391253495</c:v>
                      </c:pt>
                      <c:pt idx="53">
                        <c:v>1071283.4503016644</c:v>
                      </c:pt>
                      <c:pt idx="54">
                        <c:v>1083416.8464297785</c:v>
                      </c:pt>
                      <c:pt idx="55">
                        <c:v>1098210.4676587004</c:v>
                      </c:pt>
                      <c:pt idx="56">
                        <c:v>1093475.1162263064</c:v>
                      </c:pt>
                      <c:pt idx="57">
                        <c:v>1118709.156817147</c:v>
                      </c:pt>
                      <c:pt idx="58">
                        <c:v>1074322.2960226519</c:v>
                      </c:pt>
                      <c:pt idx="59">
                        <c:v>1007487.8692048846</c:v>
                      </c:pt>
                      <c:pt idx="60">
                        <c:v>803261.50441574736</c:v>
                      </c:pt>
                      <c:pt idx="61">
                        <c:v>550839.15231286106</c:v>
                      </c:pt>
                      <c:pt idx="62">
                        <c:v>551005.05730075727</c:v>
                      </c:pt>
                      <c:pt idx="63">
                        <c:v>845781.00174004713</c:v>
                      </c:pt>
                      <c:pt idx="64">
                        <c:v>1064059.735499999</c:v>
                      </c:pt>
                      <c:pt idx="65">
                        <c:v>1118000.8332031912</c:v>
                      </c:pt>
                      <c:pt idx="66">
                        <c:v>1143912.2013959109</c:v>
                      </c:pt>
                      <c:pt idx="67">
                        <c:v>1143938.7405000017</c:v>
                      </c:pt>
                      <c:pt idx="68">
                        <c:v>1143938.7405000017</c:v>
                      </c:pt>
                      <c:pt idx="69">
                        <c:v>1129805.5884150763</c:v>
                      </c:pt>
                      <c:pt idx="70">
                        <c:v>1131316.6859999993</c:v>
                      </c:pt>
                      <c:pt idx="71">
                        <c:v>1140666.7275000014</c:v>
                      </c:pt>
                      <c:pt idx="72">
                        <c:v>1131219.4091451357</c:v>
                      </c:pt>
                      <c:pt idx="73">
                        <c:v>1124446.5411358927</c:v>
                      </c:pt>
                      <c:pt idx="74">
                        <c:v>1137465.1098298689</c:v>
                      </c:pt>
                      <c:pt idx="75">
                        <c:v>1128948.3089999983</c:v>
                      </c:pt>
                      <c:pt idx="76">
                        <c:v>1133134.0314994818</c:v>
                      </c:pt>
                      <c:pt idx="77">
                        <c:v>1143938.7405000017</c:v>
                      </c:pt>
                      <c:pt idx="78">
                        <c:v>1143853.3082091212</c:v>
                      </c:pt>
                      <c:pt idx="79">
                        <c:v>1143938.7405000017</c:v>
                      </c:pt>
                      <c:pt idx="80">
                        <c:v>1126053.1419463165</c:v>
                      </c:pt>
                      <c:pt idx="81">
                        <c:v>1116497.5023542864</c:v>
                      </c:pt>
                      <c:pt idx="82">
                        <c:v>1143938.7405000017</c:v>
                      </c:pt>
                      <c:pt idx="83">
                        <c:v>1137234.8562630313</c:v>
                      </c:pt>
                      <c:pt idx="84">
                        <c:v>1133106.5328519354</c:v>
                      </c:pt>
                      <c:pt idx="85">
                        <c:v>1143938.7405000017</c:v>
                      </c:pt>
                      <c:pt idx="86">
                        <c:v>1112498.6991145704</c:v>
                      </c:pt>
                      <c:pt idx="87">
                        <c:v>1126198.4130000004</c:v>
                      </c:pt>
                      <c:pt idx="88">
                        <c:v>1080974.6594999984</c:v>
                      </c:pt>
                      <c:pt idx="89">
                        <c:v>1074164.3775658733</c:v>
                      </c:pt>
                      <c:pt idx="90">
                        <c:v>1081909.583372473</c:v>
                      </c:pt>
                      <c:pt idx="91">
                        <c:v>1113007.1145356388</c:v>
                      </c:pt>
                      <c:pt idx="92">
                        <c:v>1086359.6291667125</c:v>
                      </c:pt>
                      <c:pt idx="93">
                        <c:v>1116611.8258389502</c:v>
                      </c:pt>
                      <c:pt idx="94">
                        <c:v>1109804.4107753162</c:v>
                      </c:pt>
                      <c:pt idx="95">
                        <c:v>1138428.0524649799</c:v>
                      </c:pt>
                      <c:pt idx="96">
                        <c:v>1120112.4191989384</c:v>
                      </c:pt>
                      <c:pt idx="97">
                        <c:v>1084432.2456667703</c:v>
                      </c:pt>
                      <c:pt idx="98">
                        <c:v>1077989.154357079</c:v>
                      </c:pt>
                      <c:pt idx="99">
                        <c:v>1100240.7982342753</c:v>
                      </c:pt>
                      <c:pt idx="100">
                        <c:v>1121282.981917043</c:v>
                      </c:pt>
                      <c:pt idx="101">
                        <c:v>1120867.9373855023</c:v>
                      </c:pt>
                      <c:pt idx="102">
                        <c:v>1136606.3069540609</c:v>
                      </c:pt>
                      <c:pt idx="103">
                        <c:v>1142037.5967399676</c:v>
                      </c:pt>
                      <c:pt idx="104">
                        <c:v>1127609.5999690143</c:v>
                      </c:pt>
                      <c:pt idx="105">
                        <c:v>1116608.9443782826</c:v>
                      </c:pt>
                      <c:pt idx="106">
                        <c:v>1131137.6777805341</c:v>
                      </c:pt>
                      <c:pt idx="107">
                        <c:v>1126912.7699999975</c:v>
                      </c:pt>
                      <c:pt idx="108">
                        <c:v>1096198.3473963612</c:v>
                      </c:pt>
                      <c:pt idx="109">
                        <c:v>1111534.4552303003</c:v>
                      </c:pt>
                      <c:pt idx="110">
                        <c:v>1112683.5008792172</c:v>
                      </c:pt>
                      <c:pt idx="111">
                        <c:v>1114520.1507629375</c:v>
                      </c:pt>
                      <c:pt idx="112">
                        <c:v>1087381.8750032634</c:v>
                      </c:pt>
                      <c:pt idx="113">
                        <c:v>1087464.8818397201</c:v>
                      </c:pt>
                      <c:pt idx="114">
                        <c:v>1089811.1565000103</c:v>
                      </c:pt>
                      <c:pt idx="115">
                        <c:v>1068589.7473605576</c:v>
                      </c:pt>
                      <c:pt idx="116">
                        <c:v>1080393.4065429457</c:v>
                      </c:pt>
                      <c:pt idx="117">
                        <c:v>1064395.6201553768</c:v>
                      </c:pt>
                      <c:pt idx="118">
                        <c:v>1061029.3918804531</c:v>
                      </c:pt>
                      <c:pt idx="119">
                        <c:v>1042738.2376124666</c:v>
                      </c:pt>
                      <c:pt idx="120">
                        <c:v>646356.09443478682</c:v>
                      </c:pt>
                      <c:pt idx="121">
                        <c:v>1007283.84364102</c:v>
                      </c:pt>
                      <c:pt idx="122">
                        <c:v>1024478.9065207494</c:v>
                      </c:pt>
                      <c:pt idx="123">
                        <c:v>1052872.8505666512</c:v>
                      </c:pt>
                      <c:pt idx="124">
                        <c:v>1013584.0094999984</c:v>
                      </c:pt>
                      <c:pt idx="125">
                        <c:v>1039699.9715335906</c:v>
                      </c:pt>
                      <c:pt idx="126">
                        <c:v>1052582.9732119553</c:v>
                      </c:pt>
                      <c:pt idx="127">
                        <c:v>1062596.4743437343</c:v>
                      </c:pt>
                      <c:pt idx="128">
                        <c:v>1050881.1709561059</c:v>
                      </c:pt>
                      <c:pt idx="129">
                        <c:v>1048810.7408585956</c:v>
                      </c:pt>
                      <c:pt idx="130">
                        <c:v>1147207.5863772649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0FE-45B8-99D8-E6C78BECE959}"/>
                  </c:ext>
                </c:extLst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crush!$U$1</c15:sqref>
                        </c15:formulaRef>
                      </c:ext>
                    </c:extLst>
                    <c:strCache>
                      <c:ptCount val="1"/>
                      <c:pt idx="0">
                        <c:v>2019-estimated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crush!$U$3:$U$229</c15:sqref>
                        </c15:formulaRef>
                      </c:ext>
                    </c:extLst>
                    <c:numCache>
                      <c:formatCode>General</c:formatCode>
                      <c:ptCount val="227"/>
                      <c:pt idx="30">
                        <c:v>79319.193714636232</c:v>
                      </c:pt>
                      <c:pt idx="31">
                        <c:v>154935.56305289804</c:v>
                      </c:pt>
                      <c:pt idx="32">
                        <c:v>209082.03992382615</c:v>
                      </c:pt>
                      <c:pt idx="33">
                        <c:v>280756.08182236424</c:v>
                      </c:pt>
                      <c:pt idx="34">
                        <c:v>296601.79072252236</c:v>
                      </c:pt>
                      <c:pt idx="35">
                        <c:v>348368.96215349622</c:v>
                      </c:pt>
                      <c:pt idx="36">
                        <c:v>362898.09124787076</c:v>
                      </c:pt>
                      <c:pt idx="37">
                        <c:v>385387.38524895452</c:v>
                      </c:pt>
                      <c:pt idx="38">
                        <c:v>433813.54512204457</c:v>
                      </c:pt>
                      <c:pt idx="39">
                        <c:v>477360.55046380631</c:v>
                      </c:pt>
                      <c:pt idx="40">
                        <c:v>531706.82741650322</c:v>
                      </c:pt>
                      <c:pt idx="41">
                        <c:v>572304.9730134483</c:v>
                      </c:pt>
                      <c:pt idx="42">
                        <c:v>593351.93415756698</c:v>
                      </c:pt>
                      <c:pt idx="43">
                        <c:v>618770.61226541421</c:v>
                      </c:pt>
                      <c:pt idx="44">
                        <c:v>647679.30935488397</c:v>
                      </c:pt>
                      <c:pt idx="45">
                        <c:v>702170.14816131722</c:v>
                      </c:pt>
                      <c:pt idx="46">
                        <c:v>744614.6481002107</c:v>
                      </c:pt>
                      <c:pt idx="47">
                        <c:v>786890.91958722996</c:v>
                      </c:pt>
                      <c:pt idx="48">
                        <c:v>833586.71408125048</c:v>
                      </c:pt>
                      <c:pt idx="49">
                        <c:v>854499.66149682843</c:v>
                      </c:pt>
                      <c:pt idx="50">
                        <c:v>887643.93603074085</c:v>
                      </c:pt>
                      <c:pt idx="51">
                        <c:v>911440.7610819377</c:v>
                      </c:pt>
                      <c:pt idx="52">
                        <c:v>921156.32396827417</c:v>
                      </c:pt>
                      <c:pt idx="53">
                        <c:v>898184.20469171333</c:v>
                      </c:pt>
                      <c:pt idx="54">
                        <c:v>932422.77244826825</c:v>
                      </c:pt>
                      <c:pt idx="55">
                        <c:v>945154.63033498707</c:v>
                      </c:pt>
                      <c:pt idx="56">
                        <c:v>954300.4732179445</c:v>
                      </c:pt>
                      <c:pt idx="57">
                        <c:v>954300.4732179445</c:v>
                      </c:pt>
                      <c:pt idx="58">
                        <c:v>954300.4732179445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683171.63293018448</c:v>
                      </c:pt>
                      <c:pt idx="64">
                        <c:v>955626.67566207564</c:v>
                      </c:pt>
                      <c:pt idx="65">
                        <c:v>995830.7214780082</c:v>
                      </c:pt>
                      <c:pt idx="66">
                        <c:v>1027086.4208791958</c:v>
                      </c:pt>
                      <c:pt idx="67">
                        <c:v>1027365.6067169919</c:v>
                      </c:pt>
                      <c:pt idx="68">
                        <c:v>1020151.990422782</c:v>
                      </c:pt>
                      <c:pt idx="69">
                        <c:v>1012125.2874573724</c:v>
                      </c:pt>
                      <c:pt idx="70">
                        <c:v>1016029.8033034786</c:v>
                      </c:pt>
                      <c:pt idx="71">
                        <c:v>1024427.0283631703</c:v>
                      </c:pt>
                      <c:pt idx="72">
                        <c:v>1012502.3404981222</c:v>
                      </c:pt>
                      <c:pt idx="73">
                        <c:v>996623.84349845827</c:v>
                      </c:pt>
                      <c:pt idx="74">
                        <c:v>1005644.3091829775</c:v>
                      </c:pt>
                      <c:pt idx="75">
                        <c:v>1013902.7758784986</c:v>
                      </c:pt>
                      <c:pt idx="76">
                        <c:v>999209.50017380435</c:v>
                      </c:pt>
                      <c:pt idx="77">
                        <c:v>997819.04711879976</c:v>
                      </c:pt>
                      <c:pt idx="78">
                        <c:v>965327.74599019927</c:v>
                      </c:pt>
                      <c:pt idx="79">
                        <c:v>972414.0452008635</c:v>
                      </c:pt>
                      <c:pt idx="80">
                        <c:v>980744.32805912208</c:v>
                      </c:pt>
                      <c:pt idx="81">
                        <c:v>980854.671148094</c:v>
                      </c:pt>
                      <c:pt idx="82">
                        <c:v>964012.75042391184</c:v>
                      </c:pt>
                      <c:pt idx="83">
                        <c:v>993398.11365368753</c:v>
                      </c:pt>
                      <c:pt idx="84">
                        <c:v>966626.76983588585</c:v>
                      </c:pt>
                      <c:pt idx="85">
                        <c:v>969630.30605034239</c:v>
                      </c:pt>
                      <c:pt idx="86">
                        <c:v>992877.75160164991</c:v>
                      </c:pt>
                      <c:pt idx="87">
                        <c:v>1011433.1081660374</c:v>
                      </c:pt>
                      <c:pt idx="88">
                        <c:v>970817.88349741441</c:v>
                      </c:pt>
                      <c:pt idx="89">
                        <c:v>930519.47439596977</c:v>
                      </c:pt>
                      <c:pt idx="90">
                        <c:v>929947.11129915144</c:v>
                      </c:pt>
                      <c:pt idx="91">
                        <c:v>933034.92743807228</c:v>
                      </c:pt>
                      <c:pt idx="92">
                        <c:v>940962.27999670734</c:v>
                      </c:pt>
                      <c:pt idx="93">
                        <c:v>961537.31155329105</c:v>
                      </c:pt>
                      <c:pt idx="94">
                        <c:v>897725.06622150668</c:v>
                      </c:pt>
                      <c:pt idx="95">
                        <c:v>923713.29863422422</c:v>
                      </c:pt>
                      <c:pt idx="96">
                        <c:v>948984.4686878589</c:v>
                      </c:pt>
                      <c:pt idx="97">
                        <c:v>922710.03856101737</c:v>
                      </c:pt>
                      <c:pt idx="98">
                        <c:v>927751.52914325637</c:v>
                      </c:pt>
                      <c:pt idx="99">
                        <c:v>955509.80970947072</c:v>
                      </c:pt>
                      <c:pt idx="100">
                        <c:v>950466.29841361078</c:v>
                      </c:pt>
                      <c:pt idx="101">
                        <c:v>984099.35528681311</c:v>
                      </c:pt>
                      <c:pt idx="102">
                        <c:v>984692.84696543543</c:v>
                      </c:pt>
                      <c:pt idx="103">
                        <c:v>982108.09556979744</c:v>
                      </c:pt>
                      <c:pt idx="104">
                        <c:v>946642.90613725153</c:v>
                      </c:pt>
                      <c:pt idx="105">
                        <c:v>928834.30025672249</c:v>
                      </c:pt>
                      <c:pt idx="106">
                        <c:v>956106.53857136285</c:v>
                      </c:pt>
                      <c:pt idx="107">
                        <c:v>1012074.6685807093</c:v>
                      </c:pt>
                      <c:pt idx="108">
                        <c:v>972888.25011196162</c:v>
                      </c:pt>
                      <c:pt idx="109">
                        <c:v>956621.67505790899</c:v>
                      </c:pt>
                      <c:pt idx="110">
                        <c:v>951090.92928942689</c:v>
                      </c:pt>
                      <c:pt idx="111">
                        <c:v>963685.4958500691</c:v>
                      </c:pt>
                      <c:pt idx="112">
                        <c:v>955650.20889311109</c:v>
                      </c:pt>
                      <c:pt idx="113">
                        <c:v>934615.68726215907</c:v>
                      </c:pt>
                      <c:pt idx="114">
                        <c:v>978753.89683472121</c:v>
                      </c:pt>
                      <c:pt idx="115">
                        <c:v>930329.93145663128</c:v>
                      </c:pt>
                      <c:pt idx="116">
                        <c:v>949166.28037680441</c:v>
                      </c:pt>
                      <c:pt idx="117">
                        <c:v>890491.71159648162</c:v>
                      </c:pt>
                      <c:pt idx="118">
                        <c:v>856563.46887490316</c:v>
                      </c:pt>
                      <c:pt idx="119">
                        <c:v>896974.36706319335</c:v>
                      </c:pt>
                      <c:pt idx="121">
                        <c:v>900395.980846719</c:v>
                      </c:pt>
                      <c:pt idx="122">
                        <c:v>891008.93345951382</c:v>
                      </c:pt>
                      <c:pt idx="123">
                        <c:v>929050.69848033064</c:v>
                      </c:pt>
                      <c:pt idx="124">
                        <c:v>910294.68101015466</c:v>
                      </c:pt>
                      <c:pt idx="125">
                        <c:v>915609.61052059184</c:v>
                      </c:pt>
                      <c:pt idx="126">
                        <c:v>905886.16685105732</c:v>
                      </c:pt>
                      <c:pt idx="127">
                        <c:v>914504.10233726958</c:v>
                      </c:pt>
                      <c:pt idx="128">
                        <c:v>883949.38041457231</c:v>
                      </c:pt>
                      <c:pt idx="129">
                        <c:v>887434.92149478442</c:v>
                      </c:pt>
                      <c:pt idx="130">
                        <c:v>879889.56464246172</c:v>
                      </c:pt>
                      <c:pt idx="131">
                        <c:v>889557.26894697128</c:v>
                      </c:pt>
                      <c:pt idx="132">
                        <c:v>897166.97744584933</c:v>
                      </c:pt>
                      <c:pt idx="133">
                        <c:v>882691.53062997421</c:v>
                      </c:pt>
                      <c:pt idx="134">
                        <c:v>901601.02938392758</c:v>
                      </c:pt>
                      <c:pt idx="135">
                        <c:v>893383.44576671917</c:v>
                      </c:pt>
                      <c:pt idx="136">
                        <c:v>895513.54063500476</c:v>
                      </c:pt>
                      <c:pt idx="137">
                        <c:v>879692.63397407054</c:v>
                      </c:pt>
                      <c:pt idx="138">
                        <c:v>872195.2569463799</c:v>
                      </c:pt>
                      <c:pt idx="139">
                        <c:v>885524.35695622338</c:v>
                      </c:pt>
                      <c:pt idx="140">
                        <c:v>859808.63394343737</c:v>
                      </c:pt>
                      <c:pt idx="141">
                        <c:v>866688.73549298919</c:v>
                      </c:pt>
                      <c:pt idx="142">
                        <c:v>847148.85087082</c:v>
                      </c:pt>
                      <c:pt idx="143">
                        <c:v>864244.75913371926</c:v>
                      </c:pt>
                      <c:pt idx="144">
                        <c:v>859712.43180852709</c:v>
                      </c:pt>
                      <c:pt idx="145">
                        <c:v>876565.20780638373</c:v>
                      </c:pt>
                      <c:pt idx="146">
                        <c:v>882495.52544845035</c:v>
                      </c:pt>
                      <c:pt idx="147">
                        <c:v>865613.68350559147</c:v>
                      </c:pt>
                      <c:pt idx="148">
                        <c:v>832149.98668392631</c:v>
                      </c:pt>
                      <c:pt idx="149">
                        <c:v>820782.29236774577</c:v>
                      </c:pt>
                      <c:pt idx="150">
                        <c:v>785361.84961802152</c:v>
                      </c:pt>
                      <c:pt idx="151">
                        <c:v>790779.14848141535</c:v>
                      </c:pt>
                      <c:pt idx="152">
                        <c:v>435084.41714285314</c:v>
                      </c:pt>
                      <c:pt idx="153">
                        <c:v>411711.93714285962</c:v>
                      </c:pt>
                      <c:pt idx="154">
                        <c:v>390875.20500000037</c:v>
                      </c:pt>
                      <c:pt idx="155">
                        <c:v>372150.17214286112</c:v>
                      </c:pt>
                      <c:pt idx="156">
                        <c:v>345852.09071428224</c:v>
                      </c:pt>
                      <c:pt idx="157">
                        <c:v>309710.94785714365</c:v>
                      </c:pt>
                      <c:pt idx="158">
                        <c:v>270605.3900000006</c:v>
                      </c:pt>
                      <c:pt idx="159">
                        <c:v>267372.80083332706</c:v>
                      </c:pt>
                      <c:pt idx="160">
                        <c:v>243312.91833333918</c:v>
                      </c:pt>
                      <c:pt idx="161">
                        <c:v>201191.21999999136</c:v>
                      </c:pt>
                      <c:pt idx="162">
                        <c:v>132061.9833333393</c:v>
                      </c:pt>
                      <c:pt idx="163">
                        <c:v>60941.31333333502</c:v>
                      </c:pt>
                      <c:pt idx="164">
                        <c:v>23188.511666662991</c:v>
                      </c:pt>
                      <c:pt idx="165">
                        <c:v>13277.465000003576</c:v>
                      </c:pt>
                      <c:pt idx="166">
                        <c:v>11260.364999994636</c:v>
                      </c:pt>
                      <c:pt idx="167">
                        <c:v>18307.993333337206</c:v>
                      </c:pt>
                      <c:pt idx="168">
                        <c:v>48488.323333327971</c:v>
                      </c:pt>
                      <c:pt idx="169">
                        <c:v>88632.700000005469</c:v>
                      </c:pt>
                      <c:pt idx="170">
                        <c:v>129931.52999999623</c:v>
                      </c:pt>
                      <c:pt idx="171">
                        <c:v>140961.26000000039</c:v>
                      </c:pt>
                      <c:pt idx="172">
                        <c:v>172090.55166666955</c:v>
                      </c:pt>
                      <c:pt idx="173">
                        <c:v>150494.86333333454</c:v>
                      </c:pt>
                      <c:pt idx="174">
                        <c:v>145379.44004999599</c:v>
                      </c:pt>
                      <c:pt idx="175">
                        <c:v>146432.03000000119</c:v>
                      </c:pt>
                      <c:pt idx="176">
                        <c:v>140819.42833333462</c:v>
                      </c:pt>
                      <c:pt idx="177">
                        <c:v>80254.271948846057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0FE-45B8-99D8-E6C78BECE959}"/>
                  </c:ext>
                </c:extLst>
              </c15:ser>
            </c15:filteredLineSeries>
          </c:ext>
        </c:extLst>
      </c:lineChart>
      <c:dateAx>
        <c:axId val="991252560"/>
        <c:scaling>
          <c:orientation val="minMax"/>
        </c:scaling>
        <c:delete val="0"/>
        <c:axPos val="b"/>
        <c:numFmt formatCode="[$-409]d\-m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253216"/>
        <c:crosses val="autoZero"/>
        <c:auto val="1"/>
        <c:lblOffset val="100"/>
        <c:baseTimeUnit val="days"/>
      </c:dateAx>
      <c:valAx>
        <c:axId val="99125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25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Day base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crush!$FF$2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crush!$CQ$3:$CQ$192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21860.94875221694</c:v>
                </c:pt>
                <c:pt idx="15">
                  <c:v>22376.007256006102</c:v>
                </c:pt>
                <c:pt idx="16">
                  <c:v>23486.800369353638</c:v>
                </c:pt>
                <c:pt idx="17">
                  <c:v>35694.570556433275</c:v>
                </c:pt>
                <c:pt idx="18">
                  <c:v>48889.156065963587</c:v>
                </c:pt>
                <c:pt idx="19">
                  <c:v>71706.789054887573</c:v>
                </c:pt>
                <c:pt idx="20">
                  <c:v>104736.36650378216</c:v>
                </c:pt>
                <c:pt idx="21">
                  <c:v>103686.3995920982</c:v>
                </c:pt>
                <c:pt idx="22">
                  <c:v>143439.11779197684</c:v>
                </c:pt>
                <c:pt idx="23">
                  <c:v>153073.09954058129</c:v>
                </c:pt>
                <c:pt idx="24">
                  <c:v>128053.87865806161</c:v>
                </c:pt>
                <c:pt idx="25">
                  <c:v>167147.2554769009</c:v>
                </c:pt>
                <c:pt idx="26">
                  <c:v>200269.56146586212</c:v>
                </c:pt>
                <c:pt idx="27">
                  <c:v>216005.34040682687</c:v>
                </c:pt>
                <c:pt idx="28">
                  <c:v>242235.48749999993</c:v>
                </c:pt>
                <c:pt idx="29">
                  <c:v>276106.63500000013</c:v>
                </c:pt>
                <c:pt idx="30">
                  <c:v>324087.53625000006</c:v>
                </c:pt>
                <c:pt idx="31">
                  <c:v>367842.72</c:v>
                </c:pt>
                <c:pt idx="32">
                  <c:v>417355.64999999979</c:v>
                </c:pt>
                <c:pt idx="33">
                  <c:v>496932.24000000022</c:v>
                </c:pt>
                <c:pt idx="34">
                  <c:v>526034.58749999979</c:v>
                </c:pt>
                <c:pt idx="35">
                  <c:v>586818.83250000025</c:v>
                </c:pt>
                <c:pt idx="36">
                  <c:v>612370.35749999969</c:v>
                </c:pt>
                <c:pt idx="37">
                  <c:v>591172.60875000036</c:v>
                </c:pt>
                <c:pt idx="38">
                  <c:v>592646.19749999978</c:v>
                </c:pt>
                <c:pt idx="39">
                  <c:v>663345.03</c:v>
                </c:pt>
                <c:pt idx="40">
                  <c:v>731850.375</c:v>
                </c:pt>
                <c:pt idx="41">
                  <c:v>737193.81375000067</c:v>
                </c:pt>
                <c:pt idx="42">
                  <c:v>761676.26999999955</c:v>
                </c:pt>
                <c:pt idx="43">
                  <c:v>779415.90375000006</c:v>
                </c:pt>
                <c:pt idx="44">
                  <c:v>796693.72499999916</c:v>
                </c:pt>
                <c:pt idx="45">
                  <c:v>803095.91625000117</c:v>
                </c:pt>
                <c:pt idx="46">
                  <c:v>799593.79124999978</c:v>
                </c:pt>
                <c:pt idx="47">
                  <c:v>795319.36499999883</c:v>
                </c:pt>
                <c:pt idx="48">
                  <c:v>830223.05250000022</c:v>
                </c:pt>
                <c:pt idx="49">
                  <c:v>842852.05500000156</c:v>
                </c:pt>
                <c:pt idx="50">
                  <c:v>868546.64625000022</c:v>
                </c:pt>
                <c:pt idx="51">
                  <c:v>882530.88643304235</c:v>
                </c:pt>
                <c:pt idx="52">
                  <c:v>891938.28260445804</c:v>
                </c:pt>
                <c:pt idx="53">
                  <c:v>892736.20858472027</c:v>
                </c:pt>
                <c:pt idx="54">
                  <c:v>902847.3720248153</c:v>
                </c:pt>
                <c:pt idx="55">
                  <c:v>915175.38971558365</c:v>
                </c:pt>
                <c:pt idx="56">
                  <c:v>911229.26352192205</c:v>
                </c:pt>
                <c:pt idx="57">
                  <c:v>932257.63068095571</c:v>
                </c:pt>
                <c:pt idx="58">
                  <c:v>895268.58001887659</c:v>
                </c:pt>
                <c:pt idx="59">
                  <c:v>839573.2243374039</c:v>
                </c:pt>
                <c:pt idx="60">
                  <c:v>669384.58701312274</c:v>
                </c:pt>
                <c:pt idx="61">
                  <c:v>459032.62692738423</c:v>
                </c:pt>
                <c:pt idx="62">
                  <c:v>459170.88108396437</c:v>
                </c:pt>
                <c:pt idx="63">
                  <c:v>704817.50145003921</c:v>
                </c:pt>
                <c:pt idx="64">
                  <c:v>886716.44624999911</c:v>
                </c:pt>
                <c:pt idx="65">
                  <c:v>931667.36100265943</c:v>
                </c:pt>
                <c:pt idx="66">
                  <c:v>953260.16782992589</c:v>
                </c:pt>
                <c:pt idx="67">
                  <c:v>953282.28375000134</c:v>
                </c:pt>
                <c:pt idx="68">
                  <c:v>953282.28375000134</c:v>
                </c:pt>
                <c:pt idx="69">
                  <c:v>941504.65701256343</c:v>
                </c:pt>
                <c:pt idx="70">
                  <c:v>942763.90499999933</c:v>
                </c:pt>
                <c:pt idx="71">
                  <c:v>950555.60625000112</c:v>
                </c:pt>
                <c:pt idx="72">
                  <c:v>942682.84095427976</c:v>
                </c:pt>
                <c:pt idx="73">
                  <c:v>937038.7842799105</c:v>
                </c:pt>
                <c:pt idx="74">
                  <c:v>947887.59152489074</c:v>
                </c:pt>
                <c:pt idx="75">
                  <c:v>940790.25749999844</c:v>
                </c:pt>
                <c:pt idx="76">
                  <c:v>944278.35958290147</c:v>
                </c:pt>
                <c:pt idx="77">
                  <c:v>953282.28375000134</c:v>
                </c:pt>
                <c:pt idx="78">
                  <c:v>953211.09017426777</c:v>
                </c:pt>
                <c:pt idx="79">
                  <c:v>953282.28375000134</c:v>
                </c:pt>
                <c:pt idx="80">
                  <c:v>938377.61828859709</c:v>
                </c:pt>
                <c:pt idx="81">
                  <c:v>930414.58529523853</c:v>
                </c:pt>
                <c:pt idx="82">
                  <c:v>953282.28375000134</c:v>
                </c:pt>
                <c:pt idx="83">
                  <c:v>947695.71355252597</c:v>
                </c:pt>
                <c:pt idx="84">
                  <c:v>944255.44404327939</c:v>
                </c:pt>
                <c:pt idx="85">
                  <c:v>953282.28375000134</c:v>
                </c:pt>
                <c:pt idx="86">
                  <c:v>927082.249262142</c:v>
                </c:pt>
                <c:pt idx="87">
                  <c:v>938498.67750000022</c:v>
                </c:pt>
                <c:pt idx="88">
                  <c:v>900812.21624999866</c:v>
                </c:pt>
                <c:pt idx="89">
                  <c:v>895136.98130489443</c:v>
                </c:pt>
                <c:pt idx="90">
                  <c:v>901591.31947706081</c:v>
                </c:pt>
                <c:pt idx="91">
                  <c:v>927505.92877969914</c:v>
                </c:pt>
                <c:pt idx="92">
                  <c:v>905299.69097226032</c:v>
                </c:pt>
                <c:pt idx="93">
                  <c:v>930509.85486579174</c:v>
                </c:pt>
                <c:pt idx="94">
                  <c:v>924837.00897943019</c:v>
                </c:pt>
                <c:pt idx="95">
                  <c:v>948690.04372081649</c:v>
                </c:pt>
                <c:pt idx="96">
                  <c:v>933427.01599911531</c:v>
                </c:pt>
                <c:pt idx="97">
                  <c:v>903693.53805564181</c:v>
                </c:pt>
                <c:pt idx="98">
                  <c:v>898324.29529756564</c:v>
                </c:pt>
                <c:pt idx="99">
                  <c:v>916867.33186189621</c:v>
                </c:pt>
                <c:pt idx="100">
                  <c:v>934402.48493086919</c:v>
                </c:pt>
                <c:pt idx="101">
                  <c:v>934056.61448791856</c:v>
                </c:pt>
                <c:pt idx="102">
                  <c:v>947171.92246171739</c:v>
                </c:pt>
                <c:pt idx="103">
                  <c:v>951697.99728330632</c:v>
                </c:pt>
                <c:pt idx="104">
                  <c:v>939674.66664084513</c:v>
                </c:pt>
                <c:pt idx="105">
                  <c:v>930507.45364856883</c:v>
                </c:pt>
                <c:pt idx="106">
                  <c:v>942614.73148377845</c:v>
                </c:pt>
                <c:pt idx="107">
                  <c:v>939093.97499999776</c:v>
                </c:pt>
                <c:pt idx="108">
                  <c:v>913498.62283030094</c:v>
                </c:pt>
                <c:pt idx="109">
                  <c:v>926278.71269191685</c:v>
                </c:pt>
                <c:pt idx="110">
                  <c:v>927236.25073268102</c:v>
                </c:pt>
                <c:pt idx="111">
                  <c:v>928766.79230244784</c:v>
                </c:pt>
                <c:pt idx="112">
                  <c:v>906151.56250271935</c:v>
                </c:pt>
                <c:pt idx="113">
                  <c:v>906220.73486643343</c:v>
                </c:pt>
                <c:pt idx="114">
                  <c:v>908175.96375000849</c:v>
                </c:pt>
                <c:pt idx="115">
                  <c:v>890491.456133798</c:v>
                </c:pt>
                <c:pt idx="116">
                  <c:v>900327.83878578804</c:v>
                </c:pt>
                <c:pt idx="117">
                  <c:v>886996.35012948071</c:v>
                </c:pt>
                <c:pt idx="118">
                  <c:v>884191.1599003775</c:v>
                </c:pt>
                <c:pt idx="119">
                  <c:v>868948.53134372213</c:v>
                </c:pt>
                <c:pt idx="120">
                  <c:v>792058.07869565568</c:v>
                </c:pt>
                <c:pt idx="121">
                  <c:v>839403.20303418324</c:v>
                </c:pt>
                <c:pt idx="122">
                  <c:v>853732.4221006243</c:v>
                </c:pt>
                <c:pt idx="123">
                  <c:v>877394.04213887593</c:v>
                </c:pt>
                <c:pt idx="124">
                  <c:v>844653.34124999866</c:v>
                </c:pt>
                <c:pt idx="125">
                  <c:v>866416.64294465887</c:v>
                </c:pt>
                <c:pt idx="126">
                  <c:v>877152.47767662932</c:v>
                </c:pt>
                <c:pt idx="127">
                  <c:v>885497.0619531119</c:v>
                </c:pt>
                <c:pt idx="128">
                  <c:v>875734.30913008831</c:v>
                </c:pt>
                <c:pt idx="129">
                  <c:v>874008.95071549632</c:v>
                </c:pt>
                <c:pt idx="130">
                  <c:v>880099.65531438752</c:v>
                </c:pt>
                <c:pt idx="131">
                  <c:v>861341.51402753696</c:v>
                </c:pt>
                <c:pt idx="132">
                  <c:v>868709.85114144848</c:v>
                </c:pt>
                <c:pt idx="133">
                  <c:v>854693.54919905588</c:v>
                </c:pt>
                <c:pt idx="134">
                  <c:v>873003.25994484359</c:v>
                </c:pt>
                <c:pt idx="135">
                  <c:v>865046.3288268809</c:v>
                </c:pt>
                <c:pt idx="136">
                  <c:v>867108.85948445532</c:v>
                </c:pt>
                <c:pt idx="137">
                  <c:v>851789.77416828577</c:v>
                </c:pt>
                <c:pt idx="138">
                  <c:v>844530.20549778198</c:v>
                </c:pt>
                <c:pt idx="139">
                  <c:v>857436.52146403096</c:v>
                </c:pt>
                <c:pt idx="140">
                  <c:v>832536.47222901508</c:v>
                </c:pt>
                <c:pt idx="141">
                  <c:v>839198.34470448736</c:v>
                </c:pt>
                <c:pt idx="142">
                  <c:v>820278.24322040193</c:v>
                </c:pt>
                <c:pt idx="143">
                  <c:v>836831.88852338842</c:v>
                </c:pt>
                <c:pt idx="144">
                  <c:v>832443.32151749928</c:v>
                </c:pt>
                <c:pt idx="145">
                  <c:v>848761.54643712076</c:v>
                </c:pt>
                <c:pt idx="146">
                  <c:v>854503.76108118589</c:v>
                </c:pt>
                <c:pt idx="147">
                  <c:v>838157.39215560921</c:v>
                </c:pt>
                <c:pt idx="148">
                  <c:v>805755.1261166255</c:v>
                </c:pt>
                <c:pt idx="149">
                  <c:v>794748.00226400141</c:v>
                </c:pt>
                <c:pt idx="150">
                  <c:v>760451.05607447866</c:v>
                </c:pt>
                <c:pt idx="151">
                  <c:v>515154.52431786573</c:v>
                </c:pt>
              </c:numCache>
            </c:numRef>
          </c:cat>
          <c:val>
            <c:numRef>
              <c:f>crush!$FE$3:$FE$192</c:f>
              <c:numCache>
                <c:formatCode>General</c:formatCode>
                <c:ptCount val="19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33-4CC4-B44F-574FB4173687}"/>
            </c:ext>
          </c:extLst>
        </c:ser>
        <c:ser>
          <c:idx val="1"/>
          <c:order val="1"/>
          <c:tx>
            <c:strRef>
              <c:f>crush!$FG$2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crush!$CQ$3:$CQ$192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21860.94875221694</c:v>
                </c:pt>
                <c:pt idx="15">
                  <c:v>22376.007256006102</c:v>
                </c:pt>
                <c:pt idx="16">
                  <c:v>23486.800369353638</c:v>
                </c:pt>
                <c:pt idx="17">
                  <c:v>35694.570556433275</c:v>
                </c:pt>
                <c:pt idx="18">
                  <c:v>48889.156065963587</c:v>
                </c:pt>
                <c:pt idx="19">
                  <c:v>71706.789054887573</c:v>
                </c:pt>
                <c:pt idx="20">
                  <c:v>104736.36650378216</c:v>
                </c:pt>
                <c:pt idx="21">
                  <c:v>103686.3995920982</c:v>
                </c:pt>
                <c:pt idx="22">
                  <c:v>143439.11779197684</c:v>
                </c:pt>
                <c:pt idx="23">
                  <c:v>153073.09954058129</c:v>
                </c:pt>
                <c:pt idx="24">
                  <c:v>128053.87865806161</c:v>
                </c:pt>
                <c:pt idx="25">
                  <c:v>167147.2554769009</c:v>
                </c:pt>
                <c:pt idx="26">
                  <c:v>200269.56146586212</c:v>
                </c:pt>
                <c:pt idx="27">
                  <c:v>216005.34040682687</c:v>
                </c:pt>
                <c:pt idx="28">
                  <c:v>242235.48749999993</c:v>
                </c:pt>
                <c:pt idx="29">
                  <c:v>276106.63500000013</c:v>
                </c:pt>
                <c:pt idx="30">
                  <c:v>324087.53625000006</c:v>
                </c:pt>
                <c:pt idx="31">
                  <c:v>367842.72</c:v>
                </c:pt>
                <c:pt idx="32">
                  <c:v>417355.64999999979</c:v>
                </c:pt>
                <c:pt idx="33">
                  <c:v>496932.24000000022</c:v>
                </c:pt>
                <c:pt idx="34">
                  <c:v>526034.58749999979</c:v>
                </c:pt>
                <c:pt idx="35">
                  <c:v>586818.83250000025</c:v>
                </c:pt>
                <c:pt idx="36">
                  <c:v>612370.35749999969</c:v>
                </c:pt>
                <c:pt idx="37">
                  <c:v>591172.60875000036</c:v>
                </c:pt>
                <c:pt idx="38">
                  <c:v>592646.19749999978</c:v>
                </c:pt>
                <c:pt idx="39">
                  <c:v>663345.03</c:v>
                </c:pt>
                <c:pt idx="40">
                  <c:v>731850.375</c:v>
                </c:pt>
                <c:pt idx="41">
                  <c:v>737193.81375000067</c:v>
                </c:pt>
                <c:pt idx="42">
                  <c:v>761676.26999999955</c:v>
                </c:pt>
                <c:pt idx="43">
                  <c:v>779415.90375000006</c:v>
                </c:pt>
                <c:pt idx="44">
                  <c:v>796693.72499999916</c:v>
                </c:pt>
                <c:pt idx="45">
                  <c:v>803095.91625000117</c:v>
                </c:pt>
                <c:pt idx="46">
                  <c:v>799593.79124999978</c:v>
                </c:pt>
                <c:pt idx="47">
                  <c:v>795319.36499999883</c:v>
                </c:pt>
                <c:pt idx="48">
                  <c:v>830223.05250000022</c:v>
                </c:pt>
                <c:pt idx="49">
                  <c:v>842852.05500000156</c:v>
                </c:pt>
                <c:pt idx="50">
                  <c:v>868546.64625000022</c:v>
                </c:pt>
                <c:pt idx="51">
                  <c:v>882530.88643304235</c:v>
                </c:pt>
                <c:pt idx="52">
                  <c:v>891938.28260445804</c:v>
                </c:pt>
                <c:pt idx="53">
                  <c:v>892736.20858472027</c:v>
                </c:pt>
                <c:pt idx="54">
                  <c:v>902847.3720248153</c:v>
                </c:pt>
                <c:pt idx="55">
                  <c:v>915175.38971558365</c:v>
                </c:pt>
                <c:pt idx="56">
                  <c:v>911229.26352192205</c:v>
                </c:pt>
                <c:pt idx="57">
                  <c:v>932257.63068095571</c:v>
                </c:pt>
                <c:pt idx="58">
                  <c:v>895268.58001887659</c:v>
                </c:pt>
                <c:pt idx="59">
                  <c:v>839573.2243374039</c:v>
                </c:pt>
                <c:pt idx="60">
                  <c:v>669384.58701312274</c:v>
                </c:pt>
                <c:pt idx="61">
                  <c:v>459032.62692738423</c:v>
                </c:pt>
                <c:pt idx="62">
                  <c:v>459170.88108396437</c:v>
                </c:pt>
                <c:pt idx="63">
                  <c:v>704817.50145003921</c:v>
                </c:pt>
                <c:pt idx="64">
                  <c:v>886716.44624999911</c:v>
                </c:pt>
                <c:pt idx="65">
                  <c:v>931667.36100265943</c:v>
                </c:pt>
                <c:pt idx="66">
                  <c:v>953260.16782992589</c:v>
                </c:pt>
                <c:pt idx="67">
                  <c:v>953282.28375000134</c:v>
                </c:pt>
                <c:pt idx="68">
                  <c:v>953282.28375000134</c:v>
                </c:pt>
                <c:pt idx="69">
                  <c:v>941504.65701256343</c:v>
                </c:pt>
                <c:pt idx="70">
                  <c:v>942763.90499999933</c:v>
                </c:pt>
                <c:pt idx="71">
                  <c:v>950555.60625000112</c:v>
                </c:pt>
                <c:pt idx="72">
                  <c:v>942682.84095427976</c:v>
                </c:pt>
                <c:pt idx="73">
                  <c:v>937038.7842799105</c:v>
                </c:pt>
                <c:pt idx="74">
                  <c:v>947887.59152489074</c:v>
                </c:pt>
                <c:pt idx="75">
                  <c:v>940790.25749999844</c:v>
                </c:pt>
                <c:pt idx="76">
                  <c:v>944278.35958290147</c:v>
                </c:pt>
                <c:pt idx="77">
                  <c:v>953282.28375000134</c:v>
                </c:pt>
                <c:pt idx="78">
                  <c:v>953211.09017426777</c:v>
                </c:pt>
                <c:pt idx="79">
                  <c:v>953282.28375000134</c:v>
                </c:pt>
                <c:pt idx="80">
                  <c:v>938377.61828859709</c:v>
                </c:pt>
                <c:pt idx="81">
                  <c:v>930414.58529523853</c:v>
                </c:pt>
                <c:pt idx="82">
                  <c:v>953282.28375000134</c:v>
                </c:pt>
                <c:pt idx="83">
                  <c:v>947695.71355252597</c:v>
                </c:pt>
                <c:pt idx="84">
                  <c:v>944255.44404327939</c:v>
                </c:pt>
                <c:pt idx="85">
                  <c:v>953282.28375000134</c:v>
                </c:pt>
                <c:pt idx="86">
                  <c:v>927082.249262142</c:v>
                </c:pt>
                <c:pt idx="87">
                  <c:v>938498.67750000022</c:v>
                </c:pt>
                <c:pt idx="88">
                  <c:v>900812.21624999866</c:v>
                </c:pt>
                <c:pt idx="89">
                  <c:v>895136.98130489443</c:v>
                </c:pt>
                <c:pt idx="90">
                  <c:v>901591.31947706081</c:v>
                </c:pt>
                <c:pt idx="91">
                  <c:v>927505.92877969914</c:v>
                </c:pt>
                <c:pt idx="92">
                  <c:v>905299.69097226032</c:v>
                </c:pt>
                <c:pt idx="93">
                  <c:v>930509.85486579174</c:v>
                </c:pt>
                <c:pt idx="94">
                  <c:v>924837.00897943019</c:v>
                </c:pt>
                <c:pt idx="95">
                  <c:v>948690.04372081649</c:v>
                </c:pt>
                <c:pt idx="96">
                  <c:v>933427.01599911531</c:v>
                </c:pt>
                <c:pt idx="97">
                  <c:v>903693.53805564181</c:v>
                </c:pt>
                <c:pt idx="98">
                  <c:v>898324.29529756564</c:v>
                </c:pt>
                <c:pt idx="99">
                  <c:v>916867.33186189621</c:v>
                </c:pt>
                <c:pt idx="100">
                  <c:v>934402.48493086919</c:v>
                </c:pt>
                <c:pt idx="101">
                  <c:v>934056.61448791856</c:v>
                </c:pt>
                <c:pt idx="102">
                  <c:v>947171.92246171739</c:v>
                </c:pt>
                <c:pt idx="103">
                  <c:v>951697.99728330632</c:v>
                </c:pt>
                <c:pt idx="104">
                  <c:v>939674.66664084513</c:v>
                </c:pt>
                <c:pt idx="105">
                  <c:v>930507.45364856883</c:v>
                </c:pt>
                <c:pt idx="106">
                  <c:v>942614.73148377845</c:v>
                </c:pt>
                <c:pt idx="107">
                  <c:v>939093.97499999776</c:v>
                </c:pt>
                <c:pt idx="108">
                  <c:v>913498.62283030094</c:v>
                </c:pt>
                <c:pt idx="109">
                  <c:v>926278.71269191685</c:v>
                </c:pt>
                <c:pt idx="110">
                  <c:v>927236.25073268102</c:v>
                </c:pt>
                <c:pt idx="111">
                  <c:v>928766.79230244784</c:v>
                </c:pt>
                <c:pt idx="112">
                  <c:v>906151.56250271935</c:v>
                </c:pt>
                <c:pt idx="113">
                  <c:v>906220.73486643343</c:v>
                </c:pt>
                <c:pt idx="114">
                  <c:v>908175.96375000849</c:v>
                </c:pt>
                <c:pt idx="115">
                  <c:v>890491.456133798</c:v>
                </c:pt>
                <c:pt idx="116">
                  <c:v>900327.83878578804</c:v>
                </c:pt>
                <c:pt idx="117">
                  <c:v>886996.35012948071</c:v>
                </c:pt>
                <c:pt idx="118">
                  <c:v>884191.1599003775</c:v>
                </c:pt>
                <c:pt idx="119">
                  <c:v>868948.53134372213</c:v>
                </c:pt>
                <c:pt idx="120">
                  <c:v>792058.07869565568</c:v>
                </c:pt>
                <c:pt idx="121">
                  <c:v>839403.20303418324</c:v>
                </c:pt>
                <c:pt idx="122">
                  <c:v>853732.4221006243</c:v>
                </c:pt>
                <c:pt idx="123">
                  <c:v>877394.04213887593</c:v>
                </c:pt>
                <c:pt idx="124">
                  <c:v>844653.34124999866</c:v>
                </c:pt>
                <c:pt idx="125">
                  <c:v>866416.64294465887</c:v>
                </c:pt>
                <c:pt idx="126">
                  <c:v>877152.47767662932</c:v>
                </c:pt>
                <c:pt idx="127">
                  <c:v>885497.0619531119</c:v>
                </c:pt>
                <c:pt idx="128">
                  <c:v>875734.30913008831</c:v>
                </c:pt>
                <c:pt idx="129">
                  <c:v>874008.95071549632</c:v>
                </c:pt>
                <c:pt idx="130">
                  <c:v>880099.65531438752</c:v>
                </c:pt>
                <c:pt idx="131">
                  <c:v>861341.51402753696</c:v>
                </c:pt>
                <c:pt idx="132">
                  <c:v>868709.85114144848</c:v>
                </c:pt>
                <c:pt idx="133">
                  <c:v>854693.54919905588</c:v>
                </c:pt>
                <c:pt idx="134">
                  <c:v>873003.25994484359</c:v>
                </c:pt>
                <c:pt idx="135">
                  <c:v>865046.3288268809</c:v>
                </c:pt>
                <c:pt idx="136">
                  <c:v>867108.85948445532</c:v>
                </c:pt>
                <c:pt idx="137">
                  <c:v>851789.77416828577</c:v>
                </c:pt>
                <c:pt idx="138">
                  <c:v>844530.20549778198</c:v>
                </c:pt>
                <c:pt idx="139">
                  <c:v>857436.52146403096</c:v>
                </c:pt>
                <c:pt idx="140">
                  <c:v>832536.47222901508</c:v>
                </c:pt>
                <c:pt idx="141">
                  <c:v>839198.34470448736</c:v>
                </c:pt>
                <c:pt idx="142">
                  <c:v>820278.24322040193</c:v>
                </c:pt>
                <c:pt idx="143">
                  <c:v>836831.88852338842</c:v>
                </c:pt>
                <c:pt idx="144">
                  <c:v>832443.32151749928</c:v>
                </c:pt>
                <c:pt idx="145">
                  <c:v>848761.54643712076</c:v>
                </c:pt>
                <c:pt idx="146">
                  <c:v>854503.76108118589</c:v>
                </c:pt>
                <c:pt idx="147">
                  <c:v>838157.39215560921</c:v>
                </c:pt>
                <c:pt idx="148">
                  <c:v>805755.1261166255</c:v>
                </c:pt>
                <c:pt idx="149">
                  <c:v>794748.00226400141</c:v>
                </c:pt>
                <c:pt idx="150">
                  <c:v>760451.05607447866</c:v>
                </c:pt>
                <c:pt idx="151">
                  <c:v>515154.52431786573</c:v>
                </c:pt>
              </c:numCache>
            </c:numRef>
          </c:cat>
          <c:val>
            <c:numRef>
              <c:f>crush!$FF$3:$FF$192</c:f>
              <c:numCache>
                <c:formatCode>General</c:formatCode>
                <c:ptCount val="190"/>
                <c:pt idx="0">
                  <c:v>22092.33</c:v>
                </c:pt>
                <c:pt idx="1">
                  <c:v>22612.839999999997</c:v>
                </c:pt>
                <c:pt idx="2">
                  <c:v>23735.39</c:v>
                </c:pt>
                <c:pt idx="3">
                  <c:v>36072.369999999995</c:v>
                </c:pt>
                <c:pt idx="4">
                  <c:v>49406.610000000015</c:v>
                </c:pt>
                <c:pt idx="5">
                  <c:v>72465.75</c:v>
                </c:pt>
                <c:pt idx="6">
                  <c:v>105844.92000000001</c:v>
                </c:pt>
                <c:pt idx="7">
                  <c:v>104783.83999999997</c:v>
                </c:pt>
                <c:pt idx="8">
                  <c:v>144957.31</c:v>
                </c:pt>
                <c:pt idx="9">
                  <c:v>154693.26</c:v>
                </c:pt>
                <c:pt idx="10">
                  <c:v>129409.22999999998</c:v>
                </c:pt>
                <c:pt idx="11">
                  <c:v>168916.38</c:v>
                </c:pt>
                <c:pt idx="12">
                  <c:v>202389.26</c:v>
                </c:pt>
                <c:pt idx="13">
                  <c:v>218291.59000000008</c:v>
                </c:pt>
                <c:pt idx="14">
                  <c:v>205463.84499999997</c:v>
                </c:pt>
                <c:pt idx="15">
                  <c:v>276375.65999999992</c:v>
                </c:pt>
                <c:pt idx="16">
                  <c:v>286282.49000000022</c:v>
                </c:pt>
                <c:pt idx="17">
                  <c:v>308868.87999999989</c:v>
                </c:pt>
                <c:pt idx="18">
                  <c:v>319477.66999999993</c:v>
                </c:pt>
                <c:pt idx="19">
                  <c:v>364124.4700000002</c:v>
                </c:pt>
                <c:pt idx="20">
                  <c:v>370779.21999999974</c:v>
                </c:pt>
                <c:pt idx="21">
                  <c:v>441778.41999999993</c:v>
                </c:pt>
                <c:pt idx="22">
                  <c:v>457254.82499999972</c:v>
                </c:pt>
                <c:pt idx="23">
                  <c:v>485669.66500000004</c:v>
                </c:pt>
                <c:pt idx="24">
                  <c:v>550426.51000000071</c:v>
                </c:pt>
                <c:pt idx="25">
                  <c:v>571573.39999999944</c:v>
                </c:pt>
                <c:pt idx="26">
                  <c:v>590924.45000000019</c:v>
                </c:pt>
                <c:pt idx="27">
                  <c:v>585130.91000000015</c:v>
                </c:pt>
                <c:pt idx="28">
                  <c:v>600542.0700000003</c:v>
                </c:pt>
                <c:pt idx="29">
                  <c:v>660577.72999999952</c:v>
                </c:pt>
                <c:pt idx="30">
                  <c:v>668554.08999999985</c:v>
                </c:pt>
                <c:pt idx="31">
                  <c:v>674740.66000000015</c:v>
                </c:pt>
                <c:pt idx="32">
                  <c:v>696019.77999999933</c:v>
                </c:pt>
                <c:pt idx="33">
                  <c:v>740588.16000000015</c:v>
                </c:pt>
                <c:pt idx="34">
                  <c:v>758712.3900000006</c:v>
                </c:pt>
                <c:pt idx="35">
                  <c:v>739664.46000000089</c:v>
                </c:pt>
                <c:pt idx="36">
                  <c:v>752168.47999999858</c:v>
                </c:pt>
                <c:pt idx="37">
                  <c:v>791799.5700000003</c:v>
                </c:pt>
                <c:pt idx="38">
                  <c:v>747130.71000000089</c:v>
                </c:pt>
                <c:pt idx="39">
                  <c:v>781760.09999999963</c:v>
                </c:pt>
                <c:pt idx="40">
                  <c:v>851476.76999999955</c:v>
                </c:pt>
                <c:pt idx="41">
                  <c:v>863074.9299999997</c:v>
                </c:pt>
                <c:pt idx="42">
                  <c:v>877936.91000000015</c:v>
                </c:pt>
                <c:pt idx="43">
                  <c:v>863376.12999999896</c:v>
                </c:pt>
                <c:pt idx="44">
                  <c:v>890120.96000000089</c:v>
                </c:pt>
                <c:pt idx="45">
                  <c:v>818705.76000000164</c:v>
                </c:pt>
                <c:pt idx="46">
                  <c:v>652916.89999999851</c:v>
                </c:pt>
                <c:pt idx="47">
                  <c:v>444688.46999999881</c:v>
                </c:pt>
                <c:pt idx="48">
                  <c:v>464030.85000000149</c:v>
                </c:pt>
                <c:pt idx="49">
                  <c:v>712277.44999999925</c:v>
                </c:pt>
                <c:pt idx="50">
                  <c:v>878079.91000000015</c:v>
                </c:pt>
                <c:pt idx="51">
                  <c:v>941528.33999999985</c:v>
                </c:pt>
                <c:pt idx="52">
                  <c:v>963349.69000000134</c:v>
                </c:pt>
                <c:pt idx="53">
                  <c:v>952266.55999999866</c:v>
                </c:pt>
                <c:pt idx="54">
                  <c:v>957088.90000000224</c:v>
                </c:pt>
                <c:pt idx="55">
                  <c:v>924607.89999999851</c:v>
                </c:pt>
                <c:pt idx="56">
                  <c:v>943430.55000000075</c:v>
                </c:pt>
                <c:pt idx="57">
                  <c:v>938753.9299999997</c:v>
                </c:pt>
                <c:pt idx="58">
                  <c:v>889192.03000000119</c:v>
                </c:pt>
                <c:pt idx="59">
                  <c:v>940254.17499999702</c:v>
                </c:pt>
                <c:pt idx="60">
                  <c:v>947375.65000000224</c:v>
                </c:pt>
                <c:pt idx="61">
                  <c:v>922068.97999999672</c:v>
                </c:pt>
                <c:pt idx="62">
                  <c:v>921773.8200000003</c:v>
                </c:pt>
                <c:pt idx="63">
                  <c:v>889273.95000000298</c:v>
                </c:pt>
                <c:pt idx="64">
                  <c:v>911616.46000000089</c:v>
                </c:pt>
                <c:pt idx="65">
                  <c:v>939353.85000000149</c:v>
                </c:pt>
                <c:pt idx="66">
                  <c:v>933518.6099999994</c:v>
                </c:pt>
                <c:pt idx="67">
                  <c:v>926301.46000000089</c:v>
                </c:pt>
                <c:pt idx="68">
                  <c:v>963372.03999999911</c:v>
                </c:pt>
                <c:pt idx="69">
                  <c:v>941384.05999999493</c:v>
                </c:pt>
                <c:pt idx="70">
                  <c:v>945286.09000000358</c:v>
                </c:pt>
                <c:pt idx="71">
                  <c:v>930258.97999999672</c:v>
                </c:pt>
                <c:pt idx="72">
                  <c:v>895183.69000000507</c:v>
                </c:pt>
                <c:pt idx="73">
                  <c:v>879563.84999999404</c:v>
                </c:pt>
                <c:pt idx="74">
                  <c:v>897034.03000000119</c:v>
                </c:pt>
                <c:pt idx="75">
                  <c:v>794911.0700000003</c:v>
                </c:pt>
                <c:pt idx="76">
                  <c:v>808140.60000000149</c:v>
                </c:pt>
                <c:pt idx="77">
                  <c:v>822756.95000000298</c:v>
                </c:pt>
                <c:pt idx="78">
                  <c:v>796499.72999999672</c:v>
                </c:pt>
                <c:pt idx="79">
                  <c:v>884553.3599999994</c:v>
                </c:pt>
                <c:pt idx="80">
                  <c:v>854576.64999999851</c:v>
                </c:pt>
                <c:pt idx="81">
                  <c:v>913239.91000000387</c:v>
                </c:pt>
                <c:pt idx="82">
                  <c:v>931167.21000000089</c:v>
                </c:pt>
                <c:pt idx="83">
                  <c:v>879608.96000000089</c:v>
                </c:pt>
                <c:pt idx="84">
                  <c:v>898201.11999999732</c:v>
                </c:pt>
                <c:pt idx="85">
                  <c:v>899905.63000000268</c:v>
                </c:pt>
                <c:pt idx="86">
                  <c:v>830111.58999999613</c:v>
                </c:pt>
                <c:pt idx="87">
                  <c:v>744285.39999999851</c:v>
                </c:pt>
                <c:pt idx="88">
                  <c:v>789919.70000000298</c:v>
                </c:pt>
                <c:pt idx="89">
                  <c:v>900380.29999999702</c:v>
                </c:pt>
                <c:pt idx="90">
                  <c:v>919599.67000000179</c:v>
                </c:pt>
                <c:pt idx="91">
                  <c:v>924466</c:v>
                </c:pt>
                <c:pt idx="92">
                  <c:v>891414.71999999881</c:v>
                </c:pt>
                <c:pt idx="93">
                  <c:v>871935.50999999791</c:v>
                </c:pt>
                <c:pt idx="94">
                  <c:v>896984.96000000089</c:v>
                </c:pt>
                <c:pt idx="95">
                  <c:v>911223.8900000006</c:v>
                </c:pt>
                <c:pt idx="96">
                  <c:v>894315.53000000119</c:v>
                </c:pt>
                <c:pt idx="97">
                  <c:v>903821.56000000238</c:v>
                </c:pt>
                <c:pt idx="98">
                  <c:v>905966.35000000149</c:v>
                </c:pt>
                <c:pt idx="99">
                  <c:v>907108.03999999166</c:v>
                </c:pt>
                <c:pt idx="100">
                  <c:v>901082.70000000298</c:v>
                </c:pt>
                <c:pt idx="101">
                  <c:v>899916.62000000477</c:v>
                </c:pt>
                <c:pt idx="102">
                  <c:v>884704.1099999994</c:v>
                </c:pt>
                <c:pt idx="103">
                  <c:v>875928.51999999583</c:v>
                </c:pt>
                <c:pt idx="104">
                  <c:v>893549.6400000006</c:v>
                </c:pt>
                <c:pt idx="105">
                  <c:v>878145.68000000715</c:v>
                </c:pt>
                <c:pt idx="106">
                  <c:v>0</c:v>
                </c:pt>
                <c:pt idx="107">
                  <c:v>818109.69999998808</c:v>
                </c:pt>
                <c:pt idx="108">
                  <c:v>862768.52000001073</c:v>
                </c:pt>
                <c:pt idx="109">
                  <c:v>886680.57999999821</c:v>
                </c:pt>
                <c:pt idx="110">
                  <c:v>803783.17000000179</c:v>
                </c:pt>
                <c:pt idx="111">
                  <c:v>670422.37999999523</c:v>
                </c:pt>
                <c:pt idx="112">
                  <c:v>755224.82999999821</c:v>
                </c:pt>
                <c:pt idx="113">
                  <c:v>823158.75</c:v>
                </c:pt>
                <c:pt idx="114">
                  <c:v>885003.28000000119</c:v>
                </c:pt>
                <c:pt idx="115">
                  <c:v>883259.65999999642</c:v>
                </c:pt>
                <c:pt idx="116">
                  <c:v>889414.82999999821</c:v>
                </c:pt>
                <c:pt idx="117">
                  <c:v>852912.95000000298</c:v>
                </c:pt>
                <c:pt idx="118">
                  <c:v>844690.5</c:v>
                </c:pt>
                <c:pt idx="119">
                  <c:v>840726.34000000358</c:v>
                </c:pt>
                <c:pt idx="120">
                  <c:v>853842.07999999821</c:v>
                </c:pt>
                <c:pt idx="121">
                  <c:v>828072.92000000179</c:v>
                </c:pt>
                <c:pt idx="122">
                  <c:v>766785.03000000119</c:v>
                </c:pt>
                <c:pt idx="123">
                  <c:v>717979.09999999404</c:v>
                </c:pt>
                <c:pt idx="124">
                  <c:v>730751.84000000358</c:v>
                </c:pt>
                <c:pt idx="125">
                  <c:v>726887.46000000834</c:v>
                </c:pt>
                <c:pt idx="126">
                  <c:v>727848.67999999225</c:v>
                </c:pt>
                <c:pt idx="127">
                  <c:v>697404.07000000775</c:v>
                </c:pt>
                <c:pt idx="128">
                  <c:v>690392.86999998987</c:v>
                </c:pt>
                <c:pt idx="129">
                  <c:v>654373.82000000775</c:v>
                </c:pt>
                <c:pt idx="130">
                  <c:v>650591.84999999404</c:v>
                </c:pt>
                <c:pt idx="131">
                  <c:v>620050.92000000179</c:v>
                </c:pt>
                <c:pt idx="132">
                  <c:v>571111.44399999082</c:v>
                </c:pt>
                <c:pt idx="133">
                  <c:v>582658.31600001454</c:v>
                </c:pt>
                <c:pt idx="134">
                  <c:v>570727.72999998927</c:v>
                </c:pt>
                <c:pt idx="135">
                  <c:v>525217.24000000954</c:v>
                </c:pt>
                <c:pt idx="136">
                  <c:v>480395.40999999642</c:v>
                </c:pt>
                <c:pt idx="137">
                  <c:v>448142.3900000006</c:v>
                </c:pt>
                <c:pt idx="138">
                  <c:v>393956.48000000417</c:v>
                </c:pt>
                <c:pt idx="139">
                  <c:v>376854.3900000006</c:v>
                </c:pt>
                <c:pt idx="140">
                  <c:v>359631.6400000006</c:v>
                </c:pt>
                <c:pt idx="141">
                  <c:v>321216.6099999994</c:v>
                </c:pt>
                <c:pt idx="142">
                  <c:v>275093.04999999702</c:v>
                </c:pt>
                <c:pt idx="143">
                  <c:v>246527.70000000298</c:v>
                </c:pt>
                <c:pt idx="144">
                  <c:v>215522.25</c:v>
                </c:pt>
                <c:pt idx="145">
                  <c:v>178529.00999999046</c:v>
                </c:pt>
                <c:pt idx="146">
                  <c:v>150944.13000001013</c:v>
                </c:pt>
                <c:pt idx="147">
                  <c:v>113966.32999999821</c:v>
                </c:pt>
                <c:pt idx="148">
                  <c:v>83410.280000001192</c:v>
                </c:pt>
                <c:pt idx="149">
                  <c:v>54079.919999986887</c:v>
                </c:pt>
                <c:pt idx="150">
                  <c:v>30580.580000013113</c:v>
                </c:pt>
                <c:pt idx="151">
                  <c:v>9977.309999987483</c:v>
                </c:pt>
                <c:pt idx="152">
                  <c:v>9279.1700000017881</c:v>
                </c:pt>
                <c:pt idx="153">
                  <c:v>16396.170000001788</c:v>
                </c:pt>
                <c:pt idx="154">
                  <c:v>27929.680000007153</c:v>
                </c:pt>
                <c:pt idx="155">
                  <c:v>33759.949999988079</c:v>
                </c:pt>
                <c:pt idx="156">
                  <c:v>49738.330000013113</c:v>
                </c:pt>
                <c:pt idx="157">
                  <c:v>59698.869999989867</c:v>
                </c:pt>
                <c:pt idx="158">
                  <c:v>50846.260000005364</c:v>
                </c:pt>
                <c:pt idx="159">
                  <c:v>65156.420000001788</c:v>
                </c:pt>
                <c:pt idx="160">
                  <c:v>54087.54999999702</c:v>
                </c:pt>
                <c:pt idx="161">
                  <c:v>47445.129999995232</c:v>
                </c:pt>
                <c:pt idx="162">
                  <c:v>53703.680000007153</c:v>
                </c:pt>
                <c:pt idx="163">
                  <c:v>46112.870000004768</c:v>
                </c:pt>
                <c:pt idx="164">
                  <c:v>46203.659999996424</c:v>
                </c:pt>
                <c:pt idx="165">
                  <c:v>50562.129999995232</c:v>
                </c:pt>
                <c:pt idx="166">
                  <c:v>45675.909999996424</c:v>
                </c:pt>
                <c:pt idx="167">
                  <c:v>54742.550000011921</c:v>
                </c:pt>
                <c:pt idx="168">
                  <c:v>47370.789999991655</c:v>
                </c:pt>
                <c:pt idx="169">
                  <c:v>35283.079999998212</c:v>
                </c:pt>
                <c:pt idx="170">
                  <c:v>32998.040000006557</c:v>
                </c:pt>
                <c:pt idx="171">
                  <c:v>22674.819999992847</c:v>
                </c:pt>
                <c:pt idx="172">
                  <c:v>24878.770000010729</c:v>
                </c:pt>
                <c:pt idx="173">
                  <c:v>16586.759999990463</c:v>
                </c:pt>
                <c:pt idx="174">
                  <c:v>13167.570000007749</c:v>
                </c:pt>
                <c:pt idx="175">
                  <c:v>11146.119999989867</c:v>
                </c:pt>
                <c:pt idx="176">
                  <c:v>11740.079999998212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4648.1500000059605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33-4CC4-B44F-574FB4173687}"/>
            </c:ext>
          </c:extLst>
        </c:ser>
        <c:ser>
          <c:idx val="2"/>
          <c:order val="2"/>
          <c:tx>
            <c:strRef>
              <c:f>crush!$FH$2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crush!$CQ$3:$CQ$192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21860.94875221694</c:v>
                </c:pt>
                <c:pt idx="15">
                  <c:v>22376.007256006102</c:v>
                </c:pt>
                <c:pt idx="16">
                  <c:v>23486.800369353638</c:v>
                </c:pt>
                <c:pt idx="17">
                  <c:v>35694.570556433275</c:v>
                </c:pt>
                <c:pt idx="18">
                  <c:v>48889.156065963587</c:v>
                </c:pt>
                <c:pt idx="19">
                  <c:v>71706.789054887573</c:v>
                </c:pt>
                <c:pt idx="20">
                  <c:v>104736.36650378216</c:v>
                </c:pt>
                <c:pt idx="21">
                  <c:v>103686.3995920982</c:v>
                </c:pt>
                <c:pt idx="22">
                  <c:v>143439.11779197684</c:v>
                </c:pt>
                <c:pt idx="23">
                  <c:v>153073.09954058129</c:v>
                </c:pt>
                <c:pt idx="24">
                  <c:v>128053.87865806161</c:v>
                </c:pt>
                <c:pt idx="25">
                  <c:v>167147.2554769009</c:v>
                </c:pt>
                <c:pt idx="26">
                  <c:v>200269.56146586212</c:v>
                </c:pt>
                <c:pt idx="27">
                  <c:v>216005.34040682687</c:v>
                </c:pt>
                <c:pt idx="28">
                  <c:v>242235.48749999993</c:v>
                </c:pt>
                <c:pt idx="29">
                  <c:v>276106.63500000013</c:v>
                </c:pt>
                <c:pt idx="30">
                  <c:v>324087.53625000006</c:v>
                </c:pt>
                <c:pt idx="31">
                  <c:v>367842.72</c:v>
                </c:pt>
                <c:pt idx="32">
                  <c:v>417355.64999999979</c:v>
                </c:pt>
                <c:pt idx="33">
                  <c:v>496932.24000000022</c:v>
                </c:pt>
                <c:pt idx="34">
                  <c:v>526034.58749999979</c:v>
                </c:pt>
                <c:pt idx="35">
                  <c:v>586818.83250000025</c:v>
                </c:pt>
                <c:pt idx="36">
                  <c:v>612370.35749999969</c:v>
                </c:pt>
                <c:pt idx="37">
                  <c:v>591172.60875000036</c:v>
                </c:pt>
                <c:pt idx="38">
                  <c:v>592646.19749999978</c:v>
                </c:pt>
                <c:pt idx="39">
                  <c:v>663345.03</c:v>
                </c:pt>
                <c:pt idx="40">
                  <c:v>731850.375</c:v>
                </c:pt>
                <c:pt idx="41">
                  <c:v>737193.81375000067</c:v>
                </c:pt>
                <c:pt idx="42">
                  <c:v>761676.26999999955</c:v>
                </c:pt>
                <c:pt idx="43">
                  <c:v>779415.90375000006</c:v>
                </c:pt>
                <c:pt idx="44">
                  <c:v>796693.72499999916</c:v>
                </c:pt>
                <c:pt idx="45">
                  <c:v>803095.91625000117</c:v>
                </c:pt>
                <c:pt idx="46">
                  <c:v>799593.79124999978</c:v>
                </c:pt>
                <c:pt idx="47">
                  <c:v>795319.36499999883</c:v>
                </c:pt>
                <c:pt idx="48">
                  <c:v>830223.05250000022</c:v>
                </c:pt>
                <c:pt idx="49">
                  <c:v>842852.05500000156</c:v>
                </c:pt>
                <c:pt idx="50">
                  <c:v>868546.64625000022</c:v>
                </c:pt>
                <c:pt idx="51">
                  <c:v>882530.88643304235</c:v>
                </c:pt>
                <c:pt idx="52">
                  <c:v>891938.28260445804</c:v>
                </c:pt>
                <c:pt idx="53">
                  <c:v>892736.20858472027</c:v>
                </c:pt>
                <c:pt idx="54">
                  <c:v>902847.3720248153</c:v>
                </c:pt>
                <c:pt idx="55">
                  <c:v>915175.38971558365</c:v>
                </c:pt>
                <c:pt idx="56">
                  <c:v>911229.26352192205</c:v>
                </c:pt>
                <c:pt idx="57">
                  <c:v>932257.63068095571</c:v>
                </c:pt>
                <c:pt idx="58">
                  <c:v>895268.58001887659</c:v>
                </c:pt>
                <c:pt idx="59">
                  <c:v>839573.2243374039</c:v>
                </c:pt>
                <c:pt idx="60">
                  <c:v>669384.58701312274</c:v>
                </c:pt>
                <c:pt idx="61">
                  <c:v>459032.62692738423</c:v>
                </c:pt>
                <c:pt idx="62">
                  <c:v>459170.88108396437</c:v>
                </c:pt>
                <c:pt idx="63">
                  <c:v>704817.50145003921</c:v>
                </c:pt>
                <c:pt idx="64">
                  <c:v>886716.44624999911</c:v>
                </c:pt>
                <c:pt idx="65">
                  <c:v>931667.36100265943</c:v>
                </c:pt>
                <c:pt idx="66">
                  <c:v>953260.16782992589</c:v>
                </c:pt>
                <c:pt idx="67">
                  <c:v>953282.28375000134</c:v>
                </c:pt>
                <c:pt idx="68">
                  <c:v>953282.28375000134</c:v>
                </c:pt>
                <c:pt idx="69">
                  <c:v>941504.65701256343</c:v>
                </c:pt>
                <c:pt idx="70">
                  <c:v>942763.90499999933</c:v>
                </c:pt>
                <c:pt idx="71">
                  <c:v>950555.60625000112</c:v>
                </c:pt>
                <c:pt idx="72">
                  <c:v>942682.84095427976</c:v>
                </c:pt>
                <c:pt idx="73">
                  <c:v>937038.7842799105</c:v>
                </c:pt>
                <c:pt idx="74">
                  <c:v>947887.59152489074</c:v>
                </c:pt>
                <c:pt idx="75">
                  <c:v>940790.25749999844</c:v>
                </c:pt>
                <c:pt idx="76">
                  <c:v>944278.35958290147</c:v>
                </c:pt>
                <c:pt idx="77">
                  <c:v>953282.28375000134</c:v>
                </c:pt>
                <c:pt idx="78">
                  <c:v>953211.09017426777</c:v>
                </c:pt>
                <c:pt idx="79">
                  <c:v>953282.28375000134</c:v>
                </c:pt>
                <c:pt idx="80">
                  <c:v>938377.61828859709</c:v>
                </c:pt>
                <c:pt idx="81">
                  <c:v>930414.58529523853</c:v>
                </c:pt>
                <c:pt idx="82">
                  <c:v>953282.28375000134</c:v>
                </c:pt>
                <c:pt idx="83">
                  <c:v>947695.71355252597</c:v>
                </c:pt>
                <c:pt idx="84">
                  <c:v>944255.44404327939</c:v>
                </c:pt>
                <c:pt idx="85">
                  <c:v>953282.28375000134</c:v>
                </c:pt>
                <c:pt idx="86">
                  <c:v>927082.249262142</c:v>
                </c:pt>
                <c:pt idx="87">
                  <c:v>938498.67750000022</c:v>
                </c:pt>
                <c:pt idx="88">
                  <c:v>900812.21624999866</c:v>
                </c:pt>
                <c:pt idx="89">
                  <c:v>895136.98130489443</c:v>
                </c:pt>
                <c:pt idx="90">
                  <c:v>901591.31947706081</c:v>
                </c:pt>
                <c:pt idx="91">
                  <c:v>927505.92877969914</c:v>
                </c:pt>
                <c:pt idx="92">
                  <c:v>905299.69097226032</c:v>
                </c:pt>
                <c:pt idx="93">
                  <c:v>930509.85486579174</c:v>
                </c:pt>
                <c:pt idx="94">
                  <c:v>924837.00897943019</c:v>
                </c:pt>
                <c:pt idx="95">
                  <c:v>948690.04372081649</c:v>
                </c:pt>
                <c:pt idx="96">
                  <c:v>933427.01599911531</c:v>
                </c:pt>
                <c:pt idx="97">
                  <c:v>903693.53805564181</c:v>
                </c:pt>
                <c:pt idx="98">
                  <c:v>898324.29529756564</c:v>
                </c:pt>
                <c:pt idx="99">
                  <c:v>916867.33186189621</c:v>
                </c:pt>
                <c:pt idx="100">
                  <c:v>934402.48493086919</c:v>
                </c:pt>
                <c:pt idx="101">
                  <c:v>934056.61448791856</c:v>
                </c:pt>
                <c:pt idx="102">
                  <c:v>947171.92246171739</c:v>
                </c:pt>
                <c:pt idx="103">
                  <c:v>951697.99728330632</c:v>
                </c:pt>
                <c:pt idx="104">
                  <c:v>939674.66664084513</c:v>
                </c:pt>
                <c:pt idx="105">
                  <c:v>930507.45364856883</c:v>
                </c:pt>
                <c:pt idx="106">
                  <c:v>942614.73148377845</c:v>
                </c:pt>
                <c:pt idx="107">
                  <c:v>939093.97499999776</c:v>
                </c:pt>
                <c:pt idx="108">
                  <c:v>913498.62283030094</c:v>
                </c:pt>
                <c:pt idx="109">
                  <c:v>926278.71269191685</c:v>
                </c:pt>
                <c:pt idx="110">
                  <c:v>927236.25073268102</c:v>
                </c:pt>
                <c:pt idx="111">
                  <c:v>928766.79230244784</c:v>
                </c:pt>
                <c:pt idx="112">
                  <c:v>906151.56250271935</c:v>
                </c:pt>
                <c:pt idx="113">
                  <c:v>906220.73486643343</c:v>
                </c:pt>
                <c:pt idx="114">
                  <c:v>908175.96375000849</c:v>
                </c:pt>
                <c:pt idx="115">
                  <c:v>890491.456133798</c:v>
                </c:pt>
                <c:pt idx="116">
                  <c:v>900327.83878578804</c:v>
                </c:pt>
                <c:pt idx="117">
                  <c:v>886996.35012948071</c:v>
                </c:pt>
                <c:pt idx="118">
                  <c:v>884191.1599003775</c:v>
                </c:pt>
                <c:pt idx="119">
                  <c:v>868948.53134372213</c:v>
                </c:pt>
                <c:pt idx="120">
                  <c:v>792058.07869565568</c:v>
                </c:pt>
                <c:pt idx="121">
                  <c:v>839403.20303418324</c:v>
                </c:pt>
                <c:pt idx="122">
                  <c:v>853732.4221006243</c:v>
                </c:pt>
                <c:pt idx="123">
                  <c:v>877394.04213887593</c:v>
                </c:pt>
                <c:pt idx="124">
                  <c:v>844653.34124999866</c:v>
                </c:pt>
                <c:pt idx="125">
                  <c:v>866416.64294465887</c:v>
                </c:pt>
                <c:pt idx="126">
                  <c:v>877152.47767662932</c:v>
                </c:pt>
                <c:pt idx="127">
                  <c:v>885497.0619531119</c:v>
                </c:pt>
                <c:pt idx="128">
                  <c:v>875734.30913008831</c:v>
                </c:pt>
                <c:pt idx="129">
                  <c:v>874008.95071549632</c:v>
                </c:pt>
                <c:pt idx="130">
                  <c:v>880099.65531438752</c:v>
                </c:pt>
                <c:pt idx="131">
                  <c:v>861341.51402753696</c:v>
                </c:pt>
                <c:pt idx="132">
                  <c:v>868709.85114144848</c:v>
                </c:pt>
                <c:pt idx="133">
                  <c:v>854693.54919905588</c:v>
                </c:pt>
                <c:pt idx="134">
                  <c:v>873003.25994484359</c:v>
                </c:pt>
                <c:pt idx="135">
                  <c:v>865046.3288268809</c:v>
                </c:pt>
                <c:pt idx="136">
                  <c:v>867108.85948445532</c:v>
                </c:pt>
                <c:pt idx="137">
                  <c:v>851789.77416828577</c:v>
                </c:pt>
                <c:pt idx="138">
                  <c:v>844530.20549778198</c:v>
                </c:pt>
                <c:pt idx="139">
                  <c:v>857436.52146403096</c:v>
                </c:pt>
                <c:pt idx="140">
                  <c:v>832536.47222901508</c:v>
                </c:pt>
                <c:pt idx="141">
                  <c:v>839198.34470448736</c:v>
                </c:pt>
                <c:pt idx="142">
                  <c:v>820278.24322040193</c:v>
                </c:pt>
                <c:pt idx="143">
                  <c:v>836831.88852338842</c:v>
                </c:pt>
                <c:pt idx="144">
                  <c:v>832443.32151749928</c:v>
                </c:pt>
                <c:pt idx="145">
                  <c:v>848761.54643712076</c:v>
                </c:pt>
                <c:pt idx="146">
                  <c:v>854503.76108118589</c:v>
                </c:pt>
                <c:pt idx="147">
                  <c:v>838157.39215560921</c:v>
                </c:pt>
                <c:pt idx="148">
                  <c:v>805755.1261166255</c:v>
                </c:pt>
                <c:pt idx="149">
                  <c:v>794748.00226400141</c:v>
                </c:pt>
                <c:pt idx="150">
                  <c:v>760451.05607447866</c:v>
                </c:pt>
                <c:pt idx="151">
                  <c:v>515154.52431786573</c:v>
                </c:pt>
              </c:numCache>
            </c:numRef>
          </c:cat>
          <c:val>
            <c:numRef>
              <c:f>crush!$FG$3:$FG$192</c:f>
              <c:numCache>
                <c:formatCode>General</c:formatCode>
                <c:ptCount val="190"/>
                <c:pt idx="0">
                  <c:v>6781.55</c:v>
                </c:pt>
                <c:pt idx="1">
                  <c:v>17240.190000000002</c:v>
                </c:pt>
                <c:pt idx="2">
                  <c:v>17519.539999999997</c:v>
                </c:pt>
                <c:pt idx="3">
                  <c:v>58498.84</c:v>
                </c:pt>
                <c:pt idx="4">
                  <c:v>101687.05000000002</c:v>
                </c:pt>
                <c:pt idx="5">
                  <c:v>114601.54999999996</c:v>
                </c:pt>
                <c:pt idx="6">
                  <c:v>162932.24000000005</c:v>
                </c:pt>
                <c:pt idx="7">
                  <c:v>233124.75999999995</c:v>
                </c:pt>
                <c:pt idx="8">
                  <c:v>287718.5</c:v>
                </c:pt>
                <c:pt idx="9">
                  <c:v>316754.39000000013</c:v>
                </c:pt>
                <c:pt idx="10">
                  <c:v>349015.73</c:v>
                </c:pt>
                <c:pt idx="11">
                  <c:v>426680.53</c:v>
                </c:pt>
                <c:pt idx="12">
                  <c:v>478857.33999999985</c:v>
                </c:pt>
                <c:pt idx="13">
                  <c:v>520019.63500000024</c:v>
                </c:pt>
                <c:pt idx="14">
                  <c:v>580400.53999999957</c:v>
                </c:pt>
                <c:pt idx="15">
                  <c:v>638962.21</c:v>
                </c:pt>
                <c:pt idx="16">
                  <c:v>686004.71</c:v>
                </c:pt>
                <c:pt idx="17">
                  <c:v>724307.91500000004</c:v>
                </c:pt>
                <c:pt idx="18">
                  <c:v>756580.03000000026</c:v>
                </c:pt>
                <c:pt idx="19">
                  <c:v>763995.91500000004</c:v>
                </c:pt>
                <c:pt idx="20">
                  <c:v>765099.16999999993</c:v>
                </c:pt>
                <c:pt idx="21">
                  <c:v>753129.43000000063</c:v>
                </c:pt>
                <c:pt idx="22">
                  <c:v>704007.04499999993</c:v>
                </c:pt>
                <c:pt idx="23">
                  <c:v>749124.22999999858</c:v>
                </c:pt>
                <c:pt idx="24">
                  <c:v>827774.77000000142</c:v>
                </c:pt>
                <c:pt idx="25">
                  <c:v>850618.94999999925</c:v>
                </c:pt>
                <c:pt idx="26">
                  <c:v>925757.47499999963</c:v>
                </c:pt>
                <c:pt idx="27">
                  <c:v>925434.36500000022</c:v>
                </c:pt>
                <c:pt idx="28">
                  <c:v>930640.17500000075</c:v>
                </c:pt>
                <c:pt idx="29">
                  <c:v>975176.60500000045</c:v>
                </c:pt>
                <c:pt idx="30">
                  <c:v>985160.81499999948</c:v>
                </c:pt>
                <c:pt idx="31">
                  <c:v>989511.60000000149</c:v>
                </c:pt>
                <c:pt idx="32">
                  <c:v>995377.41499999911</c:v>
                </c:pt>
                <c:pt idx="33">
                  <c:v>966624.87999999896</c:v>
                </c:pt>
                <c:pt idx="34">
                  <c:v>947988.80999999866</c:v>
                </c:pt>
                <c:pt idx="35">
                  <c:v>917104.24500000104</c:v>
                </c:pt>
                <c:pt idx="36">
                  <c:v>731199.41000000015</c:v>
                </c:pt>
                <c:pt idx="37">
                  <c:v>501422.33999999985</c:v>
                </c:pt>
                <c:pt idx="38">
                  <c:v>476862.21499999985</c:v>
                </c:pt>
                <c:pt idx="39">
                  <c:v>760788.80000000075</c:v>
                </c:pt>
                <c:pt idx="40">
                  <c:v>953618.6950000003</c:v>
                </c:pt>
                <c:pt idx="41">
                  <c:v>1006631.2349999994</c:v>
                </c:pt>
                <c:pt idx="42">
                  <c:v>1008579.5249999985</c:v>
                </c:pt>
                <c:pt idx="43">
                  <c:v>1026662.3000000007</c:v>
                </c:pt>
                <c:pt idx="44">
                  <c:v>1020933.4350000024</c:v>
                </c:pt>
                <c:pt idx="45">
                  <c:v>998718.63499999791</c:v>
                </c:pt>
                <c:pt idx="46">
                  <c:v>978348.69000000134</c:v>
                </c:pt>
                <c:pt idx="47">
                  <c:v>1013489.0500000007</c:v>
                </c:pt>
                <c:pt idx="48">
                  <c:v>1003858.3149999976</c:v>
                </c:pt>
                <c:pt idx="49">
                  <c:v>985793.3599999994</c:v>
                </c:pt>
                <c:pt idx="50">
                  <c:v>1008000.7450000048</c:v>
                </c:pt>
                <c:pt idx="51">
                  <c:v>1016517.2349999994</c:v>
                </c:pt>
                <c:pt idx="52">
                  <c:v>958963.61499999464</c:v>
                </c:pt>
                <c:pt idx="53">
                  <c:v>976712.97000000626</c:v>
                </c:pt>
                <c:pt idx="54">
                  <c:v>1041236.0849999934</c:v>
                </c:pt>
                <c:pt idx="55">
                  <c:v>1041313.8530000076</c:v>
                </c:pt>
                <c:pt idx="56">
                  <c:v>1025032.8049999997</c:v>
                </c:pt>
                <c:pt idx="57">
                  <c:v>1004284.7299999967</c:v>
                </c:pt>
                <c:pt idx="58">
                  <c:v>1015736.9919999987</c:v>
                </c:pt>
                <c:pt idx="59">
                  <c:v>1002191.3900000006</c:v>
                </c:pt>
                <c:pt idx="60">
                  <c:v>1004841.6799999997</c:v>
                </c:pt>
                <c:pt idx="61">
                  <c:v>988748.92499999702</c:v>
                </c:pt>
                <c:pt idx="62">
                  <c:v>988283.40500000119</c:v>
                </c:pt>
                <c:pt idx="63">
                  <c:v>991715.05000000447</c:v>
                </c:pt>
                <c:pt idx="64">
                  <c:v>964513.08999999613</c:v>
                </c:pt>
                <c:pt idx="65">
                  <c:v>938711.3900000006</c:v>
                </c:pt>
                <c:pt idx="66">
                  <c:v>794021.77499999851</c:v>
                </c:pt>
                <c:pt idx="67">
                  <c:v>664734.32500000298</c:v>
                </c:pt>
                <c:pt idx="68">
                  <c:v>720572.46999999881</c:v>
                </c:pt>
                <c:pt idx="69">
                  <c:v>898790.46999999881</c:v>
                </c:pt>
                <c:pt idx="70">
                  <c:v>962605.25999999791</c:v>
                </c:pt>
                <c:pt idx="71">
                  <c:v>982823.11500000209</c:v>
                </c:pt>
                <c:pt idx="72">
                  <c:v>970986.24500000477</c:v>
                </c:pt>
                <c:pt idx="73">
                  <c:v>975091.26999999583</c:v>
                </c:pt>
                <c:pt idx="74">
                  <c:v>928384.4299999997</c:v>
                </c:pt>
                <c:pt idx="75">
                  <c:v>1001536.1349999979</c:v>
                </c:pt>
                <c:pt idx="76">
                  <c:v>991340.08000000566</c:v>
                </c:pt>
                <c:pt idx="77">
                  <c:v>1018361.1349999979</c:v>
                </c:pt>
                <c:pt idx="78">
                  <c:v>1003190.0349999964</c:v>
                </c:pt>
                <c:pt idx="79">
                  <c:v>994734.40000000596</c:v>
                </c:pt>
                <c:pt idx="80">
                  <c:v>1008230.9199999943</c:v>
                </c:pt>
                <c:pt idx="81">
                  <c:v>1001608.6550000012</c:v>
                </c:pt>
                <c:pt idx="82">
                  <c:v>989037.78000000119</c:v>
                </c:pt>
                <c:pt idx="83">
                  <c:v>969410.1400000006</c:v>
                </c:pt>
                <c:pt idx="84">
                  <c:v>997856.34000000358</c:v>
                </c:pt>
                <c:pt idx="85">
                  <c:v>1011405.2150000036</c:v>
                </c:pt>
                <c:pt idx="86">
                  <c:v>994650.52499999106</c:v>
                </c:pt>
                <c:pt idx="87">
                  <c:v>964569.625</c:v>
                </c:pt>
                <c:pt idx="88">
                  <c:v>982459.04000000656</c:v>
                </c:pt>
                <c:pt idx="89">
                  <c:v>989906.36999998987</c:v>
                </c:pt>
                <c:pt idx="90">
                  <c:v>969082.40000000596</c:v>
                </c:pt>
                <c:pt idx="91">
                  <c:v>954015.80499999225</c:v>
                </c:pt>
                <c:pt idx="92">
                  <c:v>983469.29000000656</c:v>
                </c:pt>
                <c:pt idx="93">
                  <c:v>968906.69500000775</c:v>
                </c:pt>
                <c:pt idx="94">
                  <c:v>906751.11499999464</c:v>
                </c:pt>
                <c:pt idx="95">
                  <c:v>903521.48000000417</c:v>
                </c:pt>
                <c:pt idx="96">
                  <c:v>0</c:v>
                </c:pt>
                <c:pt idx="97">
                  <c:v>857525.59999999404</c:v>
                </c:pt>
                <c:pt idx="98">
                  <c:v>840707.51000000536</c:v>
                </c:pt>
                <c:pt idx="99">
                  <c:v>849433.6099999994</c:v>
                </c:pt>
                <c:pt idx="100">
                  <c:v>804797.75</c:v>
                </c:pt>
                <c:pt idx="101">
                  <c:v>863724</c:v>
                </c:pt>
                <c:pt idx="102">
                  <c:v>889425.56000000238</c:v>
                </c:pt>
                <c:pt idx="103">
                  <c:v>886167.41999998689</c:v>
                </c:pt>
                <c:pt idx="104">
                  <c:v>891699.08000001311</c:v>
                </c:pt>
                <c:pt idx="105">
                  <c:v>863977.47999998927</c:v>
                </c:pt>
                <c:pt idx="106">
                  <c:v>876733.25</c:v>
                </c:pt>
                <c:pt idx="107">
                  <c:v>845009.90000000596</c:v>
                </c:pt>
                <c:pt idx="108">
                  <c:v>856962.6400000006</c:v>
                </c:pt>
                <c:pt idx="109">
                  <c:v>822692.01999999583</c:v>
                </c:pt>
                <c:pt idx="110">
                  <c:v>773728.18000000715</c:v>
                </c:pt>
                <c:pt idx="111">
                  <c:v>751843.33999998868</c:v>
                </c:pt>
                <c:pt idx="112">
                  <c:v>741356.07999999821</c:v>
                </c:pt>
                <c:pt idx="113">
                  <c:v>734045.93000000715</c:v>
                </c:pt>
                <c:pt idx="114">
                  <c:v>709952.48000000417</c:v>
                </c:pt>
                <c:pt idx="115">
                  <c:v>682544.53000000119</c:v>
                </c:pt>
                <c:pt idx="116">
                  <c:v>647901.14999999106</c:v>
                </c:pt>
                <c:pt idx="117">
                  <c:v>598696.51000000536</c:v>
                </c:pt>
                <c:pt idx="118">
                  <c:v>591772.39999999106</c:v>
                </c:pt>
                <c:pt idx="119">
                  <c:v>550320.34000000358</c:v>
                </c:pt>
                <c:pt idx="120">
                  <c:v>581907.34000000358</c:v>
                </c:pt>
                <c:pt idx="121">
                  <c:v>541180.29999999702</c:v>
                </c:pt>
                <c:pt idx="122">
                  <c:v>487088.88000001013</c:v>
                </c:pt>
                <c:pt idx="123">
                  <c:v>474816.30999998748</c:v>
                </c:pt>
                <c:pt idx="124">
                  <c:v>432168.34000000358</c:v>
                </c:pt>
                <c:pt idx="125">
                  <c:v>414907</c:v>
                </c:pt>
                <c:pt idx="126">
                  <c:v>411763.68000000715</c:v>
                </c:pt>
                <c:pt idx="127">
                  <c:v>397676.93999999762</c:v>
                </c:pt>
                <c:pt idx="128">
                  <c:v>360535.76999999583</c:v>
                </c:pt>
                <c:pt idx="129">
                  <c:v>350820.40999999642</c:v>
                </c:pt>
                <c:pt idx="130">
                  <c:v>311604.04000000656</c:v>
                </c:pt>
                <c:pt idx="131">
                  <c:v>291050.79999999702</c:v>
                </c:pt>
                <c:pt idx="132">
                  <c:v>253295.21000000834</c:v>
                </c:pt>
                <c:pt idx="133">
                  <c:v>214131.45999999344</c:v>
                </c:pt>
                <c:pt idx="134">
                  <c:v>224053.87999999523</c:v>
                </c:pt>
                <c:pt idx="135">
                  <c:v>177046.10000000894</c:v>
                </c:pt>
                <c:pt idx="136">
                  <c:v>162705.76999999583</c:v>
                </c:pt>
                <c:pt idx="137">
                  <c:v>148805.81999999285</c:v>
                </c:pt>
                <c:pt idx="138">
                  <c:v>101760.09000000358</c:v>
                </c:pt>
                <c:pt idx="139">
                  <c:v>50725.680000007153</c:v>
                </c:pt>
                <c:pt idx="140">
                  <c:v>16506.509999990463</c:v>
                </c:pt>
                <c:pt idx="141">
                  <c:v>6232.6000000089407</c:v>
                </c:pt>
                <c:pt idx="142">
                  <c:v>4178.4899999946356</c:v>
                </c:pt>
                <c:pt idx="143">
                  <c:v>18056.379999995232</c:v>
                </c:pt>
                <c:pt idx="144">
                  <c:v>32108.95000000298</c:v>
                </c:pt>
                <c:pt idx="145">
                  <c:v>52174.560000002384</c:v>
                </c:pt>
                <c:pt idx="146">
                  <c:v>79955.710000008345</c:v>
                </c:pt>
                <c:pt idx="147">
                  <c:v>75378.479999989271</c:v>
                </c:pt>
                <c:pt idx="148">
                  <c:v>82097.689999997616</c:v>
                </c:pt>
                <c:pt idx="149">
                  <c:v>84188.359999999404</c:v>
                </c:pt>
                <c:pt idx="150">
                  <c:v>73203.970000013709</c:v>
                </c:pt>
                <c:pt idx="151">
                  <c:v>72666.089999988675</c:v>
                </c:pt>
                <c:pt idx="152">
                  <c:v>63459.170000001788</c:v>
                </c:pt>
                <c:pt idx="153">
                  <c:v>62615.740000009537</c:v>
                </c:pt>
                <c:pt idx="154">
                  <c:v>51245</c:v>
                </c:pt>
                <c:pt idx="155">
                  <c:v>40169.759999990463</c:v>
                </c:pt>
                <c:pt idx="156">
                  <c:v>32400.960000008345</c:v>
                </c:pt>
                <c:pt idx="157">
                  <c:v>21829.039999991655</c:v>
                </c:pt>
                <c:pt idx="158">
                  <c:v>24507.420000001788</c:v>
                </c:pt>
                <c:pt idx="159">
                  <c:v>16806.040000006557</c:v>
                </c:pt>
                <c:pt idx="160">
                  <c:v>12926.109999999404</c:v>
                </c:pt>
                <c:pt idx="161">
                  <c:v>7193.3999999910593</c:v>
                </c:pt>
                <c:pt idx="162">
                  <c:v>9255.4500000029802</c:v>
                </c:pt>
                <c:pt idx="163">
                  <c:v>1083.1599999964237</c:v>
                </c:pt>
                <c:pt idx="164">
                  <c:v>14514.810000002384</c:v>
                </c:pt>
                <c:pt idx="165">
                  <c:v>3377.6000000089407</c:v>
                </c:pt>
                <c:pt idx="166">
                  <c:v>2582.7799999862909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33-4CC4-B44F-574FB4173687}"/>
            </c:ext>
          </c:extLst>
        </c:ser>
        <c:ser>
          <c:idx val="3"/>
          <c:order val="3"/>
          <c:tx>
            <c:strRef>
              <c:f>crush!$FI$2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crush!$CQ$3:$CQ$192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21860.94875221694</c:v>
                </c:pt>
                <c:pt idx="15">
                  <c:v>22376.007256006102</c:v>
                </c:pt>
                <c:pt idx="16">
                  <c:v>23486.800369353638</c:v>
                </c:pt>
                <c:pt idx="17">
                  <c:v>35694.570556433275</c:v>
                </c:pt>
                <c:pt idx="18">
                  <c:v>48889.156065963587</c:v>
                </c:pt>
                <c:pt idx="19">
                  <c:v>71706.789054887573</c:v>
                </c:pt>
                <c:pt idx="20">
                  <c:v>104736.36650378216</c:v>
                </c:pt>
                <c:pt idx="21">
                  <c:v>103686.3995920982</c:v>
                </c:pt>
                <c:pt idx="22">
                  <c:v>143439.11779197684</c:v>
                </c:pt>
                <c:pt idx="23">
                  <c:v>153073.09954058129</c:v>
                </c:pt>
                <c:pt idx="24">
                  <c:v>128053.87865806161</c:v>
                </c:pt>
                <c:pt idx="25">
                  <c:v>167147.2554769009</c:v>
                </c:pt>
                <c:pt idx="26">
                  <c:v>200269.56146586212</c:v>
                </c:pt>
                <c:pt idx="27">
                  <c:v>216005.34040682687</c:v>
                </c:pt>
                <c:pt idx="28">
                  <c:v>242235.48749999993</c:v>
                </c:pt>
                <c:pt idx="29">
                  <c:v>276106.63500000013</c:v>
                </c:pt>
                <c:pt idx="30">
                  <c:v>324087.53625000006</c:v>
                </c:pt>
                <c:pt idx="31">
                  <c:v>367842.72</c:v>
                </c:pt>
                <c:pt idx="32">
                  <c:v>417355.64999999979</c:v>
                </c:pt>
                <c:pt idx="33">
                  <c:v>496932.24000000022</c:v>
                </c:pt>
                <c:pt idx="34">
                  <c:v>526034.58749999979</c:v>
                </c:pt>
                <c:pt idx="35">
                  <c:v>586818.83250000025</c:v>
                </c:pt>
                <c:pt idx="36">
                  <c:v>612370.35749999969</c:v>
                </c:pt>
                <c:pt idx="37">
                  <c:v>591172.60875000036</c:v>
                </c:pt>
                <c:pt idx="38">
                  <c:v>592646.19749999978</c:v>
                </c:pt>
                <c:pt idx="39">
                  <c:v>663345.03</c:v>
                </c:pt>
                <c:pt idx="40">
                  <c:v>731850.375</c:v>
                </c:pt>
                <c:pt idx="41">
                  <c:v>737193.81375000067</c:v>
                </c:pt>
                <c:pt idx="42">
                  <c:v>761676.26999999955</c:v>
                </c:pt>
                <c:pt idx="43">
                  <c:v>779415.90375000006</c:v>
                </c:pt>
                <c:pt idx="44">
                  <c:v>796693.72499999916</c:v>
                </c:pt>
                <c:pt idx="45">
                  <c:v>803095.91625000117</c:v>
                </c:pt>
                <c:pt idx="46">
                  <c:v>799593.79124999978</c:v>
                </c:pt>
                <c:pt idx="47">
                  <c:v>795319.36499999883</c:v>
                </c:pt>
                <c:pt idx="48">
                  <c:v>830223.05250000022</c:v>
                </c:pt>
                <c:pt idx="49">
                  <c:v>842852.05500000156</c:v>
                </c:pt>
                <c:pt idx="50">
                  <c:v>868546.64625000022</c:v>
                </c:pt>
                <c:pt idx="51">
                  <c:v>882530.88643304235</c:v>
                </c:pt>
                <c:pt idx="52">
                  <c:v>891938.28260445804</c:v>
                </c:pt>
                <c:pt idx="53">
                  <c:v>892736.20858472027</c:v>
                </c:pt>
                <c:pt idx="54">
                  <c:v>902847.3720248153</c:v>
                </c:pt>
                <c:pt idx="55">
                  <c:v>915175.38971558365</c:v>
                </c:pt>
                <c:pt idx="56">
                  <c:v>911229.26352192205</c:v>
                </c:pt>
                <c:pt idx="57">
                  <c:v>932257.63068095571</c:v>
                </c:pt>
                <c:pt idx="58">
                  <c:v>895268.58001887659</c:v>
                </c:pt>
                <c:pt idx="59">
                  <c:v>839573.2243374039</c:v>
                </c:pt>
                <c:pt idx="60">
                  <c:v>669384.58701312274</c:v>
                </c:pt>
                <c:pt idx="61">
                  <c:v>459032.62692738423</c:v>
                </c:pt>
                <c:pt idx="62">
                  <c:v>459170.88108396437</c:v>
                </c:pt>
                <c:pt idx="63">
                  <c:v>704817.50145003921</c:v>
                </c:pt>
                <c:pt idx="64">
                  <c:v>886716.44624999911</c:v>
                </c:pt>
                <c:pt idx="65">
                  <c:v>931667.36100265943</c:v>
                </c:pt>
                <c:pt idx="66">
                  <c:v>953260.16782992589</c:v>
                </c:pt>
                <c:pt idx="67">
                  <c:v>953282.28375000134</c:v>
                </c:pt>
                <c:pt idx="68">
                  <c:v>953282.28375000134</c:v>
                </c:pt>
                <c:pt idx="69">
                  <c:v>941504.65701256343</c:v>
                </c:pt>
                <c:pt idx="70">
                  <c:v>942763.90499999933</c:v>
                </c:pt>
                <c:pt idx="71">
                  <c:v>950555.60625000112</c:v>
                </c:pt>
                <c:pt idx="72">
                  <c:v>942682.84095427976</c:v>
                </c:pt>
                <c:pt idx="73">
                  <c:v>937038.7842799105</c:v>
                </c:pt>
                <c:pt idx="74">
                  <c:v>947887.59152489074</c:v>
                </c:pt>
                <c:pt idx="75">
                  <c:v>940790.25749999844</c:v>
                </c:pt>
                <c:pt idx="76">
                  <c:v>944278.35958290147</c:v>
                </c:pt>
                <c:pt idx="77">
                  <c:v>953282.28375000134</c:v>
                </c:pt>
                <c:pt idx="78">
                  <c:v>953211.09017426777</c:v>
                </c:pt>
                <c:pt idx="79">
                  <c:v>953282.28375000134</c:v>
                </c:pt>
                <c:pt idx="80">
                  <c:v>938377.61828859709</c:v>
                </c:pt>
                <c:pt idx="81">
                  <c:v>930414.58529523853</c:v>
                </c:pt>
                <c:pt idx="82">
                  <c:v>953282.28375000134</c:v>
                </c:pt>
                <c:pt idx="83">
                  <c:v>947695.71355252597</c:v>
                </c:pt>
                <c:pt idx="84">
                  <c:v>944255.44404327939</c:v>
                </c:pt>
                <c:pt idx="85">
                  <c:v>953282.28375000134</c:v>
                </c:pt>
                <c:pt idx="86">
                  <c:v>927082.249262142</c:v>
                </c:pt>
                <c:pt idx="87">
                  <c:v>938498.67750000022</c:v>
                </c:pt>
                <c:pt idx="88">
                  <c:v>900812.21624999866</c:v>
                </c:pt>
                <c:pt idx="89">
                  <c:v>895136.98130489443</c:v>
                </c:pt>
                <c:pt idx="90">
                  <c:v>901591.31947706081</c:v>
                </c:pt>
                <c:pt idx="91">
                  <c:v>927505.92877969914</c:v>
                </c:pt>
                <c:pt idx="92">
                  <c:v>905299.69097226032</c:v>
                </c:pt>
                <c:pt idx="93">
                  <c:v>930509.85486579174</c:v>
                </c:pt>
                <c:pt idx="94">
                  <c:v>924837.00897943019</c:v>
                </c:pt>
                <c:pt idx="95">
                  <c:v>948690.04372081649</c:v>
                </c:pt>
                <c:pt idx="96">
                  <c:v>933427.01599911531</c:v>
                </c:pt>
                <c:pt idx="97">
                  <c:v>903693.53805564181</c:v>
                </c:pt>
                <c:pt idx="98">
                  <c:v>898324.29529756564</c:v>
                </c:pt>
                <c:pt idx="99">
                  <c:v>916867.33186189621</c:v>
                </c:pt>
                <c:pt idx="100">
                  <c:v>934402.48493086919</c:v>
                </c:pt>
                <c:pt idx="101">
                  <c:v>934056.61448791856</c:v>
                </c:pt>
                <c:pt idx="102">
                  <c:v>947171.92246171739</c:v>
                </c:pt>
                <c:pt idx="103">
                  <c:v>951697.99728330632</c:v>
                </c:pt>
                <c:pt idx="104">
                  <c:v>939674.66664084513</c:v>
                </c:pt>
                <c:pt idx="105">
                  <c:v>930507.45364856883</c:v>
                </c:pt>
                <c:pt idx="106">
                  <c:v>942614.73148377845</c:v>
                </c:pt>
                <c:pt idx="107">
                  <c:v>939093.97499999776</c:v>
                </c:pt>
                <c:pt idx="108">
                  <c:v>913498.62283030094</c:v>
                </c:pt>
                <c:pt idx="109">
                  <c:v>926278.71269191685</c:v>
                </c:pt>
                <c:pt idx="110">
                  <c:v>927236.25073268102</c:v>
                </c:pt>
                <c:pt idx="111">
                  <c:v>928766.79230244784</c:v>
                </c:pt>
                <c:pt idx="112">
                  <c:v>906151.56250271935</c:v>
                </c:pt>
                <c:pt idx="113">
                  <c:v>906220.73486643343</c:v>
                </c:pt>
                <c:pt idx="114">
                  <c:v>908175.96375000849</c:v>
                </c:pt>
                <c:pt idx="115">
                  <c:v>890491.456133798</c:v>
                </c:pt>
                <c:pt idx="116">
                  <c:v>900327.83878578804</c:v>
                </c:pt>
                <c:pt idx="117">
                  <c:v>886996.35012948071</c:v>
                </c:pt>
                <c:pt idx="118">
                  <c:v>884191.1599003775</c:v>
                </c:pt>
                <c:pt idx="119">
                  <c:v>868948.53134372213</c:v>
                </c:pt>
                <c:pt idx="120">
                  <c:v>792058.07869565568</c:v>
                </c:pt>
                <c:pt idx="121">
                  <c:v>839403.20303418324</c:v>
                </c:pt>
                <c:pt idx="122">
                  <c:v>853732.4221006243</c:v>
                </c:pt>
                <c:pt idx="123">
                  <c:v>877394.04213887593</c:v>
                </c:pt>
                <c:pt idx="124">
                  <c:v>844653.34124999866</c:v>
                </c:pt>
                <c:pt idx="125">
                  <c:v>866416.64294465887</c:v>
                </c:pt>
                <c:pt idx="126">
                  <c:v>877152.47767662932</c:v>
                </c:pt>
                <c:pt idx="127">
                  <c:v>885497.0619531119</c:v>
                </c:pt>
                <c:pt idx="128">
                  <c:v>875734.30913008831</c:v>
                </c:pt>
                <c:pt idx="129">
                  <c:v>874008.95071549632</c:v>
                </c:pt>
                <c:pt idx="130">
                  <c:v>880099.65531438752</c:v>
                </c:pt>
                <c:pt idx="131">
                  <c:v>861341.51402753696</c:v>
                </c:pt>
                <c:pt idx="132">
                  <c:v>868709.85114144848</c:v>
                </c:pt>
                <c:pt idx="133">
                  <c:v>854693.54919905588</c:v>
                </c:pt>
                <c:pt idx="134">
                  <c:v>873003.25994484359</c:v>
                </c:pt>
                <c:pt idx="135">
                  <c:v>865046.3288268809</c:v>
                </c:pt>
                <c:pt idx="136">
                  <c:v>867108.85948445532</c:v>
                </c:pt>
                <c:pt idx="137">
                  <c:v>851789.77416828577</c:v>
                </c:pt>
                <c:pt idx="138">
                  <c:v>844530.20549778198</c:v>
                </c:pt>
                <c:pt idx="139">
                  <c:v>857436.52146403096</c:v>
                </c:pt>
                <c:pt idx="140">
                  <c:v>832536.47222901508</c:v>
                </c:pt>
                <c:pt idx="141">
                  <c:v>839198.34470448736</c:v>
                </c:pt>
                <c:pt idx="142">
                  <c:v>820278.24322040193</c:v>
                </c:pt>
                <c:pt idx="143">
                  <c:v>836831.88852338842</c:v>
                </c:pt>
                <c:pt idx="144">
                  <c:v>832443.32151749928</c:v>
                </c:pt>
                <c:pt idx="145">
                  <c:v>848761.54643712076</c:v>
                </c:pt>
                <c:pt idx="146">
                  <c:v>854503.76108118589</c:v>
                </c:pt>
                <c:pt idx="147">
                  <c:v>838157.39215560921</c:v>
                </c:pt>
                <c:pt idx="148">
                  <c:v>805755.1261166255</c:v>
                </c:pt>
                <c:pt idx="149">
                  <c:v>794748.00226400141</c:v>
                </c:pt>
                <c:pt idx="150">
                  <c:v>760451.05607447866</c:v>
                </c:pt>
                <c:pt idx="151">
                  <c:v>515154.52431786573</c:v>
                </c:pt>
              </c:numCache>
            </c:numRef>
          </c:cat>
          <c:val>
            <c:numRef>
              <c:f>crush!$FH$3:$FH$192</c:f>
              <c:numCache>
                <c:formatCode>General</c:formatCode>
                <c:ptCount val="190"/>
                <c:pt idx="0">
                  <c:v>98132.650000000023</c:v>
                </c:pt>
                <c:pt idx="1">
                  <c:v>191684.21499999997</c:v>
                </c:pt>
                <c:pt idx="2">
                  <c:v>258673.51500000001</c:v>
                </c:pt>
                <c:pt idx="3">
                  <c:v>347347.68499999994</c:v>
                </c:pt>
                <c:pt idx="4">
                  <c:v>366951.78499999992</c:v>
                </c:pt>
                <c:pt idx="5">
                  <c:v>430997.43999999994</c:v>
                </c:pt>
                <c:pt idx="6">
                  <c:v>448972.68500000029</c:v>
                </c:pt>
                <c:pt idx="7">
                  <c:v>476796.14000000013</c:v>
                </c:pt>
                <c:pt idx="8">
                  <c:v>515294.52499999944</c:v>
                </c:pt>
                <c:pt idx="9">
                  <c:v>590584.11500000069</c:v>
                </c:pt>
                <c:pt idx="10">
                  <c:v>657820.60499999905</c:v>
                </c:pt>
                <c:pt idx="11">
                  <c:v>708048.08999999985</c:v>
                </c:pt>
                <c:pt idx="12">
                  <c:v>734087.11000000127</c:v>
                </c:pt>
                <c:pt idx="13">
                  <c:v>754546.27499999944</c:v>
                </c:pt>
                <c:pt idx="14">
                  <c:v>788126.29499999993</c:v>
                </c:pt>
                <c:pt idx="15">
                  <c:v>799046.20500000101</c:v>
                </c:pt>
                <c:pt idx="16">
                  <c:v>845176.65000000037</c:v>
                </c:pt>
                <c:pt idx="17">
                  <c:v>855696.50999999791</c:v>
                </c:pt>
                <c:pt idx="18">
                  <c:v>843124.57000000216</c:v>
                </c:pt>
                <c:pt idx="19">
                  <c:v>866830.3049999997</c:v>
                </c:pt>
                <c:pt idx="20">
                  <c:v>892239.58999999985</c:v>
                </c:pt>
                <c:pt idx="21">
                  <c:v>922563.19999999925</c:v>
                </c:pt>
                <c:pt idx="22">
                  <c:v>899237.84499999881</c:v>
                </c:pt>
                <c:pt idx="23">
                  <c:v>907849.05999999866</c:v>
                </c:pt>
                <c:pt idx="24">
                  <c:v>942420.71000000089</c:v>
                </c:pt>
                <c:pt idx="25">
                  <c:v>974445.73000000417</c:v>
                </c:pt>
                <c:pt idx="26">
                  <c:v>1001243.754999999</c:v>
                </c:pt>
                <c:pt idx="27">
                  <c:v>1047029.0599999987</c:v>
                </c:pt>
                <c:pt idx="28">
                  <c:v>1005486.2399999946</c:v>
                </c:pt>
                <c:pt idx="29">
                  <c:v>912104.44500000775</c:v>
                </c:pt>
                <c:pt idx="30">
                  <c:v>665011.01999999583</c:v>
                </c:pt>
                <c:pt idx="31">
                  <c:v>449480.73000000045</c:v>
                </c:pt>
                <c:pt idx="32">
                  <c:v>489650.75500000268</c:v>
                </c:pt>
                <c:pt idx="33">
                  <c:v>711740.76999999955</c:v>
                </c:pt>
                <c:pt idx="34">
                  <c:v>879234.23999999464</c:v>
                </c:pt>
                <c:pt idx="35">
                  <c:v>949394.66500000656</c:v>
                </c:pt>
                <c:pt idx="36">
                  <c:v>1046328.799999997</c:v>
                </c:pt>
                <c:pt idx="37">
                  <c:v>1057997.6300000027</c:v>
                </c:pt>
                <c:pt idx="38">
                  <c:v>1070642.0849999972</c:v>
                </c:pt>
                <c:pt idx="39">
                  <c:v>993541.11499999836</c:v>
                </c:pt>
                <c:pt idx="40">
                  <c:v>972139.31500000507</c:v>
                </c:pt>
                <c:pt idx="41">
                  <c:v>828962.95499999821</c:v>
                </c:pt>
                <c:pt idx="42">
                  <c:v>846287.27999999747</c:v>
                </c:pt>
                <c:pt idx="43">
                  <c:v>926326.6099999994</c:v>
                </c:pt>
                <c:pt idx="44">
                  <c:v>1011915.9499999993</c:v>
                </c:pt>
                <c:pt idx="45">
                  <c:v>1034864.7600000054</c:v>
                </c:pt>
                <c:pt idx="46">
                  <c:v>1029911.4499999955</c:v>
                </c:pt>
                <c:pt idx="47">
                  <c:v>1053431.3999999985</c:v>
                </c:pt>
                <c:pt idx="48">
                  <c:v>1044075.3299999982</c:v>
                </c:pt>
                <c:pt idx="49">
                  <c:v>1016941.5100000054</c:v>
                </c:pt>
                <c:pt idx="50">
                  <c:v>1030797.075000003</c:v>
                </c:pt>
                <c:pt idx="51">
                  <c:v>1024317.8449999988</c:v>
                </c:pt>
                <c:pt idx="52">
                  <c:v>1017493.099999994</c:v>
                </c:pt>
                <c:pt idx="53">
                  <c:v>1064367.7449999973</c:v>
                </c:pt>
                <c:pt idx="54">
                  <c:v>1050657.9600000009</c:v>
                </c:pt>
                <c:pt idx="55">
                  <c:v>1020040.4849999994</c:v>
                </c:pt>
                <c:pt idx="56">
                  <c:v>1015422.4950000122</c:v>
                </c:pt>
                <c:pt idx="57">
                  <c:v>972369.22499998659</c:v>
                </c:pt>
                <c:pt idx="58">
                  <c:v>987974.67000000179</c:v>
                </c:pt>
                <c:pt idx="59">
                  <c:v>1005338.4400000125</c:v>
                </c:pt>
                <c:pt idx="60">
                  <c:v>1012587.3799999878</c:v>
                </c:pt>
                <c:pt idx="61">
                  <c:v>1041692.3700000048</c:v>
                </c:pt>
                <c:pt idx="62">
                  <c:v>945256.96999999881</c:v>
                </c:pt>
                <c:pt idx="63">
                  <c:v>966060.72499999404</c:v>
                </c:pt>
                <c:pt idx="64">
                  <c:v>977777.42500000447</c:v>
                </c:pt>
                <c:pt idx="65">
                  <c:v>956090.14500001073</c:v>
                </c:pt>
                <c:pt idx="66">
                  <c:v>1032447.9049999863</c:v>
                </c:pt>
                <c:pt idx="67">
                  <c:v>996354.86499999464</c:v>
                </c:pt>
                <c:pt idx="68">
                  <c:v>994356.84500002116</c:v>
                </c:pt>
                <c:pt idx="69">
                  <c:v>1009302.5549999923</c:v>
                </c:pt>
                <c:pt idx="70">
                  <c:v>1049437.9699999988</c:v>
                </c:pt>
                <c:pt idx="71">
                  <c:v>1046171.0799999908</c:v>
                </c:pt>
                <c:pt idx="72">
                  <c:v>1005893.8200000077</c:v>
                </c:pt>
                <c:pt idx="73">
                  <c:v>1068862.7550000027</c:v>
                </c:pt>
                <c:pt idx="74">
                  <c:v>1048223.4600000083</c:v>
                </c:pt>
                <c:pt idx="75">
                  <c:v>1013030.9449999854</c:v>
                </c:pt>
                <c:pt idx="76">
                  <c:v>1015306.8549999967</c:v>
                </c:pt>
                <c:pt idx="77">
                  <c:v>1004002.5549999997</c:v>
                </c:pt>
                <c:pt idx="78">
                  <c:v>1007675.8600000143</c:v>
                </c:pt>
                <c:pt idx="79">
                  <c:v>889654.59499999881</c:v>
                </c:pt>
                <c:pt idx="80">
                  <c:v>834435.07999999821</c:v>
                </c:pt>
                <c:pt idx="81">
                  <c:v>890056.20499999821</c:v>
                </c:pt>
                <c:pt idx="82">
                  <c:v>974078.37000000477</c:v>
                </c:pt>
                <c:pt idx="83">
                  <c:v>944100.56000000238</c:v>
                </c:pt>
                <c:pt idx="84">
                  <c:v>959329.54499998689</c:v>
                </c:pt>
                <c:pt idx="85">
                  <c:v>932798.82500000298</c:v>
                </c:pt>
                <c:pt idx="86">
                  <c:v>947801.80499999225</c:v>
                </c:pt>
                <c:pt idx="87">
                  <c:v>975532.47500000894</c:v>
                </c:pt>
                <c:pt idx="88">
                  <c:v>961060.19000001252</c:v>
                </c:pt>
                <c:pt idx="89">
                  <c:v>969758.54999999702</c:v>
                </c:pt>
                <c:pt idx="90">
                  <c:v>942743.20499999821</c:v>
                </c:pt>
                <c:pt idx="91">
                  <c:v>871392.10499998927</c:v>
                </c:pt>
                <c:pt idx="92">
                  <c:v>794900.65500000119</c:v>
                </c:pt>
                <c:pt idx="93">
                  <c:v>851193.76999999583</c:v>
                </c:pt>
                <c:pt idx="94">
                  <c:v>902707.50500001013</c:v>
                </c:pt>
                <c:pt idx="95">
                  <c:v>901525.00499999523</c:v>
                </c:pt>
                <c:pt idx="96">
                  <c:v>852754.95000000298</c:v>
                </c:pt>
                <c:pt idx="97">
                  <c:v>890911.56499999762</c:v>
                </c:pt>
                <c:pt idx="98">
                  <c:v>873030.17000000179</c:v>
                </c:pt>
                <c:pt idx="99">
                  <c:v>854594.65500001609</c:v>
                </c:pt>
                <c:pt idx="100">
                  <c:v>845326.32999998331</c:v>
                </c:pt>
                <c:pt idx="101">
                  <c:v>849188.38000001013</c:v>
                </c:pt>
                <c:pt idx="102">
                  <c:v>824259.35499998927</c:v>
                </c:pt>
                <c:pt idx="103">
                  <c:v>810933.07500001788</c:v>
                </c:pt>
                <c:pt idx="104">
                  <c:v>805444.14999997616</c:v>
                </c:pt>
                <c:pt idx="105">
                  <c:v>740484.3900000006</c:v>
                </c:pt>
                <c:pt idx="106">
                  <c:v>743063.04500000179</c:v>
                </c:pt>
                <c:pt idx="107">
                  <c:v>728882.89999997616</c:v>
                </c:pt>
                <c:pt idx="108">
                  <c:v>674116.81500002742</c:v>
                </c:pt>
                <c:pt idx="109">
                  <c:v>664057.80500000715</c:v>
                </c:pt>
                <c:pt idx="110">
                  <c:v>665230.83500000834</c:v>
                </c:pt>
                <c:pt idx="111">
                  <c:v>624730.35499997437</c:v>
                </c:pt>
                <c:pt idx="112">
                  <c:v>605256.02000001073</c:v>
                </c:pt>
                <c:pt idx="113">
                  <c:v>555754.89500001073</c:v>
                </c:pt>
                <c:pt idx="114">
                  <c:v>515533.46999998391</c:v>
                </c:pt>
                <c:pt idx="115">
                  <c:v>528675.52000001073</c:v>
                </c:pt>
                <c:pt idx="116">
                  <c:v>493345.67999997735</c:v>
                </c:pt>
                <c:pt idx="117">
                  <c:v>507683.8900000155</c:v>
                </c:pt>
                <c:pt idx="118">
                  <c:v>456203.78000001609</c:v>
                </c:pt>
                <c:pt idx="119">
                  <c:v>438392.47999997437</c:v>
                </c:pt>
                <c:pt idx="120">
                  <c:v>408352.44000001252</c:v>
                </c:pt>
                <c:pt idx="121">
                  <c:v>401088.36999998987</c:v>
                </c:pt>
                <c:pt idx="122">
                  <c:v>375994.06000001729</c:v>
                </c:pt>
                <c:pt idx="123">
                  <c:v>357463.92999999225</c:v>
                </c:pt>
                <c:pt idx="124">
                  <c:v>351221.48000001907</c:v>
                </c:pt>
                <c:pt idx="125">
                  <c:v>310935.46999998391</c:v>
                </c:pt>
                <c:pt idx="126">
                  <c:v>279717.84999999404</c:v>
                </c:pt>
                <c:pt idx="127">
                  <c:v>258350.88000001013</c:v>
                </c:pt>
                <c:pt idx="128">
                  <c:v>275166.27999998629</c:v>
                </c:pt>
                <c:pt idx="129">
                  <c:v>211993.10000000894</c:v>
                </c:pt>
                <c:pt idx="130">
                  <c:v>164716.21999998391</c:v>
                </c:pt>
                <c:pt idx="131">
                  <c:v>110165.11000002921</c:v>
                </c:pt>
                <c:pt idx="132">
                  <c:v>29367.79999999702</c:v>
                </c:pt>
                <c:pt idx="133">
                  <c:v>10456.649999991059</c:v>
                </c:pt>
                <c:pt idx="134">
                  <c:v>25506.080000013113</c:v>
                </c:pt>
                <c:pt idx="135">
                  <c:v>17300.659999981523</c:v>
                </c:pt>
                <c:pt idx="136">
                  <c:v>27611.080000013113</c:v>
                </c:pt>
                <c:pt idx="137">
                  <c:v>77979.999999985099</c:v>
                </c:pt>
                <c:pt idx="138">
                  <c:v>127755.26000002027</c:v>
                </c:pt>
                <c:pt idx="139">
                  <c:v>139046.29999998212</c:v>
                </c:pt>
                <c:pt idx="140">
                  <c:v>136665.72000001371</c:v>
                </c:pt>
                <c:pt idx="141">
                  <c:v>271007.17000000179</c:v>
                </c:pt>
                <c:pt idx="142">
                  <c:v>128086.06999999285</c:v>
                </c:pt>
                <c:pt idx="143">
                  <c:v>121219.44029998779</c:v>
                </c:pt>
                <c:pt idx="144">
                  <c:v>108010.43000000715</c:v>
                </c:pt>
                <c:pt idx="145">
                  <c:v>96964.810000002384</c:v>
                </c:pt>
                <c:pt idx="146">
                  <c:v>0</c:v>
                </c:pt>
                <c:pt idx="147">
                  <c:v>88263.859999999404</c:v>
                </c:pt>
                <c:pt idx="148">
                  <c:v>80580.579999998212</c:v>
                </c:pt>
                <c:pt idx="149">
                  <c:v>65800.909999996424</c:v>
                </c:pt>
                <c:pt idx="150">
                  <c:v>67390.080000013113</c:v>
                </c:pt>
                <c:pt idx="151">
                  <c:v>47818.629999995232</c:v>
                </c:pt>
                <c:pt idx="152">
                  <c:v>36117.069999992847</c:v>
                </c:pt>
                <c:pt idx="153">
                  <c:v>34165.590000003576</c:v>
                </c:pt>
                <c:pt idx="154">
                  <c:v>28429.879999995232</c:v>
                </c:pt>
                <c:pt idx="155">
                  <c:v>23824.320000007749</c:v>
                </c:pt>
                <c:pt idx="156">
                  <c:v>15863.510000005364</c:v>
                </c:pt>
                <c:pt idx="157">
                  <c:v>11637.889999985695</c:v>
                </c:pt>
                <c:pt idx="158">
                  <c:v>5701.2000000029802</c:v>
                </c:pt>
                <c:pt idx="159">
                  <c:v>651.95000000298023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33-4CC4-B44F-574FB4173687}"/>
            </c:ext>
          </c:extLst>
        </c:ser>
        <c:ser>
          <c:idx val="4"/>
          <c:order val="4"/>
          <c:tx>
            <c:strRef>
              <c:f>crush!$FJ$2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crush!$CQ$3:$CQ$192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21860.94875221694</c:v>
                </c:pt>
                <c:pt idx="15">
                  <c:v>22376.007256006102</c:v>
                </c:pt>
                <c:pt idx="16">
                  <c:v>23486.800369353638</c:v>
                </c:pt>
                <c:pt idx="17">
                  <c:v>35694.570556433275</c:v>
                </c:pt>
                <c:pt idx="18">
                  <c:v>48889.156065963587</c:v>
                </c:pt>
                <c:pt idx="19">
                  <c:v>71706.789054887573</c:v>
                </c:pt>
                <c:pt idx="20">
                  <c:v>104736.36650378216</c:v>
                </c:pt>
                <c:pt idx="21">
                  <c:v>103686.3995920982</c:v>
                </c:pt>
                <c:pt idx="22">
                  <c:v>143439.11779197684</c:v>
                </c:pt>
                <c:pt idx="23">
                  <c:v>153073.09954058129</c:v>
                </c:pt>
                <c:pt idx="24">
                  <c:v>128053.87865806161</c:v>
                </c:pt>
                <c:pt idx="25">
                  <c:v>167147.2554769009</c:v>
                </c:pt>
                <c:pt idx="26">
                  <c:v>200269.56146586212</c:v>
                </c:pt>
                <c:pt idx="27">
                  <c:v>216005.34040682687</c:v>
                </c:pt>
                <c:pt idx="28">
                  <c:v>242235.48749999993</c:v>
                </c:pt>
                <c:pt idx="29">
                  <c:v>276106.63500000013</c:v>
                </c:pt>
                <c:pt idx="30">
                  <c:v>324087.53625000006</c:v>
                </c:pt>
                <c:pt idx="31">
                  <c:v>367842.72</c:v>
                </c:pt>
                <c:pt idx="32">
                  <c:v>417355.64999999979</c:v>
                </c:pt>
                <c:pt idx="33">
                  <c:v>496932.24000000022</c:v>
                </c:pt>
                <c:pt idx="34">
                  <c:v>526034.58749999979</c:v>
                </c:pt>
                <c:pt idx="35">
                  <c:v>586818.83250000025</c:v>
                </c:pt>
                <c:pt idx="36">
                  <c:v>612370.35749999969</c:v>
                </c:pt>
                <c:pt idx="37">
                  <c:v>591172.60875000036</c:v>
                </c:pt>
                <c:pt idx="38">
                  <c:v>592646.19749999978</c:v>
                </c:pt>
                <c:pt idx="39">
                  <c:v>663345.03</c:v>
                </c:pt>
                <c:pt idx="40">
                  <c:v>731850.375</c:v>
                </c:pt>
                <c:pt idx="41">
                  <c:v>737193.81375000067</c:v>
                </c:pt>
                <c:pt idx="42">
                  <c:v>761676.26999999955</c:v>
                </c:pt>
                <c:pt idx="43">
                  <c:v>779415.90375000006</c:v>
                </c:pt>
                <c:pt idx="44">
                  <c:v>796693.72499999916</c:v>
                </c:pt>
                <c:pt idx="45">
                  <c:v>803095.91625000117</c:v>
                </c:pt>
                <c:pt idx="46">
                  <c:v>799593.79124999978</c:v>
                </c:pt>
                <c:pt idx="47">
                  <c:v>795319.36499999883</c:v>
                </c:pt>
                <c:pt idx="48">
                  <c:v>830223.05250000022</c:v>
                </c:pt>
                <c:pt idx="49">
                  <c:v>842852.05500000156</c:v>
                </c:pt>
                <c:pt idx="50">
                  <c:v>868546.64625000022</c:v>
                </c:pt>
                <c:pt idx="51">
                  <c:v>882530.88643304235</c:v>
                </c:pt>
                <c:pt idx="52">
                  <c:v>891938.28260445804</c:v>
                </c:pt>
                <c:pt idx="53">
                  <c:v>892736.20858472027</c:v>
                </c:pt>
                <c:pt idx="54">
                  <c:v>902847.3720248153</c:v>
                </c:pt>
                <c:pt idx="55">
                  <c:v>915175.38971558365</c:v>
                </c:pt>
                <c:pt idx="56">
                  <c:v>911229.26352192205</c:v>
                </c:pt>
                <c:pt idx="57">
                  <c:v>932257.63068095571</c:v>
                </c:pt>
                <c:pt idx="58">
                  <c:v>895268.58001887659</c:v>
                </c:pt>
                <c:pt idx="59">
                  <c:v>839573.2243374039</c:v>
                </c:pt>
                <c:pt idx="60">
                  <c:v>669384.58701312274</c:v>
                </c:pt>
                <c:pt idx="61">
                  <c:v>459032.62692738423</c:v>
                </c:pt>
                <c:pt idx="62">
                  <c:v>459170.88108396437</c:v>
                </c:pt>
                <c:pt idx="63">
                  <c:v>704817.50145003921</c:v>
                </c:pt>
                <c:pt idx="64">
                  <c:v>886716.44624999911</c:v>
                </c:pt>
                <c:pt idx="65">
                  <c:v>931667.36100265943</c:v>
                </c:pt>
                <c:pt idx="66">
                  <c:v>953260.16782992589</c:v>
                </c:pt>
                <c:pt idx="67">
                  <c:v>953282.28375000134</c:v>
                </c:pt>
                <c:pt idx="68">
                  <c:v>953282.28375000134</c:v>
                </c:pt>
                <c:pt idx="69">
                  <c:v>941504.65701256343</c:v>
                </c:pt>
                <c:pt idx="70">
                  <c:v>942763.90499999933</c:v>
                </c:pt>
                <c:pt idx="71">
                  <c:v>950555.60625000112</c:v>
                </c:pt>
                <c:pt idx="72">
                  <c:v>942682.84095427976</c:v>
                </c:pt>
                <c:pt idx="73">
                  <c:v>937038.7842799105</c:v>
                </c:pt>
                <c:pt idx="74">
                  <c:v>947887.59152489074</c:v>
                </c:pt>
                <c:pt idx="75">
                  <c:v>940790.25749999844</c:v>
                </c:pt>
                <c:pt idx="76">
                  <c:v>944278.35958290147</c:v>
                </c:pt>
                <c:pt idx="77">
                  <c:v>953282.28375000134</c:v>
                </c:pt>
                <c:pt idx="78">
                  <c:v>953211.09017426777</c:v>
                </c:pt>
                <c:pt idx="79">
                  <c:v>953282.28375000134</c:v>
                </c:pt>
                <c:pt idx="80">
                  <c:v>938377.61828859709</c:v>
                </c:pt>
                <c:pt idx="81">
                  <c:v>930414.58529523853</c:v>
                </c:pt>
                <c:pt idx="82">
                  <c:v>953282.28375000134</c:v>
                </c:pt>
                <c:pt idx="83">
                  <c:v>947695.71355252597</c:v>
                </c:pt>
                <c:pt idx="84">
                  <c:v>944255.44404327939</c:v>
                </c:pt>
                <c:pt idx="85">
                  <c:v>953282.28375000134</c:v>
                </c:pt>
                <c:pt idx="86">
                  <c:v>927082.249262142</c:v>
                </c:pt>
                <c:pt idx="87">
                  <c:v>938498.67750000022</c:v>
                </c:pt>
                <c:pt idx="88">
                  <c:v>900812.21624999866</c:v>
                </c:pt>
                <c:pt idx="89">
                  <c:v>895136.98130489443</c:v>
                </c:pt>
                <c:pt idx="90">
                  <c:v>901591.31947706081</c:v>
                </c:pt>
                <c:pt idx="91">
                  <c:v>927505.92877969914</c:v>
                </c:pt>
                <c:pt idx="92">
                  <c:v>905299.69097226032</c:v>
                </c:pt>
                <c:pt idx="93">
                  <c:v>930509.85486579174</c:v>
                </c:pt>
                <c:pt idx="94">
                  <c:v>924837.00897943019</c:v>
                </c:pt>
                <c:pt idx="95">
                  <c:v>948690.04372081649</c:v>
                </c:pt>
                <c:pt idx="96">
                  <c:v>933427.01599911531</c:v>
                </c:pt>
                <c:pt idx="97">
                  <c:v>903693.53805564181</c:v>
                </c:pt>
                <c:pt idx="98">
                  <c:v>898324.29529756564</c:v>
                </c:pt>
                <c:pt idx="99">
                  <c:v>916867.33186189621</c:v>
                </c:pt>
                <c:pt idx="100">
                  <c:v>934402.48493086919</c:v>
                </c:pt>
                <c:pt idx="101">
                  <c:v>934056.61448791856</c:v>
                </c:pt>
                <c:pt idx="102">
                  <c:v>947171.92246171739</c:v>
                </c:pt>
                <c:pt idx="103">
                  <c:v>951697.99728330632</c:v>
                </c:pt>
                <c:pt idx="104">
                  <c:v>939674.66664084513</c:v>
                </c:pt>
                <c:pt idx="105">
                  <c:v>930507.45364856883</c:v>
                </c:pt>
                <c:pt idx="106">
                  <c:v>942614.73148377845</c:v>
                </c:pt>
                <c:pt idx="107">
                  <c:v>939093.97499999776</c:v>
                </c:pt>
                <c:pt idx="108">
                  <c:v>913498.62283030094</c:v>
                </c:pt>
                <c:pt idx="109">
                  <c:v>926278.71269191685</c:v>
                </c:pt>
                <c:pt idx="110">
                  <c:v>927236.25073268102</c:v>
                </c:pt>
                <c:pt idx="111">
                  <c:v>928766.79230244784</c:v>
                </c:pt>
                <c:pt idx="112">
                  <c:v>906151.56250271935</c:v>
                </c:pt>
                <c:pt idx="113">
                  <c:v>906220.73486643343</c:v>
                </c:pt>
                <c:pt idx="114">
                  <c:v>908175.96375000849</c:v>
                </c:pt>
                <c:pt idx="115">
                  <c:v>890491.456133798</c:v>
                </c:pt>
                <c:pt idx="116">
                  <c:v>900327.83878578804</c:v>
                </c:pt>
                <c:pt idx="117">
                  <c:v>886996.35012948071</c:v>
                </c:pt>
                <c:pt idx="118">
                  <c:v>884191.1599003775</c:v>
                </c:pt>
                <c:pt idx="119">
                  <c:v>868948.53134372213</c:v>
                </c:pt>
                <c:pt idx="120">
                  <c:v>792058.07869565568</c:v>
                </c:pt>
                <c:pt idx="121">
                  <c:v>839403.20303418324</c:v>
                </c:pt>
                <c:pt idx="122">
                  <c:v>853732.4221006243</c:v>
                </c:pt>
                <c:pt idx="123">
                  <c:v>877394.04213887593</c:v>
                </c:pt>
                <c:pt idx="124">
                  <c:v>844653.34124999866</c:v>
                </c:pt>
                <c:pt idx="125">
                  <c:v>866416.64294465887</c:v>
                </c:pt>
                <c:pt idx="126">
                  <c:v>877152.47767662932</c:v>
                </c:pt>
                <c:pt idx="127">
                  <c:v>885497.0619531119</c:v>
                </c:pt>
                <c:pt idx="128">
                  <c:v>875734.30913008831</c:v>
                </c:pt>
                <c:pt idx="129">
                  <c:v>874008.95071549632</c:v>
                </c:pt>
                <c:pt idx="130">
                  <c:v>880099.65531438752</c:v>
                </c:pt>
                <c:pt idx="131">
                  <c:v>861341.51402753696</c:v>
                </c:pt>
                <c:pt idx="132">
                  <c:v>868709.85114144848</c:v>
                </c:pt>
                <c:pt idx="133">
                  <c:v>854693.54919905588</c:v>
                </c:pt>
                <c:pt idx="134">
                  <c:v>873003.25994484359</c:v>
                </c:pt>
                <c:pt idx="135">
                  <c:v>865046.3288268809</c:v>
                </c:pt>
                <c:pt idx="136">
                  <c:v>867108.85948445532</c:v>
                </c:pt>
                <c:pt idx="137">
                  <c:v>851789.77416828577</c:v>
                </c:pt>
                <c:pt idx="138">
                  <c:v>844530.20549778198</c:v>
                </c:pt>
                <c:pt idx="139">
                  <c:v>857436.52146403096</c:v>
                </c:pt>
                <c:pt idx="140">
                  <c:v>832536.47222901508</c:v>
                </c:pt>
                <c:pt idx="141">
                  <c:v>839198.34470448736</c:v>
                </c:pt>
                <c:pt idx="142">
                  <c:v>820278.24322040193</c:v>
                </c:pt>
                <c:pt idx="143">
                  <c:v>836831.88852338842</c:v>
                </c:pt>
                <c:pt idx="144">
                  <c:v>832443.32151749928</c:v>
                </c:pt>
                <c:pt idx="145">
                  <c:v>848761.54643712076</c:v>
                </c:pt>
                <c:pt idx="146">
                  <c:v>854503.76108118589</c:v>
                </c:pt>
                <c:pt idx="147">
                  <c:v>838157.39215560921</c:v>
                </c:pt>
                <c:pt idx="148">
                  <c:v>805755.1261166255</c:v>
                </c:pt>
                <c:pt idx="149">
                  <c:v>794748.00226400141</c:v>
                </c:pt>
                <c:pt idx="150">
                  <c:v>760451.05607447866</c:v>
                </c:pt>
                <c:pt idx="151">
                  <c:v>515154.52431786573</c:v>
                </c:pt>
              </c:numCache>
            </c:numRef>
          </c:cat>
          <c:val>
            <c:numRef>
              <c:f>crush!$FI$3:$FI$192</c:f>
              <c:numCache>
                <c:formatCode>General</c:formatCode>
                <c:ptCount val="190"/>
                <c:pt idx="0">
                  <c:v>13096.919999999998</c:v>
                </c:pt>
                <c:pt idx="1">
                  <c:v>10827.25</c:v>
                </c:pt>
                <c:pt idx="2">
                  <c:v>16289.730000000003</c:v>
                </c:pt>
                <c:pt idx="3">
                  <c:v>37200.68</c:v>
                </c:pt>
                <c:pt idx="4">
                  <c:v>59287.37999999999</c:v>
                </c:pt>
                <c:pt idx="5">
                  <c:v>75898.329999999987</c:v>
                </c:pt>
                <c:pt idx="6">
                  <c:v>149368.8600000001</c:v>
                </c:pt>
                <c:pt idx="7">
                  <c:v>196114.27999999997</c:v>
                </c:pt>
                <c:pt idx="8">
                  <c:v>223951.40499999991</c:v>
                </c:pt>
                <c:pt idx="9">
                  <c:v>242398.7000000003</c:v>
                </c:pt>
                <c:pt idx="10">
                  <c:v>246902.41499999992</c:v>
                </c:pt>
                <c:pt idx="11">
                  <c:v>350624.22499999963</c:v>
                </c:pt>
                <c:pt idx="12">
                  <c:v>374977.87000000034</c:v>
                </c:pt>
                <c:pt idx="13">
                  <c:v>437645.55000000005</c:v>
                </c:pt>
                <c:pt idx="14">
                  <c:v>463349.52499999991</c:v>
                </c:pt>
                <c:pt idx="15">
                  <c:v>551328.08499999903</c:v>
                </c:pt>
                <c:pt idx="16">
                  <c:v>566801.92500000121</c:v>
                </c:pt>
                <c:pt idx="17">
                  <c:v>608758.02499999898</c:v>
                </c:pt>
                <c:pt idx="18">
                  <c:v>616717.19000000041</c:v>
                </c:pt>
                <c:pt idx="19">
                  <c:v>587904.87000000011</c:v>
                </c:pt>
                <c:pt idx="20">
                  <c:v>614963.92500000075</c:v>
                </c:pt>
                <c:pt idx="21">
                  <c:v>702609.89999999851</c:v>
                </c:pt>
                <c:pt idx="22">
                  <c:v>727292.79500000179</c:v>
                </c:pt>
                <c:pt idx="23">
                  <c:v>771841.75999999791</c:v>
                </c:pt>
                <c:pt idx="24">
                  <c:v>801478.2650000006</c:v>
                </c:pt>
                <c:pt idx="25">
                  <c:v>839221.49500000104</c:v>
                </c:pt>
                <c:pt idx="26">
                  <c:v>825382.41499999911</c:v>
                </c:pt>
                <c:pt idx="27">
                  <c:v>874940.81500000134</c:v>
                </c:pt>
                <c:pt idx="28">
                  <c:v>888886.97000000067</c:v>
                </c:pt>
                <c:pt idx="29">
                  <c:v>878508.16499999724</c:v>
                </c:pt>
                <c:pt idx="30">
                  <c:v>894579.87000000477</c:v>
                </c:pt>
                <c:pt idx="31">
                  <c:v>1002706.7899999972</c:v>
                </c:pt>
                <c:pt idx="32">
                  <c:v>995760.12500000186</c:v>
                </c:pt>
                <c:pt idx="33">
                  <c:v>1016390.2199999988</c:v>
                </c:pt>
                <c:pt idx="34">
                  <c:v>978660.84499999881</c:v>
                </c:pt>
                <c:pt idx="35">
                  <c:v>870189.625</c:v>
                </c:pt>
                <c:pt idx="36">
                  <c:v>544989.76000000164</c:v>
                </c:pt>
                <c:pt idx="37">
                  <c:v>278381.3900000006</c:v>
                </c:pt>
                <c:pt idx="38">
                  <c:v>265001.34499999881</c:v>
                </c:pt>
                <c:pt idx="39">
                  <c:v>458897.89499999955</c:v>
                </c:pt>
                <c:pt idx="40">
                  <c:v>857779.96499999985</c:v>
                </c:pt>
                <c:pt idx="41">
                  <c:v>1033653.5199999996</c:v>
                </c:pt>
                <c:pt idx="42">
                  <c:v>1072583.5949999988</c:v>
                </c:pt>
                <c:pt idx="43">
                  <c:v>1091843.5</c:v>
                </c:pt>
                <c:pt idx="44">
                  <c:v>1090940.2049999982</c:v>
                </c:pt>
                <c:pt idx="45">
                  <c:v>1078353.9750000052</c:v>
                </c:pt>
                <c:pt idx="46">
                  <c:v>1066773.0249999985</c:v>
                </c:pt>
                <c:pt idx="47">
                  <c:v>1061889.325000003</c:v>
                </c:pt>
                <c:pt idx="48">
                  <c:v>1079703.4100000001</c:v>
                </c:pt>
                <c:pt idx="49">
                  <c:v>1073238.9800000004</c:v>
                </c:pt>
                <c:pt idx="50">
                  <c:v>1085664.6799999923</c:v>
                </c:pt>
                <c:pt idx="51">
                  <c:v>1062864.4200000055</c:v>
                </c:pt>
                <c:pt idx="52">
                  <c:v>1081530.8399999961</c:v>
                </c:pt>
                <c:pt idx="53">
                  <c:v>1060919.8599999994</c:v>
                </c:pt>
                <c:pt idx="54">
                  <c:v>1049081.1250000075</c:v>
                </c:pt>
                <c:pt idx="55">
                  <c:v>1067815.4050000012</c:v>
                </c:pt>
                <c:pt idx="56">
                  <c:v>1048967.0449999943</c:v>
                </c:pt>
                <c:pt idx="57">
                  <c:v>1005868.2949999943</c:v>
                </c:pt>
                <c:pt idx="58">
                  <c:v>1051665.6300000101</c:v>
                </c:pt>
                <c:pt idx="59">
                  <c:v>1061196.2400000021</c:v>
                </c:pt>
                <c:pt idx="60">
                  <c:v>1016615.0050000027</c:v>
                </c:pt>
                <c:pt idx="61">
                  <c:v>1026970.9499999881</c:v>
                </c:pt>
                <c:pt idx="62">
                  <c:v>934010.00499999523</c:v>
                </c:pt>
                <c:pt idx="63">
                  <c:v>824361.61000000685</c:v>
                </c:pt>
                <c:pt idx="64">
                  <c:v>823029.80999999493</c:v>
                </c:pt>
                <c:pt idx="65">
                  <c:v>923827.02000001073</c:v>
                </c:pt>
                <c:pt idx="66">
                  <c:v>987954.30499999225</c:v>
                </c:pt>
                <c:pt idx="67">
                  <c:v>1006222.6150000021</c:v>
                </c:pt>
                <c:pt idx="68">
                  <c:v>1036886.5549999997</c:v>
                </c:pt>
                <c:pt idx="69">
                  <c:v>1020697.1350000054</c:v>
                </c:pt>
                <c:pt idx="70">
                  <c:v>1040223.8799999952</c:v>
                </c:pt>
                <c:pt idx="71">
                  <c:v>1086583.7700000033</c:v>
                </c:pt>
                <c:pt idx="72">
                  <c:v>1069102.2349999994</c:v>
                </c:pt>
                <c:pt idx="73">
                  <c:v>1035046.9449999928</c:v>
                </c:pt>
                <c:pt idx="74">
                  <c:v>931251.97500000149</c:v>
                </c:pt>
                <c:pt idx="75">
                  <c:v>823555.08999999613</c:v>
                </c:pt>
                <c:pt idx="76">
                  <c:v>884082.23500000685</c:v>
                </c:pt>
                <c:pt idx="77">
                  <c:v>1027397.5949999988</c:v>
                </c:pt>
                <c:pt idx="78">
                  <c:v>1021874.3650000021</c:v>
                </c:pt>
                <c:pt idx="79">
                  <c:v>1050028.1000000015</c:v>
                </c:pt>
                <c:pt idx="80">
                  <c:v>1016097.5549999997</c:v>
                </c:pt>
                <c:pt idx="81">
                  <c:v>1041647.0600000098</c:v>
                </c:pt>
                <c:pt idx="82">
                  <c:v>1043936.9499999881</c:v>
                </c:pt>
                <c:pt idx="83">
                  <c:v>1022057.9799999893</c:v>
                </c:pt>
                <c:pt idx="84">
                  <c:v>995633.0000000149</c:v>
                </c:pt>
                <c:pt idx="85">
                  <c:v>962500.4849999994</c:v>
                </c:pt>
                <c:pt idx="86">
                  <c:v>1011975.1669999957</c:v>
                </c:pt>
                <c:pt idx="87">
                  <c:v>1035036.7399999946</c:v>
                </c:pt>
                <c:pt idx="88">
                  <c:v>1018450.0100000203</c:v>
                </c:pt>
                <c:pt idx="89">
                  <c:v>1033068.5399999917</c:v>
                </c:pt>
                <c:pt idx="90">
                  <c:v>1028481.25</c:v>
                </c:pt>
                <c:pt idx="91">
                  <c:v>984262.69499999285</c:v>
                </c:pt>
                <c:pt idx="92">
                  <c:v>971448.34000000358</c:v>
                </c:pt>
                <c:pt idx="93">
                  <c:v>983161.42000000179</c:v>
                </c:pt>
                <c:pt idx="94">
                  <c:v>966103.98999999464</c:v>
                </c:pt>
                <c:pt idx="95">
                  <c:v>931671.78999999166</c:v>
                </c:pt>
                <c:pt idx="96">
                  <c:v>907185.08000001311</c:v>
                </c:pt>
                <c:pt idx="97">
                  <c:v>855239.58499999344</c:v>
                </c:pt>
                <c:pt idx="98">
                  <c:v>867320.28500001132</c:v>
                </c:pt>
                <c:pt idx="99">
                  <c:v>902756.78499998152</c:v>
                </c:pt>
                <c:pt idx="100">
                  <c:v>860152.22500002384</c:v>
                </c:pt>
                <c:pt idx="101">
                  <c:v>809920.86499999464</c:v>
                </c:pt>
                <c:pt idx="102">
                  <c:v>819501.29999998212</c:v>
                </c:pt>
                <c:pt idx="103">
                  <c:v>806565.80500000715</c:v>
                </c:pt>
                <c:pt idx="104">
                  <c:v>745787.60500001907</c:v>
                </c:pt>
                <c:pt idx="105">
                  <c:v>761267.86999997497</c:v>
                </c:pt>
                <c:pt idx="106">
                  <c:v>718327.24000000954</c:v>
                </c:pt>
                <c:pt idx="107">
                  <c:v>671544.53000000119</c:v>
                </c:pt>
                <c:pt idx="108">
                  <c:v>635769.76000000536</c:v>
                </c:pt>
                <c:pt idx="109">
                  <c:v>621555.02999998629</c:v>
                </c:pt>
                <c:pt idx="110">
                  <c:v>576721.61000001431</c:v>
                </c:pt>
                <c:pt idx="111">
                  <c:v>549746.07999998331</c:v>
                </c:pt>
                <c:pt idx="112">
                  <c:v>481728.59000001848</c:v>
                </c:pt>
                <c:pt idx="113">
                  <c:v>441799.57999999821</c:v>
                </c:pt>
                <c:pt idx="114">
                  <c:v>399692.91999998689</c:v>
                </c:pt>
                <c:pt idx="115">
                  <c:v>367424.87999999523</c:v>
                </c:pt>
                <c:pt idx="116">
                  <c:v>333537.86000001431</c:v>
                </c:pt>
                <c:pt idx="117">
                  <c:v>316737.25999999046</c:v>
                </c:pt>
                <c:pt idx="118">
                  <c:v>281620.53000000119</c:v>
                </c:pt>
                <c:pt idx="119">
                  <c:v>262872.55000001192</c:v>
                </c:pt>
                <c:pt idx="120">
                  <c:v>216928.46999999881</c:v>
                </c:pt>
                <c:pt idx="121">
                  <c:v>213850.78000000119</c:v>
                </c:pt>
                <c:pt idx="122">
                  <c:v>175475.01999998093</c:v>
                </c:pt>
                <c:pt idx="123">
                  <c:v>160691.07000000775</c:v>
                </c:pt>
                <c:pt idx="124">
                  <c:v>129454.6099999994</c:v>
                </c:pt>
                <c:pt idx="125">
                  <c:v>110002.59000000358</c:v>
                </c:pt>
                <c:pt idx="126">
                  <c:v>81713.590000003576</c:v>
                </c:pt>
                <c:pt idx="127">
                  <c:v>66264.199999988079</c:v>
                </c:pt>
                <c:pt idx="128">
                  <c:v>43471.460000008345</c:v>
                </c:pt>
                <c:pt idx="129">
                  <c:v>30363.199999988079</c:v>
                </c:pt>
                <c:pt idx="130">
                  <c:v>15134.940000012517</c:v>
                </c:pt>
                <c:pt idx="131">
                  <c:v>16217.089999988675</c:v>
                </c:pt>
                <c:pt idx="132">
                  <c:v>17893.680000007153</c:v>
                </c:pt>
                <c:pt idx="133">
                  <c:v>10764.879999995232</c:v>
                </c:pt>
                <c:pt idx="134">
                  <c:v>6325.359999999404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D33-4CC4-B44F-574FB4173687}"/>
            </c:ext>
          </c:extLst>
        </c:ser>
        <c:ser>
          <c:idx val="5"/>
          <c:order val="5"/>
          <c:tx>
            <c:strRef>
              <c:f>crush!$FK$2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crush!$CQ$3:$CQ$192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21860.94875221694</c:v>
                </c:pt>
                <c:pt idx="15">
                  <c:v>22376.007256006102</c:v>
                </c:pt>
                <c:pt idx="16">
                  <c:v>23486.800369353638</c:v>
                </c:pt>
                <c:pt idx="17">
                  <c:v>35694.570556433275</c:v>
                </c:pt>
                <c:pt idx="18">
                  <c:v>48889.156065963587</c:v>
                </c:pt>
                <c:pt idx="19">
                  <c:v>71706.789054887573</c:v>
                </c:pt>
                <c:pt idx="20">
                  <c:v>104736.36650378216</c:v>
                </c:pt>
                <c:pt idx="21">
                  <c:v>103686.3995920982</c:v>
                </c:pt>
                <c:pt idx="22">
                  <c:v>143439.11779197684</c:v>
                </c:pt>
                <c:pt idx="23">
                  <c:v>153073.09954058129</c:v>
                </c:pt>
                <c:pt idx="24">
                  <c:v>128053.87865806161</c:v>
                </c:pt>
                <c:pt idx="25">
                  <c:v>167147.2554769009</c:v>
                </c:pt>
                <c:pt idx="26">
                  <c:v>200269.56146586212</c:v>
                </c:pt>
                <c:pt idx="27">
                  <c:v>216005.34040682687</c:v>
                </c:pt>
                <c:pt idx="28">
                  <c:v>242235.48749999993</c:v>
                </c:pt>
                <c:pt idx="29">
                  <c:v>276106.63500000013</c:v>
                </c:pt>
                <c:pt idx="30">
                  <c:v>324087.53625000006</c:v>
                </c:pt>
                <c:pt idx="31">
                  <c:v>367842.72</c:v>
                </c:pt>
                <c:pt idx="32">
                  <c:v>417355.64999999979</c:v>
                </c:pt>
                <c:pt idx="33">
                  <c:v>496932.24000000022</c:v>
                </c:pt>
                <c:pt idx="34">
                  <c:v>526034.58749999979</c:v>
                </c:pt>
                <c:pt idx="35">
                  <c:v>586818.83250000025</c:v>
                </c:pt>
                <c:pt idx="36">
                  <c:v>612370.35749999969</c:v>
                </c:pt>
                <c:pt idx="37">
                  <c:v>591172.60875000036</c:v>
                </c:pt>
                <c:pt idx="38">
                  <c:v>592646.19749999978</c:v>
                </c:pt>
                <c:pt idx="39">
                  <c:v>663345.03</c:v>
                </c:pt>
                <c:pt idx="40">
                  <c:v>731850.375</c:v>
                </c:pt>
                <c:pt idx="41">
                  <c:v>737193.81375000067</c:v>
                </c:pt>
                <c:pt idx="42">
                  <c:v>761676.26999999955</c:v>
                </c:pt>
                <c:pt idx="43">
                  <c:v>779415.90375000006</c:v>
                </c:pt>
                <c:pt idx="44">
                  <c:v>796693.72499999916</c:v>
                </c:pt>
                <c:pt idx="45">
                  <c:v>803095.91625000117</c:v>
                </c:pt>
                <c:pt idx="46">
                  <c:v>799593.79124999978</c:v>
                </c:pt>
                <c:pt idx="47">
                  <c:v>795319.36499999883</c:v>
                </c:pt>
                <c:pt idx="48">
                  <c:v>830223.05250000022</c:v>
                </c:pt>
                <c:pt idx="49">
                  <c:v>842852.05500000156</c:v>
                </c:pt>
                <c:pt idx="50">
                  <c:v>868546.64625000022</c:v>
                </c:pt>
                <c:pt idx="51">
                  <c:v>882530.88643304235</c:v>
                </c:pt>
                <c:pt idx="52">
                  <c:v>891938.28260445804</c:v>
                </c:pt>
                <c:pt idx="53">
                  <c:v>892736.20858472027</c:v>
                </c:pt>
                <c:pt idx="54">
                  <c:v>902847.3720248153</c:v>
                </c:pt>
                <c:pt idx="55">
                  <c:v>915175.38971558365</c:v>
                </c:pt>
                <c:pt idx="56">
                  <c:v>911229.26352192205</c:v>
                </c:pt>
                <c:pt idx="57">
                  <c:v>932257.63068095571</c:v>
                </c:pt>
                <c:pt idx="58">
                  <c:v>895268.58001887659</c:v>
                </c:pt>
                <c:pt idx="59">
                  <c:v>839573.2243374039</c:v>
                </c:pt>
                <c:pt idx="60">
                  <c:v>669384.58701312274</c:v>
                </c:pt>
                <c:pt idx="61">
                  <c:v>459032.62692738423</c:v>
                </c:pt>
                <c:pt idx="62">
                  <c:v>459170.88108396437</c:v>
                </c:pt>
                <c:pt idx="63">
                  <c:v>704817.50145003921</c:v>
                </c:pt>
                <c:pt idx="64">
                  <c:v>886716.44624999911</c:v>
                </c:pt>
                <c:pt idx="65">
                  <c:v>931667.36100265943</c:v>
                </c:pt>
                <c:pt idx="66">
                  <c:v>953260.16782992589</c:v>
                </c:pt>
                <c:pt idx="67">
                  <c:v>953282.28375000134</c:v>
                </c:pt>
                <c:pt idx="68">
                  <c:v>953282.28375000134</c:v>
                </c:pt>
                <c:pt idx="69">
                  <c:v>941504.65701256343</c:v>
                </c:pt>
                <c:pt idx="70">
                  <c:v>942763.90499999933</c:v>
                </c:pt>
                <c:pt idx="71">
                  <c:v>950555.60625000112</c:v>
                </c:pt>
                <c:pt idx="72">
                  <c:v>942682.84095427976</c:v>
                </c:pt>
                <c:pt idx="73">
                  <c:v>937038.7842799105</c:v>
                </c:pt>
                <c:pt idx="74">
                  <c:v>947887.59152489074</c:v>
                </c:pt>
                <c:pt idx="75">
                  <c:v>940790.25749999844</c:v>
                </c:pt>
                <c:pt idx="76">
                  <c:v>944278.35958290147</c:v>
                </c:pt>
                <c:pt idx="77">
                  <c:v>953282.28375000134</c:v>
                </c:pt>
                <c:pt idx="78">
                  <c:v>953211.09017426777</c:v>
                </c:pt>
                <c:pt idx="79">
                  <c:v>953282.28375000134</c:v>
                </c:pt>
                <c:pt idx="80">
                  <c:v>938377.61828859709</c:v>
                </c:pt>
                <c:pt idx="81">
                  <c:v>930414.58529523853</c:v>
                </c:pt>
                <c:pt idx="82">
                  <c:v>953282.28375000134</c:v>
                </c:pt>
                <c:pt idx="83">
                  <c:v>947695.71355252597</c:v>
                </c:pt>
                <c:pt idx="84">
                  <c:v>944255.44404327939</c:v>
                </c:pt>
                <c:pt idx="85">
                  <c:v>953282.28375000134</c:v>
                </c:pt>
                <c:pt idx="86">
                  <c:v>927082.249262142</c:v>
                </c:pt>
                <c:pt idx="87">
                  <c:v>938498.67750000022</c:v>
                </c:pt>
                <c:pt idx="88">
                  <c:v>900812.21624999866</c:v>
                </c:pt>
                <c:pt idx="89">
                  <c:v>895136.98130489443</c:v>
                </c:pt>
                <c:pt idx="90">
                  <c:v>901591.31947706081</c:v>
                </c:pt>
                <c:pt idx="91">
                  <c:v>927505.92877969914</c:v>
                </c:pt>
                <c:pt idx="92">
                  <c:v>905299.69097226032</c:v>
                </c:pt>
                <c:pt idx="93">
                  <c:v>930509.85486579174</c:v>
                </c:pt>
                <c:pt idx="94">
                  <c:v>924837.00897943019</c:v>
                </c:pt>
                <c:pt idx="95">
                  <c:v>948690.04372081649</c:v>
                </c:pt>
                <c:pt idx="96">
                  <c:v>933427.01599911531</c:v>
                </c:pt>
                <c:pt idx="97">
                  <c:v>903693.53805564181</c:v>
                </c:pt>
                <c:pt idx="98">
                  <c:v>898324.29529756564</c:v>
                </c:pt>
                <c:pt idx="99">
                  <c:v>916867.33186189621</c:v>
                </c:pt>
                <c:pt idx="100">
                  <c:v>934402.48493086919</c:v>
                </c:pt>
                <c:pt idx="101">
                  <c:v>934056.61448791856</c:v>
                </c:pt>
                <c:pt idx="102">
                  <c:v>947171.92246171739</c:v>
                </c:pt>
                <c:pt idx="103">
                  <c:v>951697.99728330632</c:v>
                </c:pt>
                <c:pt idx="104">
                  <c:v>939674.66664084513</c:v>
                </c:pt>
                <c:pt idx="105">
                  <c:v>930507.45364856883</c:v>
                </c:pt>
                <c:pt idx="106">
                  <c:v>942614.73148377845</c:v>
                </c:pt>
                <c:pt idx="107">
                  <c:v>939093.97499999776</c:v>
                </c:pt>
                <c:pt idx="108">
                  <c:v>913498.62283030094</c:v>
                </c:pt>
                <c:pt idx="109">
                  <c:v>926278.71269191685</c:v>
                </c:pt>
                <c:pt idx="110">
                  <c:v>927236.25073268102</c:v>
                </c:pt>
                <c:pt idx="111">
                  <c:v>928766.79230244784</c:v>
                </c:pt>
                <c:pt idx="112">
                  <c:v>906151.56250271935</c:v>
                </c:pt>
                <c:pt idx="113">
                  <c:v>906220.73486643343</c:v>
                </c:pt>
                <c:pt idx="114">
                  <c:v>908175.96375000849</c:v>
                </c:pt>
                <c:pt idx="115">
                  <c:v>890491.456133798</c:v>
                </c:pt>
                <c:pt idx="116">
                  <c:v>900327.83878578804</c:v>
                </c:pt>
                <c:pt idx="117">
                  <c:v>886996.35012948071</c:v>
                </c:pt>
                <c:pt idx="118">
                  <c:v>884191.1599003775</c:v>
                </c:pt>
                <c:pt idx="119">
                  <c:v>868948.53134372213</c:v>
                </c:pt>
                <c:pt idx="120">
                  <c:v>792058.07869565568</c:v>
                </c:pt>
                <c:pt idx="121">
                  <c:v>839403.20303418324</c:v>
                </c:pt>
                <c:pt idx="122">
                  <c:v>853732.4221006243</c:v>
                </c:pt>
                <c:pt idx="123">
                  <c:v>877394.04213887593</c:v>
                </c:pt>
                <c:pt idx="124">
                  <c:v>844653.34124999866</c:v>
                </c:pt>
                <c:pt idx="125">
                  <c:v>866416.64294465887</c:v>
                </c:pt>
                <c:pt idx="126">
                  <c:v>877152.47767662932</c:v>
                </c:pt>
                <c:pt idx="127">
                  <c:v>885497.0619531119</c:v>
                </c:pt>
                <c:pt idx="128">
                  <c:v>875734.30913008831</c:v>
                </c:pt>
                <c:pt idx="129">
                  <c:v>874008.95071549632</c:v>
                </c:pt>
                <c:pt idx="130">
                  <c:v>880099.65531438752</c:v>
                </c:pt>
                <c:pt idx="131">
                  <c:v>861341.51402753696</c:v>
                </c:pt>
                <c:pt idx="132">
                  <c:v>868709.85114144848</c:v>
                </c:pt>
                <c:pt idx="133">
                  <c:v>854693.54919905588</c:v>
                </c:pt>
                <c:pt idx="134">
                  <c:v>873003.25994484359</c:v>
                </c:pt>
                <c:pt idx="135">
                  <c:v>865046.3288268809</c:v>
                </c:pt>
                <c:pt idx="136">
                  <c:v>867108.85948445532</c:v>
                </c:pt>
                <c:pt idx="137">
                  <c:v>851789.77416828577</c:v>
                </c:pt>
                <c:pt idx="138">
                  <c:v>844530.20549778198</c:v>
                </c:pt>
                <c:pt idx="139">
                  <c:v>857436.52146403096</c:v>
                </c:pt>
                <c:pt idx="140">
                  <c:v>832536.47222901508</c:v>
                </c:pt>
                <c:pt idx="141">
                  <c:v>839198.34470448736</c:v>
                </c:pt>
                <c:pt idx="142">
                  <c:v>820278.24322040193</c:v>
                </c:pt>
                <c:pt idx="143">
                  <c:v>836831.88852338842</c:v>
                </c:pt>
                <c:pt idx="144">
                  <c:v>832443.32151749928</c:v>
                </c:pt>
                <c:pt idx="145">
                  <c:v>848761.54643712076</c:v>
                </c:pt>
                <c:pt idx="146">
                  <c:v>854503.76108118589</c:v>
                </c:pt>
                <c:pt idx="147">
                  <c:v>838157.39215560921</c:v>
                </c:pt>
                <c:pt idx="148">
                  <c:v>805755.1261166255</c:v>
                </c:pt>
                <c:pt idx="149">
                  <c:v>794748.00226400141</c:v>
                </c:pt>
                <c:pt idx="150">
                  <c:v>760451.05607447866</c:v>
                </c:pt>
                <c:pt idx="151">
                  <c:v>515154.52431786573</c:v>
                </c:pt>
              </c:numCache>
            </c:numRef>
          </c:cat>
          <c:val>
            <c:numRef>
              <c:f>crush!$FJ$3:$FJ$192</c:f>
              <c:numCache>
                <c:formatCode>General</c:formatCode>
                <c:ptCount val="190"/>
                <c:pt idx="0">
                  <c:v>30486.820000000003</c:v>
                </c:pt>
                <c:pt idx="1">
                  <c:v>55334.62999999999</c:v>
                </c:pt>
                <c:pt idx="2">
                  <c:v>100929.06499999999</c:v>
                </c:pt>
                <c:pt idx="3">
                  <c:v>135330.81000000003</c:v>
                </c:pt>
                <c:pt idx="4">
                  <c:v>216250.58000000002</c:v>
                </c:pt>
                <c:pt idx="5">
                  <c:v>278336.15000000014</c:v>
                </c:pt>
                <c:pt idx="6">
                  <c:v>303034.10999999987</c:v>
                </c:pt>
                <c:pt idx="7">
                  <c:v>350889.85499999998</c:v>
                </c:pt>
                <c:pt idx="8">
                  <c:v>378969.17500000005</c:v>
                </c:pt>
                <c:pt idx="9">
                  <c:v>398508.59499999951</c:v>
                </c:pt>
                <c:pt idx="10">
                  <c:v>478934.80000000028</c:v>
                </c:pt>
                <c:pt idx="11">
                  <c:v>544797.40000000037</c:v>
                </c:pt>
                <c:pt idx="12">
                  <c:v>561694.62499999907</c:v>
                </c:pt>
                <c:pt idx="13">
                  <c:v>619512.93500000052</c:v>
                </c:pt>
                <c:pt idx="14">
                  <c:v>657874.26499999966</c:v>
                </c:pt>
                <c:pt idx="15">
                  <c:v>692472.38600000087</c:v>
                </c:pt>
                <c:pt idx="16">
                  <c:v>738506.13999999966</c:v>
                </c:pt>
                <c:pt idx="17">
                  <c:v>803051.95000000019</c:v>
                </c:pt>
                <c:pt idx="18">
                  <c:v>782648.88000000082</c:v>
                </c:pt>
                <c:pt idx="19">
                  <c:v>923695.42899999861</c:v>
                </c:pt>
                <c:pt idx="20">
                  <c:v>897277.97000000067</c:v>
                </c:pt>
                <c:pt idx="21">
                  <c:v>918998.6799999997</c:v>
                </c:pt>
                <c:pt idx="22">
                  <c:v>918821.93999999948</c:v>
                </c:pt>
                <c:pt idx="23">
                  <c:v>847874.11500000022</c:v>
                </c:pt>
                <c:pt idx="24">
                  <c:v>595296.11000000313</c:v>
                </c:pt>
                <c:pt idx="25">
                  <c:v>144130.31999999657</c:v>
                </c:pt>
                <c:pt idx="26">
                  <c:v>8143.6300000026822</c:v>
                </c:pt>
                <c:pt idx="27">
                  <c:v>27582.570000000298</c:v>
                </c:pt>
                <c:pt idx="28">
                  <c:v>83703.589999996126</c:v>
                </c:pt>
                <c:pt idx="29">
                  <c:v>587718.74500000291</c:v>
                </c:pt>
                <c:pt idx="30">
                  <c:v>1013770.209999999</c:v>
                </c:pt>
                <c:pt idx="31">
                  <c:v>1078026.9049999975</c:v>
                </c:pt>
                <c:pt idx="32">
                  <c:v>1080746.8399999999</c:v>
                </c:pt>
                <c:pt idx="33">
                  <c:v>1094115.995000001</c:v>
                </c:pt>
                <c:pt idx="34">
                  <c:v>1024932.1000000015</c:v>
                </c:pt>
                <c:pt idx="35">
                  <c:v>920504.59499999881</c:v>
                </c:pt>
                <c:pt idx="36">
                  <c:v>754527.71000000462</c:v>
                </c:pt>
                <c:pt idx="37">
                  <c:v>700828.30000000075</c:v>
                </c:pt>
                <c:pt idx="38">
                  <c:v>704270.37999999896</c:v>
                </c:pt>
                <c:pt idx="39">
                  <c:v>848590.86499999464</c:v>
                </c:pt>
                <c:pt idx="40">
                  <c:v>962979.12000000104</c:v>
                </c:pt>
                <c:pt idx="41">
                  <c:v>1030920.2900000028</c:v>
                </c:pt>
                <c:pt idx="42">
                  <c:v>1078868.7049999982</c:v>
                </c:pt>
                <c:pt idx="43">
                  <c:v>1095133.2550000027</c:v>
                </c:pt>
                <c:pt idx="44">
                  <c:v>1077000.1949999966</c:v>
                </c:pt>
                <c:pt idx="45">
                  <c:v>1064360.1900000051</c:v>
                </c:pt>
                <c:pt idx="46">
                  <c:v>1092682.9549999982</c:v>
                </c:pt>
                <c:pt idx="47">
                  <c:v>1112733.7799999937</c:v>
                </c:pt>
                <c:pt idx="48">
                  <c:v>1096666.1200000048</c:v>
                </c:pt>
                <c:pt idx="49">
                  <c:v>1108937.7199999988</c:v>
                </c:pt>
                <c:pt idx="50">
                  <c:v>1119538.8800000027</c:v>
                </c:pt>
                <c:pt idx="51">
                  <c:v>1088769.4450000003</c:v>
                </c:pt>
                <c:pt idx="52">
                  <c:v>932454.68999999762</c:v>
                </c:pt>
                <c:pt idx="53">
                  <c:v>875195.44499999285</c:v>
                </c:pt>
                <c:pt idx="54">
                  <c:v>972476.67000000179</c:v>
                </c:pt>
                <c:pt idx="55">
                  <c:v>1022341.1799999997</c:v>
                </c:pt>
                <c:pt idx="56">
                  <c:v>1013040.7800000086</c:v>
                </c:pt>
                <c:pt idx="57">
                  <c:v>1030453.9849999994</c:v>
                </c:pt>
                <c:pt idx="58">
                  <c:v>1092794.8399999961</c:v>
                </c:pt>
                <c:pt idx="59">
                  <c:v>1086132.625</c:v>
                </c:pt>
                <c:pt idx="60">
                  <c:v>1056968.8600000069</c:v>
                </c:pt>
                <c:pt idx="61">
                  <c:v>1037363.7050000057</c:v>
                </c:pt>
                <c:pt idx="62">
                  <c:v>1029923.2049999908</c:v>
                </c:pt>
                <c:pt idx="63">
                  <c:v>1010697.140000008</c:v>
                </c:pt>
                <c:pt idx="64">
                  <c:v>1042908.4699999839</c:v>
                </c:pt>
                <c:pt idx="65">
                  <c:v>1077760.7599999979</c:v>
                </c:pt>
                <c:pt idx="66">
                  <c:v>1096960.1700000092</c:v>
                </c:pt>
                <c:pt idx="67">
                  <c:v>1112362.8449999914</c:v>
                </c:pt>
                <c:pt idx="68">
                  <c:v>1093580.2100000083</c:v>
                </c:pt>
                <c:pt idx="69">
                  <c:v>1103558.0350000039</c:v>
                </c:pt>
                <c:pt idx="70">
                  <c:v>1092792.0199999958</c:v>
                </c:pt>
                <c:pt idx="71">
                  <c:v>1107010.8599999994</c:v>
                </c:pt>
                <c:pt idx="72">
                  <c:v>1078082.6550000012</c:v>
                </c:pt>
                <c:pt idx="73">
                  <c:v>1047387.6449999958</c:v>
                </c:pt>
                <c:pt idx="74">
                  <c:v>1074671.6600000039</c:v>
                </c:pt>
                <c:pt idx="75">
                  <c:v>1088950.3050000072</c:v>
                </c:pt>
                <c:pt idx="76">
                  <c:v>1086281.6299999952</c:v>
                </c:pt>
                <c:pt idx="77">
                  <c:v>1064188.3549999893</c:v>
                </c:pt>
                <c:pt idx="78">
                  <c:v>1013900.5099999979</c:v>
                </c:pt>
                <c:pt idx="79">
                  <c:v>994938.21000000834</c:v>
                </c:pt>
                <c:pt idx="80">
                  <c:v>1026239.900000006</c:v>
                </c:pt>
                <c:pt idx="81">
                  <c:v>1015104.7200000063</c:v>
                </c:pt>
                <c:pt idx="82">
                  <c:v>975810.16999998689</c:v>
                </c:pt>
                <c:pt idx="83">
                  <c:v>976952.60000000894</c:v>
                </c:pt>
                <c:pt idx="84">
                  <c:v>980187.65000000596</c:v>
                </c:pt>
                <c:pt idx="85">
                  <c:v>0</c:v>
                </c:pt>
                <c:pt idx="86">
                  <c:v>964506.31499999762</c:v>
                </c:pt>
                <c:pt idx="87">
                  <c:v>887836.16999998689</c:v>
                </c:pt>
                <c:pt idx="88">
                  <c:v>931887.15500000119</c:v>
                </c:pt>
                <c:pt idx="89">
                  <c:v>986013.46000000834</c:v>
                </c:pt>
                <c:pt idx="90">
                  <c:v>934370.30999998748</c:v>
                </c:pt>
                <c:pt idx="91">
                  <c:v>935345.87000000477</c:v>
                </c:pt>
                <c:pt idx="92">
                  <c:v>924941.82000000775</c:v>
                </c:pt>
                <c:pt idx="93">
                  <c:v>871223.10499998927</c:v>
                </c:pt>
                <c:pt idx="94">
                  <c:v>852703.82500000298</c:v>
                </c:pt>
                <c:pt idx="95">
                  <c:v>853406.6400000006</c:v>
                </c:pt>
                <c:pt idx="96">
                  <c:v>782165.70000001788</c:v>
                </c:pt>
                <c:pt idx="97">
                  <c:v>807984.32999998331</c:v>
                </c:pt>
                <c:pt idx="98">
                  <c:v>822007.32000000775</c:v>
                </c:pt>
                <c:pt idx="99">
                  <c:v>785671.55999998748</c:v>
                </c:pt>
                <c:pt idx="100">
                  <c:v>772961.66000001132</c:v>
                </c:pt>
                <c:pt idx="101">
                  <c:v>697456.53000000119</c:v>
                </c:pt>
                <c:pt idx="102">
                  <c:v>614016.79000000656</c:v>
                </c:pt>
                <c:pt idx="103">
                  <c:v>637304.50999997556</c:v>
                </c:pt>
                <c:pt idx="104">
                  <c:v>548719.57999999821</c:v>
                </c:pt>
                <c:pt idx="105">
                  <c:v>521478.82000002265</c:v>
                </c:pt>
                <c:pt idx="106">
                  <c:v>516070.72999998927</c:v>
                </c:pt>
                <c:pt idx="107">
                  <c:v>509090.73999997973</c:v>
                </c:pt>
                <c:pt idx="108">
                  <c:v>511679.02000001073</c:v>
                </c:pt>
                <c:pt idx="109">
                  <c:v>489022.18000002205</c:v>
                </c:pt>
                <c:pt idx="110">
                  <c:v>430654.54999998212</c:v>
                </c:pt>
                <c:pt idx="111">
                  <c:v>382600.31000000238</c:v>
                </c:pt>
                <c:pt idx="112">
                  <c:v>335958.33999998868</c:v>
                </c:pt>
                <c:pt idx="113">
                  <c:v>284693.61000001431</c:v>
                </c:pt>
                <c:pt idx="114">
                  <c:v>324546.86000001431</c:v>
                </c:pt>
                <c:pt idx="115">
                  <c:v>325257.06000000238</c:v>
                </c:pt>
                <c:pt idx="116">
                  <c:v>280645.59999999404</c:v>
                </c:pt>
                <c:pt idx="117">
                  <c:v>253070.00999997556</c:v>
                </c:pt>
                <c:pt idx="118">
                  <c:v>218867.87000001967</c:v>
                </c:pt>
                <c:pt idx="119">
                  <c:v>227212.3599999696</c:v>
                </c:pt>
                <c:pt idx="120">
                  <c:v>211103.27000002563</c:v>
                </c:pt>
                <c:pt idx="121">
                  <c:v>200218.26999999583</c:v>
                </c:pt>
                <c:pt idx="122">
                  <c:v>166072.89999999106</c:v>
                </c:pt>
                <c:pt idx="123">
                  <c:v>127518.02000001073</c:v>
                </c:pt>
                <c:pt idx="124">
                  <c:v>92901.199999988079</c:v>
                </c:pt>
                <c:pt idx="125">
                  <c:v>81212.850000008941</c:v>
                </c:pt>
                <c:pt idx="126">
                  <c:v>57115.72999997437</c:v>
                </c:pt>
                <c:pt idx="127">
                  <c:v>32792.980000019073</c:v>
                </c:pt>
                <c:pt idx="128">
                  <c:v>21490.380000010133</c:v>
                </c:pt>
                <c:pt idx="129">
                  <c:v>10043.379999995232</c:v>
                </c:pt>
                <c:pt idx="130">
                  <c:v>9707.1500000059605</c:v>
                </c:pt>
                <c:pt idx="131">
                  <c:v>8258.4099999964237</c:v>
                </c:pt>
                <c:pt idx="132">
                  <c:v>8850.9499999880791</c:v>
                </c:pt>
                <c:pt idx="133">
                  <c:v>10478.730000004172</c:v>
                </c:pt>
                <c:pt idx="134">
                  <c:v>14840.859999999404</c:v>
                </c:pt>
                <c:pt idx="135">
                  <c:v>15259.909999996424</c:v>
                </c:pt>
                <c:pt idx="136">
                  <c:v>12916.760000005364</c:v>
                </c:pt>
                <c:pt idx="137">
                  <c:v>12254.940000012517</c:v>
                </c:pt>
                <c:pt idx="138">
                  <c:v>13600.310000002384</c:v>
                </c:pt>
                <c:pt idx="139">
                  <c:v>13109.459999993443</c:v>
                </c:pt>
                <c:pt idx="140">
                  <c:v>14876.209999993443</c:v>
                </c:pt>
                <c:pt idx="141">
                  <c:v>17998.180000007153</c:v>
                </c:pt>
                <c:pt idx="142">
                  <c:v>10445.310000002384</c:v>
                </c:pt>
                <c:pt idx="143">
                  <c:v>8770.8199999928474</c:v>
                </c:pt>
                <c:pt idx="144">
                  <c:v>7221.5</c:v>
                </c:pt>
                <c:pt idx="145">
                  <c:v>3962.1300000101328</c:v>
                </c:pt>
                <c:pt idx="146">
                  <c:v>2763.4099999964237</c:v>
                </c:pt>
                <c:pt idx="147">
                  <c:v>0</c:v>
                </c:pt>
                <c:pt idx="148">
                  <c:v>3760.1599999964237</c:v>
                </c:pt>
                <c:pt idx="149">
                  <c:v>716.86999998986721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D33-4CC4-B44F-574FB4173687}"/>
            </c:ext>
          </c:extLst>
        </c:ser>
        <c:ser>
          <c:idx val="6"/>
          <c:order val="6"/>
          <c:tx>
            <c:strRef>
              <c:f>crush!$FL$2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crush!$CQ$3:$CQ$192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21860.94875221694</c:v>
                </c:pt>
                <c:pt idx="15">
                  <c:v>22376.007256006102</c:v>
                </c:pt>
                <c:pt idx="16">
                  <c:v>23486.800369353638</c:v>
                </c:pt>
                <c:pt idx="17">
                  <c:v>35694.570556433275</c:v>
                </c:pt>
                <c:pt idx="18">
                  <c:v>48889.156065963587</c:v>
                </c:pt>
                <c:pt idx="19">
                  <c:v>71706.789054887573</c:v>
                </c:pt>
                <c:pt idx="20">
                  <c:v>104736.36650378216</c:v>
                </c:pt>
                <c:pt idx="21">
                  <c:v>103686.3995920982</c:v>
                </c:pt>
                <c:pt idx="22">
                  <c:v>143439.11779197684</c:v>
                </c:pt>
                <c:pt idx="23">
                  <c:v>153073.09954058129</c:v>
                </c:pt>
                <c:pt idx="24">
                  <c:v>128053.87865806161</c:v>
                </c:pt>
                <c:pt idx="25">
                  <c:v>167147.2554769009</c:v>
                </c:pt>
                <c:pt idx="26">
                  <c:v>200269.56146586212</c:v>
                </c:pt>
                <c:pt idx="27">
                  <c:v>216005.34040682687</c:v>
                </c:pt>
                <c:pt idx="28">
                  <c:v>242235.48749999993</c:v>
                </c:pt>
                <c:pt idx="29">
                  <c:v>276106.63500000013</c:v>
                </c:pt>
                <c:pt idx="30">
                  <c:v>324087.53625000006</c:v>
                </c:pt>
                <c:pt idx="31">
                  <c:v>367842.72</c:v>
                </c:pt>
                <c:pt idx="32">
                  <c:v>417355.64999999979</c:v>
                </c:pt>
                <c:pt idx="33">
                  <c:v>496932.24000000022</c:v>
                </c:pt>
                <c:pt idx="34">
                  <c:v>526034.58749999979</c:v>
                </c:pt>
                <c:pt idx="35">
                  <c:v>586818.83250000025</c:v>
                </c:pt>
                <c:pt idx="36">
                  <c:v>612370.35749999969</c:v>
                </c:pt>
                <c:pt idx="37">
                  <c:v>591172.60875000036</c:v>
                </c:pt>
                <c:pt idx="38">
                  <c:v>592646.19749999978</c:v>
                </c:pt>
                <c:pt idx="39">
                  <c:v>663345.03</c:v>
                </c:pt>
                <c:pt idx="40">
                  <c:v>731850.375</c:v>
                </c:pt>
                <c:pt idx="41">
                  <c:v>737193.81375000067</c:v>
                </c:pt>
                <c:pt idx="42">
                  <c:v>761676.26999999955</c:v>
                </c:pt>
                <c:pt idx="43">
                  <c:v>779415.90375000006</c:v>
                </c:pt>
                <c:pt idx="44">
                  <c:v>796693.72499999916</c:v>
                </c:pt>
                <c:pt idx="45">
                  <c:v>803095.91625000117</c:v>
                </c:pt>
                <c:pt idx="46">
                  <c:v>799593.79124999978</c:v>
                </c:pt>
                <c:pt idx="47">
                  <c:v>795319.36499999883</c:v>
                </c:pt>
                <c:pt idx="48">
                  <c:v>830223.05250000022</c:v>
                </c:pt>
                <c:pt idx="49">
                  <c:v>842852.05500000156</c:v>
                </c:pt>
                <c:pt idx="50">
                  <c:v>868546.64625000022</c:v>
                </c:pt>
                <c:pt idx="51">
                  <c:v>882530.88643304235</c:v>
                </c:pt>
                <c:pt idx="52">
                  <c:v>891938.28260445804</c:v>
                </c:pt>
                <c:pt idx="53">
                  <c:v>892736.20858472027</c:v>
                </c:pt>
                <c:pt idx="54">
                  <c:v>902847.3720248153</c:v>
                </c:pt>
                <c:pt idx="55">
                  <c:v>915175.38971558365</c:v>
                </c:pt>
                <c:pt idx="56">
                  <c:v>911229.26352192205</c:v>
                </c:pt>
                <c:pt idx="57">
                  <c:v>932257.63068095571</c:v>
                </c:pt>
                <c:pt idx="58">
                  <c:v>895268.58001887659</c:v>
                </c:pt>
                <c:pt idx="59">
                  <c:v>839573.2243374039</c:v>
                </c:pt>
                <c:pt idx="60">
                  <c:v>669384.58701312274</c:v>
                </c:pt>
                <c:pt idx="61">
                  <c:v>459032.62692738423</c:v>
                </c:pt>
                <c:pt idx="62">
                  <c:v>459170.88108396437</c:v>
                </c:pt>
                <c:pt idx="63">
                  <c:v>704817.50145003921</c:v>
                </c:pt>
                <c:pt idx="64">
                  <c:v>886716.44624999911</c:v>
                </c:pt>
                <c:pt idx="65">
                  <c:v>931667.36100265943</c:v>
                </c:pt>
                <c:pt idx="66">
                  <c:v>953260.16782992589</c:v>
                </c:pt>
                <c:pt idx="67">
                  <c:v>953282.28375000134</c:v>
                </c:pt>
                <c:pt idx="68">
                  <c:v>953282.28375000134</c:v>
                </c:pt>
                <c:pt idx="69">
                  <c:v>941504.65701256343</c:v>
                </c:pt>
                <c:pt idx="70">
                  <c:v>942763.90499999933</c:v>
                </c:pt>
                <c:pt idx="71">
                  <c:v>950555.60625000112</c:v>
                </c:pt>
                <c:pt idx="72">
                  <c:v>942682.84095427976</c:v>
                </c:pt>
                <c:pt idx="73">
                  <c:v>937038.7842799105</c:v>
                </c:pt>
                <c:pt idx="74">
                  <c:v>947887.59152489074</c:v>
                </c:pt>
                <c:pt idx="75">
                  <c:v>940790.25749999844</c:v>
                </c:pt>
                <c:pt idx="76">
                  <c:v>944278.35958290147</c:v>
                </c:pt>
                <c:pt idx="77">
                  <c:v>953282.28375000134</c:v>
                </c:pt>
                <c:pt idx="78">
                  <c:v>953211.09017426777</c:v>
                </c:pt>
                <c:pt idx="79">
                  <c:v>953282.28375000134</c:v>
                </c:pt>
                <c:pt idx="80">
                  <c:v>938377.61828859709</c:v>
                </c:pt>
                <c:pt idx="81">
                  <c:v>930414.58529523853</c:v>
                </c:pt>
                <c:pt idx="82">
                  <c:v>953282.28375000134</c:v>
                </c:pt>
                <c:pt idx="83">
                  <c:v>947695.71355252597</c:v>
                </c:pt>
                <c:pt idx="84">
                  <c:v>944255.44404327939</c:v>
                </c:pt>
                <c:pt idx="85">
                  <c:v>953282.28375000134</c:v>
                </c:pt>
                <c:pt idx="86">
                  <c:v>927082.249262142</c:v>
                </c:pt>
                <c:pt idx="87">
                  <c:v>938498.67750000022</c:v>
                </c:pt>
                <c:pt idx="88">
                  <c:v>900812.21624999866</c:v>
                </c:pt>
                <c:pt idx="89">
                  <c:v>895136.98130489443</c:v>
                </c:pt>
                <c:pt idx="90">
                  <c:v>901591.31947706081</c:v>
                </c:pt>
                <c:pt idx="91">
                  <c:v>927505.92877969914</c:v>
                </c:pt>
                <c:pt idx="92">
                  <c:v>905299.69097226032</c:v>
                </c:pt>
                <c:pt idx="93">
                  <c:v>930509.85486579174</c:v>
                </c:pt>
                <c:pt idx="94">
                  <c:v>924837.00897943019</c:v>
                </c:pt>
                <c:pt idx="95">
                  <c:v>948690.04372081649</c:v>
                </c:pt>
                <c:pt idx="96">
                  <c:v>933427.01599911531</c:v>
                </c:pt>
                <c:pt idx="97">
                  <c:v>903693.53805564181</c:v>
                </c:pt>
                <c:pt idx="98">
                  <c:v>898324.29529756564</c:v>
                </c:pt>
                <c:pt idx="99">
                  <c:v>916867.33186189621</c:v>
                </c:pt>
                <c:pt idx="100">
                  <c:v>934402.48493086919</c:v>
                </c:pt>
                <c:pt idx="101">
                  <c:v>934056.61448791856</c:v>
                </c:pt>
                <c:pt idx="102">
                  <c:v>947171.92246171739</c:v>
                </c:pt>
                <c:pt idx="103">
                  <c:v>951697.99728330632</c:v>
                </c:pt>
                <c:pt idx="104">
                  <c:v>939674.66664084513</c:v>
                </c:pt>
                <c:pt idx="105">
                  <c:v>930507.45364856883</c:v>
                </c:pt>
                <c:pt idx="106">
                  <c:v>942614.73148377845</c:v>
                </c:pt>
                <c:pt idx="107">
                  <c:v>939093.97499999776</c:v>
                </c:pt>
                <c:pt idx="108">
                  <c:v>913498.62283030094</c:v>
                </c:pt>
                <c:pt idx="109">
                  <c:v>926278.71269191685</c:v>
                </c:pt>
                <c:pt idx="110">
                  <c:v>927236.25073268102</c:v>
                </c:pt>
                <c:pt idx="111">
                  <c:v>928766.79230244784</c:v>
                </c:pt>
                <c:pt idx="112">
                  <c:v>906151.56250271935</c:v>
                </c:pt>
                <c:pt idx="113">
                  <c:v>906220.73486643343</c:v>
                </c:pt>
                <c:pt idx="114">
                  <c:v>908175.96375000849</c:v>
                </c:pt>
                <c:pt idx="115">
                  <c:v>890491.456133798</c:v>
                </c:pt>
                <c:pt idx="116">
                  <c:v>900327.83878578804</c:v>
                </c:pt>
                <c:pt idx="117">
                  <c:v>886996.35012948071</c:v>
                </c:pt>
                <c:pt idx="118">
                  <c:v>884191.1599003775</c:v>
                </c:pt>
                <c:pt idx="119">
                  <c:v>868948.53134372213</c:v>
                </c:pt>
                <c:pt idx="120">
                  <c:v>792058.07869565568</c:v>
                </c:pt>
                <c:pt idx="121">
                  <c:v>839403.20303418324</c:v>
                </c:pt>
                <c:pt idx="122">
                  <c:v>853732.4221006243</c:v>
                </c:pt>
                <c:pt idx="123">
                  <c:v>877394.04213887593</c:v>
                </c:pt>
                <c:pt idx="124">
                  <c:v>844653.34124999866</c:v>
                </c:pt>
                <c:pt idx="125">
                  <c:v>866416.64294465887</c:v>
                </c:pt>
                <c:pt idx="126">
                  <c:v>877152.47767662932</c:v>
                </c:pt>
                <c:pt idx="127">
                  <c:v>885497.0619531119</c:v>
                </c:pt>
                <c:pt idx="128">
                  <c:v>875734.30913008831</c:v>
                </c:pt>
                <c:pt idx="129">
                  <c:v>874008.95071549632</c:v>
                </c:pt>
                <c:pt idx="130">
                  <c:v>880099.65531438752</c:v>
                </c:pt>
                <c:pt idx="131">
                  <c:v>861341.51402753696</c:v>
                </c:pt>
                <c:pt idx="132">
                  <c:v>868709.85114144848</c:v>
                </c:pt>
                <c:pt idx="133">
                  <c:v>854693.54919905588</c:v>
                </c:pt>
                <c:pt idx="134">
                  <c:v>873003.25994484359</c:v>
                </c:pt>
                <c:pt idx="135">
                  <c:v>865046.3288268809</c:v>
                </c:pt>
                <c:pt idx="136">
                  <c:v>867108.85948445532</c:v>
                </c:pt>
                <c:pt idx="137">
                  <c:v>851789.77416828577</c:v>
                </c:pt>
                <c:pt idx="138">
                  <c:v>844530.20549778198</c:v>
                </c:pt>
                <c:pt idx="139">
                  <c:v>857436.52146403096</c:v>
                </c:pt>
                <c:pt idx="140">
                  <c:v>832536.47222901508</c:v>
                </c:pt>
                <c:pt idx="141">
                  <c:v>839198.34470448736</c:v>
                </c:pt>
                <c:pt idx="142">
                  <c:v>820278.24322040193</c:v>
                </c:pt>
                <c:pt idx="143">
                  <c:v>836831.88852338842</c:v>
                </c:pt>
                <c:pt idx="144">
                  <c:v>832443.32151749928</c:v>
                </c:pt>
                <c:pt idx="145">
                  <c:v>848761.54643712076</c:v>
                </c:pt>
                <c:pt idx="146">
                  <c:v>854503.76108118589</c:v>
                </c:pt>
                <c:pt idx="147">
                  <c:v>838157.39215560921</c:v>
                </c:pt>
                <c:pt idx="148">
                  <c:v>805755.1261166255</c:v>
                </c:pt>
                <c:pt idx="149">
                  <c:v>794748.00226400141</c:v>
                </c:pt>
                <c:pt idx="150">
                  <c:v>760451.05607447866</c:v>
                </c:pt>
                <c:pt idx="151">
                  <c:v>515154.52431786573</c:v>
                </c:pt>
              </c:numCache>
            </c:numRef>
          </c:cat>
          <c:val>
            <c:numRef>
              <c:f>crush!$FK$3:$FK$192</c:f>
              <c:numCache>
                <c:formatCode>General</c:formatCode>
                <c:ptCount val="190"/>
                <c:pt idx="0">
                  <c:v>31145.760000000002</c:v>
                </c:pt>
                <c:pt idx="1">
                  <c:v>96793.859999999986</c:v>
                </c:pt>
                <c:pt idx="2">
                  <c:v>104287.43000000002</c:v>
                </c:pt>
                <c:pt idx="3">
                  <c:v>146906.31999999998</c:v>
                </c:pt>
                <c:pt idx="4">
                  <c:v>224538.00999999989</c:v>
                </c:pt>
                <c:pt idx="5">
                  <c:v>293902.31999999995</c:v>
                </c:pt>
                <c:pt idx="6">
                  <c:v>362505.35500000033</c:v>
                </c:pt>
                <c:pt idx="7">
                  <c:v>437173.92500000005</c:v>
                </c:pt>
                <c:pt idx="8">
                  <c:v>536708.33999999962</c:v>
                </c:pt>
                <c:pt idx="9">
                  <c:v>583008.66500000097</c:v>
                </c:pt>
                <c:pt idx="10">
                  <c:v>625992.01299999887</c:v>
                </c:pt>
                <c:pt idx="11">
                  <c:v>658243.84500000067</c:v>
                </c:pt>
                <c:pt idx="12">
                  <c:v>697922.86999999918</c:v>
                </c:pt>
                <c:pt idx="13">
                  <c:v>765534.76000000071</c:v>
                </c:pt>
                <c:pt idx="14">
                  <c:v>801300.21499999892</c:v>
                </c:pt>
                <c:pt idx="15">
                  <c:v>868715.5549999997</c:v>
                </c:pt>
                <c:pt idx="16">
                  <c:v>921227.32500000019</c:v>
                </c:pt>
                <c:pt idx="17">
                  <c:v>973530.96500000078</c:v>
                </c:pt>
                <c:pt idx="18">
                  <c:v>1031302.3800000008</c:v>
                </c:pt>
                <c:pt idx="19">
                  <c:v>1057175.5999999996</c:v>
                </c:pt>
                <c:pt idx="20">
                  <c:v>1098181.2549999971</c:v>
                </c:pt>
                <c:pt idx="21">
                  <c:v>1127622.3700000029</c:v>
                </c:pt>
                <c:pt idx="22">
                  <c:v>1139642.334999999</c:v>
                </c:pt>
                <c:pt idx="23">
                  <c:v>1111221.5349999983</c:v>
                </c:pt>
                <c:pt idx="24">
                  <c:v>1153581.0350000001</c:v>
                </c:pt>
                <c:pt idx="25">
                  <c:v>1169332.7200000025</c:v>
                </c:pt>
                <c:pt idx="26">
                  <c:v>962358.00500000268</c:v>
                </c:pt>
                <c:pt idx="27">
                  <c:v>513022.59999999404</c:v>
                </c:pt>
                <c:pt idx="28">
                  <c:v>370813.19000000134</c:v>
                </c:pt>
                <c:pt idx="29">
                  <c:v>187105.28500000387</c:v>
                </c:pt>
                <c:pt idx="30">
                  <c:v>37629.170000001788</c:v>
                </c:pt>
                <c:pt idx="31">
                  <c:v>9573.519999999553</c:v>
                </c:pt>
                <c:pt idx="32">
                  <c:v>90693.204999994487</c:v>
                </c:pt>
                <c:pt idx="33">
                  <c:v>519381.76000000536</c:v>
                </c:pt>
                <c:pt idx="34">
                  <c:v>1054183.1350000016</c:v>
                </c:pt>
                <c:pt idx="35">
                  <c:v>1149587.0699999966</c:v>
                </c:pt>
                <c:pt idx="36">
                  <c:v>1191229.6899999976</c:v>
                </c:pt>
                <c:pt idx="37">
                  <c:v>1196402.9850000069</c:v>
                </c:pt>
                <c:pt idx="38">
                  <c:v>1185998.9449999891</c:v>
                </c:pt>
                <c:pt idx="39">
                  <c:v>1195474.2750000097</c:v>
                </c:pt>
                <c:pt idx="40">
                  <c:v>1181584.3549999967</c:v>
                </c:pt>
                <c:pt idx="41">
                  <c:v>1104604.9800000004</c:v>
                </c:pt>
                <c:pt idx="42">
                  <c:v>1112220.0149999969</c:v>
                </c:pt>
                <c:pt idx="43">
                  <c:v>1167019.5500000007</c:v>
                </c:pt>
                <c:pt idx="44">
                  <c:v>1179826.8850000016</c:v>
                </c:pt>
                <c:pt idx="45">
                  <c:v>1184068.474999994</c:v>
                </c:pt>
                <c:pt idx="46">
                  <c:v>1191860.0450000018</c:v>
                </c:pt>
                <c:pt idx="47">
                  <c:v>1218022.4450000003</c:v>
                </c:pt>
                <c:pt idx="48">
                  <c:v>1194290.6300000027</c:v>
                </c:pt>
                <c:pt idx="49">
                  <c:v>1188400.700000003</c:v>
                </c:pt>
                <c:pt idx="50">
                  <c:v>1169898.5049999878</c:v>
                </c:pt>
                <c:pt idx="51">
                  <c:v>1171556.3400000036</c:v>
                </c:pt>
                <c:pt idx="52">
                  <c:v>1192663.7350000069</c:v>
                </c:pt>
                <c:pt idx="53">
                  <c:v>1151337.3100000024</c:v>
                </c:pt>
                <c:pt idx="54">
                  <c:v>1160267.0849999934</c:v>
                </c:pt>
                <c:pt idx="55">
                  <c:v>1182313.4900000021</c:v>
                </c:pt>
                <c:pt idx="56">
                  <c:v>1156674.4049999937</c:v>
                </c:pt>
                <c:pt idx="57">
                  <c:v>1119106.1350000054</c:v>
                </c:pt>
                <c:pt idx="58">
                  <c:v>1110288.8400000036</c:v>
                </c:pt>
                <c:pt idx="59">
                  <c:v>1117707.0899999961</c:v>
                </c:pt>
                <c:pt idx="60">
                  <c:v>1108299.3350000009</c:v>
                </c:pt>
                <c:pt idx="61">
                  <c:v>1084542.1700000092</c:v>
                </c:pt>
                <c:pt idx="62">
                  <c:v>1072592.3999999985</c:v>
                </c:pt>
                <c:pt idx="63">
                  <c:v>1053385.3950000033</c:v>
                </c:pt>
                <c:pt idx="64">
                  <c:v>1110653.4949999899</c:v>
                </c:pt>
                <c:pt idx="65">
                  <c:v>1142805.7899999991</c:v>
                </c:pt>
                <c:pt idx="66">
                  <c:v>1174070.9450000077</c:v>
                </c:pt>
                <c:pt idx="67">
                  <c:v>1141564.5699999928</c:v>
                </c:pt>
                <c:pt idx="68">
                  <c:v>1147801.8350000009</c:v>
                </c:pt>
                <c:pt idx="69">
                  <c:v>1153144.7299999967</c:v>
                </c:pt>
                <c:pt idx="70">
                  <c:v>1175904.2450000048</c:v>
                </c:pt>
                <c:pt idx="71">
                  <c:v>1185909.659999989</c:v>
                </c:pt>
                <c:pt idx="72">
                  <c:v>1179448.5950000063</c:v>
                </c:pt>
                <c:pt idx="73">
                  <c:v>1197820.9099999964</c:v>
                </c:pt>
                <c:pt idx="74">
                  <c:v>1159930.7150000036</c:v>
                </c:pt>
                <c:pt idx="75">
                  <c:v>1110206.1650000066</c:v>
                </c:pt>
                <c:pt idx="76">
                  <c:v>1049398.9849999994</c:v>
                </c:pt>
                <c:pt idx="77">
                  <c:v>979531.5</c:v>
                </c:pt>
                <c:pt idx="78">
                  <c:v>1077691.4450000077</c:v>
                </c:pt>
                <c:pt idx="79">
                  <c:v>1183519.5949999839</c:v>
                </c:pt>
                <c:pt idx="80">
                  <c:v>1176677.0300000161</c:v>
                </c:pt>
                <c:pt idx="81">
                  <c:v>1186698.6499999911</c:v>
                </c:pt>
                <c:pt idx="82">
                  <c:v>1149220.1149999946</c:v>
                </c:pt>
                <c:pt idx="83">
                  <c:v>1105604.9300000072</c:v>
                </c:pt>
                <c:pt idx="84">
                  <c:v>1027426.5549999923</c:v>
                </c:pt>
                <c:pt idx="85">
                  <c:v>939576.87000000477</c:v>
                </c:pt>
                <c:pt idx="86">
                  <c:v>1013136.0949999839</c:v>
                </c:pt>
                <c:pt idx="87">
                  <c:v>1078807.1900000125</c:v>
                </c:pt>
                <c:pt idx="88">
                  <c:v>1031687.8350000083</c:v>
                </c:pt>
                <c:pt idx="89">
                  <c:v>874949.70000000298</c:v>
                </c:pt>
                <c:pt idx="90">
                  <c:v>0</c:v>
                </c:pt>
                <c:pt idx="91">
                  <c:v>941279.20999999344</c:v>
                </c:pt>
                <c:pt idx="92">
                  <c:v>1051041.7349999994</c:v>
                </c:pt>
                <c:pt idx="93">
                  <c:v>1055429.4199999869</c:v>
                </c:pt>
                <c:pt idx="94">
                  <c:v>1071610.1350000054</c:v>
                </c:pt>
                <c:pt idx="95">
                  <c:v>1107032.9699999988</c:v>
                </c:pt>
                <c:pt idx="96">
                  <c:v>1120750.299999997</c:v>
                </c:pt>
                <c:pt idx="97">
                  <c:v>1131412.2950000167</c:v>
                </c:pt>
                <c:pt idx="98">
                  <c:v>1093610.3999999911</c:v>
                </c:pt>
                <c:pt idx="99">
                  <c:v>1097922.6650000066</c:v>
                </c:pt>
                <c:pt idx="100">
                  <c:v>1023455.0199999958</c:v>
                </c:pt>
                <c:pt idx="101">
                  <c:v>1100548.4050000012</c:v>
                </c:pt>
                <c:pt idx="102">
                  <c:v>1109963.0350000113</c:v>
                </c:pt>
                <c:pt idx="103">
                  <c:v>1092054.2049999684</c:v>
                </c:pt>
                <c:pt idx="104">
                  <c:v>1115448.7850000262</c:v>
                </c:pt>
                <c:pt idx="105">
                  <c:v>1105282.099999994</c:v>
                </c:pt>
                <c:pt idx="106">
                  <c:v>1107917.424999997</c:v>
                </c:pt>
                <c:pt idx="107">
                  <c:v>1088344.0100000203</c:v>
                </c:pt>
                <c:pt idx="108">
                  <c:v>1079068.3550000042</c:v>
                </c:pt>
                <c:pt idx="109">
                  <c:v>1095558.9399999827</c:v>
                </c:pt>
                <c:pt idx="110">
                  <c:v>1063743.7899999768</c:v>
                </c:pt>
                <c:pt idx="111">
                  <c:v>1072255.7600000203</c:v>
                </c:pt>
                <c:pt idx="112">
                  <c:v>1048081.275000006</c:v>
                </c:pt>
                <c:pt idx="113">
                  <c:v>1069232.1050000042</c:v>
                </c:pt>
                <c:pt idx="114">
                  <c:v>1063624.7699999958</c:v>
                </c:pt>
                <c:pt idx="115">
                  <c:v>1084474.799999997</c:v>
                </c:pt>
                <c:pt idx="116">
                  <c:v>1091811.7100000083</c:v>
                </c:pt>
                <c:pt idx="117">
                  <c:v>1070925.7199999839</c:v>
                </c:pt>
                <c:pt idx="118">
                  <c:v>1029524.8800000101</c:v>
                </c:pt>
                <c:pt idx="119">
                  <c:v>1015460.9199999869</c:v>
                </c:pt>
                <c:pt idx="120">
                  <c:v>971639.21999999881</c:v>
                </c:pt>
                <c:pt idx="121">
                  <c:v>978341.43000000715</c:v>
                </c:pt>
                <c:pt idx="122">
                  <c:v>1012002.0100000054</c:v>
                </c:pt>
                <c:pt idx="123">
                  <c:v>979710.38999998569</c:v>
                </c:pt>
                <c:pt idx="124">
                  <c:v>943501.88000002503</c:v>
                </c:pt>
                <c:pt idx="125">
                  <c:v>953467.37999999523</c:v>
                </c:pt>
                <c:pt idx="126">
                  <c:v>913511.66999998689</c:v>
                </c:pt>
                <c:pt idx="127">
                  <c:v>849980.63000002503</c:v>
                </c:pt>
                <c:pt idx="128">
                  <c:v>723605.9999999851</c:v>
                </c:pt>
                <c:pt idx="129">
                  <c:v>564801.40999999642</c:v>
                </c:pt>
                <c:pt idx="130">
                  <c:v>594689.26000000536</c:v>
                </c:pt>
                <c:pt idx="131">
                  <c:v>543297.29000000656</c:v>
                </c:pt>
                <c:pt idx="132">
                  <c:v>395501.84999997914</c:v>
                </c:pt>
                <c:pt idx="133">
                  <c:v>182001.90000000596</c:v>
                </c:pt>
                <c:pt idx="134">
                  <c:v>63870.719999998808</c:v>
                </c:pt>
                <c:pt idx="135">
                  <c:v>27386.609999999404</c:v>
                </c:pt>
                <c:pt idx="136">
                  <c:v>27636.649999991059</c:v>
                </c:pt>
                <c:pt idx="137">
                  <c:v>33999.510000020266</c:v>
                </c:pt>
                <c:pt idx="138">
                  <c:v>104944.34999997914</c:v>
                </c:pt>
                <c:pt idx="139">
                  <c:v>209578.97000001371</c:v>
                </c:pt>
                <c:pt idx="140">
                  <c:v>360489.04999998212</c:v>
                </c:pt>
                <c:pt idx="141">
                  <c:v>443220.71999999881</c:v>
                </c:pt>
                <c:pt idx="142">
                  <c:v>487540.68000000715</c:v>
                </c:pt>
                <c:pt idx="143">
                  <c:v>481803.09000000358</c:v>
                </c:pt>
                <c:pt idx="144">
                  <c:v>495687.22999998927</c:v>
                </c:pt>
                <c:pt idx="145">
                  <c:v>514830.15000002086</c:v>
                </c:pt>
                <c:pt idx="146">
                  <c:v>513312.92999999225</c:v>
                </c:pt>
                <c:pt idx="147">
                  <c:v>476284.87999999523</c:v>
                </c:pt>
                <c:pt idx="148">
                  <c:v>445605.57000000775</c:v>
                </c:pt>
                <c:pt idx="149">
                  <c:v>336600.05000001192</c:v>
                </c:pt>
                <c:pt idx="150">
                  <c:v>136302.36999998987</c:v>
                </c:pt>
                <c:pt idx="151">
                  <c:v>145920.44000001252</c:v>
                </c:pt>
                <c:pt idx="152">
                  <c:v>165154.95999999344</c:v>
                </c:pt>
                <c:pt idx="153">
                  <c:v>166425.02000001073</c:v>
                </c:pt>
                <c:pt idx="154">
                  <c:v>195706.13999998569</c:v>
                </c:pt>
                <c:pt idx="155">
                  <c:v>217747.68999998271</c:v>
                </c:pt>
                <c:pt idx="156">
                  <c:v>177363.05000002682</c:v>
                </c:pt>
                <c:pt idx="157">
                  <c:v>192735.67999997735</c:v>
                </c:pt>
                <c:pt idx="158">
                  <c:v>208313.99000000954</c:v>
                </c:pt>
                <c:pt idx="159">
                  <c:v>200507.68000000715</c:v>
                </c:pt>
                <c:pt idx="160">
                  <c:v>205390.81999999285</c:v>
                </c:pt>
                <c:pt idx="161">
                  <c:v>222818.11000001431</c:v>
                </c:pt>
                <c:pt idx="162">
                  <c:v>184672.64999999106</c:v>
                </c:pt>
                <c:pt idx="163">
                  <c:v>146468.03999999166</c:v>
                </c:pt>
                <c:pt idx="164">
                  <c:v>123923.05000001192</c:v>
                </c:pt>
                <c:pt idx="165">
                  <c:v>139672.43999998271</c:v>
                </c:pt>
                <c:pt idx="166">
                  <c:v>136708.87999999523</c:v>
                </c:pt>
                <c:pt idx="167">
                  <c:v>136452.8900000304</c:v>
                </c:pt>
                <c:pt idx="168">
                  <c:v>116443.44999997318</c:v>
                </c:pt>
                <c:pt idx="169">
                  <c:v>113610.92000001669</c:v>
                </c:pt>
                <c:pt idx="170">
                  <c:v>88364.590000003576</c:v>
                </c:pt>
                <c:pt idx="171">
                  <c:v>107353.27999997139</c:v>
                </c:pt>
                <c:pt idx="172">
                  <c:v>90610.610000014305</c:v>
                </c:pt>
                <c:pt idx="173">
                  <c:v>84705.59999999404</c:v>
                </c:pt>
                <c:pt idx="174">
                  <c:v>56364.250000029802</c:v>
                </c:pt>
                <c:pt idx="175">
                  <c:v>53493.169999986887</c:v>
                </c:pt>
                <c:pt idx="176">
                  <c:v>52987.949999988079</c:v>
                </c:pt>
                <c:pt idx="177">
                  <c:v>44916.060000002384</c:v>
                </c:pt>
                <c:pt idx="178">
                  <c:v>35346.290000021458</c:v>
                </c:pt>
                <c:pt idx="179">
                  <c:v>41967.319999992847</c:v>
                </c:pt>
                <c:pt idx="180">
                  <c:v>21117.639999985695</c:v>
                </c:pt>
                <c:pt idx="181">
                  <c:v>28437.5</c:v>
                </c:pt>
                <c:pt idx="182">
                  <c:v>18341.410000026226</c:v>
                </c:pt>
                <c:pt idx="183">
                  <c:v>15115.289999991655</c:v>
                </c:pt>
                <c:pt idx="184">
                  <c:v>8381.1399999856949</c:v>
                </c:pt>
                <c:pt idx="185">
                  <c:v>9046.0700000226498</c:v>
                </c:pt>
                <c:pt idx="186">
                  <c:v>8035.25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D33-4CC4-B44F-574FB4173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6117040"/>
        <c:axId val="1026107528"/>
      </c:lineChart>
      <c:catAx>
        <c:axId val="102611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107528"/>
        <c:crosses val="autoZero"/>
        <c:auto val="1"/>
        <c:lblAlgn val="ctr"/>
        <c:lblOffset val="100"/>
        <c:noMultiLvlLbl val="0"/>
      </c:catAx>
      <c:valAx>
        <c:axId val="1026107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11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Continuous Crush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crush!$B$2</c:f>
              <c:strCache>
                <c:ptCount val="1"/>
                <c:pt idx="0">
                  <c:v>Crush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crush!$A$4:$A$1777</c:f>
              <c:numCache>
                <c:formatCode>m/d/yyyy</c:formatCode>
                <c:ptCount val="1774"/>
                <c:pt idx="0">
                  <c:v>41215</c:v>
                </c:pt>
                <c:pt idx="1">
                  <c:v>41216</c:v>
                </c:pt>
                <c:pt idx="2">
                  <c:v>41217</c:v>
                </c:pt>
                <c:pt idx="3">
                  <c:v>41218</c:v>
                </c:pt>
                <c:pt idx="4">
                  <c:v>41219</c:v>
                </c:pt>
                <c:pt idx="5">
                  <c:v>41220</c:v>
                </c:pt>
                <c:pt idx="6">
                  <c:v>41221</c:v>
                </c:pt>
                <c:pt idx="7">
                  <c:v>41222</c:v>
                </c:pt>
                <c:pt idx="8">
                  <c:v>41223</c:v>
                </c:pt>
                <c:pt idx="9">
                  <c:v>41224</c:v>
                </c:pt>
                <c:pt idx="10">
                  <c:v>41225</c:v>
                </c:pt>
                <c:pt idx="11">
                  <c:v>41226</c:v>
                </c:pt>
                <c:pt idx="12">
                  <c:v>41227</c:v>
                </c:pt>
                <c:pt idx="13">
                  <c:v>41228</c:v>
                </c:pt>
                <c:pt idx="14">
                  <c:v>41229</c:v>
                </c:pt>
                <c:pt idx="15">
                  <c:v>41230</c:v>
                </c:pt>
                <c:pt idx="16">
                  <c:v>41231</c:v>
                </c:pt>
                <c:pt idx="17">
                  <c:v>41232</c:v>
                </c:pt>
                <c:pt idx="18">
                  <c:v>41233</c:v>
                </c:pt>
                <c:pt idx="19">
                  <c:v>41234</c:v>
                </c:pt>
                <c:pt idx="20">
                  <c:v>41235</c:v>
                </c:pt>
                <c:pt idx="21">
                  <c:v>41236</c:v>
                </c:pt>
                <c:pt idx="22">
                  <c:v>41237</c:v>
                </c:pt>
                <c:pt idx="23">
                  <c:v>41238</c:v>
                </c:pt>
                <c:pt idx="24">
                  <c:v>41239</c:v>
                </c:pt>
                <c:pt idx="25">
                  <c:v>41240</c:v>
                </c:pt>
                <c:pt idx="26">
                  <c:v>41241</c:v>
                </c:pt>
                <c:pt idx="27">
                  <c:v>41242</c:v>
                </c:pt>
                <c:pt idx="28">
                  <c:v>41243</c:v>
                </c:pt>
                <c:pt idx="29">
                  <c:v>41244</c:v>
                </c:pt>
                <c:pt idx="30">
                  <c:v>41245</c:v>
                </c:pt>
                <c:pt idx="31">
                  <c:v>41246</c:v>
                </c:pt>
                <c:pt idx="32">
                  <c:v>41247</c:v>
                </c:pt>
                <c:pt idx="33">
                  <c:v>41248</c:v>
                </c:pt>
                <c:pt idx="34">
                  <c:v>41249</c:v>
                </c:pt>
                <c:pt idx="35">
                  <c:v>41250</c:v>
                </c:pt>
                <c:pt idx="36">
                  <c:v>41251</c:v>
                </c:pt>
                <c:pt idx="37">
                  <c:v>41252</c:v>
                </c:pt>
                <c:pt idx="38">
                  <c:v>41253</c:v>
                </c:pt>
                <c:pt idx="39">
                  <c:v>41254</c:v>
                </c:pt>
                <c:pt idx="40">
                  <c:v>41255</c:v>
                </c:pt>
                <c:pt idx="41">
                  <c:v>41256</c:v>
                </c:pt>
                <c:pt idx="42">
                  <c:v>41257</c:v>
                </c:pt>
                <c:pt idx="43">
                  <c:v>41258</c:v>
                </c:pt>
                <c:pt idx="44">
                  <c:v>41259</c:v>
                </c:pt>
                <c:pt idx="45">
                  <c:v>41260</c:v>
                </c:pt>
                <c:pt idx="46">
                  <c:v>41261</c:v>
                </c:pt>
                <c:pt idx="47">
                  <c:v>41262</c:v>
                </c:pt>
                <c:pt idx="48">
                  <c:v>41263</c:v>
                </c:pt>
                <c:pt idx="49">
                  <c:v>41264</c:v>
                </c:pt>
                <c:pt idx="50">
                  <c:v>41265</c:v>
                </c:pt>
                <c:pt idx="51">
                  <c:v>41266</c:v>
                </c:pt>
                <c:pt idx="52">
                  <c:v>41267</c:v>
                </c:pt>
                <c:pt idx="53">
                  <c:v>41268</c:v>
                </c:pt>
                <c:pt idx="54">
                  <c:v>41269</c:v>
                </c:pt>
                <c:pt idx="55">
                  <c:v>41270</c:v>
                </c:pt>
                <c:pt idx="56">
                  <c:v>41271</c:v>
                </c:pt>
                <c:pt idx="57">
                  <c:v>41272</c:v>
                </c:pt>
                <c:pt idx="58">
                  <c:v>41273</c:v>
                </c:pt>
                <c:pt idx="59">
                  <c:v>41274</c:v>
                </c:pt>
                <c:pt idx="60">
                  <c:v>41275</c:v>
                </c:pt>
                <c:pt idx="61">
                  <c:v>41276</c:v>
                </c:pt>
                <c:pt idx="62">
                  <c:v>41277</c:v>
                </c:pt>
                <c:pt idx="63">
                  <c:v>41278</c:v>
                </c:pt>
                <c:pt idx="64">
                  <c:v>41279</c:v>
                </c:pt>
                <c:pt idx="65">
                  <c:v>41280</c:v>
                </c:pt>
                <c:pt idx="66">
                  <c:v>41281</c:v>
                </c:pt>
                <c:pt idx="67">
                  <c:v>41282</c:v>
                </c:pt>
                <c:pt idx="68">
                  <c:v>41283</c:v>
                </c:pt>
                <c:pt idx="69">
                  <c:v>41284</c:v>
                </c:pt>
                <c:pt idx="70">
                  <c:v>41285</c:v>
                </c:pt>
                <c:pt idx="71">
                  <c:v>41286</c:v>
                </c:pt>
                <c:pt idx="72">
                  <c:v>41287</c:v>
                </c:pt>
                <c:pt idx="73">
                  <c:v>41288</c:v>
                </c:pt>
                <c:pt idx="74">
                  <c:v>41289</c:v>
                </c:pt>
                <c:pt idx="75">
                  <c:v>41290</c:v>
                </c:pt>
                <c:pt idx="76">
                  <c:v>41291</c:v>
                </c:pt>
                <c:pt idx="77">
                  <c:v>41292</c:v>
                </c:pt>
                <c:pt idx="78">
                  <c:v>41293</c:v>
                </c:pt>
                <c:pt idx="79">
                  <c:v>41294</c:v>
                </c:pt>
                <c:pt idx="80">
                  <c:v>41295</c:v>
                </c:pt>
                <c:pt idx="81">
                  <c:v>41296</c:v>
                </c:pt>
                <c:pt idx="82">
                  <c:v>41297</c:v>
                </c:pt>
                <c:pt idx="83">
                  <c:v>41298</c:v>
                </c:pt>
                <c:pt idx="84">
                  <c:v>41299</c:v>
                </c:pt>
                <c:pt idx="85">
                  <c:v>41300</c:v>
                </c:pt>
                <c:pt idx="86">
                  <c:v>41301</c:v>
                </c:pt>
                <c:pt idx="87">
                  <c:v>41302</c:v>
                </c:pt>
                <c:pt idx="88">
                  <c:v>41303</c:v>
                </c:pt>
                <c:pt idx="89">
                  <c:v>41304</c:v>
                </c:pt>
                <c:pt idx="90">
                  <c:v>41305</c:v>
                </c:pt>
                <c:pt idx="91">
                  <c:v>41306</c:v>
                </c:pt>
                <c:pt idx="92">
                  <c:v>41307</c:v>
                </c:pt>
                <c:pt idx="93">
                  <c:v>41308</c:v>
                </c:pt>
                <c:pt idx="94">
                  <c:v>41309</c:v>
                </c:pt>
                <c:pt idx="95">
                  <c:v>41310</c:v>
                </c:pt>
                <c:pt idx="96">
                  <c:v>41311</c:v>
                </c:pt>
                <c:pt idx="97">
                  <c:v>41312</c:v>
                </c:pt>
                <c:pt idx="98">
                  <c:v>41313</c:v>
                </c:pt>
                <c:pt idx="99">
                  <c:v>41314</c:v>
                </c:pt>
                <c:pt idx="100">
                  <c:v>41315</c:v>
                </c:pt>
                <c:pt idx="101">
                  <c:v>41316</c:v>
                </c:pt>
                <c:pt idx="102">
                  <c:v>41317</c:v>
                </c:pt>
                <c:pt idx="103">
                  <c:v>41318</c:v>
                </c:pt>
                <c:pt idx="104">
                  <c:v>41319</c:v>
                </c:pt>
                <c:pt idx="105">
                  <c:v>41320</c:v>
                </c:pt>
                <c:pt idx="106">
                  <c:v>41321</c:v>
                </c:pt>
                <c:pt idx="107">
                  <c:v>41322</c:v>
                </c:pt>
                <c:pt idx="108">
                  <c:v>41323</c:v>
                </c:pt>
                <c:pt idx="109">
                  <c:v>41324</c:v>
                </c:pt>
                <c:pt idx="110">
                  <c:v>41325</c:v>
                </c:pt>
                <c:pt idx="111">
                  <c:v>41326</c:v>
                </c:pt>
                <c:pt idx="112">
                  <c:v>41327</c:v>
                </c:pt>
                <c:pt idx="113">
                  <c:v>41328</c:v>
                </c:pt>
                <c:pt idx="114">
                  <c:v>41329</c:v>
                </c:pt>
                <c:pt idx="115">
                  <c:v>41330</c:v>
                </c:pt>
                <c:pt idx="116">
                  <c:v>41331</c:v>
                </c:pt>
                <c:pt idx="117">
                  <c:v>41332</c:v>
                </c:pt>
                <c:pt idx="118">
                  <c:v>41333</c:v>
                </c:pt>
                <c:pt idx="119">
                  <c:v>41334</c:v>
                </c:pt>
                <c:pt idx="120">
                  <c:v>41335</c:v>
                </c:pt>
                <c:pt idx="121">
                  <c:v>41336</c:v>
                </c:pt>
                <c:pt idx="122">
                  <c:v>41337</c:v>
                </c:pt>
                <c:pt idx="123">
                  <c:v>41338</c:v>
                </c:pt>
                <c:pt idx="124">
                  <c:v>41339</c:v>
                </c:pt>
                <c:pt idx="125">
                  <c:v>41340</c:v>
                </c:pt>
                <c:pt idx="126">
                  <c:v>41341</c:v>
                </c:pt>
                <c:pt idx="127">
                  <c:v>41342</c:v>
                </c:pt>
                <c:pt idx="128">
                  <c:v>41343</c:v>
                </c:pt>
                <c:pt idx="129">
                  <c:v>41344</c:v>
                </c:pt>
                <c:pt idx="130">
                  <c:v>41345</c:v>
                </c:pt>
                <c:pt idx="131">
                  <c:v>41346</c:v>
                </c:pt>
                <c:pt idx="132">
                  <c:v>41347</c:v>
                </c:pt>
                <c:pt idx="133">
                  <c:v>41348</c:v>
                </c:pt>
                <c:pt idx="134">
                  <c:v>41349</c:v>
                </c:pt>
                <c:pt idx="135">
                  <c:v>41350</c:v>
                </c:pt>
                <c:pt idx="136">
                  <c:v>41351</c:v>
                </c:pt>
                <c:pt idx="137">
                  <c:v>41352</c:v>
                </c:pt>
                <c:pt idx="138">
                  <c:v>41353</c:v>
                </c:pt>
                <c:pt idx="139">
                  <c:v>41354</c:v>
                </c:pt>
                <c:pt idx="140">
                  <c:v>41355</c:v>
                </c:pt>
                <c:pt idx="141">
                  <c:v>41356</c:v>
                </c:pt>
                <c:pt idx="142">
                  <c:v>41357</c:v>
                </c:pt>
                <c:pt idx="143">
                  <c:v>41358</c:v>
                </c:pt>
                <c:pt idx="144">
                  <c:v>41359</c:v>
                </c:pt>
                <c:pt idx="145">
                  <c:v>41360</c:v>
                </c:pt>
                <c:pt idx="146">
                  <c:v>41361</c:v>
                </c:pt>
                <c:pt idx="147">
                  <c:v>41362</c:v>
                </c:pt>
                <c:pt idx="148">
                  <c:v>41363</c:v>
                </c:pt>
                <c:pt idx="149">
                  <c:v>41364</c:v>
                </c:pt>
                <c:pt idx="150">
                  <c:v>41365</c:v>
                </c:pt>
                <c:pt idx="151">
                  <c:v>41366</c:v>
                </c:pt>
                <c:pt idx="152">
                  <c:v>41367</c:v>
                </c:pt>
                <c:pt idx="153">
                  <c:v>41368</c:v>
                </c:pt>
                <c:pt idx="154">
                  <c:v>41369</c:v>
                </c:pt>
                <c:pt idx="155">
                  <c:v>41370</c:v>
                </c:pt>
                <c:pt idx="156">
                  <c:v>41371</c:v>
                </c:pt>
                <c:pt idx="157">
                  <c:v>41372</c:v>
                </c:pt>
                <c:pt idx="158">
                  <c:v>41373</c:v>
                </c:pt>
                <c:pt idx="159">
                  <c:v>41374</c:v>
                </c:pt>
                <c:pt idx="160">
                  <c:v>41375</c:v>
                </c:pt>
                <c:pt idx="161">
                  <c:v>41376</c:v>
                </c:pt>
                <c:pt idx="162">
                  <c:v>41377</c:v>
                </c:pt>
                <c:pt idx="163">
                  <c:v>41378</c:v>
                </c:pt>
                <c:pt idx="164">
                  <c:v>41379</c:v>
                </c:pt>
                <c:pt idx="165">
                  <c:v>41380</c:v>
                </c:pt>
                <c:pt idx="166">
                  <c:v>41381</c:v>
                </c:pt>
                <c:pt idx="167">
                  <c:v>41382</c:v>
                </c:pt>
                <c:pt idx="168">
                  <c:v>41383</c:v>
                </c:pt>
                <c:pt idx="169">
                  <c:v>41384</c:v>
                </c:pt>
                <c:pt idx="170">
                  <c:v>41385</c:v>
                </c:pt>
                <c:pt idx="171">
                  <c:v>41386</c:v>
                </c:pt>
                <c:pt idx="172">
                  <c:v>41387</c:v>
                </c:pt>
                <c:pt idx="173">
                  <c:v>41388</c:v>
                </c:pt>
                <c:pt idx="174">
                  <c:v>41389</c:v>
                </c:pt>
                <c:pt idx="175">
                  <c:v>41390</c:v>
                </c:pt>
                <c:pt idx="176">
                  <c:v>41391</c:v>
                </c:pt>
                <c:pt idx="177">
                  <c:v>41392</c:v>
                </c:pt>
                <c:pt idx="178">
                  <c:v>41393</c:v>
                </c:pt>
                <c:pt idx="179">
                  <c:v>41394</c:v>
                </c:pt>
                <c:pt idx="180">
                  <c:v>41395</c:v>
                </c:pt>
                <c:pt idx="181">
                  <c:v>41396</c:v>
                </c:pt>
                <c:pt idx="182">
                  <c:v>41397</c:v>
                </c:pt>
                <c:pt idx="183">
                  <c:v>41398</c:v>
                </c:pt>
                <c:pt idx="184">
                  <c:v>41399</c:v>
                </c:pt>
                <c:pt idx="185">
                  <c:v>41400</c:v>
                </c:pt>
                <c:pt idx="186">
                  <c:v>41401</c:v>
                </c:pt>
                <c:pt idx="187">
                  <c:v>41402</c:v>
                </c:pt>
                <c:pt idx="188">
                  <c:v>41403</c:v>
                </c:pt>
                <c:pt idx="189">
                  <c:v>41404</c:v>
                </c:pt>
                <c:pt idx="190">
                  <c:v>41405</c:v>
                </c:pt>
                <c:pt idx="191">
                  <c:v>41406</c:v>
                </c:pt>
                <c:pt idx="192">
                  <c:v>41407</c:v>
                </c:pt>
                <c:pt idx="193">
                  <c:v>41408</c:v>
                </c:pt>
                <c:pt idx="194">
                  <c:v>41409</c:v>
                </c:pt>
                <c:pt idx="195">
                  <c:v>41410</c:v>
                </c:pt>
                <c:pt idx="196">
                  <c:v>41411</c:v>
                </c:pt>
                <c:pt idx="197">
                  <c:v>41412</c:v>
                </c:pt>
                <c:pt idx="198">
                  <c:v>41413</c:v>
                </c:pt>
                <c:pt idx="199">
                  <c:v>41414</c:v>
                </c:pt>
                <c:pt idx="200">
                  <c:v>41415</c:v>
                </c:pt>
                <c:pt idx="201">
                  <c:v>41416</c:v>
                </c:pt>
                <c:pt idx="202">
                  <c:v>41417</c:v>
                </c:pt>
                <c:pt idx="203">
                  <c:v>41418</c:v>
                </c:pt>
                <c:pt idx="204">
                  <c:v>41419</c:v>
                </c:pt>
                <c:pt idx="205">
                  <c:v>41420</c:v>
                </c:pt>
                <c:pt idx="206">
                  <c:v>41421</c:v>
                </c:pt>
                <c:pt idx="207">
                  <c:v>41422</c:v>
                </c:pt>
                <c:pt idx="208">
                  <c:v>41423</c:v>
                </c:pt>
                <c:pt idx="209">
                  <c:v>41424</c:v>
                </c:pt>
                <c:pt idx="210">
                  <c:v>41425</c:v>
                </c:pt>
                <c:pt idx="211">
                  <c:v>41426</c:v>
                </c:pt>
                <c:pt idx="212">
                  <c:v>41427</c:v>
                </c:pt>
                <c:pt idx="213">
                  <c:v>41428</c:v>
                </c:pt>
                <c:pt idx="214">
                  <c:v>41429</c:v>
                </c:pt>
                <c:pt idx="215">
                  <c:v>41430</c:v>
                </c:pt>
                <c:pt idx="216">
                  <c:v>41431</c:v>
                </c:pt>
                <c:pt idx="217">
                  <c:v>41432</c:v>
                </c:pt>
                <c:pt idx="218">
                  <c:v>41433</c:v>
                </c:pt>
                <c:pt idx="219">
                  <c:v>41434</c:v>
                </c:pt>
                <c:pt idx="220">
                  <c:v>41435</c:v>
                </c:pt>
                <c:pt idx="221">
                  <c:v>41436</c:v>
                </c:pt>
                <c:pt idx="222">
                  <c:v>41437</c:v>
                </c:pt>
                <c:pt idx="223">
                  <c:v>41438</c:v>
                </c:pt>
                <c:pt idx="224">
                  <c:v>41439</c:v>
                </c:pt>
                <c:pt idx="225">
                  <c:v>41440</c:v>
                </c:pt>
                <c:pt idx="226">
                  <c:v>41441</c:v>
                </c:pt>
                <c:pt idx="227">
                  <c:v>41442</c:v>
                </c:pt>
                <c:pt idx="228">
                  <c:v>41443</c:v>
                </c:pt>
                <c:pt idx="229">
                  <c:v>41444</c:v>
                </c:pt>
                <c:pt idx="230">
                  <c:v>41445</c:v>
                </c:pt>
                <c:pt idx="231">
                  <c:v>41446</c:v>
                </c:pt>
                <c:pt idx="232">
                  <c:v>41447</c:v>
                </c:pt>
                <c:pt idx="233">
                  <c:v>41448</c:v>
                </c:pt>
                <c:pt idx="234">
                  <c:v>41449</c:v>
                </c:pt>
                <c:pt idx="235">
                  <c:v>41450</c:v>
                </c:pt>
                <c:pt idx="236">
                  <c:v>41451</c:v>
                </c:pt>
                <c:pt idx="237">
                  <c:v>41452</c:v>
                </c:pt>
                <c:pt idx="238">
                  <c:v>41453</c:v>
                </c:pt>
                <c:pt idx="239">
                  <c:v>41454</c:v>
                </c:pt>
                <c:pt idx="240">
                  <c:v>41455</c:v>
                </c:pt>
                <c:pt idx="241">
                  <c:v>41456</c:v>
                </c:pt>
                <c:pt idx="242">
                  <c:v>41457</c:v>
                </c:pt>
                <c:pt idx="243">
                  <c:v>41458</c:v>
                </c:pt>
                <c:pt idx="244">
                  <c:v>41459</c:v>
                </c:pt>
                <c:pt idx="245">
                  <c:v>41460</c:v>
                </c:pt>
                <c:pt idx="246">
                  <c:v>41461</c:v>
                </c:pt>
                <c:pt idx="247">
                  <c:v>41462</c:v>
                </c:pt>
                <c:pt idx="248">
                  <c:v>41463</c:v>
                </c:pt>
                <c:pt idx="249">
                  <c:v>41464</c:v>
                </c:pt>
                <c:pt idx="250">
                  <c:v>41465</c:v>
                </c:pt>
                <c:pt idx="251">
                  <c:v>41466</c:v>
                </c:pt>
                <c:pt idx="252">
                  <c:v>41467</c:v>
                </c:pt>
                <c:pt idx="253">
                  <c:v>41468</c:v>
                </c:pt>
                <c:pt idx="254">
                  <c:v>41469</c:v>
                </c:pt>
                <c:pt idx="255">
                  <c:v>41470</c:v>
                </c:pt>
                <c:pt idx="256">
                  <c:v>41471</c:v>
                </c:pt>
                <c:pt idx="257">
                  <c:v>41472</c:v>
                </c:pt>
                <c:pt idx="258">
                  <c:v>41473</c:v>
                </c:pt>
                <c:pt idx="259">
                  <c:v>41474</c:v>
                </c:pt>
                <c:pt idx="260">
                  <c:v>41475</c:v>
                </c:pt>
                <c:pt idx="261">
                  <c:v>41476</c:v>
                </c:pt>
                <c:pt idx="262">
                  <c:v>41477</c:v>
                </c:pt>
                <c:pt idx="263">
                  <c:v>41478</c:v>
                </c:pt>
                <c:pt idx="264">
                  <c:v>41479</c:v>
                </c:pt>
                <c:pt idx="265">
                  <c:v>41480</c:v>
                </c:pt>
                <c:pt idx="266">
                  <c:v>41481</c:v>
                </c:pt>
                <c:pt idx="267">
                  <c:v>41482</c:v>
                </c:pt>
                <c:pt idx="268">
                  <c:v>41483</c:v>
                </c:pt>
                <c:pt idx="269">
                  <c:v>41484</c:v>
                </c:pt>
                <c:pt idx="270">
                  <c:v>41485</c:v>
                </c:pt>
                <c:pt idx="271">
                  <c:v>41486</c:v>
                </c:pt>
                <c:pt idx="272">
                  <c:v>41487</c:v>
                </c:pt>
                <c:pt idx="273">
                  <c:v>41579</c:v>
                </c:pt>
                <c:pt idx="274">
                  <c:v>41580</c:v>
                </c:pt>
                <c:pt idx="275">
                  <c:v>41581</c:v>
                </c:pt>
                <c:pt idx="276">
                  <c:v>41582</c:v>
                </c:pt>
                <c:pt idx="277">
                  <c:v>41583</c:v>
                </c:pt>
                <c:pt idx="278">
                  <c:v>41584</c:v>
                </c:pt>
                <c:pt idx="279">
                  <c:v>41585</c:v>
                </c:pt>
                <c:pt idx="280">
                  <c:v>41586</c:v>
                </c:pt>
                <c:pt idx="281">
                  <c:v>41587</c:v>
                </c:pt>
                <c:pt idx="282">
                  <c:v>41588</c:v>
                </c:pt>
                <c:pt idx="283">
                  <c:v>41589</c:v>
                </c:pt>
                <c:pt idx="284">
                  <c:v>41590</c:v>
                </c:pt>
                <c:pt idx="285">
                  <c:v>41591</c:v>
                </c:pt>
                <c:pt idx="286">
                  <c:v>41592</c:v>
                </c:pt>
                <c:pt idx="287">
                  <c:v>41593</c:v>
                </c:pt>
                <c:pt idx="288">
                  <c:v>41594</c:v>
                </c:pt>
                <c:pt idx="289">
                  <c:v>41595</c:v>
                </c:pt>
                <c:pt idx="290">
                  <c:v>41596</c:v>
                </c:pt>
                <c:pt idx="291">
                  <c:v>41597</c:v>
                </c:pt>
                <c:pt idx="292">
                  <c:v>41598</c:v>
                </c:pt>
                <c:pt idx="293">
                  <c:v>41599</c:v>
                </c:pt>
                <c:pt idx="294">
                  <c:v>41600</c:v>
                </c:pt>
                <c:pt idx="295">
                  <c:v>41601</c:v>
                </c:pt>
                <c:pt idx="296">
                  <c:v>41602</c:v>
                </c:pt>
                <c:pt idx="297">
                  <c:v>41603</c:v>
                </c:pt>
                <c:pt idx="298">
                  <c:v>41604</c:v>
                </c:pt>
                <c:pt idx="299">
                  <c:v>41605</c:v>
                </c:pt>
                <c:pt idx="300">
                  <c:v>41606</c:v>
                </c:pt>
                <c:pt idx="301">
                  <c:v>41607</c:v>
                </c:pt>
                <c:pt idx="302">
                  <c:v>41608</c:v>
                </c:pt>
                <c:pt idx="303">
                  <c:v>41609</c:v>
                </c:pt>
                <c:pt idx="304">
                  <c:v>41610</c:v>
                </c:pt>
                <c:pt idx="305">
                  <c:v>41611</c:v>
                </c:pt>
                <c:pt idx="306">
                  <c:v>41612</c:v>
                </c:pt>
                <c:pt idx="307">
                  <c:v>41613</c:v>
                </c:pt>
                <c:pt idx="308">
                  <c:v>41614</c:v>
                </c:pt>
                <c:pt idx="309">
                  <c:v>41615</c:v>
                </c:pt>
                <c:pt idx="310">
                  <c:v>41616</c:v>
                </c:pt>
                <c:pt idx="311">
                  <c:v>41617</c:v>
                </c:pt>
                <c:pt idx="312">
                  <c:v>41618</c:v>
                </c:pt>
                <c:pt idx="313">
                  <c:v>41619</c:v>
                </c:pt>
                <c:pt idx="314">
                  <c:v>41620</c:v>
                </c:pt>
                <c:pt idx="315">
                  <c:v>41621</c:v>
                </c:pt>
                <c:pt idx="316">
                  <c:v>41622</c:v>
                </c:pt>
                <c:pt idx="317">
                  <c:v>41623</c:v>
                </c:pt>
                <c:pt idx="318">
                  <c:v>41624</c:v>
                </c:pt>
                <c:pt idx="319">
                  <c:v>41625</c:v>
                </c:pt>
                <c:pt idx="320">
                  <c:v>41626</c:v>
                </c:pt>
                <c:pt idx="321">
                  <c:v>41627</c:v>
                </c:pt>
                <c:pt idx="322">
                  <c:v>41628</c:v>
                </c:pt>
                <c:pt idx="323">
                  <c:v>41629</c:v>
                </c:pt>
                <c:pt idx="324">
                  <c:v>41630</c:v>
                </c:pt>
                <c:pt idx="325">
                  <c:v>41631</c:v>
                </c:pt>
                <c:pt idx="326">
                  <c:v>41632</c:v>
                </c:pt>
                <c:pt idx="327">
                  <c:v>41633</c:v>
                </c:pt>
                <c:pt idx="328">
                  <c:v>41634</c:v>
                </c:pt>
                <c:pt idx="329">
                  <c:v>41635</c:v>
                </c:pt>
                <c:pt idx="330">
                  <c:v>41636</c:v>
                </c:pt>
                <c:pt idx="331">
                  <c:v>41637</c:v>
                </c:pt>
                <c:pt idx="332">
                  <c:v>41638</c:v>
                </c:pt>
                <c:pt idx="333">
                  <c:v>41639</c:v>
                </c:pt>
                <c:pt idx="334">
                  <c:v>41640</c:v>
                </c:pt>
                <c:pt idx="335">
                  <c:v>41641</c:v>
                </c:pt>
                <c:pt idx="336">
                  <c:v>41642</c:v>
                </c:pt>
                <c:pt idx="337">
                  <c:v>41643</c:v>
                </c:pt>
                <c:pt idx="338">
                  <c:v>41644</c:v>
                </c:pt>
                <c:pt idx="339">
                  <c:v>41645</c:v>
                </c:pt>
                <c:pt idx="340">
                  <c:v>41646</c:v>
                </c:pt>
                <c:pt idx="341">
                  <c:v>41647</c:v>
                </c:pt>
                <c:pt idx="342">
                  <c:v>41648</c:v>
                </c:pt>
                <c:pt idx="343">
                  <c:v>41649</c:v>
                </c:pt>
                <c:pt idx="344">
                  <c:v>41650</c:v>
                </c:pt>
                <c:pt idx="345">
                  <c:v>41651</c:v>
                </c:pt>
                <c:pt idx="346">
                  <c:v>41652</c:v>
                </c:pt>
                <c:pt idx="347">
                  <c:v>41653</c:v>
                </c:pt>
                <c:pt idx="348">
                  <c:v>41654</c:v>
                </c:pt>
                <c:pt idx="349">
                  <c:v>41655</c:v>
                </c:pt>
                <c:pt idx="350">
                  <c:v>41656</c:v>
                </c:pt>
                <c:pt idx="351">
                  <c:v>41657</c:v>
                </c:pt>
                <c:pt idx="352">
                  <c:v>41658</c:v>
                </c:pt>
                <c:pt idx="353">
                  <c:v>41659</c:v>
                </c:pt>
                <c:pt idx="354">
                  <c:v>41660</c:v>
                </c:pt>
                <c:pt idx="355">
                  <c:v>41661</c:v>
                </c:pt>
                <c:pt idx="356">
                  <c:v>41662</c:v>
                </c:pt>
                <c:pt idx="357">
                  <c:v>41663</c:v>
                </c:pt>
                <c:pt idx="358">
                  <c:v>41664</c:v>
                </c:pt>
                <c:pt idx="359">
                  <c:v>41665</c:v>
                </c:pt>
                <c:pt idx="360">
                  <c:v>41666</c:v>
                </c:pt>
                <c:pt idx="361">
                  <c:v>41667</c:v>
                </c:pt>
                <c:pt idx="362">
                  <c:v>41668</c:v>
                </c:pt>
                <c:pt idx="363">
                  <c:v>41669</c:v>
                </c:pt>
                <c:pt idx="364">
                  <c:v>41670</c:v>
                </c:pt>
                <c:pt idx="365">
                  <c:v>41671</c:v>
                </c:pt>
                <c:pt idx="366">
                  <c:v>41672</c:v>
                </c:pt>
                <c:pt idx="367">
                  <c:v>41673</c:v>
                </c:pt>
                <c:pt idx="368">
                  <c:v>41674</c:v>
                </c:pt>
                <c:pt idx="369">
                  <c:v>41675</c:v>
                </c:pt>
                <c:pt idx="370">
                  <c:v>41676</c:v>
                </c:pt>
                <c:pt idx="371">
                  <c:v>41677</c:v>
                </c:pt>
                <c:pt idx="372">
                  <c:v>41678</c:v>
                </c:pt>
                <c:pt idx="373">
                  <c:v>41679</c:v>
                </c:pt>
                <c:pt idx="374">
                  <c:v>41680</c:v>
                </c:pt>
                <c:pt idx="375">
                  <c:v>41681</c:v>
                </c:pt>
                <c:pt idx="376">
                  <c:v>41682</c:v>
                </c:pt>
                <c:pt idx="377">
                  <c:v>41683</c:v>
                </c:pt>
                <c:pt idx="378">
                  <c:v>41684</c:v>
                </c:pt>
                <c:pt idx="379">
                  <c:v>41685</c:v>
                </c:pt>
                <c:pt idx="380">
                  <c:v>41686</c:v>
                </c:pt>
                <c:pt idx="381">
                  <c:v>41687</c:v>
                </c:pt>
                <c:pt idx="382">
                  <c:v>41688</c:v>
                </c:pt>
                <c:pt idx="383">
                  <c:v>41689</c:v>
                </c:pt>
                <c:pt idx="384">
                  <c:v>41690</c:v>
                </c:pt>
                <c:pt idx="385">
                  <c:v>41691</c:v>
                </c:pt>
                <c:pt idx="386">
                  <c:v>41692</c:v>
                </c:pt>
                <c:pt idx="387">
                  <c:v>41693</c:v>
                </c:pt>
                <c:pt idx="388">
                  <c:v>41694</c:v>
                </c:pt>
                <c:pt idx="389">
                  <c:v>41695</c:v>
                </c:pt>
                <c:pt idx="390">
                  <c:v>41696</c:v>
                </c:pt>
                <c:pt idx="391">
                  <c:v>41697</c:v>
                </c:pt>
                <c:pt idx="392">
                  <c:v>41698</c:v>
                </c:pt>
                <c:pt idx="393">
                  <c:v>41699</c:v>
                </c:pt>
                <c:pt idx="394">
                  <c:v>41700</c:v>
                </c:pt>
                <c:pt idx="395">
                  <c:v>41701</c:v>
                </c:pt>
                <c:pt idx="396">
                  <c:v>41702</c:v>
                </c:pt>
                <c:pt idx="397">
                  <c:v>41703</c:v>
                </c:pt>
                <c:pt idx="398">
                  <c:v>41704</c:v>
                </c:pt>
                <c:pt idx="399">
                  <c:v>41705</c:v>
                </c:pt>
                <c:pt idx="400">
                  <c:v>41706</c:v>
                </c:pt>
                <c:pt idx="401">
                  <c:v>41707</c:v>
                </c:pt>
                <c:pt idx="402">
                  <c:v>41708</c:v>
                </c:pt>
                <c:pt idx="403">
                  <c:v>41709</c:v>
                </c:pt>
                <c:pt idx="404">
                  <c:v>41710</c:v>
                </c:pt>
                <c:pt idx="405">
                  <c:v>41711</c:v>
                </c:pt>
                <c:pt idx="406">
                  <c:v>41712</c:v>
                </c:pt>
                <c:pt idx="407">
                  <c:v>41713</c:v>
                </c:pt>
                <c:pt idx="408">
                  <c:v>41714</c:v>
                </c:pt>
                <c:pt idx="409">
                  <c:v>41715</c:v>
                </c:pt>
                <c:pt idx="410">
                  <c:v>41716</c:v>
                </c:pt>
                <c:pt idx="411">
                  <c:v>41717</c:v>
                </c:pt>
                <c:pt idx="412">
                  <c:v>41718</c:v>
                </c:pt>
                <c:pt idx="413">
                  <c:v>41719</c:v>
                </c:pt>
                <c:pt idx="414">
                  <c:v>41720</c:v>
                </c:pt>
                <c:pt idx="415">
                  <c:v>41721</c:v>
                </c:pt>
                <c:pt idx="416">
                  <c:v>41722</c:v>
                </c:pt>
                <c:pt idx="417">
                  <c:v>41723</c:v>
                </c:pt>
                <c:pt idx="418">
                  <c:v>41724</c:v>
                </c:pt>
                <c:pt idx="419">
                  <c:v>41725</c:v>
                </c:pt>
                <c:pt idx="420">
                  <c:v>41726</c:v>
                </c:pt>
                <c:pt idx="421">
                  <c:v>41727</c:v>
                </c:pt>
                <c:pt idx="422">
                  <c:v>41728</c:v>
                </c:pt>
                <c:pt idx="423">
                  <c:v>41729</c:v>
                </c:pt>
                <c:pt idx="424">
                  <c:v>41730</c:v>
                </c:pt>
                <c:pt idx="425">
                  <c:v>41731</c:v>
                </c:pt>
                <c:pt idx="426">
                  <c:v>41732</c:v>
                </c:pt>
                <c:pt idx="427">
                  <c:v>41733</c:v>
                </c:pt>
                <c:pt idx="428">
                  <c:v>41734</c:v>
                </c:pt>
                <c:pt idx="429">
                  <c:v>41735</c:v>
                </c:pt>
                <c:pt idx="430">
                  <c:v>41736</c:v>
                </c:pt>
                <c:pt idx="431">
                  <c:v>41737</c:v>
                </c:pt>
                <c:pt idx="432">
                  <c:v>41738</c:v>
                </c:pt>
                <c:pt idx="433">
                  <c:v>41739</c:v>
                </c:pt>
                <c:pt idx="434">
                  <c:v>41740</c:v>
                </c:pt>
                <c:pt idx="435">
                  <c:v>41741</c:v>
                </c:pt>
                <c:pt idx="436">
                  <c:v>41742</c:v>
                </c:pt>
                <c:pt idx="437">
                  <c:v>41743</c:v>
                </c:pt>
                <c:pt idx="438">
                  <c:v>41744</c:v>
                </c:pt>
                <c:pt idx="439">
                  <c:v>41745</c:v>
                </c:pt>
                <c:pt idx="440">
                  <c:v>41746</c:v>
                </c:pt>
                <c:pt idx="441">
                  <c:v>41747</c:v>
                </c:pt>
                <c:pt idx="442">
                  <c:v>41748</c:v>
                </c:pt>
                <c:pt idx="443">
                  <c:v>41749</c:v>
                </c:pt>
                <c:pt idx="444">
                  <c:v>41750</c:v>
                </c:pt>
                <c:pt idx="445">
                  <c:v>41751</c:v>
                </c:pt>
                <c:pt idx="446">
                  <c:v>41752</c:v>
                </c:pt>
                <c:pt idx="447">
                  <c:v>41753</c:v>
                </c:pt>
                <c:pt idx="448">
                  <c:v>41754</c:v>
                </c:pt>
                <c:pt idx="449">
                  <c:v>41755</c:v>
                </c:pt>
                <c:pt idx="450">
                  <c:v>41756</c:v>
                </c:pt>
                <c:pt idx="451">
                  <c:v>41757</c:v>
                </c:pt>
                <c:pt idx="452">
                  <c:v>41758</c:v>
                </c:pt>
                <c:pt idx="453">
                  <c:v>41759</c:v>
                </c:pt>
                <c:pt idx="454">
                  <c:v>41760</c:v>
                </c:pt>
                <c:pt idx="455">
                  <c:v>41761</c:v>
                </c:pt>
                <c:pt idx="456">
                  <c:v>41762</c:v>
                </c:pt>
                <c:pt idx="457">
                  <c:v>41763</c:v>
                </c:pt>
                <c:pt idx="458">
                  <c:v>41764</c:v>
                </c:pt>
                <c:pt idx="459">
                  <c:v>41765</c:v>
                </c:pt>
                <c:pt idx="460">
                  <c:v>41766</c:v>
                </c:pt>
                <c:pt idx="461">
                  <c:v>41767</c:v>
                </c:pt>
                <c:pt idx="462">
                  <c:v>41768</c:v>
                </c:pt>
                <c:pt idx="463">
                  <c:v>41769</c:v>
                </c:pt>
                <c:pt idx="464">
                  <c:v>41770</c:v>
                </c:pt>
                <c:pt idx="465">
                  <c:v>41771</c:v>
                </c:pt>
                <c:pt idx="466">
                  <c:v>41772</c:v>
                </c:pt>
                <c:pt idx="467">
                  <c:v>41773</c:v>
                </c:pt>
                <c:pt idx="468">
                  <c:v>41774</c:v>
                </c:pt>
                <c:pt idx="469">
                  <c:v>41775</c:v>
                </c:pt>
                <c:pt idx="470">
                  <c:v>41776</c:v>
                </c:pt>
                <c:pt idx="471">
                  <c:v>41777</c:v>
                </c:pt>
                <c:pt idx="472">
                  <c:v>41778</c:v>
                </c:pt>
                <c:pt idx="473">
                  <c:v>41779</c:v>
                </c:pt>
                <c:pt idx="474">
                  <c:v>41780</c:v>
                </c:pt>
                <c:pt idx="475">
                  <c:v>41781</c:v>
                </c:pt>
                <c:pt idx="476">
                  <c:v>41782</c:v>
                </c:pt>
                <c:pt idx="477">
                  <c:v>41783</c:v>
                </c:pt>
                <c:pt idx="478">
                  <c:v>41784</c:v>
                </c:pt>
                <c:pt idx="479">
                  <c:v>41785</c:v>
                </c:pt>
                <c:pt idx="480">
                  <c:v>41786</c:v>
                </c:pt>
                <c:pt idx="481">
                  <c:v>41787</c:v>
                </c:pt>
                <c:pt idx="482">
                  <c:v>41788</c:v>
                </c:pt>
                <c:pt idx="483">
                  <c:v>41789</c:v>
                </c:pt>
                <c:pt idx="484">
                  <c:v>41790</c:v>
                </c:pt>
                <c:pt idx="485">
                  <c:v>41791</c:v>
                </c:pt>
                <c:pt idx="486">
                  <c:v>41792</c:v>
                </c:pt>
                <c:pt idx="487">
                  <c:v>41793</c:v>
                </c:pt>
                <c:pt idx="488">
                  <c:v>41794</c:v>
                </c:pt>
                <c:pt idx="489">
                  <c:v>41795</c:v>
                </c:pt>
                <c:pt idx="490">
                  <c:v>41796</c:v>
                </c:pt>
                <c:pt idx="491">
                  <c:v>41797</c:v>
                </c:pt>
                <c:pt idx="492">
                  <c:v>41798</c:v>
                </c:pt>
                <c:pt idx="493">
                  <c:v>41799</c:v>
                </c:pt>
                <c:pt idx="494">
                  <c:v>41800</c:v>
                </c:pt>
                <c:pt idx="495">
                  <c:v>41801</c:v>
                </c:pt>
                <c:pt idx="496">
                  <c:v>41802</c:v>
                </c:pt>
                <c:pt idx="497">
                  <c:v>41803</c:v>
                </c:pt>
                <c:pt idx="498">
                  <c:v>41804</c:v>
                </c:pt>
                <c:pt idx="499">
                  <c:v>41805</c:v>
                </c:pt>
                <c:pt idx="500">
                  <c:v>41944</c:v>
                </c:pt>
                <c:pt idx="501">
                  <c:v>41945</c:v>
                </c:pt>
                <c:pt idx="502">
                  <c:v>41946</c:v>
                </c:pt>
                <c:pt idx="503">
                  <c:v>41947</c:v>
                </c:pt>
                <c:pt idx="504">
                  <c:v>41948</c:v>
                </c:pt>
                <c:pt idx="505">
                  <c:v>41949</c:v>
                </c:pt>
                <c:pt idx="506">
                  <c:v>41950</c:v>
                </c:pt>
                <c:pt idx="507">
                  <c:v>41951</c:v>
                </c:pt>
                <c:pt idx="508">
                  <c:v>41952</c:v>
                </c:pt>
                <c:pt idx="509">
                  <c:v>41953</c:v>
                </c:pt>
                <c:pt idx="510">
                  <c:v>41954</c:v>
                </c:pt>
                <c:pt idx="511">
                  <c:v>41955</c:v>
                </c:pt>
                <c:pt idx="512">
                  <c:v>41956</c:v>
                </c:pt>
                <c:pt idx="513">
                  <c:v>41957</c:v>
                </c:pt>
                <c:pt idx="514">
                  <c:v>41958</c:v>
                </c:pt>
                <c:pt idx="515">
                  <c:v>41959</c:v>
                </c:pt>
                <c:pt idx="516">
                  <c:v>41960</c:v>
                </c:pt>
                <c:pt idx="517">
                  <c:v>41961</c:v>
                </c:pt>
                <c:pt idx="518">
                  <c:v>41962</c:v>
                </c:pt>
                <c:pt idx="519">
                  <c:v>41963</c:v>
                </c:pt>
                <c:pt idx="520">
                  <c:v>41964</c:v>
                </c:pt>
                <c:pt idx="521">
                  <c:v>41965</c:v>
                </c:pt>
                <c:pt idx="522">
                  <c:v>41966</c:v>
                </c:pt>
                <c:pt idx="523">
                  <c:v>41967</c:v>
                </c:pt>
                <c:pt idx="524">
                  <c:v>41968</c:v>
                </c:pt>
                <c:pt idx="525">
                  <c:v>41969</c:v>
                </c:pt>
                <c:pt idx="526">
                  <c:v>41970</c:v>
                </c:pt>
                <c:pt idx="527">
                  <c:v>41971</c:v>
                </c:pt>
                <c:pt idx="528">
                  <c:v>41972</c:v>
                </c:pt>
                <c:pt idx="529">
                  <c:v>41973</c:v>
                </c:pt>
                <c:pt idx="530">
                  <c:v>41974</c:v>
                </c:pt>
                <c:pt idx="531">
                  <c:v>41975</c:v>
                </c:pt>
                <c:pt idx="532">
                  <c:v>41976</c:v>
                </c:pt>
                <c:pt idx="533">
                  <c:v>41977</c:v>
                </c:pt>
                <c:pt idx="534">
                  <c:v>41978</c:v>
                </c:pt>
                <c:pt idx="535">
                  <c:v>41979</c:v>
                </c:pt>
                <c:pt idx="536">
                  <c:v>41980</c:v>
                </c:pt>
                <c:pt idx="537">
                  <c:v>41981</c:v>
                </c:pt>
                <c:pt idx="538">
                  <c:v>41982</c:v>
                </c:pt>
                <c:pt idx="539">
                  <c:v>41983</c:v>
                </c:pt>
                <c:pt idx="540">
                  <c:v>41984</c:v>
                </c:pt>
                <c:pt idx="541">
                  <c:v>41985</c:v>
                </c:pt>
                <c:pt idx="542">
                  <c:v>41986</c:v>
                </c:pt>
                <c:pt idx="543">
                  <c:v>41987</c:v>
                </c:pt>
                <c:pt idx="544">
                  <c:v>41988</c:v>
                </c:pt>
                <c:pt idx="545">
                  <c:v>41989</c:v>
                </c:pt>
                <c:pt idx="546">
                  <c:v>41990</c:v>
                </c:pt>
                <c:pt idx="547">
                  <c:v>41991</c:v>
                </c:pt>
                <c:pt idx="548">
                  <c:v>41992</c:v>
                </c:pt>
                <c:pt idx="549">
                  <c:v>41993</c:v>
                </c:pt>
                <c:pt idx="550">
                  <c:v>41994</c:v>
                </c:pt>
                <c:pt idx="551">
                  <c:v>41995</c:v>
                </c:pt>
                <c:pt idx="552">
                  <c:v>41996</c:v>
                </c:pt>
                <c:pt idx="553">
                  <c:v>41997</c:v>
                </c:pt>
                <c:pt idx="554">
                  <c:v>41998</c:v>
                </c:pt>
                <c:pt idx="555">
                  <c:v>41999</c:v>
                </c:pt>
                <c:pt idx="556">
                  <c:v>42000</c:v>
                </c:pt>
                <c:pt idx="557">
                  <c:v>42001</c:v>
                </c:pt>
                <c:pt idx="558">
                  <c:v>42002</c:v>
                </c:pt>
                <c:pt idx="559">
                  <c:v>42003</c:v>
                </c:pt>
                <c:pt idx="560">
                  <c:v>42004</c:v>
                </c:pt>
                <c:pt idx="561">
                  <c:v>42005</c:v>
                </c:pt>
                <c:pt idx="562">
                  <c:v>42006</c:v>
                </c:pt>
                <c:pt idx="563">
                  <c:v>42007</c:v>
                </c:pt>
                <c:pt idx="564">
                  <c:v>42008</c:v>
                </c:pt>
                <c:pt idx="565">
                  <c:v>42009</c:v>
                </c:pt>
                <c:pt idx="566">
                  <c:v>42010</c:v>
                </c:pt>
                <c:pt idx="567">
                  <c:v>42011</c:v>
                </c:pt>
                <c:pt idx="568">
                  <c:v>42012</c:v>
                </c:pt>
                <c:pt idx="569">
                  <c:v>42013</c:v>
                </c:pt>
                <c:pt idx="570">
                  <c:v>42014</c:v>
                </c:pt>
                <c:pt idx="571">
                  <c:v>42015</c:v>
                </c:pt>
                <c:pt idx="572">
                  <c:v>42016</c:v>
                </c:pt>
                <c:pt idx="573">
                  <c:v>42017</c:v>
                </c:pt>
                <c:pt idx="574">
                  <c:v>42018</c:v>
                </c:pt>
                <c:pt idx="575">
                  <c:v>42019</c:v>
                </c:pt>
                <c:pt idx="576">
                  <c:v>42020</c:v>
                </c:pt>
                <c:pt idx="577">
                  <c:v>42021</c:v>
                </c:pt>
                <c:pt idx="578">
                  <c:v>42022</c:v>
                </c:pt>
                <c:pt idx="579">
                  <c:v>42023</c:v>
                </c:pt>
                <c:pt idx="580">
                  <c:v>42024</c:v>
                </c:pt>
                <c:pt idx="581">
                  <c:v>42025</c:v>
                </c:pt>
                <c:pt idx="582">
                  <c:v>42026</c:v>
                </c:pt>
                <c:pt idx="583">
                  <c:v>42027</c:v>
                </c:pt>
                <c:pt idx="584">
                  <c:v>42028</c:v>
                </c:pt>
                <c:pt idx="585">
                  <c:v>42029</c:v>
                </c:pt>
                <c:pt idx="586">
                  <c:v>42030</c:v>
                </c:pt>
                <c:pt idx="587">
                  <c:v>42031</c:v>
                </c:pt>
                <c:pt idx="588">
                  <c:v>42032</c:v>
                </c:pt>
                <c:pt idx="589">
                  <c:v>42033</c:v>
                </c:pt>
                <c:pt idx="590">
                  <c:v>42034</c:v>
                </c:pt>
                <c:pt idx="591">
                  <c:v>42035</c:v>
                </c:pt>
                <c:pt idx="592">
                  <c:v>42036</c:v>
                </c:pt>
                <c:pt idx="593">
                  <c:v>42037</c:v>
                </c:pt>
                <c:pt idx="594">
                  <c:v>42038</c:v>
                </c:pt>
                <c:pt idx="595">
                  <c:v>42039</c:v>
                </c:pt>
                <c:pt idx="596">
                  <c:v>42040</c:v>
                </c:pt>
                <c:pt idx="597">
                  <c:v>42041</c:v>
                </c:pt>
                <c:pt idx="598">
                  <c:v>42042</c:v>
                </c:pt>
                <c:pt idx="599">
                  <c:v>42043</c:v>
                </c:pt>
                <c:pt idx="600">
                  <c:v>42044</c:v>
                </c:pt>
                <c:pt idx="601">
                  <c:v>42045</c:v>
                </c:pt>
                <c:pt idx="602">
                  <c:v>42046</c:v>
                </c:pt>
                <c:pt idx="603">
                  <c:v>42047</c:v>
                </c:pt>
                <c:pt idx="604">
                  <c:v>42048</c:v>
                </c:pt>
                <c:pt idx="605">
                  <c:v>42049</c:v>
                </c:pt>
                <c:pt idx="606">
                  <c:v>42050</c:v>
                </c:pt>
                <c:pt idx="607">
                  <c:v>42051</c:v>
                </c:pt>
                <c:pt idx="608">
                  <c:v>42052</c:v>
                </c:pt>
                <c:pt idx="609">
                  <c:v>42053</c:v>
                </c:pt>
                <c:pt idx="610">
                  <c:v>42054</c:v>
                </c:pt>
                <c:pt idx="611">
                  <c:v>42055</c:v>
                </c:pt>
                <c:pt idx="612">
                  <c:v>42056</c:v>
                </c:pt>
                <c:pt idx="613">
                  <c:v>42057</c:v>
                </c:pt>
                <c:pt idx="614">
                  <c:v>42058</c:v>
                </c:pt>
                <c:pt idx="615">
                  <c:v>42059</c:v>
                </c:pt>
                <c:pt idx="616">
                  <c:v>42060</c:v>
                </c:pt>
                <c:pt idx="617">
                  <c:v>42061</c:v>
                </c:pt>
                <c:pt idx="618">
                  <c:v>42062</c:v>
                </c:pt>
                <c:pt idx="619">
                  <c:v>42063</c:v>
                </c:pt>
                <c:pt idx="620">
                  <c:v>42064</c:v>
                </c:pt>
                <c:pt idx="621">
                  <c:v>42065</c:v>
                </c:pt>
                <c:pt idx="622">
                  <c:v>42066</c:v>
                </c:pt>
                <c:pt idx="623">
                  <c:v>42067</c:v>
                </c:pt>
                <c:pt idx="624">
                  <c:v>42068</c:v>
                </c:pt>
                <c:pt idx="625">
                  <c:v>42069</c:v>
                </c:pt>
                <c:pt idx="626">
                  <c:v>42070</c:v>
                </c:pt>
                <c:pt idx="627">
                  <c:v>42071</c:v>
                </c:pt>
                <c:pt idx="628">
                  <c:v>42072</c:v>
                </c:pt>
                <c:pt idx="629">
                  <c:v>42073</c:v>
                </c:pt>
                <c:pt idx="630">
                  <c:v>42074</c:v>
                </c:pt>
                <c:pt idx="631">
                  <c:v>42075</c:v>
                </c:pt>
                <c:pt idx="632">
                  <c:v>42076</c:v>
                </c:pt>
                <c:pt idx="633">
                  <c:v>42077</c:v>
                </c:pt>
                <c:pt idx="634">
                  <c:v>42078</c:v>
                </c:pt>
                <c:pt idx="635">
                  <c:v>42079</c:v>
                </c:pt>
                <c:pt idx="636">
                  <c:v>42080</c:v>
                </c:pt>
                <c:pt idx="637">
                  <c:v>42081</c:v>
                </c:pt>
                <c:pt idx="638">
                  <c:v>42082</c:v>
                </c:pt>
                <c:pt idx="639">
                  <c:v>42083</c:v>
                </c:pt>
                <c:pt idx="640">
                  <c:v>42084</c:v>
                </c:pt>
                <c:pt idx="641">
                  <c:v>42085</c:v>
                </c:pt>
                <c:pt idx="642">
                  <c:v>42086</c:v>
                </c:pt>
                <c:pt idx="643">
                  <c:v>42087</c:v>
                </c:pt>
                <c:pt idx="644">
                  <c:v>42088</c:v>
                </c:pt>
                <c:pt idx="645">
                  <c:v>42089</c:v>
                </c:pt>
                <c:pt idx="646">
                  <c:v>42090</c:v>
                </c:pt>
                <c:pt idx="647">
                  <c:v>42091</c:v>
                </c:pt>
                <c:pt idx="648">
                  <c:v>42092</c:v>
                </c:pt>
                <c:pt idx="649">
                  <c:v>42093</c:v>
                </c:pt>
                <c:pt idx="650">
                  <c:v>42094</c:v>
                </c:pt>
                <c:pt idx="651">
                  <c:v>42095</c:v>
                </c:pt>
                <c:pt idx="652">
                  <c:v>42096</c:v>
                </c:pt>
                <c:pt idx="653">
                  <c:v>42097</c:v>
                </c:pt>
                <c:pt idx="654">
                  <c:v>42098</c:v>
                </c:pt>
                <c:pt idx="655">
                  <c:v>42099</c:v>
                </c:pt>
                <c:pt idx="656">
                  <c:v>42100</c:v>
                </c:pt>
                <c:pt idx="657">
                  <c:v>42101</c:v>
                </c:pt>
                <c:pt idx="658">
                  <c:v>42102</c:v>
                </c:pt>
                <c:pt idx="659">
                  <c:v>42103</c:v>
                </c:pt>
                <c:pt idx="660">
                  <c:v>42104</c:v>
                </c:pt>
                <c:pt idx="661">
                  <c:v>42105</c:v>
                </c:pt>
                <c:pt idx="662">
                  <c:v>42106</c:v>
                </c:pt>
                <c:pt idx="663">
                  <c:v>42107</c:v>
                </c:pt>
                <c:pt idx="664">
                  <c:v>42108</c:v>
                </c:pt>
                <c:pt idx="665">
                  <c:v>42109</c:v>
                </c:pt>
                <c:pt idx="666">
                  <c:v>42110</c:v>
                </c:pt>
                <c:pt idx="667">
                  <c:v>42111</c:v>
                </c:pt>
                <c:pt idx="668">
                  <c:v>42112</c:v>
                </c:pt>
                <c:pt idx="669">
                  <c:v>42113</c:v>
                </c:pt>
                <c:pt idx="670">
                  <c:v>42114</c:v>
                </c:pt>
                <c:pt idx="671">
                  <c:v>42115</c:v>
                </c:pt>
                <c:pt idx="672">
                  <c:v>42116</c:v>
                </c:pt>
                <c:pt idx="673">
                  <c:v>42117</c:v>
                </c:pt>
                <c:pt idx="674">
                  <c:v>42118</c:v>
                </c:pt>
                <c:pt idx="675">
                  <c:v>42119</c:v>
                </c:pt>
                <c:pt idx="676">
                  <c:v>42120</c:v>
                </c:pt>
                <c:pt idx="677">
                  <c:v>42121</c:v>
                </c:pt>
                <c:pt idx="678">
                  <c:v>42122</c:v>
                </c:pt>
                <c:pt idx="679">
                  <c:v>42123</c:v>
                </c:pt>
                <c:pt idx="680">
                  <c:v>42124</c:v>
                </c:pt>
                <c:pt idx="681">
                  <c:v>42125</c:v>
                </c:pt>
                <c:pt idx="682">
                  <c:v>42126</c:v>
                </c:pt>
                <c:pt idx="683">
                  <c:v>42127</c:v>
                </c:pt>
                <c:pt idx="684">
                  <c:v>42128</c:v>
                </c:pt>
                <c:pt idx="685">
                  <c:v>42129</c:v>
                </c:pt>
                <c:pt idx="686">
                  <c:v>42130</c:v>
                </c:pt>
                <c:pt idx="687">
                  <c:v>42131</c:v>
                </c:pt>
                <c:pt idx="688">
                  <c:v>42132</c:v>
                </c:pt>
                <c:pt idx="689">
                  <c:v>42133</c:v>
                </c:pt>
                <c:pt idx="690">
                  <c:v>42134</c:v>
                </c:pt>
                <c:pt idx="691">
                  <c:v>42135</c:v>
                </c:pt>
                <c:pt idx="692">
                  <c:v>42136</c:v>
                </c:pt>
                <c:pt idx="693">
                  <c:v>42137</c:v>
                </c:pt>
                <c:pt idx="694">
                  <c:v>42138</c:v>
                </c:pt>
                <c:pt idx="695">
                  <c:v>42139</c:v>
                </c:pt>
                <c:pt idx="696">
                  <c:v>42140</c:v>
                </c:pt>
                <c:pt idx="697">
                  <c:v>42141</c:v>
                </c:pt>
                <c:pt idx="698">
                  <c:v>42142</c:v>
                </c:pt>
                <c:pt idx="699">
                  <c:v>42143</c:v>
                </c:pt>
                <c:pt idx="700">
                  <c:v>42144</c:v>
                </c:pt>
                <c:pt idx="701">
                  <c:v>42145</c:v>
                </c:pt>
                <c:pt idx="702">
                  <c:v>42146</c:v>
                </c:pt>
                <c:pt idx="703">
                  <c:v>42147</c:v>
                </c:pt>
                <c:pt idx="704">
                  <c:v>42148</c:v>
                </c:pt>
                <c:pt idx="705">
                  <c:v>42149</c:v>
                </c:pt>
                <c:pt idx="706">
                  <c:v>42150</c:v>
                </c:pt>
                <c:pt idx="707">
                  <c:v>42151</c:v>
                </c:pt>
                <c:pt idx="708">
                  <c:v>42152</c:v>
                </c:pt>
                <c:pt idx="709">
                  <c:v>42153</c:v>
                </c:pt>
                <c:pt idx="710">
                  <c:v>42154</c:v>
                </c:pt>
                <c:pt idx="711">
                  <c:v>42155</c:v>
                </c:pt>
                <c:pt idx="712">
                  <c:v>42156</c:v>
                </c:pt>
                <c:pt idx="713">
                  <c:v>42157</c:v>
                </c:pt>
                <c:pt idx="714">
                  <c:v>42158</c:v>
                </c:pt>
                <c:pt idx="715">
                  <c:v>42159</c:v>
                </c:pt>
                <c:pt idx="716">
                  <c:v>42160</c:v>
                </c:pt>
                <c:pt idx="717">
                  <c:v>42161</c:v>
                </c:pt>
                <c:pt idx="718">
                  <c:v>42162</c:v>
                </c:pt>
                <c:pt idx="719">
                  <c:v>42163</c:v>
                </c:pt>
                <c:pt idx="720">
                  <c:v>42164</c:v>
                </c:pt>
                <c:pt idx="721">
                  <c:v>42165</c:v>
                </c:pt>
                <c:pt idx="722">
                  <c:v>42166</c:v>
                </c:pt>
                <c:pt idx="723">
                  <c:v>42167</c:v>
                </c:pt>
                <c:pt idx="724">
                  <c:v>42168</c:v>
                </c:pt>
                <c:pt idx="725">
                  <c:v>42169</c:v>
                </c:pt>
                <c:pt idx="726">
                  <c:v>42170</c:v>
                </c:pt>
                <c:pt idx="727">
                  <c:v>42171</c:v>
                </c:pt>
                <c:pt idx="728">
                  <c:v>42172</c:v>
                </c:pt>
                <c:pt idx="729">
                  <c:v>42173</c:v>
                </c:pt>
                <c:pt idx="730">
                  <c:v>42174</c:v>
                </c:pt>
                <c:pt idx="731">
                  <c:v>42175</c:v>
                </c:pt>
                <c:pt idx="732">
                  <c:v>42176</c:v>
                </c:pt>
                <c:pt idx="733">
                  <c:v>42177</c:v>
                </c:pt>
                <c:pt idx="734">
                  <c:v>42178</c:v>
                </c:pt>
                <c:pt idx="735">
                  <c:v>42179</c:v>
                </c:pt>
                <c:pt idx="736">
                  <c:v>42180</c:v>
                </c:pt>
                <c:pt idx="737">
                  <c:v>42181</c:v>
                </c:pt>
                <c:pt idx="738">
                  <c:v>42182</c:v>
                </c:pt>
                <c:pt idx="739">
                  <c:v>42183</c:v>
                </c:pt>
                <c:pt idx="740">
                  <c:v>42184</c:v>
                </c:pt>
                <c:pt idx="741">
                  <c:v>42185</c:v>
                </c:pt>
                <c:pt idx="742">
                  <c:v>42309</c:v>
                </c:pt>
                <c:pt idx="743">
                  <c:v>42310</c:v>
                </c:pt>
                <c:pt idx="744">
                  <c:v>42311</c:v>
                </c:pt>
                <c:pt idx="745">
                  <c:v>42312</c:v>
                </c:pt>
                <c:pt idx="746">
                  <c:v>42313</c:v>
                </c:pt>
                <c:pt idx="747">
                  <c:v>42314</c:v>
                </c:pt>
                <c:pt idx="748">
                  <c:v>42315</c:v>
                </c:pt>
                <c:pt idx="749">
                  <c:v>42316</c:v>
                </c:pt>
                <c:pt idx="750">
                  <c:v>42317</c:v>
                </c:pt>
                <c:pt idx="751">
                  <c:v>42318</c:v>
                </c:pt>
                <c:pt idx="752">
                  <c:v>42319</c:v>
                </c:pt>
                <c:pt idx="753">
                  <c:v>42320</c:v>
                </c:pt>
                <c:pt idx="754">
                  <c:v>42321</c:v>
                </c:pt>
                <c:pt idx="755">
                  <c:v>42322</c:v>
                </c:pt>
                <c:pt idx="756">
                  <c:v>42323</c:v>
                </c:pt>
                <c:pt idx="757">
                  <c:v>42324</c:v>
                </c:pt>
                <c:pt idx="758">
                  <c:v>42325</c:v>
                </c:pt>
                <c:pt idx="759">
                  <c:v>42326</c:v>
                </c:pt>
                <c:pt idx="760">
                  <c:v>42327</c:v>
                </c:pt>
                <c:pt idx="761">
                  <c:v>42328</c:v>
                </c:pt>
                <c:pt idx="762">
                  <c:v>42329</c:v>
                </c:pt>
                <c:pt idx="763">
                  <c:v>42330</c:v>
                </c:pt>
                <c:pt idx="764">
                  <c:v>42331</c:v>
                </c:pt>
                <c:pt idx="765">
                  <c:v>42332</c:v>
                </c:pt>
                <c:pt idx="766">
                  <c:v>42333</c:v>
                </c:pt>
                <c:pt idx="767">
                  <c:v>42334</c:v>
                </c:pt>
                <c:pt idx="768">
                  <c:v>42335</c:v>
                </c:pt>
                <c:pt idx="769">
                  <c:v>42336</c:v>
                </c:pt>
                <c:pt idx="770">
                  <c:v>42337</c:v>
                </c:pt>
                <c:pt idx="771">
                  <c:v>42338</c:v>
                </c:pt>
                <c:pt idx="772">
                  <c:v>42339</c:v>
                </c:pt>
                <c:pt idx="773">
                  <c:v>42340</c:v>
                </c:pt>
                <c:pt idx="774">
                  <c:v>42341</c:v>
                </c:pt>
                <c:pt idx="775">
                  <c:v>42342</c:v>
                </c:pt>
                <c:pt idx="776">
                  <c:v>42343</c:v>
                </c:pt>
                <c:pt idx="777">
                  <c:v>42344</c:v>
                </c:pt>
                <c:pt idx="778">
                  <c:v>42345</c:v>
                </c:pt>
                <c:pt idx="779">
                  <c:v>42346</c:v>
                </c:pt>
                <c:pt idx="780">
                  <c:v>42347</c:v>
                </c:pt>
                <c:pt idx="781">
                  <c:v>42348</c:v>
                </c:pt>
                <c:pt idx="782">
                  <c:v>42349</c:v>
                </c:pt>
                <c:pt idx="783">
                  <c:v>42350</c:v>
                </c:pt>
                <c:pt idx="784">
                  <c:v>42351</c:v>
                </c:pt>
                <c:pt idx="785">
                  <c:v>42352</c:v>
                </c:pt>
                <c:pt idx="786">
                  <c:v>42353</c:v>
                </c:pt>
                <c:pt idx="787">
                  <c:v>42354</c:v>
                </c:pt>
                <c:pt idx="788">
                  <c:v>42355</c:v>
                </c:pt>
                <c:pt idx="789">
                  <c:v>42356</c:v>
                </c:pt>
                <c:pt idx="790">
                  <c:v>42357</c:v>
                </c:pt>
                <c:pt idx="791">
                  <c:v>42358</c:v>
                </c:pt>
                <c:pt idx="792">
                  <c:v>42359</c:v>
                </c:pt>
                <c:pt idx="793">
                  <c:v>42360</c:v>
                </c:pt>
                <c:pt idx="794">
                  <c:v>42361</c:v>
                </c:pt>
                <c:pt idx="795">
                  <c:v>42362</c:v>
                </c:pt>
                <c:pt idx="796">
                  <c:v>42363</c:v>
                </c:pt>
                <c:pt idx="797">
                  <c:v>42364</c:v>
                </c:pt>
                <c:pt idx="798">
                  <c:v>42365</c:v>
                </c:pt>
                <c:pt idx="799">
                  <c:v>42366</c:v>
                </c:pt>
                <c:pt idx="800">
                  <c:v>42367</c:v>
                </c:pt>
                <c:pt idx="801">
                  <c:v>42368</c:v>
                </c:pt>
                <c:pt idx="802">
                  <c:v>42369</c:v>
                </c:pt>
                <c:pt idx="803">
                  <c:v>42370</c:v>
                </c:pt>
                <c:pt idx="804">
                  <c:v>42371</c:v>
                </c:pt>
                <c:pt idx="805">
                  <c:v>42372</c:v>
                </c:pt>
                <c:pt idx="806">
                  <c:v>42373</c:v>
                </c:pt>
                <c:pt idx="807">
                  <c:v>42374</c:v>
                </c:pt>
                <c:pt idx="808">
                  <c:v>42375</c:v>
                </c:pt>
                <c:pt idx="809">
                  <c:v>42376</c:v>
                </c:pt>
                <c:pt idx="810">
                  <c:v>42377</c:v>
                </c:pt>
                <c:pt idx="811">
                  <c:v>42378</c:v>
                </c:pt>
                <c:pt idx="812">
                  <c:v>42379</c:v>
                </c:pt>
                <c:pt idx="813">
                  <c:v>42380</c:v>
                </c:pt>
                <c:pt idx="814">
                  <c:v>42381</c:v>
                </c:pt>
                <c:pt idx="815">
                  <c:v>42382</c:v>
                </c:pt>
                <c:pt idx="816">
                  <c:v>42383</c:v>
                </c:pt>
                <c:pt idx="817">
                  <c:v>42384</c:v>
                </c:pt>
                <c:pt idx="818">
                  <c:v>42385</c:v>
                </c:pt>
                <c:pt idx="819">
                  <c:v>42386</c:v>
                </c:pt>
                <c:pt idx="820">
                  <c:v>42387</c:v>
                </c:pt>
                <c:pt idx="821">
                  <c:v>42388</c:v>
                </c:pt>
                <c:pt idx="822">
                  <c:v>42389</c:v>
                </c:pt>
                <c:pt idx="823">
                  <c:v>42390</c:v>
                </c:pt>
                <c:pt idx="824">
                  <c:v>42391</c:v>
                </c:pt>
                <c:pt idx="825">
                  <c:v>42392</c:v>
                </c:pt>
                <c:pt idx="826">
                  <c:v>42393</c:v>
                </c:pt>
                <c:pt idx="827">
                  <c:v>42394</c:v>
                </c:pt>
                <c:pt idx="828">
                  <c:v>42395</c:v>
                </c:pt>
                <c:pt idx="829">
                  <c:v>42396</c:v>
                </c:pt>
                <c:pt idx="830">
                  <c:v>42397</c:v>
                </c:pt>
                <c:pt idx="831">
                  <c:v>42398</c:v>
                </c:pt>
                <c:pt idx="832">
                  <c:v>42399</c:v>
                </c:pt>
                <c:pt idx="833">
                  <c:v>42400</c:v>
                </c:pt>
                <c:pt idx="834">
                  <c:v>42401</c:v>
                </c:pt>
                <c:pt idx="835">
                  <c:v>42402</c:v>
                </c:pt>
                <c:pt idx="836">
                  <c:v>42403</c:v>
                </c:pt>
                <c:pt idx="837">
                  <c:v>42404</c:v>
                </c:pt>
                <c:pt idx="838">
                  <c:v>42405</c:v>
                </c:pt>
                <c:pt idx="839">
                  <c:v>42406</c:v>
                </c:pt>
                <c:pt idx="840">
                  <c:v>42407</c:v>
                </c:pt>
                <c:pt idx="841">
                  <c:v>42408</c:v>
                </c:pt>
                <c:pt idx="842">
                  <c:v>42409</c:v>
                </c:pt>
                <c:pt idx="843">
                  <c:v>42410</c:v>
                </c:pt>
                <c:pt idx="844">
                  <c:v>42411</c:v>
                </c:pt>
                <c:pt idx="845">
                  <c:v>42412</c:v>
                </c:pt>
                <c:pt idx="846">
                  <c:v>42413</c:v>
                </c:pt>
                <c:pt idx="847">
                  <c:v>42414</c:v>
                </c:pt>
                <c:pt idx="848">
                  <c:v>42415</c:v>
                </c:pt>
                <c:pt idx="849">
                  <c:v>42416</c:v>
                </c:pt>
                <c:pt idx="850">
                  <c:v>42417</c:v>
                </c:pt>
                <c:pt idx="851">
                  <c:v>42418</c:v>
                </c:pt>
                <c:pt idx="852">
                  <c:v>42419</c:v>
                </c:pt>
                <c:pt idx="853">
                  <c:v>42420</c:v>
                </c:pt>
                <c:pt idx="854">
                  <c:v>42421</c:v>
                </c:pt>
                <c:pt idx="855">
                  <c:v>42422</c:v>
                </c:pt>
                <c:pt idx="856">
                  <c:v>42423</c:v>
                </c:pt>
                <c:pt idx="857">
                  <c:v>42424</c:v>
                </c:pt>
                <c:pt idx="858">
                  <c:v>42425</c:v>
                </c:pt>
                <c:pt idx="859">
                  <c:v>42426</c:v>
                </c:pt>
                <c:pt idx="860">
                  <c:v>42427</c:v>
                </c:pt>
                <c:pt idx="861">
                  <c:v>42428</c:v>
                </c:pt>
                <c:pt idx="862">
                  <c:v>42429</c:v>
                </c:pt>
                <c:pt idx="863">
                  <c:v>42430</c:v>
                </c:pt>
                <c:pt idx="864">
                  <c:v>42431</c:v>
                </c:pt>
                <c:pt idx="865">
                  <c:v>42432</c:v>
                </c:pt>
                <c:pt idx="866">
                  <c:v>42433</c:v>
                </c:pt>
                <c:pt idx="867">
                  <c:v>42434</c:v>
                </c:pt>
                <c:pt idx="868">
                  <c:v>42435</c:v>
                </c:pt>
                <c:pt idx="869">
                  <c:v>42436</c:v>
                </c:pt>
                <c:pt idx="870">
                  <c:v>42437</c:v>
                </c:pt>
                <c:pt idx="871">
                  <c:v>42438</c:v>
                </c:pt>
                <c:pt idx="872">
                  <c:v>42439</c:v>
                </c:pt>
                <c:pt idx="873">
                  <c:v>42440</c:v>
                </c:pt>
                <c:pt idx="874">
                  <c:v>42441</c:v>
                </c:pt>
                <c:pt idx="875">
                  <c:v>42442</c:v>
                </c:pt>
                <c:pt idx="876">
                  <c:v>42443</c:v>
                </c:pt>
                <c:pt idx="877">
                  <c:v>42444</c:v>
                </c:pt>
                <c:pt idx="878">
                  <c:v>42445</c:v>
                </c:pt>
                <c:pt idx="879">
                  <c:v>42446</c:v>
                </c:pt>
                <c:pt idx="880">
                  <c:v>42447</c:v>
                </c:pt>
                <c:pt idx="881">
                  <c:v>42448</c:v>
                </c:pt>
                <c:pt idx="882">
                  <c:v>42449</c:v>
                </c:pt>
                <c:pt idx="883">
                  <c:v>42450</c:v>
                </c:pt>
                <c:pt idx="884">
                  <c:v>42451</c:v>
                </c:pt>
                <c:pt idx="885">
                  <c:v>42452</c:v>
                </c:pt>
                <c:pt idx="886">
                  <c:v>42453</c:v>
                </c:pt>
                <c:pt idx="887">
                  <c:v>42454</c:v>
                </c:pt>
                <c:pt idx="888">
                  <c:v>42455</c:v>
                </c:pt>
                <c:pt idx="889">
                  <c:v>42456</c:v>
                </c:pt>
                <c:pt idx="890">
                  <c:v>42457</c:v>
                </c:pt>
                <c:pt idx="891">
                  <c:v>42458</c:v>
                </c:pt>
                <c:pt idx="892">
                  <c:v>42459</c:v>
                </c:pt>
                <c:pt idx="893">
                  <c:v>42460</c:v>
                </c:pt>
                <c:pt idx="894">
                  <c:v>42461</c:v>
                </c:pt>
                <c:pt idx="895">
                  <c:v>42462</c:v>
                </c:pt>
                <c:pt idx="896">
                  <c:v>42463</c:v>
                </c:pt>
                <c:pt idx="897">
                  <c:v>42464</c:v>
                </c:pt>
                <c:pt idx="898">
                  <c:v>42465</c:v>
                </c:pt>
                <c:pt idx="899">
                  <c:v>42466</c:v>
                </c:pt>
                <c:pt idx="900">
                  <c:v>42467</c:v>
                </c:pt>
                <c:pt idx="901">
                  <c:v>42468</c:v>
                </c:pt>
                <c:pt idx="902">
                  <c:v>42469</c:v>
                </c:pt>
                <c:pt idx="903">
                  <c:v>42470</c:v>
                </c:pt>
                <c:pt idx="904">
                  <c:v>42471</c:v>
                </c:pt>
                <c:pt idx="905">
                  <c:v>42472</c:v>
                </c:pt>
                <c:pt idx="906">
                  <c:v>42473</c:v>
                </c:pt>
                <c:pt idx="907">
                  <c:v>42474</c:v>
                </c:pt>
                <c:pt idx="908">
                  <c:v>42475</c:v>
                </c:pt>
                <c:pt idx="909">
                  <c:v>42476</c:v>
                </c:pt>
                <c:pt idx="910">
                  <c:v>42477</c:v>
                </c:pt>
                <c:pt idx="911">
                  <c:v>42478</c:v>
                </c:pt>
                <c:pt idx="912">
                  <c:v>42479</c:v>
                </c:pt>
                <c:pt idx="913">
                  <c:v>42480</c:v>
                </c:pt>
                <c:pt idx="914">
                  <c:v>42481</c:v>
                </c:pt>
                <c:pt idx="915">
                  <c:v>42482</c:v>
                </c:pt>
                <c:pt idx="916">
                  <c:v>42483</c:v>
                </c:pt>
                <c:pt idx="917">
                  <c:v>42484</c:v>
                </c:pt>
                <c:pt idx="918">
                  <c:v>42485</c:v>
                </c:pt>
                <c:pt idx="919">
                  <c:v>42486</c:v>
                </c:pt>
                <c:pt idx="920">
                  <c:v>42487</c:v>
                </c:pt>
                <c:pt idx="921">
                  <c:v>42488</c:v>
                </c:pt>
                <c:pt idx="922">
                  <c:v>42489</c:v>
                </c:pt>
                <c:pt idx="923">
                  <c:v>42490</c:v>
                </c:pt>
                <c:pt idx="924">
                  <c:v>42491</c:v>
                </c:pt>
                <c:pt idx="925">
                  <c:v>42492</c:v>
                </c:pt>
                <c:pt idx="926">
                  <c:v>42493</c:v>
                </c:pt>
                <c:pt idx="927">
                  <c:v>42494</c:v>
                </c:pt>
                <c:pt idx="928">
                  <c:v>42495</c:v>
                </c:pt>
                <c:pt idx="929">
                  <c:v>42496</c:v>
                </c:pt>
                <c:pt idx="930">
                  <c:v>42497</c:v>
                </c:pt>
                <c:pt idx="931">
                  <c:v>42498</c:v>
                </c:pt>
                <c:pt idx="932">
                  <c:v>42499</c:v>
                </c:pt>
                <c:pt idx="933">
                  <c:v>42500</c:v>
                </c:pt>
                <c:pt idx="934">
                  <c:v>42501</c:v>
                </c:pt>
                <c:pt idx="935">
                  <c:v>42502</c:v>
                </c:pt>
                <c:pt idx="936">
                  <c:v>42503</c:v>
                </c:pt>
                <c:pt idx="937">
                  <c:v>42504</c:v>
                </c:pt>
                <c:pt idx="938">
                  <c:v>42505</c:v>
                </c:pt>
                <c:pt idx="939">
                  <c:v>42506</c:v>
                </c:pt>
                <c:pt idx="940">
                  <c:v>42507</c:v>
                </c:pt>
                <c:pt idx="941">
                  <c:v>42508</c:v>
                </c:pt>
                <c:pt idx="942">
                  <c:v>42509</c:v>
                </c:pt>
                <c:pt idx="943">
                  <c:v>42510</c:v>
                </c:pt>
                <c:pt idx="944">
                  <c:v>42511</c:v>
                </c:pt>
                <c:pt idx="945">
                  <c:v>42512</c:v>
                </c:pt>
                <c:pt idx="946">
                  <c:v>42513</c:v>
                </c:pt>
                <c:pt idx="947">
                  <c:v>42514</c:v>
                </c:pt>
                <c:pt idx="948">
                  <c:v>42515</c:v>
                </c:pt>
                <c:pt idx="949">
                  <c:v>42516</c:v>
                </c:pt>
                <c:pt idx="950">
                  <c:v>42517</c:v>
                </c:pt>
                <c:pt idx="951">
                  <c:v>42518</c:v>
                </c:pt>
                <c:pt idx="952">
                  <c:v>42519</c:v>
                </c:pt>
                <c:pt idx="953">
                  <c:v>42520</c:v>
                </c:pt>
                <c:pt idx="954">
                  <c:v>42521</c:v>
                </c:pt>
                <c:pt idx="955">
                  <c:v>42522</c:v>
                </c:pt>
                <c:pt idx="956">
                  <c:v>42523</c:v>
                </c:pt>
                <c:pt idx="957">
                  <c:v>42524</c:v>
                </c:pt>
                <c:pt idx="958">
                  <c:v>42525</c:v>
                </c:pt>
                <c:pt idx="959">
                  <c:v>42526</c:v>
                </c:pt>
                <c:pt idx="960">
                  <c:v>42527</c:v>
                </c:pt>
                <c:pt idx="961">
                  <c:v>42528</c:v>
                </c:pt>
                <c:pt idx="962">
                  <c:v>42529</c:v>
                </c:pt>
                <c:pt idx="963">
                  <c:v>42530</c:v>
                </c:pt>
                <c:pt idx="964">
                  <c:v>42531</c:v>
                </c:pt>
                <c:pt idx="965">
                  <c:v>42532</c:v>
                </c:pt>
                <c:pt idx="966">
                  <c:v>42533</c:v>
                </c:pt>
                <c:pt idx="967">
                  <c:v>42534</c:v>
                </c:pt>
                <c:pt idx="968">
                  <c:v>42535</c:v>
                </c:pt>
                <c:pt idx="969">
                  <c:v>42536</c:v>
                </c:pt>
                <c:pt idx="970">
                  <c:v>42537</c:v>
                </c:pt>
                <c:pt idx="971">
                  <c:v>42538</c:v>
                </c:pt>
                <c:pt idx="972">
                  <c:v>42539</c:v>
                </c:pt>
                <c:pt idx="973">
                  <c:v>42540</c:v>
                </c:pt>
                <c:pt idx="974">
                  <c:v>42541</c:v>
                </c:pt>
                <c:pt idx="975">
                  <c:v>42542</c:v>
                </c:pt>
                <c:pt idx="976">
                  <c:v>42543</c:v>
                </c:pt>
                <c:pt idx="977">
                  <c:v>42544</c:v>
                </c:pt>
                <c:pt idx="978">
                  <c:v>42545</c:v>
                </c:pt>
                <c:pt idx="979">
                  <c:v>42546</c:v>
                </c:pt>
                <c:pt idx="980">
                  <c:v>42547</c:v>
                </c:pt>
                <c:pt idx="981">
                  <c:v>42548</c:v>
                </c:pt>
                <c:pt idx="982">
                  <c:v>42549</c:v>
                </c:pt>
                <c:pt idx="983">
                  <c:v>42550</c:v>
                </c:pt>
                <c:pt idx="984">
                  <c:v>42551</c:v>
                </c:pt>
                <c:pt idx="985">
                  <c:v>42552</c:v>
                </c:pt>
                <c:pt idx="986">
                  <c:v>42553</c:v>
                </c:pt>
                <c:pt idx="987">
                  <c:v>42554</c:v>
                </c:pt>
                <c:pt idx="988">
                  <c:v>42555</c:v>
                </c:pt>
                <c:pt idx="989">
                  <c:v>42556</c:v>
                </c:pt>
                <c:pt idx="990">
                  <c:v>42557</c:v>
                </c:pt>
                <c:pt idx="991">
                  <c:v>42558</c:v>
                </c:pt>
                <c:pt idx="992">
                  <c:v>42559</c:v>
                </c:pt>
                <c:pt idx="993">
                  <c:v>42560</c:v>
                </c:pt>
                <c:pt idx="994">
                  <c:v>42561</c:v>
                </c:pt>
                <c:pt idx="995">
                  <c:v>42562</c:v>
                </c:pt>
                <c:pt idx="996">
                  <c:v>42563</c:v>
                </c:pt>
                <c:pt idx="997">
                  <c:v>42564</c:v>
                </c:pt>
                <c:pt idx="998">
                  <c:v>42565</c:v>
                </c:pt>
                <c:pt idx="999">
                  <c:v>42566</c:v>
                </c:pt>
                <c:pt idx="1000">
                  <c:v>42567</c:v>
                </c:pt>
                <c:pt idx="1001">
                  <c:v>42568</c:v>
                </c:pt>
                <c:pt idx="1002">
                  <c:v>42569</c:v>
                </c:pt>
                <c:pt idx="1003">
                  <c:v>42570</c:v>
                </c:pt>
                <c:pt idx="1004">
                  <c:v>42571</c:v>
                </c:pt>
                <c:pt idx="1005">
                  <c:v>42572</c:v>
                </c:pt>
                <c:pt idx="1006">
                  <c:v>42573</c:v>
                </c:pt>
                <c:pt idx="1007">
                  <c:v>42574</c:v>
                </c:pt>
                <c:pt idx="1008">
                  <c:v>42575</c:v>
                </c:pt>
                <c:pt idx="1009">
                  <c:v>42576</c:v>
                </c:pt>
                <c:pt idx="1010">
                  <c:v>42577</c:v>
                </c:pt>
                <c:pt idx="1011">
                  <c:v>42578</c:v>
                </c:pt>
                <c:pt idx="1012">
                  <c:v>42579</c:v>
                </c:pt>
                <c:pt idx="1013">
                  <c:v>42580</c:v>
                </c:pt>
                <c:pt idx="1014">
                  <c:v>42581</c:v>
                </c:pt>
                <c:pt idx="1015">
                  <c:v>42675</c:v>
                </c:pt>
                <c:pt idx="1016">
                  <c:v>42676</c:v>
                </c:pt>
                <c:pt idx="1017">
                  <c:v>42677</c:v>
                </c:pt>
                <c:pt idx="1018">
                  <c:v>42678</c:v>
                </c:pt>
                <c:pt idx="1019">
                  <c:v>42679</c:v>
                </c:pt>
                <c:pt idx="1020">
                  <c:v>42680</c:v>
                </c:pt>
                <c:pt idx="1021">
                  <c:v>42681</c:v>
                </c:pt>
                <c:pt idx="1022">
                  <c:v>42682</c:v>
                </c:pt>
                <c:pt idx="1023">
                  <c:v>42683</c:v>
                </c:pt>
                <c:pt idx="1024">
                  <c:v>42684</c:v>
                </c:pt>
                <c:pt idx="1025">
                  <c:v>42685</c:v>
                </c:pt>
                <c:pt idx="1026">
                  <c:v>42686</c:v>
                </c:pt>
                <c:pt idx="1027">
                  <c:v>42687</c:v>
                </c:pt>
                <c:pt idx="1028">
                  <c:v>42688</c:v>
                </c:pt>
                <c:pt idx="1029">
                  <c:v>42689</c:v>
                </c:pt>
                <c:pt idx="1030">
                  <c:v>42690</c:v>
                </c:pt>
                <c:pt idx="1031">
                  <c:v>42691</c:v>
                </c:pt>
                <c:pt idx="1032">
                  <c:v>42692</c:v>
                </c:pt>
                <c:pt idx="1033">
                  <c:v>42693</c:v>
                </c:pt>
                <c:pt idx="1034">
                  <c:v>42694</c:v>
                </c:pt>
                <c:pt idx="1035">
                  <c:v>42695</c:v>
                </c:pt>
                <c:pt idx="1036">
                  <c:v>42696</c:v>
                </c:pt>
                <c:pt idx="1037">
                  <c:v>42697</c:v>
                </c:pt>
                <c:pt idx="1038">
                  <c:v>42698</c:v>
                </c:pt>
                <c:pt idx="1039">
                  <c:v>42699</c:v>
                </c:pt>
                <c:pt idx="1040">
                  <c:v>42700</c:v>
                </c:pt>
                <c:pt idx="1041">
                  <c:v>42701</c:v>
                </c:pt>
                <c:pt idx="1042">
                  <c:v>42702</c:v>
                </c:pt>
                <c:pt idx="1043">
                  <c:v>42703</c:v>
                </c:pt>
                <c:pt idx="1044">
                  <c:v>42704</c:v>
                </c:pt>
                <c:pt idx="1045">
                  <c:v>42705</c:v>
                </c:pt>
                <c:pt idx="1046">
                  <c:v>42706</c:v>
                </c:pt>
                <c:pt idx="1047">
                  <c:v>42707</c:v>
                </c:pt>
                <c:pt idx="1048">
                  <c:v>42708</c:v>
                </c:pt>
                <c:pt idx="1049">
                  <c:v>42709</c:v>
                </c:pt>
                <c:pt idx="1050">
                  <c:v>42710</c:v>
                </c:pt>
                <c:pt idx="1051">
                  <c:v>42711</c:v>
                </c:pt>
                <c:pt idx="1052">
                  <c:v>42712</c:v>
                </c:pt>
                <c:pt idx="1053">
                  <c:v>42713</c:v>
                </c:pt>
                <c:pt idx="1054">
                  <c:v>42714</c:v>
                </c:pt>
                <c:pt idx="1055">
                  <c:v>42715</c:v>
                </c:pt>
                <c:pt idx="1056">
                  <c:v>42716</c:v>
                </c:pt>
                <c:pt idx="1057">
                  <c:v>42717</c:v>
                </c:pt>
                <c:pt idx="1058">
                  <c:v>42718</c:v>
                </c:pt>
                <c:pt idx="1059">
                  <c:v>42719</c:v>
                </c:pt>
                <c:pt idx="1060">
                  <c:v>42720</c:v>
                </c:pt>
                <c:pt idx="1061">
                  <c:v>42721</c:v>
                </c:pt>
                <c:pt idx="1062">
                  <c:v>42722</c:v>
                </c:pt>
                <c:pt idx="1063">
                  <c:v>42723</c:v>
                </c:pt>
                <c:pt idx="1064">
                  <c:v>42724</c:v>
                </c:pt>
                <c:pt idx="1065">
                  <c:v>42725</c:v>
                </c:pt>
                <c:pt idx="1066">
                  <c:v>42726</c:v>
                </c:pt>
                <c:pt idx="1067">
                  <c:v>42727</c:v>
                </c:pt>
                <c:pt idx="1068">
                  <c:v>42728</c:v>
                </c:pt>
                <c:pt idx="1069">
                  <c:v>42729</c:v>
                </c:pt>
                <c:pt idx="1070">
                  <c:v>42730</c:v>
                </c:pt>
                <c:pt idx="1071">
                  <c:v>42731</c:v>
                </c:pt>
                <c:pt idx="1072">
                  <c:v>42732</c:v>
                </c:pt>
                <c:pt idx="1073">
                  <c:v>42733</c:v>
                </c:pt>
                <c:pt idx="1074">
                  <c:v>42734</c:v>
                </c:pt>
                <c:pt idx="1075">
                  <c:v>42735</c:v>
                </c:pt>
                <c:pt idx="1076">
                  <c:v>42736</c:v>
                </c:pt>
                <c:pt idx="1077">
                  <c:v>42737</c:v>
                </c:pt>
                <c:pt idx="1078">
                  <c:v>42738</c:v>
                </c:pt>
                <c:pt idx="1079">
                  <c:v>42739</c:v>
                </c:pt>
                <c:pt idx="1080">
                  <c:v>42740</c:v>
                </c:pt>
                <c:pt idx="1081">
                  <c:v>42741</c:v>
                </c:pt>
                <c:pt idx="1082">
                  <c:v>42742</c:v>
                </c:pt>
                <c:pt idx="1083">
                  <c:v>42743</c:v>
                </c:pt>
                <c:pt idx="1084">
                  <c:v>42744</c:v>
                </c:pt>
                <c:pt idx="1085">
                  <c:v>42745</c:v>
                </c:pt>
                <c:pt idx="1086">
                  <c:v>42746</c:v>
                </c:pt>
                <c:pt idx="1087">
                  <c:v>42747</c:v>
                </c:pt>
                <c:pt idx="1088">
                  <c:v>42748</c:v>
                </c:pt>
                <c:pt idx="1089">
                  <c:v>42749</c:v>
                </c:pt>
                <c:pt idx="1090">
                  <c:v>42750</c:v>
                </c:pt>
                <c:pt idx="1091">
                  <c:v>42751</c:v>
                </c:pt>
                <c:pt idx="1092">
                  <c:v>42752</c:v>
                </c:pt>
                <c:pt idx="1093">
                  <c:v>42753</c:v>
                </c:pt>
                <c:pt idx="1094">
                  <c:v>42754</c:v>
                </c:pt>
                <c:pt idx="1095">
                  <c:v>42755</c:v>
                </c:pt>
                <c:pt idx="1096">
                  <c:v>42756</c:v>
                </c:pt>
                <c:pt idx="1097">
                  <c:v>42757</c:v>
                </c:pt>
                <c:pt idx="1098">
                  <c:v>42758</c:v>
                </c:pt>
                <c:pt idx="1099">
                  <c:v>42759</c:v>
                </c:pt>
                <c:pt idx="1100">
                  <c:v>42760</c:v>
                </c:pt>
                <c:pt idx="1101">
                  <c:v>42761</c:v>
                </c:pt>
                <c:pt idx="1102">
                  <c:v>42762</c:v>
                </c:pt>
                <c:pt idx="1103">
                  <c:v>42763</c:v>
                </c:pt>
                <c:pt idx="1104">
                  <c:v>42764</c:v>
                </c:pt>
                <c:pt idx="1105">
                  <c:v>42765</c:v>
                </c:pt>
                <c:pt idx="1106">
                  <c:v>42766</c:v>
                </c:pt>
                <c:pt idx="1107">
                  <c:v>42767</c:v>
                </c:pt>
                <c:pt idx="1108">
                  <c:v>42768</c:v>
                </c:pt>
                <c:pt idx="1109">
                  <c:v>42769</c:v>
                </c:pt>
                <c:pt idx="1110">
                  <c:v>42770</c:v>
                </c:pt>
                <c:pt idx="1111">
                  <c:v>42771</c:v>
                </c:pt>
                <c:pt idx="1112">
                  <c:v>42772</c:v>
                </c:pt>
                <c:pt idx="1113">
                  <c:v>42773</c:v>
                </c:pt>
                <c:pt idx="1114">
                  <c:v>42774</c:v>
                </c:pt>
                <c:pt idx="1115">
                  <c:v>42775</c:v>
                </c:pt>
                <c:pt idx="1116">
                  <c:v>42776</c:v>
                </c:pt>
                <c:pt idx="1117">
                  <c:v>42777</c:v>
                </c:pt>
                <c:pt idx="1118">
                  <c:v>42778</c:v>
                </c:pt>
                <c:pt idx="1119">
                  <c:v>42779</c:v>
                </c:pt>
                <c:pt idx="1120">
                  <c:v>42780</c:v>
                </c:pt>
                <c:pt idx="1121">
                  <c:v>42781</c:v>
                </c:pt>
                <c:pt idx="1122">
                  <c:v>42782</c:v>
                </c:pt>
                <c:pt idx="1123">
                  <c:v>42783</c:v>
                </c:pt>
                <c:pt idx="1124">
                  <c:v>42784</c:v>
                </c:pt>
                <c:pt idx="1125">
                  <c:v>42785</c:v>
                </c:pt>
                <c:pt idx="1126">
                  <c:v>42786</c:v>
                </c:pt>
                <c:pt idx="1127">
                  <c:v>42787</c:v>
                </c:pt>
                <c:pt idx="1128">
                  <c:v>42788</c:v>
                </c:pt>
                <c:pt idx="1129">
                  <c:v>42789</c:v>
                </c:pt>
                <c:pt idx="1130">
                  <c:v>42790</c:v>
                </c:pt>
                <c:pt idx="1131">
                  <c:v>42791</c:v>
                </c:pt>
                <c:pt idx="1132">
                  <c:v>42792</c:v>
                </c:pt>
                <c:pt idx="1133">
                  <c:v>42793</c:v>
                </c:pt>
                <c:pt idx="1134">
                  <c:v>42794</c:v>
                </c:pt>
                <c:pt idx="1135">
                  <c:v>42795</c:v>
                </c:pt>
                <c:pt idx="1136">
                  <c:v>42796</c:v>
                </c:pt>
                <c:pt idx="1137">
                  <c:v>42797</c:v>
                </c:pt>
                <c:pt idx="1138">
                  <c:v>42798</c:v>
                </c:pt>
                <c:pt idx="1139">
                  <c:v>42799</c:v>
                </c:pt>
                <c:pt idx="1140">
                  <c:v>42800</c:v>
                </c:pt>
                <c:pt idx="1141">
                  <c:v>42801</c:v>
                </c:pt>
                <c:pt idx="1142">
                  <c:v>42802</c:v>
                </c:pt>
                <c:pt idx="1143">
                  <c:v>42803</c:v>
                </c:pt>
                <c:pt idx="1144">
                  <c:v>42804</c:v>
                </c:pt>
                <c:pt idx="1145">
                  <c:v>42805</c:v>
                </c:pt>
                <c:pt idx="1146" formatCode="General">
                  <c:v>42806</c:v>
                </c:pt>
                <c:pt idx="1147" formatCode="General">
                  <c:v>42807</c:v>
                </c:pt>
                <c:pt idx="1148" formatCode="General">
                  <c:v>42808</c:v>
                </c:pt>
                <c:pt idx="1149" formatCode="General">
                  <c:v>42809</c:v>
                </c:pt>
                <c:pt idx="1150" formatCode="General">
                  <c:v>42810</c:v>
                </c:pt>
                <c:pt idx="1151" formatCode="General">
                  <c:v>42811</c:v>
                </c:pt>
                <c:pt idx="1152" formatCode="General">
                  <c:v>42812</c:v>
                </c:pt>
                <c:pt idx="1153" formatCode="General">
                  <c:v>42813</c:v>
                </c:pt>
                <c:pt idx="1154" formatCode="General">
                  <c:v>42814</c:v>
                </c:pt>
                <c:pt idx="1155" formatCode="General">
                  <c:v>42815</c:v>
                </c:pt>
                <c:pt idx="1156" formatCode="General">
                  <c:v>42816</c:v>
                </c:pt>
                <c:pt idx="1157" formatCode="General">
                  <c:v>42817</c:v>
                </c:pt>
                <c:pt idx="1158" formatCode="General">
                  <c:v>42818</c:v>
                </c:pt>
                <c:pt idx="1159" formatCode="General">
                  <c:v>42819</c:v>
                </c:pt>
                <c:pt idx="1160" formatCode="General">
                  <c:v>42820</c:v>
                </c:pt>
                <c:pt idx="1161" formatCode="General">
                  <c:v>42821</c:v>
                </c:pt>
                <c:pt idx="1162" formatCode="General">
                  <c:v>42822</c:v>
                </c:pt>
                <c:pt idx="1163" formatCode="General">
                  <c:v>42823</c:v>
                </c:pt>
                <c:pt idx="1164" formatCode="General">
                  <c:v>42824</c:v>
                </c:pt>
                <c:pt idx="1165" formatCode="General">
                  <c:v>42825</c:v>
                </c:pt>
                <c:pt idx="1166" formatCode="General">
                  <c:v>42826</c:v>
                </c:pt>
                <c:pt idx="1167" formatCode="General">
                  <c:v>42827</c:v>
                </c:pt>
                <c:pt idx="1168" formatCode="General">
                  <c:v>42828</c:v>
                </c:pt>
                <c:pt idx="1169" formatCode="General">
                  <c:v>42829</c:v>
                </c:pt>
                <c:pt idx="1170" formatCode="General">
                  <c:v>42830</c:v>
                </c:pt>
                <c:pt idx="1171" formatCode="General">
                  <c:v>42831</c:v>
                </c:pt>
                <c:pt idx="1172" formatCode="General">
                  <c:v>42832</c:v>
                </c:pt>
                <c:pt idx="1173" formatCode="General">
                  <c:v>42833</c:v>
                </c:pt>
                <c:pt idx="1174" formatCode="General">
                  <c:v>42834</c:v>
                </c:pt>
                <c:pt idx="1175" formatCode="General">
                  <c:v>42835</c:v>
                </c:pt>
                <c:pt idx="1176" formatCode="General">
                  <c:v>42836</c:v>
                </c:pt>
                <c:pt idx="1177" formatCode="General">
                  <c:v>42837</c:v>
                </c:pt>
                <c:pt idx="1178" formatCode="General">
                  <c:v>42838</c:v>
                </c:pt>
                <c:pt idx="1179" formatCode="General">
                  <c:v>42839</c:v>
                </c:pt>
                <c:pt idx="1180" formatCode="General">
                  <c:v>42840</c:v>
                </c:pt>
                <c:pt idx="1181" formatCode="General">
                  <c:v>42841</c:v>
                </c:pt>
                <c:pt idx="1182" formatCode="General">
                  <c:v>42842</c:v>
                </c:pt>
                <c:pt idx="1183" formatCode="General">
                  <c:v>42843</c:v>
                </c:pt>
                <c:pt idx="1184" formatCode="General">
                  <c:v>42844</c:v>
                </c:pt>
                <c:pt idx="1185" formatCode="General">
                  <c:v>42845</c:v>
                </c:pt>
                <c:pt idx="1186" formatCode="General">
                  <c:v>42846</c:v>
                </c:pt>
                <c:pt idx="1187" formatCode="General">
                  <c:v>42847</c:v>
                </c:pt>
                <c:pt idx="1188" formatCode="General">
                  <c:v>42848</c:v>
                </c:pt>
                <c:pt idx="1189" formatCode="General">
                  <c:v>42849</c:v>
                </c:pt>
                <c:pt idx="1190" formatCode="General">
                  <c:v>42850</c:v>
                </c:pt>
                <c:pt idx="1191" formatCode="General">
                  <c:v>42851</c:v>
                </c:pt>
                <c:pt idx="1192" formatCode="General">
                  <c:v>42852</c:v>
                </c:pt>
                <c:pt idx="1193" formatCode="General">
                  <c:v>42853</c:v>
                </c:pt>
                <c:pt idx="1194" formatCode="General">
                  <c:v>42854</c:v>
                </c:pt>
                <c:pt idx="1195" formatCode="General">
                  <c:v>42855</c:v>
                </c:pt>
                <c:pt idx="1196" formatCode="General">
                  <c:v>42856</c:v>
                </c:pt>
                <c:pt idx="1197" formatCode="General">
                  <c:v>42857</c:v>
                </c:pt>
                <c:pt idx="1198" formatCode="General">
                  <c:v>42858</c:v>
                </c:pt>
                <c:pt idx="1199" formatCode="General">
                  <c:v>42859</c:v>
                </c:pt>
                <c:pt idx="1200" formatCode="General">
                  <c:v>42860</c:v>
                </c:pt>
                <c:pt idx="1201" formatCode="General">
                  <c:v>42861</c:v>
                </c:pt>
                <c:pt idx="1202" formatCode="General">
                  <c:v>42862</c:v>
                </c:pt>
                <c:pt idx="1203" formatCode="General">
                  <c:v>42863</c:v>
                </c:pt>
                <c:pt idx="1204" formatCode="General">
                  <c:v>42864</c:v>
                </c:pt>
                <c:pt idx="1205" formatCode="General">
                  <c:v>42865</c:v>
                </c:pt>
                <c:pt idx="1206" formatCode="General">
                  <c:v>42866</c:v>
                </c:pt>
                <c:pt idx="1207" formatCode="General">
                  <c:v>42867</c:v>
                </c:pt>
                <c:pt idx="1208" formatCode="General">
                  <c:v>42868</c:v>
                </c:pt>
                <c:pt idx="1209" formatCode="General">
                  <c:v>42869</c:v>
                </c:pt>
                <c:pt idx="1210" formatCode="General">
                  <c:v>42870</c:v>
                </c:pt>
                <c:pt idx="1211" formatCode="General">
                  <c:v>42871</c:v>
                </c:pt>
                <c:pt idx="1212" formatCode="General">
                  <c:v>42872</c:v>
                </c:pt>
                <c:pt idx="1213" formatCode="General">
                  <c:v>42873</c:v>
                </c:pt>
                <c:pt idx="1214" formatCode="General">
                  <c:v>42874</c:v>
                </c:pt>
                <c:pt idx="1215" formatCode="General">
                  <c:v>42875</c:v>
                </c:pt>
                <c:pt idx="1216" formatCode="General">
                  <c:v>42876</c:v>
                </c:pt>
                <c:pt idx="1217" formatCode="General">
                  <c:v>42877</c:v>
                </c:pt>
                <c:pt idx="1218" formatCode="General">
                  <c:v>42878</c:v>
                </c:pt>
                <c:pt idx="1219" formatCode="General">
                  <c:v>42879</c:v>
                </c:pt>
                <c:pt idx="1220" formatCode="General">
                  <c:v>42880</c:v>
                </c:pt>
                <c:pt idx="1221" formatCode="General">
                  <c:v>42881</c:v>
                </c:pt>
                <c:pt idx="1222" formatCode="General">
                  <c:v>42882</c:v>
                </c:pt>
                <c:pt idx="1223" formatCode="General">
                  <c:v>42883</c:v>
                </c:pt>
                <c:pt idx="1224" formatCode="General">
                  <c:v>42884</c:v>
                </c:pt>
                <c:pt idx="1225" formatCode="General">
                  <c:v>42885</c:v>
                </c:pt>
                <c:pt idx="1226" formatCode="General">
                  <c:v>42886</c:v>
                </c:pt>
                <c:pt idx="1227" formatCode="General">
                  <c:v>42887</c:v>
                </c:pt>
                <c:pt idx="1228" formatCode="General">
                  <c:v>42888</c:v>
                </c:pt>
                <c:pt idx="1229" formatCode="General">
                  <c:v>42889</c:v>
                </c:pt>
                <c:pt idx="1230" formatCode="General">
                  <c:v>42890</c:v>
                </c:pt>
                <c:pt idx="1231">
                  <c:v>42891</c:v>
                </c:pt>
                <c:pt idx="1232">
                  <c:v>42892</c:v>
                </c:pt>
                <c:pt idx="1233">
                  <c:v>42893</c:v>
                </c:pt>
                <c:pt idx="1234">
                  <c:v>42894</c:v>
                </c:pt>
                <c:pt idx="1235">
                  <c:v>42895</c:v>
                </c:pt>
                <c:pt idx="1236">
                  <c:v>42896</c:v>
                </c:pt>
                <c:pt idx="1237">
                  <c:v>42897</c:v>
                </c:pt>
                <c:pt idx="1238">
                  <c:v>42898</c:v>
                </c:pt>
                <c:pt idx="1239">
                  <c:v>42899</c:v>
                </c:pt>
                <c:pt idx="1240">
                  <c:v>42900</c:v>
                </c:pt>
                <c:pt idx="1241">
                  <c:v>42901</c:v>
                </c:pt>
                <c:pt idx="1242">
                  <c:v>42902</c:v>
                </c:pt>
                <c:pt idx="1243">
                  <c:v>42903</c:v>
                </c:pt>
                <c:pt idx="1244">
                  <c:v>42904</c:v>
                </c:pt>
                <c:pt idx="1245">
                  <c:v>42905</c:v>
                </c:pt>
                <c:pt idx="1246">
                  <c:v>42906</c:v>
                </c:pt>
                <c:pt idx="1247">
                  <c:v>42907</c:v>
                </c:pt>
                <c:pt idx="1248">
                  <c:v>42908</c:v>
                </c:pt>
                <c:pt idx="1249">
                  <c:v>42909</c:v>
                </c:pt>
                <c:pt idx="1250">
                  <c:v>42910</c:v>
                </c:pt>
                <c:pt idx="1251">
                  <c:v>42911</c:v>
                </c:pt>
                <c:pt idx="1252">
                  <c:v>42912</c:v>
                </c:pt>
                <c:pt idx="1253">
                  <c:v>42913</c:v>
                </c:pt>
                <c:pt idx="1254">
                  <c:v>42914</c:v>
                </c:pt>
                <c:pt idx="1255">
                  <c:v>42915</c:v>
                </c:pt>
                <c:pt idx="1256">
                  <c:v>42916</c:v>
                </c:pt>
                <c:pt idx="1257">
                  <c:v>42917</c:v>
                </c:pt>
                <c:pt idx="1258">
                  <c:v>42918</c:v>
                </c:pt>
                <c:pt idx="1259">
                  <c:v>42919</c:v>
                </c:pt>
                <c:pt idx="1260">
                  <c:v>42920</c:v>
                </c:pt>
                <c:pt idx="1261">
                  <c:v>42921</c:v>
                </c:pt>
                <c:pt idx="1262">
                  <c:v>42922</c:v>
                </c:pt>
                <c:pt idx="1263">
                  <c:v>42923</c:v>
                </c:pt>
                <c:pt idx="1264">
                  <c:v>42924</c:v>
                </c:pt>
                <c:pt idx="1265">
                  <c:v>42925</c:v>
                </c:pt>
                <c:pt idx="1266">
                  <c:v>42926</c:v>
                </c:pt>
                <c:pt idx="1267">
                  <c:v>42927</c:v>
                </c:pt>
                <c:pt idx="1268">
                  <c:v>42928</c:v>
                </c:pt>
                <c:pt idx="1269">
                  <c:v>42929</c:v>
                </c:pt>
                <c:pt idx="1270">
                  <c:v>42930</c:v>
                </c:pt>
                <c:pt idx="1271">
                  <c:v>42931</c:v>
                </c:pt>
                <c:pt idx="1272">
                  <c:v>42932</c:v>
                </c:pt>
                <c:pt idx="1273">
                  <c:v>42933</c:v>
                </c:pt>
                <c:pt idx="1274">
                  <c:v>42934</c:v>
                </c:pt>
                <c:pt idx="1275">
                  <c:v>42935</c:v>
                </c:pt>
                <c:pt idx="1276">
                  <c:v>42936</c:v>
                </c:pt>
                <c:pt idx="1277">
                  <c:v>42937</c:v>
                </c:pt>
                <c:pt idx="1278">
                  <c:v>42938</c:v>
                </c:pt>
                <c:pt idx="1279">
                  <c:v>42939</c:v>
                </c:pt>
                <c:pt idx="1280">
                  <c:v>42940</c:v>
                </c:pt>
                <c:pt idx="1281">
                  <c:v>42941</c:v>
                </c:pt>
                <c:pt idx="1282">
                  <c:v>42942</c:v>
                </c:pt>
                <c:pt idx="1283">
                  <c:v>42943</c:v>
                </c:pt>
                <c:pt idx="1284">
                  <c:v>42944</c:v>
                </c:pt>
                <c:pt idx="1285">
                  <c:v>42945</c:v>
                </c:pt>
                <c:pt idx="1286">
                  <c:v>42946</c:v>
                </c:pt>
                <c:pt idx="1287">
                  <c:v>42947</c:v>
                </c:pt>
                <c:pt idx="1288">
                  <c:v>42948</c:v>
                </c:pt>
                <c:pt idx="1289">
                  <c:v>43040</c:v>
                </c:pt>
                <c:pt idx="1290">
                  <c:v>43041</c:v>
                </c:pt>
                <c:pt idx="1291">
                  <c:v>43042</c:v>
                </c:pt>
                <c:pt idx="1292">
                  <c:v>43043</c:v>
                </c:pt>
                <c:pt idx="1293">
                  <c:v>43044</c:v>
                </c:pt>
                <c:pt idx="1294">
                  <c:v>43045</c:v>
                </c:pt>
                <c:pt idx="1295">
                  <c:v>43046</c:v>
                </c:pt>
                <c:pt idx="1296">
                  <c:v>43047</c:v>
                </c:pt>
                <c:pt idx="1297">
                  <c:v>43048</c:v>
                </c:pt>
                <c:pt idx="1298">
                  <c:v>43049</c:v>
                </c:pt>
                <c:pt idx="1299">
                  <c:v>43050</c:v>
                </c:pt>
                <c:pt idx="1300">
                  <c:v>43051</c:v>
                </c:pt>
                <c:pt idx="1301">
                  <c:v>43052</c:v>
                </c:pt>
                <c:pt idx="1302">
                  <c:v>43053</c:v>
                </c:pt>
                <c:pt idx="1303">
                  <c:v>43054</c:v>
                </c:pt>
                <c:pt idx="1304">
                  <c:v>43055</c:v>
                </c:pt>
                <c:pt idx="1305">
                  <c:v>43056</c:v>
                </c:pt>
                <c:pt idx="1306">
                  <c:v>43057</c:v>
                </c:pt>
                <c:pt idx="1307">
                  <c:v>43058</c:v>
                </c:pt>
                <c:pt idx="1308">
                  <c:v>43059</c:v>
                </c:pt>
                <c:pt idx="1309">
                  <c:v>43060</c:v>
                </c:pt>
                <c:pt idx="1310">
                  <c:v>43061</c:v>
                </c:pt>
                <c:pt idx="1311">
                  <c:v>43062</c:v>
                </c:pt>
                <c:pt idx="1312">
                  <c:v>43063</c:v>
                </c:pt>
                <c:pt idx="1313">
                  <c:v>43064</c:v>
                </c:pt>
                <c:pt idx="1314">
                  <c:v>43065</c:v>
                </c:pt>
                <c:pt idx="1315">
                  <c:v>43066</c:v>
                </c:pt>
                <c:pt idx="1316">
                  <c:v>43067</c:v>
                </c:pt>
                <c:pt idx="1317">
                  <c:v>43068</c:v>
                </c:pt>
                <c:pt idx="1318">
                  <c:v>43069</c:v>
                </c:pt>
                <c:pt idx="1319">
                  <c:v>43070</c:v>
                </c:pt>
                <c:pt idx="1320">
                  <c:v>43071</c:v>
                </c:pt>
                <c:pt idx="1321">
                  <c:v>43072</c:v>
                </c:pt>
                <c:pt idx="1322">
                  <c:v>43073</c:v>
                </c:pt>
                <c:pt idx="1323">
                  <c:v>43074</c:v>
                </c:pt>
                <c:pt idx="1324">
                  <c:v>43075</c:v>
                </c:pt>
                <c:pt idx="1325">
                  <c:v>43076</c:v>
                </c:pt>
                <c:pt idx="1326">
                  <c:v>43077</c:v>
                </c:pt>
                <c:pt idx="1327">
                  <c:v>43078</c:v>
                </c:pt>
                <c:pt idx="1328">
                  <c:v>43079</c:v>
                </c:pt>
                <c:pt idx="1329">
                  <c:v>43080</c:v>
                </c:pt>
                <c:pt idx="1330">
                  <c:v>43081</c:v>
                </c:pt>
                <c:pt idx="1331">
                  <c:v>43082</c:v>
                </c:pt>
                <c:pt idx="1332">
                  <c:v>43083</c:v>
                </c:pt>
                <c:pt idx="1333">
                  <c:v>43084</c:v>
                </c:pt>
                <c:pt idx="1334">
                  <c:v>43085</c:v>
                </c:pt>
                <c:pt idx="1335">
                  <c:v>43086</c:v>
                </c:pt>
                <c:pt idx="1336">
                  <c:v>43087</c:v>
                </c:pt>
                <c:pt idx="1337">
                  <c:v>43088</c:v>
                </c:pt>
                <c:pt idx="1338">
                  <c:v>43089</c:v>
                </c:pt>
                <c:pt idx="1339">
                  <c:v>43090</c:v>
                </c:pt>
                <c:pt idx="1340">
                  <c:v>43091</c:v>
                </c:pt>
                <c:pt idx="1341">
                  <c:v>43092</c:v>
                </c:pt>
                <c:pt idx="1342">
                  <c:v>43093</c:v>
                </c:pt>
                <c:pt idx="1343">
                  <c:v>43094</c:v>
                </c:pt>
                <c:pt idx="1344">
                  <c:v>43095</c:v>
                </c:pt>
                <c:pt idx="1345">
                  <c:v>43096</c:v>
                </c:pt>
                <c:pt idx="1346">
                  <c:v>43097</c:v>
                </c:pt>
                <c:pt idx="1347">
                  <c:v>43098</c:v>
                </c:pt>
                <c:pt idx="1348">
                  <c:v>43099</c:v>
                </c:pt>
                <c:pt idx="1349">
                  <c:v>43100</c:v>
                </c:pt>
                <c:pt idx="1350">
                  <c:v>43101</c:v>
                </c:pt>
                <c:pt idx="1351">
                  <c:v>43102</c:v>
                </c:pt>
                <c:pt idx="1352">
                  <c:v>43103</c:v>
                </c:pt>
                <c:pt idx="1353">
                  <c:v>43104</c:v>
                </c:pt>
                <c:pt idx="1354">
                  <c:v>43105</c:v>
                </c:pt>
                <c:pt idx="1355">
                  <c:v>43106</c:v>
                </c:pt>
                <c:pt idx="1356">
                  <c:v>43107</c:v>
                </c:pt>
                <c:pt idx="1357">
                  <c:v>43108</c:v>
                </c:pt>
                <c:pt idx="1358">
                  <c:v>43109</c:v>
                </c:pt>
                <c:pt idx="1359">
                  <c:v>43110</c:v>
                </c:pt>
                <c:pt idx="1360">
                  <c:v>43111</c:v>
                </c:pt>
                <c:pt idx="1361">
                  <c:v>43112</c:v>
                </c:pt>
                <c:pt idx="1362">
                  <c:v>43113</c:v>
                </c:pt>
                <c:pt idx="1363">
                  <c:v>43114</c:v>
                </c:pt>
                <c:pt idx="1364">
                  <c:v>43115</c:v>
                </c:pt>
                <c:pt idx="1365">
                  <c:v>43116</c:v>
                </c:pt>
                <c:pt idx="1366">
                  <c:v>43117</c:v>
                </c:pt>
                <c:pt idx="1367">
                  <c:v>43118</c:v>
                </c:pt>
                <c:pt idx="1368">
                  <c:v>43119</c:v>
                </c:pt>
                <c:pt idx="1369">
                  <c:v>43120</c:v>
                </c:pt>
                <c:pt idx="1370">
                  <c:v>43121</c:v>
                </c:pt>
                <c:pt idx="1371">
                  <c:v>43122</c:v>
                </c:pt>
                <c:pt idx="1372">
                  <c:v>43123</c:v>
                </c:pt>
                <c:pt idx="1373">
                  <c:v>43124</c:v>
                </c:pt>
                <c:pt idx="1374">
                  <c:v>43125</c:v>
                </c:pt>
                <c:pt idx="1375">
                  <c:v>43126</c:v>
                </c:pt>
                <c:pt idx="1376">
                  <c:v>43127</c:v>
                </c:pt>
                <c:pt idx="1377">
                  <c:v>43128</c:v>
                </c:pt>
                <c:pt idx="1378">
                  <c:v>43129</c:v>
                </c:pt>
                <c:pt idx="1379">
                  <c:v>43130</c:v>
                </c:pt>
                <c:pt idx="1380">
                  <c:v>43131</c:v>
                </c:pt>
                <c:pt idx="1381">
                  <c:v>43132</c:v>
                </c:pt>
                <c:pt idx="1382">
                  <c:v>43133</c:v>
                </c:pt>
                <c:pt idx="1383">
                  <c:v>43134</c:v>
                </c:pt>
                <c:pt idx="1384">
                  <c:v>43135</c:v>
                </c:pt>
                <c:pt idx="1385">
                  <c:v>43136</c:v>
                </c:pt>
                <c:pt idx="1386">
                  <c:v>43137</c:v>
                </c:pt>
                <c:pt idx="1387">
                  <c:v>43138</c:v>
                </c:pt>
                <c:pt idx="1388">
                  <c:v>43139</c:v>
                </c:pt>
                <c:pt idx="1389">
                  <c:v>43140</c:v>
                </c:pt>
                <c:pt idx="1390">
                  <c:v>43141</c:v>
                </c:pt>
                <c:pt idx="1391">
                  <c:v>43142</c:v>
                </c:pt>
                <c:pt idx="1392">
                  <c:v>43143</c:v>
                </c:pt>
                <c:pt idx="1393">
                  <c:v>43144</c:v>
                </c:pt>
                <c:pt idx="1394">
                  <c:v>43145</c:v>
                </c:pt>
                <c:pt idx="1395">
                  <c:v>43146</c:v>
                </c:pt>
                <c:pt idx="1396">
                  <c:v>43147</c:v>
                </c:pt>
                <c:pt idx="1397">
                  <c:v>43148</c:v>
                </c:pt>
                <c:pt idx="1398">
                  <c:v>43149</c:v>
                </c:pt>
                <c:pt idx="1399">
                  <c:v>43150</c:v>
                </c:pt>
                <c:pt idx="1400">
                  <c:v>43151</c:v>
                </c:pt>
                <c:pt idx="1401">
                  <c:v>43152</c:v>
                </c:pt>
                <c:pt idx="1402">
                  <c:v>43153</c:v>
                </c:pt>
                <c:pt idx="1403">
                  <c:v>43154</c:v>
                </c:pt>
                <c:pt idx="1404">
                  <c:v>43155</c:v>
                </c:pt>
                <c:pt idx="1405">
                  <c:v>43156</c:v>
                </c:pt>
                <c:pt idx="1406">
                  <c:v>43157</c:v>
                </c:pt>
                <c:pt idx="1407">
                  <c:v>43158</c:v>
                </c:pt>
                <c:pt idx="1408">
                  <c:v>43159</c:v>
                </c:pt>
                <c:pt idx="1409">
                  <c:v>43160</c:v>
                </c:pt>
                <c:pt idx="1410">
                  <c:v>43161</c:v>
                </c:pt>
                <c:pt idx="1411">
                  <c:v>43162</c:v>
                </c:pt>
                <c:pt idx="1412">
                  <c:v>43163</c:v>
                </c:pt>
                <c:pt idx="1413">
                  <c:v>43164</c:v>
                </c:pt>
                <c:pt idx="1414">
                  <c:v>43165</c:v>
                </c:pt>
                <c:pt idx="1415">
                  <c:v>43166</c:v>
                </c:pt>
                <c:pt idx="1416">
                  <c:v>43167</c:v>
                </c:pt>
                <c:pt idx="1417">
                  <c:v>43168</c:v>
                </c:pt>
                <c:pt idx="1418">
                  <c:v>43169</c:v>
                </c:pt>
                <c:pt idx="1419">
                  <c:v>43170</c:v>
                </c:pt>
                <c:pt idx="1420">
                  <c:v>43171</c:v>
                </c:pt>
                <c:pt idx="1421">
                  <c:v>43172</c:v>
                </c:pt>
                <c:pt idx="1422">
                  <c:v>43173</c:v>
                </c:pt>
                <c:pt idx="1423">
                  <c:v>43174</c:v>
                </c:pt>
                <c:pt idx="1424">
                  <c:v>43175</c:v>
                </c:pt>
                <c:pt idx="1425">
                  <c:v>43176</c:v>
                </c:pt>
                <c:pt idx="1426">
                  <c:v>43177</c:v>
                </c:pt>
                <c:pt idx="1427">
                  <c:v>43178</c:v>
                </c:pt>
                <c:pt idx="1428">
                  <c:v>43179</c:v>
                </c:pt>
                <c:pt idx="1429">
                  <c:v>43180</c:v>
                </c:pt>
                <c:pt idx="1430">
                  <c:v>43181</c:v>
                </c:pt>
                <c:pt idx="1431">
                  <c:v>43182</c:v>
                </c:pt>
                <c:pt idx="1432">
                  <c:v>43183</c:v>
                </c:pt>
                <c:pt idx="1433">
                  <c:v>43184</c:v>
                </c:pt>
                <c:pt idx="1434">
                  <c:v>43185</c:v>
                </c:pt>
                <c:pt idx="1435">
                  <c:v>43186</c:v>
                </c:pt>
                <c:pt idx="1436">
                  <c:v>43187</c:v>
                </c:pt>
                <c:pt idx="1437">
                  <c:v>43188</c:v>
                </c:pt>
                <c:pt idx="1438">
                  <c:v>43189</c:v>
                </c:pt>
                <c:pt idx="1439">
                  <c:v>43190</c:v>
                </c:pt>
                <c:pt idx="1440">
                  <c:v>43191</c:v>
                </c:pt>
                <c:pt idx="1441">
                  <c:v>43192</c:v>
                </c:pt>
                <c:pt idx="1442">
                  <c:v>43193</c:v>
                </c:pt>
                <c:pt idx="1443">
                  <c:v>43194</c:v>
                </c:pt>
                <c:pt idx="1444">
                  <c:v>43195</c:v>
                </c:pt>
                <c:pt idx="1445">
                  <c:v>43196</c:v>
                </c:pt>
                <c:pt idx="1446">
                  <c:v>43197</c:v>
                </c:pt>
                <c:pt idx="1447">
                  <c:v>43198</c:v>
                </c:pt>
                <c:pt idx="1448">
                  <c:v>43199</c:v>
                </c:pt>
                <c:pt idx="1449">
                  <c:v>43200</c:v>
                </c:pt>
                <c:pt idx="1450">
                  <c:v>43201</c:v>
                </c:pt>
                <c:pt idx="1451">
                  <c:v>43202</c:v>
                </c:pt>
                <c:pt idx="1452">
                  <c:v>43203</c:v>
                </c:pt>
                <c:pt idx="1453">
                  <c:v>43204</c:v>
                </c:pt>
                <c:pt idx="1454">
                  <c:v>43205</c:v>
                </c:pt>
                <c:pt idx="1455">
                  <c:v>43206</c:v>
                </c:pt>
                <c:pt idx="1456">
                  <c:v>43207</c:v>
                </c:pt>
                <c:pt idx="1457">
                  <c:v>43208</c:v>
                </c:pt>
                <c:pt idx="1458">
                  <c:v>43209</c:v>
                </c:pt>
                <c:pt idx="1459">
                  <c:v>43210</c:v>
                </c:pt>
                <c:pt idx="1460">
                  <c:v>43211</c:v>
                </c:pt>
                <c:pt idx="1461">
                  <c:v>43212</c:v>
                </c:pt>
                <c:pt idx="1462">
                  <c:v>43213</c:v>
                </c:pt>
                <c:pt idx="1463">
                  <c:v>43214</c:v>
                </c:pt>
                <c:pt idx="1464">
                  <c:v>43215</c:v>
                </c:pt>
                <c:pt idx="1465">
                  <c:v>43216</c:v>
                </c:pt>
                <c:pt idx="1466">
                  <c:v>43217</c:v>
                </c:pt>
                <c:pt idx="1467">
                  <c:v>43218</c:v>
                </c:pt>
                <c:pt idx="1468">
                  <c:v>43219</c:v>
                </c:pt>
                <c:pt idx="1469">
                  <c:v>43220</c:v>
                </c:pt>
                <c:pt idx="1470">
                  <c:v>43221</c:v>
                </c:pt>
                <c:pt idx="1471">
                  <c:v>43222</c:v>
                </c:pt>
                <c:pt idx="1472">
                  <c:v>43223</c:v>
                </c:pt>
                <c:pt idx="1473">
                  <c:v>43224</c:v>
                </c:pt>
                <c:pt idx="1474">
                  <c:v>43225</c:v>
                </c:pt>
                <c:pt idx="1475">
                  <c:v>43226</c:v>
                </c:pt>
                <c:pt idx="1476">
                  <c:v>43227</c:v>
                </c:pt>
                <c:pt idx="1477">
                  <c:v>43228</c:v>
                </c:pt>
                <c:pt idx="1478">
                  <c:v>43229</c:v>
                </c:pt>
                <c:pt idx="1479">
                  <c:v>43230</c:v>
                </c:pt>
                <c:pt idx="1480">
                  <c:v>43231</c:v>
                </c:pt>
                <c:pt idx="1481">
                  <c:v>43232</c:v>
                </c:pt>
                <c:pt idx="1482">
                  <c:v>43233</c:v>
                </c:pt>
                <c:pt idx="1483">
                  <c:v>43234</c:v>
                </c:pt>
                <c:pt idx="1484">
                  <c:v>43235</c:v>
                </c:pt>
                <c:pt idx="1485">
                  <c:v>43236</c:v>
                </c:pt>
                <c:pt idx="1486">
                  <c:v>43237</c:v>
                </c:pt>
                <c:pt idx="1487">
                  <c:v>43238</c:v>
                </c:pt>
                <c:pt idx="1488">
                  <c:v>43239</c:v>
                </c:pt>
                <c:pt idx="1489">
                  <c:v>43240</c:v>
                </c:pt>
                <c:pt idx="1490">
                  <c:v>43241</c:v>
                </c:pt>
                <c:pt idx="1491">
                  <c:v>43242</c:v>
                </c:pt>
                <c:pt idx="1492">
                  <c:v>43243</c:v>
                </c:pt>
                <c:pt idx="1493">
                  <c:v>43244</c:v>
                </c:pt>
                <c:pt idx="1494">
                  <c:v>43245</c:v>
                </c:pt>
                <c:pt idx="1495">
                  <c:v>43246</c:v>
                </c:pt>
                <c:pt idx="1496">
                  <c:v>43247</c:v>
                </c:pt>
                <c:pt idx="1497">
                  <c:v>43248</c:v>
                </c:pt>
                <c:pt idx="1498">
                  <c:v>43249</c:v>
                </c:pt>
                <c:pt idx="1499">
                  <c:v>43250</c:v>
                </c:pt>
                <c:pt idx="1500">
                  <c:v>43251</c:v>
                </c:pt>
                <c:pt idx="1501">
                  <c:v>43252</c:v>
                </c:pt>
                <c:pt idx="1502">
                  <c:v>43253</c:v>
                </c:pt>
                <c:pt idx="1503">
                  <c:v>43254</c:v>
                </c:pt>
                <c:pt idx="1504">
                  <c:v>43255</c:v>
                </c:pt>
                <c:pt idx="1505">
                  <c:v>43256</c:v>
                </c:pt>
                <c:pt idx="1506">
                  <c:v>43257</c:v>
                </c:pt>
                <c:pt idx="1507">
                  <c:v>43258</c:v>
                </c:pt>
                <c:pt idx="1508">
                  <c:v>43259</c:v>
                </c:pt>
                <c:pt idx="1509">
                  <c:v>43260</c:v>
                </c:pt>
                <c:pt idx="1510">
                  <c:v>43261</c:v>
                </c:pt>
                <c:pt idx="1511">
                  <c:v>43262</c:v>
                </c:pt>
                <c:pt idx="1512">
                  <c:v>43263</c:v>
                </c:pt>
                <c:pt idx="1513">
                  <c:v>43264</c:v>
                </c:pt>
                <c:pt idx="1514">
                  <c:v>43265</c:v>
                </c:pt>
                <c:pt idx="1515">
                  <c:v>43266</c:v>
                </c:pt>
                <c:pt idx="1516">
                  <c:v>43267</c:v>
                </c:pt>
                <c:pt idx="1517">
                  <c:v>43268</c:v>
                </c:pt>
                <c:pt idx="1518">
                  <c:v>43269</c:v>
                </c:pt>
                <c:pt idx="1519">
                  <c:v>43270</c:v>
                </c:pt>
                <c:pt idx="1520">
                  <c:v>43271</c:v>
                </c:pt>
                <c:pt idx="1521">
                  <c:v>43272</c:v>
                </c:pt>
                <c:pt idx="1522">
                  <c:v>43273</c:v>
                </c:pt>
                <c:pt idx="1523">
                  <c:v>43274</c:v>
                </c:pt>
                <c:pt idx="1524">
                  <c:v>43275</c:v>
                </c:pt>
                <c:pt idx="1525">
                  <c:v>43276</c:v>
                </c:pt>
                <c:pt idx="1526">
                  <c:v>43277</c:v>
                </c:pt>
                <c:pt idx="1527">
                  <c:v>43278</c:v>
                </c:pt>
                <c:pt idx="1528">
                  <c:v>43279</c:v>
                </c:pt>
                <c:pt idx="1529">
                  <c:v>43280</c:v>
                </c:pt>
                <c:pt idx="1530">
                  <c:v>43281</c:v>
                </c:pt>
                <c:pt idx="1531">
                  <c:v>43282</c:v>
                </c:pt>
                <c:pt idx="1532">
                  <c:v>43283</c:v>
                </c:pt>
                <c:pt idx="1533">
                  <c:v>43284</c:v>
                </c:pt>
                <c:pt idx="1534">
                  <c:v>43285</c:v>
                </c:pt>
                <c:pt idx="1535">
                  <c:v>43286</c:v>
                </c:pt>
                <c:pt idx="1536">
                  <c:v>43287</c:v>
                </c:pt>
                <c:pt idx="1537">
                  <c:v>43288</c:v>
                </c:pt>
                <c:pt idx="1538">
                  <c:v>43289</c:v>
                </c:pt>
                <c:pt idx="1539">
                  <c:v>43290</c:v>
                </c:pt>
                <c:pt idx="1540">
                  <c:v>43291</c:v>
                </c:pt>
                <c:pt idx="1541">
                  <c:v>43292</c:v>
                </c:pt>
                <c:pt idx="1542">
                  <c:v>43293</c:v>
                </c:pt>
                <c:pt idx="1543">
                  <c:v>43294</c:v>
                </c:pt>
                <c:pt idx="1544">
                  <c:v>43295</c:v>
                </c:pt>
                <c:pt idx="1545">
                  <c:v>43296</c:v>
                </c:pt>
                <c:pt idx="1546">
                  <c:v>43297</c:v>
                </c:pt>
                <c:pt idx="1547">
                  <c:v>43298</c:v>
                </c:pt>
                <c:pt idx="1548">
                  <c:v>43299</c:v>
                </c:pt>
                <c:pt idx="1549">
                  <c:v>43300</c:v>
                </c:pt>
                <c:pt idx="1550">
                  <c:v>43301</c:v>
                </c:pt>
                <c:pt idx="1551">
                  <c:v>43302</c:v>
                </c:pt>
                <c:pt idx="1552">
                  <c:v>43303</c:v>
                </c:pt>
                <c:pt idx="1553">
                  <c:v>43304</c:v>
                </c:pt>
                <c:pt idx="1554">
                  <c:v>43305</c:v>
                </c:pt>
                <c:pt idx="1555">
                  <c:v>43306</c:v>
                </c:pt>
                <c:pt idx="1556">
                  <c:v>43307</c:v>
                </c:pt>
                <c:pt idx="1557">
                  <c:v>43308</c:v>
                </c:pt>
                <c:pt idx="1558">
                  <c:v>43309</c:v>
                </c:pt>
                <c:pt idx="1559">
                  <c:v>43310</c:v>
                </c:pt>
                <c:pt idx="1560">
                  <c:v>43311</c:v>
                </c:pt>
                <c:pt idx="1561">
                  <c:v>43312</c:v>
                </c:pt>
                <c:pt idx="1562">
                  <c:v>43313</c:v>
                </c:pt>
                <c:pt idx="1563">
                  <c:v>43405</c:v>
                </c:pt>
                <c:pt idx="1564">
                  <c:v>43406</c:v>
                </c:pt>
                <c:pt idx="1565">
                  <c:v>43407</c:v>
                </c:pt>
                <c:pt idx="1566">
                  <c:v>43408</c:v>
                </c:pt>
                <c:pt idx="1567">
                  <c:v>43409</c:v>
                </c:pt>
                <c:pt idx="1568">
                  <c:v>43410</c:v>
                </c:pt>
                <c:pt idx="1569">
                  <c:v>43411</c:v>
                </c:pt>
                <c:pt idx="1570">
                  <c:v>43412</c:v>
                </c:pt>
                <c:pt idx="1571">
                  <c:v>43413</c:v>
                </c:pt>
                <c:pt idx="1572">
                  <c:v>43414</c:v>
                </c:pt>
                <c:pt idx="1573">
                  <c:v>43415</c:v>
                </c:pt>
                <c:pt idx="1574">
                  <c:v>43416</c:v>
                </c:pt>
                <c:pt idx="1575">
                  <c:v>43417</c:v>
                </c:pt>
                <c:pt idx="1576">
                  <c:v>43418</c:v>
                </c:pt>
                <c:pt idx="1577">
                  <c:v>43419</c:v>
                </c:pt>
                <c:pt idx="1578">
                  <c:v>43420</c:v>
                </c:pt>
                <c:pt idx="1579">
                  <c:v>43421</c:v>
                </c:pt>
                <c:pt idx="1580">
                  <c:v>43422</c:v>
                </c:pt>
                <c:pt idx="1581">
                  <c:v>43423</c:v>
                </c:pt>
                <c:pt idx="1582">
                  <c:v>43424</c:v>
                </c:pt>
                <c:pt idx="1583">
                  <c:v>43425</c:v>
                </c:pt>
                <c:pt idx="1584">
                  <c:v>43426</c:v>
                </c:pt>
                <c:pt idx="1585">
                  <c:v>43427</c:v>
                </c:pt>
                <c:pt idx="1586">
                  <c:v>43428</c:v>
                </c:pt>
                <c:pt idx="1587">
                  <c:v>43429</c:v>
                </c:pt>
                <c:pt idx="1588">
                  <c:v>43430</c:v>
                </c:pt>
                <c:pt idx="1589">
                  <c:v>43431</c:v>
                </c:pt>
                <c:pt idx="1590">
                  <c:v>43432</c:v>
                </c:pt>
                <c:pt idx="1591">
                  <c:v>43433</c:v>
                </c:pt>
                <c:pt idx="1592">
                  <c:v>43434</c:v>
                </c:pt>
                <c:pt idx="1593">
                  <c:v>43435</c:v>
                </c:pt>
                <c:pt idx="1594">
                  <c:v>43436</c:v>
                </c:pt>
                <c:pt idx="1595">
                  <c:v>43437</c:v>
                </c:pt>
                <c:pt idx="1596">
                  <c:v>43438</c:v>
                </c:pt>
                <c:pt idx="1597">
                  <c:v>43439</c:v>
                </c:pt>
                <c:pt idx="1598">
                  <c:v>43440</c:v>
                </c:pt>
                <c:pt idx="1599">
                  <c:v>43441</c:v>
                </c:pt>
                <c:pt idx="1600">
                  <c:v>43442</c:v>
                </c:pt>
                <c:pt idx="1601">
                  <c:v>43443</c:v>
                </c:pt>
                <c:pt idx="1602">
                  <c:v>43444</c:v>
                </c:pt>
                <c:pt idx="1603">
                  <c:v>43445</c:v>
                </c:pt>
                <c:pt idx="1604">
                  <c:v>43446</c:v>
                </c:pt>
                <c:pt idx="1605">
                  <c:v>43447</c:v>
                </c:pt>
                <c:pt idx="1606">
                  <c:v>43448</c:v>
                </c:pt>
                <c:pt idx="1607">
                  <c:v>43449</c:v>
                </c:pt>
                <c:pt idx="1608">
                  <c:v>43450</c:v>
                </c:pt>
                <c:pt idx="1609">
                  <c:v>43451</c:v>
                </c:pt>
                <c:pt idx="1610">
                  <c:v>43452</c:v>
                </c:pt>
                <c:pt idx="1611">
                  <c:v>43453</c:v>
                </c:pt>
                <c:pt idx="1612">
                  <c:v>43454</c:v>
                </c:pt>
                <c:pt idx="1613">
                  <c:v>43455</c:v>
                </c:pt>
                <c:pt idx="1614">
                  <c:v>43456</c:v>
                </c:pt>
                <c:pt idx="1615">
                  <c:v>43457</c:v>
                </c:pt>
                <c:pt idx="1616">
                  <c:v>43458</c:v>
                </c:pt>
                <c:pt idx="1617">
                  <c:v>43459</c:v>
                </c:pt>
                <c:pt idx="1618">
                  <c:v>43460</c:v>
                </c:pt>
                <c:pt idx="1619">
                  <c:v>43461</c:v>
                </c:pt>
                <c:pt idx="1620">
                  <c:v>43462</c:v>
                </c:pt>
                <c:pt idx="1621">
                  <c:v>43463</c:v>
                </c:pt>
                <c:pt idx="1622">
                  <c:v>43464</c:v>
                </c:pt>
                <c:pt idx="1623">
                  <c:v>43465</c:v>
                </c:pt>
                <c:pt idx="1624">
                  <c:v>43466</c:v>
                </c:pt>
                <c:pt idx="1625">
                  <c:v>43467</c:v>
                </c:pt>
                <c:pt idx="1626">
                  <c:v>43468</c:v>
                </c:pt>
                <c:pt idx="1627">
                  <c:v>43469</c:v>
                </c:pt>
                <c:pt idx="1628">
                  <c:v>43470</c:v>
                </c:pt>
                <c:pt idx="1629">
                  <c:v>43471</c:v>
                </c:pt>
                <c:pt idx="1630">
                  <c:v>43472</c:v>
                </c:pt>
                <c:pt idx="1631">
                  <c:v>43473</c:v>
                </c:pt>
                <c:pt idx="1632">
                  <c:v>43474</c:v>
                </c:pt>
                <c:pt idx="1633">
                  <c:v>43475</c:v>
                </c:pt>
                <c:pt idx="1634">
                  <c:v>43476</c:v>
                </c:pt>
                <c:pt idx="1635">
                  <c:v>43477</c:v>
                </c:pt>
                <c:pt idx="1636">
                  <c:v>43478</c:v>
                </c:pt>
                <c:pt idx="1637">
                  <c:v>43479</c:v>
                </c:pt>
                <c:pt idx="1638">
                  <c:v>43480</c:v>
                </c:pt>
                <c:pt idx="1639">
                  <c:v>43481</c:v>
                </c:pt>
                <c:pt idx="1640">
                  <c:v>43482</c:v>
                </c:pt>
                <c:pt idx="1641">
                  <c:v>43483</c:v>
                </c:pt>
                <c:pt idx="1642">
                  <c:v>43484</c:v>
                </c:pt>
                <c:pt idx="1643">
                  <c:v>43485</c:v>
                </c:pt>
                <c:pt idx="1644">
                  <c:v>43486</c:v>
                </c:pt>
                <c:pt idx="1645">
                  <c:v>43487</c:v>
                </c:pt>
                <c:pt idx="1646">
                  <c:v>43488</c:v>
                </c:pt>
                <c:pt idx="1647">
                  <c:v>43489</c:v>
                </c:pt>
                <c:pt idx="1648">
                  <c:v>43490</c:v>
                </c:pt>
                <c:pt idx="1649">
                  <c:v>43491</c:v>
                </c:pt>
                <c:pt idx="1650">
                  <c:v>43492</c:v>
                </c:pt>
                <c:pt idx="1651">
                  <c:v>43493</c:v>
                </c:pt>
                <c:pt idx="1652">
                  <c:v>43494</c:v>
                </c:pt>
                <c:pt idx="1653">
                  <c:v>43495</c:v>
                </c:pt>
                <c:pt idx="1654">
                  <c:v>43496</c:v>
                </c:pt>
                <c:pt idx="1655">
                  <c:v>43497</c:v>
                </c:pt>
                <c:pt idx="1656">
                  <c:v>43498</c:v>
                </c:pt>
                <c:pt idx="1657">
                  <c:v>43499</c:v>
                </c:pt>
                <c:pt idx="1658">
                  <c:v>43500</c:v>
                </c:pt>
                <c:pt idx="1659">
                  <c:v>43501</c:v>
                </c:pt>
                <c:pt idx="1660">
                  <c:v>43502</c:v>
                </c:pt>
                <c:pt idx="1661">
                  <c:v>43503</c:v>
                </c:pt>
                <c:pt idx="1662">
                  <c:v>43504</c:v>
                </c:pt>
                <c:pt idx="1663">
                  <c:v>43505</c:v>
                </c:pt>
                <c:pt idx="1664">
                  <c:v>43506</c:v>
                </c:pt>
                <c:pt idx="1665">
                  <c:v>43507</c:v>
                </c:pt>
                <c:pt idx="1666">
                  <c:v>43508</c:v>
                </c:pt>
                <c:pt idx="1667">
                  <c:v>43509</c:v>
                </c:pt>
                <c:pt idx="1668">
                  <c:v>43510</c:v>
                </c:pt>
                <c:pt idx="1669">
                  <c:v>43511</c:v>
                </c:pt>
                <c:pt idx="1670">
                  <c:v>43512</c:v>
                </c:pt>
                <c:pt idx="1671">
                  <c:v>43513</c:v>
                </c:pt>
                <c:pt idx="1672">
                  <c:v>43514</c:v>
                </c:pt>
                <c:pt idx="1673">
                  <c:v>43515</c:v>
                </c:pt>
                <c:pt idx="1674">
                  <c:v>43516</c:v>
                </c:pt>
                <c:pt idx="1675">
                  <c:v>43517</c:v>
                </c:pt>
                <c:pt idx="1676">
                  <c:v>43518</c:v>
                </c:pt>
                <c:pt idx="1677">
                  <c:v>43519</c:v>
                </c:pt>
                <c:pt idx="1678">
                  <c:v>43520</c:v>
                </c:pt>
                <c:pt idx="1679">
                  <c:v>43521</c:v>
                </c:pt>
                <c:pt idx="1680">
                  <c:v>43522</c:v>
                </c:pt>
                <c:pt idx="1681">
                  <c:v>43523</c:v>
                </c:pt>
                <c:pt idx="1682">
                  <c:v>43524</c:v>
                </c:pt>
                <c:pt idx="1683">
                  <c:v>43525</c:v>
                </c:pt>
                <c:pt idx="1684">
                  <c:v>43526</c:v>
                </c:pt>
                <c:pt idx="1685">
                  <c:v>43527</c:v>
                </c:pt>
                <c:pt idx="1686">
                  <c:v>43528</c:v>
                </c:pt>
                <c:pt idx="1687">
                  <c:v>43529</c:v>
                </c:pt>
                <c:pt idx="1688">
                  <c:v>43530</c:v>
                </c:pt>
                <c:pt idx="1689">
                  <c:v>43531</c:v>
                </c:pt>
                <c:pt idx="1690">
                  <c:v>43532</c:v>
                </c:pt>
                <c:pt idx="1691">
                  <c:v>43533</c:v>
                </c:pt>
                <c:pt idx="1692">
                  <c:v>43534</c:v>
                </c:pt>
                <c:pt idx="1693">
                  <c:v>43535</c:v>
                </c:pt>
                <c:pt idx="1694">
                  <c:v>43536</c:v>
                </c:pt>
                <c:pt idx="1695">
                  <c:v>43537</c:v>
                </c:pt>
                <c:pt idx="1696">
                  <c:v>43538</c:v>
                </c:pt>
                <c:pt idx="1697">
                  <c:v>43539</c:v>
                </c:pt>
                <c:pt idx="1698">
                  <c:v>43540</c:v>
                </c:pt>
                <c:pt idx="1699">
                  <c:v>43541</c:v>
                </c:pt>
                <c:pt idx="1700">
                  <c:v>43542</c:v>
                </c:pt>
                <c:pt idx="1701">
                  <c:v>43543</c:v>
                </c:pt>
                <c:pt idx="1702">
                  <c:v>43544</c:v>
                </c:pt>
                <c:pt idx="1703">
                  <c:v>43545</c:v>
                </c:pt>
                <c:pt idx="1704">
                  <c:v>43546</c:v>
                </c:pt>
                <c:pt idx="1705">
                  <c:v>43547</c:v>
                </c:pt>
                <c:pt idx="1706">
                  <c:v>43548</c:v>
                </c:pt>
                <c:pt idx="1707">
                  <c:v>43549</c:v>
                </c:pt>
                <c:pt idx="1708">
                  <c:v>43550</c:v>
                </c:pt>
                <c:pt idx="1709">
                  <c:v>43551</c:v>
                </c:pt>
                <c:pt idx="1710">
                  <c:v>43552</c:v>
                </c:pt>
                <c:pt idx="1711">
                  <c:v>43553</c:v>
                </c:pt>
                <c:pt idx="1712">
                  <c:v>43554</c:v>
                </c:pt>
                <c:pt idx="1713">
                  <c:v>43555</c:v>
                </c:pt>
                <c:pt idx="1714">
                  <c:v>43556</c:v>
                </c:pt>
                <c:pt idx="1715">
                  <c:v>43557</c:v>
                </c:pt>
                <c:pt idx="1716">
                  <c:v>43558</c:v>
                </c:pt>
                <c:pt idx="1717">
                  <c:v>43559</c:v>
                </c:pt>
                <c:pt idx="1718">
                  <c:v>43560</c:v>
                </c:pt>
                <c:pt idx="1719">
                  <c:v>43561</c:v>
                </c:pt>
                <c:pt idx="1720">
                  <c:v>43562</c:v>
                </c:pt>
                <c:pt idx="1721">
                  <c:v>43563</c:v>
                </c:pt>
                <c:pt idx="1722">
                  <c:v>43564</c:v>
                </c:pt>
                <c:pt idx="1723">
                  <c:v>43565</c:v>
                </c:pt>
                <c:pt idx="1724">
                  <c:v>43566</c:v>
                </c:pt>
                <c:pt idx="1725">
                  <c:v>43567</c:v>
                </c:pt>
                <c:pt idx="1726">
                  <c:v>43568</c:v>
                </c:pt>
                <c:pt idx="1727">
                  <c:v>43569</c:v>
                </c:pt>
                <c:pt idx="1728">
                  <c:v>43570</c:v>
                </c:pt>
                <c:pt idx="1729">
                  <c:v>43571</c:v>
                </c:pt>
                <c:pt idx="1730">
                  <c:v>43572</c:v>
                </c:pt>
                <c:pt idx="1731">
                  <c:v>43573</c:v>
                </c:pt>
                <c:pt idx="1732">
                  <c:v>43574</c:v>
                </c:pt>
                <c:pt idx="1733">
                  <c:v>43575</c:v>
                </c:pt>
                <c:pt idx="1734">
                  <c:v>43576</c:v>
                </c:pt>
                <c:pt idx="1735">
                  <c:v>43577</c:v>
                </c:pt>
                <c:pt idx="1736">
                  <c:v>43578</c:v>
                </c:pt>
                <c:pt idx="1737">
                  <c:v>43579</c:v>
                </c:pt>
                <c:pt idx="1738">
                  <c:v>43580</c:v>
                </c:pt>
                <c:pt idx="1739">
                  <c:v>43581</c:v>
                </c:pt>
                <c:pt idx="1740">
                  <c:v>43582</c:v>
                </c:pt>
                <c:pt idx="1741">
                  <c:v>43583</c:v>
                </c:pt>
                <c:pt idx="1742">
                  <c:v>43584</c:v>
                </c:pt>
                <c:pt idx="1743">
                  <c:v>43585</c:v>
                </c:pt>
                <c:pt idx="1744">
                  <c:v>43586</c:v>
                </c:pt>
                <c:pt idx="1745">
                  <c:v>43587</c:v>
                </c:pt>
                <c:pt idx="1746">
                  <c:v>43588</c:v>
                </c:pt>
                <c:pt idx="1747">
                  <c:v>43589</c:v>
                </c:pt>
                <c:pt idx="1748">
                  <c:v>43590</c:v>
                </c:pt>
                <c:pt idx="1749">
                  <c:v>43591</c:v>
                </c:pt>
                <c:pt idx="1750">
                  <c:v>43592</c:v>
                </c:pt>
                <c:pt idx="1751">
                  <c:v>43593</c:v>
                </c:pt>
                <c:pt idx="1752">
                  <c:v>43594</c:v>
                </c:pt>
                <c:pt idx="1753">
                  <c:v>43595</c:v>
                </c:pt>
                <c:pt idx="1754">
                  <c:v>43596</c:v>
                </c:pt>
                <c:pt idx="1755">
                  <c:v>43597</c:v>
                </c:pt>
                <c:pt idx="1756">
                  <c:v>43598</c:v>
                </c:pt>
                <c:pt idx="1757">
                  <c:v>43599</c:v>
                </c:pt>
                <c:pt idx="1758">
                  <c:v>43600</c:v>
                </c:pt>
                <c:pt idx="1759">
                  <c:v>43601</c:v>
                </c:pt>
                <c:pt idx="1760">
                  <c:v>43602</c:v>
                </c:pt>
                <c:pt idx="1761">
                  <c:v>43603</c:v>
                </c:pt>
                <c:pt idx="1762">
                  <c:v>43604</c:v>
                </c:pt>
                <c:pt idx="1763">
                  <c:v>43605</c:v>
                </c:pt>
                <c:pt idx="1764">
                  <c:v>43606</c:v>
                </c:pt>
                <c:pt idx="1765">
                  <c:v>43607</c:v>
                </c:pt>
                <c:pt idx="1766">
                  <c:v>43608</c:v>
                </c:pt>
                <c:pt idx="1767">
                  <c:v>43609</c:v>
                </c:pt>
                <c:pt idx="1768">
                  <c:v>43610</c:v>
                </c:pt>
                <c:pt idx="1769">
                  <c:v>43611</c:v>
                </c:pt>
                <c:pt idx="1770">
                  <c:v>43612</c:v>
                </c:pt>
                <c:pt idx="1771">
                  <c:v>43613</c:v>
                </c:pt>
                <c:pt idx="1772">
                  <c:v>43614</c:v>
                </c:pt>
                <c:pt idx="1773">
                  <c:v>43615</c:v>
                </c:pt>
              </c:numCache>
            </c:numRef>
          </c:cat>
          <c:val>
            <c:numRef>
              <c:f>crush!$B$4:$B$1777</c:f>
              <c:numCache>
                <c:formatCode>General</c:formatCode>
                <c:ptCount val="17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22092.33</c:v>
                </c:pt>
                <c:pt idx="14">
                  <c:v>22612.839999999997</c:v>
                </c:pt>
                <c:pt idx="15">
                  <c:v>23735.39</c:v>
                </c:pt>
                <c:pt idx="16">
                  <c:v>36072.369999999995</c:v>
                </c:pt>
                <c:pt idx="17">
                  <c:v>49406.610000000015</c:v>
                </c:pt>
                <c:pt idx="18">
                  <c:v>72465.75</c:v>
                </c:pt>
                <c:pt idx="19">
                  <c:v>105844.92000000001</c:v>
                </c:pt>
                <c:pt idx="20">
                  <c:v>104783.83999999997</c:v>
                </c:pt>
                <c:pt idx="21">
                  <c:v>144957.31</c:v>
                </c:pt>
                <c:pt idx="22">
                  <c:v>154693.26</c:v>
                </c:pt>
                <c:pt idx="23">
                  <c:v>129409.22999999998</c:v>
                </c:pt>
                <c:pt idx="24">
                  <c:v>168916.38</c:v>
                </c:pt>
                <c:pt idx="25">
                  <c:v>202389.26</c:v>
                </c:pt>
                <c:pt idx="26">
                  <c:v>218291.59000000008</c:v>
                </c:pt>
                <c:pt idx="27">
                  <c:v>205463.84499999997</c:v>
                </c:pt>
                <c:pt idx="28">
                  <c:v>276375.65999999992</c:v>
                </c:pt>
                <c:pt idx="29">
                  <c:v>286282.49000000022</c:v>
                </c:pt>
                <c:pt idx="30">
                  <c:v>308868.87999999989</c:v>
                </c:pt>
                <c:pt idx="31">
                  <c:v>319477.66999999993</c:v>
                </c:pt>
                <c:pt idx="32">
                  <c:v>364124.4700000002</c:v>
                </c:pt>
                <c:pt idx="33">
                  <c:v>370779.21999999974</c:v>
                </c:pt>
                <c:pt idx="34">
                  <c:v>441778.41999999993</c:v>
                </c:pt>
                <c:pt idx="35">
                  <c:v>457254.82499999972</c:v>
                </c:pt>
                <c:pt idx="36">
                  <c:v>485669.66500000004</c:v>
                </c:pt>
                <c:pt idx="37">
                  <c:v>550426.51000000071</c:v>
                </c:pt>
                <c:pt idx="38">
                  <c:v>571573.39999999944</c:v>
                </c:pt>
                <c:pt idx="39">
                  <c:v>590924.45000000019</c:v>
                </c:pt>
                <c:pt idx="40">
                  <c:v>585130.91000000015</c:v>
                </c:pt>
                <c:pt idx="41">
                  <c:v>600542.0700000003</c:v>
                </c:pt>
                <c:pt idx="42">
                  <c:v>660577.72999999952</c:v>
                </c:pt>
                <c:pt idx="43">
                  <c:v>668554.08999999985</c:v>
                </c:pt>
                <c:pt idx="44">
                  <c:v>674740.66000000015</c:v>
                </c:pt>
                <c:pt idx="45">
                  <c:v>696019.77999999933</c:v>
                </c:pt>
                <c:pt idx="46">
                  <c:v>740588.16000000015</c:v>
                </c:pt>
                <c:pt idx="47">
                  <c:v>758712.3900000006</c:v>
                </c:pt>
                <c:pt idx="48">
                  <c:v>739664.46000000089</c:v>
                </c:pt>
                <c:pt idx="49">
                  <c:v>752168.47999999858</c:v>
                </c:pt>
                <c:pt idx="50">
                  <c:v>791799.5700000003</c:v>
                </c:pt>
                <c:pt idx="51">
                  <c:v>747130.71000000089</c:v>
                </c:pt>
                <c:pt idx="52">
                  <c:v>781760.09999999963</c:v>
                </c:pt>
                <c:pt idx="53">
                  <c:v>851476.76999999955</c:v>
                </c:pt>
                <c:pt idx="54">
                  <c:v>863074.9299999997</c:v>
                </c:pt>
                <c:pt idx="55">
                  <c:v>877936.91000000015</c:v>
                </c:pt>
                <c:pt idx="56">
                  <c:v>863376.12999999896</c:v>
                </c:pt>
                <c:pt idx="57">
                  <c:v>890120.96000000089</c:v>
                </c:pt>
                <c:pt idx="58">
                  <c:v>818705.76000000164</c:v>
                </c:pt>
                <c:pt idx="59">
                  <c:v>652916.89999999851</c:v>
                </c:pt>
                <c:pt idx="60">
                  <c:v>444688.46999999881</c:v>
                </c:pt>
                <c:pt idx="61">
                  <c:v>464030.85000000149</c:v>
                </c:pt>
                <c:pt idx="62">
                  <c:v>712277.44999999925</c:v>
                </c:pt>
                <c:pt idx="63">
                  <c:v>878079.91000000015</c:v>
                </c:pt>
                <c:pt idx="64">
                  <c:v>941528.33999999985</c:v>
                </c:pt>
                <c:pt idx="65">
                  <c:v>963349.69000000134</c:v>
                </c:pt>
                <c:pt idx="66">
                  <c:v>952266.55999999866</c:v>
                </c:pt>
                <c:pt idx="67">
                  <c:v>957088.90000000224</c:v>
                </c:pt>
                <c:pt idx="68">
                  <c:v>924607.89999999851</c:v>
                </c:pt>
                <c:pt idx="69">
                  <c:v>943430.55000000075</c:v>
                </c:pt>
                <c:pt idx="70">
                  <c:v>938753.9299999997</c:v>
                </c:pt>
                <c:pt idx="71">
                  <c:v>889192.03000000119</c:v>
                </c:pt>
                <c:pt idx="72">
                  <c:v>940254.17499999702</c:v>
                </c:pt>
                <c:pt idx="73">
                  <c:v>947375.65000000224</c:v>
                </c:pt>
                <c:pt idx="74">
                  <c:v>922068.97999999672</c:v>
                </c:pt>
                <c:pt idx="75">
                  <c:v>921773.8200000003</c:v>
                </c:pt>
                <c:pt idx="76">
                  <c:v>889273.95000000298</c:v>
                </c:pt>
                <c:pt idx="77">
                  <c:v>911616.46000000089</c:v>
                </c:pt>
                <c:pt idx="78">
                  <c:v>939353.85000000149</c:v>
                </c:pt>
                <c:pt idx="79">
                  <c:v>933518.6099999994</c:v>
                </c:pt>
                <c:pt idx="80">
                  <c:v>926301.46000000089</c:v>
                </c:pt>
                <c:pt idx="81">
                  <c:v>963372.03999999911</c:v>
                </c:pt>
                <c:pt idx="82">
                  <c:v>941384.05999999493</c:v>
                </c:pt>
                <c:pt idx="83">
                  <c:v>945286.09000000358</c:v>
                </c:pt>
                <c:pt idx="84">
                  <c:v>930258.97999999672</c:v>
                </c:pt>
                <c:pt idx="85">
                  <c:v>895183.69000000507</c:v>
                </c:pt>
                <c:pt idx="86">
                  <c:v>879563.84999999404</c:v>
                </c:pt>
                <c:pt idx="87">
                  <c:v>897034.03000000119</c:v>
                </c:pt>
                <c:pt idx="88">
                  <c:v>794911.0700000003</c:v>
                </c:pt>
                <c:pt idx="89">
                  <c:v>808140.60000000149</c:v>
                </c:pt>
                <c:pt idx="90">
                  <c:v>822756.95000000298</c:v>
                </c:pt>
                <c:pt idx="91">
                  <c:v>796499.72999999672</c:v>
                </c:pt>
                <c:pt idx="92">
                  <c:v>884553.3599999994</c:v>
                </c:pt>
                <c:pt idx="93">
                  <c:v>854576.64999999851</c:v>
                </c:pt>
                <c:pt idx="94">
                  <c:v>913239.91000000387</c:v>
                </c:pt>
                <c:pt idx="95">
                  <c:v>931167.21000000089</c:v>
                </c:pt>
                <c:pt idx="96">
                  <c:v>879608.96000000089</c:v>
                </c:pt>
                <c:pt idx="97">
                  <c:v>898201.11999999732</c:v>
                </c:pt>
                <c:pt idx="98">
                  <c:v>899905.63000000268</c:v>
                </c:pt>
                <c:pt idx="99">
                  <c:v>830111.58999999613</c:v>
                </c:pt>
                <c:pt idx="100">
                  <c:v>744285.39999999851</c:v>
                </c:pt>
                <c:pt idx="101">
                  <c:v>789919.70000000298</c:v>
                </c:pt>
                <c:pt idx="102">
                  <c:v>900380.29999999702</c:v>
                </c:pt>
                <c:pt idx="103">
                  <c:v>919599.67000000179</c:v>
                </c:pt>
                <c:pt idx="104">
                  <c:v>924466</c:v>
                </c:pt>
                <c:pt idx="105">
                  <c:v>891414.71999999881</c:v>
                </c:pt>
                <c:pt idx="106">
                  <c:v>871935.50999999791</c:v>
                </c:pt>
                <c:pt idx="107">
                  <c:v>896984.96000000089</c:v>
                </c:pt>
                <c:pt idx="108">
                  <c:v>911223.8900000006</c:v>
                </c:pt>
                <c:pt idx="109">
                  <c:v>894315.53000000119</c:v>
                </c:pt>
                <c:pt idx="110">
                  <c:v>903821.56000000238</c:v>
                </c:pt>
                <c:pt idx="111">
                  <c:v>905966.35000000149</c:v>
                </c:pt>
                <c:pt idx="112">
                  <c:v>907108.03999999166</c:v>
                </c:pt>
                <c:pt idx="113">
                  <c:v>901082.70000000298</c:v>
                </c:pt>
                <c:pt idx="114">
                  <c:v>899916.62000000477</c:v>
                </c:pt>
                <c:pt idx="115">
                  <c:v>884704.1099999994</c:v>
                </c:pt>
                <c:pt idx="116">
                  <c:v>875928.51999999583</c:v>
                </c:pt>
                <c:pt idx="117">
                  <c:v>893549.6400000006</c:v>
                </c:pt>
                <c:pt idx="118">
                  <c:v>878145.68000000715</c:v>
                </c:pt>
                <c:pt idx="119">
                  <c:v>818109.69999998808</c:v>
                </c:pt>
                <c:pt idx="120">
                  <c:v>862768.52000001073</c:v>
                </c:pt>
                <c:pt idx="121">
                  <c:v>886680.57999999821</c:v>
                </c:pt>
                <c:pt idx="122">
                  <c:v>803783.17000000179</c:v>
                </c:pt>
                <c:pt idx="123">
                  <c:v>670422.37999999523</c:v>
                </c:pt>
                <c:pt idx="124">
                  <c:v>755224.82999999821</c:v>
                </c:pt>
                <c:pt idx="125">
                  <c:v>823158.75</c:v>
                </c:pt>
                <c:pt idx="126">
                  <c:v>885003.28000000119</c:v>
                </c:pt>
                <c:pt idx="127">
                  <c:v>883259.65999999642</c:v>
                </c:pt>
                <c:pt idx="128">
                  <c:v>889414.82999999821</c:v>
                </c:pt>
                <c:pt idx="129">
                  <c:v>852912.95000000298</c:v>
                </c:pt>
                <c:pt idx="130">
                  <c:v>844690.5</c:v>
                </c:pt>
                <c:pt idx="131">
                  <c:v>840726.34000000358</c:v>
                </c:pt>
                <c:pt idx="132">
                  <c:v>853842.07999999821</c:v>
                </c:pt>
                <c:pt idx="133">
                  <c:v>828072.92000000179</c:v>
                </c:pt>
                <c:pt idx="134">
                  <c:v>766785.03000000119</c:v>
                </c:pt>
                <c:pt idx="135">
                  <c:v>717979.09999999404</c:v>
                </c:pt>
                <c:pt idx="136">
                  <c:v>730751.84000000358</c:v>
                </c:pt>
                <c:pt idx="137">
                  <c:v>726887.46000000834</c:v>
                </c:pt>
                <c:pt idx="138">
                  <c:v>727848.67999999225</c:v>
                </c:pt>
                <c:pt idx="139">
                  <c:v>697404.07000000775</c:v>
                </c:pt>
                <c:pt idx="140">
                  <c:v>690392.86999998987</c:v>
                </c:pt>
                <c:pt idx="141">
                  <c:v>654373.82000000775</c:v>
                </c:pt>
                <c:pt idx="142">
                  <c:v>650591.84999999404</c:v>
                </c:pt>
                <c:pt idx="143">
                  <c:v>620050.92000000179</c:v>
                </c:pt>
                <c:pt idx="144">
                  <c:v>571111.44399999082</c:v>
                </c:pt>
                <c:pt idx="145">
                  <c:v>582658.31600001454</c:v>
                </c:pt>
                <c:pt idx="146">
                  <c:v>570727.72999998927</c:v>
                </c:pt>
                <c:pt idx="147">
                  <c:v>525217.24000000954</c:v>
                </c:pt>
                <c:pt idx="148">
                  <c:v>480395.40999999642</c:v>
                </c:pt>
                <c:pt idx="149">
                  <c:v>448142.3900000006</c:v>
                </c:pt>
                <c:pt idx="150">
                  <c:v>393956.48000000417</c:v>
                </c:pt>
                <c:pt idx="151">
                  <c:v>376854.3900000006</c:v>
                </c:pt>
                <c:pt idx="152">
                  <c:v>359631.6400000006</c:v>
                </c:pt>
                <c:pt idx="153">
                  <c:v>321216.6099999994</c:v>
                </c:pt>
                <c:pt idx="154">
                  <c:v>275093.04999999702</c:v>
                </c:pt>
                <c:pt idx="155">
                  <c:v>246527.70000000298</c:v>
                </c:pt>
                <c:pt idx="156">
                  <c:v>215522.25</c:v>
                </c:pt>
                <c:pt idx="157">
                  <c:v>178529.00999999046</c:v>
                </c:pt>
                <c:pt idx="158">
                  <c:v>150944.13000001013</c:v>
                </c:pt>
                <c:pt idx="159">
                  <c:v>113966.32999999821</c:v>
                </c:pt>
                <c:pt idx="160">
                  <c:v>83410.280000001192</c:v>
                </c:pt>
                <c:pt idx="161">
                  <c:v>54079.919999986887</c:v>
                </c:pt>
                <c:pt idx="162">
                  <c:v>30580.580000013113</c:v>
                </c:pt>
                <c:pt idx="163">
                  <c:v>9977.309999987483</c:v>
                </c:pt>
                <c:pt idx="164">
                  <c:v>9279.1700000017881</c:v>
                </c:pt>
                <c:pt idx="165">
                  <c:v>16396.170000001788</c:v>
                </c:pt>
                <c:pt idx="166">
                  <c:v>27929.680000007153</c:v>
                </c:pt>
                <c:pt idx="167">
                  <c:v>33759.949999988079</c:v>
                </c:pt>
                <c:pt idx="168">
                  <c:v>49738.330000013113</c:v>
                </c:pt>
                <c:pt idx="169">
                  <c:v>59698.869999989867</c:v>
                </c:pt>
                <c:pt idx="170">
                  <c:v>50846.260000005364</c:v>
                </c:pt>
                <c:pt idx="171">
                  <c:v>65156.420000001788</c:v>
                </c:pt>
                <c:pt idx="172">
                  <c:v>54087.54999999702</c:v>
                </c:pt>
                <c:pt idx="173">
                  <c:v>47445.129999995232</c:v>
                </c:pt>
                <c:pt idx="174">
                  <c:v>53703.680000007153</c:v>
                </c:pt>
                <c:pt idx="175">
                  <c:v>46112.870000004768</c:v>
                </c:pt>
                <c:pt idx="176">
                  <c:v>46203.659999996424</c:v>
                </c:pt>
                <c:pt idx="177">
                  <c:v>50562.129999995232</c:v>
                </c:pt>
                <c:pt idx="178">
                  <c:v>45675.909999996424</c:v>
                </c:pt>
                <c:pt idx="179">
                  <c:v>54742.550000011921</c:v>
                </c:pt>
                <c:pt idx="180">
                  <c:v>47370.789999991655</c:v>
                </c:pt>
                <c:pt idx="181">
                  <c:v>35283.079999998212</c:v>
                </c:pt>
                <c:pt idx="182">
                  <c:v>32998.040000006557</c:v>
                </c:pt>
                <c:pt idx="183">
                  <c:v>22674.819999992847</c:v>
                </c:pt>
                <c:pt idx="184">
                  <c:v>24878.770000010729</c:v>
                </c:pt>
                <c:pt idx="185">
                  <c:v>16586.759999990463</c:v>
                </c:pt>
                <c:pt idx="186">
                  <c:v>13167.570000007749</c:v>
                </c:pt>
                <c:pt idx="187">
                  <c:v>11146.119999989867</c:v>
                </c:pt>
                <c:pt idx="188">
                  <c:v>11740.079999998212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4648.1500000059605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6781.55</c:v>
                </c:pt>
                <c:pt idx="298">
                  <c:v>17240.190000000002</c:v>
                </c:pt>
                <c:pt idx="299">
                  <c:v>17519.539999999997</c:v>
                </c:pt>
                <c:pt idx="300">
                  <c:v>58498.84</c:v>
                </c:pt>
                <c:pt idx="301">
                  <c:v>101687.05000000002</c:v>
                </c:pt>
                <c:pt idx="302">
                  <c:v>114601.54999999996</c:v>
                </c:pt>
                <c:pt idx="303">
                  <c:v>162932.24000000005</c:v>
                </c:pt>
                <c:pt idx="304">
                  <c:v>233124.75999999995</c:v>
                </c:pt>
                <c:pt idx="305">
                  <c:v>287718.5</c:v>
                </c:pt>
                <c:pt idx="306">
                  <c:v>316754.39000000013</c:v>
                </c:pt>
                <c:pt idx="307">
                  <c:v>349015.73</c:v>
                </c:pt>
                <c:pt idx="308">
                  <c:v>426680.53</c:v>
                </c:pt>
                <c:pt idx="309">
                  <c:v>478857.33999999985</c:v>
                </c:pt>
                <c:pt idx="310">
                  <c:v>520019.63500000024</c:v>
                </c:pt>
                <c:pt idx="311">
                  <c:v>580400.53999999957</c:v>
                </c:pt>
                <c:pt idx="312">
                  <c:v>638962.21</c:v>
                </c:pt>
                <c:pt idx="313">
                  <c:v>686004.71</c:v>
                </c:pt>
                <c:pt idx="314">
                  <c:v>724307.91500000004</c:v>
                </c:pt>
                <c:pt idx="315">
                  <c:v>756580.03000000026</c:v>
                </c:pt>
                <c:pt idx="316">
                  <c:v>763995.91500000004</c:v>
                </c:pt>
                <c:pt idx="317">
                  <c:v>765099.16999999993</c:v>
                </c:pt>
                <c:pt idx="318">
                  <c:v>753129.43000000063</c:v>
                </c:pt>
                <c:pt idx="319">
                  <c:v>704007.04499999993</c:v>
                </c:pt>
                <c:pt idx="320">
                  <c:v>749124.22999999858</c:v>
                </c:pt>
                <c:pt idx="321">
                  <c:v>827774.77000000142</c:v>
                </c:pt>
                <c:pt idx="322">
                  <c:v>850618.94999999925</c:v>
                </c:pt>
                <c:pt idx="323">
                  <c:v>925757.47499999963</c:v>
                </c:pt>
                <c:pt idx="324">
                  <c:v>925434.36500000022</c:v>
                </c:pt>
                <c:pt idx="325">
                  <c:v>930640.17500000075</c:v>
                </c:pt>
                <c:pt idx="326">
                  <c:v>975176.60500000045</c:v>
                </c:pt>
                <c:pt idx="327">
                  <c:v>985160.81499999948</c:v>
                </c:pt>
                <c:pt idx="328">
                  <c:v>989511.60000000149</c:v>
                </c:pt>
                <c:pt idx="329">
                  <c:v>995377.41499999911</c:v>
                </c:pt>
                <c:pt idx="330">
                  <c:v>966624.87999999896</c:v>
                </c:pt>
                <c:pt idx="331">
                  <c:v>947988.80999999866</c:v>
                </c:pt>
                <c:pt idx="332">
                  <c:v>917104.24500000104</c:v>
                </c:pt>
                <c:pt idx="333">
                  <c:v>731199.41000000015</c:v>
                </c:pt>
                <c:pt idx="334">
                  <c:v>501422.33999999985</c:v>
                </c:pt>
                <c:pt idx="335">
                  <c:v>476862.21499999985</c:v>
                </c:pt>
                <c:pt idx="336">
                  <c:v>760788.80000000075</c:v>
                </c:pt>
                <c:pt idx="337">
                  <c:v>953618.6950000003</c:v>
                </c:pt>
                <c:pt idx="338">
                  <c:v>1006631.2349999994</c:v>
                </c:pt>
                <c:pt idx="339">
                  <c:v>1008579.5249999985</c:v>
                </c:pt>
                <c:pt idx="340">
                  <c:v>1026662.3000000007</c:v>
                </c:pt>
                <c:pt idx="341">
                  <c:v>1020933.4350000024</c:v>
                </c:pt>
                <c:pt idx="342">
                  <c:v>998718.63499999791</c:v>
                </c:pt>
                <c:pt idx="343">
                  <c:v>978348.69000000134</c:v>
                </c:pt>
                <c:pt idx="344">
                  <c:v>1013489.0500000007</c:v>
                </c:pt>
                <c:pt idx="345">
                  <c:v>1003858.3149999976</c:v>
                </c:pt>
                <c:pt idx="346">
                  <c:v>985793.3599999994</c:v>
                </c:pt>
                <c:pt idx="347">
                  <c:v>1008000.7450000048</c:v>
                </c:pt>
                <c:pt idx="348">
                  <c:v>1016517.2349999994</c:v>
                </c:pt>
                <c:pt idx="349">
                  <c:v>958963.61499999464</c:v>
                </c:pt>
                <c:pt idx="350">
                  <c:v>976712.97000000626</c:v>
                </c:pt>
                <c:pt idx="351">
                  <c:v>1041236.0849999934</c:v>
                </c:pt>
                <c:pt idx="352">
                  <c:v>1041313.8530000076</c:v>
                </c:pt>
                <c:pt idx="353">
                  <c:v>1025032.8049999997</c:v>
                </c:pt>
                <c:pt idx="354">
                  <c:v>1004284.7299999967</c:v>
                </c:pt>
                <c:pt idx="355">
                  <c:v>1015736.9919999987</c:v>
                </c:pt>
                <c:pt idx="356">
                  <c:v>1002191.3900000006</c:v>
                </c:pt>
                <c:pt idx="357">
                  <c:v>1004841.6799999997</c:v>
                </c:pt>
                <c:pt idx="358">
                  <c:v>988748.92499999702</c:v>
                </c:pt>
                <c:pt idx="359">
                  <c:v>988283.40500000119</c:v>
                </c:pt>
                <c:pt idx="360">
                  <c:v>991715.05000000447</c:v>
                </c:pt>
                <c:pt idx="361">
                  <c:v>964513.08999999613</c:v>
                </c:pt>
                <c:pt idx="362">
                  <c:v>938711.3900000006</c:v>
                </c:pt>
                <c:pt idx="363">
                  <c:v>794021.77499999851</c:v>
                </c:pt>
                <c:pt idx="364">
                  <c:v>664734.32500000298</c:v>
                </c:pt>
                <c:pt idx="365">
                  <c:v>720572.46999999881</c:v>
                </c:pt>
                <c:pt idx="366">
                  <c:v>898790.46999999881</c:v>
                </c:pt>
                <c:pt idx="367">
                  <c:v>962605.25999999791</c:v>
                </c:pt>
                <c:pt idx="368">
                  <c:v>982823.11500000209</c:v>
                </c:pt>
                <c:pt idx="369">
                  <c:v>970986.24500000477</c:v>
                </c:pt>
                <c:pt idx="370">
                  <c:v>975091.26999999583</c:v>
                </c:pt>
                <c:pt idx="371">
                  <c:v>928384.4299999997</c:v>
                </c:pt>
                <c:pt idx="372">
                  <c:v>1001536.1349999979</c:v>
                </c:pt>
                <c:pt idx="373">
                  <c:v>991340.08000000566</c:v>
                </c:pt>
                <c:pt idx="374">
                  <c:v>1018361.1349999979</c:v>
                </c:pt>
                <c:pt idx="375">
                  <c:v>1003190.0349999964</c:v>
                </c:pt>
                <c:pt idx="376">
                  <c:v>994734.40000000596</c:v>
                </c:pt>
                <c:pt idx="377">
                  <c:v>1008230.9199999943</c:v>
                </c:pt>
                <c:pt idx="378">
                  <c:v>1001608.6550000012</c:v>
                </c:pt>
                <c:pt idx="379">
                  <c:v>989037.78000000119</c:v>
                </c:pt>
                <c:pt idx="380">
                  <c:v>969410.1400000006</c:v>
                </c:pt>
                <c:pt idx="381">
                  <c:v>997856.34000000358</c:v>
                </c:pt>
                <c:pt idx="382">
                  <c:v>1011405.2150000036</c:v>
                </c:pt>
                <c:pt idx="383">
                  <c:v>994650.52499999106</c:v>
                </c:pt>
                <c:pt idx="384">
                  <c:v>964569.625</c:v>
                </c:pt>
                <c:pt idx="385">
                  <c:v>982459.04000000656</c:v>
                </c:pt>
                <c:pt idx="386">
                  <c:v>989906.36999998987</c:v>
                </c:pt>
                <c:pt idx="387">
                  <c:v>969082.40000000596</c:v>
                </c:pt>
                <c:pt idx="388">
                  <c:v>954015.80499999225</c:v>
                </c:pt>
                <c:pt idx="389">
                  <c:v>983469.29000000656</c:v>
                </c:pt>
                <c:pt idx="390">
                  <c:v>968906.69500000775</c:v>
                </c:pt>
                <c:pt idx="391">
                  <c:v>906751.11499999464</c:v>
                </c:pt>
                <c:pt idx="392">
                  <c:v>903521.48000000417</c:v>
                </c:pt>
                <c:pt idx="393">
                  <c:v>857525.59999999404</c:v>
                </c:pt>
                <c:pt idx="394">
                  <c:v>840707.51000000536</c:v>
                </c:pt>
                <c:pt idx="395">
                  <c:v>849433.6099999994</c:v>
                </c:pt>
                <c:pt idx="396">
                  <c:v>804797.75</c:v>
                </c:pt>
                <c:pt idx="397">
                  <c:v>863724</c:v>
                </c:pt>
                <c:pt idx="398">
                  <c:v>889425.56000000238</c:v>
                </c:pt>
                <c:pt idx="399">
                  <c:v>886167.41999998689</c:v>
                </c:pt>
                <c:pt idx="400">
                  <c:v>891699.08000001311</c:v>
                </c:pt>
                <c:pt idx="401">
                  <c:v>863977.47999998927</c:v>
                </c:pt>
                <c:pt idx="402">
                  <c:v>876733.25</c:v>
                </c:pt>
                <c:pt idx="403">
                  <c:v>845009.90000000596</c:v>
                </c:pt>
                <c:pt idx="404">
                  <c:v>856962.6400000006</c:v>
                </c:pt>
                <c:pt idx="405">
                  <c:v>822692.01999999583</c:v>
                </c:pt>
                <c:pt idx="406">
                  <c:v>773728.18000000715</c:v>
                </c:pt>
                <c:pt idx="407">
                  <c:v>751843.33999998868</c:v>
                </c:pt>
                <c:pt idx="408">
                  <c:v>741356.07999999821</c:v>
                </c:pt>
                <c:pt idx="409">
                  <c:v>734045.93000000715</c:v>
                </c:pt>
                <c:pt idx="410">
                  <c:v>709952.48000000417</c:v>
                </c:pt>
                <c:pt idx="411">
                  <c:v>682544.53000000119</c:v>
                </c:pt>
                <c:pt idx="412">
                  <c:v>647901.14999999106</c:v>
                </c:pt>
                <c:pt idx="413">
                  <c:v>598696.51000000536</c:v>
                </c:pt>
                <c:pt idx="414">
                  <c:v>591772.39999999106</c:v>
                </c:pt>
                <c:pt idx="415">
                  <c:v>550320.34000000358</c:v>
                </c:pt>
                <c:pt idx="416">
                  <c:v>581907.34000000358</c:v>
                </c:pt>
                <c:pt idx="417">
                  <c:v>541180.29999999702</c:v>
                </c:pt>
                <c:pt idx="418">
                  <c:v>487088.88000001013</c:v>
                </c:pt>
                <c:pt idx="419">
                  <c:v>474816.30999998748</c:v>
                </c:pt>
                <c:pt idx="420">
                  <c:v>432168.34000000358</c:v>
                </c:pt>
                <c:pt idx="421">
                  <c:v>414907</c:v>
                </c:pt>
                <c:pt idx="422">
                  <c:v>411763.68000000715</c:v>
                </c:pt>
                <c:pt idx="423">
                  <c:v>397676.93999999762</c:v>
                </c:pt>
                <c:pt idx="424">
                  <c:v>360535.76999999583</c:v>
                </c:pt>
                <c:pt idx="425">
                  <c:v>350820.40999999642</c:v>
                </c:pt>
                <c:pt idx="426">
                  <c:v>311604.04000000656</c:v>
                </c:pt>
                <c:pt idx="427">
                  <c:v>291050.79999999702</c:v>
                </c:pt>
                <c:pt idx="428">
                  <c:v>253295.21000000834</c:v>
                </c:pt>
                <c:pt idx="429">
                  <c:v>214131.45999999344</c:v>
                </c:pt>
                <c:pt idx="430">
                  <c:v>224053.87999999523</c:v>
                </c:pt>
                <c:pt idx="431">
                  <c:v>177046.10000000894</c:v>
                </c:pt>
                <c:pt idx="432">
                  <c:v>162705.76999999583</c:v>
                </c:pt>
                <c:pt idx="433">
                  <c:v>148805.81999999285</c:v>
                </c:pt>
                <c:pt idx="434">
                  <c:v>101760.09000000358</c:v>
                </c:pt>
                <c:pt idx="435">
                  <c:v>50725.680000007153</c:v>
                </c:pt>
                <c:pt idx="436">
                  <c:v>16506.509999990463</c:v>
                </c:pt>
                <c:pt idx="437">
                  <c:v>6232.6000000089407</c:v>
                </c:pt>
                <c:pt idx="438">
                  <c:v>4178.4899999946356</c:v>
                </c:pt>
                <c:pt idx="439">
                  <c:v>18056.379999995232</c:v>
                </c:pt>
                <c:pt idx="440">
                  <c:v>32108.95000000298</c:v>
                </c:pt>
                <c:pt idx="441">
                  <c:v>52174.560000002384</c:v>
                </c:pt>
                <c:pt idx="442">
                  <c:v>79955.710000008345</c:v>
                </c:pt>
                <c:pt idx="443">
                  <c:v>75378.479999989271</c:v>
                </c:pt>
                <c:pt idx="444">
                  <c:v>82097.689999997616</c:v>
                </c:pt>
                <c:pt idx="445">
                  <c:v>84188.359999999404</c:v>
                </c:pt>
                <c:pt idx="446">
                  <c:v>73203.970000013709</c:v>
                </c:pt>
                <c:pt idx="447">
                  <c:v>72666.089999988675</c:v>
                </c:pt>
                <c:pt idx="448">
                  <c:v>63459.170000001788</c:v>
                </c:pt>
                <c:pt idx="449">
                  <c:v>62615.740000009537</c:v>
                </c:pt>
                <c:pt idx="450">
                  <c:v>51245</c:v>
                </c:pt>
                <c:pt idx="451">
                  <c:v>40169.759999990463</c:v>
                </c:pt>
                <c:pt idx="452">
                  <c:v>32400.960000008345</c:v>
                </c:pt>
                <c:pt idx="453">
                  <c:v>21829.039999991655</c:v>
                </c:pt>
                <c:pt idx="454">
                  <c:v>24507.420000001788</c:v>
                </c:pt>
                <c:pt idx="455">
                  <c:v>16806.040000006557</c:v>
                </c:pt>
                <c:pt idx="456">
                  <c:v>12926.109999999404</c:v>
                </c:pt>
                <c:pt idx="457">
                  <c:v>7193.3999999910593</c:v>
                </c:pt>
                <c:pt idx="458">
                  <c:v>9255.4500000029802</c:v>
                </c:pt>
                <c:pt idx="459">
                  <c:v>1083.1599999964237</c:v>
                </c:pt>
                <c:pt idx="460">
                  <c:v>14514.810000002384</c:v>
                </c:pt>
                <c:pt idx="461">
                  <c:v>3377.6000000089407</c:v>
                </c:pt>
                <c:pt idx="462">
                  <c:v>2582.7799999862909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98132.650000000023</c:v>
                </c:pt>
                <c:pt idx="531">
                  <c:v>191684.21499999997</c:v>
                </c:pt>
                <c:pt idx="532">
                  <c:v>258673.51500000001</c:v>
                </c:pt>
                <c:pt idx="533">
                  <c:v>347347.68499999994</c:v>
                </c:pt>
                <c:pt idx="534">
                  <c:v>366951.78499999992</c:v>
                </c:pt>
                <c:pt idx="535">
                  <c:v>430997.43999999994</c:v>
                </c:pt>
                <c:pt idx="536">
                  <c:v>448972.68500000029</c:v>
                </c:pt>
                <c:pt idx="537">
                  <c:v>476796.14000000013</c:v>
                </c:pt>
                <c:pt idx="538">
                  <c:v>515294.52499999944</c:v>
                </c:pt>
                <c:pt idx="539">
                  <c:v>590584.11500000069</c:v>
                </c:pt>
                <c:pt idx="540">
                  <c:v>657820.60499999905</c:v>
                </c:pt>
                <c:pt idx="541">
                  <c:v>708048.08999999985</c:v>
                </c:pt>
                <c:pt idx="542">
                  <c:v>734087.11000000127</c:v>
                </c:pt>
                <c:pt idx="543">
                  <c:v>754546.27499999944</c:v>
                </c:pt>
                <c:pt idx="544">
                  <c:v>788126.29499999993</c:v>
                </c:pt>
                <c:pt idx="545">
                  <c:v>799046.20500000101</c:v>
                </c:pt>
                <c:pt idx="546">
                  <c:v>845176.65000000037</c:v>
                </c:pt>
                <c:pt idx="547">
                  <c:v>855696.50999999791</c:v>
                </c:pt>
                <c:pt idx="548">
                  <c:v>843124.57000000216</c:v>
                </c:pt>
                <c:pt idx="549">
                  <c:v>866830.3049999997</c:v>
                </c:pt>
                <c:pt idx="550">
                  <c:v>892239.58999999985</c:v>
                </c:pt>
                <c:pt idx="551">
                  <c:v>922563.19999999925</c:v>
                </c:pt>
                <c:pt idx="552">
                  <c:v>899237.84499999881</c:v>
                </c:pt>
                <c:pt idx="553">
                  <c:v>907849.05999999866</c:v>
                </c:pt>
                <c:pt idx="554">
                  <c:v>942420.71000000089</c:v>
                </c:pt>
                <c:pt idx="555">
                  <c:v>974445.73000000417</c:v>
                </c:pt>
                <c:pt idx="556">
                  <c:v>1001243.754999999</c:v>
                </c:pt>
                <c:pt idx="557">
                  <c:v>1047029.0599999987</c:v>
                </c:pt>
                <c:pt idx="558">
                  <c:v>1005486.2399999946</c:v>
                </c:pt>
                <c:pt idx="559">
                  <c:v>912104.44500000775</c:v>
                </c:pt>
                <c:pt idx="560">
                  <c:v>665011.01999999583</c:v>
                </c:pt>
                <c:pt idx="561">
                  <c:v>449480.73000000045</c:v>
                </c:pt>
                <c:pt idx="562">
                  <c:v>489650.75500000268</c:v>
                </c:pt>
                <c:pt idx="563">
                  <c:v>711740.76999999955</c:v>
                </c:pt>
                <c:pt idx="564">
                  <c:v>879234.23999999464</c:v>
                </c:pt>
                <c:pt idx="565">
                  <c:v>949394.66500000656</c:v>
                </c:pt>
                <c:pt idx="566">
                  <c:v>1046328.799999997</c:v>
                </c:pt>
                <c:pt idx="567">
                  <c:v>1057997.6300000027</c:v>
                </c:pt>
                <c:pt idx="568">
                  <c:v>1070642.0849999972</c:v>
                </c:pt>
                <c:pt idx="569">
                  <c:v>993541.11499999836</c:v>
                </c:pt>
                <c:pt idx="570">
                  <c:v>972139.31500000507</c:v>
                </c:pt>
                <c:pt idx="571">
                  <c:v>828962.95499999821</c:v>
                </c:pt>
                <c:pt idx="572">
                  <c:v>846287.27999999747</c:v>
                </c:pt>
                <c:pt idx="573">
                  <c:v>926326.6099999994</c:v>
                </c:pt>
                <c:pt idx="574">
                  <c:v>1011915.9499999993</c:v>
                </c:pt>
                <c:pt idx="575">
                  <c:v>1034864.7600000054</c:v>
                </c:pt>
                <c:pt idx="576">
                  <c:v>1029911.4499999955</c:v>
                </c:pt>
                <c:pt idx="577">
                  <c:v>1053431.3999999985</c:v>
                </c:pt>
                <c:pt idx="578">
                  <c:v>1044075.3299999982</c:v>
                </c:pt>
                <c:pt idx="579">
                  <c:v>1016941.5100000054</c:v>
                </c:pt>
                <c:pt idx="580">
                  <c:v>1030797.075000003</c:v>
                </c:pt>
                <c:pt idx="581">
                  <c:v>1024317.8449999988</c:v>
                </c:pt>
                <c:pt idx="582">
                  <c:v>1017493.099999994</c:v>
                </c:pt>
                <c:pt idx="583">
                  <c:v>1064367.7449999973</c:v>
                </c:pt>
                <c:pt idx="584">
                  <c:v>1050657.9600000009</c:v>
                </c:pt>
                <c:pt idx="585">
                  <c:v>1020040.4849999994</c:v>
                </c:pt>
                <c:pt idx="586">
                  <c:v>1015422.4950000122</c:v>
                </c:pt>
                <c:pt idx="587">
                  <c:v>972369.22499998659</c:v>
                </c:pt>
                <c:pt idx="588">
                  <c:v>987974.67000000179</c:v>
                </c:pt>
                <c:pt idx="589">
                  <c:v>1005338.4400000125</c:v>
                </c:pt>
                <c:pt idx="590">
                  <c:v>1012587.3799999878</c:v>
                </c:pt>
                <c:pt idx="591">
                  <c:v>1041692.3700000048</c:v>
                </c:pt>
                <c:pt idx="592">
                  <c:v>945256.96999999881</c:v>
                </c:pt>
                <c:pt idx="593">
                  <c:v>966060.72499999404</c:v>
                </c:pt>
                <c:pt idx="594">
                  <c:v>977777.42500000447</c:v>
                </c:pt>
                <c:pt idx="595">
                  <c:v>956090.14500001073</c:v>
                </c:pt>
                <c:pt idx="596">
                  <c:v>1032447.9049999863</c:v>
                </c:pt>
                <c:pt idx="597">
                  <c:v>996354.86499999464</c:v>
                </c:pt>
                <c:pt idx="598">
                  <c:v>994356.84500002116</c:v>
                </c:pt>
                <c:pt idx="599">
                  <c:v>1009302.5549999923</c:v>
                </c:pt>
                <c:pt idx="600">
                  <c:v>1049437.9699999988</c:v>
                </c:pt>
                <c:pt idx="601">
                  <c:v>1046171.0799999908</c:v>
                </c:pt>
                <c:pt idx="602">
                  <c:v>1005893.8200000077</c:v>
                </c:pt>
                <c:pt idx="603">
                  <c:v>1068862.7550000027</c:v>
                </c:pt>
                <c:pt idx="604">
                  <c:v>1048223.4600000083</c:v>
                </c:pt>
                <c:pt idx="605">
                  <c:v>1013030.9449999854</c:v>
                </c:pt>
                <c:pt idx="606">
                  <c:v>1015306.8549999967</c:v>
                </c:pt>
                <c:pt idx="607">
                  <c:v>1004002.5549999997</c:v>
                </c:pt>
                <c:pt idx="608">
                  <c:v>1007675.8600000143</c:v>
                </c:pt>
                <c:pt idx="609">
                  <c:v>889654.59499999881</c:v>
                </c:pt>
                <c:pt idx="610">
                  <c:v>834435.07999999821</c:v>
                </c:pt>
                <c:pt idx="611">
                  <c:v>890056.20499999821</c:v>
                </c:pt>
                <c:pt idx="612">
                  <c:v>974078.37000000477</c:v>
                </c:pt>
                <c:pt idx="613">
                  <c:v>944100.56000000238</c:v>
                </c:pt>
                <c:pt idx="614">
                  <c:v>959329.54499998689</c:v>
                </c:pt>
                <c:pt idx="615">
                  <c:v>932798.82500000298</c:v>
                </c:pt>
                <c:pt idx="616">
                  <c:v>947801.80499999225</c:v>
                </c:pt>
                <c:pt idx="617">
                  <c:v>975532.47500000894</c:v>
                </c:pt>
                <c:pt idx="618">
                  <c:v>961060.19000001252</c:v>
                </c:pt>
                <c:pt idx="619">
                  <c:v>969758.54999999702</c:v>
                </c:pt>
                <c:pt idx="620">
                  <c:v>942743.20499999821</c:v>
                </c:pt>
                <c:pt idx="621">
                  <c:v>871392.10499998927</c:v>
                </c:pt>
                <c:pt idx="622">
                  <c:v>794900.65500000119</c:v>
                </c:pt>
                <c:pt idx="623">
                  <c:v>851193.76999999583</c:v>
                </c:pt>
                <c:pt idx="624">
                  <c:v>902707.50500001013</c:v>
                </c:pt>
                <c:pt idx="625">
                  <c:v>901525.00499999523</c:v>
                </c:pt>
                <c:pt idx="626">
                  <c:v>852754.95000000298</c:v>
                </c:pt>
                <c:pt idx="627">
                  <c:v>890911.56499999762</c:v>
                </c:pt>
                <c:pt idx="628">
                  <c:v>873030.17000000179</c:v>
                </c:pt>
                <c:pt idx="629">
                  <c:v>854594.65500001609</c:v>
                </c:pt>
                <c:pt idx="630">
                  <c:v>845326.32999998331</c:v>
                </c:pt>
                <c:pt idx="631">
                  <c:v>849188.38000001013</c:v>
                </c:pt>
                <c:pt idx="632">
                  <c:v>824259.35499998927</c:v>
                </c:pt>
                <c:pt idx="633">
                  <c:v>810933.07500001788</c:v>
                </c:pt>
                <c:pt idx="634">
                  <c:v>805444.14999997616</c:v>
                </c:pt>
                <c:pt idx="635">
                  <c:v>740484.3900000006</c:v>
                </c:pt>
                <c:pt idx="636">
                  <c:v>743063.04500000179</c:v>
                </c:pt>
                <c:pt idx="637">
                  <c:v>728882.89999997616</c:v>
                </c:pt>
                <c:pt idx="638">
                  <c:v>674116.81500002742</c:v>
                </c:pt>
                <c:pt idx="639">
                  <c:v>664057.80500000715</c:v>
                </c:pt>
                <c:pt idx="640">
                  <c:v>665230.83500000834</c:v>
                </c:pt>
                <c:pt idx="641">
                  <c:v>624730.35499997437</c:v>
                </c:pt>
                <c:pt idx="642">
                  <c:v>605256.02000001073</c:v>
                </c:pt>
                <c:pt idx="643">
                  <c:v>555754.89500001073</c:v>
                </c:pt>
                <c:pt idx="644">
                  <c:v>515533.46999998391</c:v>
                </c:pt>
                <c:pt idx="645">
                  <c:v>528675.52000001073</c:v>
                </c:pt>
                <c:pt idx="646">
                  <c:v>493345.67999997735</c:v>
                </c:pt>
                <c:pt idx="647">
                  <c:v>507683.8900000155</c:v>
                </c:pt>
                <c:pt idx="648">
                  <c:v>456203.78000001609</c:v>
                </c:pt>
                <c:pt idx="649">
                  <c:v>438392.47999997437</c:v>
                </c:pt>
                <c:pt idx="650">
                  <c:v>408352.44000001252</c:v>
                </c:pt>
                <c:pt idx="651">
                  <c:v>401088.36999998987</c:v>
                </c:pt>
                <c:pt idx="652">
                  <c:v>375994.06000001729</c:v>
                </c:pt>
                <c:pt idx="653">
                  <c:v>357463.92999999225</c:v>
                </c:pt>
                <c:pt idx="654">
                  <c:v>351221.48000001907</c:v>
                </c:pt>
                <c:pt idx="655">
                  <c:v>310935.46999998391</c:v>
                </c:pt>
                <c:pt idx="656">
                  <c:v>279717.84999999404</c:v>
                </c:pt>
                <c:pt idx="657">
                  <c:v>258350.88000001013</c:v>
                </c:pt>
                <c:pt idx="658">
                  <c:v>275166.27999998629</c:v>
                </c:pt>
                <c:pt idx="659">
                  <c:v>211993.10000000894</c:v>
                </c:pt>
                <c:pt idx="660">
                  <c:v>164716.21999998391</c:v>
                </c:pt>
                <c:pt idx="661">
                  <c:v>110165.11000002921</c:v>
                </c:pt>
                <c:pt idx="662">
                  <c:v>29367.79999999702</c:v>
                </c:pt>
                <c:pt idx="663">
                  <c:v>10456.649999991059</c:v>
                </c:pt>
                <c:pt idx="664">
                  <c:v>25506.080000013113</c:v>
                </c:pt>
                <c:pt idx="665">
                  <c:v>17300.659999981523</c:v>
                </c:pt>
                <c:pt idx="666">
                  <c:v>27611.080000013113</c:v>
                </c:pt>
                <c:pt idx="667">
                  <c:v>77979.999999985099</c:v>
                </c:pt>
                <c:pt idx="668">
                  <c:v>127755.26000002027</c:v>
                </c:pt>
                <c:pt idx="669">
                  <c:v>139046.29999998212</c:v>
                </c:pt>
                <c:pt idx="670">
                  <c:v>136665.72000001371</c:v>
                </c:pt>
                <c:pt idx="671">
                  <c:v>271007.17000000179</c:v>
                </c:pt>
                <c:pt idx="672">
                  <c:v>128086.06999999285</c:v>
                </c:pt>
                <c:pt idx="673">
                  <c:v>121219.44029998779</c:v>
                </c:pt>
                <c:pt idx="674">
                  <c:v>108010.43000000715</c:v>
                </c:pt>
                <c:pt idx="675">
                  <c:v>96964.810000002384</c:v>
                </c:pt>
                <c:pt idx="676">
                  <c:v>0</c:v>
                </c:pt>
                <c:pt idx="677">
                  <c:v>88263.859999999404</c:v>
                </c:pt>
                <c:pt idx="678">
                  <c:v>80580.579999998212</c:v>
                </c:pt>
                <c:pt idx="679">
                  <c:v>65800.909999996424</c:v>
                </c:pt>
                <c:pt idx="680">
                  <c:v>67390.080000013113</c:v>
                </c:pt>
                <c:pt idx="681">
                  <c:v>47818.629999995232</c:v>
                </c:pt>
                <c:pt idx="682">
                  <c:v>36117.069999992847</c:v>
                </c:pt>
                <c:pt idx="683">
                  <c:v>34165.590000003576</c:v>
                </c:pt>
                <c:pt idx="684">
                  <c:v>28429.879999995232</c:v>
                </c:pt>
                <c:pt idx="685">
                  <c:v>23824.320000007749</c:v>
                </c:pt>
                <c:pt idx="686">
                  <c:v>15863.510000005364</c:v>
                </c:pt>
                <c:pt idx="687">
                  <c:v>11637.889999985695</c:v>
                </c:pt>
                <c:pt idx="688">
                  <c:v>5701.2000000029802</c:v>
                </c:pt>
                <c:pt idx="689">
                  <c:v>651.95000000298023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13096.919999999998</c:v>
                </c:pt>
                <c:pt idx="767">
                  <c:v>10827.25</c:v>
                </c:pt>
                <c:pt idx="768">
                  <c:v>16289.730000000003</c:v>
                </c:pt>
                <c:pt idx="769">
                  <c:v>37200.68</c:v>
                </c:pt>
                <c:pt idx="770">
                  <c:v>59287.37999999999</c:v>
                </c:pt>
                <c:pt idx="771">
                  <c:v>75898.329999999987</c:v>
                </c:pt>
                <c:pt idx="772">
                  <c:v>149368.8600000001</c:v>
                </c:pt>
                <c:pt idx="773">
                  <c:v>196114.27999999997</c:v>
                </c:pt>
                <c:pt idx="774">
                  <c:v>223951.40499999991</c:v>
                </c:pt>
                <c:pt idx="775">
                  <c:v>242398.7000000003</c:v>
                </c:pt>
                <c:pt idx="776">
                  <c:v>246902.41499999992</c:v>
                </c:pt>
                <c:pt idx="777">
                  <c:v>350624.22499999963</c:v>
                </c:pt>
                <c:pt idx="778">
                  <c:v>374977.87000000034</c:v>
                </c:pt>
                <c:pt idx="779">
                  <c:v>437645.55000000005</c:v>
                </c:pt>
                <c:pt idx="780">
                  <c:v>463349.52499999991</c:v>
                </c:pt>
                <c:pt idx="781">
                  <c:v>551328.08499999903</c:v>
                </c:pt>
                <c:pt idx="782">
                  <c:v>566801.92500000121</c:v>
                </c:pt>
                <c:pt idx="783">
                  <c:v>608758.02499999898</c:v>
                </c:pt>
                <c:pt idx="784">
                  <c:v>616717.19000000041</c:v>
                </c:pt>
                <c:pt idx="785">
                  <c:v>587904.87000000011</c:v>
                </c:pt>
                <c:pt idx="786">
                  <c:v>614963.92500000075</c:v>
                </c:pt>
                <c:pt idx="787">
                  <c:v>702609.89999999851</c:v>
                </c:pt>
                <c:pt idx="788">
                  <c:v>727292.79500000179</c:v>
                </c:pt>
                <c:pt idx="789">
                  <c:v>771841.75999999791</c:v>
                </c:pt>
                <c:pt idx="790">
                  <c:v>801478.2650000006</c:v>
                </c:pt>
                <c:pt idx="791">
                  <c:v>839221.49500000104</c:v>
                </c:pt>
                <c:pt idx="792">
                  <c:v>825382.41499999911</c:v>
                </c:pt>
                <c:pt idx="793">
                  <c:v>874940.81500000134</c:v>
                </c:pt>
                <c:pt idx="794">
                  <c:v>888886.97000000067</c:v>
                </c:pt>
                <c:pt idx="795">
                  <c:v>878508.16499999724</c:v>
                </c:pt>
                <c:pt idx="796">
                  <c:v>894579.87000000477</c:v>
                </c:pt>
                <c:pt idx="797">
                  <c:v>1002706.7899999972</c:v>
                </c:pt>
                <c:pt idx="798">
                  <c:v>995760.12500000186</c:v>
                </c:pt>
                <c:pt idx="799">
                  <c:v>1016390.2199999988</c:v>
                </c:pt>
                <c:pt idx="800">
                  <c:v>978660.84499999881</c:v>
                </c:pt>
                <c:pt idx="801">
                  <c:v>870189.625</c:v>
                </c:pt>
                <c:pt idx="802">
                  <c:v>544989.76000000164</c:v>
                </c:pt>
                <c:pt idx="803">
                  <c:v>278381.3900000006</c:v>
                </c:pt>
                <c:pt idx="804">
                  <c:v>265001.34499999881</c:v>
                </c:pt>
                <c:pt idx="805">
                  <c:v>458897.89499999955</c:v>
                </c:pt>
                <c:pt idx="806">
                  <c:v>857779.96499999985</c:v>
                </c:pt>
                <c:pt idx="807">
                  <c:v>1033653.5199999996</c:v>
                </c:pt>
                <c:pt idx="808">
                  <c:v>1072583.5949999988</c:v>
                </c:pt>
                <c:pt idx="809">
                  <c:v>1091843.5</c:v>
                </c:pt>
                <c:pt idx="810">
                  <c:v>1090940.2049999982</c:v>
                </c:pt>
                <c:pt idx="811">
                  <c:v>1078353.9750000052</c:v>
                </c:pt>
                <c:pt idx="812">
                  <c:v>1066773.0249999985</c:v>
                </c:pt>
                <c:pt idx="813">
                  <c:v>1061889.325000003</c:v>
                </c:pt>
                <c:pt idx="814">
                  <c:v>1079703.4100000001</c:v>
                </c:pt>
                <c:pt idx="815">
                  <c:v>1073238.9800000004</c:v>
                </c:pt>
                <c:pt idx="816">
                  <c:v>1085664.6799999923</c:v>
                </c:pt>
                <c:pt idx="817">
                  <c:v>1062864.4200000055</c:v>
                </c:pt>
                <c:pt idx="818">
                  <c:v>1081530.8399999961</c:v>
                </c:pt>
                <c:pt idx="819">
                  <c:v>1060919.8599999994</c:v>
                </c:pt>
                <c:pt idx="820">
                  <c:v>1049081.1250000075</c:v>
                </c:pt>
                <c:pt idx="821">
                  <c:v>1067815.4050000012</c:v>
                </c:pt>
                <c:pt idx="822">
                  <c:v>1048967.0449999943</c:v>
                </c:pt>
                <c:pt idx="823">
                  <c:v>1005868.2949999943</c:v>
                </c:pt>
                <c:pt idx="824">
                  <c:v>1051665.6300000101</c:v>
                </c:pt>
                <c:pt idx="825">
                  <c:v>1061196.2400000021</c:v>
                </c:pt>
                <c:pt idx="826">
                  <c:v>1016615.0050000027</c:v>
                </c:pt>
                <c:pt idx="827">
                  <c:v>1026970.9499999881</c:v>
                </c:pt>
                <c:pt idx="828">
                  <c:v>934010.00499999523</c:v>
                </c:pt>
                <c:pt idx="829">
                  <c:v>824361.61000000685</c:v>
                </c:pt>
                <c:pt idx="830">
                  <c:v>823029.80999999493</c:v>
                </c:pt>
                <c:pt idx="831">
                  <c:v>923827.02000001073</c:v>
                </c:pt>
                <c:pt idx="832">
                  <c:v>987954.30499999225</c:v>
                </c:pt>
                <c:pt idx="833">
                  <c:v>1006222.6150000021</c:v>
                </c:pt>
                <c:pt idx="834">
                  <c:v>1036886.5549999997</c:v>
                </c:pt>
                <c:pt idx="835">
                  <c:v>1020697.1350000054</c:v>
                </c:pt>
                <c:pt idx="836">
                  <c:v>1040223.8799999952</c:v>
                </c:pt>
                <c:pt idx="837">
                  <c:v>1086583.7700000033</c:v>
                </c:pt>
                <c:pt idx="838">
                  <c:v>1069102.2349999994</c:v>
                </c:pt>
                <c:pt idx="839">
                  <c:v>1035046.9449999928</c:v>
                </c:pt>
                <c:pt idx="840">
                  <c:v>931251.97500000149</c:v>
                </c:pt>
                <c:pt idx="841">
                  <c:v>823555.08999999613</c:v>
                </c:pt>
                <c:pt idx="842">
                  <c:v>884082.23500000685</c:v>
                </c:pt>
                <c:pt idx="843">
                  <c:v>1027397.5949999988</c:v>
                </c:pt>
                <c:pt idx="844">
                  <c:v>1021874.3650000021</c:v>
                </c:pt>
                <c:pt idx="845">
                  <c:v>1050028.1000000015</c:v>
                </c:pt>
                <c:pt idx="846">
                  <c:v>1016097.5549999997</c:v>
                </c:pt>
                <c:pt idx="847">
                  <c:v>1041647.0600000098</c:v>
                </c:pt>
                <c:pt idx="848">
                  <c:v>1043936.9499999881</c:v>
                </c:pt>
                <c:pt idx="849">
                  <c:v>1022057.9799999893</c:v>
                </c:pt>
                <c:pt idx="850">
                  <c:v>995633.0000000149</c:v>
                </c:pt>
                <c:pt idx="851">
                  <c:v>962500.4849999994</c:v>
                </c:pt>
                <c:pt idx="852">
                  <c:v>1011975.1669999957</c:v>
                </c:pt>
                <c:pt idx="853">
                  <c:v>1035036.7399999946</c:v>
                </c:pt>
                <c:pt idx="854">
                  <c:v>1018450.0100000203</c:v>
                </c:pt>
                <c:pt idx="855">
                  <c:v>1033068.5399999917</c:v>
                </c:pt>
                <c:pt idx="856">
                  <c:v>1028481.25</c:v>
                </c:pt>
                <c:pt idx="857">
                  <c:v>984262.69499999285</c:v>
                </c:pt>
                <c:pt idx="858">
                  <c:v>971448.34000000358</c:v>
                </c:pt>
                <c:pt idx="859">
                  <c:v>983161.42000000179</c:v>
                </c:pt>
                <c:pt idx="860">
                  <c:v>966103.98999999464</c:v>
                </c:pt>
                <c:pt idx="861">
                  <c:v>931671.78999999166</c:v>
                </c:pt>
                <c:pt idx="862">
                  <c:v>907185.08000001311</c:v>
                </c:pt>
                <c:pt idx="863">
                  <c:v>855239.58499999344</c:v>
                </c:pt>
                <c:pt idx="864">
                  <c:v>867320.28500001132</c:v>
                </c:pt>
                <c:pt idx="865">
                  <c:v>902756.78499998152</c:v>
                </c:pt>
                <c:pt idx="866">
                  <c:v>860152.22500002384</c:v>
                </c:pt>
                <c:pt idx="867">
                  <c:v>809920.86499999464</c:v>
                </c:pt>
                <c:pt idx="868">
                  <c:v>819501.29999998212</c:v>
                </c:pt>
                <c:pt idx="869">
                  <c:v>806565.80500000715</c:v>
                </c:pt>
                <c:pt idx="870">
                  <c:v>745787.60500001907</c:v>
                </c:pt>
                <c:pt idx="871">
                  <c:v>761267.86999997497</c:v>
                </c:pt>
                <c:pt idx="872">
                  <c:v>718327.24000000954</c:v>
                </c:pt>
                <c:pt idx="873">
                  <c:v>671544.53000000119</c:v>
                </c:pt>
                <c:pt idx="874">
                  <c:v>635769.76000000536</c:v>
                </c:pt>
                <c:pt idx="875">
                  <c:v>621555.02999998629</c:v>
                </c:pt>
                <c:pt idx="876">
                  <c:v>576721.61000001431</c:v>
                </c:pt>
                <c:pt idx="877">
                  <c:v>549746.07999998331</c:v>
                </c:pt>
                <c:pt idx="878">
                  <c:v>481728.59000001848</c:v>
                </c:pt>
                <c:pt idx="879">
                  <c:v>441799.57999999821</c:v>
                </c:pt>
                <c:pt idx="880">
                  <c:v>399692.91999998689</c:v>
                </c:pt>
                <c:pt idx="881">
                  <c:v>367424.87999999523</c:v>
                </c:pt>
                <c:pt idx="882">
                  <c:v>333537.86000001431</c:v>
                </c:pt>
                <c:pt idx="883">
                  <c:v>316737.25999999046</c:v>
                </c:pt>
                <c:pt idx="884">
                  <c:v>281620.53000000119</c:v>
                </c:pt>
                <c:pt idx="885">
                  <c:v>262872.55000001192</c:v>
                </c:pt>
                <c:pt idx="886">
                  <c:v>216928.46999999881</c:v>
                </c:pt>
                <c:pt idx="887">
                  <c:v>213850.78000000119</c:v>
                </c:pt>
                <c:pt idx="888">
                  <c:v>175475.01999998093</c:v>
                </c:pt>
                <c:pt idx="889">
                  <c:v>160691.07000000775</c:v>
                </c:pt>
                <c:pt idx="890">
                  <c:v>129454.6099999994</c:v>
                </c:pt>
                <c:pt idx="891">
                  <c:v>110002.59000000358</c:v>
                </c:pt>
                <c:pt idx="892">
                  <c:v>81713.590000003576</c:v>
                </c:pt>
                <c:pt idx="893">
                  <c:v>66264.199999988079</c:v>
                </c:pt>
                <c:pt idx="894">
                  <c:v>43471.460000008345</c:v>
                </c:pt>
                <c:pt idx="895">
                  <c:v>30363.199999988079</c:v>
                </c:pt>
                <c:pt idx="896">
                  <c:v>15134.940000012517</c:v>
                </c:pt>
                <c:pt idx="897">
                  <c:v>16217.089999988675</c:v>
                </c:pt>
                <c:pt idx="898">
                  <c:v>17893.680000007153</c:v>
                </c:pt>
                <c:pt idx="899">
                  <c:v>10764.879999995232</c:v>
                </c:pt>
                <c:pt idx="900">
                  <c:v>6325.359999999404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30486.820000000003</c:v>
                </c:pt>
                <c:pt idx="1051">
                  <c:v>55334.62999999999</c:v>
                </c:pt>
                <c:pt idx="1052">
                  <c:v>100929.06499999999</c:v>
                </c:pt>
                <c:pt idx="1053">
                  <c:v>135330.81000000003</c:v>
                </c:pt>
                <c:pt idx="1054">
                  <c:v>216250.58000000002</c:v>
                </c:pt>
                <c:pt idx="1055">
                  <c:v>278336.15000000014</c:v>
                </c:pt>
                <c:pt idx="1056">
                  <c:v>303034.10999999987</c:v>
                </c:pt>
                <c:pt idx="1057">
                  <c:v>350889.85499999998</c:v>
                </c:pt>
                <c:pt idx="1058">
                  <c:v>378969.17500000005</c:v>
                </c:pt>
                <c:pt idx="1059">
                  <c:v>398508.59499999951</c:v>
                </c:pt>
                <c:pt idx="1060">
                  <c:v>478934.80000000028</c:v>
                </c:pt>
                <c:pt idx="1061">
                  <c:v>544797.40000000037</c:v>
                </c:pt>
                <c:pt idx="1062">
                  <c:v>561694.62499999907</c:v>
                </c:pt>
                <c:pt idx="1063">
                  <c:v>619512.93500000052</c:v>
                </c:pt>
                <c:pt idx="1064">
                  <c:v>657874.26499999966</c:v>
                </c:pt>
                <c:pt idx="1065">
                  <c:v>692472.38600000087</c:v>
                </c:pt>
                <c:pt idx="1066">
                  <c:v>738506.13999999966</c:v>
                </c:pt>
                <c:pt idx="1067">
                  <c:v>803051.95000000019</c:v>
                </c:pt>
                <c:pt idx="1068">
                  <c:v>782648.88000000082</c:v>
                </c:pt>
                <c:pt idx="1069">
                  <c:v>923695.42899999861</c:v>
                </c:pt>
                <c:pt idx="1070">
                  <c:v>897277.97000000067</c:v>
                </c:pt>
                <c:pt idx="1071">
                  <c:v>918998.6799999997</c:v>
                </c:pt>
                <c:pt idx="1072">
                  <c:v>918821.93999999948</c:v>
                </c:pt>
                <c:pt idx="1073">
                  <c:v>847874.11500000022</c:v>
                </c:pt>
                <c:pt idx="1074">
                  <c:v>595296.11000000313</c:v>
                </c:pt>
                <c:pt idx="1075">
                  <c:v>144130.31999999657</c:v>
                </c:pt>
                <c:pt idx="1076">
                  <c:v>8143.6300000026822</c:v>
                </c:pt>
                <c:pt idx="1077">
                  <c:v>27582.570000000298</c:v>
                </c:pt>
                <c:pt idx="1078">
                  <c:v>83703.589999996126</c:v>
                </c:pt>
                <c:pt idx="1079">
                  <c:v>587718.74500000291</c:v>
                </c:pt>
                <c:pt idx="1080">
                  <c:v>1013770.209999999</c:v>
                </c:pt>
                <c:pt idx="1081">
                  <c:v>1078026.9049999975</c:v>
                </c:pt>
                <c:pt idx="1082">
                  <c:v>1080746.8399999999</c:v>
                </c:pt>
                <c:pt idx="1083">
                  <c:v>1094115.995000001</c:v>
                </c:pt>
                <c:pt idx="1084">
                  <c:v>1024932.1000000015</c:v>
                </c:pt>
                <c:pt idx="1085">
                  <c:v>920504.59499999881</c:v>
                </c:pt>
                <c:pt idx="1086">
                  <c:v>754527.71000000462</c:v>
                </c:pt>
                <c:pt idx="1087">
                  <c:v>700828.30000000075</c:v>
                </c:pt>
                <c:pt idx="1088">
                  <c:v>704270.37999999896</c:v>
                </c:pt>
                <c:pt idx="1089">
                  <c:v>848590.86499999464</c:v>
                </c:pt>
                <c:pt idx="1090">
                  <c:v>962979.12000000104</c:v>
                </c:pt>
                <c:pt idx="1091">
                  <c:v>1030920.2900000028</c:v>
                </c:pt>
                <c:pt idx="1092">
                  <c:v>1078868.7049999982</c:v>
                </c:pt>
                <c:pt idx="1093">
                  <c:v>1095133.2550000027</c:v>
                </c:pt>
                <c:pt idx="1094">
                  <c:v>1077000.1949999966</c:v>
                </c:pt>
                <c:pt idx="1095">
                  <c:v>1064360.1900000051</c:v>
                </c:pt>
                <c:pt idx="1096">
                  <c:v>1092682.9549999982</c:v>
                </c:pt>
                <c:pt idx="1097">
                  <c:v>1112733.7799999937</c:v>
                </c:pt>
                <c:pt idx="1098">
                  <c:v>1096666.1200000048</c:v>
                </c:pt>
                <c:pt idx="1099">
                  <c:v>1108937.7199999988</c:v>
                </c:pt>
                <c:pt idx="1100">
                  <c:v>1119538.8800000027</c:v>
                </c:pt>
                <c:pt idx="1101">
                  <c:v>1088769.4450000003</c:v>
                </c:pt>
                <c:pt idx="1102">
                  <c:v>932454.68999999762</c:v>
                </c:pt>
                <c:pt idx="1103">
                  <c:v>875195.44499999285</c:v>
                </c:pt>
                <c:pt idx="1104">
                  <c:v>972476.67000000179</c:v>
                </c:pt>
                <c:pt idx="1105">
                  <c:v>1022341.1799999997</c:v>
                </c:pt>
                <c:pt idx="1106">
                  <c:v>1013040.7800000086</c:v>
                </c:pt>
                <c:pt idx="1107">
                  <c:v>1030453.9849999994</c:v>
                </c:pt>
                <c:pt idx="1108">
                  <c:v>1092794.8399999961</c:v>
                </c:pt>
                <c:pt idx="1109">
                  <c:v>1086132.625</c:v>
                </c:pt>
                <c:pt idx="1110">
                  <c:v>1056968.8600000069</c:v>
                </c:pt>
                <c:pt idx="1111">
                  <c:v>1037363.7050000057</c:v>
                </c:pt>
                <c:pt idx="1112">
                  <c:v>1029923.2049999908</c:v>
                </c:pt>
                <c:pt idx="1113">
                  <c:v>1010697.140000008</c:v>
                </c:pt>
                <c:pt idx="1114">
                  <c:v>1042908.4699999839</c:v>
                </c:pt>
                <c:pt idx="1115">
                  <c:v>1077760.7599999979</c:v>
                </c:pt>
                <c:pt idx="1116">
                  <c:v>1096960.1700000092</c:v>
                </c:pt>
                <c:pt idx="1117">
                  <c:v>1112362.8449999914</c:v>
                </c:pt>
                <c:pt idx="1118">
                  <c:v>1093580.2100000083</c:v>
                </c:pt>
                <c:pt idx="1119">
                  <c:v>1103558.0350000039</c:v>
                </c:pt>
                <c:pt idx="1120">
                  <c:v>1092792.0199999958</c:v>
                </c:pt>
                <c:pt idx="1121">
                  <c:v>1107010.8599999994</c:v>
                </c:pt>
                <c:pt idx="1122">
                  <c:v>1078082.6550000012</c:v>
                </c:pt>
                <c:pt idx="1123">
                  <c:v>1047387.6449999958</c:v>
                </c:pt>
                <c:pt idx="1124">
                  <c:v>1074671.6600000039</c:v>
                </c:pt>
                <c:pt idx="1125">
                  <c:v>1088950.3050000072</c:v>
                </c:pt>
                <c:pt idx="1126">
                  <c:v>1086281.6299999952</c:v>
                </c:pt>
                <c:pt idx="1127">
                  <c:v>1064188.3549999893</c:v>
                </c:pt>
                <c:pt idx="1128">
                  <c:v>1013900.5099999979</c:v>
                </c:pt>
                <c:pt idx="1129">
                  <c:v>994938.21000000834</c:v>
                </c:pt>
                <c:pt idx="1130">
                  <c:v>1026239.900000006</c:v>
                </c:pt>
                <c:pt idx="1131">
                  <c:v>1015104.7200000063</c:v>
                </c:pt>
                <c:pt idx="1132">
                  <c:v>975810.16999998689</c:v>
                </c:pt>
                <c:pt idx="1133">
                  <c:v>976952.60000000894</c:v>
                </c:pt>
                <c:pt idx="1134">
                  <c:v>980187.65000000596</c:v>
                </c:pt>
                <c:pt idx="1135">
                  <c:v>964506.31499999762</c:v>
                </c:pt>
                <c:pt idx="1136">
                  <c:v>887836.16999998689</c:v>
                </c:pt>
                <c:pt idx="1137">
                  <c:v>931887.15500000119</c:v>
                </c:pt>
                <c:pt idx="1138">
                  <c:v>986013.46000000834</c:v>
                </c:pt>
                <c:pt idx="1139">
                  <c:v>934370.30999998748</c:v>
                </c:pt>
                <c:pt idx="1140">
                  <c:v>935345.87000000477</c:v>
                </c:pt>
                <c:pt idx="1141">
                  <c:v>924941.82000000775</c:v>
                </c:pt>
                <c:pt idx="1142">
                  <c:v>871223.10499998927</c:v>
                </c:pt>
                <c:pt idx="1143">
                  <c:v>852703.82500000298</c:v>
                </c:pt>
                <c:pt idx="1144">
                  <c:v>853406.6400000006</c:v>
                </c:pt>
                <c:pt idx="1145">
                  <c:v>782165.70000001788</c:v>
                </c:pt>
                <c:pt idx="1146">
                  <c:v>807984.32999998331</c:v>
                </c:pt>
                <c:pt idx="1147">
                  <c:v>822007.32000000775</c:v>
                </c:pt>
                <c:pt idx="1148">
                  <c:v>785671.55999998748</c:v>
                </c:pt>
                <c:pt idx="1149">
                  <c:v>772961.66000001132</c:v>
                </c:pt>
                <c:pt idx="1150">
                  <c:v>697456.53000000119</c:v>
                </c:pt>
                <c:pt idx="1151">
                  <c:v>614016.79000000656</c:v>
                </c:pt>
                <c:pt idx="1152">
                  <c:v>637304.50999997556</c:v>
                </c:pt>
                <c:pt idx="1153">
                  <c:v>548719.57999999821</c:v>
                </c:pt>
                <c:pt idx="1154">
                  <c:v>521478.82000002265</c:v>
                </c:pt>
                <c:pt idx="1155">
                  <c:v>516070.72999998927</c:v>
                </c:pt>
                <c:pt idx="1156">
                  <c:v>509090.73999997973</c:v>
                </c:pt>
                <c:pt idx="1157">
                  <c:v>511679.02000001073</c:v>
                </c:pt>
                <c:pt idx="1158">
                  <c:v>489022.18000002205</c:v>
                </c:pt>
                <c:pt idx="1159">
                  <c:v>430654.54999998212</c:v>
                </c:pt>
                <c:pt idx="1160">
                  <c:v>382600.31000000238</c:v>
                </c:pt>
                <c:pt idx="1161">
                  <c:v>335958.33999998868</c:v>
                </c:pt>
                <c:pt idx="1162">
                  <c:v>284693.61000001431</c:v>
                </c:pt>
                <c:pt idx="1163">
                  <c:v>324546.86000001431</c:v>
                </c:pt>
                <c:pt idx="1164">
                  <c:v>325257.06000000238</c:v>
                </c:pt>
                <c:pt idx="1165">
                  <c:v>280645.59999999404</c:v>
                </c:pt>
                <c:pt idx="1166">
                  <c:v>253070.00999997556</c:v>
                </c:pt>
                <c:pt idx="1167">
                  <c:v>218867.87000001967</c:v>
                </c:pt>
                <c:pt idx="1168">
                  <c:v>227212.3599999696</c:v>
                </c:pt>
                <c:pt idx="1169">
                  <c:v>211103.27000002563</c:v>
                </c:pt>
                <c:pt idx="1170">
                  <c:v>200218.26999999583</c:v>
                </c:pt>
                <c:pt idx="1171">
                  <c:v>166072.89999999106</c:v>
                </c:pt>
                <c:pt idx="1172">
                  <c:v>127518.02000001073</c:v>
                </c:pt>
                <c:pt idx="1173">
                  <c:v>92901.199999988079</c:v>
                </c:pt>
                <c:pt idx="1174">
                  <c:v>81212.850000008941</c:v>
                </c:pt>
                <c:pt idx="1175">
                  <c:v>57115.72999997437</c:v>
                </c:pt>
                <c:pt idx="1176">
                  <c:v>32792.980000019073</c:v>
                </c:pt>
                <c:pt idx="1177">
                  <c:v>21490.380000010133</c:v>
                </c:pt>
                <c:pt idx="1178">
                  <c:v>10043.379999995232</c:v>
                </c:pt>
                <c:pt idx="1179">
                  <c:v>9707.1500000059605</c:v>
                </c:pt>
                <c:pt idx="1180">
                  <c:v>8258.4099999964237</c:v>
                </c:pt>
                <c:pt idx="1181">
                  <c:v>8850.9499999880791</c:v>
                </c:pt>
                <c:pt idx="1182">
                  <c:v>10478.730000004172</c:v>
                </c:pt>
                <c:pt idx="1183">
                  <c:v>14840.859999999404</c:v>
                </c:pt>
                <c:pt idx="1184">
                  <c:v>15259.909999996424</c:v>
                </c:pt>
                <c:pt idx="1185">
                  <c:v>12916.760000005364</c:v>
                </c:pt>
                <c:pt idx="1186">
                  <c:v>12254.940000012517</c:v>
                </c:pt>
                <c:pt idx="1187">
                  <c:v>13600.310000002384</c:v>
                </c:pt>
                <c:pt idx="1188">
                  <c:v>13109.459999993443</c:v>
                </c:pt>
                <c:pt idx="1189">
                  <c:v>14876.209999993443</c:v>
                </c:pt>
                <c:pt idx="1190">
                  <c:v>17998.180000007153</c:v>
                </c:pt>
                <c:pt idx="1191">
                  <c:v>10445.310000002384</c:v>
                </c:pt>
                <c:pt idx="1192">
                  <c:v>8770.8199999928474</c:v>
                </c:pt>
                <c:pt idx="1193">
                  <c:v>7221.5</c:v>
                </c:pt>
                <c:pt idx="1194">
                  <c:v>3962.1300000101328</c:v>
                </c:pt>
                <c:pt idx="1195">
                  <c:v>2763.4099999964237</c:v>
                </c:pt>
                <c:pt idx="1196">
                  <c:v>0</c:v>
                </c:pt>
                <c:pt idx="1197">
                  <c:v>3760.1599999964237</c:v>
                </c:pt>
                <c:pt idx="1198">
                  <c:v>716.86999998986721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31145.760000000002</c:v>
                </c:pt>
                <c:pt idx="1320">
                  <c:v>96793.859999999986</c:v>
                </c:pt>
                <c:pt idx="1321">
                  <c:v>104287.43000000002</c:v>
                </c:pt>
                <c:pt idx="1322">
                  <c:v>146906.31999999998</c:v>
                </c:pt>
                <c:pt idx="1323">
                  <c:v>224538.00999999989</c:v>
                </c:pt>
                <c:pt idx="1324">
                  <c:v>293902.31999999995</c:v>
                </c:pt>
                <c:pt idx="1325">
                  <c:v>362505.35500000033</c:v>
                </c:pt>
                <c:pt idx="1326">
                  <c:v>437173.92500000005</c:v>
                </c:pt>
                <c:pt idx="1327">
                  <c:v>536708.33999999962</c:v>
                </c:pt>
                <c:pt idx="1328">
                  <c:v>583008.66500000097</c:v>
                </c:pt>
                <c:pt idx="1329">
                  <c:v>625992.01299999887</c:v>
                </c:pt>
                <c:pt idx="1330">
                  <c:v>658243.84500000067</c:v>
                </c:pt>
                <c:pt idx="1331">
                  <c:v>697922.86999999918</c:v>
                </c:pt>
                <c:pt idx="1332">
                  <c:v>765534.76000000071</c:v>
                </c:pt>
                <c:pt idx="1333">
                  <c:v>801300.21499999892</c:v>
                </c:pt>
                <c:pt idx="1334">
                  <c:v>868715.5549999997</c:v>
                </c:pt>
                <c:pt idx="1335">
                  <c:v>921227.32500000019</c:v>
                </c:pt>
                <c:pt idx="1336">
                  <c:v>973530.96500000078</c:v>
                </c:pt>
                <c:pt idx="1337">
                  <c:v>1031302.3800000008</c:v>
                </c:pt>
                <c:pt idx="1338">
                  <c:v>1057175.5999999996</c:v>
                </c:pt>
                <c:pt idx="1339">
                  <c:v>1098181.2549999971</c:v>
                </c:pt>
                <c:pt idx="1340">
                  <c:v>1127622.3700000029</c:v>
                </c:pt>
                <c:pt idx="1341">
                  <c:v>1139642.334999999</c:v>
                </c:pt>
                <c:pt idx="1342">
                  <c:v>1111221.5349999983</c:v>
                </c:pt>
                <c:pt idx="1343">
                  <c:v>1153581.0350000001</c:v>
                </c:pt>
                <c:pt idx="1344">
                  <c:v>1169332.7200000025</c:v>
                </c:pt>
                <c:pt idx="1345">
                  <c:v>962358.00500000268</c:v>
                </c:pt>
                <c:pt idx="1346">
                  <c:v>513022.59999999404</c:v>
                </c:pt>
                <c:pt idx="1347">
                  <c:v>370813.19000000134</c:v>
                </c:pt>
                <c:pt idx="1348">
                  <c:v>187105.28500000387</c:v>
                </c:pt>
                <c:pt idx="1349">
                  <c:v>37629.170000001788</c:v>
                </c:pt>
                <c:pt idx="1350">
                  <c:v>9573.519999999553</c:v>
                </c:pt>
                <c:pt idx="1351">
                  <c:v>90693.204999994487</c:v>
                </c:pt>
                <c:pt idx="1352">
                  <c:v>519381.76000000536</c:v>
                </c:pt>
                <c:pt idx="1353">
                  <c:v>1054183.1350000016</c:v>
                </c:pt>
                <c:pt idx="1354">
                  <c:v>1149587.0699999966</c:v>
                </c:pt>
                <c:pt idx="1355">
                  <c:v>1191229.6899999976</c:v>
                </c:pt>
                <c:pt idx="1356">
                  <c:v>1196402.9850000069</c:v>
                </c:pt>
                <c:pt idx="1357">
                  <c:v>1185998.9449999891</c:v>
                </c:pt>
                <c:pt idx="1358">
                  <c:v>1195474.2750000097</c:v>
                </c:pt>
                <c:pt idx="1359">
                  <c:v>1181584.3549999967</c:v>
                </c:pt>
                <c:pt idx="1360">
                  <c:v>1104604.9800000004</c:v>
                </c:pt>
                <c:pt idx="1361">
                  <c:v>1112220.0149999969</c:v>
                </c:pt>
                <c:pt idx="1362">
                  <c:v>1167019.5500000007</c:v>
                </c:pt>
                <c:pt idx="1363">
                  <c:v>1179826.8850000016</c:v>
                </c:pt>
                <c:pt idx="1364">
                  <c:v>1184068.474999994</c:v>
                </c:pt>
                <c:pt idx="1365">
                  <c:v>1191860.0450000018</c:v>
                </c:pt>
                <c:pt idx="1366">
                  <c:v>1218022.4450000003</c:v>
                </c:pt>
                <c:pt idx="1367">
                  <c:v>1194290.6300000027</c:v>
                </c:pt>
                <c:pt idx="1368">
                  <c:v>1188400.700000003</c:v>
                </c:pt>
                <c:pt idx="1369">
                  <c:v>1169898.5049999878</c:v>
                </c:pt>
                <c:pt idx="1370">
                  <c:v>1171556.3400000036</c:v>
                </c:pt>
                <c:pt idx="1371">
                  <c:v>1192663.7350000069</c:v>
                </c:pt>
                <c:pt idx="1372">
                  <c:v>1151337.3100000024</c:v>
                </c:pt>
                <c:pt idx="1373">
                  <c:v>1160267.0849999934</c:v>
                </c:pt>
                <c:pt idx="1374">
                  <c:v>1182313.4900000021</c:v>
                </c:pt>
                <c:pt idx="1375">
                  <c:v>1156674.4049999937</c:v>
                </c:pt>
                <c:pt idx="1376">
                  <c:v>1119106.1350000054</c:v>
                </c:pt>
                <c:pt idx="1377">
                  <c:v>1110288.8400000036</c:v>
                </c:pt>
                <c:pt idx="1378">
                  <c:v>1117707.0899999961</c:v>
                </c:pt>
                <c:pt idx="1379">
                  <c:v>1108299.3350000009</c:v>
                </c:pt>
                <c:pt idx="1380">
                  <c:v>1084542.1700000092</c:v>
                </c:pt>
                <c:pt idx="1381">
                  <c:v>1072592.3999999985</c:v>
                </c:pt>
                <c:pt idx="1382">
                  <c:v>1053385.3950000033</c:v>
                </c:pt>
                <c:pt idx="1383">
                  <c:v>1110653.4949999899</c:v>
                </c:pt>
                <c:pt idx="1384">
                  <c:v>1142805.7899999991</c:v>
                </c:pt>
                <c:pt idx="1385">
                  <c:v>1174070.9450000077</c:v>
                </c:pt>
                <c:pt idx="1386">
                  <c:v>1141564.5699999928</c:v>
                </c:pt>
                <c:pt idx="1387">
                  <c:v>1147801.8350000009</c:v>
                </c:pt>
                <c:pt idx="1388">
                  <c:v>1153144.7299999967</c:v>
                </c:pt>
                <c:pt idx="1389">
                  <c:v>1175904.2450000048</c:v>
                </c:pt>
                <c:pt idx="1390">
                  <c:v>1185909.659999989</c:v>
                </c:pt>
                <c:pt idx="1391">
                  <c:v>1179448.5950000063</c:v>
                </c:pt>
                <c:pt idx="1392">
                  <c:v>1197820.9099999964</c:v>
                </c:pt>
                <c:pt idx="1393">
                  <c:v>1159930.7150000036</c:v>
                </c:pt>
                <c:pt idx="1394">
                  <c:v>1110206.1650000066</c:v>
                </c:pt>
                <c:pt idx="1395">
                  <c:v>1049398.9849999994</c:v>
                </c:pt>
                <c:pt idx="1396">
                  <c:v>979531.5</c:v>
                </c:pt>
                <c:pt idx="1397">
                  <c:v>1077691.4450000077</c:v>
                </c:pt>
                <c:pt idx="1398">
                  <c:v>1183519.5949999839</c:v>
                </c:pt>
                <c:pt idx="1399">
                  <c:v>1176677.0300000161</c:v>
                </c:pt>
                <c:pt idx="1400">
                  <c:v>1186698.6499999911</c:v>
                </c:pt>
                <c:pt idx="1401">
                  <c:v>1149220.1149999946</c:v>
                </c:pt>
                <c:pt idx="1402">
                  <c:v>1105604.9300000072</c:v>
                </c:pt>
                <c:pt idx="1403">
                  <c:v>1027426.5549999923</c:v>
                </c:pt>
                <c:pt idx="1404">
                  <c:v>939576.87000000477</c:v>
                </c:pt>
                <c:pt idx="1405">
                  <c:v>1013136.0949999839</c:v>
                </c:pt>
                <c:pt idx="1406">
                  <c:v>1078807.1900000125</c:v>
                </c:pt>
                <c:pt idx="1407">
                  <c:v>1031687.8350000083</c:v>
                </c:pt>
                <c:pt idx="1408">
                  <c:v>874949.70000000298</c:v>
                </c:pt>
                <c:pt idx="1409">
                  <c:v>941279.20999999344</c:v>
                </c:pt>
                <c:pt idx="1410">
                  <c:v>1051041.7349999994</c:v>
                </c:pt>
                <c:pt idx="1411">
                  <c:v>1055429.4199999869</c:v>
                </c:pt>
                <c:pt idx="1412">
                  <c:v>1071610.1350000054</c:v>
                </c:pt>
                <c:pt idx="1413">
                  <c:v>1107032.9699999988</c:v>
                </c:pt>
                <c:pt idx="1414">
                  <c:v>1120750.299999997</c:v>
                </c:pt>
                <c:pt idx="1415">
                  <c:v>1131412.2950000167</c:v>
                </c:pt>
                <c:pt idx="1416">
                  <c:v>1093610.3999999911</c:v>
                </c:pt>
                <c:pt idx="1417">
                  <c:v>1097922.6650000066</c:v>
                </c:pt>
                <c:pt idx="1418">
                  <c:v>1023455.0199999958</c:v>
                </c:pt>
                <c:pt idx="1419">
                  <c:v>1100548.4050000012</c:v>
                </c:pt>
                <c:pt idx="1420">
                  <c:v>1109963.0350000113</c:v>
                </c:pt>
                <c:pt idx="1421">
                  <c:v>1092054.2049999684</c:v>
                </c:pt>
                <c:pt idx="1422">
                  <c:v>1115448.7850000262</c:v>
                </c:pt>
                <c:pt idx="1423">
                  <c:v>1105282.099999994</c:v>
                </c:pt>
                <c:pt idx="1424">
                  <c:v>1107917.424999997</c:v>
                </c:pt>
                <c:pt idx="1425">
                  <c:v>1088344.0100000203</c:v>
                </c:pt>
                <c:pt idx="1426">
                  <c:v>1079068.3550000042</c:v>
                </c:pt>
                <c:pt idx="1427">
                  <c:v>1095558.9399999827</c:v>
                </c:pt>
                <c:pt idx="1428">
                  <c:v>1063743.7899999768</c:v>
                </c:pt>
                <c:pt idx="1429">
                  <c:v>1072255.7600000203</c:v>
                </c:pt>
                <c:pt idx="1430">
                  <c:v>1048081.275000006</c:v>
                </c:pt>
                <c:pt idx="1431">
                  <c:v>1069232.1050000042</c:v>
                </c:pt>
                <c:pt idx="1432">
                  <c:v>1063624.7699999958</c:v>
                </c:pt>
                <c:pt idx="1433">
                  <c:v>1084474.799999997</c:v>
                </c:pt>
                <c:pt idx="1434">
                  <c:v>1091811.7100000083</c:v>
                </c:pt>
                <c:pt idx="1435">
                  <c:v>1070925.7199999839</c:v>
                </c:pt>
                <c:pt idx="1436">
                  <c:v>1029524.8800000101</c:v>
                </c:pt>
                <c:pt idx="1437">
                  <c:v>1015460.9199999869</c:v>
                </c:pt>
                <c:pt idx="1438">
                  <c:v>971639.21999999881</c:v>
                </c:pt>
                <c:pt idx="1439">
                  <c:v>978341.43000000715</c:v>
                </c:pt>
                <c:pt idx="1440">
                  <c:v>1012002.0100000054</c:v>
                </c:pt>
                <c:pt idx="1441">
                  <c:v>979710.38999998569</c:v>
                </c:pt>
                <c:pt idx="1442">
                  <c:v>943501.88000002503</c:v>
                </c:pt>
                <c:pt idx="1443">
                  <c:v>953467.37999999523</c:v>
                </c:pt>
                <c:pt idx="1444">
                  <c:v>913511.66999998689</c:v>
                </c:pt>
                <c:pt idx="1445">
                  <c:v>849980.63000002503</c:v>
                </c:pt>
                <c:pt idx="1446">
                  <c:v>723605.9999999851</c:v>
                </c:pt>
                <c:pt idx="1447">
                  <c:v>564801.40999999642</c:v>
                </c:pt>
                <c:pt idx="1448">
                  <c:v>594689.26000000536</c:v>
                </c:pt>
                <c:pt idx="1449">
                  <c:v>543297.29000000656</c:v>
                </c:pt>
                <c:pt idx="1450">
                  <c:v>395501.84999997914</c:v>
                </c:pt>
                <c:pt idx="1451">
                  <c:v>182001.90000000596</c:v>
                </c:pt>
                <c:pt idx="1452">
                  <c:v>63870.719999998808</c:v>
                </c:pt>
                <c:pt idx="1453">
                  <c:v>27386.609999999404</c:v>
                </c:pt>
                <c:pt idx="1454">
                  <c:v>27636.649999991059</c:v>
                </c:pt>
                <c:pt idx="1455">
                  <c:v>33999.510000020266</c:v>
                </c:pt>
                <c:pt idx="1456">
                  <c:v>104944.34999997914</c:v>
                </c:pt>
                <c:pt idx="1457">
                  <c:v>209578.97000001371</c:v>
                </c:pt>
                <c:pt idx="1458">
                  <c:v>360489.04999998212</c:v>
                </c:pt>
                <c:pt idx="1459">
                  <c:v>443220.71999999881</c:v>
                </c:pt>
                <c:pt idx="1460">
                  <c:v>487540.68000000715</c:v>
                </c:pt>
                <c:pt idx="1461">
                  <c:v>481803.09000000358</c:v>
                </c:pt>
                <c:pt idx="1462">
                  <c:v>495687.22999998927</c:v>
                </c:pt>
                <c:pt idx="1463">
                  <c:v>514830.15000002086</c:v>
                </c:pt>
                <c:pt idx="1464">
                  <c:v>513312.92999999225</c:v>
                </c:pt>
                <c:pt idx="1465">
                  <c:v>476284.87999999523</c:v>
                </c:pt>
                <c:pt idx="1466">
                  <c:v>445605.57000000775</c:v>
                </c:pt>
                <c:pt idx="1467">
                  <c:v>336600.05000001192</c:v>
                </c:pt>
                <c:pt idx="1468">
                  <c:v>136302.36999998987</c:v>
                </c:pt>
                <c:pt idx="1469">
                  <c:v>145920.44000001252</c:v>
                </c:pt>
                <c:pt idx="1470">
                  <c:v>165154.95999999344</c:v>
                </c:pt>
                <c:pt idx="1471">
                  <c:v>166425.02000001073</c:v>
                </c:pt>
                <c:pt idx="1472">
                  <c:v>195706.13999998569</c:v>
                </c:pt>
                <c:pt idx="1473">
                  <c:v>217747.68999998271</c:v>
                </c:pt>
                <c:pt idx="1474">
                  <c:v>177363.05000002682</c:v>
                </c:pt>
                <c:pt idx="1475">
                  <c:v>192735.67999997735</c:v>
                </c:pt>
                <c:pt idx="1476">
                  <c:v>208313.99000000954</c:v>
                </c:pt>
                <c:pt idx="1477">
                  <c:v>200507.68000000715</c:v>
                </c:pt>
                <c:pt idx="1478">
                  <c:v>205390.81999999285</c:v>
                </c:pt>
                <c:pt idx="1479">
                  <c:v>222818.11000001431</c:v>
                </c:pt>
                <c:pt idx="1480">
                  <c:v>184672.64999999106</c:v>
                </c:pt>
                <c:pt idx="1481">
                  <c:v>146468.03999999166</c:v>
                </c:pt>
                <c:pt idx="1482">
                  <c:v>123923.05000001192</c:v>
                </c:pt>
                <c:pt idx="1483">
                  <c:v>139672.43999998271</c:v>
                </c:pt>
                <c:pt idx="1484">
                  <c:v>136708.87999999523</c:v>
                </c:pt>
                <c:pt idx="1485">
                  <c:v>136452.8900000304</c:v>
                </c:pt>
                <c:pt idx="1486">
                  <c:v>116443.44999997318</c:v>
                </c:pt>
                <c:pt idx="1487">
                  <c:v>113610.92000001669</c:v>
                </c:pt>
                <c:pt idx="1488">
                  <c:v>88364.590000003576</c:v>
                </c:pt>
                <c:pt idx="1489">
                  <c:v>107353.27999997139</c:v>
                </c:pt>
                <c:pt idx="1490">
                  <c:v>90610.610000014305</c:v>
                </c:pt>
                <c:pt idx="1491">
                  <c:v>84705.59999999404</c:v>
                </c:pt>
                <c:pt idx="1492">
                  <c:v>56364.250000029802</c:v>
                </c:pt>
                <c:pt idx="1493">
                  <c:v>53493.169999986887</c:v>
                </c:pt>
                <c:pt idx="1494">
                  <c:v>52987.949999988079</c:v>
                </c:pt>
                <c:pt idx="1495">
                  <c:v>44916.060000002384</c:v>
                </c:pt>
                <c:pt idx="1496">
                  <c:v>35346.290000021458</c:v>
                </c:pt>
                <c:pt idx="1497">
                  <c:v>41967.319999992847</c:v>
                </c:pt>
                <c:pt idx="1498">
                  <c:v>21117.639999985695</c:v>
                </c:pt>
                <c:pt idx="1499">
                  <c:v>28437.5</c:v>
                </c:pt>
                <c:pt idx="1500">
                  <c:v>18341.410000026226</c:v>
                </c:pt>
                <c:pt idx="1501">
                  <c:v>15115.289999991655</c:v>
                </c:pt>
                <c:pt idx="1502">
                  <c:v>8381.1399999856949</c:v>
                </c:pt>
                <c:pt idx="1503">
                  <c:v>9046.0700000226498</c:v>
                </c:pt>
                <c:pt idx="1504">
                  <c:v>8035.25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48920.869999999995</c:v>
                </c:pt>
                <c:pt idx="1583">
                  <c:v>55849.8</c:v>
                </c:pt>
                <c:pt idx="1584">
                  <c:v>98666.55</c:v>
                </c:pt>
                <c:pt idx="1585">
                  <c:v>94133.74000000002</c:v>
                </c:pt>
                <c:pt idx="1586">
                  <c:v>123258.25</c:v>
                </c:pt>
                <c:pt idx="1587">
                  <c:v>166368.38999999996</c:v>
                </c:pt>
                <c:pt idx="1588">
                  <c:v>202356.52000000002</c:v>
                </c:pt>
                <c:pt idx="1589">
                  <c:v>225138.90000000002</c:v>
                </c:pt>
                <c:pt idx="1590">
                  <c:v>258350.21999999997</c:v>
                </c:pt>
                <c:pt idx="1591">
                  <c:v>322980.64999999991</c:v>
                </c:pt>
                <c:pt idx="1592">
                  <c:v>368142.18000000017</c:v>
                </c:pt>
                <c:pt idx="1593">
                  <c:v>432116.71500000008</c:v>
                </c:pt>
                <c:pt idx="1594">
                  <c:v>490456.95999999996</c:v>
                </c:pt>
                <c:pt idx="1595">
                  <c:v>556474.19999999972</c:v>
                </c:pt>
                <c:pt idx="1596">
                  <c:v>662576.3200000003</c:v>
                </c:pt>
                <c:pt idx="1597">
                  <c:v>701379.44999999972</c:v>
                </c:pt>
                <c:pt idx="1598">
                  <c:v>782425.11000000034</c:v>
                </c:pt>
                <c:pt idx="1599">
                  <c:v>816493.80999999959</c:v>
                </c:pt>
                <c:pt idx="1600">
                  <c:v>788230.14500000048</c:v>
                </c:pt>
                <c:pt idx="1601">
                  <c:v>790194.9299999997</c:v>
                </c:pt>
                <c:pt idx="1602">
                  <c:v>884460.04</c:v>
                </c:pt>
                <c:pt idx="1603">
                  <c:v>975800.5</c:v>
                </c:pt>
                <c:pt idx="1604">
                  <c:v>982925.08500000089</c:v>
                </c:pt>
                <c:pt idx="1605">
                  <c:v>1015568.3599999994</c:v>
                </c:pt>
                <c:pt idx="1606">
                  <c:v>1039221.2050000001</c:v>
                </c:pt>
                <c:pt idx="1607">
                  <c:v>1062258.2999999989</c:v>
                </c:pt>
                <c:pt idx="1608">
                  <c:v>1070794.5550000016</c:v>
                </c:pt>
                <c:pt idx="1609">
                  <c:v>1066125.0549999997</c:v>
                </c:pt>
                <c:pt idx="1610">
                  <c:v>1060425.8199999984</c:v>
                </c:pt>
                <c:pt idx="1611">
                  <c:v>1106964.0700000003</c:v>
                </c:pt>
                <c:pt idx="1612">
                  <c:v>1123802.7400000021</c:v>
                </c:pt>
                <c:pt idx="1613">
                  <c:v>1158062.1950000003</c:v>
                </c:pt>
                <c:pt idx="1614">
                  <c:v>1157596.5749999993</c:v>
                </c:pt>
                <c:pt idx="1615">
                  <c:v>1153843.2300000004</c:v>
                </c:pt>
                <c:pt idx="1616">
                  <c:v>1168551.9749999978</c:v>
                </c:pt>
                <c:pt idx="1617">
                  <c:v>1180647.8350000009</c:v>
                </c:pt>
                <c:pt idx="1618">
                  <c:v>1152203.1649999991</c:v>
                </c:pt>
                <c:pt idx="1619">
                  <c:v>1167470.4100000001</c:v>
                </c:pt>
                <c:pt idx="1620">
                  <c:v>954833.25</c:v>
                </c:pt>
                <c:pt idx="1621">
                  <c:v>408300.46499999985</c:v>
                </c:pt>
                <c:pt idx="1622">
                  <c:v>143419.29500000179</c:v>
                </c:pt>
                <c:pt idx="1623">
                  <c:v>48736.029999997467</c:v>
                </c:pt>
                <c:pt idx="1624">
                  <c:v>32560.330000001937</c:v>
                </c:pt>
                <c:pt idx="1625">
                  <c:v>248271.73000000045</c:v>
                </c:pt>
                <c:pt idx="1626">
                  <c:v>845210.84499999881</c:v>
                </c:pt>
                <c:pt idx="1627">
                  <c:v>1182288.5949999988</c:v>
                </c:pt>
                <c:pt idx="1628">
                  <c:v>1232028.5050000027</c:v>
                </c:pt>
                <c:pt idx="1629">
                  <c:v>1270697.6399999969</c:v>
                </c:pt>
                <c:pt idx="1630">
                  <c:v>1271043.0450000018</c:v>
                </c:pt>
                <c:pt idx="1631">
                  <c:v>1262118.4549999982</c:v>
                </c:pt>
                <c:pt idx="1632">
                  <c:v>1252187.9250000045</c:v>
                </c:pt>
                <c:pt idx="1633">
                  <c:v>1257018.5399999991</c:v>
                </c:pt>
                <c:pt idx="1634">
                  <c:v>1267407.4750000015</c:v>
                </c:pt>
                <c:pt idx="1635">
                  <c:v>1252654.4099999964</c:v>
                </c:pt>
                <c:pt idx="1636">
                  <c:v>1233009.7449999973</c:v>
                </c:pt>
                <c:pt idx="1637">
                  <c:v>1244169.7450000048</c:v>
                </c:pt>
                <c:pt idx="1638">
                  <c:v>1254387.0099999979</c:v>
                </c:pt>
                <c:pt idx="1639">
                  <c:v>1236208.6850000024</c:v>
                </c:pt>
                <c:pt idx="1640">
                  <c:v>1234488.4349999949</c:v>
                </c:pt>
                <c:pt idx="1641">
                  <c:v>1151138.6650000066</c:v>
                </c:pt>
                <c:pt idx="1642">
                  <c:v>1203057.7049999982</c:v>
                </c:pt>
                <c:pt idx="1643">
                  <c:v>1213363.8200000003</c:v>
                </c:pt>
                <c:pt idx="1644">
                  <c:v>1213500.3350000009</c:v>
                </c:pt>
                <c:pt idx="1645">
                  <c:v>1181336.0299999937</c:v>
                </c:pt>
                <c:pt idx="1646">
                  <c:v>1229018.9150000066</c:v>
                </c:pt>
                <c:pt idx="1647">
                  <c:v>1195897.7650000006</c:v>
                </c:pt>
                <c:pt idx="1648">
                  <c:v>1199613.6999999955</c:v>
                </c:pt>
                <c:pt idx="1649">
                  <c:v>1228375.1300000027</c:v>
                </c:pt>
                <c:pt idx="1650">
                  <c:v>1251331.5700000003</c:v>
                </c:pt>
                <c:pt idx="1651">
                  <c:v>1201082.9549999982</c:v>
                </c:pt>
                <c:pt idx="1652">
                  <c:v>1151226.299999997</c:v>
                </c:pt>
                <c:pt idx="1653">
                  <c:v>1150518.1799999997</c:v>
                </c:pt>
                <c:pt idx="1654">
                  <c:v>1154338.3850000054</c:v>
                </c:pt>
                <c:pt idx="1655">
                  <c:v>1164146</c:v>
                </c:pt>
                <c:pt idx="1656">
                  <c:v>1189601.1550000012</c:v>
                </c:pt>
                <c:pt idx="1657">
                  <c:v>1097137.224999994</c:v>
                </c:pt>
                <c:pt idx="1658">
                  <c:v>983818</c:v>
                </c:pt>
                <c:pt idx="1659">
                  <c:v>924649.07999999821</c:v>
                </c:pt>
                <c:pt idx="1660">
                  <c:v>990068.93000000715</c:v>
                </c:pt>
                <c:pt idx="1661">
                  <c:v>1097831.5300000012</c:v>
                </c:pt>
                <c:pt idx="1662">
                  <c:v>1182144.0099999905</c:v>
                </c:pt>
                <c:pt idx="1663">
                  <c:v>1165557.7199999988</c:v>
                </c:pt>
                <c:pt idx="1664">
                  <c:v>1217514.6150000095</c:v>
                </c:pt>
                <c:pt idx="1665">
                  <c:v>1218248.875</c:v>
                </c:pt>
                <c:pt idx="1666">
                  <c:v>1215051.0549999923</c:v>
                </c:pt>
                <c:pt idx="1667">
                  <c:v>1171173.9950000048</c:v>
                </c:pt>
                <c:pt idx="1668">
                  <c:v>1149141.424999997</c:v>
                </c:pt>
                <c:pt idx="1669">
                  <c:v>1182882.275000006</c:v>
                </c:pt>
                <c:pt idx="1670">
                  <c:v>1252125.299999997</c:v>
                </c:pt>
                <c:pt idx="1671">
                  <c:v>1203644.3850000054</c:v>
                </c:pt>
                <c:pt idx="1672">
                  <c:v>1134681.9399999976</c:v>
                </c:pt>
                <c:pt idx="1673">
                  <c:v>1158288.8900000006</c:v>
                </c:pt>
                <c:pt idx="1674">
                  <c:v>1192258.8599999994</c:v>
                </c:pt>
                <c:pt idx="1675">
                  <c:v>1182317.7099999934</c:v>
                </c:pt>
                <c:pt idx="1676">
                  <c:v>1156294.0799999982</c:v>
                </c:pt>
                <c:pt idx="1677">
                  <c:v>1210901.2850000113</c:v>
                </c:pt>
                <c:pt idx="1678">
                  <c:v>1150991.799999997</c:v>
                </c:pt>
                <c:pt idx="1679">
                  <c:v>1174295.8799999952</c:v>
                </c:pt>
                <c:pt idx="1680">
                  <c:v>1101704.4849999994</c:v>
                </c:pt>
                <c:pt idx="1681">
                  <c:v>1059728.9150000066</c:v>
                </c:pt>
                <c:pt idx="1682">
                  <c:v>1109724.7399999946</c:v>
                </c:pt>
                <c:pt idx="1683">
                  <c:v>1113957.9150000066</c:v>
                </c:pt>
                <c:pt idx="1684">
                  <c:v>1102344.3849999905</c:v>
                </c:pt>
                <c:pt idx="1685">
                  <c:v>1149409.150000006</c:v>
                </c:pt>
                <c:pt idx="1686">
                  <c:v>1126204.4549999982</c:v>
                </c:pt>
                <c:pt idx="1687">
                  <c:v>1132780.0150000006</c:v>
                </c:pt>
                <c:pt idx="1688">
                  <c:v>1090028.7900000066</c:v>
                </c:pt>
                <c:pt idx="1689">
                  <c:v>1054752.724999994</c:v>
                </c:pt>
                <c:pt idx="1690">
                  <c:v>1072032.1899999976</c:v>
                </c:pt>
                <c:pt idx="1691">
                  <c:v>1071291.8900000006</c:v>
                </c:pt>
                <c:pt idx="1692">
                  <c:v>1088587.650000006</c:v>
                </c:pt>
                <c:pt idx="1693">
                  <c:v>1076327.8389999866</c:v>
                </c:pt>
                <c:pt idx="1694">
                  <c:v>1066641.7950000018</c:v>
                </c:pt>
                <c:pt idx="1695">
                  <c:v>1038462.6449999958</c:v>
                </c:pt>
                <c:pt idx="1696">
                  <c:v>984161.41500000656</c:v>
                </c:pt>
                <c:pt idx="1697">
                  <c:v>1001565.8349999934</c:v>
                </c:pt>
                <c:pt idx="1698">
                  <c:v>976694.49000000954</c:v>
                </c:pt>
                <c:pt idx="1699">
                  <c:v>984396.74499998987</c:v>
                </c:pt>
                <c:pt idx="1700">
                  <c:v>949527.10000000894</c:v>
                </c:pt>
                <c:pt idx="1701">
                  <c:v>944996.5</c:v>
                </c:pt>
                <c:pt idx="1702">
                  <c:v>927648.87999999523</c:v>
                </c:pt>
                <c:pt idx="1703">
                  <c:v>877155.29999999702</c:v>
                </c:pt>
                <c:pt idx="1704">
                  <c:v>867413.39100000262</c:v>
                </c:pt>
                <c:pt idx="1705">
                  <c:v>838936.87000000477</c:v>
                </c:pt>
                <c:pt idx="1706">
                  <c:v>772877.71500000358</c:v>
                </c:pt>
                <c:pt idx="1707">
                  <c:v>717872.62999999523</c:v>
                </c:pt>
                <c:pt idx="1708">
                  <c:v>725363.01000000536</c:v>
                </c:pt>
                <c:pt idx="1709">
                  <c:v>703273.91499999166</c:v>
                </c:pt>
                <c:pt idx="1710">
                  <c:v>707398.89500001073</c:v>
                </c:pt>
                <c:pt idx="1711">
                  <c:v>687357.89999999106</c:v>
                </c:pt>
                <c:pt idx="1712">
                  <c:v>655205.07999999821</c:v>
                </c:pt>
                <c:pt idx="1713">
                  <c:v>653770.85000000894</c:v>
                </c:pt>
                <c:pt idx="1714">
                  <c:v>581466.81999999285</c:v>
                </c:pt>
                <c:pt idx="1715">
                  <c:v>549373.24000000954</c:v>
                </c:pt>
                <c:pt idx="1716">
                  <c:v>521577.64499999583</c:v>
                </c:pt>
                <c:pt idx="1717">
                  <c:v>460774.57500000298</c:v>
                </c:pt>
                <c:pt idx="1718">
                  <c:v>450017.28499999642</c:v>
                </c:pt>
                <c:pt idx="1719">
                  <c:v>400781.21500000358</c:v>
                </c:pt>
                <c:pt idx="1720">
                  <c:v>338861.34000000358</c:v>
                </c:pt>
                <c:pt idx="1721">
                  <c:v>315792.80499999225</c:v>
                </c:pt>
                <c:pt idx="1722">
                  <c:v>258332.40000000596</c:v>
                </c:pt>
                <c:pt idx="1723">
                  <c:v>179245.92999999225</c:v>
                </c:pt>
                <c:pt idx="1724">
                  <c:v>68741.590000003576</c:v>
                </c:pt>
                <c:pt idx="1725">
                  <c:v>27982.20000000298</c:v>
                </c:pt>
                <c:pt idx="1726">
                  <c:v>7673.2299999892712</c:v>
                </c:pt>
                <c:pt idx="1727">
                  <c:v>855.04000000655651</c:v>
                </c:pt>
                <c:pt idx="1728">
                  <c:v>908.81000000238419</c:v>
                </c:pt>
                <c:pt idx="1729">
                  <c:v>4933.8700000047684</c:v>
                </c:pt>
                <c:pt idx="1730">
                  <c:v>37488.229999989271</c:v>
                </c:pt>
                <c:pt idx="1731">
                  <c:v>93686.600000008941</c:v>
                </c:pt>
                <c:pt idx="1732">
                  <c:v>135099.87999999523</c:v>
                </c:pt>
                <c:pt idx="1733">
                  <c:v>117887.01000000536</c:v>
                </c:pt>
                <c:pt idx="1734">
                  <c:v>128796.56999999285</c:v>
                </c:pt>
                <c:pt idx="1735">
                  <c:v>130134.93000000715</c:v>
                </c:pt>
                <c:pt idx="1736">
                  <c:v>114968.98999999464</c:v>
                </c:pt>
                <c:pt idx="1737">
                  <c:v>120764.17000000179</c:v>
                </c:pt>
                <c:pt idx="1738">
                  <c:v>99477.79999999702</c:v>
                </c:pt>
                <c:pt idx="1739">
                  <c:v>70166.59999999404</c:v>
                </c:pt>
                <c:pt idx="1740">
                  <c:v>51700.260000005364</c:v>
                </c:pt>
                <c:pt idx="1741">
                  <c:v>47916.95000000298</c:v>
                </c:pt>
                <c:pt idx="1742">
                  <c:v>32164.239999994636</c:v>
                </c:pt>
                <c:pt idx="1743">
                  <c:v>19456.530000001192</c:v>
                </c:pt>
                <c:pt idx="1744">
                  <c:v>13439.29999999702</c:v>
                </c:pt>
                <c:pt idx="1745">
                  <c:v>7480.190000012517</c:v>
                </c:pt>
                <c:pt idx="1746">
                  <c:v>6941.8799999952316</c:v>
                </c:pt>
                <c:pt idx="1747">
                  <c:v>4711.8700000047684</c:v>
                </c:pt>
                <c:pt idx="1748">
                  <c:v>7926.5499999970198</c:v>
                </c:pt>
                <c:pt idx="1749">
                  <c:v>2742.0999999940395</c:v>
                </c:pt>
                <c:pt idx="1750">
                  <c:v>-1532.9200000017881</c:v>
                </c:pt>
                <c:pt idx="1751">
                  <c:v>831.3200000077486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79-4717-B410-A098E7522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522544"/>
        <c:axId val="1030519592"/>
      </c:lineChart>
      <c:catAx>
        <c:axId val="10305225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519592"/>
        <c:crosses val="autoZero"/>
        <c:auto val="1"/>
        <c:lblAlgn val="ctr"/>
        <c:lblOffset val="100"/>
        <c:noMultiLvlLbl val="1"/>
      </c:catAx>
      <c:valAx>
        <c:axId val="1030519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522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10 days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crush!$FW$2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crush!$FU$3:$FV$26</c:f>
              <c:multiLvlStrCache>
                <c:ptCount val="2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1</c:v>
                  </c:pt>
                  <c:pt idx="4">
                    <c:v>2</c:v>
                  </c:pt>
                  <c:pt idx="5">
                    <c:v>3</c:v>
                  </c:pt>
                  <c:pt idx="6">
                    <c:v>1</c:v>
                  </c:pt>
                  <c:pt idx="7">
                    <c:v>2</c:v>
                  </c:pt>
                  <c:pt idx="8">
                    <c:v>3</c:v>
                  </c:pt>
                  <c:pt idx="9">
                    <c:v>1</c:v>
                  </c:pt>
                  <c:pt idx="10">
                    <c:v>2</c:v>
                  </c:pt>
                  <c:pt idx="11">
                    <c:v>3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1</c:v>
                  </c:pt>
                  <c:pt idx="16">
                    <c:v>2</c:v>
                  </c:pt>
                  <c:pt idx="17">
                    <c:v>3</c:v>
                  </c:pt>
                  <c:pt idx="18">
                    <c:v>1</c:v>
                  </c:pt>
                  <c:pt idx="19">
                    <c:v>2</c:v>
                  </c:pt>
                  <c:pt idx="20">
                    <c:v>3</c:v>
                  </c:pt>
                  <c:pt idx="21">
                    <c:v>1</c:v>
                  </c:pt>
                  <c:pt idx="22">
                    <c:v>2</c:v>
                  </c:pt>
                  <c:pt idx="23">
                    <c:v>3</c:v>
                  </c:pt>
                </c:lvl>
                <c:lvl>
                  <c:pt idx="0">
                    <c:v>11</c:v>
                  </c:pt>
                  <c:pt idx="1">
                    <c:v>11</c:v>
                  </c:pt>
                  <c:pt idx="2">
                    <c:v>11</c:v>
                  </c:pt>
                  <c:pt idx="3">
                    <c:v>12</c:v>
                  </c:pt>
                  <c:pt idx="4">
                    <c:v>12</c:v>
                  </c:pt>
                  <c:pt idx="5">
                    <c:v>12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2</c:v>
                  </c:pt>
                  <c:pt idx="10">
                    <c:v>2</c:v>
                  </c:pt>
                  <c:pt idx="11">
                    <c:v>2</c:v>
                  </c:pt>
                  <c:pt idx="12">
                    <c:v>3</c:v>
                  </c:pt>
                  <c:pt idx="13">
                    <c:v>3</c:v>
                  </c:pt>
                  <c:pt idx="14">
                    <c:v>3</c:v>
                  </c:pt>
                  <c:pt idx="15">
                    <c:v>4</c:v>
                  </c:pt>
                  <c:pt idx="16">
                    <c:v>4</c:v>
                  </c:pt>
                  <c:pt idx="17">
                    <c:v>4</c:v>
                  </c:pt>
                  <c:pt idx="18">
                    <c:v>5</c:v>
                  </c:pt>
                  <c:pt idx="19">
                    <c:v>5</c:v>
                  </c:pt>
                  <c:pt idx="20">
                    <c:v>5</c:v>
                  </c:pt>
                  <c:pt idx="21">
                    <c:v>6</c:v>
                  </c:pt>
                  <c:pt idx="22">
                    <c:v>6</c:v>
                  </c:pt>
                  <c:pt idx="23">
                    <c:v>6</c:v>
                  </c:pt>
                </c:lvl>
              </c:multiLvlStrCache>
            </c:multiLvlStrRef>
          </c:cat>
          <c:val>
            <c:numRef>
              <c:f>crush!$FW$3:$FW$26</c:f>
              <c:numCache>
                <c:formatCode>General</c:formatCode>
                <c:ptCount val="24"/>
                <c:pt idx="0">
                  <c:v>0</c:v>
                </c:pt>
                <c:pt idx="1">
                  <c:v>226385.29</c:v>
                </c:pt>
                <c:pt idx="2">
                  <c:v>1711125.2949999999</c:v>
                </c:pt>
                <c:pt idx="3">
                  <c:v>4156235.55</c:v>
                </c:pt>
                <c:pt idx="4">
                  <c:v>6715454.7000000011</c:v>
                </c:pt>
                <c:pt idx="5">
                  <c:v>8890467.2199999988</c:v>
                </c:pt>
                <c:pt idx="6">
                  <c:v>8181348.620000001</c:v>
                </c:pt>
                <c:pt idx="7">
                  <c:v>9233181.4550000019</c:v>
                </c:pt>
                <c:pt idx="8">
                  <c:v>9804192.8200000003</c:v>
                </c:pt>
                <c:pt idx="9">
                  <c:v>8632149.5599999949</c:v>
                </c:pt>
                <c:pt idx="10">
                  <c:v>8904061.8400000036</c:v>
                </c:pt>
                <c:pt idx="11">
                  <c:v>7146401.6600000039</c:v>
                </c:pt>
                <c:pt idx="12">
                  <c:v>8277825.6999999881</c:v>
                </c:pt>
                <c:pt idx="13">
                  <c:v>7890496.900000006</c:v>
                </c:pt>
                <c:pt idx="14">
                  <c:v>6491066.0600000024</c:v>
                </c:pt>
                <c:pt idx="15">
                  <c:v>2632241.5900000036</c:v>
                </c:pt>
                <c:pt idx="16">
                  <c:v>374850.25999999046</c:v>
                </c:pt>
                <c:pt idx="17">
                  <c:v>514536.16000001132</c:v>
                </c:pt>
                <c:pt idx="18">
                  <c:v>215846.02999998629</c:v>
                </c:pt>
                <c:pt idx="19">
                  <c:v>4648.1500000059605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30-4E51-80F7-4B1D36441DEB}"/>
            </c:ext>
          </c:extLst>
        </c:ser>
        <c:ser>
          <c:idx val="1"/>
          <c:order val="1"/>
          <c:tx>
            <c:strRef>
              <c:f>crush!$FX$2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crush!$FU$3:$FV$26</c:f>
              <c:multiLvlStrCache>
                <c:ptCount val="2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1</c:v>
                  </c:pt>
                  <c:pt idx="4">
                    <c:v>2</c:v>
                  </c:pt>
                  <c:pt idx="5">
                    <c:v>3</c:v>
                  </c:pt>
                  <c:pt idx="6">
                    <c:v>1</c:v>
                  </c:pt>
                  <c:pt idx="7">
                    <c:v>2</c:v>
                  </c:pt>
                  <c:pt idx="8">
                    <c:v>3</c:v>
                  </c:pt>
                  <c:pt idx="9">
                    <c:v>1</c:v>
                  </c:pt>
                  <c:pt idx="10">
                    <c:v>2</c:v>
                  </c:pt>
                  <c:pt idx="11">
                    <c:v>3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1</c:v>
                  </c:pt>
                  <c:pt idx="16">
                    <c:v>2</c:v>
                  </c:pt>
                  <c:pt idx="17">
                    <c:v>3</c:v>
                  </c:pt>
                  <c:pt idx="18">
                    <c:v>1</c:v>
                  </c:pt>
                  <c:pt idx="19">
                    <c:v>2</c:v>
                  </c:pt>
                  <c:pt idx="20">
                    <c:v>3</c:v>
                  </c:pt>
                  <c:pt idx="21">
                    <c:v>1</c:v>
                  </c:pt>
                  <c:pt idx="22">
                    <c:v>2</c:v>
                  </c:pt>
                  <c:pt idx="23">
                    <c:v>3</c:v>
                  </c:pt>
                </c:lvl>
                <c:lvl>
                  <c:pt idx="0">
                    <c:v>11</c:v>
                  </c:pt>
                  <c:pt idx="1">
                    <c:v>11</c:v>
                  </c:pt>
                  <c:pt idx="2">
                    <c:v>11</c:v>
                  </c:pt>
                  <c:pt idx="3">
                    <c:v>12</c:v>
                  </c:pt>
                  <c:pt idx="4">
                    <c:v>12</c:v>
                  </c:pt>
                  <c:pt idx="5">
                    <c:v>12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2</c:v>
                  </c:pt>
                  <c:pt idx="10">
                    <c:v>2</c:v>
                  </c:pt>
                  <c:pt idx="11">
                    <c:v>2</c:v>
                  </c:pt>
                  <c:pt idx="12">
                    <c:v>3</c:v>
                  </c:pt>
                  <c:pt idx="13">
                    <c:v>3</c:v>
                  </c:pt>
                  <c:pt idx="14">
                    <c:v>3</c:v>
                  </c:pt>
                  <c:pt idx="15">
                    <c:v>4</c:v>
                  </c:pt>
                  <c:pt idx="16">
                    <c:v>4</c:v>
                  </c:pt>
                  <c:pt idx="17">
                    <c:v>4</c:v>
                  </c:pt>
                  <c:pt idx="18">
                    <c:v>5</c:v>
                  </c:pt>
                  <c:pt idx="19">
                    <c:v>5</c:v>
                  </c:pt>
                  <c:pt idx="20">
                    <c:v>5</c:v>
                  </c:pt>
                  <c:pt idx="21">
                    <c:v>6</c:v>
                  </c:pt>
                  <c:pt idx="22">
                    <c:v>6</c:v>
                  </c:pt>
                  <c:pt idx="23">
                    <c:v>6</c:v>
                  </c:pt>
                </c:lvl>
              </c:multiLvlStrCache>
            </c:multiLvlStrRef>
          </c:cat>
          <c:val>
            <c:numRef>
              <c:f>crush!$FX$3:$FX$26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316328.71999999997</c:v>
                </c:pt>
                <c:pt idx="3">
                  <c:v>3994465.875</c:v>
                </c:pt>
                <c:pt idx="4">
                  <c:v>7580642.165</c:v>
                </c:pt>
                <c:pt idx="5">
                  <c:v>10289975.795</c:v>
                </c:pt>
                <c:pt idx="6">
                  <c:v>8732565.870000001</c:v>
                </c:pt>
                <c:pt idx="7">
                  <c:v>10070918.033000004</c:v>
                </c:pt>
                <c:pt idx="8">
                  <c:v>10357782.751999997</c:v>
                </c:pt>
                <c:pt idx="9">
                  <c:v>9450490.6099999994</c:v>
                </c:pt>
                <c:pt idx="10">
                  <c:v>9934693.6349999979</c:v>
                </c:pt>
                <c:pt idx="11">
                  <c:v>7658112.1950000077</c:v>
                </c:pt>
                <c:pt idx="12">
                  <c:v>8624191.2599999905</c:v>
                </c:pt>
                <c:pt idx="13">
                  <c:v>7566036.25</c:v>
                </c:pt>
                <c:pt idx="14">
                  <c:v>5482298.0400000066</c:v>
                </c:pt>
                <c:pt idx="15">
                  <c:v>2494049.2599999905</c:v>
                </c:pt>
                <c:pt idx="16">
                  <c:v>437077.45000000298</c:v>
                </c:pt>
                <c:pt idx="17">
                  <c:v>583875.78000000119</c:v>
                </c:pt>
                <c:pt idx="18">
                  <c:v>92246.769999995828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30-4E51-80F7-4B1D36441DEB}"/>
            </c:ext>
          </c:extLst>
        </c:ser>
        <c:ser>
          <c:idx val="2"/>
          <c:order val="2"/>
          <c:tx>
            <c:strRef>
              <c:f>crush!$FY$2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crush!$FU$3:$FV$26</c:f>
              <c:multiLvlStrCache>
                <c:ptCount val="2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1</c:v>
                  </c:pt>
                  <c:pt idx="4">
                    <c:v>2</c:v>
                  </c:pt>
                  <c:pt idx="5">
                    <c:v>3</c:v>
                  </c:pt>
                  <c:pt idx="6">
                    <c:v>1</c:v>
                  </c:pt>
                  <c:pt idx="7">
                    <c:v>2</c:v>
                  </c:pt>
                  <c:pt idx="8">
                    <c:v>3</c:v>
                  </c:pt>
                  <c:pt idx="9">
                    <c:v>1</c:v>
                  </c:pt>
                  <c:pt idx="10">
                    <c:v>2</c:v>
                  </c:pt>
                  <c:pt idx="11">
                    <c:v>3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1</c:v>
                  </c:pt>
                  <c:pt idx="16">
                    <c:v>2</c:v>
                  </c:pt>
                  <c:pt idx="17">
                    <c:v>3</c:v>
                  </c:pt>
                  <c:pt idx="18">
                    <c:v>1</c:v>
                  </c:pt>
                  <c:pt idx="19">
                    <c:v>2</c:v>
                  </c:pt>
                  <c:pt idx="20">
                    <c:v>3</c:v>
                  </c:pt>
                  <c:pt idx="21">
                    <c:v>1</c:v>
                  </c:pt>
                  <c:pt idx="22">
                    <c:v>2</c:v>
                  </c:pt>
                  <c:pt idx="23">
                    <c:v>3</c:v>
                  </c:pt>
                </c:lvl>
                <c:lvl>
                  <c:pt idx="0">
                    <c:v>11</c:v>
                  </c:pt>
                  <c:pt idx="1">
                    <c:v>11</c:v>
                  </c:pt>
                  <c:pt idx="2">
                    <c:v>11</c:v>
                  </c:pt>
                  <c:pt idx="3">
                    <c:v>12</c:v>
                  </c:pt>
                  <c:pt idx="4">
                    <c:v>12</c:v>
                  </c:pt>
                  <c:pt idx="5">
                    <c:v>12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2</c:v>
                  </c:pt>
                  <c:pt idx="10">
                    <c:v>2</c:v>
                  </c:pt>
                  <c:pt idx="11">
                    <c:v>2</c:v>
                  </c:pt>
                  <c:pt idx="12">
                    <c:v>3</c:v>
                  </c:pt>
                  <c:pt idx="13">
                    <c:v>3</c:v>
                  </c:pt>
                  <c:pt idx="14">
                    <c:v>3</c:v>
                  </c:pt>
                  <c:pt idx="15">
                    <c:v>4</c:v>
                  </c:pt>
                  <c:pt idx="16">
                    <c:v>4</c:v>
                  </c:pt>
                  <c:pt idx="17">
                    <c:v>4</c:v>
                  </c:pt>
                  <c:pt idx="18">
                    <c:v>5</c:v>
                  </c:pt>
                  <c:pt idx="19">
                    <c:v>5</c:v>
                  </c:pt>
                  <c:pt idx="20">
                    <c:v>5</c:v>
                  </c:pt>
                  <c:pt idx="21">
                    <c:v>6</c:v>
                  </c:pt>
                  <c:pt idx="22">
                    <c:v>6</c:v>
                  </c:pt>
                  <c:pt idx="23">
                    <c:v>6</c:v>
                  </c:pt>
                </c:lvl>
              </c:multiLvlStrCache>
            </c:multiLvlStrRef>
          </c:cat>
          <c:val>
            <c:numRef>
              <c:f>crush!$FY$3:$FY$26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3725434.7550000004</c:v>
                </c:pt>
                <c:pt idx="4">
                  <c:v>7852502.6150000002</c:v>
                </c:pt>
                <c:pt idx="5">
                  <c:v>10169630.654999997</c:v>
                </c:pt>
                <c:pt idx="6">
                  <c:v>8620150.1050000042</c:v>
                </c:pt>
                <c:pt idx="7">
                  <c:v>9823514.3200000003</c:v>
                </c:pt>
                <c:pt idx="8">
                  <c:v>11212261.714999996</c:v>
                </c:pt>
                <c:pt idx="9">
                  <c:v>9973256.484999992</c:v>
                </c:pt>
                <c:pt idx="10">
                  <c:v>9777142.1300000101</c:v>
                </c:pt>
                <c:pt idx="11">
                  <c:v>7664460.3200000077</c:v>
                </c:pt>
                <c:pt idx="12">
                  <c:v>8735753.5850000083</c:v>
                </c:pt>
                <c:pt idx="13">
                  <c:v>7685756.2449999899</c:v>
                </c:pt>
                <c:pt idx="14">
                  <c:v>5799159.3649999946</c:v>
                </c:pt>
                <c:pt idx="15">
                  <c:v>2986647.6399999857</c:v>
                </c:pt>
                <c:pt idx="16">
                  <c:v>701854.66000002623</c:v>
                </c:pt>
                <c:pt idx="17">
                  <c:v>1027323.3502999991</c:v>
                </c:pt>
                <c:pt idx="18">
                  <c:v>204210.03999999166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30-4E51-80F7-4B1D36441DEB}"/>
            </c:ext>
          </c:extLst>
        </c:ser>
        <c:ser>
          <c:idx val="3"/>
          <c:order val="3"/>
          <c:tx>
            <c:strRef>
              <c:f>crush!$FZ$2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crush!$FU$3:$FV$26</c:f>
              <c:multiLvlStrCache>
                <c:ptCount val="2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1</c:v>
                  </c:pt>
                  <c:pt idx="4">
                    <c:v>2</c:v>
                  </c:pt>
                  <c:pt idx="5">
                    <c:v>3</c:v>
                  </c:pt>
                  <c:pt idx="6">
                    <c:v>1</c:v>
                  </c:pt>
                  <c:pt idx="7">
                    <c:v>2</c:v>
                  </c:pt>
                  <c:pt idx="8">
                    <c:v>3</c:v>
                  </c:pt>
                  <c:pt idx="9">
                    <c:v>1</c:v>
                  </c:pt>
                  <c:pt idx="10">
                    <c:v>2</c:v>
                  </c:pt>
                  <c:pt idx="11">
                    <c:v>3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1</c:v>
                  </c:pt>
                  <c:pt idx="16">
                    <c:v>2</c:v>
                  </c:pt>
                  <c:pt idx="17">
                    <c:v>3</c:v>
                  </c:pt>
                  <c:pt idx="18">
                    <c:v>1</c:v>
                  </c:pt>
                  <c:pt idx="19">
                    <c:v>2</c:v>
                  </c:pt>
                  <c:pt idx="20">
                    <c:v>3</c:v>
                  </c:pt>
                  <c:pt idx="21">
                    <c:v>1</c:v>
                  </c:pt>
                  <c:pt idx="22">
                    <c:v>2</c:v>
                  </c:pt>
                  <c:pt idx="23">
                    <c:v>3</c:v>
                  </c:pt>
                </c:lvl>
                <c:lvl>
                  <c:pt idx="0">
                    <c:v>11</c:v>
                  </c:pt>
                  <c:pt idx="1">
                    <c:v>11</c:v>
                  </c:pt>
                  <c:pt idx="2">
                    <c:v>11</c:v>
                  </c:pt>
                  <c:pt idx="3">
                    <c:v>12</c:v>
                  </c:pt>
                  <c:pt idx="4">
                    <c:v>12</c:v>
                  </c:pt>
                  <c:pt idx="5">
                    <c:v>12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2</c:v>
                  </c:pt>
                  <c:pt idx="10">
                    <c:v>2</c:v>
                  </c:pt>
                  <c:pt idx="11">
                    <c:v>2</c:v>
                  </c:pt>
                  <c:pt idx="12">
                    <c:v>3</c:v>
                  </c:pt>
                  <c:pt idx="13">
                    <c:v>3</c:v>
                  </c:pt>
                  <c:pt idx="14">
                    <c:v>3</c:v>
                  </c:pt>
                  <c:pt idx="15">
                    <c:v>4</c:v>
                  </c:pt>
                  <c:pt idx="16">
                    <c:v>4</c:v>
                  </c:pt>
                  <c:pt idx="17">
                    <c:v>4</c:v>
                  </c:pt>
                  <c:pt idx="18">
                    <c:v>5</c:v>
                  </c:pt>
                  <c:pt idx="19">
                    <c:v>5</c:v>
                  </c:pt>
                  <c:pt idx="20">
                    <c:v>5</c:v>
                  </c:pt>
                  <c:pt idx="21">
                    <c:v>6</c:v>
                  </c:pt>
                  <c:pt idx="22">
                    <c:v>6</c:v>
                  </c:pt>
                  <c:pt idx="23">
                    <c:v>6</c:v>
                  </c:pt>
                </c:lvl>
              </c:multiLvlStrCache>
            </c:multiLvlStrRef>
          </c:cat>
          <c:val>
            <c:numRef>
              <c:f>crush!$FZ$3:$FZ$26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212600.28999999998</c:v>
                </c:pt>
                <c:pt idx="3">
                  <c:v>3236660.9149999991</c:v>
                </c:pt>
                <c:pt idx="4">
                  <c:v>6837590.1500000013</c:v>
                </c:pt>
                <c:pt idx="5">
                  <c:v>9770995.6000000015</c:v>
                </c:pt>
                <c:pt idx="6">
                  <c:v>8294208.4149999991</c:v>
                </c:pt>
                <c:pt idx="7">
                  <c:v>10671675.09</c:v>
                </c:pt>
                <c:pt idx="8">
                  <c:v>10661721.484999999</c:v>
                </c:pt>
                <c:pt idx="9">
                  <c:v>9954827.4149999991</c:v>
                </c:pt>
                <c:pt idx="10">
                  <c:v>10200787.401999995</c:v>
                </c:pt>
                <c:pt idx="11">
                  <c:v>8823833.1150000095</c:v>
                </c:pt>
                <c:pt idx="12">
                  <c:v>8146839.5649999976</c:v>
                </c:pt>
                <c:pt idx="13">
                  <c:v>5079520.8400000036</c:v>
                </c:pt>
                <c:pt idx="14">
                  <c:v>2015610.6699999869</c:v>
                </c:pt>
                <c:pt idx="15">
                  <c:v>140170.6099999994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30-4E51-80F7-4B1D36441DEB}"/>
            </c:ext>
          </c:extLst>
        </c:ser>
        <c:ser>
          <c:idx val="4"/>
          <c:order val="4"/>
          <c:tx>
            <c:strRef>
              <c:f>crush!$GA$2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crush!$FU$3:$FV$26</c:f>
              <c:multiLvlStrCache>
                <c:ptCount val="2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1</c:v>
                  </c:pt>
                  <c:pt idx="4">
                    <c:v>2</c:v>
                  </c:pt>
                  <c:pt idx="5">
                    <c:v>3</c:v>
                  </c:pt>
                  <c:pt idx="6">
                    <c:v>1</c:v>
                  </c:pt>
                  <c:pt idx="7">
                    <c:v>2</c:v>
                  </c:pt>
                  <c:pt idx="8">
                    <c:v>3</c:v>
                  </c:pt>
                  <c:pt idx="9">
                    <c:v>1</c:v>
                  </c:pt>
                  <c:pt idx="10">
                    <c:v>2</c:v>
                  </c:pt>
                  <c:pt idx="11">
                    <c:v>3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1</c:v>
                  </c:pt>
                  <c:pt idx="16">
                    <c:v>2</c:v>
                  </c:pt>
                  <c:pt idx="17">
                    <c:v>3</c:v>
                  </c:pt>
                  <c:pt idx="18">
                    <c:v>1</c:v>
                  </c:pt>
                  <c:pt idx="19">
                    <c:v>2</c:v>
                  </c:pt>
                  <c:pt idx="20">
                    <c:v>3</c:v>
                  </c:pt>
                  <c:pt idx="21">
                    <c:v>1</c:v>
                  </c:pt>
                  <c:pt idx="22">
                    <c:v>2</c:v>
                  </c:pt>
                  <c:pt idx="23">
                    <c:v>3</c:v>
                  </c:pt>
                </c:lvl>
                <c:lvl>
                  <c:pt idx="0">
                    <c:v>11</c:v>
                  </c:pt>
                  <c:pt idx="1">
                    <c:v>11</c:v>
                  </c:pt>
                  <c:pt idx="2">
                    <c:v>11</c:v>
                  </c:pt>
                  <c:pt idx="3">
                    <c:v>12</c:v>
                  </c:pt>
                  <c:pt idx="4">
                    <c:v>12</c:v>
                  </c:pt>
                  <c:pt idx="5">
                    <c:v>12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2</c:v>
                  </c:pt>
                  <c:pt idx="10">
                    <c:v>2</c:v>
                  </c:pt>
                  <c:pt idx="11">
                    <c:v>2</c:v>
                  </c:pt>
                  <c:pt idx="12">
                    <c:v>3</c:v>
                  </c:pt>
                  <c:pt idx="13">
                    <c:v>3</c:v>
                  </c:pt>
                  <c:pt idx="14">
                    <c:v>3</c:v>
                  </c:pt>
                  <c:pt idx="15">
                    <c:v>4</c:v>
                  </c:pt>
                  <c:pt idx="16">
                    <c:v>4</c:v>
                  </c:pt>
                  <c:pt idx="17">
                    <c:v>4</c:v>
                  </c:pt>
                  <c:pt idx="18">
                    <c:v>5</c:v>
                  </c:pt>
                  <c:pt idx="19">
                    <c:v>5</c:v>
                  </c:pt>
                  <c:pt idx="20">
                    <c:v>5</c:v>
                  </c:pt>
                  <c:pt idx="21">
                    <c:v>6</c:v>
                  </c:pt>
                  <c:pt idx="22">
                    <c:v>6</c:v>
                  </c:pt>
                  <c:pt idx="23">
                    <c:v>6</c:v>
                  </c:pt>
                </c:lvl>
              </c:multiLvlStrCache>
            </c:multiLvlStrRef>
          </c:cat>
          <c:val>
            <c:numRef>
              <c:f>crush!$GA$3:$GA$26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538331.90500000003</c:v>
                </c:pt>
                <c:pt idx="4">
                  <c:v>4572551.9099999992</c:v>
                </c:pt>
                <c:pt idx="5">
                  <c:v>8262773.9199999999</c:v>
                </c:pt>
                <c:pt idx="6">
                  <c:v>6919245.1799999997</c:v>
                </c:pt>
                <c:pt idx="7">
                  <c:v>9317479.0100000054</c:v>
                </c:pt>
                <c:pt idx="8">
                  <c:v>11434837.664999999</c:v>
                </c:pt>
                <c:pt idx="9">
                  <c:v>10561963.759999998</c:v>
                </c:pt>
                <c:pt idx="10">
                  <c:v>10884677.865000002</c:v>
                </c:pt>
                <c:pt idx="11">
                  <c:v>8047322.1150000095</c:v>
                </c:pt>
                <c:pt idx="12">
                  <c:v>9142234.6699999869</c:v>
                </c:pt>
                <c:pt idx="13">
                  <c:v>6989766.8000000119</c:v>
                </c:pt>
                <c:pt idx="14">
                  <c:v>4390219</c:v>
                </c:pt>
                <c:pt idx="15">
                  <c:v>1635292.4799999595</c:v>
                </c:pt>
                <c:pt idx="16">
                  <c:v>144639.51000002027</c:v>
                </c:pt>
                <c:pt idx="17">
                  <c:v>105002.27000001073</c:v>
                </c:pt>
                <c:pt idx="18">
                  <c:v>4477.0299999862909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E30-4E51-80F7-4B1D36441DEB}"/>
            </c:ext>
          </c:extLst>
        </c:ser>
        <c:ser>
          <c:idx val="5"/>
          <c:order val="5"/>
          <c:tx>
            <c:strRef>
              <c:f>crush!$GB$2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crush!$FU$3:$FV$26</c:f>
              <c:multiLvlStrCache>
                <c:ptCount val="2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1</c:v>
                  </c:pt>
                  <c:pt idx="4">
                    <c:v>2</c:v>
                  </c:pt>
                  <c:pt idx="5">
                    <c:v>3</c:v>
                  </c:pt>
                  <c:pt idx="6">
                    <c:v>1</c:v>
                  </c:pt>
                  <c:pt idx="7">
                    <c:v>2</c:v>
                  </c:pt>
                  <c:pt idx="8">
                    <c:v>3</c:v>
                  </c:pt>
                  <c:pt idx="9">
                    <c:v>1</c:v>
                  </c:pt>
                  <c:pt idx="10">
                    <c:v>2</c:v>
                  </c:pt>
                  <c:pt idx="11">
                    <c:v>3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1</c:v>
                  </c:pt>
                  <c:pt idx="16">
                    <c:v>2</c:v>
                  </c:pt>
                  <c:pt idx="17">
                    <c:v>3</c:v>
                  </c:pt>
                  <c:pt idx="18">
                    <c:v>1</c:v>
                  </c:pt>
                  <c:pt idx="19">
                    <c:v>2</c:v>
                  </c:pt>
                  <c:pt idx="20">
                    <c:v>3</c:v>
                  </c:pt>
                  <c:pt idx="21">
                    <c:v>1</c:v>
                  </c:pt>
                  <c:pt idx="22">
                    <c:v>2</c:v>
                  </c:pt>
                  <c:pt idx="23">
                    <c:v>3</c:v>
                  </c:pt>
                </c:lvl>
                <c:lvl>
                  <c:pt idx="0">
                    <c:v>11</c:v>
                  </c:pt>
                  <c:pt idx="1">
                    <c:v>11</c:v>
                  </c:pt>
                  <c:pt idx="2">
                    <c:v>11</c:v>
                  </c:pt>
                  <c:pt idx="3">
                    <c:v>12</c:v>
                  </c:pt>
                  <c:pt idx="4">
                    <c:v>12</c:v>
                  </c:pt>
                  <c:pt idx="5">
                    <c:v>12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2</c:v>
                  </c:pt>
                  <c:pt idx="10">
                    <c:v>2</c:v>
                  </c:pt>
                  <c:pt idx="11">
                    <c:v>2</c:v>
                  </c:pt>
                  <c:pt idx="12">
                    <c:v>3</c:v>
                  </c:pt>
                  <c:pt idx="13">
                    <c:v>3</c:v>
                  </c:pt>
                  <c:pt idx="14">
                    <c:v>3</c:v>
                  </c:pt>
                  <c:pt idx="15">
                    <c:v>4</c:v>
                  </c:pt>
                  <c:pt idx="16">
                    <c:v>4</c:v>
                  </c:pt>
                  <c:pt idx="17">
                    <c:v>4</c:v>
                  </c:pt>
                  <c:pt idx="18">
                    <c:v>5</c:v>
                  </c:pt>
                  <c:pt idx="19">
                    <c:v>5</c:v>
                  </c:pt>
                  <c:pt idx="20">
                    <c:v>5</c:v>
                  </c:pt>
                  <c:pt idx="21">
                    <c:v>6</c:v>
                  </c:pt>
                  <c:pt idx="22">
                    <c:v>6</c:v>
                  </c:pt>
                  <c:pt idx="23">
                    <c:v>6</c:v>
                  </c:pt>
                </c:lvl>
              </c:multiLvlStrCache>
            </c:multiLvlStrRef>
          </c:cat>
          <c:val>
            <c:numRef>
              <c:f>crush!$GB$3:$GB$26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2816969.9850000008</c:v>
                </c:pt>
                <c:pt idx="4">
                  <c:v>8400945.527999999</c:v>
                </c:pt>
                <c:pt idx="5">
                  <c:v>8870509.5000000037</c:v>
                </c:pt>
                <c:pt idx="6">
                  <c:v>8774108.9399999976</c:v>
                </c:pt>
                <c:pt idx="7">
                  <c:v>11710212.229999989</c:v>
                </c:pt>
                <c:pt idx="8">
                  <c:v>12554755.935000017</c:v>
                </c:pt>
                <c:pt idx="9">
                  <c:v>11357833.064999983</c:v>
                </c:pt>
                <c:pt idx="10">
                  <c:v>11300923.590000011</c:v>
                </c:pt>
                <c:pt idx="11">
                  <c:v>8220409.2900000066</c:v>
                </c:pt>
                <c:pt idx="12">
                  <c:v>10693544.149999991</c:v>
                </c:pt>
                <c:pt idx="13">
                  <c:v>10957929.049999982</c:v>
                </c:pt>
                <c:pt idx="14">
                  <c:v>11495372.590000018</c:v>
                </c:pt>
                <c:pt idx="15">
                  <c:v>8078567.9200000167</c:v>
                </c:pt>
                <c:pt idx="16">
                  <c:v>1848630.3299999684</c:v>
                </c:pt>
                <c:pt idx="17">
                  <c:v>4033887.3900000304</c:v>
                </c:pt>
                <c:pt idx="18">
                  <c:v>1952163.1400000006</c:v>
                </c:pt>
                <c:pt idx="19">
                  <c:v>1293670.1899999678</c:v>
                </c:pt>
                <c:pt idx="20">
                  <c:v>528287.80000004172</c:v>
                </c:pt>
                <c:pt idx="21">
                  <c:v>40577.75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E30-4E51-80F7-4B1D36441DEB}"/>
            </c:ext>
          </c:extLst>
        </c:ser>
        <c:ser>
          <c:idx val="6"/>
          <c:order val="6"/>
          <c:tx>
            <c:strRef>
              <c:f>crush!$GC$2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multiLvlStrRef>
              <c:f>crush!$FU$3:$FV$26</c:f>
              <c:multiLvlStrCache>
                <c:ptCount val="2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1</c:v>
                  </c:pt>
                  <c:pt idx="4">
                    <c:v>2</c:v>
                  </c:pt>
                  <c:pt idx="5">
                    <c:v>3</c:v>
                  </c:pt>
                  <c:pt idx="6">
                    <c:v>1</c:v>
                  </c:pt>
                  <c:pt idx="7">
                    <c:v>2</c:v>
                  </c:pt>
                  <c:pt idx="8">
                    <c:v>3</c:v>
                  </c:pt>
                  <c:pt idx="9">
                    <c:v>1</c:v>
                  </c:pt>
                  <c:pt idx="10">
                    <c:v>2</c:v>
                  </c:pt>
                  <c:pt idx="11">
                    <c:v>3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1</c:v>
                  </c:pt>
                  <c:pt idx="16">
                    <c:v>2</c:v>
                  </c:pt>
                  <c:pt idx="17">
                    <c:v>3</c:v>
                  </c:pt>
                  <c:pt idx="18">
                    <c:v>1</c:v>
                  </c:pt>
                  <c:pt idx="19">
                    <c:v>2</c:v>
                  </c:pt>
                  <c:pt idx="20">
                    <c:v>3</c:v>
                  </c:pt>
                  <c:pt idx="21">
                    <c:v>1</c:v>
                  </c:pt>
                  <c:pt idx="22">
                    <c:v>2</c:v>
                  </c:pt>
                  <c:pt idx="23">
                    <c:v>3</c:v>
                  </c:pt>
                </c:lvl>
                <c:lvl>
                  <c:pt idx="0">
                    <c:v>11</c:v>
                  </c:pt>
                  <c:pt idx="1">
                    <c:v>11</c:v>
                  </c:pt>
                  <c:pt idx="2">
                    <c:v>11</c:v>
                  </c:pt>
                  <c:pt idx="3">
                    <c:v>12</c:v>
                  </c:pt>
                  <c:pt idx="4">
                    <c:v>12</c:v>
                  </c:pt>
                  <c:pt idx="5">
                    <c:v>12</c:v>
                  </c:pt>
                  <c:pt idx="6">
                    <c:v>1</c:v>
                  </c:pt>
                  <c:pt idx="7">
                    <c:v>1</c:v>
                  </c:pt>
                  <c:pt idx="8">
                    <c:v>1</c:v>
                  </c:pt>
                  <c:pt idx="9">
                    <c:v>2</c:v>
                  </c:pt>
                  <c:pt idx="10">
                    <c:v>2</c:v>
                  </c:pt>
                  <c:pt idx="11">
                    <c:v>2</c:v>
                  </c:pt>
                  <c:pt idx="12">
                    <c:v>3</c:v>
                  </c:pt>
                  <c:pt idx="13">
                    <c:v>3</c:v>
                  </c:pt>
                  <c:pt idx="14">
                    <c:v>3</c:v>
                  </c:pt>
                  <c:pt idx="15">
                    <c:v>4</c:v>
                  </c:pt>
                  <c:pt idx="16">
                    <c:v>4</c:v>
                  </c:pt>
                  <c:pt idx="17">
                    <c:v>4</c:v>
                  </c:pt>
                  <c:pt idx="18">
                    <c:v>5</c:v>
                  </c:pt>
                  <c:pt idx="19">
                    <c:v>5</c:v>
                  </c:pt>
                  <c:pt idx="20">
                    <c:v>5</c:v>
                  </c:pt>
                  <c:pt idx="21">
                    <c:v>6</c:v>
                  </c:pt>
                  <c:pt idx="22">
                    <c:v>6</c:v>
                  </c:pt>
                  <c:pt idx="23">
                    <c:v>6</c:v>
                  </c:pt>
                </c:lvl>
              </c:multiLvlStrCache>
            </c:multiLvlStrRef>
          </c:cat>
          <c:val>
            <c:numRef>
              <c:f>crush!$GC$3:$GC$26</c:f>
              <c:numCache>
                <c:formatCode>General</c:formatCode>
                <c:ptCount val="24"/>
                <c:pt idx="0">
                  <c:v>0</c:v>
                </c:pt>
                <c:pt idx="1">
                  <c:v>48920.869999999995</c:v>
                </c:pt>
                <c:pt idx="2">
                  <c:v>1915245.2000000002</c:v>
                </c:pt>
                <c:pt idx="3">
                  <c:v>6904807.6799999997</c:v>
                </c:pt>
                <c:pt idx="4">
                  <c:v>10503885.690000001</c:v>
                </c:pt>
                <c:pt idx="5">
                  <c:v>9693664.424999997</c:v>
                </c:pt>
                <c:pt idx="6">
                  <c:v>9853425.6100000031</c:v>
                </c:pt>
                <c:pt idx="7">
                  <c:v>12289885.695</c:v>
                </c:pt>
                <c:pt idx="8">
                  <c:v>13156239.265000001</c:v>
                </c:pt>
                <c:pt idx="9">
                  <c:v>11012468.265000001</c:v>
                </c:pt>
                <c:pt idx="10">
                  <c:v>11877497</c:v>
                </c:pt>
                <c:pt idx="11">
                  <c:v>9145958.8949999958</c:v>
                </c:pt>
                <c:pt idx="12">
                  <c:v>11001389.165000007</c:v>
                </c:pt>
                <c:pt idx="13">
                  <c:v>9950423.2439999878</c:v>
                </c:pt>
                <c:pt idx="14">
                  <c:v>8206625.5560000092</c:v>
                </c:pt>
                <c:pt idx="15">
                  <c:v>4056223.2549999952</c:v>
                </c:pt>
                <c:pt idx="16">
                  <c:v>495256.46000000834</c:v>
                </c:pt>
                <c:pt idx="17">
                  <c:v>815547.03999999166</c:v>
                </c:pt>
                <c:pt idx="18">
                  <c:v>42540.290000006557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E30-4E51-80F7-4B1D36441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0917168"/>
        <c:axId val="1070914544"/>
      </c:lineChart>
      <c:catAx>
        <c:axId val="107091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914544"/>
        <c:crosses val="autoZero"/>
        <c:auto val="1"/>
        <c:lblAlgn val="ctr"/>
        <c:lblOffset val="100"/>
        <c:noMultiLvlLbl val="0"/>
      </c:catAx>
      <c:valAx>
        <c:axId val="107091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91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crush!$GL$2</c:f>
              <c:strCache>
                <c:ptCount val="1"/>
                <c:pt idx="0">
                  <c:v>Crush - 10 day avg continue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crush!$GK$3:$GK$170</c:f>
              <c:numCache>
                <c:formatCode>General</c:formatCode>
                <c:ptCount val="168"/>
              </c:numCache>
            </c:numRef>
          </c:cat>
          <c:val>
            <c:numRef>
              <c:f>crush!$GL$3:$GL$170</c:f>
              <c:numCache>
                <c:formatCode>m/d/yyyy</c:formatCode>
                <c:ptCount val="168"/>
                <c:pt idx="0">
                  <c:v>41223</c:v>
                </c:pt>
                <c:pt idx="1">
                  <c:v>41233</c:v>
                </c:pt>
                <c:pt idx="2">
                  <c:v>41243</c:v>
                </c:pt>
                <c:pt idx="3">
                  <c:v>41253</c:v>
                </c:pt>
                <c:pt idx="4">
                  <c:v>41263</c:v>
                </c:pt>
                <c:pt idx="5">
                  <c:v>41273</c:v>
                </c:pt>
                <c:pt idx="6">
                  <c:v>41284</c:v>
                </c:pt>
                <c:pt idx="7">
                  <c:v>41294</c:v>
                </c:pt>
                <c:pt idx="8">
                  <c:v>41304</c:v>
                </c:pt>
                <c:pt idx="9">
                  <c:v>41315</c:v>
                </c:pt>
                <c:pt idx="10">
                  <c:v>41325</c:v>
                </c:pt>
                <c:pt idx="11">
                  <c:v>41335</c:v>
                </c:pt>
                <c:pt idx="12">
                  <c:v>41343</c:v>
                </c:pt>
                <c:pt idx="13">
                  <c:v>41353</c:v>
                </c:pt>
                <c:pt idx="14">
                  <c:v>41363</c:v>
                </c:pt>
                <c:pt idx="15">
                  <c:v>41374</c:v>
                </c:pt>
                <c:pt idx="16">
                  <c:v>41384</c:v>
                </c:pt>
                <c:pt idx="17">
                  <c:v>41394</c:v>
                </c:pt>
                <c:pt idx="18">
                  <c:v>41404</c:v>
                </c:pt>
                <c:pt idx="19">
                  <c:v>41414</c:v>
                </c:pt>
                <c:pt idx="20">
                  <c:v>41424</c:v>
                </c:pt>
                <c:pt idx="21">
                  <c:v>41435</c:v>
                </c:pt>
                <c:pt idx="22">
                  <c:v>41445</c:v>
                </c:pt>
                <c:pt idx="23">
                  <c:v>41455</c:v>
                </c:pt>
                <c:pt idx="24">
                  <c:v>41588</c:v>
                </c:pt>
                <c:pt idx="25">
                  <c:v>41598</c:v>
                </c:pt>
                <c:pt idx="26">
                  <c:v>41608</c:v>
                </c:pt>
                <c:pt idx="27">
                  <c:v>41618</c:v>
                </c:pt>
                <c:pt idx="28">
                  <c:v>41628</c:v>
                </c:pt>
                <c:pt idx="29">
                  <c:v>41638</c:v>
                </c:pt>
                <c:pt idx="30">
                  <c:v>41649</c:v>
                </c:pt>
                <c:pt idx="31">
                  <c:v>41659</c:v>
                </c:pt>
                <c:pt idx="32">
                  <c:v>41669</c:v>
                </c:pt>
                <c:pt idx="33">
                  <c:v>41680</c:v>
                </c:pt>
                <c:pt idx="34">
                  <c:v>41690</c:v>
                </c:pt>
                <c:pt idx="35">
                  <c:v>41700</c:v>
                </c:pt>
                <c:pt idx="36">
                  <c:v>41708</c:v>
                </c:pt>
                <c:pt idx="37">
                  <c:v>41718</c:v>
                </c:pt>
                <c:pt idx="38">
                  <c:v>41728</c:v>
                </c:pt>
                <c:pt idx="39">
                  <c:v>41739</c:v>
                </c:pt>
                <c:pt idx="40">
                  <c:v>41749</c:v>
                </c:pt>
                <c:pt idx="41">
                  <c:v>41759</c:v>
                </c:pt>
                <c:pt idx="42">
                  <c:v>41769</c:v>
                </c:pt>
                <c:pt idx="43">
                  <c:v>41779</c:v>
                </c:pt>
                <c:pt idx="44">
                  <c:v>41789</c:v>
                </c:pt>
                <c:pt idx="45">
                  <c:v>41800</c:v>
                </c:pt>
                <c:pt idx="46">
                  <c:v>41810</c:v>
                </c:pt>
                <c:pt idx="47">
                  <c:v>41820</c:v>
                </c:pt>
                <c:pt idx="48">
                  <c:v>41953</c:v>
                </c:pt>
                <c:pt idx="49">
                  <c:v>41963</c:v>
                </c:pt>
                <c:pt idx="50">
                  <c:v>41973</c:v>
                </c:pt>
                <c:pt idx="51">
                  <c:v>41983</c:v>
                </c:pt>
                <c:pt idx="52">
                  <c:v>41993</c:v>
                </c:pt>
                <c:pt idx="53">
                  <c:v>42003</c:v>
                </c:pt>
                <c:pt idx="54">
                  <c:v>42014</c:v>
                </c:pt>
                <c:pt idx="55">
                  <c:v>42024</c:v>
                </c:pt>
                <c:pt idx="56">
                  <c:v>42034</c:v>
                </c:pt>
                <c:pt idx="57">
                  <c:v>42045</c:v>
                </c:pt>
                <c:pt idx="58">
                  <c:v>42055</c:v>
                </c:pt>
                <c:pt idx="59">
                  <c:v>42065</c:v>
                </c:pt>
                <c:pt idx="60">
                  <c:v>42073</c:v>
                </c:pt>
                <c:pt idx="61">
                  <c:v>42083</c:v>
                </c:pt>
                <c:pt idx="62">
                  <c:v>42093</c:v>
                </c:pt>
                <c:pt idx="63">
                  <c:v>42104</c:v>
                </c:pt>
                <c:pt idx="64">
                  <c:v>42114</c:v>
                </c:pt>
                <c:pt idx="65">
                  <c:v>42124</c:v>
                </c:pt>
                <c:pt idx="66">
                  <c:v>42134</c:v>
                </c:pt>
                <c:pt idx="67">
                  <c:v>42144</c:v>
                </c:pt>
                <c:pt idx="68">
                  <c:v>42154</c:v>
                </c:pt>
                <c:pt idx="69">
                  <c:v>42165</c:v>
                </c:pt>
                <c:pt idx="70">
                  <c:v>42175</c:v>
                </c:pt>
                <c:pt idx="71">
                  <c:v>42185</c:v>
                </c:pt>
                <c:pt idx="72">
                  <c:v>42318</c:v>
                </c:pt>
                <c:pt idx="73">
                  <c:v>42328</c:v>
                </c:pt>
                <c:pt idx="74">
                  <c:v>42338</c:v>
                </c:pt>
                <c:pt idx="75">
                  <c:v>42348</c:v>
                </c:pt>
                <c:pt idx="76">
                  <c:v>42358</c:v>
                </c:pt>
                <c:pt idx="77">
                  <c:v>42368</c:v>
                </c:pt>
                <c:pt idx="78">
                  <c:v>42379</c:v>
                </c:pt>
                <c:pt idx="79">
                  <c:v>42389</c:v>
                </c:pt>
                <c:pt idx="80">
                  <c:v>42399</c:v>
                </c:pt>
                <c:pt idx="81">
                  <c:v>42410</c:v>
                </c:pt>
                <c:pt idx="82">
                  <c:v>42420</c:v>
                </c:pt>
                <c:pt idx="83">
                  <c:v>42430</c:v>
                </c:pt>
                <c:pt idx="84">
                  <c:v>42439</c:v>
                </c:pt>
                <c:pt idx="85">
                  <c:v>42449</c:v>
                </c:pt>
                <c:pt idx="86">
                  <c:v>42459</c:v>
                </c:pt>
                <c:pt idx="87">
                  <c:v>42470</c:v>
                </c:pt>
                <c:pt idx="88">
                  <c:v>42480</c:v>
                </c:pt>
                <c:pt idx="89">
                  <c:v>42490</c:v>
                </c:pt>
                <c:pt idx="90">
                  <c:v>42500</c:v>
                </c:pt>
                <c:pt idx="91">
                  <c:v>42510</c:v>
                </c:pt>
                <c:pt idx="92">
                  <c:v>42520</c:v>
                </c:pt>
                <c:pt idx="93">
                  <c:v>42531</c:v>
                </c:pt>
                <c:pt idx="94">
                  <c:v>42541</c:v>
                </c:pt>
                <c:pt idx="95">
                  <c:v>42551</c:v>
                </c:pt>
                <c:pt idx="96">
                  <c:v>42684</c:v>
                </c:pt>
                <c:pt idx="97">
                  <c:v>42694</c:v>
                </c:pt>
                <c:pt idx="98">
                  <c:v>42704</c:v>
                </c:pt>
                <c:pt idx="99">
                  <c:v>42714</c:v>
                </c:pt>
                <c:pt idx="100">
                  <c:v>42724</c:v>
                </c:pt>
                <c:pt idx="101">
                  <c:v>42734</c:v>
                </c:pt>
                <c:pt idx="102">
                  <c:v>42745</c:v>
                </c:pt>
                <c:pt idx="103">
                  <c:v>42755</c:v>
                </c:pt>
                <c:pt idx="104">
                  <c:v>42765</c:v>
                </c:pt>
                <c:pt idx="105">
                  <c:v>42776</c:v>
                </c:pt>
                <c:pt idx="106">
                  <c:v>42786</c:v>
                </c:pt>
                <c:pt idx="107">
                  <c:v>42796</c:v>
                </c:pt>
                <c:pt idx="108">
                  <c:v>42804</c:v>
                </c:pt>
                <c:pt idx="109">
                  <c:v>42814</c:v>
                </c:pt>
                <c:pt idx="110">
                  <c:v>42824</c:v>
                </c:pt>
                <c:pt idx="111">
                  <c:v>42835</c:v>
                </c:pt>
                <c:pt idx="112">
                  <c:v>42845</c:v>
                </c:pt>
                <c:pt idx="113">
                  <c:v>42855</c:v>
                </c:pt>
                <c:pt idx="114">
                  <c:v>42865</c:v>
                </c:pt>
                <c:pt idx="115">
                  <c:v>42875</c:v>
                </c:pt>
                <c:pt idx="116">
                  <c:v>42885</c:v>
                </c:pt>
                <c:pt idx="117">
                  <c:v>42896</c:v>
                </c:pt>
                <c:pt idx="118">
                  <c:v>42906</c:v>
                </c:pt>
                <c:pt idx="119">
                  <c:v>42916</c:v>
                </c:pt>
                <c:pt idx="120">
                  <c:v>43049</c:v>
                </c:pt>
                <c:pt idx="121">
                  <c:v>43059</c:v>
                </c:pt>
                <c:pt idx="122">
                  <c:v>43069</c:v>
                </c:pt>
                <c:pt idx="123">
                  <c:v>43079</c:v>
                </c:pt>
                <c:pt idx="124">
                  <c:v>43089</c:v>
                </c:pt>
                <c:pt idx="125">
                  <c:v>43099</c:v>
                </c:pt>
                <c:pt idx="126">
                  <c:v>43110</c:v>
                </c:pt>
                <c:pt idx="127">
                  <c:v>43120</c:v>
                </c:pt>
                <c:pt idx="128">
                  <c:v>43130</c:v>
                </c:pt>
                <c:pt idx="129">
                  <c:v>43141</c:v>
                </c:pt>
                <c:pt idx="130">
                  <c:v>43151</c:v>
                </c:pt>
                <c:pt idx="131">
                  <c:v>43161</c:v>
                </c:pt>
                <c:pt idx="132">
                  <c:v>43169</c:v>
                </c:pt>
                <c:pt idx="133">
                  <c:v>43179</c:v>
                </c:pt>
                <c:pt idx="134">
                  <c:v>43189</c:v>
                </c:pt>
                <c:pt idx="135">
                  <c:v>43200</c:v>
                </c:pt>
                <c:pt idx="136">
                  <c:v>43210</c:v>
                </c:pt>
                <c:pt idx="137">
                  <c:v>43220</c:v>
                </c:pt>
                <c:pt idx="138">
                  <c:v>43230</c:v>
                </c:pt>
                <c:pt idx="139">
                  <c:v>43240</c:v>
                </c:pt>
                <c:pt idx="140">
                  <c:v>43250</c:v>
                </c:pt>
                <c:pt idx="141">
                  <c:v>43261</c:v>
                </c:pt>
                <c:pt idx="142">
                  <c:v>43271</c:v>
                </c:pt>
                <c:pt idx="143">
                  <c:v>43281</c:v>
                </c:pt>
                <c:pt idx="144">
                  <c:v>43414</c:v>
                </c:pt>
                <c:pt idx="145">
                  <c:v>43424</c:v>
                </c:pt>
                <c:pt idx="146">
                  <c:v>43434</c:v>
                </c:pt>
                <c:pt idx="147">
                  <c:v>43444</c:v>
                </c:pt>
                <c:pt idx="148">
                  <c:v>43454</c:v>
                </c:pt>
                <c:pt idx="149">
                  <c:v>43464</c:v>
                </c:pt>
                <c:pt idx="150">
                  <c:v>43475</c:v>
                </c:pt>
                <c:pt idx="151">
                  <c:v>43485</c:v>
                </c:pt>
                <c:pt idx="152">
                  <c:v>43495</c:v>
                </c:pt>
                <c:pt idx="153">
                  <c:v>43506</c:v>
                </c:pt>
                <c:pt idx="154">
                  <c:v>43516</c:v>
                </c:pt>
                <c:pt idx="155">
                  <c:v>43526</c:v>
                </c:pt>
                <c:pt idx="156">
                  <c:v>43534</c:v>
                </c:pt>
                <c:pt idx="157">
                  <c:v>43544</c:v>
                </c:pt>
                <c:pt idx="158">
                  <c:v>43554</c:v>
                </c:pt>
                <c:pt idx="159">
                  <c:v>43565</c:v>
                </c:pt>
                <c:pt idx="160">
                  <c:v>43575</c:v>
                </c:pt>
                <c:pt idx="161">
                  <c:v>43585</c:v>
                </c:pt>
                <c:pt idx="162">
                  <c:v>43595</c:v>
                </c:pt>
                <c:pt idx="163">
                  <c:v>43605</c:v>
                </c:pt>
                <c:pt idx="164">
                  <c:v>43615</c:v>
                </c:pt>
                <c:pt idx="165">
                  <c:v>43626</c:v>
                </c:pt>
                <c:pt idx="166">
                  <c:v>43271</c:v>
                </c:pt>
                <c:pt idx="167">
                  <c:v>43281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AB-4FF9-B9DD-266471C07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0173144"/>
        <c:axId val="1020168224"/>
      </c:lineChart>
      <c:catAx>
        <c:axId val="1020173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168224"/>
        <c:crosses val="autoZero"/>
        <c:auto val="1"/>
        <c:lblAlgn val="ctr"/>
        <c:lblOffset val="100"/>
        <c:noMultiLvlLbl val="1"/>
      </c:catAx>
      <c:valAx>
        <c:axId val="102016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173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</a:t>
            </a:r>
            <a:r>
              <a:rPr lang="en-US" baseline="0"/>
              <a:t> Crush Index (crush/max daily crush in contemporary year)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571644853748413E-2"/>
          <c:y val="8.2003837638170832E-2"/>
          <c:w val="0.94051352100458507"/>
          <c:h val="0.84310024201980516"/>
        </c:manualLayout>
      </c:layout>
      <c:lineChart>
        <c:grouping val="standard"/>
        <c:varyColors val="0"/>
        <c:ser>
          <c:idx val="0"/>
          <c:order val="0"/>
          <c:tx>
            <c:strRef>
              <c:f>crush!$BM$2</c:f>
              <c:strCache>
                <c:ptCount val="1"/>
                <c:pt idx="0">
                  <c:v>2012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crush!$BK$3:$BK$229</c:f>
              <c:numCache>
                <c:formatCode>General</c:formatCode>
                <c:ptCount val="227"/>
              </c:numCache>
            </c:numRef>
          </c:cat>
          <c:val>
            <c:numRef>
              <c:f>crush!$BL$3:$BL$229</c:f>
              <c:numCache>
                <c:formatCode>m/d/yyyy</c:formatCode>
                <c:ptCount val="227"/>
                <c:pt idx="0">
                  <c:v>40848</c:v>
                </c:pt>
                <c:pt idx="1">
                  <c:v>40849</c:v>
                </c:pt>
                <c:pt idx="2">
                  <c:v>40850</c:v>
                </c:pt>
                <c:pt idx="3">
                  <c:v>40851</c:v>
                </c:pt>
                <c:pt idx="4">
                  <c:v>40852</c:v>
                </c:pt>
                <c:pt idx="5">
                  <c:v>40853</c:v>
                </c:pt>
                <c:pt idx="6">
                  <c:v>40854</c:v>
                </c:pt>
                <c:pt idx="7">
                  <c:v>40855</c:v>
                </c:pt>
                <c:pt idx="8">
                  <c:v>40856</c:v>
                </c:pt>
                <c:pt idx="9">
                  <c:v>40857</c:v>
                </c:pt>
                <c:pt idx="10">
                  <c:v>40858</c:v>
                </c:pt>
                <c:pt idx="11">
                  <c:v>40859</c:v>
                </c:pt>
                <c:pt idx="12">
                  <c:v>40860</c:v>
                </c:pt>
                <c:pt idx="13">
                  <c:v>40861</c:v>
                </c:pt>
                <c:pt idx="14">
                  <c:v>40862</c:v>
                </c:pt>
                <c:pt idx="15">
                  <c:v>40863</c:v>
                </c:pt>
                <c:pt idx="16">
                  <c:v>40864</c:v>
                </c:pt>
                <c:pt idx="17">
                  <c:v>40865</c:v>
                </c:pt>
                <c:pt idx="18">
                  <c:v>40866</c:v>
                </c:pt>
                <c:pt idx="19">
                  <c:v>40867</c:v>
                </c:pt>
                <c:pt idx="20">
                  <c:v>40868</c:v>
                </c:pt>
                <c:pt idx="21">
                  <c:v>40869</c:v>
                </c:pt>
                <c:pt idx="22">
                  <c:v>40870</c:v>
                </c:pt>
                <c:pt idx="23">
                  <c:v>40871</c:v>
                </c:pt>
                <c:pt idx="24">
                  <c:v>40872</c:v>
                </c:pt>
                <c:pt idx="25">
                  <c:v>40873</c:v>
                </c:pt>
                <c:pt idx="26">
                  <c:v>40874</c:v>
                </c:pt>
                <c:pt idx="27">
                  <c:v>40875</c:v>
                </c:pt>
                <c:pt idx="28">
                  <c:v>40876</c:v>
                </c:pt>
                <c:pt idx="29">
                  <c:v>40877</c:v>
                </c:pt>
                <c:pt idx="30">
                  <c:v>40878</c:v>
                </c:pt>
                <c:pt idx="31">
                  <c:v>40879</c:v>
                </c:pt>
                <c:pt idx="32">
                  <c:v>40880</c:v>
                </c:pt>
                <c:pt idx="33">
                  <c:v>40881</c:v>
                </c:pt>
                <c:pt idx="34">
                  <c:v>40882</c:v>
                </c:pt>
                <c:pt idx="35">
                  <c:v>40883</c:v>
                </c:pt>
                <c:pt idx="36">
                  <c:v>40884</c:v>
                </c:pt>
                <c:pt idx="37">
                  <c:v>40885</c:v>
                </c:pt>
                <c:pt idx="38">
                  <c:v>40886</c:v>
                </c:pt>
                <c:pt idx="39">
                  <c:v>40887</c:v>
                </c:pt>
                <c:pt idx="40">
                  <c:v>40888</c:v>
                </c:pt>
                <c:pt idx="41">
                  <c:v>40889</c:v>
                </c:pt>
                <c:pt idx="42">
                  <c:v>40890</c:v>
                </c:pt>
                <c:pt idx="43">
                  <c:v>40891</c:v>
                </c:pt>
                <c:pt idx="44">
                  <c:v>40892</c:v>
                </c:pt>
                <c:pt idx="45">
                  <c:v>40893</c:v>
                </c:pt>
                <c:pt idx="46">
                  <c:v>40894</c:v>
                </c:pt>
                <c:pt idx="47">
                  <c:v>40895</c:v>
                </c:pt>
                <c:pt idx="48">
                  <c:v>40896</c:v>
                </c:pt>
                <c:pt idx="49">
                  <c:v>40897</c:v>
                </c:pt>
                <c:pt idx="50">
                  <c:v>40898</c:v>
                </c:pt>
                <c:pt idx="51">
                  <c:v>40899</c:v>
                </c:pt>
                <c:pt idx="52">
                  <c:v>40900</c:v>
                </c:pt>
                <c:pt idx="53">
                  <c:v>40901</c:v>
                </c:pt>
                <c:pt idx="54">
                  <c:v>40902</c:v>
                </c:pt>
                <c:pt idx="55">
                  <c:v>40903</c:v>
                </c:pt>
                <c:pt idx="56">
                  <c:v>40904</c:v>
                </c:pt>
                <c:pt idx="57">
                  <c:v>40905</c:v>
                </c:pt>
                <c:pt idx="58">
                  <c:v>40906</c:v>
                </c:pt>
                <c:pt idx="59">
                  <c:v>40907</c:v>
                </c:pt>
                <c:pt idx="60">
                  <c:v>40908</c:v>
                </c:pt>
                <c:pt idx="61">
                  <c:v>40909</c:v>
                </c:pt>
                <c:pt idx="62">
                  <c:v>40910</c:v>
                </c:pt>
                <c:pt idx="63">
                  <c:v>40911</c:v>
                </c:pt>
                <c:pt idx="64">
                  <c:v>40912</c:v>
                </c:pt>
                <c:pt idx="65">
                  <c:v>40913</c:v>
                </c:pt>
                <c:pt idx="66">
                  <c:v>40914</c:v>
                </c:pt>
                <c:pt idx="67">
                  <c:v>40915</c:v>
                </c:pt>
                <c:pt idx="68">
                  <c:v>40916</c:v>
                </c:pt>
                <c:pt idx="69">
                  <c:v>40917</c:v>
                </c:pt>
                <c:pt idx="70">
                  <c:v>40918</c:v>
                </c:pt>
                <c:pt idx="71">
                  <c:v>40919</c:v>
                </c:pt>
                <c:pt idx="72">
                  <c:v>40920</c:v>
                </c:pt>
                <c:pt idx="73">
                  <c:v>40921</c:v>
                </c:pt>
                <c:pt idx="74">
                  <c:v>40922</c:v>
                </c:pt>
                <c:pt idx="75">
                  <c:v>40923</c:v>
                </c:pt>
                <c:pt idx="76">
                  <c:v>40924</c:v>
                </c:pt>
                <c:pt idx="77">
                  <c:v>40925</c:v>
                </c:pt>
                <c:pt idx="78">
                  <c:v>40926</c:v>
                </c:pt>
                <c:pt idx="79">
                  <c:v>40927</c:v>
                </c:pt>
                <c:pt idx="80">
                  <c:v>40928</c:v>
                </c:pt>
                <c:pt idx="81">
                  <c:v>40929</c:v>
                </c:pt>
                <c:pt idx="82">
                  <c:v>40930</c:v>
                </c:pt>
                <c:pt idx="83">
                  <c:v>40931</c:v>
                </c:pt>
                <c:pt idx="84">
                  <c:v>40932</c:v>
                </c:pt>
                <c:pt idx="85">
                  <c:v>40933</c:v>
                </c:pt>
                <c:pt idx="86">
                  <c:v>40934</c:v>
                </c:pt>
                <c:pt idx="87">
                  <c:v>40935</c:v>
                </c:pt>
                <c:pt idx="88">
                  <c:v>40936</c:v>
                </c:pt>
                <c:pt idx="89">
                  <c:v>40937</c:v>
                </c:pt>
                <c:pt idx="90">
                  <c:v>40938</c:v>
                </c:pt>
                <c:pt idx="91">
                  <c:v>40939</c:v>
                </c:pt>
                <c:pt idx="92">
                  <c:v>40940</c:v>
                </c:pt>
                <c:pt idx="93">
                  <c:v>40941</c:v>
                </c:pt>
                <c:pt idx="94">
                  <c:v>40942</c:v>
                </c:pt>
                <c:pt idx="95">
                  <c:v>40943</c:v>
                </c:pt>
                <c:pt idx="96">
                  <c:v>40944</c:v>
                </c:pt>
                <c:pt idx="97">
                  <c:v>40945</c:v>
                </c:pt>
                <c:pt idx="98">
                  <c:v>40946</c:v>
                </c:pt>
                <c:pt idx="99">
                  <c:v>40947</c:v>
                </c:pt>
                <c:pt idx="100">
                  <c:v>40948</c:v>
                </c:pt>
                <c:pt idx="101">
                  <c:v>40949</c:v>
                </c:pt>
                <c:pt idx="102">
                  <c:v>40950</c:v>
                </c:pt>
                <c:pt idx="103">
                  <c:v>40951</c:v>
                </c:pt>
                <c:pt idx="104">
                  <c:v>40952</c:v>
                </c:pt>
                <c:pt idx="105">
                  <c:v>40953</c:v>
                </c:pt>
                <c:pt idx="106">
                  <c:v>40954</c:v>
                </c:pt>
                <c:pt idx="107">
                  <c:v>40955</c:v>
                </c:pt>
                <c:pt idx="108">
                  <c:v>40956</c:v>
                </c:pt>
                <c:pt idx="109">
                  <c:v>40957</c:v>
                </c:pt>
                <c:pt idx="110">
                  <c:v>40958</c:v>
                </c:pt>
                <c:pt idx="111">
                  <c:v>40959</c:v>
                </c:pt>
                <c:pt idx="112">
                  <c:v>40960</c:v>
                </c:pt>
                <c:pt idx="113">
                  <c:v>40961</c:v>
                </c:pt>
                <c:pt idx="114">
                  <c:v>40962</c:v>
                </c:pt>
                <c:pt idx="115">
                  <c:v>40963</c:v>
                </c:pt>
                <c:pt idx="116">
                  <c:v>40964</c:v>
                </c:pt>
                <c:pt idx="117">
                  <c:v>40965</c:v>
                </c:pt>
                <c:pt idx="118">
                  <c:v>40966</c:v>
                </c:pt>
                <c:pt idx="119">
                  <c:v>40967</c:v>
                </c:pt>
                <c:pt idx="120">
                  <c:v>40968</c:v>
                </c:pt>
                <c:pt idx="121">
                  <c:v>40969</c:v>
                </c:pt>
                <c:pt idx="122">
                  <c:v>40970</c:v>
                </c:pt>
                <c:pt idx="123">
                  <c:v>40971</c:v>
                </c:pt>
                <c:pt idx="124">
                  <c:v>40972</c:v>
                </c:pt>
                <c:pt idx="125">
                  <c:v>40973</c:v>
                </c:pt>
                <c:pt idx="126">
                  <c:v>40974</c:v>
                </c:pt>
                <c:pt idx="127">
                  <c:v>40975</c:v>
                </c:pt>
                <c:pt idx="128">
                  <c:v>40976</c:v>
                </c:pt>
                <c:pt idx="129">
                  <c:v>40977</c:v>
                </c:pt>
                <c:pt idx="130">
                  <c:v>40978</c:v>
                </c:pt>
                <c:pt idx="131">
                  <c:v>40979</c:v>
                </c:pt>
                <c:pt idx="132">
                  <c:v>40980</c:v>
                </c:pt>
                <c:pt idx="133">
                  <c:v>40981</c:v>
                </c:pt>
                <c:pt idx="134">
                  <c:v>40982</c:v>
                </c:pt>
                <c:pt idx="135">
                  <c:v>40983</c:v>
                </c:pt>
                <c:pt idx="136">
                  <c:v>40984</c:v>
                </c:pt>
                <c:pt idx="137">
                  <c:v>40985</c:v>
                </c:pt>
                <c:pt idx="138">
                  <c:v>40986</c:v>
                </c:pt>
                <c:pt idx="139">
                  <c:v>40987</c:v>
                </c:pt>
                <c:pt idx="140">
                  <c:v>40988</c:v>
                </c:pt>
                <c:pt idx="141">
                  <c:v>40989</c:v>
                </c:pt>
                <c:pt idx="142">
                  <c:v>40990</c:v>
                </c:pt>
                <c:pt idx="143">
                  <c:v>40991</c:v>
                </c:pt>
                <c:pt idx="144">
                  <c:v>40992</c:v>
                </c:pt>
                <c:pt idx="145">
                  <c:v>40993</c:v>
                </c:pt>
                <c:pt idx="146">
                  <c:v>40994</c:v>
                </c:pt>
                <c:pt idx="147">
                  <c:v>40995</c:v>
                </c:pt>
                <c:pt idx="148">
                  <c:v>40996</c:v>
                </c:pt>
                <c:pt idx="149">
                  <c:v>40997</c:v>
                </c:pt>
                <c:pt idx="150">
                  <c:v>40998</c:v>
                </c:pt>
                <c:pt idx="151">
                  <c:v>40999</c:v>
                </c:pt>
                <c:pt idx="152">
                  <c:v>41000</c:v>
                </c:pt>
                <c:pt idx="153">
                  <c:v>41001</c:v>
                </c:pt>
                <c:pt idx="154">
                  <c:v>41002</c:v>
                </c:pt>
                <c:pt idx="155">
                  <c:v>41003</c:v>
                </c:pt>
                <c:pt idx="156">
                  <c:v>41004</c:v>
                </c:pt>
                <c:pt idx="157">
                  <c:v>41005</c:v>
                </c:pt>
                <c:pt idx="158">
                  <c:v>41006</c:v>
                </c:pt>
                <c:pt idx="159">
                  <c:v>41007</c:v>
                </c:pt>
                <c:pt idx="160">
                  <c:v>41008</c:v>
                </c:pt>
                <c:pt idx="161">
                  <c:v>41009</c:v>
                </c:pt>
                <c:pt idx="162">
                  <c:v>41010</c:v>
                </c:pt>
                <c:pt idx="163">
                  <c:v>41011</c:v>
                </c:pt>
                <c:pt idx="164">
                  <c:v>41012</c:v>
                </c:pt>
                <c:pt idx="165">
                  <c:v>41013</c:v>
                </c:pt>
                <c:pt idx="166">
                  <c:v>41014</c:v>
                </c:pt>
                <c:pt idx="167">
                  <c:v>41015</c:v>
                </c:pt>
                <c:pt idx="168">
                  <c:v>41016</c:v>
                </c:pt>
                <c:pt idx="169">
                  <c:v>41017</c:v>
                </c:pt>
                <c:pt idx="170">
                  <c:v>41018</c:v>
                </c:pt>
                <c:pt idx="171">
                  <c:v>41019</c:v>
                </c:pt>
                <c:pt idx="172">
                  <c:v>41020</c:v>
                </c:pt>
                <c:pt idx="173">
                  <c:v>41021</c:v>
                </c:pt>
                <c:pt idx="174">
                  <c:v>41022</c:v>
                </c:pt>
                <c:pt idx="175">
                  <c:v>41023</c:v>
                </c:pt>
                <c:pt idx="176">
                  <c:v>41024</c:v>
                </c:pt>
                <c:pt idx="177">
                  <c:v>41025</c:v>
                </c:pt>
                <c:pt idx="178">
                  <c:v>41026</c:v>
                </c:pt>
                <c:pt idx="179">
                  <c:v>41027</c:v>
                </c:pt>
                <c:pt idx="180">
                  <c:v>41028</c:v>
                </c:pt>
                <c:pt idx="181">
                  <c:v>41029</c:v>
                </c:pt>
                <c:pt idx="182">
                  <c:v>41030</c:v>
                </c:pt>
                <c:pt idx="183">
                  <c:v>41031</c:v>
                </c:pt>
                <c:pt idx="184">
                  <c:v>41032</c:v>
                </c:pt>
                <c:pt idx="185">
                  <c:v>41033</c:v>
                </c:pt>
                <c:pt idx="186">
                  <c:v>41034</c:v>
                </c:pt>
                <c:pt idx="187">
                  <c:v>41035</c:v>
                </c:pt>
                <c:pt idx="188">
                  <c:v>41036</c:v>
                </c:pt>
                <c:pt idx="189">
                  <c:v>41037</c:v>
                </c:pt>
                <c:pt idx="190">
                  <c:v>41038</c:v>
                </c:pt>
                <c:pt idx="191">
                  <c:v>41039</c:v>
                </c:pt>
                <c:pt idx="192">
                  <c:v>41040</c:v>
                </c:pt>
                <c:pt idx="193">
                  <c:v>41041</c:v>
                </c:pt>
                <c:pt idx="194">
                  <c:v>41042</c:v>
                </c:pt>
                <c:pt idx="195">
                  <c:v>41043</c:v>
                </c:pt>
                <c:pt idx="196">
                  <c:v>41044</c:v>
                </c:pt>
                <c:pt idx="197">
                  <c:v>41045</c:v>
                </c:pt>
                <c:pt idx="198">
                  <c:v>41046</c:v>
                </c:pt>
                <c:pt idx="199">
                  <c:v>41047</c:v>
                </c:pt>
                <c:pt idx="200">
                  <c:v>41048</c:v>
                </c:pt>
                <c:pt idx="201">
                  <c:v>41049</c:v>
                </c:pt>
                <c:pt idx="202">
                  <c:v>41050</c:v>
                </c:pt>
                <c:pt idx="203">
                  <c:v>41051</c:v>
                </c:pt>
                <c:pt idx="204">
                  <c:v>41052</c:v>
                </c:pt>
                <c:pt idx="205">
                  <c:v>41053</c:v>
                </c:pt>
                <c:pt idx="206">
                  <c:v>41054</c:v>
                </c:pt>
                <c:pt idx="207">
                  <c:v>41055</c:v>
                </c:pt>
                <c:pt idx="208">
                  <c:v>41056</c:v>
                </c:pt>
                <c:pt idx="209">
                  <c:v>41057</c:v>
                </c:pt>
                <c:pt idx="210">
                  <c:v>41058</c:v>
                </c:pt>
                <c:pt idx="211">
                  <c:v>41059</c:v>
                </c:pt>
                <c:pt idx="212">
                  <c:v>41060</c:v>
                </c:pt>
                <c:pt idx="213">
                  <c:v>41061</c:v>
                </c:pt>
                <c:pt idx="214">
                  <c:v>41062</c:v>
                </c:pt>
                <c:pt idx="215">
                  <c:v>41063</c:v>
                </c:pt>
                <c:pt idx="216">
                  <c:v>41064</c:v>
                </c:pt>
                <c:pt idx="217">
                  <c:v>41065</c:v>
                </c:pt>
                <c:pt idx="218">
                  <c:v>41066</c:v>
                </c:pt>
                <c:pt idx="219">
                  <c:v>41067</c:v>
                </c:pt>
                <c:pt idx="220">
                  <c:v>41068</c:v>
                </c:pt>
                <c:pt idx="221">
                  <c:v>41069</c:v>
                </c:pt>
                <c:pt idx="222">
                  <c:v>41070</c:v>
                </c:pt>
                <c:pt idx="223">
                  <c:v>41071</c:v>
                </c:pt>
                <c:pt idx="224">
                  <c:v>41072</c:v>
                </c:pt>
                <c:pt idx="225">
                  <c:v>41073</c:v>
                </c:pt>
                <c:pt idx="226">
                  <c:v>41074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CC-4BAA-84D9-C82751C51B43}"/>
            </c:ext>
          </c:extLst>
        </c:ser>
        <c:ser>
          <c:idx val="1"/>
          <c:order val="1"/>
          <c:tx>
            <c:strRef>
              <c:f>crush!$BO$2</c:f>
              <c:strCache>
                <c:ptCount val="1"/>
                <c:pt idx="0">
                  <c:v>2013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crush!$BK$3:$BK$229</c:f>
              <c:numCache>
                <c:formatCode>General</c:formatCode>
                <c:ptCount val="227"/>
              </c:numCache>
            </c:numRef>
          </c:cat>
          <c:val>
            <c:numRef>
              <c:f>crush!$BN$3:$BN$229</c:f>
              <c:numCache>
                <c:formatCode>0.0%</c:formatCode>
                <c:ptCount val="227"/>
                <c:pt idx="14">
                  <c:v>2.2932293114921648E-2</c:v>
                </c:pt>
                <c:pt idx="15">
                  <c:v>5.4030009008772598E-4</c:v>
                </c:pt>
                <c:pt idx="16">
                  <c:v>1.1652299977483287E-3</c:v>
                </c:pt>
                <c:pt idx="17">
                  <c:v>1.2806039087453695E-2</c:v>
                </c:pt>
                <c:pt idx="18">
                  <c:v>1.3841215487217208E-2</c:v>
                </c:pt>
                <c:pt idx="19">
                  <c:v>2.3935861788141582E-2</c:v>
                </c:pt>
                <c:pt idx="20">
                  <c:v>3.4648265274545481E-2</c:v>
                </c:pt>
                <c:pt idx="21">
                  <c:v>-1.1014228729329112E-3</c:v>
                </c:pt>
                <c:pt idx="22">
                  <c:v>4.1700888475027842E-2</c:v>
                </c:pt>
                <c:pt idx="23">
                  <c:v>1.010611642829079E-2</c:v>
                </c:pt>
                <c:pt idx="24">
                  <c:v>-2.624534338779444E-2</c:v>
                </c:pt>
                <c:pt idx="25">
                  <c:v>4.1009234604732825E-2</c:v>
                </c:pt>
                <c:pt idx="26">
                  <c:v>3.4745538182735763E-2</c:v>
                </c:pt>
                <c:pt idx="27">
                  <c:v>1.6506945748602064E-2</c:v>
                </c:pt>
                <c:pt idx="28">
                  <c:v>-1.3315463255504201E-2</c:v>
                </c:pt>
                <c:pt idx="29">
                  <c:v>7.3607923061582703E-2</c:v>
                </c:pt>
                <c:pt idx="30">
                  <c:v>1.0283493384342313E-2</c:v>
                </c:pt>
                <c:pt idx="31">
                  <c:v>2.3445137560770046E-2</c:v>
                </c:pt>
                <c:pt idx="32">
                  <c:v>1.1012142307970707E-2</c:v>
                </c:pt>
                <c:pt idx="33">
                  <c:v>4.6344297058901918E-2</c:v>
                </c:pt>
                <c:pt idx="34">
                  <c:v>6.9077674290812241E-3</c:v>
                </c:pt>
                <c:pt idx="35">
                  <c:v>7.3698630489629158E-2</c:v>
                </c:pt>
                <c:pt idx="36">
                  <c:v>1.6064826834708446E-2</c:v>
                </c:pt>
                <c:pt idx="37">
                  <c:v>2.949518858778627E-2</c:v>
                </c:pt>
                <c:pt idx="38">
                  <c:v>6.7218937556046021E-2</c:v>
                </c:pt>
                <c:pt idx="39">
                  <c:v>2.1950906941412551E-2</c:v>
                </c:pt>
                <c:pt idx="40">
                  <c:v>2.0086788069955563E-2</c:v>
                </c:pt>
                <c:pt idx="41">
                  <c:v>-6.0138137287023552E-3</c:v>
                </c:pt>
                <c:pt idx="42">
                  <c:v>1.5997101182218421E-2</c:v>
                </c:pt>
                <c:pt idx="43">
                  <c:v>6.2318250382271012E-2</c:v>
                </c:pt>
                <c:pt idx="44">
                  <c:v>8.2796258027172387E-3</c:v>
                </c:pt>
                <c:pt idx="45">
                  <c:v>6.4217869557438023E-3</c:v>
                </c:pt>
                <c:pt idx="46">
                  <c:v>2.2088164402196298E-2</c:v>
                </c:pt>
                <c:pt idx="47">
                  <c:v>4.6262895485321365E-2</c:v>
                </c:pt>
                <c:pt idx="48">
                  <c:v>1.8813323666732606E-2</c:v>
                </c:pt>
                <c:pt idx="49">
                  <c:v>-1.9772143272914322E-2</c:v>
                </c:pt>
                <c:pt idx="50">
                  <c:v>1.2979430044490092E-2</c:v>
                </c:pt>
                <c:pt idx="51">
                  <c:v>4.1137886874941687E-2</c:v>
                </c:pt>
                <c:pt idx="52">
                  <c:v>-4.6367195792810678E-2</c:v>
                </c:pt>
                <c:pt idx="53">
                  <c:v>3.5946019359248571E-2</c:v>
                </c:pt>
                <c:pt idx="54">
                  <c:v>7.2367337960109301E-2</c:v>
                </c:pt>
                <c:pt idx="55">
                  <c:v>1.2039128725388593E-2</c:v>
                </c:pt>
                <c:pt idx="56">
                  <c:v>1.542704104221293E-2</c:v>
                </c:pt>
                <c:pt idx="57">
                  <c:v>-1.5114389244679782E-2</c:v>
                </c:pt>
                <c:pt idx="58">
                  <c:v>2.7761683845424878E-2</c:v>
                </c:pt>
                <c:pt idx="59">
                  <c:v>-7.4130447049303272E-2</c:v>
                </c:pt>
                <c:pt idx="60">
                  <c:v>-0.17209224797514711</c:v>
                </c:pt>
                <c:pt idx="61">
                  <c:v>-0.21614539487776696</c:v>
                </c:pt>
                <c:pt idx="62">
                  <c:v>2.0077788431562438E-2</c:v>
                </c:pt>
                <c:pt idx="63">
                  <c:v>0.25768507875731789</c:v>
                </c:pt>
                <c:pt idx="64">
                  <c:v>0.17210636505498023</c:v>
                </c:pt>
                <c:pt idx="65">
                  <c:v>6.5860775863912147E-2</c:v>
                </c:pt>
                <c:pt idx="66">
                  <c:v>2.2651010299200247E-2</c:v>
                </c:pt>
                <c:pt idx="67">
                  <c:v>-1.1504516988060765E-2</c:v>
                </c:pt>
                <c:pt idx="68">
                  <c:v>5.0056881451568946E-3</c:v>
                </c:pt>
                <c:pt idx="69">
                  <c:v>-3.3715946333675806E-2</c:v>
                </c:pt>
                <c:pt idx="70">
                  <c:v>1.9538297997523602E-2</c:v>
                </c:pt>
                <c:pt idx="71">
                  <c:v>-4.8544277867987873E-3</c:v>
                </c:pt>
                <c:pt idx="72">
                  <c:v>-5.1446271992696135E-2</c:v>
                </c:pt>
                <c:pt idx="73">
                  <c:v>5.3003557171947713E-2</c:v>
                </c:pt>
                <c:pt idx="74">
                  <c:v>7.3922375824870823E-3</c:v>
                </c:pt>
                <c:pt idx="75">
                  <c:v>-2.6268844173644057E-2</c:v>
                </c:pt>
                <c:pt idx="76">
                  <c:v>-3.063821532504063E-4</c:v>
                </c:pt>
                <c:pt idx="77">
                  <c:v>-3.3735533781940941E-2</c:v>
                </c:pt>
                <c:pt idx="78">
                  <c:v>2.3191985102658741E-2</c:v>
                </c:pt>
                <c:pt idx="79">
                  <c:v>2.8791981548479062E-2</c:v>
                </c:pt>
                <c:pt idx="80">
                  <c:v>-6.0570991867296975E-3</c:v>
                </c:pt>
                <c:pt idx="81">
                  <c:v>-7.4915502011024815E-3</c:v>
                </c:pt>
                <c:pt idx="82">
                  <c:v>3.8480024809520397E-2</c:v>
                </c:pt>
                <c:pt idx="83">
                  <c:v>-2.2823975667805585E-2</c:v>
                </c:pt>
                <c:pt idx="84">
                  <c:v>4.0503874287327601E-3</c:v>
                </c:pt>
                <c:pt idx="85">
                  <c:v>-1.5598449379957913E-2</c:v>
                </c:pt>
                <c:pt idx="86">
                  <c:v>-3.640887273414295E-2</c:v>
                </c:pt>
                <c:pt idx="87">
                  <c:v>-1.6213715316059085E-2</c:v>
                </c:pt>
                <c:pt idx="88">
                  <c:v>1.8134406308913831E-2</c:v>
                </c:pt>
                <c:pt idx="89">
                  <c:v>-0.10600573377653877</c:v>
                </c:pt>
                <c:pt idx="90">
                  <c:v>1.3732524352690678E-2</c:v>
                </c:pt>
                <c:pt idx="91">
                  <c:v>1.517207204809623E-2</c:v>
                </c:pt>
                <c:pt idx="92">
                  <c:v>-2.7255534632296685E-2</c:v>
                </c:pt>
                <c:pt idx="93">
                  <c:v>9.1401479744007141E-2</c:v>
                </c:pt>
                <c:pt idx="94">
                  <c:v>-3.1116441785045912E-2</c:v>
                </c:pt>
                <c:pt idx="95">
                  <c:v>6.0893670943580003E-2</c:v>
                </c:pt>
                <c:pt idx="96">
                  <c:v>1.8608906274669379E-2</c:v>
                </c:pt>
                <c:pt idx="97">
                  <c:v>-5.3518524369879028E-2</c:v>
                </c:pt>
                <c:pt idx="98">
                  <c:v>1.9299044634922602E-2</c:v>
                </c:pt>
                <c:pt idx="99">
                  <c:v>1.7693164522455396E-3</c:v>
                </c:pt>
                <c:pt idx="100">
                  <c:v>-7.2447649612092269E-2</c:v>
                </c:pt>
                <c:pt idx="101">
                  <c:v>-8.9089351191879884E-2</c:v>
                </c:pt>
                <c:pt idx="102">
                  <c:v>4.7369342377846624E-2</c:v>
                </c:pt>
                <c:pt idx="103">
                  <c:v>0.11466037565299703</c:v>
                </c:pt>
                <c:pt idx="104">
                  <c:v>1.9950101520493368E-2</c:v>
                </c:pt>
                <c:pt idx="105">
                  <c:v>5.0513506702958288E-3</c:v>
                </c:pt>
                <c:pt idx="106">
                  <c:v>-3.430790870783551E-2</c:v>
                </c:pt>
                <c:pt idx="107">
                  <c:v>-2.0219820786994136E-2</c:v>
                </c:pt>
                <c:pt idx="108">
                  <c:v>2.6001844521046147E-2</c:v>
                </c:pt>
                <c:pt idx="109">
                  <c:v>1.4780302322246919E-2</c:v>
                </c:pt>
                <c:pt idx="110">
                  <c:v>-1.7551225588817609E-2</c:v>
                </c:pt>
                <c:pt idx="111">
                  <c:v>9.8674547374253407E-3</c:v>
                </c:pt>
                <c:pt idx="112">
                  <c:v>2.2263361515029167E-3</c:v>
                </c:pt>
                <c:pt idx="113">
                  <c:v>1.185097711565497E-3</c:v>
                </c:pt>
                <c:pt idx="114">
                  <c:v>-6.2544268982402951E-3</c:v>
                </c:pt>
                <c:pt idx="115">
                  <c:v>-1.2104150334260044E-3</c:v>
                </c:pt>
                <c:pt idx="116">
                  <c:v>-1.5790898394773101E-2</c:v>
                </c:pt>
                <c:pt idx="117">
                  <c:v>-9.1092429877907E-3</c:v>
                </c:pt>
                <c:pt idx="118">
                  <c:v>1.8291085134674256E-2</c:v>
                </c:pt>
                <c:pt idx="119">
                  <c:v>-1.5989627434063292E-2</c:v>
                </c:pt>
                <c:pt idx="121">
                  <c:v>-6.2318582548876011E-2</c:v>
                </c:pt>
                <c:pt idx="122">
                  <c:v>4.6356774066250273E-2</c:v>
                </c:pt>
                <c:pt idx="123">
                  <c:v>2.4821210297931828E-2</c:v>
                </c:pt>
                <c:pt idx="124">
                  <c:v>-8.6049217288885149E-2</c:v>
                </c:pt>
                <c:pt idx="125">
                  <c:v>-0.13843124407057394</c:v>
                </c:pt>
                <c:pt idx="126">
                  <c:v>8.8026688007265763E-2</c:v>
                </c:pt>
                <c:pt idx="127">
                  <c:v>7.0516806777993879E-2</c:v>
                </c:pt>
                <c:pt idx="128">
                  <c:v>6.4195894661839281E-2</c:v>
                </c:pt>
                <c:pt idx="129">
                  <c:v>-1.8099134369777836E-3</c:v>
                </c:pt>
                <c:pt idx="130">
                  <c:v>6.3891931096544674E-3</c:v>
                </c:pt>
                <c:pt idx="131">
                  <c:v>-3.7889702507865275E-2</c:v>
                </c:pt>
                <c:pt idx="132">
                  <c:v>-8.5350722863027917E-3</c:v>
                </c:pt>
                <c:pt idx="133">
                  <c:v>-4.1148796471157656E-3</c:v>
                </c:pt>
                <c:pt idx="134">
                  <c:v>1.3614407991324518E-2</c:v>
                </c:pt>
                <c:pt idx="135">
                  <c:v>-2.6748918309894454E-2</c:v>
                </c:pt>
                <c:pt idx="136">
                  <c:v>-6.3618090888335033E-2</c:v>
                </c:pt>
                <c:pt idx="137">
                  <c:v>-5.0661559577758974E-2</c:v>
                </c:pt>
                <c:pt idx="138">
                  <c:v>1.3258366933723287E-2</c:v>
                </c:pt>
                <c:pt idx="139">
                  <c:v>-4.0113059540271001E-3</c:v>
                </c:pt>
                <c:pt idx="140">
                  <c:v>9.9776613818269855E-4</c:v>
                </c:pt>
                <c:pt idx="141">
                  <c:v>-3.1602131612605833E-2</c:v>
                </c:pt>
                <c:pt idx="142">
                  <c:v>-7.2777698634661769E-3</c:v>
                </c:pt>
                <c:pt idx="143">
                  <c:v>-3.7388515033072944E-2</c:v>
                </c:pt>
                <c:pt idx="144">
                  <c:v>-3.9257626783664179E-3</c:v>
                </c:pt>
                <c:pt idx="145">
                  <c:v>-3.1702113754507821E-2</c:v>
                </c:pt>
                <c:pt idx="146">
                  <c:v>-5.0800183073624328E-2</c:v>
                </c:pt>
                <c:pt idx="147">
                  <c:v>1.1985890726103787E-2</c:v>
                </c:pt>
                <c:pt idx="148">
                  <c:v>-1.2384193753459227E-2</c:v>
                </c:pt>
                <c:pt idx="149">
                  <c:v>-4.7240825050288704E-2</c:v>
                </c:pt>
                <c:pt idx="150">
                  <c:v>-4.6525981800357441E-2</c:v>
                </c:pt>
                <c:pt idx="151">
                  <c:v>-3.3479298402718682E-2</c:v>
                </c:pt>
                <c:pt idx="152">
                  <c:v>-5.6246089516980902E-2</c:v>
                </c:pt>
                <c:pt idx="153">
                  <c:v>-1.77523213150379E-2</c:v>
                </c:pt>
                <c:pt idx="154">
                  <c:v>-1.7877568877751548E-2</c:v>
                </c:pt>
                <c:pt idx="155">
                  <c:v>-3.9875591573117763E-2</c:v>
                </c:pt>
                <c:pt idx="156">
                  <c:v>-4.7877204324927702E-2</c:v>
                </c:pt>
                <c:pt idx="157">
                  <c:v>-2.9651421064694872E-2</c:v>
                </c:pt>
                <c:pt idx="158">
                  <c:v>-3.2184295072548497E-2</c:v>
                </c:pt>
                <c:pt idx="159">
                  <c:v>-3.8399744298173277E-2</c:v>
                </c:pt>
                <c:pt idx="160">
                  <c:v>-2.8633673030390577E-2</c:v>
                </c:pt>
                <c:pt idx="161">
                  <c:v>-3.8383717260480135E-2</c:v>
                </c:pt>
                <c:pt idx="162">
                  <c:v>-3.1717808625624067E-2</c:v>
                </c:pt>
                <c:pt idx="163">
                  <c:v>-3.044551718567038E-2</c:v>
                </c:pt>
                <c:pt idx="164">
                  <c:v>-2.4392798445732132E-2</c:v>
                </c:pt>
                <c:pt idx="165">
                  <c:v>-2.1386618195838078E-2</c:v>
                </c:pt>
                <c:pt idx="166">
                  <c:v>-7.2468368501300492E-4</c:v>
                </c:pt>
                <c:pt idx="167">
                  <c:v>7.3875924404034031E-3</c:v>
                </c:pt>
                <c:pt idx="168">
                  <c:v>1.1972020695146371E-2</c:v>
                </c:pt>
                <c:pt idx="169">
                  <c:v>6.0519402244442674E-3</c:v>
                </c:pt>
                <c:pt idx="170">
                  <c:v>1.6585887213443569E-2</c:v>
                </c:pt>
                <c:pt idx="171">
                  <c:v>1.0339245469462417E-2</c:v>
                </c:pt>
                <c:pt idx="172">
                  <c:v>-9.1891913325453309E-3</c:v>
                </c:pt>
                <c:pt idx="173">
                  <c:v>1.4854240527882076E-2</c:v>
                </c:pt>
                <c:pt idx="174">
                  <c:v>-1.148971481464707E-2</c:v>
                </c:pt>
                <c:pt idx="175">
                  <c:v>-6.8949686353797432E-3</c:v>
                </c:pt>
                <c:pt idx="176">
                  <c:v>6.4965036768265885E-3</c:v>
                </c:pt>
                <c:pt idx="177">
                  <c:v>-7.8794169695877783E-3</c:v>
                </c:pt>
                <c:pt idx="178">
                  <c:v>9.4241888099283466E-5</c:v>
                </c:pt>
                <c:pt idx="179">
                  <c:v>4.5241815404968716E-3</c:v>
                </c:pt>
                <c:pt idx="180">
                  <c:v>-5.0719968995558695E-3</c:v>
                </c:pt>
                <c:pt idx="181">
                  <c:v>9.4113588764891953E-3</c:v>
                </c:pt>
                <c:pt idx="182">
                  <c:v>-7.6520385624024023E-3</c:v>
                </c:pt>
                <c:pt idx="183">
                  <c:v>-1.2547291698431953E-2</c:v>
                </c:pt>
                <c:pt idx="184">
                  <c:v>-2.3719185372991086E-3</c:v>
                </c:pt>
                <c:pt idx="185">
                  <c:v>-1.0715714772055997E-2</c:v>
                </c:pt>
                <c:pt idx="186">
                  <c:v>2.287745448806968E-3</c:v>
                </c:pt>
                <c:pt idx="187">
                  <c:v>-8.6072769975971825E-3</c:v>
                </c:pt>
                <c:pt idx="188">
                  <c:v>-3.5491895737214032E-3</c:v>
                </c:pt>
                <c:pt idx="189">
                  <c:v>-2.0983066936610326E-3</c:v>
                </c:pt>
                <c:pt idx="190">
                  <c:v>6.1654270141403046E-4</c:v>
                </c:pt>
                <c:pt idx="191">
                  <c:v>-1.218644460555262E-2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4.8248753410011407E-3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CC-4BAA-84D9-C82751C51B43}"/>
            </c:ext>
          </c:extLst>
        </c:ser>
        <c:ser>
          <c:idx val="2"/>
          <c:order val="2"/>
          <c:tx>
            <c:strRef>
              <c:f>crush!$BQ$2</c:f>
              <c:strCache>
                <c:ptCount val="1"/>
                <c:pt idx="0">
                  <c:v>2014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crush!$BK$3:$BK$229</c:f>
              <c:numCache>
                <c:formatCode>General</c:formatCode>
                <c:ptCount val="227"/>
              </c:numCache>
            </c:numRef>
          </c:cat>
          <c:val>
            <c:numRef>
              <c:f>crush!$BP$3:$BP$229</c:f>
              <c:numCache>
                <c:formatCode>0.0%</c:formatCode>
                <c:ptCount val="227"/>
                <c:pt idx="24">
                  <c:v>6.5124937889402598E-3</c:v>
                </c:pt>
                <c:pt idx="25">
                  <c:v>1.0043696211155589E-2</c:v>
                </c:pt>
                <c:pt idx="26">
                  <c:v>2.6826686228670696E-4</c:v>
                </c:pt>
                <c:pt idx="27">
                  <c:v>3.9353457059981799E-2</c:v>
                </c:pt>
                <c:pt idx="28">
                  <c:v>4.1474729137210196E-2</c:v>
                </c:pt>
                <c:pt idx="29">
                  <c:v>1.2402120612141562E-2</c:v>
                </c:pt>
                <c:pt idx="30">
                  <c:v>4.6413182596928074E-2</c:v>
                </c:pt>
                <c:pt idx="31">
                  <c:v>6.7407650246634532E-2</c:v>
                </c:pt>
                <c:pt idx="32">
                  <c:v>5.242774773687725E-2</c:v>
                </c:pt>
                <c:pt idx="33">
                  <c:v>2.7883898707722177E-2</c:v>
                </c:pt>
                <c:pt idx="34">
                  <c:v>3.0981379828046551E-2</c:v>
                </c:pt>
                <c:pt idx="35">
                  <c:v>7.4583469504654165E-2</c:v>
                </c:pt>
                <c:pt idx="36">
                  <c:v>5.0106708798389021E-2</c:v>
                </c:pt>
                <c:pt idx="37">
                  <c:v>3.9529191781529194E-2</c:v>
                </c:pt>
                <c:pt idx="38">
                  <c:v>5.7985308488927634E-2</c:v>
                </c:pt>
                <c:pt idx="39">
                  <c:v>5.6238251158654329E-2</c:v>
                </c:pt>
                <c:pt idx="40">
                  <c:v>4.5176101196071961E-2</c:v>
                </c:pt>
                <c:pt idx="41">
                  <c:v>3.6783535424645741E-2</c:v>
                </c:pt>
                <c:pt idx="42">
                  <c:v>3.0991727332758234E-2</c:v>
                </c:pt>
                <c:pt idx="43">
                  <c:v>7.1216617147988881E-3</c:v>
                </c:pt>
                <c:pt idx="44">
                  <c:v>1.0594836482981096E-3</c:v>
                </c:pt>
                <c:pt idx="45">
                  <c:v>-1.1494843716440162E-2</c:v>
                </c:pt>
                <c:pt idx="46">
                  <c:v>-4.7173467306211303E-2</c:v>
                </c:pt>
                <c:pt idx="47">
                  <c:v>4.3327172561871574E-2</c:v>
                </c:pt>
                <c:pt idx="48">
                  <c:v>7.5530100529645261E-2</c:v>
                </c:pt>
                <c:pt idx="49">
                  <c:v>2.1937843172050497E-2</c:v>
                </c:pt>
                <c:pt idx="50">
                  <c:v>7.2157423800257359E-2</c:v>
                </c:pt>
                <c:pt idx="51">
                  <c:v>-3.1029069580568169E-4</c:v>
                </c:pt>
                <c:pt idx="52">
                  <c:v>4.9992708586394929E-3</c:v>
                </c:pt>
                <c:pt idx="53">
                  <c:v>4.2769458863618381E-2</c:v>
                </c:pt>
                <c:pt idx="54">
                  <c:v>9.5880890965146515E-3</c:v>
                </c:pt>
                <c:pt idx="55">
                  <c:v>4.1781687504371945E-3</c:v>
                </c:pt>
                <c:pt idx="56">
                  <c:v>5.6330903340028327E-3</c:v>
                </c:pt>
                <c:pt idx="57">
                  <c:v>-2.7611785742756245E-2</c:v>
                </c:pt>
                <c:pt idx="58">
                  <c:v>-1.7896688828550666E-2</c:v>
                </c:pt>
                <c:pt idx="59">
                  <c:v>-2.9659228013744099E-2</c:v>
                </c:pt>
                <c:pt idx="60">
                  <c:v>-0.17852910960937685</c:v>
                </c:pt>
                <c:pt idx="61">
                  <c:v>-0.2206607252347757</c:v>
                </c:pt>
                <c:pt idx="62">
                  <c:v>-2.358570850588676E-2</c:v>
                </c:pt>
                <c:pt idx="63">
                  <c:v>0.27266187248158968</c:v>
                </c:pt>
                <c:pt idx="64">
                  <c:v>0.1851794196768437</c:v>
                </c:pt>
                <c:pt idx="65">
                  <c:v>5.0909281430637776E-2</c:v>
                </c:pt>
                <c:pt idx="66">
                  <c:v>1.8709921071212721E-3</c:v>
                </c:pt>
                <c:pt idx="67">
                  <c:v>1.7365345662026965E-2</c:v>
                </c:pt>
                <c:pt idx="68">
                  <c:v>-5.501573789202574E-3</c:v>
                </c:pt>
                <c:pt idx="69">
                  <c:v>-2.1333433657877543E-2</c:v>
                </c:pt>
                <c:pt idx="70">
                  <c:v>-1.9561772794351118E-2</c:v>
                </c:pt>
                <c:pt idx="71">
                  <c:v>3.3746175467425643E-2</c:v>
                </c:pt>
                <c:pt idx="72">
                  <c:v>-9.2486381240940441E-3</c:v>
                </c:pt>
                <c:pt idx="73">
                  <c:v>-1.7348232665832075E-2</c:v>
                </c:pt>
                <c:pt idx="74">
                  <c:v>2.1326312846051465E-2</c:v>
                </c:pt>
                <c:pt idx="75">
                  <c:v>8.1786005011444951E-3</c:v>
                </c:pt>
                <c:pt idx="76">
                  <c:v>-5.5270195277047129E-2</c:v>
                </c:pt>
                <c:pt idx="77">
                  <c:v>1.704515401276574E-2</c:v>
                </c:pt>
                <c:pt idx="78">
                  <c:v>6.1963177397570623E-2</c:v>
                </c:pt>
                <c:pt idx="79">
                  <c:v>7.4682575085360803E-5</c:v>
                </c:pt>
                <c:pt idx="80">
                  <c:v>-1.5635101706466759E-2</c:v>
                </c:pt>
                <c:pt idx="81">
                  <c:v>-1.9924900586147154E-2</c:v>
                </c:pt>
                <c:pt idx="82">
                  <c:v>1.099789651987082E-2</c:v>
                </c:pt>
                <c:pt idx="83">
                  <c:v>-1.3008183806422546E-2</c:v>
                </c:pt>
                <c:pt idx="84">
                  <c:v>2.5451404419173373E-3</c:v>
                </c:pt>
                <c:pt idx="85">
                  <c:v>-1.5454279181670083E-2</c:v>
                </c:pt>
                <c:pt idx="86">
                  <c:v>-4.4705061654048972E-4</c:v>
                </c:pt>
                <c:pt idx="87">
                  <c:v>3.295495387982017E-3</c:v>
                </c:pt>
                <c:pt idx="88">
                  <c:v>-2.6122729397712319E-2</c:v>
                </c:pt>
                <c:pt idx="89">
                  <c:v>-2.477802434459242E-2</c:v>
                </c:pt>
                <c:pt idx="90">
                  <c:v>-0.13894909261329202</c:v>
                </c:pt>
                <c:pt idx="91">
                  <c:v>-0.12415800445516079</c:v>
                </c:pt>
                <c:pt idx="92">
                  <c:v>5.3622781296078115E-2</c:v>
                </c:pt>
                <c:pt idx="93">
                  <c:v>0.17114724776450152</c:v>
                </c:pt>
                <c:pt idx="94">
                  <c:v>6.1282955005495965E-2</c:v>
                </c:pt>
                <c:pt idx="95">
                  <c:v>1.9415716925071935E-2</c:v>
                </c:pt>
                <c:pt idx="96">
                  <c:v>-1.1367245298711248E-2</c:v>
                </c:pt>
                <c:pt idx="97">
                  <c:v>3.9421592137321992E-3</c:v>
                </c:pt>
                <c:pt idx="98">
                  <c:v>-4.4853758418208378E-2</c:v>
                </c:pt>
                <c:pt idx="99">
                  <c:v>7.0249430360740384E-2</c:v>
                </c:pt>
                <c:pt idx="100">
                  <c:v>-9.7915292018997402E-3</c:v>
                </c:pt>
                <c:pt idx="101">
                  <c:v>2.5949001755950052E-2</c:v>
                </c:pt>
                <c:pt idx="102">
                  <c:v>-1.4569190601175452E-2</c:v>
                </c:pt>
                <c:pt idx="103">
                  <c:v>-8.1201599072460162E-3</c:v>
                </c:pt>
                <c:pt idx="104">
                  <c:v>1.2961049121842705E-2</c:v>
                </c:pt>
                <c:pt idx="105">
                  <c:v>-6.3595283793781432E-3</c:v>
                </c:pt>
                <c:pt idx="106">
                  <c:v>-1.2072128843560015E-2</c:v>
                </c:pt>
                <c:pt idx="107">
                  <c:v>-1.8848918549824067E-2</c:v>
                </c:pt>
                <c:pt idx="108">
                  <c:v>2.731760450324372E-2</c:v>
                </c:pt>
                <c:pt idx="109">
                  <c:v>1.3011326951010815E-2</c:v>
                </c:pt>
                <c:pt idx="110">
                  <c:v>-1.6089952084803683E-2</c:v>
                </c:pt>
                <c:pt idx="111">
                  <c:v>-2.8887448211054267E-2</c:v>
                </c:pt>
                <c:pt idx="112">
                  <c:v>1.7179657169130502E-2</c:v>
                </c:pt>
                <c:pt idx="113">
                  <c:v>7.1518591426856792E-3</c:v>
                </c:pt>
                <c:pt idx="114">
                  <c:v>-1.9997784471982527E-2</c:v>
                </c:pt>
                <c:pt idx="115">
                  <c:v>-1.4468831809552052E-2</c:v>
                </c:pt>
                <c:pt idx="116">
                  <c:v>2.8284925736039357E-2</c:v>
                </c:pt>
                <c:pt idx="117">
                  <c:v>-1.3984827876863615E-2</c:v>
                </c:pt>
                <c:pt idx="118">
                  <c:v>-5.9689573725485334E-2</c:v>
                </c:pt>
                <c:pt idx="119">
                  <c:v>-3.1015000815420857E-3</c:v>
                </c:pt>
                <c:pt idx="121">
                  <c:v>-4.4171005569067168E-2</c:v>
                </c:pt>
                <c:pt idx="122">
                  <c:v>-1.6150836706470439E-2</c:v>
                </c:pt>
                <c:pt idx="123">
                  <c:v>8.3798942795721976E-3</c:v>
                </c:pt>
                <c:pt idx="124">
                  <c:v>-4.2864944004542216E-2</c:v>
                </c:pt>
                <c:pt idx="125">
                  <c:v>5.6588366543126711E-2</c:v>
                </c:pt>
                <c:pt idx="126">
                  <c:v>2.4681857372737981E-2</c:v>
                </c:pt>
                <c:pt idx="127">
                  <c:v>-3.1288741531948494E-3</c:v>
                </c:pt>
                <c:pt idx="128">
                  <c:v>5.3121928456916212E-3</c:v>
                </c:pt>
                <c:pt idx="129">
                  <c:v>-2.662175281751844E-2</c:v>
                </c:pt>
                <c:pt idx="130">
                  <c:v>1.2249688183117557E-2</c:v>
                </c:pt>
                <c:pt idx="131">
                  <c:v>-3.046473443966935E-2</c:v>
                </c:pt>
                <c:pt idx="132">
                  <c:v>1.1478518186960662E-2</c:v>
                </c:pt>
                <c:pt idx="133">
                  <c:v>-3.2910942172978519E-2</c:v>
                </c:pt>
                <c:pt idx="134">
                  <c:v>-4.7021212537339041E-2</c:v>
                </c:pt>
                <c:pt idx="135">
                  <c:v>-2.1016564734031462E-2</c:v>
                </c:pt>
                <c:pt idx="136">
                  <c:v>-1.0071180720180428E-2</c:v>
                </c:pt>
                <c:pt idx="137">
                  <c:v>-7.0201217230815294E-3</c:v>
                </c:pt>
                <c:pt idx="138">
                  <c:v>-2.3137548713666023E-2</c:v>
                </c:pt>
                <c:pt idx="139">
                  <c:v>-2.6320546798682454E-2</c:v>
                </c:pt>
                <c:pt idx="140">
                  <c:v>-3.3268913018109858E-2</c:v>
                </c:pt>
                <c:pt idx="141">
                  <c:v>-4.7252458860724822E-2</c:v>
                </c:pt>
                <c:pt idx="142">
                  <c:v>-6.6493977584818342E-3</c:v>
                </c:pt>
                <c:pt idx="143">
                  <c:v>-3.9807460431420139E-2</c:v>
                </c:pt>
                <c:pt idx="144">
                  <c:v>3.0333794090031896E-2</c:v>
                </c:pt>
                <c:pt idx="145">
                  <c:v>-3.9111205409082639E-2</c:v>
                </c:pt>
                <c:pt idx="146">
                  <c:v>-5.1945357150632754E-2</c:v>
                </c:pt>
                <c:pt idx="147">
                  <c:v>-1.1785659015930261E-2</c:v>
                </c:pt>
                <c:pt idx="148">
                  <c:v>-4.0955923016980755E-2</c:v>
                </c:pt>
                <c:pt idx="149">
                  <c:v>-1.6576500879416867E-2</c:v>
                </c:pt>
                <c:pt idx="150">
                  <c:v>-3.0186096064476198E-3</c:v>
                </c:pt>
                <c:pt idx="151">
                  <c:v>-1.3527852298733822E-2</c:v>
                </c:pt>
                <c:pt idx="152">
                  <c:v>-3.5667603857375718E-2</c:v>
                </c:pt>
                <c:pt idx="153">
                  <c:v>-9.3299056494923205E-3</c:v>
                </c:pt>
                <c:pt idx="154">
                  <c:v>-3.7660470843644489E-2</c:v>
                </c:pt>
                <c:pt idx="155">
                  <c:v>-1.9737795613489595E-2</c:v>
                </c:pt>
                <c:pt idx="156">
                  <c:v>-3.6257646905604374E-2</c:v>
                </c:pt>
                <c:pt idx="157">
                  <c:v>-3.7609938528316705E-2</c:v>
                </c:pt>
                <c:pt idx="158">
                  <c:v>9.5287505985015564E-3</c:v>
                </c:pt>
                <c:pt idx="159">
                  <c:v>-4.5142758702919061E-2</c:v>
                </c:pt>
                <c:pt idx="160">
                  <c:v>-1.3771381182242859E-2</c:v>
                </c:pt>
                <c:pt idx="161">
                  <c:v>-1.3348473142806544E-2</c:v>
                </c:pt>
                <c:pt idx="162">
                  <c:v>-4.5179203046661967E-2</c:v>
                </c:pt>
                <c:pt idx="163">
                  <c:v>-4.9009633217657826E-2</c:v>
                </c:pt>
                <c:pt idx="164">
                  <c:v>-3.2861533438196214E-2</c:v>
                </c:pt>
                <c:pt idx="165">
                  <c:v>-9.8662953252591067E-3</c:v>
                </c:pt>
                <c:pt idx="166">
                  <c:v>-1.9726137264922091E-3</c:v>
                </c:pt>
                <c:pt idx="167">
                  <c:v>1.3327288367497109E-2</c:v>
                </c:pt>
                <c:pt idx="168">
                  <c:v>1.3495037984487132E-2</c:v>
                </c:pt>
                <c:pt idx="169">
                  <c:v>1.9269512205365099E-2</c:v>
                </c:pt>
                <c:pt idx="170">
                  <c:v>2.6678940186927257E-2</c:v>
                </c:pt>
                <c:pt idx="171">
                  <c:v>-4.3956296046884918E-3</c:v>
                </c:pt>
                <c:pt idx="172">
                  <c:v>6.4526271120377426E-3</c:v>
                </c:pt>
                <c:pt idx="173">
                  <c:v>2.0077232181043292E-3</c:v>
                </c:pt>
                <c:pt idx="174">
                  <c:v>-1.0548587218291439E-2</c:v>
                </c:pt>
                <c:pt idx="175">
                  <c:v>-5.1653975261677088E-4</c:v>
                </c:pt>
                <c:pt idx="176">
                  <c:v>-8.8416378726374409E-3</c:v>
                </c:pt>
                <c:pt idx="177">
                  <c:v>-8.0996713676894511E-4</c:v>
                </c:pt>
                <c:pt idx="178">
                  <c:v>-1.0919608883767966E-2</c:v>
                </c:pt>
                <c:pt idx="179">
                  <c:v>-1.0635832768479896E-2</c:v>
                </c:pt>
                <c:pt idx="180">
                  <c:v>-7.4605749050589698E-3</c:v>
                </c:pt>
                <c:pt idx="181">
                  <c:v>-1.0152481856991691E-2</c:v>
                </c:pt>
                <c:pt idx="182">
                  <c:v>2.5721159785724208E-3</c:v>
                </c:pt>
                <c:pt idx="183">
                  <c:v>-7.3958297758237694E-3</c:v>
                </c:pt>
                <c:pt idx="184">
                  <c:v>-3.7259947986182443E-3</c:v>
                </c:pt>
                <c:pt idx="185">
                  <c:v>-5.5052662398493062E-3</c:v>
                </c:pt>
                <c:pt idx="186">
                  <c:v>1.9802387090800634E-3</c:v>
                </c:pt>
                <c:pt idx="187">
                  <c:v>-7.8480565455480381E-3</c:v>
                </c:pt>
                <c:pt idx="188">
                  <c:v>1.2898752822033054E-2</c:v>
                </c:pt>
                <c:pt idx="189">
                  <c:v>-1.069534412502756E-2</c:v>
                </c:pt>
                <c:pt idx="190">
                  <c:v>-7.6328572575193061E-4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CC-4BAA-84D9-C82751C51B43}"/>
            </c:ext>
          </c:extLst>
        </c:ser>
        <c:ser>
          <c:idx val="3"/>
          <c:order val="3"/>
          <c:tx>
            <c:strRef>
              <c:f>crush!$BS$2</c:f>
              <c:strCache>
                <c:ptCount val="1"/>
                <c:pt idx="0">
                  <c:v>2015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crush!$BK$3:$BK$229</c:f>
              <c:numCache>
                <c:formatCode>General</c:formatCode>
                <c:ptCount val="227"/>
              </c:numCache>
            </c:numRef>
          </c:cat>
          <c:val>
            <c:numRef>
              <c:f>crush!$BR$3:$BR$229</c:f>
              <c:numCache>
                <c:formatCode>0.0%</c:formatCode>
                <c:ptCount val="227"/>
                <c:pt idx="30">
                  <c:v>9.1657755075077479E-2</c:v>
                </c:pt>
                <c:pt idx="31">
                  <c:v>8.7378934856647439E-2</c:v>
                </c:pt>
                <c:pt idx="32">
                  <c:v>6.2569275893913895E-2</c:v>
                </c:pt>
                <c:pt idx="33">
                  <c:v>8.282335548205183E-2</c:v>
                </c:pt>
                <c:pt idx="34">
                  <c:v>1.8310600969884405E-2</c:v>
                </c:pt>
                <c:pt idx="35">
                  <c:v>5.9819855671001565E-2</c:v>
                </c:pt>
                <c:pt idx="36">
                  <c:v>1.6789219527084454E-2</c:v>
                </c:pt>
                <c:pt idx="37">
                  <c:v>2.5987634326928133E-2</c:v>
                </c:pt>
                <c:pt idx="38">
                  <c:v>3.5958221276160107E-2</c:v>
                </c:pt>
                <c:pt idx="39">
                  <c:v>7.0321904074975183E-2</c:v>
                </c:pt>
                <c:pt idx="40">
                  <c:v>6.2800156039073074E-2</c:v>
                </c:pt>
                <c:pt idx="41">
                  <c:v>4.691342298579726E-2</c:v>
                </c:pt>
                <c:pt idx="42">
                  <c:v>2.4320938215315446E-2</c:v>
                </c:pt>
                <c:pt idx="43">
                  <c:v>1.9109247886513137E-2</c:v>
                </c:pt>
                <c:pt idx="44">
                  <c:v>3.1364375145033208E-2</c:v>
                </c:pt>
                <c:pt idx="45">
                  <c:v>1.0199402912506539E-2</c:v>
                </c:pt>
                <c:pt idx="46">
                  <c:v>4.3086709971801196E-2</c:v>
                </c:pt>
                <c:pt idx="47">
                  <c:v>9.8257486300826757E-3</c:v>
                </c:pt>
                <c:pt idx="48">
                  <c:v>-1.1742430244553459E-2</c:v>
                </c:pt>
                <c:pt idx="49">
                  <c:v>2.2141605800969022E-2</c:v>
                </c:pt>
                <c:pt idx="50">
                  <c:v>2.3732753789517114E-2</c:v>
                </c:pt>
                <c:pt idx="51">
                  <c:v>2.8322826484071362E-2</c:v>
                </c:pt>
                <c:pt idx="52">
                  <c:v>-2.1786323671370011E-2</c:v>
                </c:pt>
                <c:pt idx="53">
                  <c:v>8.043038024233673E-3</c:v>
                </c:pt>
                <c:pt idx="54">
                  <c:v>3.229057636007493E-2</c:v>
                </c:pt>
                <c:pt idx="55">
                  <c:v>2.9911975672059832E-2</c:v>
                </c:pt>
                <c:pt idx="56">
                  <c:v>2.5029863271248898E-2</c:v>
                </c:pt>
                <c:pt idx="57">
                  <c:v>4.276434267012752E-2</c:v>
                </c:pt>
                <c:pt idx="58">
                  <c:v>-3.8801781269418467E-2</c:v>
                </c:pt>
                <c:pt idx="59">
                  <c:v>-8.7220366458868548E-2</c:v>
                </c:pt>
                <c:pt idx="60">
                  <c:v>-0.23078994228030236</c:v>
                </c:pt>
                <c:pt idx="61">
                  <c:v>-0.2013093759526518</c:v>
                </c:pt>
                <c:pt idx="62">
                  <c:v>3.7519564719896425E-2</c:v>
                </c:pt>
                <c:pt idx="63">
                  <c:v>0.20743628343359721</c:v>
                </c:pt>
                <c:pt idx="64">
                  <c:v>0.15644207559802348</c:v>
                </c:pt>
                <c:pt idx="65">
                  <c:v>6.5531166748420966E-2</c:v>
                </c:pt>
                <c:pt idx="66">
                  <c:v>9.053831934879597E-2</c:v>
                </c:pt>
                <c:pt idx="67">
                  <c:v>1.0898908387302675E-2</c:v>
                </c:pt>
                <c:pt idx="68">
                  <c:v>1.181016062897855E-2</c:v>
                </c:pt>
                <c:pt idx="69">
                  <c:v>-7.2013767327294032E-2</c:v>
                </c:pt>
                <c:pt idx="70">
                  <c:v>-1.9989686842912913E-2</c:v>
                </c:pt>
                <c:pt idx="71">
                  <c:v>-0.13372943395925563</c:v>
                </c:pt>
                <c:pt idx="72">
                  <c:v>1.6181247909752505E-2</c:v>
                </c:pt>
                <c:pt idx="73">
                  <c:v>7.4758251260039099E-2</c:v>
                </c:pt>
                <c:pt idx="74">
                  <c:v>7.9942065793163763E-2</c:v>
                </c:pt>
                <c:pt idx="75">
                  <c:v>2.1434623504461014E-2</c:v>
                </c:pt>
                <c:pt idx="76">
                  <c:v>-4.6264854234735475E-3</c:v>
                </c:pt>
                <c:pt idx="77">
                  <c:v>2.196807908966425E-2</c:v>
                </c:pt>
                <c:pt idx="78">
                  <c:v>-8.7387467119791618E-3</c:v>
                </c:pt>
                <c:pt idx="79">
                  <c:v>-2.5343502165798948E-2</c:v>
                </c:pt>
                <c:pt idx="80">
                  <c:v>1.2941360323975748E-2</c:v>
                </c:pt>
                <c:pt idx="81">
                  <c:v>-6.051723625271288E-3</c:v>
                </c:pt>
                <c:pt idx="82">
                  <c:v>-6.3744411840533921E-3</c:v>
                </c:pt>
                <c:pt idx="83">
                  <c:v>4.3781806877135288E-2</c:v>
                </c:pt>
                <c:pt idx="84">
                  <c:v>-1.2805199040906823E-2</c:v>
                </c:pt>
                <c:pt idx="85">
                  <c:v>-2.8597301963897315E-2</c:v>
                </c:pt>
                <c:pt idx="86">
                  <c:v>-4.3132901879036067E-3</c:v>
                </c:pt>
                <c:pt idx="87">
                  <c:v>-4.0212570198028152E-2</c:v>
                </c:pt>
                <c:pt idx="88">
                  <c:v>1.4575781410661848E-2</c:v>
                </c:pt>
                <c:pt idx="89">
                  <c:v>1.6218090287391185E-2</c:v>
                </c:pt>
                <c:pt idx="90">
                  <c:v>6.7706473540831702E-3</c:v>
                </c:pt>
                <c:pt idx="91">
                  <c:v>2.7184612306751399E-2</c:v>
                </c:pt>
                <c:pt idx="92">
                  <c:v>-9.0072491405945532E-2</c:v>
                </c:pt>
                <c:pt idx="93">
                  <c:v>1.9431101477759727E-2</c:v>
                </c:pt>
                <c:pt idx="94">
                  <c:v>1.0943619874619892E-2</c:v>
                </c:pt>
                <c:pt idx="95">
                  <c:v>-2.0256330573810599E-2</c:v>
                </c:pt>
                <c:pt idx="96">
                  <c:v>7.1319595100706068E-2</c:v>
                </c:pt>
                <c:pt idx="97">
                  <c:v>-3.3711583456007888E-2</c:v>
                </c:pt>
                <c:pt idx="98">
                  <c:v>-1.866188549811576E-3</c:v>
                </c:pt>
                <c:pt idx="99">
                  <c:v>1.3959576416213038E-2</c:v>
                </c:pt>
                <c:pt idx="100">
                  <c:v>3.748723832391343E-2</c:v>
                </c:pt>
                <c:pt idx="101">
                  <c:v>-3.0513371796028199E-3</c:v>
                </c:pt>
                <c:pt idx="102">
                  <c:v>-3.7619724242376584E-2</c:v>
                </c:pt>
                <c:pt idx="103">
                  <c:v>5.8814178783187843E-2</c:v>
                </c:pt>
                <c:pt idx="104">
                  <c:v>-1.927749272063628E-2</c:v>
                </c:pt>
                <c:pt idx="105">
                  <c:v>-3.2870476037772267E-2</c:v>
                </c:pt>
                <c:pt idx="106">
                  <c:v>2.1257430768858443E-3</c:v>
                </c:pt>
                <c:pt idx="107">
                  <c:v>-1.0558430458108781E-2</c:v>
                </c:pt>
                <c:pt idx="108">
                  <c:v>3.4309364926697894E-3</c:v>
                </c:pt>
                <c:pt idx="109">
                  <c:v>-0.11023409844758325</c:v>
                </c:pt>
                <c:pt idx="110">
                  <c:v>-5.1576073623147978E-2</c:v>
                </c:pt>
                <c:pt idx="111">
                  <c:v>5.1951184975135845E-2</c:v>
                </c:pt>
                <c:pt idx="112">
                  <c:v>7.84782946394329E-2</c:v>
                </c:pt>
                <c:pt idx="113">
                  <c:v>-2.7999842729890867E-2</c:v>
                </c:pt>
                <c:pt idx="114">
                  <c:v>1.4224160635329941E-2</c:v>
                </c:pt>
                <c:pt idx="115">
                  <c:v>-2.4780195334824784E-2</c:v>
                </c:pt>
                <c:pt idx="116">
                  <c:v>1.4013067681707403E-2</c:v>
                </c:pt>
                <c:pt idx="117">
                  <c:v>2.5900971378326476E-2</c:v>
                </c:pt>
                <c:pt idx="118">
                  <c:v>-1.3517388493089588E-2</c:v>
                </c:pt>
                <c:pt idx="119">
                  <c:v>8.1244331059380226E-3</c:v>
                </c:pt>
                <c:pt idx="121">
                  <c:v>-2.5232844270266952E-2</c:v>
                </c:pt>
                <c:pt idx="122">
                  <c:v>-6.6643279766093855E-2</c:v>
                </c:pt>
                <c:pt idx="123">
                  <c:v>-7.1444464094635673E-2</c:v>
                </c:pt>
                <c:pt idx="124">
                  <c:v>5.2578836371815929E-2</c:v>
                </c:pt>
                <c:pt idx="125">
                  <c:v>4.8114804864983873E-2</c:v>
                </c:pt>
                <c:pt idx="126">
                  <c:v>-1.1044774127433321E-3</c:v>
                </c:pt>
                <c:pt idx="127">
                  <c:v>-4.5552155742124012E-2</c:v>
                </c:pt>
                <c:pt idx="128">
                  <c:v>3.5639001618355648E-2</c:v>
                </c:pt>
                <c:pt idx="129">
                  <c:v>-1.6701561848277091E-2</c:v>
                </c:pt>
                <c:pt idx="130">
                  <c:v>-1.721912043088214E-2</c:v>
                </c:pt>
                <c:pt idx="131">
                  <c:v>-8.6567912189187135E-3</c:v>
                </c:pt>
                <c:pt idx="132">
                  <c:v>3.6072279000940455E-3</c:v>
                </c:pt>
                <c:pt idx="133">
                  <c:v>-2.328418184684089E-2</c:v>
                </c:pt>
                <c:pt idx="134">
                  <c:v>-1.2446998102051521E-2</c:v>
                </c:pt>
                <c:pt idx="135">
                  <c:v>-5.1267599853799251E-3</c:v>
                </c:pt>
                <c:pt idx="136">
                  <c:v>-6.0673647066634473E-2</c:v>
                </c:pt>
                <c:pt idx="137">
                  <c:v>2.4085126450088534E-3</c:v>
                </c:pt>
                <c:pt idx="138">
                  <c:v>-1.3244524195988094E-2</c:v>
                </c:pt>
                <c:pt idx="139">
                  <c:v>-5.115256140893143E-2</c:v>
                </c:pt>
                <c:pt idx="140">
                  <c:v>-9.3953059952993634E-3</c:v>
                </c:pt>
                <c:pt idx="141">
                  <c:v>1.0956322532391649E-3</c:v>
                </c:pt>
                <c:pt idx="142">
                  <c:v>-3.7828215953265243E-2</c:v>
                </c:pt>
                <c:pt idx="143">
                  <c:v>-1.8189398000325818E-2</c:v>
                </c:pt>
                <c:pt idx="144">
                  <c:v>-4.6234988978599789E-2</c:v>
                </c:pt>
                <c:pt idx="145">
                  <c:v>-3.7567573294138679E-2</c:v>
                </c:pt>
                <c:pt idx="146">
                  <c:v>1.2274923790266346E-2</c:v>
                </c:pt>
                <c:pt idx="147">
                  <c:v>-3.2998740190596454E-2</c:v>
                </c:pt>
                <c:pt idx="148">
                  <c:v>1.3392159901913614E-2</c:v>
                </c:pt>
                <c:pt idx="149">
                  <c:v>-4.8083398477652362E-2</c:v>
                </c:pt>
                <c:pt idx="150">
                  <c:v>-1.6636091789761609E-2</c:v>
                </c:pt>
                <c:pt idx="151">
                  <c:v>-2.8057966729340689E-2</c:v>
                </c:pt>
                <c:pt idx="152">
                  <c:v>-6.7847790608965841E-3</c:v>
                </c:pt>
                <c:pt idx="153">
                  <c:v>-2.3438561169555228E-2</c:v>
                </c:pt>
                <c:pt idx="154">
                  <c:v>-1.7307492634221544E-2</c:v>
                </c:pt>
                <c:pt idx="155">
                  <c:v>-5.8305666173893989E-3</c:v>
                </c:pt>
                <c:pt idx="156">
                  <c:v>-3.7627896908270009E-2</c:v>
                </c:pt>
                <c:pt idx="157">
                  <c:v>-2.9157848768844141E-2</c:v>
                </c:pt>
                <c:pt idx="158">
                  <c:v>-1.9957154962747387E-2</c:v>
                </c:pt>
                <c:pt idx="159">
                  <c:v>1.5705902313728121E-2</c:v>
                </c:pt>
                <c:pt idx="160">
                  <c:v>-5.9004947484366355E-2</c:v>
                </c:pt>
                <c:pt idx="161">
                  <c:v>-4.4157501990989972E-2</c:v>
                </c:pt>
                <c:pt idx="162">
                  <c:v>-5.0951770684369138E-2</c:v>
                </c:pt>
                <c:pt idx="163">
                  <c:v>-7.5466218946579525E-2</c:v>
                </c:pt>
                <c:pt idx="164">
                  <c:v>-1.7663372535935772E-2</c:v>
                </c:pt>
                <c:pt idx="165">
                  <c:v>1.405645286213655E-2</c:v>
                </c:pt>
                <c:pt idx="166">
                  <c:v>-7.664017802953834E-3</c:v>
                </c:pt>
                <c:pt idx="167">
                  <c:v>9.6301277004552065E-3</c:v>
                </c:pt>
                <c:pt idx="168">
                  <c:v>4.7045525956484438E-2</c:v>
                </c:pt>
                <c:pt idx="169">
                  <c:v>4.6491036264500379E-2</c:v>
                </c:pt>
                <c:pt idx="170">
                  <c:v>1.0546045366750065E-2</c:v>
                </c:pt>
                <c:pt idx="171">
                  <c:v>-2.2235068407276404E-3</c:v>
                </c:pt>
                <c:pt idx="172">
                  <c:v>0.12547746056516024</c:v>
                </c:pt>
                <c:pt idx="173">
                  <c:v>-0.1334910162811406</c:v>
                </c:pt>
                <c:pt idx="174">
                  <c:v>-6.4135622877229542E-3</c:v>
                </c:pt>
                <c:pt idx="175">
                  <c:v>-1.2337465979567461E-2</c:v>
                </c:pt>
                <c:pt idx="176">
                  <c:v>-1.0316818435177427E-2</c:v>
                </c:pt>
                <c:pt idx="177">
                  <c:v>-9.0566970380211276E-2</c:v>
                </c:pt>
                <c:pt idx="178">
                  <c:v>8.2440118165165943E-2</c:v>
                </c:pt>
                <c:pt idx="179">
                  <c:v>-7.1763291464497364E-3</c:v>
                </c:pt>
                <c:pt idx="180">
                  <c:v>-1.3804491909172267E-2</c:v>
                </c:pt>
                <c:pt idx="181">
                  <c:v>1.4843149006389944E-3</c:v>
                </c:pt>
                <c:pt idx="182">
                  <c:v>-1.8280105251063376E-2</c:v>
                </c:pt>
                <c:pt idx="183">
                  <c:v>-1.0929478827653605E-2</c:v>
                </c:pt>
                <c:pt idx="184">
                  <c:v>-1.8227193077220358E-3</c:v>
                </c:pt>
                <c:pt idx="185">
                  <c:v>-5.3572618528332575E-3</c:v>
                </c:pt>
                <c:pt idx="186">
                  <c:v>-4.3016803323096472E-3</c:v>
                </c:pt>
                <c:pt idx="187">
                  <c:v>-7.4355474266663123E-3</c:v>
                </c:pt>
                <c:pt idx="188">
                  <c:v>-3.9468091710776355E-3</c:v>
                </c:pt>
                <c:pt idx="189">
                  <c:v>-5.5449809821203977E-3</c:v>
                </c:pt>
                <c:pt idx="190">
                  <c:v>-4.7160952018806667E-3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CC-4BAA-84D9-C82751C51B43}"/>
            </c:ext>
          </c:extLst>
        </c:ser>
        <c:ser>
          <c:idx val="4"/>
          <c:order val="4"/>
          <c:tx>
            <c:strRef>
              <c:f>crush!$BU$2</c:f>
              <c:strCache>
                <c:ptCount val="1"/>
                <c:pt idx="0">
                  <c:v>2016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crush!$BK$3:$BK$229</c:f>
              <c:numCache>
                <c:formatCode>General</c:formatCode>
                <c:ptCount val="227"/>
              </c:numCache>
            </c:numRef>
          </c:cat>
          <c:val>
            <c:numRef>
              <c:f>crush!$BT$3:$BT$229</c:f>
              <c:numCache>
                <c:formatCode>0.0%</c:formatCode>
                <c:ptCount val="227"/>
                <c:pt idx="24">
                  <c:v>1.1995235580923455E-2</c:v>
                </c:pt>
                <c:pt idx="25">
                  <c:v>-2.0787502970892793E-3</c:v>
                </c:pt>
                <c:pt idx="26">
                  <c:v>5.0029880655973157E-3</c:v>
                </c:pt>
                <c:pt idx="27">
                  <c:v>1.9151966376133575E-2</c:v>
                </c:pt>
                <c:pt idx="28">
                  <c:v>2.0228814843885584E-2</c:v>
                </c:pt>
                <c:pt idx="29">
                  <c:v>1.5213673021820424E-2</c:v>
                </c:pt>
                <c:pt idx="30">
                  <c:v>6.7290348845782486E-2</c:v>
                </c:pt>
                <c:pt idx="31">
                  <c:v>4.2813296960599101E-2</c:v>
                </c:pt>
                <c:pt idx="32">
                  <c:v>2.5495526602484636E-2</c:v>
                </c:pt>
                <c:pt idx="33">
                  <c:v>1.6895548675245481E-2</c:v>
                </c:pt>
                <c:pt idx="34">
                  <c:v>4.1248722916788216E-3</c:v>
                </c:pt>
                <c:pt idx="35">
                  <c:v>9.4996956981471897E-2</c:v>
                </c:pt>
                <c:pt idx="36">
                  <c:v>2.2305069362047514E-2</c:v>
                </c:pt>
                <c:pt idx="37">
                  <c:v>5.7396211087028193E-2</c:v>
                </c:pt>
                <c:pt idx="38">
                  <c:v>2.3541812539983886E-2</c:v>
                </c:pt>
                <c:pt idx="39">
                  <c:v>8.057799492326434E-2</c:v>
                </c:pt>
                <c:pt idx="40">
                  <c:v>1.417221424132864E-2</c:v>
                </c:pt>
                <c:pt idx="41">
                  <c:v>3.8426844140206695E-2</c:v>
                </c:pt>
                <c:pt idx="42">
                  <c:v>7.2896573547412968E-3</c:v>
                </c:pt>
                <c:pt idx="43">
                  <c:v>-2.638869032054536E-2</c:v>
                </c:pt>
                <c:pt idx="44">
                  <c:v>2.4782906158254958E-2</c:v>
                </c:pt>
                <c:pt idx="45">
                  <c:v>8.0273386249950507E-2</c:v>
                </c:pt>
                <c:pt idx="46">
                  <c:v>2.2606623568307338E-2</c:v>
                </c:pt>
                <c:pt idx="47">
                  <c:v>4.0801602976979878E-2</c:v>
                </c:pt>
                <c:pt idx="48">
                  <c:v>2.714354667129748E-2</c:v>
                </c:pt>
                <c:pt idx="49">
                  <c:v>3.4568351599840397E-2</c:v>
                </c:pt>
                <c:pt idx="50">
                  <c:v>-1.2674966696236134E-2</c:v>
                </c:pt>
                <c:pt idx="51">
                  <c:v>4.5389655202418888E-2</c:v>
                </c:pt>
                <c:pt idx="52">
                  <c:v>1.2773034780167003E-2</c:v>
                </c:pt>
                <c:pt idx="53">
                  <c:v>-9.5057625016803371E-3</c:v>
                </c:pt>
                <c:pt idx="54">
                  <c:v>1.471978813814212E-2</c:v>
                </c:pt>
                <c:pt idx="55">
                  <c:v>9.9031518711236943E-2</c:v>
                </c:pt>
                <c:pt idx="56">
                  <c:v>-6.3623266521212196E-3</c:v>
                </c:pt>
                <c:pt idx="57">
                  <c:v>1.8894736287752734E-2</c:v>
                </c:pt>
                <c:pt idx="58">
                  <c:v>-3.4555662052299652E-2</c:v>
                </c:pt>
                <c:pt idx="59">
                  <c:v>-9.9346856944240503E-2</c:v>
                </c:pt>
                <c:pt idx="60">
                  <c:v>-0.29784475980302882</c:v>
                </c:pt>
                <c:pt idx="61">
                  <c:v>-0.24418185390122399</c:v>
                </c:pt>
                <c:pt idx="62">
                  <c:v>-1.2254544721841343E-2</c:v>
                </c:pt>
                <c:pt idx="63">
                  <c:v>0.17758639402075549</c:v>
                </c:pt>
                <c:pt idx="64">
                  <c:v>0.36532897800829545</c:v>
                </c:pt>
                <c:pt idx="65">
                  <c:v>0.16107945415254077</c:v>
                </c:pt>
                <c:pt idx="66">
                  <c:v>3.5655361780327688E-2</c:v>
                </c:pt>
                <c:pt idx="67">
                  <c:v>1.7639803689815658E-2</c:v>
                </c:pt>
                <c:pt idx="68">
                  <c:v>-8.2731178964912111E-4</c:v>
                </c:pt>
                <c:pt idx="69">
                  <c:v>-1.1527503712751019E-2</c:v>
                </c:pt>
                <c:pt idx="70">
                  <c:v>-1.060678567945561E-2</c:v>
                </c:pt>
                <c:pt idx="71">
                  <c:v>-4.4728937801026269E-3</c:v>
                </c:pt>
                <c:pt idx="72">
                  <c:v>1.6315602922943762E-2</c:v>
                </c:pt>
                <c:pt idx="73">
                  <c:v>-5.9206562112608108E-3</c:v>
                </c:pt>
                <c:pt idx="74">
                  <c:v>1.138047714712942E-2</c:v>
                </c:pt>
                <c:pt idx="75">
                  <c:v>-2.0882351728967241E-2</c:v>
                </c:pt>
                <c:pt idx="76">
                  <c:v>1.7096241356925779E-2</c:v>
                </c:pt>
                <c:pt idx="77">
                  <c:v>-1.887722919996937E-2</c:v>
                </c:pt>
                <c:pt idx="78">
                  <c:v>-1.0842886366033144E-2</c:v>
                </c:pt>
                <c:pt idx="79">
                  <c:v>1.71583931213527E-2</c:v>
                </c:pt>
                <c:pt idx="80">
                  <c:v>-1.726287695993689E-2</c:v>
                </c:pt>
                <c:pt idx="81">
                  <c:v>-3.9473376907954272E-2</c:v>
                </c:pt>
                <c:pt idx="82">
                  <c:v>4.1944962808329045E-2</c:v>
                </c:pt>
                <c:pt idx="83">
                  <c:v>8.7289158198881056E-3</c:v>
                </c:pt>
                <c:pt idx="84">
                  <c:v>-4.0831158494783804E-2</c:v>
                </c:pt>
                <c:pt idx="85">
                  <c:v>9.4848254351337369E-3</c:v>
                </c:pt>
                <c:pt idx="86">
                  <c:v>-8.5141272535846801E-2</c:v>
                </c:pt>
                <c:pt idx="87">
                  <c:v>-0.10042501054408293</c:v>
                </c:pt>
                <c:pt idx="88">
                  <c:v>-1.2197718812374525E-3</c:v>
                </c:pt>
                <c:pt idx="89">
                  <c:v>9.2318367971248372E-2</c:v>
                </c:pt>
                <c:pt idx="90">
                  <c:v>5.8733037289667944E-2</c:v>
                </c:pt>
                <c:pt idx="91">
                  <c:v>1.6731619504086304E-2</c:v>
                </c:pt>
                <c:pt idx="92">
                  <c:v>2.8084556074197131E-2</c:v>
                </c:pt>
                <c:pt idx="93">
                  <c:v>-1.4827601208409757E-2</c:v>
                </c:pt>
                <c:pt idx="94">
                  <c:v>1.7884197689494674E-2</c:v>
                </c:pt>
                <c:pt idx="95">
                  <c:v>4.2460196905516279E-2</c:v>
                </c:pt>
                <c:pt idx="96">
                  <c:v>-1.6011026305513432E-2</c:v>
                </c:pt>
                <c:pt idx="97">
                  <c:v>-3.1190633089821507E-2</c:v>
                </c:pt>
                <c:pt idx="98">
                  <c:v>-9.5063962921418166E-2</c:v>
                </c:pt>
                <c:pt idx="99">
                  <c:v>-9.863765731994123E-2</c:v>
                </c:pt>
                <c:pt idx="100">
                  <c:v>5.5435733234672102E-2</c:v>
                </c:pt>
                <c:pt idx="101">
                  <c:v>0.13125998368813108</c:v>
                </c:pt>
                <c:pt idx="102">
                  <c:v>-5.0586279077512453E-3</c:v>
                </c:pt>
                <c:pt idx="103">
                  <c:v>2.5785504058044473E-2</c:v>
                </c:pt>
                <c:pt idx="104">
                  <c:v>-3.1076381367844186E-2</c:v>
                </c:pt>
                <c:pt idx="105">
                  <c:v>2.3400336220355866E-2</c:v>
                </c:pt>
                <c:pt idx="106">
                  <c:v>2.0972694346563792E-3</c:v>
                </c:pt>
                <c:pt idx="107">
                  <c:v>-2.0038558639584148E-2</c:v>
                </c:pt>
                <c:pt idx="108">
                  <c:v>-2.420216816785048E-2</c:v>
                </c:pt>
                <c:pt idx="109">
                  <c:v>-3.0345479915404927E-2</c:v>
                </c:pt>
                <c:pt idx="110">
                  <c:v>4.5312979378451468E-2</c:v>
                </c:pt>
                <c:pt idx="111">
                  <c:v>2.1121683647884471E-2</c:v>
                </c:pt>
                <c:pt idx="112">
                  <c:v>-1.5191490355508264E-2</c:v>
                </c:pt>
                <c:pt idx="113">
                  <c:v>1.3388851057840601E-2</c:v>
                </c:pt>
                <c:pt idx="114">
                  <c:v>-4.2014171444824111E-3</c:v>
                </c:pt>
                <c:pt idx="115">
                  <c:v>-4.0498986347408894E-2</c:v>
                </c:pt>
                <c:pt idx="116">
                  <c:v>-1.173643933401558E-2</c:v>
                </c:pt>
                <c:pt idx="117">
                  <c:v>1.0727801191286357E-2</c:v>
                </c:pt>
                <c:pt idx="118">
                  <c:v>-1.5622596095509311E-2</c:v>
                </c:pt>
                <c:pt idx="119">
                  <c:v>-3.1535838240556391E-2</c:v>
                </c:pt>
                <c:pt idx="120">
                  <c:v>-2.2426941223699703E-2</c:v>
                </c:pt>
                <c:pt idx="121">
                  <c:v>-4.7575952963972989E-2</c:v>
                </c:pt>
                <c:pt idx="122">
                  <c:v>1.1064497796632766E-2</c:v>
                </c:pt>
                <c:pt idx="123">
                  <c:v>3.2455658709302448E-2</c:v>
                </c:pt>
                <c:pt idx="124">
                  <c:v>-3.9020757095643899E-2</c:v>
                </c:pt>
                <c:pt idx="125">
                  <c:v>-4.6006007271215399E-2</c:v>
                </c:pt>
                <c:pt idx="126">
                  <c:v>8.7745496492743769E-3</c:v>
                </c:pt>
                <c:pt idx="127">
                  <c:v>-1.1847389300733147E-2</c:v>
                </c:pt>
                <c:pt idx="128">
                  <c:v>-5.5665670034201864E-2</c:v>
                </c:pt>
                <c:pt idx="129">
                  <c:v>1.417809878426346E-2</c:v>
                </c:pt>
                <c:pt idx="130">
                  <c:v>-3.9328557618344973E-2</c:v>
                </c:pt>
                <c:pt idx="131">
                  <c:v>-4.2847450206928372E-2</c:v>
                </c:pt>
                <c:pt idx="132">
                  <c:v>-3.2765474172805731E-2</c:v>
                </c:pt>
                <c:pt idx="133">
                  <c:v>-1.3019017835449009E-2</c:v>
                </c:pt>
                <c:pt idx="134">
                  <c:v>-4.1062130241167338E-2</c:v>
                </c:pt>
                <c:pt idx="135">
                  <c:v>-2.4706407099580607E-2</c:v>
                </c:pt>
                <c:pt idx="136">
                  <c:v>-6.2296006707888874E-2</c:v>
                </c:pt>
                <c:pt idx="137">
                  <c:v>-3.6570268541251783E-2</c:v>
                </c:pt>
                <c:pt idx="138">
                  <c:v>-3.8564739360550604E-2</c:v>
                </c:pt>
                <c:pt idx="139">
                  <c:v>-2.9553722671785521E-2</c:v>
                </c:pt>
                <c:pt idx="140">
                  <c:v>-3.1036517596139845E-2</c:v>
                </c:pt>
                <c:pt idx="141">
                  <c:v>-1.5387370076411E-2</c:v>
                </c:pt>
                <c:pt idx="142">
                  <c:v>-3.2162787066085274E-2</c:v>
                </c:pt>
                <c:pt idx="143">
                  <c:v>-1.7170940707151944E-2</c:v>
                </c:pt>
                <c:pt idx="144">
                  <c:v>-4.2079363938158837E-2</c:v>
                </c:pt>
                <c:pt idx="145">
                  <c:v>-2.818801412471289E-3</c:v>
                </c:pt>
                <c:pt idx="146">
                  <c:v>-3.514767455227813E-2</c:v>
                </c:pt>
                <c:pt idx="147">
                  <c:v>-1.3540356287300492E-2</c:v>
                </c:pt>
                <c:pt idx="148">
                  <c:v>-2.8608916937279322E-2</c:v>
                </c:pt>
                <c:pt idx="149">
                  <c:v>-1.7815758393941838E-2</c:v>
                </c:pt>
                <c:pt idx="150">
                  <c:v>-2.5909390860503353E-2</c:v>
                </c:pt>
                <c:pt idx="151">
                  <c:v>-1.4149820922151848E-2</c:v>
                </c:pt>
                <c:pt idx="152">
                  <c:v>-2.0875464295001742E-2</c:v>
                </c:pt>
                <c:pt idx="153">
                  <c:v>-1.2005621684811299E-2</c:v>
                </c:pt>
                <c:pt idx="154">
                  <c:v>-1.3947291896664276E-2</c:v>
                </c:pt>
                <c:pt idx="155">
                  <c:v>9.9112189611071273E-4</c:v>
                </c:pt>
                <c:pt idx="156">
                  <c:v>1.5355588965071248E-3</c:v>
                </c:pt>
                <c:pt idx="157">
                  <c:v>-6.5291408521568513E-3</c:v>
                </c:pt>
                <c:pt idx="158">
                  <c:v>-4.0660772354241502E-3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CC-4BAA-84D9-C82751C51B43}"/>
            </c:ext>
          </c:extLst>
        </c:ser>
        <c:ser>
          <c:idx val="5"/>
          <c:order val="5"/>
          <c:tx>
            <c:strRef>
              <c:f>crush!$BW$2</c:f>
              <c:strCache>
                <c:ptCount val="1"/>
                <c:pt idx="0">
                  <c:v>2017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crush!$BK$3:$BK$229</c:f>
              <c:numCache>
                <c:formatCode>General</c:formatCode>
                <c:ptCount val="227"/>
              </c:numCache>
            </c:numRef>
          </c:cat>
          <c:val>
            <c:numRef>
              <c:f>crush!$BV$3:$BV$229</c:f>
              <c:numCache>
                <c:formatCode>0.0%</c:formatCode>
                <c:ptCount val="227"/>
                <c:pt idx="35">
                  <c:v>2.7231586633239508E-2</c:v>
                </c:pt>
                <c:pt idx="36">
                  <c:v>2.2194682510713635E-2</c:v>
                </c:pt>
                <c:pt idx="37">
                  <c:v>4.0726084475065198E-2</c:v>
                </c:pt>
                <c:pt idx="38">
                  <c:v>3.0728495110415421E-2</c:v>
                </c:pt>
                <c:pt idx="39">
                  <c:v>7.2279553167461055E-2</c:v>
                </c:pt>
                <c:pt idx="40">
                  <c:v>5.5456376825430115E-2</c:v>
                </c:pt>
                <c:pt idx="41">
                  <c:v>2.2060832760001731E-2</c:v>
                </c:pt>
                <c:pt idx="42">
                  <c:v>4.2745942865334008E-2</c:v>
                </c:pt>
                <c:pt idx="43">
                  <c:v>2.5081147695379724E-2</c:v>
                </c:pt>
                <c:pt idx="44">
                  <c:v>1.7453096403404422E-2</c:v>
                </c:pt>
                <c:pt idx="45">
                  <c:v>7.1838688621515823E-2</c:v>
                </c:pt>
                <c:pt idx="46">
                  <c:v>5.8830114055529681E-2</c:v>
                </c:pt>
                <c:pt idx="47">
                  <c:v>1.5093022048505045E-2</c:v>
                </c:pt>
                <c:pt idx="48">
                  <c:v>5.1644753954414924E-2</c:v>
                </c:pt>
                <c:pt idx="49">
                  <c:v>3.4265295011459584E-2</c:v>
                </c:pt>
                <c:pt idx="50">
                  <c:v>3.090390304265378E-2</c:v>
                </c:pt>
                <c:pt idx="51">
                  <c:v>4.1118495143284917E-2</c:v>
                </c:pt>
                <c:pt idx="52">
                  <c:v>5.7653924444321603E-2</c:v>
                </c:pt>
                <c:pt idx="53">
                  <c:v>-1.8224530085100166E-2</c:v>
                </c:pt>
                <c:pt idx="54">
                  <c:v>0.12598628910502641</c:v>
                </c:pt>
                <c:pt idx="55">
                  <c:v>-2.3596732075975679E-2</c:v>
                </c:pt>
                <c:pt idx="56">
                  <c:v>1.9401478937470129E-2</c:v>
                </c:pt>
                <c:pt idx="57">
                  <c:v>-1.5786856817345818E-4</c:v>
                </c:pt>
                <c:pt idx="58">
                  <c:v>-6.3372363628853234E-2</c:v>
                </c:pt>
                <c:pt idx="59">
                  <c:v>-0.22560896232562866</c:v>
                </c:pt>
                <c:pt idx="60">
                  <c:v>-0.40299251599015973</c:v>
                </c:pt>
                <c:pt idx="61">
                  <c:v>-0.12146669707441832</c:v>
                </c:pt>
                <c:pt idx="62">
                  <c:v>1.7363345165821817E-2</c:v>
                </c:pt>
                <c:pt idx="63">
                  <c:v>5.0128692270156525E-2</c:v>
                </c:pt>
                <c:pt idx="64">
                  <c:v>0.45019888456219181</c:v>
                </c:pt>
                <c:pt idx="65">
                  <c:v>0.38055977564619736</c:v>
                </c:pt>
                <c:pt idx="66">
                  <c:v>5.7395679728423854E-2</c:v>
                </c:pt>
                <c:pt idx="67">
                  <c:v>2.4295136583397658E-3</c:v>
                </c:pt>
                <c:pt idx="68">
                  <c:v>1.1941662088592375E-2</c:v>
                </c:pt>
                <c:pt idx="69">
                  <c:v>-6.179677743751022E-2</c:v>
                </c:pt>
                <c:pt idx="70">
                  <c:v>-9.3277247325258106E-2</c:v>
                </c:pt>
                <c:pt idx="71">
                  <c:v>-0.14825468589352941</c:v>
                </c:pt>
                <c:pt idx="72">
                  <c:v>-4.7965649929016974E-2</c:v>
                </c:pt>
                <c:pt idx="73">
                  <c:v>3.0745515510798294E-3</c:v>
                </c:pt>
                <c:pt idx="74">
                  <c:v>0.12891065024914128</c:v>
                </c:pt>
                <c:pt idx="75">
                  <c:v>0.10217443721115438</c:v>
                </c:pt>
                <c:pt idx="76">
                  <c:v>6.0686744528248626E-2</c:v>
                </c:pt>
                <c:pt idx="77">
                  <c:v>4.2828718016470591E-2</c:v>
                </c:pt>
                <c:pt idx="78">
                  <c:v>1.4527900987238995E-2</c:v>
                </c:pt>
                <c:pt idx="79">
                  <c:v>-1.6196900638239642E-2</c:v>
                </c:pt>
                <c:pt idx="80">
                  <c:v>-1.1290367155441183E-2</c:v>
                </c:pt>
                <c:pt idx="81">
                  <c:v>2.5298598830255092E-2</c:v>
                </c:pt>
                <c:pt idx="82">
                  <c:v>1.7909896081496957E-2</c:v>
                </c:pt>
                <c:pt idx="83">
                  <c:v>-1.4352033937391262E-2</c:v>
                </c:pt>
                <c:pt idx="84">
                  <c:v>1.0961298637519379E-2</c:v>
                </c:pt>
                <c:pt idx="85">
                  <c:v>9.4692200417406669E-3</c:v>
                </c:pt>
                <c:pt idx="86">
                  <c:v>-2.7484025387311539E-2</c:v>
                </c:pt>
                <c:pt idx="87">
                  <c:v>-0.13962423082617936</c:v>
                </c:pt>
                <c:pt idx="88">
                  <c:v>-5.1145383177763848E-2</c:v>
                </c:pt>
                <c:pt idx="89">
                  <c:v>8.6894012113280628E-2</c:v>
                </c:pt>
                <c:pt idx="90">
                  <c:v>4.4540221774162836E-2</c:v>
                </c:pt>
                <c:pt idx="91">
                  <c:v>-8.3073488256084627E-3</c:v>
                </c:pt>
                <c:pt idx="92">
                  <c:v>1.5553908230494518E-2</c:v>
                </c:pt>
                <c:pt idx="93">
                  <c:v>5.5684403743080924E-2</c:v>
                </c:pt>
                <c:pt idx="94">
                  <c:v>-5.9508563025485461E-3</c:v>
                </c:pt>
                <c:pt idx="95">
                  <c:v>-2.6049800968049541E-2</c:v>
                </c:pt>
                <c:pt idx="96">
                  <c:v>-1.7511812541964655E-2</c:v>
                </c:pt>
                <c:pt idx="97">
                  <c:v>-6.6460398409878829E-3</c:v>
                </c:pt>
                <c:pt idx="98">
                  <c:v>-1.7173199916007076E-2</c:v>
                </c:pt>
                <c:pt idx="99">
                  <c:v>2.8771961899148879E-2</c:v>
                </c:pt>
                <c:pt idx="100">
                  <c:v>3.1130933121334636E-2</c:v>
                </c:pt>
                <c:pt idx="101">
                  <c:v>1.7149391006421655E-2</c:v>
                </c:pt>
                <c:pt idx="102">
                  <c:v>1.3758052779714092E-2</c:v>
                </c:pt>
                <c:pt idx="103">
                  <c:v>-1.6777117200237779E-2</c:v>
                </c:pt>
                <c:pt idx="104">
                  <c:v>8.9124417009934787E-3</c:v>
                </c:pt>
                <c:pt idx="105">
                  <c:v>-9.6164726320251415E-3</c:v>
                </c:pt>
                <c:pt idx="106">
                  <c:v>1.2700621884613406E-2</c:v>
                </c:pt>
                <c:pt idx="107">
                  <c:v>-2.5839392911479853E-2</c:v>
                </c:pt>
                <c:pt idx="108">
                  <c:v>-2.7417547124406583E-2</c:v>
                </c:pt>
                <c:pt idx="109">
                  <c:v>2.437076146922923E-2</c:v>
                </c:pt>
                <c:pt idx="110">
                  <c:v>1.2754041199536714E-2</c:v>
                </c:pt>
                <c:pt idx="111">
                  <c:v>-2.3837269501635339E-3</c:v>
                </c:pt>
                <c:pt idx="112">
                  <c:v>-1.9734263270969166E-2</c:v>
                </c:pt>
                <c:pt idx="113">
                  <c:v>-4.4918355135635135E-2</c:v>
                </c:pt>
                <c:pt idx="114">
                  <c:v>-1.6937598451238656E-2</c:v>
                </c:pt>
                <c:pt idx="115">
                  <c:v>2.7959448804491305E-2</c:v>
                </c:pt>
                <c:pt idx="116">
                  <c:v>-9.946220000862982E-3</c:v>
                </c:pt>
                <c:pt idx="117">
                  <c:v>-3.5098870349209554E-2</c:v>
                </c:pt>
                <c:pt idx="118">
                  <c:v>1.0204469183080489E-3</c:v>
                </c:pt>
                <c:pt idx="119">
                  <c:v>2.8896272007963297E-3</c:v>
                </c:pt>
                <c:pt idx="121">
                  <c:v>-1.4006958829342553E-2</c:v>
                </c:pt>
                <c:pt idx="122">
                  <c:v>-6.8483682317500794E-2</c:v>
                </c:pt>
                <c:pt idx="123">
                  <c:v>3.9347436508872513E-2</c:v>
                </c:pt>
                <c:pt idx="124">
                  <c:v>4.8346963171128965E-2</c:v>
                </c:pt>
                <c:pt idx="125">
                  <c:v>-4.6128947303751278E-2</c:v>
                </c:pt>
                <c:pt idx="126">
                  <c:v>8.713944798570683E-4</c:v>
                </c:pt>
                <c:pt idx="127">
                  <c:v>-9.2931564824233481E-3</c:v>
                </c:pt>
                <c:pt idx="128">
                  <c:v>-4.7982893635653334E-2</c:v>
                </c:pt>
                <c:pt idx="129">
                  <c:v>-1.6541881957673699E-2</c:v>
                </c:pt>
                <c:pt idx="130">
                  <c:v>6.2777185549611758E-4</c:v>
                </c:pt>
                <c:pt idx="131">
                  <c:v>-6.3634181244319632E-2</c:v>
                </c:pt>
                <c:pt idx="132">
                  <c:v>2.3061843104515867E-2</c:v>
                </c:pt>
                <c:pt idx="133">
                  <c:v>1.2525683788690234E-2</c:v>
                </c:pt>
                <c:pt idx="134">
                  <c:v>-3.2456005458265214E-2</c:v>
                </c:pt>
                <c:pt idx="135">
                  <c:v>-1.1352799109555001E-2</c:v>
                </c:pt>
                <c:pt idx="136">
                  <c:v>-6.7443061914928659E-2</c:v>
                </c:pt>
                <c:pt idx="137">
                  <c:v>-7.4530453109403871E-2</c:v>
                </c:pt>
                <c:pt idx="138">
                  <c:v>2.0801171282205932E-2</c:v>
                </c:pt>
                <c:pt idx="139">
                  <c:v>-7.9126264913619737E-2</c:v>
                </c:pt>
                <c:pt idx="140">
                  <c:v>-2.4332125026310381E-2</c:v>
                </c:pt>
                <c:pt idx="141">
                  <c:v>-4.8306406295003934E-3</c:v>
                </c:pt>
                <c:pt idx="142">
                  <c:v>-6.2347008439845308E-3</c:v>
                </c:pt>
                <c:pt idx="143">
                  <c:v>2.3119161346419337E-3</c:v>
                </c:pt>
                <c:pt idx="144">
                  <c:v>-2.0237653559641133E-2</c:v>
                </c:pt>
                <c:pt idx="145">
                  <c:v>-5.2135420254488862E-2</c:v>
                </c:pt>
                <c:pt idx="146">
                  <c:v>-4.2923243541108269E-2</c:v>
                </c:pt>
                <c:pt idx="147">
                  <c:v>-4.1661768816830758E-2</c:v>
                </c:pt>
                <c:pt idx="148">
                  <c:v>-4.5790933138449119E-2</c:v>
                </c:pt>
                <c:pt idx="149">
                  <c:v>3.5597915098759148E-2</c:v>
                </c:pt>
                <c:pt idx="150">
                  <c:v>6.3436832134677879E-4</c:v>
                </c:pt>
                <c:pt idx="151">
                  <c:v>-3.9848066732624976E-2</c:v>
                </c:pt>
                <c:pt idx="152">
                  <c:v>-2.4631203518379302E-2</c:v>
                </c:pt>
                <c:pt idx="153">
                  <c:v>-3.0550202954948563E-2</c:v>
                </c:pt>
                <c:pt idx="154">
                  <c:v>7.4535062149426179E-3</c:v>
                </c:pt>
                <c:pt idx="155">
                  <c:v>-1.4389040244805001E-2</c:v>
                </c:pt>
                <c:pt idx="156">
                  <c:v>-9.7227529963316572E-3</c:v>
                </c:pt>
                <c:pt idx="157">
                  <c:v>-3.049949457762885E-2</c:v>
                </c:pt>
                <c:pt idx="158">
                  <c:v>-3.443817869012307E-2</c:v>
                </c:pt>
                <c:pt idx="159">
                  <c:v>-3.0920605455008909E-2</c:v>
                </c:pt>
                <c:pt idx="160">
                  <c:v>-1.0440325216734866E-2</c:v>
                </c:pt>
                <c:pt idx="161">
                  <c:v>-2.1524147513335597E-2</c:v>
                </c:pt>
                <c:pt idx="162">
                  <c:v>-2.17256858466186E-2</c:v>
                </c:pt>
                <c:pt idx="163">
                  <c:v>-1.0095763713010943E-2</c:v>
                </c:pt>
                <c:pt idx="164">
                  <c:v>-1.0224745388043044E-2</c:v>
                </c:pt>
                <c:pt idx="165">
                  <c:v>-3.0032900687582305E-4</c:v>
                </c:pt>
                <c:pt idx="166">
                  <c:v>-1.2940506362847642E-3</c:v>
                </c:pt>
                <c:pt idx="167">
                  <c:v>5.292714800504781E-4</c:v>
                </c:pt>
                <c:pt idx="168">
                  <c:v>1.4539736217254809E-3</c:v>
                </c:pt>
                <c:pt idx="169">
                  <c:v>3.8963631169247302E-3</c:v>
                </c:pt>
                <c:pt idx="170">
                  <c:v>3.7430589279491451E-4</c:v>
                </c:pt>
                <c:pt idx="171">
                  <c:v>-2.092959915774479E-3</c:v>
                </c:pt>
                <c:pt idx="172">
                  <c:v>-5.9115410086771174E-4</c:v>
                </c:pt>
                <c:pt idx="173">
                  <c:v>1.2017179787359097E-3</c:v>
                </c:pt>
                <c:pt idx="174">
                  <c:v>-4.3843944036042748E-4</c:v>
                </c:pt>
                <c:pt idx="175">
                  <c:v>1.5781050855509324E-3</c:v>
                </c:pt>
                <c:pt idx="176">
                  <c:v>2.7886213295367657E-3</c:v>
                </c:pt>
                <c:pt idx="177">
                  <c:v>-6.7464115225768211E-3</c:v>
                </c:pt>
                <c:pt idx="178">
                  <c:v>-1.4956961566261404E-3</c:v>
                </c:pt>
                <c:pt idx="179">
                  <c:v>-1.3838911963404464E-3</c:v>
                </c:pt>
                <c:pt idx="180">
                  <c:v>-2.9113504302680933E-3</c:v>
                </c:pt>
                <c:pt idx="181">
                  <c:v>-1.0707265477137391E-3</c:v>
                </c:pt>
                <c:pt idx="182">
                  <c:v>-2.4683466107013785E-3</c:v>
                </c:pt>
                <c:pt idx="183">
                  <c:v>3.3586685260956857E-3</c:v>
                </c:pt>
                <c:pt idx="184">
                  <c:v>-2.7183423946889182E-3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6CC-4BAA-84D9-C82751C51B43}"/>
            </c:ext>
          </c:extLst>
        </c:ser>
        <c:ser>
          <c:idx val="6"/>
          <c:order val="6"/>
          <c:tx>
            <c:strRef>
              <c:f>crush!$BY$2</c:f>
              <c:strCache>
                <c:ptCount val="1"/>
                <c:pt idx="0">
                  <c:v>2018</c:v>
                </c:pt>
              </c:strCache>
            </c:strRef>
          </c:tx>
          <c:spPr>
            <a:ln w="222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crush!$BK$3:$BK$229</c:f>
              <c:numCache>
                <c:formatCode>General</c:formatCode>
                <c:ptCount val="227"/>
              </c:numCache>
            </c:numRef>
          </c:cat>
          <c:val>
            <c:numRef>
              <c:f>crush!$BX$3:$BX$229</c:f>
              <c:numCache>
                <c:formatCode>0.0%</c:formatCode>
                <c:ptCount val="227"/>
                <c:pt idx="30">
                  <c:v>2.557076031550469E-2</c:v>
                </c:pt>
                <c:pt idx="31">
                  <c:v>5.3897282656396345E-2</c:v>
                </c:pt>
                <c:pt idx="32">
                  <c:v>6.1522429498415687E-3</c:v>
                </c:pt>
                <c:pt idx="33">
                  <c:v>3.4990233698033321E-2</c:v>
                </c:pt>
                <c:pt idx="34">
                  <c:v>6.3735845196185942E-2</c:v>
                </c:pt>
                <c:pt idx="35">
                  <c:v>5.6948301966635778E-2</c:v>
                </c:pt>
                <c:pt idx="36">
                  <c:v>5.6323292958694537E-2</c:v>
                </c:pt>
                <c:pt idx="37">
                  <c:v>6.1303114984880003E-2</c:v>
                </c:pt>
                <c:pt idx="38">
                  <c:v>8.1718046665387623E-2</c:v>
                </c:pt>
                <c:pt idx="39">
                  <c:v>3.801270263127321E-2</c:v>
                </c:pt>
                <c:pt idx="40">
                  <c:v>3.5289454785045415E-2</c:v>
                </c:pt>
                <c:pt idx="41">
                  <c:v>2.647884867179251E-2</c:v>
                </c:pt>
                <c:pt idx="42">
                  <c:v>3.2576595909937001E-2</c:v>
                </c:pt>
                <c:pt idx="43">
                  <c:v>5.5509560006508418E-2</c:v>
                </c:pt>
                <c:pt idx="44">
                  <c:v>2.9363543460808827E-2</c:v>
                </c:pt>
                <c:pt idx="45">
                  <c:v>5.5348191879995068E-2</c:v>
                </c:pt>
                <c:pt idx="46">
                  <c:v>4.3112317195436067E-2</c:v>
                </c:pt>
                <c:pt idx="47">
                  <c:v>4.2941441854957407E-2</c:v>
                </c:pt>
                <c:pt idx="48">
                  <c:v>4.7430501167817107E-2</c:v>
                </c:pt>
                <c:pt idx="49">
                  <c:v>2.1241989510299097E-2</c:v>
                </c:pt>
                <c:pt idx="50">
                  <c:v>3.3665763031154539E-2</c:v>
                </c:pt>
                <c:pt idx="51">
                  <c:v>2.4171241770512553E-2</c:v>
                </c:pt>
                <c:pt idx="52">
                  <c:v>9.8684265214801226E-3</c:v>
                </c:pt>
                <c:pt idx="53">
                  <c:v>-2.3333560162761002E-2</c:v>
                </c:pt>
                <c:pt idx="54">
                  <c:v>3.477727374720252E-2</c:v>
                </c:pt>
                <c:pt idx="55">
                  <c:v>1.293217958721804E-2</c:v>
                </c:pt>
                <c:pt idx="56">
                  <c:v>-0.16992684810500336</c:v>
                </c:pt>
                <c:pt idx="57">
                  <c:v>-0.36890568547774877</c:v>
                </c:pt>
                <c:pt idx="58">
                  <c:v>-0.11675434273298035</c:v>
                </c:pt>
                <c:pt idx="59">
                  <c:v>-0.15082472884971951</c:v>
                </c:pt>
                <c:pt idx="60">
                  <c:v>-0.12272032885239817</c:v>
                </c:pt>
                <c:pt idx="61">
                  <c:v>-2.3033770941718754E-2</c:v>
                </c:pt>
                <c:pt idx="62">
                  <c:v>6.6599499322030076E-2</c:v>
                </c:pt>
                <c:pt idx="63">
                  <c:v>0.35195456106723122</c:v>
                </c:pt>
                <c:pt idx="64">
                  <c:v>0.43907349753312319</c:v>
                </c:pt>
                <c:pt idx="65">
                  <c:v>7.8326910470024158E-2</c:v>
                </c:pt>
                <c:pt idx="66">
                  <c:v>3.4188713164477802E-2</c:v>
                </c:pt>
                <c:pt idx="67">
                  <c:v>4.2472903691107566E-3</c:v>
                </c:pt>
                <c:pt idx="68">
                  <c:v>-8.5417473567309665E-3</c:v>
                </c:pt>
                <c:pt idx="69">
                  <c:v>7.7792737226780595E-3</c:v>
                </c:pt>
                <c:pt idx="70">
                  <c:v>-1.1403665061371582E-2</c:v>
                </c:pt>
                <c:pt idx="71">
                  <c:v>-6.3200292667838553E-2</c:v>
                </c:pt>
                <c:pt idx="72">
                  <c:v>6.2519660711148894E-3</c:v>
                </c:pt>
                <c:pt idx="73">
                  <c:v>4.499057897082015E-2</c:v>
                </c:pt>
                <c:pt idx="74">
                  <c:v>1.0514859600966431E-2</c:v>
                </c:pt>
                <c:pt idx="75">
                  <c:v>3.4823578312568326E-3</c:v>
                </c:pt>
                <c:pt idx="76">
                  <c:v>6.3969018239297126E-3</c:v>
                </c:pt>
                <c:pt idx="77">
                  <c:v>2.1479407138510043E-2</c:v>
                </c:pt>
                <c:pt idx="78">
                  <c:v>-1.948388972421411E-2</c:v>
                </c:pt>
                <c:pt idx="79">
                  <c:v>-4.8356498061081776E-3</c:v>
                </c:pt>
                <c:pt idx="80">
                  <c:v>-1.5190356364915059E-2</c:v>
                </c:pt>
                <c:pt idx="81">
                  <c:v>1.3610873977085713E-3</c:v>
                </c:pt>
                <c:pt idx="82">
                  <c:v>1.7329233206374361E-2</c:v>
                </c:pt>
                <c:pt idx="83">
                  <c:v>-3.3929116142030091E-2</c:v>
                </c:pt>
                <c:pt idx="84">
                  <c:v>7.3313714674536623E-3</c:v>
                </c:pt>
                <c:pt idx="85">
                  <c:v>1.8100163170645556E-2</c:v>
                </c:pt>
                <c:pt idx="86">
                  <c:v>-2.1049763988551407E-2</c:v>
                </c:pt>
                <c:pt idx="87">
                  <c:v>-3.0843659863746153E-2</c:v>
                </c:pt>
                <c:pt idx="88">
                  <c:v>-7.2390250575404824E-3</c:v>
                </c:pt>
                <c:pt idx="89">
                  <c:v>6.0904050089097828E-3</c:v>
                </c:pt>
                <c:pt idx="90">
                  <c:v>-7.7237944494489286E-3</c:v>
                </c:pt>
                <c:pt idx="91">
                  <c:v>-1.9504702148564812E-2</c:v>
                </c:pt>
                <c:pt idx="92">
                  <c:v>-9.810796220598994E-3</c:v>
                </c:pt>
                <c:pt idx="93">
                  <c:v>-1.5769007442219318E-2</c:v>
                </c:pt>
                <c:pt idx="94">
                  <c:v>4.7017278076502578E-2</c:v>
                </c:pt>
                <c:pt idx="95">
                  <c:v>2.6397128502840705E-2</c:v>
                </c:pt>
                <c:pt idx="96">
                  <c:v>2.5668783960716368E-2</c:v>
                </c:pt>
                <c:pt idx="97">
                  <c:v>-2.6687829221418657E-2</c:v>
                </c:pt>
                <c:pt idx="98">
                  <c:v>5.120812859904289E-3</c:v>
                </c:pt>
                <c:pt idx="99">
                  <c:v>4.3865324665636196E-3</c:v>
                </c:pt>
                <c:pt idx="100">
                  <c:v>1.8685628572311042E-2</c:v>
                </c:pt>
                <c:pt idx="101">
                  <c:v>8.214475062472415E-3</c:v>
                </c:pt>
                <c:pt idx="102">
                  <c:v>-5.3045533163247338E-3</c:v>
                </c:pt>
                <c:pt idx="103">
                  <c:v>1.5083724503935692E-2</c:v>
                </c:pt>
                <c:pt idx="104">
                  <c:v>-3.1107961233007408E-2</c:v>
                </c:pt>
                <c:pt idx="105">
                  <c:v>-4.0824001400070253E-2</c:v>
                </c:pt>
                <c:pt idx="106">
                  <c:v>-4.9922873137208224E-2</c:v>
                </c:pt>
                <c:pt idx="107">
                  <c:v>-5.7361410117528155E-2</c:v>
                </c:pt>
                <c:pt idx="108">
                  <c:v>8.0589602763853629E-2</c:v>
                </c:pt>
                <c:pt idx="109">
                  <c:v>8.6885221560901615E-2</c:v>
                </c:pt>
                <c:pt idx="110">
                  <c:v>-5.617765935313046E-3</c:v>
                </c:pt>
                <c:pt idx="111">
                  <c:v>8.2277794149966388E-3</c:v>
                </c:pt>
                <c:pt idx="112">
                  <c:v>-3.0769987165545576E-2</c:v>
                </c:pt>
                <c:pt idx="113">
                  <c:v>-3.5808194815315941E-2</c:v>
                </c:pt>
                <c:pt idx="114">
                  <c:v>-6.4184675184712936E-2</c:v>
                </c:pt>
                <c:pt idx="115">
                  <c:v>-7.2124849062192298E-2</c:v>
                </c:pt>
                <c:pt idx="116">
                  <c:v>6.0392339485976443E-2</c:v>
                </c:pt>
                <c:pt idx="117">
                  <c:v>5.3916161618867919E-2</c:v>
                </c:pt>
                <c:pt idx="118">
                  <c:v>-3.8685128663621837E-2</c:v>
                </c:pt>
                <c:pt idx="119">
                  <c:v>-0.12868246857306909</c:v>
                </c:pt>
                <c:pt idx="121">
                  <c:v>5.4456722265073254E-2</c:v>
                </c:pt>
                <c:pt idx="122">
                  <c:v>9.0115354976078366E-2</c:v>
                </c:pt>
                <c:pt idx="123">
                  <c:v>3.6023022547728711E-3</c:v>
                </c:pt>
                <c:pt idx="124">
                  <c:v>1.328441447564499E-2</c:v>
                </c:pt>
                <c:pt idx="125">
                  <c:v>2.9082251435845641E-2</c:v>
                </c:pt>
                <c:pt idx="126">
                  <c:v>1.1261968165125369E-2</c:v>
                </c:pt>
                <c:pt idx="127">
                  <c:v>8.7535291683559224E-3</c:v>
                </c:pt>
                <c:pt idx="128">
                  <c:v>-3.1035466674036227E-2</c:v>
                </c:pt>
                <c:pt idx="129">
                  <c:v>3.540382213576998E-3</c:v>
                </c:pt>
                <c:pt idx="130">
                  <c:v>-6.1138154970543868E-2</c:v>
                </c:pt>
                <c:pt idx="131">
                  <c:v>6.3293895212255591E-2</c:v>
                </c:pt>
                <c:pt idx="132">
                  <c:v>7.7294388446266238E-3</c:v>
                </c:pt>
                <c:pt idx="133">
                  <c:v>-1.4703201959503254E-2</c:v>
                </c:pt>
                <c:pt idx="134">
                  <c:v>1.9207018800099229E-2</c:v>
                </c:pt>
                <c:pt idx="135">
                  <c:v>-8.346878205542585E-3</c:v>
                </c:pt>
                <c:pt idx="136">
                  <c:v>2.1636095548329681E-3</c:v>
                </c:pt>
                <c:pt idx="137">
                  <c:v>-1.606983112694349E-2</c:v>
                </c:pt>
                <c:pt idx="138">
                  <c:v>-7.615339961995593E-3</c:v>
                </c:pt>
                <c:pt idx="139">
                  <c:v>1.3538818654510565E-2</c:v>
                </c:pt>
                <c:pt idx="140">
                  <c:v>-2.6120331468937663E-2</c:v>
                </c:pt>
                <c:pt idx="141">
                  <c:v>6.988352337007564E-3</c:v>
                </c:pt>
                <c:pt idx="142">
                  <c:v>-1.9847323092649805E-2</c:v>
                </c:pt>
                <c:pt idx="143">
                  <c:v>1.7364893468772014E-2</c:v>
                </c:pt>
                <c:pt idx="144">
                  <c:v>-4.6036384822188969E-3</c:v>
                </c:pt>
                <c:pt idx="145">
                  <c:v>1.711793578647991E-2</c:v>
                </c:pt>
                <c:pt idx="146">
                  <c:v>6.023624630341895E-3</c:v>
                </c:pt>
                <c:pt idx="147">
                  <c:v>-1.7147459051975344E-2</c:v>
                </c:pt>
                <c:pt idx="148">
                  <c:v>-3.3990211075276E-2</c:v>
                </c:pt>
                <c:pt idx="149">
                  <c:v>-1.1546552411867306E-2</c:v>
                </c:pt>
                <c:pt idx="150">
                  <c:v>-3.597774423605804E-2</c:v>
                </c:pt>
                <c:pt idx="151">
                  <c:v>5.5025340686627455E-3</c:v>
                </c:pt>
                <c:pt idx="152">
                  <c:v>2.7635434911873147E-2</c:v>
                </c:pt>
                <c:pt idx="153">
                  <c:v>-2.651151473651181E-2</c:v>
                </c:pt>
                <c:pt idx="154">
                  <c:v>-2.9727292915329384E-2</c:v>
                </c:pt>
                <c:pt idx="155">
                  <c:v>8.1817047303839319E-3</c:v>
                </c:pt>
                <c:pt idx="156">
                  <c:v>-3.2803755106506571E-2</c:v>
                </c:pt>
                <c:pt idx="157">
                  <c:v>-5.2159170186688808E-2</c:v>
                </c:pt>
                <c:pt idx="158">
                  <c:v>-0.1037539419070721</c:v>
                </c:pt>
                <c:pt idx="159">
                  <c:v>-0.13037903418929908</c:v>
                </c:pt>
                <c:pt idx="160">
                  <c:v>2.4538012515860408E-2</c:v>
                </c:pt>
                <c:pt idx="161">
                  <c:v>-4.2192958110881751E-2</c:v>
                </c:pt>
                <c:pt idx="162">
                  <c:v>-0.12134048974772987</c:v>
                </c:pt>
                <c:pt idx="163">
                  <c:v>-0.17528408517954128</c:v>
                </c:pt>
                <c:pt idx="164">
                  <c:v>-9.6986045277685437E-2</c:v>
                </c:pt>
                <c:pt idx="165">
                  <c:v>-2.9953561323740135E-2</c:v>
                </c:pt>
                <c:pt idx="166">
                  <c:v>2.0528357340053593E-4</c:v>
                </c:pt>
                <c:pt idx="167">
                  <c:v>5.2239267233119037E-3</c:v>
                </c:pt>
                <c:pt idx="168">
                  <c:v>5.8245921732549735E-2</c:v>
                </c:pt>
                <c:pt idx="169">
                  <c:v>8.5905329930134847E-2</c:v>
                </c:pt>
                <c:pt idx="170">
                  <c:v>0.12389761832341964</c:v>
                </c:pt>
                <c:pt idx="171">
                  <c:v>6.7922943735258257E-2</c:v>
                </c:pt>
                <c:pt idx="172">
                  <c:v>3.6386817157551099E-2</c:v>
                </c:pt>
                <c:pt idx="173">
                  <c:v>-4.7105782192737866E-3</c:v>
                </c:pt>
                <c:pt idx="174">
                  <c:v>1.1398919664395601E-2</c:v>
                </c:pt>
                <c:pt idx="175">
                  <c:v>1.5716393469277612E-2</c:v>
                </c:pt>
                <c:pt idx="176">
                  <c:v>-1.2456420702728344E-3</c:v>
                </c:pt>
                <c:pt idx="177">
                  <c:v>-3.0400137659201354E-2</c:v>
                </c:pt>
                <c:pt idx="178">
                  <c:v>-2.5187803497321859E-2</c:v>
                </c:pt>
                <c:pt idx="179">
                  <c:v>-8.94938516506531E-2</c:v>
                </c:pt>
                <c:pt idx="180">
                  <c:v>-0.16444498278520803</c:v>
                </c:pt>
                <c:pt idx="181">
                  <c:v>7.8964636813590589E-3</c:v>
                </c:pt>
                <c:pt idx="182">
                  <c:v>1.5791597337913521E-2</c:v>
                </c:pt>
                <c:pt idx="183">
                  <c:v>1.0427229853036679E-3</c:v>
                </c:pt>
                <c:pt idx="184">
                  <c:v>2.4039885406196254E-2</c:v>
                </c:pt>
                <c:pt idx="185">
                  <c:v>1.8096177201395502E-2</c:v>
                </c:pt>
                <c:pt idx="186">
                  <c:v>-3.3155907894583891E-2</c:v>
                </c:pt>
                <c:pt idx="187">
                  <c:v>1.2620974320346368E-2</c:v>
                </c:pt>
                <c:pt idx="188">
                  <c:v>1.2789838203705828E-2</c:v>
                </c:pt>
                <c:pt idx="189">
                  <c:v>-6.4090034071600244E-3</c:v>
                </c:pt>
                <c:pt idx="190">
                  <c:v>4.0090722630203302E-3</c:v>
                </c:pt>
                <c:pt idx="191">
                  <c:v>1.4307856207051634E-2</c:v>
                </c:pt>
                <c:pt idx="192">
                  <c:v>-3.1317534546765474E-2</c:v>
                </c:pt>
                <c:pt idx="193">
                  <c:v>-3.1366096870242305E-2</c:v>
                </c:pt>
                <c:pt idx="194">
                  <c:v>-1.8509502918051507E-2</c:v>
                </c:pt>
                <c:pt idx="195">
                  <c:v>1.2930295385460477E-2</c:v>
                </c:pt>
                <c:pt idx="196">
                  <c:v>-2.4330914525860642E-3</c:v>
                </c:pt>
                <c:pt idx="197">
                  <c:v>-2.1016854083082126E-4</c:v>
                </c:pt>
                <c:pt idx="198">
                  <c:v>-1.6427808930940688E-2</c:v>
                </c:pt>
                <c:pt idx="199">
                  <c:v>-2.3255154382286342E-3</c:v>
                </c:pt>
                <c:pt idx="200">
                  <c:v>-2.0727310981541971E-2</c:v>
                </c:pt>
                <c:pt idx="201">
                  <c:v>1.5589770186843974E-2</c:v>
                </c:pt>
                <c:pt idx="202">
                  <c:v>-1.3745781178898617E-2</c:v>
                </c:pt>
                <c:pt idx="203">
                  <c:v>-4.8480305303571503E-3</c:v>
                </c:pt>
                <c:pt idx="204">
                  <c:v>-2.3268331479691436E-2</c:v>
                </c:pt>
                <c:pt idx="205">
                  <c:v>-2.3571651013729183E-3</c:v>
                </c:pt>
                <c:pt idx="206">
                  <c:v>-4.147871018902391E-4</c:v>
                </c:pt>
                <c:pt idx="207">
                  <c:v>-6.6270453661350162E-3</c:v>
                </c:pt>
                <c:pt idx="208">
                  <c:v>-7.8568092396531508E-3</c:v>
                </c:pt>
                <c:pt idx="209">
                  <c:v>5.4358850505184172E-3</c:v>
                </c:pt>
                <c:pt idx="210">
                  <c:v>-1.7117648435458141E-2</c:v>
                </c:pt>
                <c:pt idx="211">
                  <c:v>6.0096265303340134E-3</c:v>
                </c:pt>
                <c:pt idx="212">
                  <c:v>-8.2889195034281729E-3</c:v>
                </c:pt>
                <c:pt idx="213">
                  <c:v>-2.6486539827552773E-3</c:v>
                </c:pt>
                <c:pt idx="214">
                  <c:v>-5.528756902345883E-3</c:v>
                </c:pt>
                <c:pt idx="215">
                  <c:v>5.4590948037657426E-4</c:v>
                </c:pt>
                <c:pt idx="216">
                  <c:v>-8.2988618491562291E-4</c:v>
                </c:pt>
                <c:pt idx="217">
                  <c:v>-6.5969638186757704E-3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6CC-4BAA-84D9-C82751C51B43}"/>
            </c:ext>
          </c:extLst>
        </c:ser>
        <c:ser>
          <c:idx val="7"/>
          <c:order val="7"/>
          <c:tx>
            <c:strRef>
              <c:f>crush!$CM$2</c:f>
              <c:strCache>
                <c:ptCount val="1"/>
                <c:pt idx="0">
                  <c:v>MAX</c:v>
                </c:pt>
              </c:strCache>
            </c:strRef>
          </c:tx>
          <c:spPr>
            <a:ln w="22225" cap="rnd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crush!$CL$3:$CL$229</c:f>
              <c:numCache>
                <c:formatCode>0.0%</c:formatCode>
                <c:ptCount val="22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5F-464D-B0B3-BC29FD91B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8500560"/>
        <c:axId val="1088504496"/>
      </c:lineChart>
      <c:catAx>
        <c:axId val="1088500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504496"/>
        <c:crosses val="autoZero"/>
        <c:auto val="1"/>
        <c:lblAlgn val="ctr"/>
        <c:lblOffset val="100"/>
        <c:noMultiLvlLbl val="1"/>
      </c:catAx>
      <c:valAx>
        <c:axId val="108850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50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Crush - 1st</a:t>
            </a:r>
            <a:r>
              <a:rPr lang="en-US" baseline="0"/>
              <a:t> Section - till 29th Dec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980831636365575E-2"/>
          <c:y val="8.8790444085466103E-2"/>
          <c:w val="0.93131921444926269"/>
          <c:h val="0.71988901387326587"/>
        </c:manualLayout>
      </c:layout>
      <c:lineChart>
        <c:grouping val="standard"/>
        <c:varyColors val="0"/>
        <c:ser>
          <c:idx val="0"/>
          <c:order val="0"/>
          <c:tx>
            <c:strRef>
              <c:f>crush!$Z$2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crush!$Y$3:$Y$47</c:f>
              <c:numCache>
                <c:formatCode>General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cat>
          <c:val>
            <c:numRef>
              <c:f>crush!$Z$3:$Z$48</c:f>
              <c:numCache>
                <c:formatCode>General</c:formatCode>
                <c:ptCount val="46"/>
                <c:pt idx="0">
                  <c:v>22092.33</c:v>
                </c:pt>
                <c:pt idx="1">
                  <c:v>22612.839999999997</c:v>
                </c:pt>
                <c:pt idx="2">
                  <c:v>23735.39</c:v>
                </c:pt>
                <c:pt idx="3">
                  <c:v>36072.369999999995</c:v>
                </c:pt>
                <c:pt idx="4">
                  <c:v>49406.610000000015</c:v>
                </c:pt>
                <c:pt idx="5">
                  <c:v>72465.75</c:v>
                </c:pt>
                <c:pt idx="6">
                  <c:v>105844.92000000001</c:v>
                </c:pt>
                <c:pt idx="7">
                  <c:v>104783.83999999997</c:v>
                </c:pt>
                <c:pt idx="8">
                  <c:v>144957.31</c:v>
                </c:pt>
                <c:pt idx="9">
                  <c:v>154693.26</c:v>
                </c:pt>
                <c:pt idx="10">
                  <c:v>129409.22999999998</c:v>
                </c:pt>
                <c:pt idx="11">
                  <c:v>168916.38</c:v>
                </c:pt>
                <c:pt idx="12">
                  <c:v>202389.26</c:v>
                </c:pt>
                <c:pt idx="13">
                  <c:v>218291.59000000008</c:v>
                </c:pt>
                <c:pt idx="14">
                  <c:v>205463.84499999997</c:v>
                </c:pt>
                <c:pt idx="15">
                  <c:v>276375.65999999992</c:v>
                </c:pt>
                <c:pt idx="16">
                  <c:v>286282.49000000022</c:v>
                </c:pt>
                <c:pt idx="17">
                  <c:v>308868.87999999989</c:v>
                </c:pt>
                <c:pt idx="18">
                  <c:v>319477.66999999993</c:v>
                </c:pt>
                <c:pt idx="19">
                  <c:v>364124.4700000002</c:v>
                </c:pt>
                <c:pt idx="20">
                  <c:v>370779.21999999974</c:v>
                </c:pt>
                <c:pt idx="21">
                  <c:v>441778.41999999993</c:v>
                </c:pt>
                <c:pt idx="22">
                  <c:v>457254.82499999972</c:v>
                </c:pt>
                <c:pt idx="23">
                  <c:v>485669.66500000004</c:v>
                </c:pt>
                <c:pt idx="24">
                  <c:v>550426.51000000071</c:v>
                </c:pt>
                <c:pt idx="25">
                  <c:v>571573.39999999944</c:v>
                </c:pt>
                <c:pt idx="26">
                  <c:v>590924.45000000019</c:v>
                </c:pt>
                <c:pt idx="27">
                  <c:v>585130.91000000015</c:v>
                </c:pt>
                <c:pt idx="28">
                  <c:v>600542.0700000003</c:v>
                </c:pt>
                <c:pt idx="29">
                  <c:v>660577.72999999952</c:v>
                </c:pt>
                <c:pt idx="30">
                  <c:v>668554.08999999985</c:v>
                </c:pt>
                <c:pt idx="31">
                  <c:v>674740.66000000015</c:v>
                </c:pt>
                <c:pt idx="32">
                  <c:v>696019.77999999933</c:v>
                </c:pt>
                <c:pt idx="33">
                  <c:v>740588.16000000015</c:v>
                </c:pt>
                <c:pt idx="34">
                  <c:v>758712.3900000006</c:v>
                </c:pt>
                <c:pt idx="35">
                  <c:v>739664.46000000089</c:v>
                </c:pt>
                <c:pt idx="36">
                  <c:v>752168.47999999858</c:v>
                </c:pt>
                <c:pt idx="37">
                  <c:v>791799.5700000003</c:v>
                </c:pt>
                <c:pt idx="38">
                  <c:v>747130.71000000089</c:v>
                </c:pt>
                <c:pt idx="39">
                  <c:v>781760.09999999963</c:v>
                </c:pt>
                <c:pt idx="40">
                  <c:v>851476.76999999955</c:v>
                </c:pt>
                <c:pt idx="41">
                  <c:v>863074.9299999997</c:v>
                </c:pt>
                <c:pt idx="42">
                  <c:v>877936.91000000015</c:v>
                </c:pt>
                <c:pt idx="43">
                  <c:v>863376.12999999896</c:v>
                </c:pt>
                <c:pt idx="44">
                  <c:v>890120.96000000089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60-4150-BE05-C353B680681C}"/>
            </c:ext>
          </c:extLst>
        </c:ser>
        <c:ser>
          <c:idx val="1"/>
          <c:order val="1"/>
          <c:tx>
            <c:strRef>
              <c:f>crush!$AA$2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crush!$Y$3:$Y$47</c:f>
              <c:numCache>
                <c:formatCode>General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cat>
          <c:val>
            <c:numRef>
              <c:f>crush!$AA$3:$AA$48</c:f>
              <c:numCache>
                <c:formatCode>General</c:formatCode>
                <c:ptCount val="46"/>
                <c:pt idx="0">
                  <c:v>6781.55</c:v>
                </c:pt>
                <c:pt idx="1">
                  <c:v>17240.190000000002</c:v>
                </c:pt>
                <c:pt idx="2">
                  <c:v>17519.539999999997</c:v>
                </c:pt>
                <c:pt idx="3">
                  <c:v>58498.84</c:v>
                </c:pt>
                <c:pt idx="4">
                  <c:v>101687.05000000002</c:v>
                </c:pt>
                <c:pt idx="5">
                  <c:v>114601.54999999996</c:v>
                </c:pt>
                <c:pt idx="6">
                  <c:v>162932.24000000005</c:v>
                </c:pt>
                <c:pt idx="7">
                  <c:v>233124.75999999995</c:v>
                </c:pt>
                <c:pt idx="8">
                  <c:v>287718.5</c:v>
                </c:pt>
                <c:pt idx="9">
                  <c:v>316754.39000000013</c:v>
                </c:pt>
                <c:pt idx="10">
                  <c:v>349015.73</c:v>
                </c:pt>
                <c:pt idx="11">
                  <c:v>426680.53</c:v>
                </c:pt>
                <c:pt idx="12">
                  <c:v>478857.33999999985</c:v>
                </c:pt>
                <c:pt idx="13">
                  <c:v>520019.63500000024</c:v>
                </c:pt>
                <c:pt idx="14">
                  <c:v>580400.53999999957</c:v>
                </c:pt>
                <c:pt idx="15">
                  <c:v>638962.21</c:v>
                </c:pt>
                <c:pt idx="16">
                  <c:v>686004.71</c:v>
                </c:pt>
                <c:pt idx="17">
                  <c:v>724307.91500000004</c:v>
                </c:pt>
                <c:pt idx="18">
                  <c:v>756580.03000000026</c:v>
                </c:pt>
                <c:pt idx="19">
                  <c:v>763995.91500000004</c:v>
                </c:pt>
                <c:pt idx="20">
                  <c:v>765099.16999999993</c:v>
                </c:pt>
                <c:pt idx="21">
                  <c:v>753129.43000000063</c:v>
                </c:pt>
                <c:pt idx="22">
                  <c:v>704007.04499999993</c:v>
                </c:pt>
                <c:pt idx="23">
                  <c:v>749124.22999999858</c:v>
                </c:pt>
                <c:pt idx="24">
                  <c:v>827774.77000000142</c:v>
                </c:pt>
                <c:pt idx="25">
                  <c:v>850618.94999999925</c:v>
                </c:pt>
                <c:pt idx="26">
                  <c:v>925757.47499999963</c:v>
                </c:pt>
                <c:pt idx="27">
                  <c:v>925434.36500000022</c:v>
                </c:pt>
                <c:pt idx="28">
                  <c:v>930640.17500000075</c:v>
                </c:pt>
                <c:pt idx="29">
                  <c:v>975176.60500000045</c:v>
                </c:pt>
                <c:pt idx="30">
                  <c:v>985160.81499999948</c:v>
                </c:pt>
                <c:pt idx="31">
                  <c:v>989511.60000000149</c:v>
                </c:pt>
                <c:pt idx="32">
                  <c:v>995377.41499999911</c:v>
                </c:pt>
                <c:pt idx="33">
                  <c:v>966624.87999999896</c:v>
                </c:pt>
                <c:pt idx="34">
                  <c:v>947988.80999999866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60-4150-BE05-C353B680681C}"/>
            </c:ext>
          </c:extLst>
        </c:ser>
        <c:ser>
          <c:idx val="2"/>
          <c:order val="2"/>
          <c:tx>
            <c:strRef>
              <c:f>crush!$AB$2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crush!$Y$3:$Y$47</c:f>
              <c:numCache>
                <c:formatCode>General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cat>
          <c:val>
            <c:numRef>
              <c:f>crush!$AB$3:$AB$48</c:f>
              <c:numCache>
                <c:formatCode>General</c:formatCode>
                <c:ptCount val="46"/>
                <c:pt idx="0">
                  <c:v>98132.650000000023</c:v>
                </c:pt>
                <c:pt idx="1">
                  <c:v>191684.21499999997</c:v>
                </c:pt>
                <c:pt idx="2">
                  <c:v>258673.51500000001</c:v>
                </c:pt>
                <c:pt idx="3">
                  <c:v>347347.68499999994</c:v>
                </c:pt>
                <c:pt idx="4">
                  <c:v>366951.78499999992</c:v>
                </c:pt>
                <c:pt idx="5">
                  <c:v>430997.43999999994</c:v>
                </c:pt>
                <c:pt idx="6">
                  <c:v>448972.68500000029</c:v>
                </c:pt>
                <c:pt idx="7">
                  <c:v>476796.14000000013</c:v>
                </c:pt>
                <c:pt idx="8">
                  <c:v>515294.52499999944</c:v>
                </c:pt>
                <c:pt idx="9">
                  <c:v>590584.11500000069</c:v>
                </c:pt>
                <c:pt idx="10">
                  <c:v>657820.60499999905</c:v>
                </c:pt>
                <c:pt idx="11">
                  <c:v>708048.08999999985</c:v>
                </c:pt>
                <c:pt idx="12">
                  <c:v>734087.11000000127</c:v>
                </c:pt>
                <c:pt idx="13">
                  <c:v>754546.27499999944</c:v>
                </c:pt>
                <c:pt idx="14">
                  <c:v>788126.29499999993</c:v>
                </c:pt>
                <c:pt idx="15">
                  <c:v>799046.20500000101</c:v>
                </c:pt>
                <c:pt idx="16">
                  <c:v>845176.65000000037</c:v>
                </c:pt>
                <c:pt idx="17">
                  <c:v>855696.50999999791</c:v>
                </c:pt>
                <c:pt idx="18">
                  <c:v>843124.57000000216</c:v>
                </c:pt>
                <c:pt idx="19">
                  <c:v>866830.3049999997</c:v>
                </c:pt>
                <c:pt idx="20">
                  <c:v>892239.58999999985</c:v>
                </c:pt>
                <c:pt idx="21">
                  <c:v>922563.19999999925</c:v>
                </c:pt>
                <c:pt idx="22">
                  <c:v>899237.84499999881</c:v>
                </c:pt>
                <c:pt idx="23">
                  <c:v>907849.05999999866</c:v>
                </c:pt>
                <c:pt idx="24">
                  <c:v>942420.71000000089</c:v>
                </c:pt>
                <c:pt idx="25">
                  <c:v>974445.73000000417</c:v>
                </c:pt>
                <c:pt idx="26">
                  <c:v>1001243.754999999</c:v>
                </c:pt>
                <c:pt idx="27">
                  <c:v>1047029.0599999987</c:v>
                </c:pt>
                <c:pt idx="28">
                  <c:v>1005486.2399999946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60-4150-BE05-C353B680681C}"/>
            </c:ext>
          </c:extLst>
        </c:ser>
        <c:ser>
          <c:idx val="3"/>
          <c:order val="3"/>
          <c:tx>
            <c:strRef>
              <c:f>crush!$AC$2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crush!$Y$3:$Y$47</c:f>
              <c:numCache>
                <c:formatCode>General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cat>
          <c:val>
            <c:numRef>
              <c:f>crush!$AC$3:$AC$48</c:f>
              <c:numCache>
                <c:formatCode>General</c:formatCode>
                <c:ptCount val="46"/>
                <c:pt idx="0">
                  <c:v>13096.919999999998</c:v>
                </c:pt>
                <c:pt idx="1">
                  <c:v>10827.25</c:v>
                </c:pt>
                <c:pt idx="2">
                  <c:v>16289.730000000003</c:v>
                </c:pt>
                <c:pt idx="3">
                  <c:v>37200.68</c:v>
                </c:pt>
                <c:pt idx="4">
                  <c:v>59287.37999999999</c:v>
                </c:pt>
                <c:pt idx="5">
                  <c:v>75898.329999999987</c:v>
                </c:pt>
                <c:pt idx="6">
                  <c:v>149368.8600000001</c:v>
                </c:pt>
                <c:pt idx="7">
                  <c:v>196114.27999999997</c:v>
                </c:pt>
                <c:pt idx="8">
                  <c:v>223951.40499999991</c:v>
                </c:pt>
                <c:pt idx="9">
                  <c:v>242398.7000000003</c:v>
                </c:pt>
                <c:pt idx="10">
                  <c:v>246902.41499999992</c:v>
                </c:pt>
                <c:pt idx="11">
                  <c:v>350624.22499999963</c:v>
                </c:pt>
                <c:pt idx="12">
                  <c:v>374977.87000000034</c:v>
                </c:pt>
                <c:pt idx="13">
                  <c:v>437645.55000000005</c:v>
                </c:pt>
                <c:pt idx="14">
                  <c:v>463349.52499999991</c:v>
                </c:pt>
                <c:pt idx="15">
                  <c:v>551328.08499999903</c:v>
                </c:pt>
                <c:pt idx="16">
                  <c:v>566801.92500000121</c:v>
                </c:pt>
                <c:pt idx="17">
                  <c:v>608758.02499999898</c:v>
                </c:pt>
                <c:pt idx="18">
                  <c:v>616717.19000000041</c:v>
                </c:pt>
                <c:pt idx="19">
                  <c:v>587904.87000000011</c:v>
                </c:pt>
                <c:pt idx="20">
                  <c:v>614963.92500000075</c:v>
                </c:pt>
                <c:pt idx="21">
                  <c:v>702609.89999999851</c:v>
                </c:pt>
                <c:pt idx="22">
                  <c:v>727292.79500000179</c:v>
                </c:pt>
                <c:pt idx="23">
                  <c:v>771841.75999999791</c:v>
                </c:pt>
                <c:pt idx="24">
                  <c:v>801478.2650000006</c:v>
                </c:pt>
                <c:pt idx="25">
                  <c:v>839221.49500000104</c:v>
                </c:pt>
                <c:pt idx="26">
                  <c:v>825382.41499999911</c:v>
                </c:pt>
                <c:pt idx="27">
                  <c:v>874940.81500000134</c:v>
                </c:pt>
                <c:pt idx="28">
                  <c:v>888886.97000000067</c:v>
                </c:pt>
                <c:pt idx="29">
                  <c:v>878508.16499999724</c:v>
                </c:pt>
                <c:pt idx="30">
                  <c:v>894579.87000000477</c:v>
                </c:pt>
                <c:pt idx="31">
                  <c:v>1002706.7899999972</c:v>
                </c:pt>
                <c:pt idx="32">
                  <c:v>995760.12500000186</c:v>
                </c:pt>
                <c:pt idx="33">
                  <c:v>1016390.2199999988</c:v>
                </c:pt>
                <c:pt idx="34">
                  <c:v>978660.84499999881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C60-4150-BE05-C353B680681C}"/>
            </c:ext>
          </c:extLst>
        </c:ser>
        <c:ser>
          <c:idx val="4"/>
          <c:order val="4"/>
          <c:tx>
            <c:strRef>
              <c:f>crush!$AD$2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crush!$Y$3:$Y$47</c:f>
              <c:numCache>
                <c:formatCode>General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cat>
          <c:val>
            <c:numRef>
              <c:f>crush!$AD$3:$AD$48</c:f>
              <c:numCache>
                <c:formatCode>General</c:formatCode>
                <c:ptCount val="46"/>
                <c:pt idx="0">
                  <c:v>30486.820000000003</c:v>
                </c:pt>
                <c:pt idx="1">
                  <c:v>55334.62999999999</c:v>
                </c:pt>
                <c:pt idx="2">
                  <c:v>100929.06499999999</c:v>
                </c:pt>
                <c:pt idx="3">
                  <c:v>135330.81000000003</c:v>
                </c:pt>
                <c:pt idx="4">
                  <c:v>216250.58000000002</c:v>
                </c:pt>
                <c:pt idx="5">
                  <c:v>278336.15000000014</c:v>
                </c:pt>
                <c:pt idx="6">
                  <c:v>303034.10999999987</c:v>
                </c:pt>
                <c:pt idx="7">
                  <c:v>350889.85499999998</c:v>
                </c:pt>
                <c:pt idx="8">
                  <c:v>378969.17500000005</c:v>
                </c:pt>
                <c:pt idx="9">
                  <c:v>398508.59499999951</c:v>
                </c:pt>
                <c:pt idx="10">
                  <c:v>478934.80000000028</c:v>
                </c:pt>
                <c:pt idx="11">
                  <c:v>544797.40000000037</c:v>
                </c:pt>
                <c:pt idx="12">
                  <c:v>561694.62499999907</c:v>
                </c:pt>
                <c:pt idx="13">
                  <c:v>619512.93500000052</c:v>
                </c:pt>
                <c:pt idx="14">
                  <c:v>657874.26499999966</c:v>
                </c:pt>
                <c:pt idx="15">
                  <c:v>692472.38600000087</c:v>
                </c:pt>
                <c:pt idx="16">
                  <c:v>738506.13999999966</c:v>
                </c:pt>
                <c:pt idx="17">
                  <c:v>803051.95000000019</c:v>
                </c:pt>
                <c:pt idx="18">
                  <c:v>782648.88000000082</c:v>
                </c:pt>
                <c:pt idx="19">
                  <c:v>923695.42899999861</c:v>
                </c:pt>
                <c:pt idx="20">
                  <c:v>897277.97000000067</c:v>
                </c:pt>
                <c:pt idx="21">
                  <c:v>918998.6799999997</c:v>
                </c:pt>
                <c:pt idx="22">
                  <c:v>918821.93999999948</c:v>
                </c:pt>
                <c:pt idx="23">
                  <c:v>847874.11500000022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C60-4150-BE05-C353B680681C}"/>
            </c:ext>
          </c:extLst>
        </c:ser>
        <c:ser>
          <c:idx val="5"/>
          <c:order val="5"/>
          <c:tx>
            <c:strRef>
              <c:f>crush!$AE$2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crush!$Y$3:$Y$47</c:f>
              <c:numCache>
                <c:formatCode>General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cat>
          <c:val>
            <c:numRef>
              <c:f>crush!$AE$3:$AE$48</c:f>
              <c:numCache>
                <c:formatCode>General</c:formatCode>
                <c:ptCount val="46"/>
                <c:pt idx="0">
                  <c:v>31145.760000000002</c:v>
                </c:pt>
                <c:pt idx="1">
                  <c:v>96793.859999999986</c:v>
                </c:pt>
                <c:pt idx="2">
                  <c:v>104287.43000000002</c:v>
                </c:pt>
                <c:pt idx="3">
                  <c:v>146906.31999999998</c:v>
                </c:pt>
                <c:pt idx="4">
                  <c:v>224538.00999999989</c:v>
                </c:pt>
                <c:pt idx="5">
                  <c:v>293902.31999999995</c:v>
                </c:pt>
                <c:pt idx="6">
                  <c:v>362505.35500000033</c:v>
                </c:pt>
                <c:pt idx="7">
                  <c:v>437173.92500000005</c:v>
                </c:pt>
                <c:pt idx="8">
                  <c:v>536708.33999999962</c:v>
                </c:pt>
                <c:pt idx="9">
                  <c:v>583008.66500000097</c:v>
                </c:pt>
                <c:pt idx="10">
                  <c:v>625992.01299999887</c:v>
                </c:pt>
                <c:pt idx="11">
                  <c:v>658243.84500000067</c:v>
                </c:pt>
                <c:pt idx="12">
                  <c:v>697922.86999999918</c:v>
                </c:pt>
                <c:pt idx="13">
                  <c:v>765534.76000000071</c:v>
                </c:pt>
                <c:pt idx="14">
                  <c:v>801300.21499999892</c:v>
                </c:pt>
                <c:pt idx="15">
                  <c:v>868715.5549999997</c:v>
                </c:pt>
                <c:pt idx="16">
                  <c:v>921227.32500000019</c:v>
                </c:pt>
                <c:pt idx="17">
                  <c:v>973530.96500000078</c:v>
                </c:pt>
                <c:pt idx="18">
                  <c:v>1031302.3800000008</c:v>
                </c:pt>
                <c:pt idx="19">
                  <c:v>1057175.5999999996</c:v>
                </c:pt>
                <c:pt idx="20">
                  <c:v>1098181.2549999971</c:v>
                </c:pt>
                <c:pt idx="21">
                  <c:v>1127622.3700000029</c:v>
                </c:pt>
                <c:pt idx="22">
                  <c:v>1139642.334999999</c:v>
                </c:pt>
                <c:pt idx="23">
                  <c:v>1111221.5349999983</c:v>
                </c:pt>
                <c:pt idx="24">
                  <c:v>1153581.0350000001</c:v>
                </c:pt>
                <c:pt idx="25">
                  <c:v>1169332.7200000025</c:v>
                </c:pt>
                <c:pt idx="26">
                  <c:v>962358.00500000268</c:v>
                </c:pt>
                <c:pt idx="27">
                  <c:v>513022.59999999404</c:v>
                </c:pt>
                <c:pt idx="28">
                  <c:v>370813.19000000134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C60-4150-BE05-C353B680681C}"/>
            </c:ext>
          </c:extLst>
        </c:ser>
        <c:ser>
          <c:idx val="6"/>
          <c:order val="6"/>
          <c:tx>
            <c:strRef>
              <c:f>crush!$AF$2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crush!$Y$3:$Y$47</c:f>
              <c:numCache>
                <c:formatCode>General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cat>
          <c:val>
            <c:numRef>
              <c:f>crush!$AF$3:$AF$48</c:f>
              <c:numCache>
                <c:formatCode>General</c:formatCode>
                <c:ptCount val="46"/>
                <c:pt idx="0">
                  <c:v>48920.869999999995</c:v>
                </c:pt>
                <c:pt idx="1">
                  <c:v>55849.8</c:v>
                </c:pt>
                <c:pt idx="2">
                  <c:v>98666.55</c:v>
                </c:pt>
                <c:pt idx="3">
                  <c:v>94133.74000000002</c:v>
                </c:pt>
                <c:pt idx="4">
                  <c:v>123258.25</c:v>
                </c:pt>
                <c:pt idx="5">
                  <c:v>166368.38999999996</c:v>
                </c:pt>
                <c:pt idx="6">
                  <c:v>202356.52000000002</c:v>
                </c:pt>
                <c:pt idx="7">
                  <c:v>225138.90000000002</c:v>
                </c:pt>
                <c:pt idx="8">
                  <c:v>258350.21999999997</c:v>
                </c:pt>
                <c:pt idx="9">
                  <c:v>322980.64999999991</c:v>
                </c:pt>
                <c:pt idx="10">
                  <c:v>368142.18000000017</c:v>
                </c:pt>
                <c:pt idx="11">
                  <c:v>432116.71500000008</c:v>
                </c:pt>
                <c:pt idx="12">
                  <c:v>490456.95999999996</c:v>
                </c:pt>
                <c:pt idx="13">
                  <c:v>556474.19999999972</c:v>
                </c:pt>
                <c:pt idx="14">
                  <c:v>662576.3200000003</c:v>
                </c:pt>
                <c:pt idx="15">
                  <c:v>701379.44999999972</c:v>
                </c:pt>
                <c:pt idx="16">
                  <c:v>782425.11000000034</c:v>
                </c:pt>
                <c:pt idx="17">
                  <c:v>816493.80999999959</c:v>
                </c:pt>
                <c:pt idx="18">
                  <c:v>788230.14500000048</c:v>
                </c:pt>
                <c:pt idx="19">
                  <c:v>790194.9299999997</c:v>
                </c:pt>
                <c:pt idx="20">
                  <c:v>884460.04</c:v>
                </c:pt>
                <c:pt idx="21">
                  <c:v>975800.5</c:v>
                </c:pt>
                <c:pt idx="22">
                  <c:v>982925.08500000089</c:v>
                </c:pt>
                <c:pt idx="23">
                  <c:v>1015568.3599999994</c:v>
                </c:pt>
                <c:pt idx="24">
                  <c:v>1039221.2050000001</c:v>
                </c:pt>
                <c:pt idx="25">
                  <c:v>1062258.2999999989</c:v>
                </c:pt>
                <c:pt idx="26">
                  <c:v>1070794.5550000016</c:v>
                </c:pt>
                <c:pt idx="27">
                  <c:v>1066125.0549999997</c:v>
                </c:pt>
                <c:pt idx="28">
                  <c:v>1060425.8199999984</c:v>
                </c:pt>
                <c:pt idx="29">
                  <c:v>1106964.0700000003</c:v>
                </c:pt>
                <c:pt idx="30">
                  <c:v>1123802.7400000021</c:v>
                </c:pt>
                <c:pt idx="31">
                  <c:v>1158062.1950000003</c:v>
                </c:pt>
                <c:pt idx="32">
                  <c:v>1157596.5749999993</c:v>
                </c:pt>
                <c:pt idx="33">
                  <c:v>1153843.2300000004</c:v>
                </c:pt>
                <c:pt idx="34">
                  <c:v>1168551.9749999978</c:v>
                </c:pt>
                <c:pt idx="35">
                  <c:v>1180647.8350000009</c:v>
                </c:pt>
                <c:pt idx="36">
                  <c:v>1152203.1649999991</c:v>
                </c:pt>
                <c:pt idx="37">
                  <c:v>1167470.4100000001</c:v>
                </c:pt>
                <c:pt idx="38">
                  <c:v>954833.25</c:v>
                </c:pt>
                <c:pt idx="39">
                  <c:v>408300.46499999985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C60-4150-BE05-C353B680681C}"/>
            </c:ext>
          </c:extLst>
        </c:ser>
        <c:ser>
          <c:idx val="12"/>
          <c:order val="12"/>
          <c:tx>
            <c:strRef>
              <c:f>crush!$AL$2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crush!$AL$3:$AL$31</c:f>
              <c:numCache>
                <c:formatCode>General</c:formatCode>
                <c:ptCount val="29"/>
                <c:pt idx="0">
                  <c:v>79319.193714636232</c:v>
                </c:pt>
                <c:pt idx="1">
                  <c:v>154935.56305289804</c:v>
                </c:pt>
                <c:pt idx="2">
                  <c:v>209082.03992382615</c:v>
                </c:pt>
                <c:pt idx="3">
                  <c:v>280756.08182236424</c:v>
                </c:pt>
                <c:pt idx="4">
                  <c:v>296601.79072252236</c:v>
                </c:pt>
                <c:pt idx="5">
                  <c:v>348368.96215349622</c:v>
                </c:pt>
                <c:pt idx="6">
                  <c:v>362898.09124787076</c:v>
                </c:pt>
                <c:pt idx="7">
                  <c:v>385387.38524895452</c:v>
                </c:pt>
                <c:pt idx="8">
                  <c:v>433813.54512204457</c:v>
                </c:pt>
                <c:pt idx="9">
                  <c:v>477360.55046380631</c:v>
                </c:pt>
                <c:pt idx="10">
                  <c:v>531706.82741650322</c:v>
                </c:pt>
                <c:pt idx="11">
                  <c:v>572304.9730134483</c:v>
                </c:pt>
                <c:pt idx="12">
                  <c:v>593351.93415756698</c:v>
                </c:pt>
                <c:pt idx="13">
                  <c:v>618770.61226541421</c:v>
                </c:pt>
                <c:pt idx="14">
                  <c:v>647679.30935488397</c:v>
                </c:pt>
                <c:pt idx="15">
                  <c:v>702170.14816131722</c:v>
                </c:pt>
                <c:pt idx="16">
                  <c:v>744614.6481002107</c:v>
                </c:pt>
                <c:pt idx="17">
                  <c:v>786890.91958722996</c:v>
                </c:pt>
                <c:pt idx="18">
                  <c:v>833586.71408125048</c:v>
                </c:pt>
                <c:pt idx="19">
                  <c:v>854499.66149682843</c:v>
                </c:pt>
                <c:pt idx="20">
                  <c:v>887643.93603074085</c:v>
                </c:pt>
                <c:pt idx="21">
                  <c:v>911440.7610819377</c:v>
                </c:pt>
                <c:pt idx="22">
                  <c:v>921156.32396827417</c:v>
                </c:pt>
                <c:pt idx="23">
                  <c:v>898184.20469171333</c:v>
                </c:pt>
                <c:pt idx="24">
                  <c:v>932422.77244826825</c:v>
                </c:pt>
                <c:pt idx="25">
                  <c:v>945154.63033498707</c:v>
                </c:pt>
                <c:pt idx="26">
                  <c:v>954300.4732179445</c:v>
                </c:pt>
                <c:pt idx="27">
                  <c:v>954300.4732179445</c:v>
                </c:pt>
                <c:pt idx="28">
                  <c:v>954300.4732179445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C60-4150-BE05-C353B6806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777176"/>
        <c:axId val="1059774552"/>
        <c:extLst>
          <c:ext xmlns:c15="http://schemas.microsoft.com/office/drawing/2012/chart" uri="{02D57815-91ED-43cb-92C2-25804820EDAC}">
            <c15:filteredLine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crush!$AG$2</c15:sqref>
                        </c15:formulaRef>
                      </c:ext>
                    </c:extLst>
                    <c:strCache>
                      <c:ptCount val="1"/>
                      <c:pt idx="0">
                        <c:v>2019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crush!$Y$3:$Y$47</c15:sqref>
                        </c15:formulaRef>
                      </c:ext>
                    </c:extLst>
                    <c:numCache>
                      <c:formatCode>General</c:formatCode>
                      <c:ptCount val="45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crush!$AG$3:$AG$48</c15:sqref>
                        </c15:formulaRef>
                      </c:ext>
                    </c:extLst>
                    <c:numCache>
                      <c:formatCode>General</c:formatCode>
                      <c:ptCount val="46"/>
                      <c:pt idx="0">
                        <c:v>322963.21331044432</c:v>
                      </c:pt>
                      <c:pt idx="1">
                        <c:v>366566.60178505711</c:v>
                      </c:pt>
                      <c:pt idx="2">
                        <c:v>415907.76176376035</c:v>
                      </c:pt>
                      <c:pt idx="3">
                        <c:v>495208.28503616038</c:v>
                      </c:pt>
                      <c:pt idx="4">
                        <c:v>524209.67081060953</c:v>
                      </c:pt>
                      <c:pt idx="5">
                        <c:v>584783.04339691636</c:v>
                      </c:pt>
                      <c:pt idx="6">
                        <c:v>610245.92516789644</c:v>
                      </c:pt>
                      <c:pt idx="7">
                        <c:v>589121.71554705442</c:v>
                      </c:pt>
                      <c:pt idx="8">
                        <c:v>590590.19212996995</c:v>
                      </c:pt>
                      <c:pt idx="9">
                        <c:v>661043.75657647045</c:v>
                      </c:pt>
                      <c:pt idx="10">
                        <c:v>729311.44315937464</c:v>
                      </c:pt>
                      <c:pt idx="11">
                        <c:v>734636.34447707457</c:v>
                      </c:pt>
                      <c:pt idx="12">
                        <c:v>759033.86630627757</c:v>
                      </c:pt>
                      <c:pt idx="13">
                        <c:v>776711.95780323364</c:v>
                      </c:pt>
                      <c:pt idx="14">
                        <c:v>793929.83891791722</c:v>
                      </c:pt>
                      <c:pt idx="15">
                        <c:v>800309.81971648044</c:v>
                      </c:pt>
                      <c:pt idx="16">
                        <c:v>796819.84427187464</c:v>
                      </c:pt>
                      <c:pt idx="17">
                        <c:v>792560.24684109306</c:v>
                      </c:pt>
                      <c:pt idx="18">
                        <c:v>827342.8466344045</c:v>
                      </c:pt>
                      <c:pt idx="19">
                        <c:v>839928.0366589902</c:v>
                      </c:pt>
                      <c:pt idx="20">
                        <c:v>865533.48835521529</c:v>
                      </c:pt>
                      <c:pt idx="21">
                        <c:v>865185.48485023191</c:v>
                      </c:pt>
                      <c:pt idx="22">
                        <c:v>862380.24191520142</c:v>
                      </c:pt>
                      <c:pt idx="23">
                        <c:v>873373.53003404464</c:v>
                      </c:pt>
                      <c:pt idx="24">
                        <c:v>882413.95285905455</c:v>
                      </c:pt>
                      <c:pt idx="25">
                        <c:v>873957.05736641737</c:v>
                      </c:pt>
                      <c:pt idx="26">
                        <c:v>872565.17040416237</c:v>
                      </c:pt>
                      <c:pt idx="27">
                        <c:v>782547.53382315591</c:v>
                      </c:pt>
                      <c:pt idx="28">
                        <c:v>751498.5089383428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5C60-4150-BE05-C353B680681C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crush!$AH$2</c15:sqref>
                        </c15:formulaRef>
                      </c:ext>
                    </c:extLst>
                    <c:strCache>
                      <c:ptCount val="1"/>
                      <c:pt idx="0">
                        <c:v>Max</c:v>
                      </c:pt>
                    </c:strCache>
                  </c:strRef>
                </c:tx>
                <c:spPr>
                  <a:ln w="28575" cap="rnd">
                    <a:solidFill>
                      <a:schemeClr val="tx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crush!$Y$3:$Y$47</c15:sqref>
                        </c15:formulaRef>
                      </c:ext>
                    </c:extLst>
                    <c:numCache>
                      <c:formatCode>General</c:formatCode>
                      <c:ptCount val="45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crush!$AH$3:$AH$48</c15:sqref>
                        </c15:formulaRef>
                      </c:ext>
                    </c:extLst>
                    <c:numCache>
                      <c:formatCode>General</c:formatCode>
                      <c:ptCount val="46"/>
                      <c:pt idx="0">
                        <c:v>98132.650000000023</c:v>
                      </c:pt>
                      <c:pt idx="1">
                        <c:v>191684.21499999997</c:v>
                      </c:pt>
                      <c:pt idx="2">
                        <c:v>258673.51500000001</c:v>
                      </c:pt>
                      <c:pt idx="3">
                        <c:v>347347.68499999994</c:v>
                      </c:pt>
                      <c:pt idx="4">
                        <c:v>366951.78499999992</c:v>
                      </c:pt>
                      <c:pt idx="5">
                        <c:v>430997.43999999994</c:v>
                      </c:pt>
                      <c:pt idx="6">
                        <c:v>448972.68500000029</c:v>
                      </c:pt>
                      <c:pt idx="7">
                        <c:v>476796.14000000013</c:v>
                      </c:pt>
                      <c:pt idx="8">
                        <c:v>536708.33999999962</c:v>
                      </c:pt>
                      <c:pt idx="9">
                        <c:v>590584.11500000069</c:v>
                      </c:pt>
                      <c:pt idx="10">
                        <c:v>657820.60499999905</c:v>
                      </c:pt>
                      <c:pt idx="11">
                        <c:v>708048.08999999985</c:v>
                      </c:pt>
                      <c:pt idx="12">
                        <c:v>734087.11000000127</c:v>
                      </c:pt>
                      <c:pt idx="13">
                        <c:v>765534.76000000071</c:v>
                      </c:pt>
                      <c:pt idx="14">
                        <c:v>801300.21499999892</c:v>
                      </c:pt>
                      <c:pt idx="15">
                        <c:v>868715.5549999997</c:v>
                      </c:pt>
                      <c:pt idx="16">
                        <c:v>921227.32500000019</c:v>
                      </c:pt>
                      <c:pt idx="17">
                        <c:v>973530.96500000078</c:v>
                      </c:pt>
                      <c:pt idx="18">
                        <c:v>1031302.3800000008</c:v>
                      </c:pt>
                      <c:pt idx="19">
                        <c:v>1057175.5999999996</c:v>
                      </c:pt>
                      <c:pt idx="20">
                        <c:v>1098181.2549999971</c:v>
                      </c:pt>
                      <c:pt idx="21">
                        <c:v>1127622.3700000029</c:v>
                      </c:pt>
                      <c:pt idx="22">
                        <c:v>1139642.334999999</c:v>
                      </c:pt>
                      <c:pt idx="23">
                        <c:v>1111221.5349999983</c:v>
                      </c:pt>
                      <c:pt idx="24">
                        <c:v>1153581.0350000001</c:v>
                      </c:pt>
                      <c:pt idx="25">
                        <c:v>1169332.7200000025</c:v>
                      </c:pt>
                      <c:pt idx="26">
                        <c:v>1180647.8350000009</c:v>
                      </c:pt>
                      <c:pt idx="27">
                        <c:v>1180647.8350000009</c:v>
                      </c:pt>
                      <c:pt idx="28">
                        <c:v>1180647.8350000009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C60-4150-BE05-C353B680681C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crush!$AI$2</c15:sqref>
                        </c15:formulaRef>
                      </c:ext>
                    </c:extLst>
                    <c:strCache>
                      <c:ptCount val="1"/>
                      <c:pt idx="0">
                        <c:v>100%Max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crush!$AI$3:$AI$31</c15:sqref>
                        </c15:formulaRef>
                      </c:ext>
                    </c:extLst>
                    <c:numCache>
                      <c:formatCode>General</c:formatCode>
                      <c:ptCount val="29"/>
                      <c:pt idx="0">
                        <c:v>98132.650000000023</c:v>
                      </c:pt>
                      <c:pt idx="1">
                        <c:v>191684.21499999997</c:v>
                      </c:pt>
                      <c:pt idx="2">
                        <c:v>258673.51500000001</c:v>
                      </c:pt>
                      <c:pt idx="3">
                        <c:v>347347.68499999994</c:v>
                      </c:pt>
                      <c:pt idx="4">
                        <c:v>366951.78499999992</c:v>
                      </c:pt>
                      <c:pt idx="5">
                        <c:v>430997.43999999994</c:v>
                      </c:pt>
                      <c:pt idx="6">
                        <c:v>448972.68500000029</c:v>
                      </c:pt>
                      <c:pt idx="7">
                        <c:v>476796.14000000013</c:v>
                      </c:pt>
                      <c:pt idx="8">
                        <c:v>536708.33999999962</c:v>
                      </c:pt>
                      <c:pt idx="9">
                        <c:v>590584.11500000069</c:v>
                      </c:pt>
                      <c:pt idx="10">
                        <c:v>657820.60499999905</c:v>
                      </c:pt>
                      <c:pt idx="11">
                        <c:v>708048.08999999985</c:v>
                      </c:pt>
                      <c:pt idx="12">
                        <c:v>734087.11000000127</c:v>
                      </c:pt>
                      <c:pt idx="13">
                        <c:v>765534.76000000071</c:v>
                      </c:pt>
                      <c:pt idx="14">
                        <c:v>801300.21499999892</c:v>
                      </c:pt>
                      <c:pt idx="15">
                        <c:v>868715.5549999997</c:v>
                      </c:pt>
                      <c:pt idx="16">
                        <c:v>921227.32500000019</c:v>
                      </c:pt>
                      <c:pt idx="17">
                        <c:v>973530.96500000078</c:v>
                      </c:pt>
                      <c:pt idx="18">
                        <c:v>1031302.3800000008</c:v>
                      </c:pt>
                      <c:pt idx="19">
                        <c:v>1057175.5999999996</c:v>
                      </c:pt>
                      <c:pt idx="20">
                        <c:v>1098181.2549999971</c:v>
                      </c:pt>
                      <c:pt idx="21">
                        <c:v>1127622.3700000029</c:v>
                      </c:pt>
                      <c:pt idx="22">
                        <c:v>1139642.334999999</c:v>
                      </c:pt>
                      <c:pt idx="23">
                        <c:v>1111221.5349999983</c:v>
                      </c:pt>
                      <c:pt idx="24">
                        <c:v>1153581.0350000001</c:v>
                      </c:pt>
                      <c:pt idx="25">
                        <c:v>1169332.7200000025</c:v>
                      </c:pt>
                      <c:pt idx="26">
                        <c:v>1180647.8350000009</c:v>
                      </c:pt>
                      <c:pt idx="27">
                        <c:v>1180647.8350000009</c:v>
                      </c:pt>
                      <c:pt idx="28">
                        <c:v>1180647.8350000009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5C60-4150-BE05-C353B680681C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crush!$AJ$2</c15:sqref>
                        </c15:formulaRef>
                      </c:ext>
                    </c:extLst>
                    <c:strCache>
                      <c:ptCount val="1"/>
                      <c:pt idx="0">
                        <c:v>95%Max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crush!$AJ$3:$AJ$31</c15:sqref>
                        </c15:formulaRef>
                      </c:ext>
                    </c:extLst>
                    <c:numCache>
                      <c:formatCode>General</c:formatCode>
                      <c:ptCount val="29"/>
                      <c:pt idx="0">
                        <c:v>93226.017500000016</c:v>
                      </c:pt>
                      <c:pt idx="1">
                        <c:v>182100.00424999997</c:v>
                      </c:pt>
                      <c:pt idx="2">
                        <c:v>245739.83924999999</c:v>
                      </c:pt>
                      <c:pt idx="3">
                        <c:v>329980.30074999994</c:v>
                      </c:pt>
                      <c:pt idx="4">
                        <c:v>348604.1957499999</c:v>
                      </c:pt>
                      <c:pt idx="5">
                        <c:v>409447.56799999991</c:v>
                      </c:pt>
                      <c:pt idx="6">
                        <c:v>426524.05075000023</c:v>
                      </c:pt>
                      <c:pt idx="7">
                        <c:v>452956.3330000001</c:v>
                      </c:pt>
                      <c:pt idx="8">
                        <c:v>509872.9229999996</c:v>
                      </c:pt>
                      <c:pt idx="9">
                        <c:v>561054.90925000061</c:v>
                      </c:pt>
                      <c:pt idx="10">
                        <c:v>624929.5747499991</c:v>
                      </c:pt>
                      <c:pt idx="11">
                        <c:v>672645.68549999979</c:v>
                      </c:pt>
                      <c:pt idx="12">
                        <c:v>697382.7545000012</c:v>
                      </c:pt>
                      <c:pt idx="13">
                        <c:v>727258.0220000007</c:v>
                      </c:pt>
                      <c:pt idx="14">
                        <c:v>761235.2042499989</c:v>
                      </c:pt>
                      <c:pt idx="15">
                        <c:v>825279.77724999969</c:v>
                      </c:pt>
                      <c:pt idx="16">
                        <c:v>875165.95875000011</c:v>
                      </c:pt>
                      <c:pt idx="17">
                        <c:v>924854.41675000067</c:v>
                      </c:pt>
                      <c:pt idx="18">
                        <c:v>979737.26100000076</c:v>
                      </c:pt>
                      <c:pt idx="19">
                        <c:v>1004316.8199999996</c:v>
                      </c:pt>
                      <c:pt idx="20">
                        <c:v>1043272.1922499972</c:v>
                      </c:pt>
                      <c:pt idx="21">
                        <c:v>1071241.2515000028</c:v>
                      </c:pt>
                      <c:pt idx="22">
                        <c:v>1082660.218249999</c:v>
                      </c:pt>
                      <c:pt idx="23">
                        <c:v>1055660.4582499983</c:v>
                      </c:pt>
                      <c:pt idx="24">
                        <c:v>1095901.98325</c:v>
                      </c:pt>
                      <c:pt idx="25">
                        <c:v>1110866.0840000024</c:v>
                      </c:pt>
                      <c:pt idx="26">
                        <c:v>1121615.4432500007</c:v>
                      </c:pt>
                      <c:pt idx="27">
                        <c:v>1121615.4432500007</c:v>
                      </c:pt>
                      <c:pt idx="28">
                        <c:v>1121615.4432500007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5C60-4150-BE05-C353B680681C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crush!$AK$2</c15:sqref>
                        </c15:formulaRef>
                      </c:ext>
                    </c:extLst>
                    <c:strCache>
                      <c:ptCount val="1"/>
                      <c:pt idx="0">
                        <c:v>90%Max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crush!$AK$3:$AK$31</c15:sqref>
                        </c15:formulaRef>
                      </c:ext>
                    </c:extLst>
                    <c:numCache>
                      <c:formatCode>General</c:formatCode>
                      <c:ptCount val="29"/>
                      <c:pt idx="0">
                        <c:v>88319.385000000024</c:v>
                      </c:pt>
                      <c:pt idx="1">
                        <c:v>172515.79349999997</c:v>
                      </c:pt>
                      <c:pt idx="2">
                        <c:v>232806.16350000002</c:v>
                      </c:pt>
                      <c:pt idx="3">
                        <c:v>312612.91649999993</c:v>
                      </c:pt>
                      <c:pt idx="4">
                        <c:v>330256.60649999994</c:v>
                      </c:pt>
                      <c:pt idx="5">
                        <c:v>387897.69599999994</c:v>
                      </c:pt>
                      <c:pt idx="6">
                        <c:v>404075.41650000028</c:v>
                      </c:pt>
                      <c:pt idx="7">
                        <c:v>429116.52600000013</c:v>
                      </c:pt>
                      <c:pt idx="8">
                        <c:v>483037.50599999964</c:v>
                      </c:pt>
                      <c:pt idx="9">
                        <c:v>531525.70350000064</c:v>
                      </c:pt>
                      <c:pt idx="10">
                        <c:v>592038.54449999915</c:v>
                      </c:pt>
                      <c:pt idx="11">
                        <c:v>637243.28099999984</c:v>
                      </c:pt>
                      <c:pt idx="12">
                        <c:v>660678.39900000114</c:v>
                      </c:pt>
                      <c:pt idx="13">
                        <c:v>688981.28400000068</c:v>
                      </c:pt>
                      <c:pt idx="14">
                        <c:v>721170.193499999</c:v>
                      </c:pt>
                      <c:pt idx="15">
                        <c:v>781843.9994999998</c:v>
                      </c:pt>
                      <c:pt idx="16">
                        <c:v>829104.59250000014</c:v>
                      </c:pt>
                      <c:pt idx="17">
                        <c:v>876177.86850000068</c:v>
                      </c:pt>
                      <c:pt idx="18">
                        <c:v>928172.14200000081</c:v>
                      </c:pt>
                      <c:pt idx="19">
                        <c:v>951458.03999999969</c:v>
                      </c:pt>
                      <c:pt idx="20">
                        <c:v>988363.12949999736</c:v>
                      </c:pt>
                      <c:pt idx="21">
                        <c:v>1014860.1330000026</c:v>
                      </c:pt>
                      <c:pt idx="22">
                        <c:v>1025678.1014999992</c:v>
                      </c:pt>
                      <c:pt idx="23">
                        <c:v>1000099.3814999985</c:v>
                      </c:pt>
                      <c:pt idx="24">
                        <c:v>1038222.9315000002</c:v>
                      </c:pt>
                      <c:pt idx="25">
                        <c:v>1052399.4480000024</c:v>
                      </c:pt>
                      <c:pt idx="26">
                        <c:v>1062583.0515000008</c:v>
                      </c:pt>
                      <c:pt idx="27">
                        <c:v>1062583.0515000008</c:v>
                      </c:pt>
                      <c:pt idx="28">
                        <c:v>1062583.0515000008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5C60-4150-BE05-C353B680681C}"/>
                  </c:ext>
                </c:extLst>
              </c15:ser>
            </c15:filteredLineSeries>
          </c:ext>
        </c:extLst>
      </c:lineChart>
      <c:dateAx>
        <c:axId val="1059777176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774552"/>
        <c:crosses val="autoZero"/>
        <c:auto val="0"/>
        <c:lblOffset val="100"/>
        <c:baseTimeUnit val="days"/>
        <c:majorUnit val="5"/>
        <c:majorTimeUnit val="days"/>
        <c:minorUnit val="5"/>
        <c:minorTimeUnit val="days"/>
      </c:dateAx>
      <c:valAx>
        <c:axId val="1059774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777176"/>
        <c:crossesAt val="1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9371198016146916E-2"/>
          <c:y val="0.89995710536182982"/>
          <c:w val="0.87440027633768302"/>
          <c:h val="8.86143232095988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Crush - 2nd Section - 3rd Jan to 31th Mar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crush!$AN$2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crush!$AM$3:$AM$90</c:f>
              <c:numCache>
                <c:formatCode>[$-409]d\-mmm;@</c:formatCode>
                <c:ptCount val="88"/>
                <c:pt idx="0">
                  <c:v>40911</c:v>
                </c:pt>
                <c:pt idx="1">
                  <c:v>40912</c:v>
                </c:pt>
                <c:pt idx="2">
                  <c:v>40913</c:v>
                </c:pt>
                <c:pt idx="3">
                  <c:v>40914</c:v>
                </c:pt>
                <c:pt idx="4">
                  <c:v>40915</c:v>
                </c:pt>
                <c:pt idx="5">
                  <c:v>40916</c:v>
                </c:pt>
                <c:pt idx="6">
                  <c:v>40917</c:v>
                </c:pt>
                <c:pt idx="7">
                  <c:v>40918</c:v>
                </c:pt>
                <c:pt idx="8">
                  <c:v>40919</c:v>
                </c:pt>
                <c:pt idx="9">
                  <c:v>40920</c:v>
                </c:pt>
                <c:pt idx="10">
                  <c:v>40921</c:v>
                </c:pt>
                <c:pt idx="11">
                  <c:v>40922</c:v>
                </c:pt>
                <c:pt idx="12">
                  <c:v>40923</c:v>
                </c:pt>
                <c:pt idx="13">
                  <c:v>40924</c:v>
                </c:pt>
                <c:pt idx="14">
                  <c:v>40925</c:v>
                </c:pt>
                <c:pt idx="15">
                  <c:v>40926</c:v>
                </c:pt>
                <c:pt idx="16">
                  <c:v>40927</c:v>
                </c:pt>
                <c:pt idx="17">
                  <c:v>40928</c:v>
                </c:pt>
                <c:pt idx="18">
                  <c:v>40929</c:v>
                </c:pt>
                <c:pt idx="19">
                  <c:v>40930</c:v>
                </c:pt>
                <c:pt idx="20">
                  <c:v>40931</c:v>
                </c:pt>
                <c:pt idx="21">
                  <c:v>40932</c:v>
                </c:pt>
                <c:pt idx="22">
                  <c:v>40933</c:v>
                </c:pt>
                <c:pt idx="23">
                  <c:v>40934</c:v>
                </c:pt>
                <c:pt idx="24">
                  <c:v>40935</c:v>
                </c:pt>
                <c:pt idx="25">
                  <c:v>40936</c:v>
                </c:pt>
                <c:pt idx="26">
                  <c:v>40937</c:v>
                </c:pt>
                <c:pt idx="27">
                  <c:v>40938</c:v>
                </c:pt>
                <c:pt idx="28">
                  <c:v>40939</c:v>
                </c:pt>
                <c:pt idx="29">
                  <c:v>40940</c:v>
                </c:pt>
                <c:pt idx="30">
                  <c:v>40941</c:v>
                </c:pt>
                <c:pt idx="31">
                  <c:v>40942</c:v>
                </c:pt>
                <c:pt idx="32">
                  <c:v>40943</c:v>
                </c:pt>
                <c:pt idx="33">
                  <c:v>40944</c:v>
                </c:pt>
                <c:pt idx="34">
                  <c:v>40945</c:v>
                </c:pt>
                <c:pt idx="35">
                  <c:v>40946</c:v>
                </c:pt>
                <c:pt idx="36">
                  <c:v>40947</c:v>
                </c:pt>
                <c:pt idx="37">
                  <c:v>40948</c:v>
                </c:pt>
                <c:pt idx="38">
                  <c:v>40949</c:v>
                </c:pt>
                <c:pt idx="39">
                  <c:v>40950</c:v>
                </c:pt>
                <c:pt idx="40">
                  <c:v>40951</c:v>
                </c:pt>
                <c:pt idx="41">
                  <c:v>40952</c:v>
                </c:pt>
                <c:pt idx="42">
                  <c:v>40953</c:v>
                </c:pt>
                <c:pt idx="43">
                  <c:v>40954</c:v>
                </c:pt>
                <c:pt idx="44">
                  <c:v>40955</c:v>
                </c:pt>
                <c:pt idx="45">
                  <c:v>40956</c:v>
                </c:pt>
                <c:pt idx="46">
                  <c:v>40957</c:v>
                </c:pt>
                <c:pt idx="47">
                  <c:v>40958</c:v>
                </c:pt>
                <c:pt idx="48">
                  <c:v>40959</c:v>
                </c:pt>
                <c:pt idx="49">
                  <c:v>40960</c:v>
                </c:pt>
                <c:pt idx="50">
                  <c:v>40961</c:v>
                </c:pt>
                <c:pt idx="51">
                  <c:v>40962</c:v>
                </c:pt>
                <c:pt idx="52">
                  <c:v>40963</c:v>
                </c:pt>
                <c:pt idx="53">
                  <c:v>40964</c:v>
                </c:pt>
                <c:pt idx="54">
                  <c:v>40965</c:v>
                </c:pt>
                <c:pt idx="55">
                  <c:v>40966</c:v>
                </c:pt>
                <c:pt idx="56">
                  <c:v>40967</c:v>
                </c:pt>
                <c:pt idx="57">
                  <c:v>40969</c:v>
                </c:pt>
                <c:pt idx="58">
                  <c:v>40970</c:v>
                </c:pt>
                <c:pt idx="59">
                  <c:v>40971</c:v>
                </c:pt>
                <c:pt idx="60">
                  <c:v>40972</c:v>
                </c:pt>
                <c:pt idx="61">
                  <c:v>40973</c:v>
                </c:pt>
                <c:pt idx="62">
                  <c:v>40974</c:v>
                </c:pt>
                <c:pt idx="63">
                  <c:v>40975</c:v>
                </c:pt>
                <c:pt idx="64">
                  <c:v>40976</c:v>
                </c:pt>
                <c:pt idx="65">
                  <c:v>40977</c:v>
                </c:pt>
                <c:pt idx="66">
                  <c:v>40978</c:v>
                </c:pt>
                <c:pt idx="67">
                  <c:v>40979</c:v>
                </c:pt>
                <c:pt idx="68">
                  <c:v>40980</c:v>
                </c:pt>
                <c:pt idx="69">
                  <c:v>40981</c:v>
                </c:pt>
                <c:pt idx="70">
                  <c:v>40982</c:v>
                </c:pt>
                <c:pt idx="71">
                  <c:v>40983</c:v>
                </c:pt>
                <c:pt idx="72">
                  <c:v>40984</c:v>
                </c:pt>
                <c:pt idx="73">
                  <c:v>40985</c:v>
                </c:pt>
                <c:pt idx="74">
                  <c:v>40986</c:v>
                </c:pt>
                <c:pt idx="75">
                  <c:v>40987</c:v>
                </c:pt>
                <c:pt idx="76">
                  <c:v>40988</c:v>
                </c:pt>
                <c:pt idx="77">
                  <c:v>40989</c:v>
                </c:pt>
                <c:pt idx="78">
                  <c:v>40990</c:v>
                </c:pt>
                <c:pt idx="79">
                  <c:v>40991</c:v>
                </c:pt>
                <c:pt idx="80">
                  <c:v>40992</c:v>
                </c:pt>
                <c:pt idx="81">
                  <c:v>40993</c:v>
                </c:pt>
                <c:pt idx="82">
                  <c:v>40994</c:v>
                </c:pt>
                <c:pt idx="83">
                  <c:v>40995</c:v>
                </c:pt>
                <c:pt idx="84">
                  <c:v>40996</c:v>
                </c:pt>
                <c:pt idx="85">
                  <c:v>40997</c:v>
                </c:pt>
                <c:pt idx="86">
                  <c:v>40998</c:v>
                </c:pt>
                <c:pt idx="87">
                  <c:v>40999</c:v>
                </c:pt>
              </c:numCache>
            </c:numRef>
          </c:cat>
          <c:val>
            <c:numRef>
              <c:f>crush!$AN$3:$AN$90</c:f>
              <c:numCache>
                <c:formatCode>General</c:formatCode>
                <c:ptCount val="88"/>
                <c:pt idx="0">
                  <c:v>712277.44999999925</c:v>
                </c:pt>
                <c:pt idx="1">
                  <c:v>878079.91000000015</c:v>
                </c:pt>
                <c:pt idx="2">
                  <c:v>941528.33999999985</c:v>
                </c:pt>
                <c:pt idx="3">
                  <c:v>963349.69000000134</c:v>
                </c:pt>
                <c:pt idx="4">
                  <c:v>952266.55999999866</c:v>
                </c:pt>
                <c:pt idx="5">
                  <c:v>957088.90000000224</c:v>
                </c:pt>
                <c:pt idx="6">
                  <c:v>924607.89999999851</c:v>
                </c:pt>
                <c:pt idx="7">
                  <c:v>943430.55000000075</c:v>
                </c:pt>
                <c:pt idx="8">
                  <c:v>938753.9299999997</c:v>
                </c:pt>
                <c:pt idx="9">
                  <c:v>889192.03000000119</c:v>
                </c:pt>
                <c:pt idx="10">
                  <c:v>940254.17499999702</c:v>
                </c:pt>
                <c:pt idx="11">
                  <c:v>947375.65000000224</c:v>
                </c:pt>
                <c:pt idx="12">
                  <c:v>922068.97999999672</c:v>
                </c:pt>
                <c:pt idx="13">
                  <c:v>921773.8200000003</c:v>
                </c:pt>
                <c:pt idx="14">
                  <c:v>889273.95000000298</c:v>
                </c:pt>
                <c:pt idx="15">
                  <c:v>911616.46000000089</c:v>
                </c:pt>
                <c:pt idx="16">
                  <c:v>939353.85000000149</c:v>
                </c:pt>
                <c:pt idx="17">
                  <c:v>933518.6099999994</c:v>
                </c:pt>
                <c:pt idx="18">
                  <c:v>926301.46000000089</c:v>
                </c:pt>
                <c:pt idx="19">
                  <c:v>963372.03999999911</c:v>
                </c:pt>
                <c:pt idx="20">
                  <c:v>941384.05999999493</c:v>
                </c:pt>
                <c:pt idx="21">
                  <c:v>945286.09000000358</c:v>
                </c:pt>
                <c:pt idx="22">
                  <c:v>930258.97999999672</c:v>
                </c:pt>
                <c:pt idx="23">
                  <c:v>895183.69000000507</c:v>
                </c:pt>
                <c:pt idx="24">
                  <c:v>879563.84999999404</c:v>
                </c:pt>
                <c:pt idx="25">
                  <c:v>897034.03000000119</c:v>
                </c:pt>
                <c:pt idx="26">
                  <c:v>794911.0700000003</c:v>
                </c:pt>
                <c:pt idx="27">
                  <c:v>808140.60000000149</c:v>
                </c:pt>
                <c:pt idx="28">
                  <c:v>822756.95000000298</c:v>
                </c:pt>
                <c:pt idx="29">
                  <c:v>796499.72999999672</c:v>
                </c:pt>
                <c:pt idx="30">
                  <c:v>884553.3599999994</c:v>
                </c:pt>
                <c:pt idx="31">
                  <c:v>854576.64999999851</c:v>
                </c:pt>
                <c:pt idx="32">
                  <c:v>913239.91000000387</c:v>
                </c:pt>
                <c:pt idx="33">
                  <c:v>931167.21000000089</c:v>
                </c:pt>
                <c:pt idx="34">
                  <c:v>879608.96000000089</c:v>
                </c:pt>
                <c:pt idx="35">
                  <c:v>898201.11999999732</c:v>
                </c:pt>
                <c:pt idx="36">
                  <c:v>899905.63000000268</c:v>
                </c:pt>
                <c:pt idx="37">
                  <c:v>830111.58999999613</c:v>
                </c:pt>
                <c:pt idx="38">
                  <c:v>744285.39999999851</c:v>
                </c:pt>
                <c:pt idx="39">
                  <c:v>789919.70000000298</c:v>
                </c:pt>
                <c:pt idx="40">
                  <c:v>900380.29999999702</c:v>
                </c:pt>
                <c:pt idx="41">
                  <c:v>919599.67000000179</c:v>
                </c:pt>
                <c:pt idx="42">
                  <c:v>924466</c:v>
                </c:pt>
                <c:pt idx="43">
                  <c:v>891414.71999999881</c:v>
                </c:pt>
                <c:pt idx="44">
                  <c:v>871935.50999999791</c:v>
                </c:pt>
                <c:pt idx="45">
                  <c:v>896984.96000000089</c:v>
                </c:pt>
                <c:pt idx="46">
                  <c:v>911223.8900000006</c:v>
                </c:pt>
                <c:pt idx="47">
                  <c:v>894315.53000000119</c:v>
                </c:pt>
                <c:pt idx="48">
                  <c:v>903821.56000000238</c:v>
                </c:pt>
                <c:pt idx="49">
                  <c:v>905966.35000000149</c:v>
                </c:pt>
                <c:pt idx="50">
                  <c:v>907108.03999999166</c:v>
                </c:pt>
                <c:pt idx="51">
                  <c:v>901082.70000000298</c:v>
                </c:pt>
                <c:pt idx="52">
                  <c:v>899916.62000000477</c:v>
                </c:pt>
                <c:pt idx="53">
                  <c:v>884704.1099999994</c:v>
                </c:pt>
                <c:pt idx="54">
                  <c:v>875928.51999999583</c:v>
                </c:pt>
                <c:pt idx="55">
                  <c:v>893549.6400000006</c:v>
                </c:pt>
                <c:pt idx="56">
                  <c:v>878145.68000000715</c:v>
                </c:pt>
                <c:pt idx="57">
                  <c:v>818109.69999998808</c:v>
                </c:pt>
                <c:pt idx="58">
                  <c:v>862768.52000001073</c:v>
                </c:pt>
                <c:pt idx="59">
                  <c:v>886680.57999999821</c:v>
                </c:pt>
                <c:pt idx="60">
                  <c:v>803783.17000000179</c:v>
                </c:pt>
                <c:pt idx="61">
                  <c:v>670422.37999999523</c:v>
                </c:pt>
                <c:pt idx="62">
                  <c:v>755224.82999999821</c:v>
                </c:pt>
                <c:pt idx="63">
                  <c:v>823158.75</c:v>
                </c:pt>
                <c:pt idx="64">
                  <c:v>885003.28000000119</c:v>
                </c:pt>
                <c:pt idx="65">
                  <c:v>883259.65999999642</c:v>
                </c:pt>
                <c:pt idx="66">
                  <c:v>889414.82999999821</c:v>
                </c:pt>
                <c:pt idx="67">
                  <c:v>852912.95000000298</c:v>
                </c:pt>
                <c:pt idx="68">
                  <c:v>844690.5</c:v>
                </c:pt>
                <c:pt idx="69">
                  <c:v>840726.34000000358</c:v>
                </c:pt>
                <c:pt idx="70">
                  <c:v>853842.07999999821</c:v>
                </c:pt>
                <c:pt idx="71">
                  <c:v>828072.92000000179</c:v>
                </c:pt>
                <c:pt idx="72">
                  <c:v>766785.03000000119</c:v>
                </c:pt>
                <c:pt idx="73">
                  <c:v>717979.09999999404</c:v>
                </c:pt>
                <c:pt idx="74">
                  <c:v>730751.84000000358</c:v>
                </c:pt>
                <c:pt idx="75">
                  <c:v>726887.46000000834</c:v>
                </c:pt>
                <c:pt idx="76">
                  <c:v>727848.67999999225</c:v>
                </c:pt>
                <c:pt idx="77">
                  <c:v>697404.07000000775</c:v>
                </c:pt>
                <c:pt idx="78">
                  <c:v>690392.86999998987</c:v>
                </c:pt>
                <c:pt idx="79">
                  <c:v>654373.82000000775</c:v>
                </c:pt>
                <c:pt idx="80">
                  <c:v>650591.84999999404</c:v>
                </c:pt>
                <c:pt idx="81">
                  <c:v>620050.92000000179</c:v>
                </c:pt>
                <c:pt idx="82">
                  <c:v>571111.44399999082</c:v>
                </c:pt>
                <c:pt idx="83">
                  <c:v>582658.31600001454</c:v>
                </c:pt>
                <c:pt idx="84">
                  <c:v>570727.72999998927</c:v>
                </c:pt>
                <c:pt idx="85">
                  <c:v>525217.24000000954</c:v>
                </c:pt>
                <c:pt idx="86">
                  <c:v>480395.40999999642</c:v>
                </c:pt>
                <c:pt idx="87">
                  <c:v>448142.3900000006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89-476E-8F00-7FAEADCA5C53}"/>
            </c:ext>
          </c:extLst>
        </c:ser>
        <c:ser>
          <c:idx val="1"/>
          <c:order val="1"/>
          <c:tx>
            <c:strRef>
              <c:f>crush!$AO$2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crush!$AM$3:$AM$90</c:f>
              <c:numCache>
                <c:formatCode>[$-409]d\-mmm;@</c:formatCode>
                <c:ptCount val="88"/>
                <c:pt idx="0">
                  <c:v>40911</c:v>
                </c:pt>
                <c:pt idx="1">
                  <c:v>40912</c:v>
                </c:pt>
                <c:pt idx="2">
                  <c:v>40913</c:v>
                </c:pt>
                <c:pt idx="3">
                  <c:v>40914</c:v>
                </c:pt>
                <c:pt idx="4">
                  <c:v>40915</c:v>
                </c:pt>
                <c:pt idx="5">
                  <c:v>40916</c:v>
                </c:pt>
                <c:pt idx="6">
                  <c:v>40917</c:v>
                </c:pt>
                <c:pt idx="7">
                  <c:v>40918</c:v>
                </c:pt>
                <c:pt idx="8">
                  <c:v>40919</c:v>
                </c:pt>
                <c:pt idx="9">
                  <c:v>40920</c:v>
                </c:pt>
                <c:pt idx="10">
                  <c:v>40921</c:v>
                </c:pt>
                <c:pt idx="11">
                  <c:v>40922</c:v>
                </c:pt>
                <c:pt idx="12">
                  <c:v>40923</c:v>
                </c:pt>
                <c:pt idx="13">
                  <c:v>40924</c:v>
                </c:pt>
                <c:pt idx="14">
                  <c:v>40925</c:v>
                </c:pt>
                <c:pt idx="15">
                  <c:v>40926</c:v>
                </c:pt>
                <c:pt idx="16">
                  <c:v>40927</c:v>
                </c:pt>
                <c:pt idx="17">
                  <c:v>40928</c:v>
                </c:pt>
                <c:pt idx="18">
                  <c:v>40929</c:v>
                </c:pt>
                <c:pt idx="19">
                  <c:v>40930</c:v>
                </c:pt>
                <c:pt idx="20">
                  <c:v>40931</c:v>
                </c:pt>
                <c:pt idx="21">
                  <c:v>40932</c:v>
                </c:pt>
                <c:pt idx="22">
                  <c:v>40933</c:v>
                </c:pt>
                <c:pt idx="23">
                  <c:v>40934</c:v>
                </c:pt>
                <c:pt idx="24">
                  <c:v>40935</c:v>
                </c:pt>
                <c:pt idx="25">
                  <c:v>40936</c:v>
                </c:pt>
                <c:pt idx="26">
                  <c:v>40937</c:v>
                </c:pt>
                <c:pt idx="27">
                  <c:v>40938</c:v>
                </c:pt>
                <c:pt idx="28">
                  <c:v>40939</c:v>
                </c:pt>
                <c:pt idx="29">
                  <c:v>40940</c:v>
                </c:pt>
                <c:pt idx="30">
                  <c:v>40941</c:v>
                </c:pt>
                <c:pt idx="31">
                  <c:v>40942</c:v>
                </c:pt>
                <c:pt idx="32">
                  <c:v>40943</c:v>
                </c:pt>
                <c:pt idx="33">
                  <c:v>40944</c:v>
                </c:pt>
                <c:pt idx="34">
                  <c:v>40945</c:v>
                </c:pt>
                <c:pt idx="35">
                  <c:v>40946</c:v>
                </c:pt>
                <c:pt idx="36">
                  <c:v>40947</c:v>
                </c:pt>
                <c:pt idx="37">
                  <c:v>40948</c:v>
                </c:pt>
                <c:pt idx="38">
                  <c:v>40949</c:v>
                </c:pt>
                <c:pt idx="39">
                  <c:v>40950</c:v>
                </c:pt>
                <c:pt idx="40">
                  <c:v>40951</c:v>
                </c:pt>
                <c:pt idx="41">
                  <c:v>40952</c:v>
                </c:pt>
                <c:pt idx="42">
                  <c:v>40953</c:v>
                </c:pt>
                <c:pt idx="43">
                  <c:v>40954</c:v>
                </c:pt>
                <c:pt idx="44">
                  <c:v>40955</c:v>
                </c:pt>
                <c:pt idx="45">
                  <c:v>40956</c:v>
                </c:pt>
                <c:pt idx="46">
                  <c:v>40957</c:v>
                </c:pt>
                <c:pt idx="47">
                  <c:v>40958</c:v>
                </c:pt>
                <c:pt idx="48">
                  <c:v>40959</c:v>
                </c:pt>
                <c:pt idx="49">
                  <c:v>40960</c:v>
                </c:pt>
                <c:pt idx="50">
                  <c:v>40961</c:v>
                </c:pt>
                <c:pt idx="51">
                  <c:v>40962</c:v>
                </c:pt>
                <c:pt idx="52">
                  <c:v>40963</c:v>
                </c:pt>
                <c:pt idx="53">
                  <c:v>40964</c:v>
                </c:pt>
                <c:pt idx="54">
                  <c:v>40965</c:v>
                </c:pt>
                <c:pt idx="55">
                  <c:v>40966</c:v>
                </c:pt>
                <c:pt idx="56">
                  <c:v>40967</c:v>
                </c:pt>
                <c:pt idx="57">
                  <c:v>40969</c:v>
                </c:pt>
                <c:pt idx="58">
                  <c:v>40970</c:v>
                </c:pt>
                <c:pt idx="59">
                  <c:v>40971</c:v>
                </c:pt>
                <c:pt idx="60">
                  <c:v>40972</c:v>
                </c:pt>
                <c:pt idx="61">
                  <c:v>40973</c:v>
                </c:pt>
                <c:pt idx="62">
                  <c:v>40974</c:v>
                </c:pt>
                <c:pt idx="63">
                  <c:v>40975</c:v>
                </c:pt>
                <c:pt idx="64">
                  <c:v>40976</c:v>
                </c:pt>
                <c:pt idx="65">
                  <c:v>40977</c:v>
                </c:pt>
                <c:pt idx="66">
                  <c:v>40978</c:v>
                </c:pt>
                <c:pt idx="67">
                  <c:v>40979</c:v>
                </c:pt>
                <c:pt idx="68">
                  <c:v>40980</c:v>
                </c:pt>
                <c:pt idx="69">
                  <c:v>40981</c:v>
                </c:pt>
                <c:pt idx="70">
                  <c:v>40982</c:v>
                </c:pt>
                <c:pt idx="71">
                  <c:v>40983</c:v>
                </c:pt>
                <c:pt idx="72">
                  <c:v>40984</c:v>
                </c:pt>
                <c:pt idx="73">
                  <c:v>40985</c:v>
                </c:pt>
                <c:pt idx="74">
                  <c:v>40986</c:v>
                </c:pt>
                <c:pt idx="75">
                  <c:v>40987</c:v>
                </c:pt>
                <c:pt idx="76">
                  <c:v>40988</c:v>
                </c:pt>
                <c:pt idx="77">
                  <c:v>40989</c:v>
                </c:pt>
                <c:pt idx="78">
                  <c:v>40990</c:v>
                </c:pt>
                <c:pt idx="79">
                  <c:v>40991</c:v>
                </c:pt>
                <c:pt idx="80">
                  <c:v>40992</c:v>
                </c:pt>
                <c:pt idx="81">
                  <c:v>40993</c:v>
                </c:pt>
                <c:pt idx="82">
                  <c:v>40994</c:v>
                </c:pt>
                <c:pt idx="83">
                  <c:v>40995</c:v>
                </c:pt>
                <c:pt idx="84">
                  <c:v>40996</c:v>
                </c:pt>
                <c:pt idx="85">
                  <c:v>40997</c:v>
                </c:pt>
                <c:pt idx="86">
                  <c:v>40998</c:v>
                </c:pt>
                <c:pt idx="87">
                  <c:v>40999</c:v>
                </c:pt>
              </c:numCache>
            </c:numRef>
          </c:cat>
          <c:val>
            <c:numRef>
              <c:f>crush!$AO$3:$AO$90</c:f>
              <c:numCache>
                <c:formatCode>General</c:formatCode>
                <c:ptCount val="88"/>
                <c:pt idx="0">
                  <c:v>760788.80000000075</c:v>
                </c:pt>
                <c:pt idx="1">
                  <c:v>953618.6950000003</c:v>
                </c:pt>
                <c:pt idx="2">
                  <c:v>1006631.2349999994</c:v>
                </c:pt>
                <c:pt idx="3">
                  <c:v>1008579.5249999985</c:v>
                </c:pt>
                <c:pt idx="4">
                  <c:v>1026662.3000000007</c:v>
                </c:pt>
                <c:pt idx="5">
                  <c:v>1020933.4350000024</c:v>
                </c:pt>
                <c:pt idx="6">
                  <c:v>998718.63499999791</c:v>
                </c:pt>
                <c:pt idx="7">
                  <c:v>978348.69000000134</c:v>
                </c:pt>
                <c:pt idx="8">
                  <c:v>1013489.0500000007</c:v>
                </c:pt>
                <c:pt idx="9">
                  <c:v>1003858.3149999976</c:v>
                </c:pt>
                <c:pt idx="10">
                  <c:v>985793.3599999994</c:v>
                </c:pt>
                <c:pt idx="11">
                  <c:v>1008000.7450000048</c:v>
                </c:pt>
                <c:pt idx="12">
                  <c:v>1016517.2349999994</c:v>
                </c:pt>
                <c:pt idx="13">
                  <c:v>958963.61499999464</c:v>
                </c:pt>
                <c:pt idx="14">
                  <c:v>976712.97000000626</c:v>
                </c:pt>
                <c:pt idx="15">
                  <c:v>1041236.0849999934</c:v>
                </c:pt>
                <c:pt idx="16">
                  <c:v>1041313.8530000076</c:v>
                </c:pt>
                <c:pt idx="17">
                  <c:v>1025032.8049999997</c:v>
                </c:pt>
                <c:pt idx="18">
                  <c:v>1004284.7299999967</c:v>
                </c:pt>
                <c:pt idx="19">
                  <c:v>1015736.9919999987</c:v>
                </c:pt>
                <c:pt idx="20">
                  <c:v>1002191.3900000006</c:v>
                </c:pt>
                <c:pt idx="21">
                  <c:v>1004841.6799999997</c:v>
                </c:pt>
                <c:pt idx="22">
                  <c:v>988748.92499999702</c:v>
                </c:pt>
                <c:pt idx="23">
                  <c:v>988283.40500000119</c:v>
                </c:pt>
                <c:pt idx="24">
                  <c:v>991715.05000000447</c:v>
                </c:pt>
                <c:pt idx="25">
                  <c:v>964513.08999999613</c:v>
                </c:pt>
                <c:pt idx="26">
                  <c:v>938711.3900000006</c:v>
                </c:pt>
                <c:pt idx="27">
                  <c:v>794021.77499999851</c:v>
                </c:pt>
                <c:pt idx="28">
                  <c:v>664734.32500000298</c:v>
                </c:pt>
                <c:pt idx="29">
                  <c:v>720572.46999999881</c:v>
                </c:pt>
                <c:pt idx="30">
                  <c:v>898790.46999999881</c:v>
                </c:pt>
                <c:pt idx="31">
                  <c:v>962605.25999999791</c:v>
                </c:pt>
                <c:pt idx="32">
                  <c:v>982823.11500000209</c:v>
                </c:pt>
                <c:pt idx="33">
                  <c:v>970986.24500000477</c:v>
                </c:pt>
                <c:pt idx="34">
                  <c:v>975091.26999999583</c:v>
                </c:pt>
                <c:pt idx="35">
                  <c:v>928384.4299999997</c:v>
                </c:pt>
                <c:pt idx="36">
                  <c:v>1001536.1349999979</c:v>
                </c:pt>
                <c:pt idx="37">
                  <c:v>991340.08000000566</c:v>
                </c:pt>
                <c:pt idx="38">
                  <c:v>1018361.1349999979</c:v>
                </c:pt>
                <c:pt idx="39">
                  <c:v>1003190.0349999964</c:v>
                </c:pt>
                <c:pt idx="40">
                  <c:v>994734.40000000596</c:v>
                </c:pt>
                <c:pt idx="41">
                  <c:v>1008230.9199999943</c:v>
                </c:pt>
                <c:pt idx="42">
                  <c:v>1001608.6550000012</c:v>
                </c:pt>
                <c:pt idx="43">
                  <c:v>989037.78000000119</c:v>
                </c:pt>
                <c:pt idx="44">
                  <c:v>969410.1400000006</c:v>
                </c:pt>
                <c:pt idx="45">
                  <c:v>997856.34000000358</c:v>
                </c:pt>
                <c:pt idx="46">
                  <c:v>1011405.2150000036</c:v>
                </c:pt>
                <c:pt idx="47">
                  <c:v>994650.52499999106</c:v>
                </c:pt>
                <c:pt idx="48">
                  <c:v>964569.625</c:v>
                </c:pt>
                <c:pt idx="49">
                  <c:v>982459.04000000656</c:v>
                </c:pt>
                <c:pt idx="50">
                  <c:v>989906.36999998987</c:v>
                </c:pt>
                <c:pt idx="51">
                  <c:v>969082.40000000596</c:v>
                </c:pt>
                <c:pt idx="52">
                  <c:v>954015.80499999225</c:v>
                </c:pt>
                <c:pt idx="53">
                  <c:v>983469.29000000656</c:v>
                </c:pt>
                <c:pt idx="54">
                  <c:v>968906.69500000775</c:v>
                </c:pt>
                <c:pt idx="55">
                  <c:v>906751.11499999464</c:v>
                </c:pt>
                <c:pt idx="56">
                  <c:v>903521.48000000417</c:v>
                </c:pt>
                <c:pt idx="57">
                  <c:v>857525.59999999404</c:v>
                </c:pt>
                <c:pt idx="58">
                  <c:v>840707.51000000536</c:v>
                </c:pt>
                <c:pt idx="59">
                  <c:v>849433.6099999994</c:v>
                </c:pt>
                <c:pt idx="60">
                  <c:v>804797.75</c:v>
                </c:pt>
                <c:pt idx="61">
                  <c:v>863724</c:v>
                </c:pt>
                <c:pt idx="62">
                  <c:v>889425.56000000238</c:v>
                </c:pt>
                <c:pt idx="63">
                  <c:v>886167.41999998689</c:v>
                </c:pt>
                <c:pt idx="64">
                  <c:v>891699.08000001311</c:v>
                </c:pt>
                <c:pt idx="65">
                  <c:v>863977.47999998927</c:v>
                </c:pt>
                <c:pt idx="66">
                  <c:v>876733.25</c:v>
                </c:pt>
                <c:pt idx="67">
                  <c:v>845009.90000000596</c:v>
                </c:pt>
                <c:pt idx="68">
                  <c:v>856962.6400000006</c:v>
                </c:pt>
                <c:pt idx="69">
                  <c:v>822692.01999999583</c:v>
                </c:pt>
                <c:pt idx="70">
                  <c:v>773728.18000000715</c:v>
                </c:pt>
                <c:pt idx="71">
                  <c:v>751843.33999998868</c:v>
                </c:pt>
                <c:pt idx="72">
                  <c:v>741356.07999999821</c:v>
                </c:pt>
                <c:pt idx="73">
                  <c:v>734045.93000000715</c:v>
                </c:pt>
                <c:pt idx="74">
                  <c:v>709952.48000000417</c:v>
                </c:pt>
                <c:pt idx="75">
                  <c:v>682544.53000000119</c:v>
                </c:pt>
                <c:pt idx="76">
                  <c:v>647901.14999999106</c:v>
                </c:pt>
                <c:pt idx="77">
                  <c:v>598696.51000000536</c:v>
                </c:pt>
                <c:pt idx="78">
                  <c:v>591772.39999999106</c:v>
                </c:pt>
                <c:pt idx="79">
                  <c:v>550320.34000000358</c:v>
                </c:pt>
                <c:pt idx="80">
                  <c:v>581907.34000000358</c:v>
                </c:pt>
                <c:pt idx="81">
                  <c:v>541180.29999999702</c:v>
                </c:pt>
                <c:pt idx="82">
                  <c:v>487088.88000001013</c:v>
                </c:pt>
                <c:pt idx="83">
                  <c:v>474816.30999998748</c:v>
                </c:pt>
                <c:pt idx="84">
                  <c:v>432168.34000000358</c:v>
                </c:pt>
                <c:pt idx="85">
                  <c:v>414907</c:v>
                </c:pt>
                <c:pt idx="86">
                  <c:v>411763.68000000715</c:v>
                </c:pt>
                <c:pt idx="87">
                  <c:v>397676.93999999762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89-476E-8F00-7FAEADCA5C53}"/>
            </c:ext>
          </c:extLst>
        </c:ser>
        <c:ser>
          <c:idx val="2"/>
          <c:order val="2"/>
          <c:tx>
            <c:strRef>
              <c:f>crush!$AP$2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crush!$AM$3:$AM$90</c:f>
              <c:numCache>
                <c:formatCode>[$-409]d\-mmm;@</c:formatCode>
                <c:ptCount val="88"/>
                <c:pt idx="0">
                  <c:v>40911</c:v>
                </c:pt>
                <c:pt idx="1">
                  <c:v>40912</c:v>
                </c:pt>
                <c:pt idx="2">
                  <c:v>40913</c:v>
                </c:pt>
                <c:pt idx="3">
                  <c:v>40914</c:v>
                </c:pt>
                <c:pt idx="4">
                  <c:v>40915</c:v>
                </c:pt>
                <c:pt idx="5">
                  <c:v>40916</c:v>
                </c:pt>
                <c:pt idx="6">
                  <c:v>40917</c:v>
                </c:pt>
                <c:pt idx="7">
                  <c:v>40918</c:v>
                </c:pt>
                <c:pt idx="8">
                  <c:v>40919</c:v>
                </c:pt>
                <c:pt idx="9">
                  <c:v>40920</c:v>
                </c:pt>
                <c:pt idx="10">
                  <c:v>40921</c:v>
                </c:pt>
                <c:pt idx="11">
                  <c:v>40922</c:v>
                </c:pt>
                <c:pt idx="12">
                  <c:v>40923</c:v>
                </c:pt>
                <c:pt idx="13">
                  <c:v>40924</c:v>
                </c:pt>
                <c:pt idx="14">
                  <c:v>40925</c:v>
                </c:pt>
                <c:pt idx="15">
                  <c:v>40926</c:v>
                </c:pt>
                <c:pt idx="16">
                  <c:v>40927</c:v>
                </c:pt>
                <c:pt idx="17">
                  <c:v>40928</c:v>
                </c:pt>
                <c:pt idx="18">
                  <c:v>40929</c:v>
                </c:pt>
                <c:pt idx="19">
                  <c:v>40930</c:v>
                </c:pt>
                <c:pt idx="20">
                  <c:v>40931</c:v>
                </c:pt>
                <c:pt idx="21">
                  <c:v>40932</c:v>
                </c:pt>
                <c:pt idx="22">
                  <c:v>40933</c:v>
                </c:pt>
                <c:pt idx="23">
                  <c:v>40934</c:v>
                </c:pt>
                <c:pt idx="24">
                  <c:v>40935</c:v>
                </c:pt>
                <c:pt idx="25">
                  <c:v>40936</c:v>
                </c:pt>
                <c:pt idx="26">
                  <c:v>40937</c:v>
                </c:pt>
                <c:pt idx="27">
                  <c:v>40938</c:v>
                </c:pt>
                <c:pt idx="28">
                  <c:v>40939</c:v>
                </c:pt>
                <c:pt idx="29">
                  <c:v>40940</c:v>
                </c:pt>
                <c:pt idx="30">
                  <c:v>40941</c:v>
                </c:pt>
                <c:pt idx="31">
                  <c:v>40942</c:v>
                </c:pt>
                <c:pt idx="32">
                  <c:v>40943</c:v>
                </c:pt>
                <c:pt idx="33">
                  <c:v>40944</c:v>
                </c:pt>
                <c:pt idx="34">
                  <c:v>40945</c:v>
                </c:pt>
                <c:pt idx="35">
                  <c:v>40946</c:v>
                </c:pt>
                <c:pt idx="36">
                  <c:v>40947</c:v>
                </c:pt>
                <c:pt idx="37">
                  <c:v>40948</c:v>
                </c:pt>
                <c:pt idx="38">
                  <c:v>40949</c:v>
                </c:pt>
                <c:pt idx="39">
                  <c:v>40950</c:v>
                </c:pt>
                <c:pt idx="40">
                  <c:v>40951</c:v>
                </c:pt>
                <c:pt idx="41">
                  <c:v>40952</c:v>
                </c:pt>
                <c:pt idx="42">
                  <c:v>40953</c:v>
                </c:pt>
                <c:pt idx="43">
                  <c:v>40954</c:v>
                </c:pt>
                <c:pt idx="44">
                  <c:v>40955</c:v>
                </c:pt>
                <c:pt idx="45">
                  <c:v>40956</c:v>
                </c:pt>
                <c:pt idx="46">
                  <c:v>40957</c:v>
                </c:pt>
                <c:pt idx="47">
                  <c:v>40958</c:v>
                </c:pt>
                <c:pt idx="48">
                  <c:v>40959</c:v>
                </c:pt>
                <c:pt idx="49">
                  <c:v>40960</c:v>
                </c:pt>
                <c:pt idx="50">
                  <c:v>40961</c:v>
                </c:pt>
                <c:pt idx="51">
                  <c:v>40962</c:v>
                </c:pt>
                <c:pt idx="52">
                  <c:v>40963</c:v>
                </c:pt>
                <c:pt idx="53">
                  <c:v>40964</c:v>
                </c:pt>
                <c:pt idx="54">
                  <c:v>40965</c:v>
                </c:pt>
                <c:pt idx="55">
                  <c:v>40966</c:v>
                </c:pt>
                <c:pt idx="56">
                  <c:v>40967</c:v>
                </c:pt>
                <c:pt idx="57">
                  <c:v>40969</c:v>
                </c:pt>
                <c:pt idx="58">
                  <c:v>40970</c:v>
                </c:pt>
                <c:pt idx="59">
                  <c:v>40971</c:v>
                </c:pt>
                <c:pt idx="60">
                  <c:v>40972</c:v>
                </c:pt>
                <c:pt idx="61">
                  <c:v>40973</c:v>
                </c:pt>
                <c:pt idx="62">
                  <c:v>40974</c:v>
                </c:pt>
                <c:pt idx="63">
                  <c:v>40975</c:v>
                </c:pt>
                <c:pt idx="64">
                  <c:v>40976</c:v>
                </c:pt>
                <c:pt idx="65">
                  <c:v>40977</c:v>
                </c:pt>
                <c:pt idx="66">
                  <c:v>40978</c:v>
                </c:pt>
                <c:pt idx="67">
                  <c:v>40979</c:v>
                </c:pt>
                <c:pt idx="68">
                  <c:v>40980</c:v>
                </c:pt>
                <c:pt idx="69">
                  <c:v>40981</c:v>
                </c:pt>
                <c:pt idx="70">
                  <c:v>40982</c:v>
                </c:pt>
                <c:pt idx="71">
                  <c:v>40983</c:v>
                </c:pt>
                <c:pt idx="72">
                  <c:v>40984</c:v>
                </c:pt>
                <c:pt idx="73">
                  <c:v>40985</c:v>
                </c:pt>
                <c:pt idx="74">
                  <c:v>40986</c:v>
                </c:pt>
                <c:pt idx="75">
                  <c:v>40987</c:v>
                </c:pt>
                <c:pt idx="76">
                  <c:v>40988</c:v>
                </c:pt>
                <c:pt idx="77">
                  <c:v>40989</c:v>
                </c:pt>
                <c:pt idx="78">
                  <c:v>40990</c:v>
                </c:pt>
                <c:pt idx="79">
                  <c:v>40991</c:v>
                </c:pt>
                <c:pt idx="80">
                  <c:v>40992</c:v>
                </c:pt>
                <c:pt idx="81">
                  <c:v>40993</c:v>
                </c:pt>
                <c:pt idx="82">
                  <c:v>40994</c:v>
                </c:pt>
                <c:pt idx="83">
                  <c:v>40995</c:v>
                </c:pt>
                <c:pt idx="84">
                  <c:v>40996</c:v>
                </c:pt>
                <c:pt idx="85">
                  <c:v>40997</c:v>
                </c:pt>
                <c:pt idx="86">
                  <c:v>40998</c:v>
                </c:pt>
                <c:pt idx="87">
                  <c:v>40999</c:v>
                </c:pt>
              </c:numCache>
            </c:numRef>
          </c:cat>
          <c:val>
            <c:numRef>
              <c:f>crush!$AP$3:$AP$90</c:f>
              <c:numCache>
                <c:formatCode>General</c:formatCode>
                <c:ptCount val="88"/>
                <c:pt idx="0">
                  <c:v>711740.76999999955</c:v>
                </c:pt>
                <c:pt idx="1">
                  <c:v>879234.23999999464</c:v>
                </c:pt>
                <c:pt idx="2">
                  <c:v>949394.66500000656</c:v>
                </c:pt>
                <c:pt idx="3">
                  <c:v>1046328.799999997</c:v>
                </c:pt>
                <c:pt idx="4">
                  <c:v>1057997.6300000027</c:v>
                </c:pt>
                <c:pt idx="5">
                  <c:v>1070642.0849999972</c:v>
                </c:pt>
                <c:pt idx="6">
                  <c:v>993541.11499999836</c:v>
                </c:pt>
                <c:pt idx="7">
                  <c:v>972139.31500000507</c:v>
                </c:pt>
                <c:pt idx="8">
                  <c:v>828962.95499999821</c:v>
                </c:pt>
                <c:pt idx="9">
                  <c:v>846287.27999999747</c:v>
                </c:pt>
                <c:pt idx="10">
                  <c:v>926326.6099999994</c:v>
                </c:pt>
                <c:pt idx="11">
                  <c:v>1011915.9499999993</c:v>
                </c:pt>
                <c:pt idx="12">
                  <c:v>1034864.7600000054</c:v>
                </c:pt>
                <c:pt idx="13">
                  <c:v>1029911.4499999955</c:v>
                </c:pt>
                <c:pt idx="14">
                  <c:v>1053431.3999999985</c:v>
                </c:pt>
                <c:pt idx="15">
                  <c:v>1044075.3299999982</c:v>
                </c:pt>
                <c:pt idx="16">
                  <c:v>1016941.5100000054</c:v>
                </c:pt>
                <c:pt idx="17">
                  <c:v>1030797.075000003</c:v>
                </c:pt>
                <c:pt idx="18">
                  <c:v>1024317.8449999988</c:v>
                </c:pt>
                <c:pt idx="19">
                  <c:v>1017493.099999994</c:v>
                </c:pt>
                <c:pt idx="20">
                  <c:v>1064367.7449999973</c:v>
                </c:pt>
                <c:pt idx="21">
                  <c:v>1050657.9600000009</c:v>
                </c:pt>
                <c:pt idx="22">
                  <c:v>1020040.4849999994</c:v>
                </c:pt>
                <c:pt idx="23">
                  <c:v>1015422.4950000122</c:v>
                </c:pt>
                <c:pt idx="24">
                  <c:v>972369.22499998659</c:v>
                </c:pt>
                <c:pt idx="25">
                  <c:v>987974.67000000179</c:v>
                </c:pt>
                <c:pt idx="26">
                  <c:v>1005338.4400000125</c:v>
                </c:pt>
                <c:pt idx="27">
                  <c:v>1012587.3799999878</c:v>
                </c:pt>
                <c:pt idx="28">
                  <c:v>1041692.3700000048</c:v>
                </c:pt>
                <c:pt idx="29">
                  <c:v>945256.96999999881</c:v>
                </c:pt>
                <c:pt idx="30">
                  <c:v>966060.72499999404</c:v>
                </c:pt>
                <c:pt idx="31">
                  <c:v>977777.42500000447</c:v>
                </c:pt>
                <c:pt idx="32">
                  <c:v>956090.14500001073</c:v>
                </c:pt>
                <c:pt idx="33">
                  <c:v>1032447.9049999863</c:v>
                </c:pt>
                <c:pt idx="34">
                  <c:v>996354.86499999464</c:v>
                </c:pt>
                <c:pt idx="35">
                  <c:v>994356.84500002116</c:v>
                </c:pt>
                <c:pt idx="36">
                  <c:v>1009302.5549999923</c:v>
                </c:pt>
                <c:pt idx="37">
                  <c:v>1049437.9699999988</c:v>
                </c:pt>
                <c:pt idx="38">
                  <c:v>1046171.0799999908</c:v>
                </c:pt>
                <c:pt idx="39">
                  <c:v>1005893.8200000077</c:v>
                </c:pt>
                <c:pt idx="40">
                  <c:v>1068862.7550000027</c:v>
                </c:pt>
                <c:pt idx="41">
                  <c:v>1048223.4600000083</c:v>
                </c:pt>
                <c:pt idx="42">
                  <c:v>1013030.9449999854</c:v>
                </c:pt>
                <c:pt idx="43">
                  <c:v>1015306.8549999967</c:v>
                </c:pt>
                <c:pt idx="44">
                  <c:v>1004002.5549999997</c:v>
                </c:pt>
                <c:pt idx="45">
                  <c:v>1007675.8600000143</c:v>
                </c:pt>
                <c:pt idx="46">
                  <c:v>889654.59499999881</c:v>
                </c:pt>
                <c:pt idx="47">
                  <c:v>834435.07999999821</c:v>
                </c:pt>
                <c:pt idx="48">
                  <c:v>890056.20499999821</c:v>
                </c:pt>
                <c:pt idx="49">
                  <c:v>974078.37000000477</c:v>
                </c:pt>
                <c:pt idx="50">
                  <c:v>944100.56000000238</c:v>
                </c:pt>
                <c:pt idx="51">
                  <c:v>959329.54499998689</c:v>
                </c:pt>
                <c:pt idx="52">
                  <c:v>932798.82500000298</c:v>
                </c:pt>
                <c:pt idx="53">
                  <c:v>947801.80499999225</c:v>
                </c:pt>
                <c:pt idx="54">
                  <c:v>975532.47500000894</c:v>
                </c:pt>
                <c:pt idx="55">
                  <c:v>961060.19000001252</c:v>
                </c:pt>
                <c:pt idx="56">
                  <c:v>969758.54999999702</c:v>
                </c:pt>
                <c:pt idx="57">
                  <c:v>942743.20499999821</c:v>
                </c:pt>
                <c:pt idx="58">
                  <c:v>871392.10499998927</c:v>
                </c:pt>
                <c:pt idx="59">
                  <c:v>794900.65500000119</c:v>
                </c:pt>
                <c:pt idx="60">
                  <c:v>851193.76999999583</c:v>
                </c:pt>
                <c:pt idx="61">
                  <c:v>902707.50500001013</c:v>
                </c:pt>
                <c:pt idx="62">
                  <c:v>901525.00499999523</c:v>
                </c:pt>
                <c:pt idx="63">
                  <c:v>852754.95000000298</c:v>
                </c:pt>
                <c:pt idx="64">
                  <c:v>890911.56499999762</c:v>
                </c:pt>
                <c:pt idx="65">
                  <c:v>873030.17000000179</c:v>
                </c:pt>
                <c:pt idx="66">
                  <c:v>854594.65500001609</c:v>
                </c:pt>
                <c:pt idx="67">
                  <c:v>845326.32999998331</c:v>
                </c:pt>
                <c:pt idx="68">
                  <c:v>849188.38000001013</c:v>
                </c:pt>
                <c:pt idx="69">
                  <c:v>824259.35499998927</c:v>
                </c:pt>
                <c:pt idx="70">
                  <c:v>810933.07500001788</c:v>
                </c:pt>
                <c:pt idx="71">
                  <c:v>805444.14999997616</c:v>
                </c:pt>
                <c:pt idx="72">
                  <c:v>740484.3900000006</c:v>
                </c:pt>
                <c:pt idx="73">
                  <c:v>743063.04500000179</c:v>
                </c:pt>
                <c:pt idx="74">
                  <c:v>728882.89999997616</c:v>
                </c:pt>
                <c:pt idx="75">
                  <c:v>674116.81500002742</c:v>
                </c:pt>
                <c:pt idx="76">
                  <c:v>664057.80500000715</c:v>
                </c:pt>
                <c:pt idx="77">
                  <c:v>665230.83500000834</c:v>
                </c:pt>
                <c:pt idx="78">
                  <c:v>624730.35499997437</c:v>
                </c:pt>
                <c:pt idx="79">
                  <c:v>605256.02000001073</c:v>
                </c:pt>
                <c:pt idx="80">
                  <c:v>555754.89500001073</c:v>
                </c:pt>
                <c:pt idx="81">
                  <c:v>515533.46999998391</c:v>
                </c:pt>
                <c:pt idx="82">
                  <c:v>528675.52000001073</c:v>
                </c:pt>
                <c:pt idx="83">
                  <c:v>493345.67999997735</c:v>
                </c:pt>
                <c:pt idx="84">
                  <c:v>507683.8900000155</c:v>
                </c:pt>
                <c:pt idx="85">
                  <c:v>456203.78000001609</c:v>
                </c:pt>
                <c:pt idx="86">
                  <c:v>438392.47999997437</c:v>
                </c:pt>
                <c:pt idx="87">
                  <c:v>408352.44000001252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89-476E-8F00-7FAEADCA5C53}"/>
            </c:ext>
          </c:extLst>
        </c:ser>
        <c:ser>
          <c:idx val="3"/>
          <c:order val="3"/>
          <c:tx>
            <c:strRef>
              <c:f>crush!$AQ$2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crush!$AM$3:$AM$90</c:f>
              <c:numCache>
                <c:formatCode>[$-409]d\-mmm;@</c:formatCode>
                <c:ptCount val="88"/>
                <c:pt idx="0">
                  <c:v>40911</c:v>
                </c:pt>
                <c:pt idx="1">
                  <c:v>40912</c:v>
                </c:pt>
                <c:pt idx="2">
                  <c:v>40913</c:v>
                </c:pt>
                <c:pt idx="3">
                  <c:v>40914</c:v>
                </c:pt>
                <c:pt idx="4">
                  <c:v>40915</c:v>
                </c:pt>
                <c:pt idx="5">
                  <c:v>40916</c:v>
                </c:pt>
                <c:pt idx="6">
                  <c:v>40917</c:v>
                </c:pt>
                <c:pt idx="7">
                  <c:v>40918</c:v>
                </c:pt>
                <c:pt idx="8">
                  <c:v>40919</c:v>
                </c:pt>
                <c:pt idx="9">
                  <c:v>40920</c:v>
                </c:pt>
                <c:pt idx="10">
                  <c:v>40921</c:v>
                </c:pt>
                <c:pt idx="11">
                  <c:v>40922</c:v>
                </c:pt>
                <c:pt idx="12">
                  <c:v>40923</c:v>
                </c:pt>
                <c:pt idx="13">
                  <c:v>40924</c:v>
                </c:pt>
                <c:pt idx="14">
                  <c:v>40925</c:v>
                </c:pt>
                <c:pt idx="15">
                  <c:v>40926</c:v>
                </c:pt>
                <c:pt idx="16">
                  <c:v>40927</c:v>
                </c:pt>
                <c:pt idx="17">
                  <c:v>40928</c:v>
                </c:pt>
                <c:pt idx="18">
                  <c:v>40929</c:v>
                </c:pt>
                <c:pt idx="19">
                  <c:v>40930</c:v>
                </c:pt>
                <c:pt idx="20">
                  <c:v>40931</c:v>
                </c:pt>
                <c:pt idx="21">
                  <c:v>40932</c:v>
                </c:pt>
                <c:pt idx="22">
                  <c:v>40933</c:v>
                </c:pt>
                <c:pt idx="23">
                  <c:v>40934</c:v>
                </c:pt>
                <c:pt idx="24">
                  <c:v>40935</c:v>
                </c:pt>
                <c:pt idx="25">
                  <c:v>40936</c:v>
                </c:pt>
                <c:pt idx="26">
                  <c:v>40937</c:v>
                </c:pt>
                <c:pt idx="27">
                  <c:v>40938</c:v>
                </c:pt>
                <c:pt idx="28">
                  <c:v>40939</c:v>
                </c:pt>
                <c:pt idx="29">
                  <c:v>40940</c:v>
                </c:pt>
                <c:pt idx="30">
                  <c:v>40941</c:v>
                </c:pt>
                <c:pt idx="31">
                  <c:v>40942</c:v>
                </c:pt>
                <c:pt idx="32">
                  <c:v>40943</c:v>
                </c:pt>
                <c:pt idx="33">
                  <c:v>40944</c:v>
                </c:pt>
                <c:pt idx="34">
                  <c:v>40945</c:v>
                </c:pt>
                <c:pt idx="35">
                  <c:v>40946</c:v>
                </c:pt>
                <c:pt idx="36">
                  <c:v>40947</c:v>
                </c:pt>
                <c:pt idx="37">
                  <c:v>40948</c:v>
                </c:pt>
                <c:pt idx="38">
                  <c:v>40949</c:v>
                </c:pt>
                <c:pt idx="39">
                  <c:v>40950</c:v>
                </c:pt>
                <c:pt idx="40">
                  <c:v>40951</c:v>
                </c:pt>
                <c:pt idx="41">
                  <c:v>40952</c:v>
                </c:pt>
                <c:pt idx="42">
                  <c:v>40953</c:v>
                </c:pt>
                <c:pt idx="43">
                  <c:v>40954</c:v>
                </c:pt>
                <c:pt idx="44">
                  <c:v>40955</c:v>
                </c:pt>
                <c:pt idx="45">
                  <c:v>40956</c:v>
                </c:pt>
                <c:pt idx="46">
                  <c:v>40957</c:v>
                </c:pt>
                <c:pt idx="47">
                  <c:v>40958</c:v>
                </c:pt>
                <c:pt idx="48">
                  <c:v>40959</c:v>
                </c:pt>
                <c:pt idx="49">
                  <c:v>40960</c:v>
                </c:pt>
                <c:pt idx="50">
                  <c:v>40961</c:v>
                </c:pt>
                <c:pt idx="51">
                  <c:v>40962</c:v>
                </c:pt>
                <c:pt idx="52">
                  <c:v>40963</c:v>
                </c:pt>
                <c:pt idx="53">
                  <c:v>40964</c:v>
                </c:pt>
                <c:pt idx="54">
                  <c:v>40965</c:v>
                </c:pt>
                <c:pt idx="55">
                  <c:v>40966</c:v>
                </c:pt>
                <c:pt idx="56">
                  <c:v>40967</c:v>
                </c:pt>
                <c:pt idx="57">
                  <c:v>40969</c:v>
                </c:pt>
                <c:pt idx="58">
                  <c:v>40970</c:v>
                </c:pt>
                <c:pt idx="59">
                  <c:v>40971</c:v>
                </c:pt>
                <c:pt idx="60">
                  <c:v>40972</c:v>
                </c:pt>
                <c:pt idx="61">
                  <c:v>40973</c:v>
                </c:pt>
                <c:pt idx="62">
                  <c:v>40974</c:v>
                </c:pt>
                <c:pt idx="63">
                  <c:v>40975</c:v>
                </c:pt>
                <c:pt idx="64">
                  <c:v>40976</c:v>
                </c:pt>
                <c:pt idx="65">
                  <c:v>40977</c:v>
                </c:pt>
                <c:pt idx="66">
                  <c:v>40978</c:v>
                </c:pt>
                <c:pt idx="67">
                  <c:v>40979</c:v>
                </c:pt>
                <c:pt idx="68">
                  <c:v>40980</c:v>
                </c:pt>
                <c:pt idx="69">
                  <c:v>40981</c:v>
                </c:pt>
                <c:pt idx="70">
                  <c:v>40982</c:v>
                </c:pt>
                <c:pt idx="71">
                  <c:v>40983</c:v>
                </c:pt>
                <c:pt idx="72">
                  <c:v>40984</c:v>
                </c:pt>
                <c:pt idx="73">
                  <c:v>40985</c:v>
                </c:pt>
                <c:pt idx="74">
                  <c:v>40986</c:v>
                </c:pt>
                <c:pt idx="75">
                  <c:v>40987</c:v>
                </c:pt>
                <c:pt idx="76">
                  <c:v>40988</c:v>
                </c:pt>
                <c:pt idx="77">
                  <c:v>40989</c:v>
                </c:pt>
                <c:pt idx="78">
                  <c:v>40990</c:v>
                </c:pt>
                <c:pt idx="79">
                  <c:v>40991</c:v>
                </c:pt>
                <c:pt idx="80">
                  <c:v>40992</c:v>
                </c:pt>
                <c:pt idx="81">
                  <c:v>40993</c:v>
                </c:pt>
                <c:pt idx="82">
                  <c:v>40994</c:v>
                </c:pt>
                <c:pt idx="83">
                  <c:v>40995</c:v>
                </c:pt>
                <c:pt idx="84">
                  <c:v>40996</c:v>
                </c:pt>
                <c:pt idx="85">
                  <c:v>40997</c:v>
                </c:pt>
                <c:pt idx="86">
                  <c:v>40998</c:v>
                </c:pt>
                <c:pt idx="87">
                  <c:v>40999</c:v>
                </c:pt>
              </c:numCache>
            </c:numRef>
          </c:cat>
          <c:val>
            <c:numRef>
              <c:f>crush!$AQ$3:$AQ$90</c:f>
              <c:numCache>
                <c:formatCode>General</c:formatCode>
                <c:ptCount val="88"/>
                <c:pt idx="0">
                  <c:v>458897.89499999955</c:v>
                </c:pt>
                <c:pt idx="1">
                  <c:v>857779.96499999985</c:v>
                </c:pt>
                <c:pt idx="2">
                  <c:v>1033653.5199999996</c:v>
                </c:pt>
                <c:pt idx="3">
                  <c:v>1072583.5949999988</c:v>
                </c:pt>
                <c:pt idx="4">
                  <c:v>1091843.5</c:v>
                </c:pt>
                <c:pt idx="5">
                  <c:v>1090940.2049999982</c:v>
                </c:pt>
                <c:pt idx="6">
                  <c:v>1078353.9750000052</c:v>
                </c:pt>
                <c:pt idx="7">
                  <c:v>1066773.0249999985</c:v>
                </c:pt>
                <c:pt idx="8">
                  <c:v>1061889.325000003</c:v>
                </c:pt>
                <c:pt idx="9">
                  <c:v>1079703.4100000001</c:v>
                </c:pt>
                <c:pt idx="10">
                  <c:v>1073238.9800000004</c:v>
                </c:pt>
                <c:pt idx="11">
                  <c:v>1085664.6799999923</c:v>
                </c:pt>
                <c:pt idx="12">
                  <c:v>1062864.4200000055</c:v>
                </c:pt>
                <c:pt idx="13">
                  <c:v>1081530.8399999961</c:v>
                </c:pt>
                <c:pt idx="14">
                  <c:v>1060919.8599999994</c:v>
                </c:pt>
                <c:pt idx="15">
                  <c:v>1049081.1250000075</c:v>
                </c:pt>
                <c:pt idx="16">
                  <c:v>1067815.4050000012</c:v>
                </c:pt>
                <c:pt idx="17">
                  <c:v>1048967.0449999943</c:v>
                </c:pt>
                <c:pt idx="18">
                  <c:v>1005868.2949999943</c:v>
                </c:pt>
                <c:pt idx="19">
                  <c:v>1051665.6300000101</c:v>
                </c:pt>
                <c:pt idx="20">
                  <c:v>1061196.2400000021</c:v>
                </c:pt>
                <c:pt idx="21">
                  <c:v>1016615.0050000027</c:v>
                </c:pt>
                <c:pt idx="22">
                  <c:v>1026970.9499999881</c:v>
                </c:pt>
                <c:pt idx="23">
                  <c:v>934010.00499999523</c:v>
                </c:pt>
                <c:pt idx="24">
                  <c:v>824361.61000000685</c:v>
                </c:pt>
                <c:pt idx="25">
                  <c:v>823029.80999999493</c:v>
                </c:pt>
                <c:pt idx="26">
                  <c:v>923827.02000001073</c:v>
                </c:pt>
                <c:pt idx="27">
                  <c:v>987954.30499999225</c:v>
                </c:pt>
                <c:pt idx="28">
                  <c:v>1006222.6150000021</c:v>
                </c:pt>
                <c:pt idx="29">
                  <c:v>1036886.5549999997</c:v>
                </c:pt>
                <c:pt idx="30">
                  <c:v>1020697.1350000054</c:v>
                </c:pt>
                <c:pt idx="31">
                  <c:v>1040223.8799999952</c:v>
                </c:pt>
                <c:pt idx="32">
                  <c:v>1086583.7700000033</c:v>
                </c:pt>
                <c:pt idx="33">
                  <c:v>1069102.2349999994</c:v>
                </c:pt>
                <c:pt idx="34">
                  <c:v>1035046.9449999928</c:v>
                </c:pt>
                <c:pt idx="35">
                  <c:v>931251.97500000149</c:v>
                </c:pt>
                <c:pt idx="36">
                  <c:v>823555.08999999613</c:v>
                </c:pt>
                <c:pt idx="37">
                  <c:v>884082.23500000685</c:v>
                </c:pt>
                <c:pt idx="38">
                  <c:v>1027397.5949999988</c:v>
                </c:pt>
                <c:pt idx="39">
                  <c:v>1021874.3650000021</c:v>
                </c:pt>
                <c:pt idx="40">
                  <c:v>1050028.1000000015</c:v>
                </c:pt>
                <c:pt idx="41">
                  <c:v>1016097.5549999997</c:v>
                </c:pt>
                <c:pt idx="42">
                  <c:v>1041647.0600000098</c:v>
                </c:pt>
                <c:pt idx="43">
                  <c:v>1043936.9499999881</c:v>
                </c:pt>
                <c:pt idx="44">
                  <c:v>1022057.9799999893</c:v>
                </c:pt>
                <c:pt idx="45">
                  <c:v>995633.0000000149</c:v>
                </c:pt>
                <c:pt idx="46">
                  <c:v>962500.4849999994</c:v>
                </c:pt>
                <c:pt idx="47">
                  <c:v>1011975.1669999957</c:v>
                </c:pt>
                <c:pt idx="48">
                  <c:v>1035036.7399999946</c:v>
                </c:pt>
                <c:pt idx="49">
                  <c:v>1018450.0100000203</c:v>
                </c:pt>
                <c:pt idx="50">
                  <c:v>1033068.5399999917</c:v>
                </c:pt>
                <c:pt idx="51">
                  <c:v>1028481.25</c:v>
                </c:pt>
                <c:pt idx="52">
                  <c:v>984262.69499999285</c:v>
                </c:pt>
                <c:pt idx="53">
                  <c:v>971448.34000000358</c:v>
                </c:pt>
                <c:pt idx="54">
                  <c:v>983161.42000000179</c:v>
                </c:pt>
                <c:pt idx="55">
                  <c:v>966103.98999999464</c:v>
                </c:pt>
                <c:pt idx="56">
                  <c:v>931671.78999999166</c:v>
                </c:pt>
                <c:pt idx="57">
                  <c:v>855239.58499999344</c:v>
                </c:pt>
                <c:pt idx="58">
                  <c:v>867320.28500001132</c:v>
                </c:pt>
                <c:pt idx="59">
                  <c:v>902756.78499998152</c:v>
                </c:pt>
                <c:pt idx="60">
                  <c:v>860152.22500002384</c:v>
                </c:pt>
                <c:pt idx="61">
                  <c:v>809920.86499999464</c:v>
                </c:pt>
                <c:pt idx="62">
                  <c:v>819501.29999998212</c:v>
                </c:pt>
                <c:pt idx="63">
                  <c:v>806565.80500000715</c:v>
                </c:pt>
                <c:pt idx="64">
                  <c:v>745787.60500001907</c:v>
                </c:pt>
                <c:pt idx="65">
                  <c:v>761267.86999997497</c:v>
                </c:pt>
                <c:pt idx="66">
                  <c:v>718327.24000000954</c:v>
                </c:pt>
                <c:pt idx="67">
                  <c:v>671544.53000000119</c:v>
                </c:pt>
                <c:pt idx="68">
                  <c:v>635769.76000000536</c:v>
                </c:pt>
                <c:pt idx="69">
                  <c:v>621555.02999998629</c:v>
                </c:pt>
                <c:pt idx="70">
                  <c:v>576721.61000001431</c:v>
                </c:pt>
                <c:pt idx="71">
                  <c:v>549746.07999998331</c:v>
                </c:pt>
                <c:pt idx="72">
                  <c:v>481728.59000001848</c:v>
                </c:pt>
                <c:pt idx="73">
                  <c:v>441799.57999999821</c:v>
                </c:pt>
                <c:pt idx="74">
                  <c:v>399692.91999998689</c:v>
                </c:pt>
                <c:pt idx="75">
                  <c:v>367424.87999999523</c:v>
                </c:pt>
                <c:pt idx="76">
                  <c:v>333537.86000001431</c:v>
                </c:pt>
                <c:pt idx="77">
                  <c:v>316737.25999999046</c:v>
                </c:pt>
                <c:pt idx="78">
                  <c:v>281620.53000000119</c:v>
                </c:pt>
                <c:pt idx="79">
                  <c:v>262872.55000001192</c:v>
                </c:pt>
                <c:pt idx="80">
                  <c:v>216928.46999999881</c:v>
                </c:pt>
                <c:pt idx="81">
                  <c:v>213850.78000000119</c:v>
                </c:pt>
                <c:pt idx="82">
                  <c:v>175475.01999998093</c:v>
                </c:pt>
                <c:pt idx="83">
                  <c:v>160691.07000000775</c:v>
                </c:pt>
                <c:pt idx="84">
                  <c:v>129454.6099999994</c:v>
                </c:pt>
                <c:pt idx="85">
                  <c:v>110002.59000000358</c:v>
                </c:pt>
                <c:pt idx="86">
                  <c:v>81713.590000003576</c:v>
                </c:pt>
                <c:pt idx="87">
                  <c:v>66264.199999988079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989-476E-8F00-7FAEADCA5C53}"/>
            </c:ext>
          </c:extLst>
        </c:ser>
        <c:ser>
          <c:idx val="4"/>
          <c:order val="4"/>
          <c:tx>
            <c:strRef>
              <c:f>crush!$AR$2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crush!$AM$3:$AM$90</c:f>
              <c:numCache>
                <c:formatCode>[$-409]d\-mmm;@</c:formatCode>
                <c:ptCount val="88"/>
                <c:pt idx="0">
                  <c:v>40911</c:v>
                </c:pt>
                <c:pt idx="1">
                  <c:v>40912</c:v>
                </c:pt>
                <c:pt idx="2">
                  <c:v>40913</c:v>
                </c:pt>
                <c:pt idx="3">
                  <c:v>40914</c:v>
                </c:pt>
                <c:pt idx="4">
                  <c:v>40915</c:v>
                </c:pt>
                <c:pt idx="5">
                  <c:v>40916</c:v>
                </c:pt>
                <c:pt idx="6">
                  <c:v>40917</c:v>
                </c:pt>
                <c:pt idx="7">
                  <c:v>40918</c:v>
                </c:pt>
                <c:pt idx="8">
                  <c:v>40919</c:v>
                </c:pt>
                <c:pt idx="9">
                  <c:v>40920</c:v>
                </c:pt>
                <c:pt idx="10">
                  <c:v>40921</c:v>
                </c:pt>
                <c:pt idx="11">
                  <c:v>40922</c:v>
                </c:pt>
                <c:pt idx="12">
                  <c:v>40923</c:v>
                </c:pt>
                <c:pt idx="13">
                  <c:v>40924</c:v>
                </c:pt>
                <c:pt idx="14">
                  <c:v>40925</c:v>
                </c:pt>
                <c:pt idx="15">
                  <c:v>40926</c:v>
                </c:pt>
                <c:pt idx="16">
                  <c:v>40927</c:v>
                </c:pt>
                <c:pt idx="17">
                  <c:v>40928</c:v>
                </c:pt>
                <c:pt idx="18">
                  <c:v>40929</c:v>
                </c:pt>
                <c:pt idx="19">
                  <c:v>40930</c:v>
                </c:pt>
                <c:pt idx="20">
                  <c:v>40931</c:v>
                </c:pt>
                <c:pt idx="21">
                  <c:v>40932</c:v>
                </c:pt>
                <c:pt idx="22">
                  <c:v>40933</c:v>
                </c:pt>
                <c:pt idx="23">
                  <c:v>40934</c:v>
                </c:pt>
                <c:pt idx="24">
                  <c:v>40935</c:v>
                </c:pt>
                <c:pt idx="25">
                  <c:v>40936</c:v>
                </c:pt>
                <c:pt idx="26">
                  <c:v>40937</c:v>
                </c:pt>
                <c:pt idx="27">
                  <c:v>40938</c:v>
                </c:pt>
                <c:pt idx="28">
                  <c:v>40939</c:v>
                </c:pt>
                <c:pt idx="29">
                  <c:v>40940</c:v>
                </c:pt>
                <c:pt idx="30">
                  <c:v>40941</c:v>
                </c:pt>
                <c:pt idx="31">
                  <c:v>40942</c:v>
                </c:pt>
                <c:pt idx="32">
                  <c:v>40943</c:v>
                </c:pt>
                <c:pt idx="33">
                  <c:v>40944</c:v>
                </c:pt>
                <c:pt idx="34">
                  <c:v>40945</c:v>
                </c:pt>
                <c:pt idx="35">
                  <c:v>40946</c:v>
                </c:pt>
                <c:pt idx="36">
                  <c:v>40947</c:v>
                </c:pt>
                <c:pt idx="37">
                  <c:v>40948</c:v>
                </c:pt>
                <c:pt idx="38">
                  <c:v>40949</c:v>
                </c:pt>
                <c:pt idx="39">
                  <c:v>40950</c:v>
                </c:pt>
                <c:pt idx="40">
                  <c:v>40951</c:v>
                </c:pt>
                <c:pt idx="41">
                  <c:v>40952</c:v>
                </c:pt>
                <c:pt idx="42">
                  <c:v>40953</c:v>
                </c:pt>
                <c:pt idx="43">
                  <c:v>40954</c:v>
                </c:pt>
                <c:pt idx="44">
                  <c:v>40955</c:v>
                </c:pt>
                <c:pt idx="45">
                  <c:v>40956</c:v>
                </c:pt>
                <c:pt idx="46">
                  <c:v>40957</c:v>
                </c:pt>
                <c:pt idx="47">
                  <c:v>40958</c:v>
                </c:pt>
                <c:pt idx="48">
                  <c:v>40959</c:v>
                </c:pt>
                <c:pt idx="49">
                  <c:v>40960</c:v>
                </c:pt>
                <c:pt idx="50">
                  <c:v>40961</c:v>
                </c:pt>
                <c:pt idx="51">
                  <c:v>40962</c:v>
                </c:pt>
                <c:pt idx="52">
                  <c:v>40963</c:v>
                </c:pt>
                <c:pt idx="53">
                  <c:v>40964</c:v>
                </c:pt>
                <c:pt idx="54">
                  <c:v>40965</c:v>
                </c:pt>
                <c:pt idx="55">
                  <c:v>40966</c:v>
                </c:pt>
                <c:pt idx="56">
                  <c:v>40967</c:v>
                </c:pt>
                <c:pt idx="57">
                  <c:v>40969</c:v>
                </c:pt>
                <c:pt idx="58">
                  <c:v>40970</c:v>
                </c:pt>
                <c:pt idx="59">
                  <c:v>40971</c:v>
                </c:pt>
                <c:pt idx="60">
                  <c:v>40972</c:v>
                </c:pt>
                <c:pt idx="61">
                  <c:v>40973</c:v>
                </c:pt>
                <c:pt idx="62">
                  <c:v>40974</c:v>
                </c:pt>
                <c:pt idx="63">
                  <c:v>40975</c:v>
                </c:pt>
                <c:pt idx="64">
                  <c:v>40976</c:v>
                </c:pt>
                <c:pt idx="65">
                  <c:v>40977</c:v>
                </c:pt>
                <c:pt idx="66">
                  <c:v>40978</c:v>
                </c:pt>
                <c:pt idx="67">
                  <c:v>40979</c:v>
                </c:pt>
                <c:pt idx="68">
                  <c:v>40980</c:v>
                </c:pt>
                <c:pt idx="69">
                  <c:v>40981</c:v>
                </c:pt>
                <c:pt idx="70">
                  <c:v>40982</c:v>
                </c:pt>
                <c:pt idx="71">
                  <c:v>40983</c:v>
                </c:pt>
                <c:pt idx="72">
                  <c:v>40984</c:v>
                </c:pt>
                <c:pt idx="73">
                  <c:v>40985</c:v>
                </c:pt>
                <c:pt idx="74">
                  <c:v>40986</c:v>
                </c:pt>
                <c:pt idx="75">
                  <c:v>40987</c:v>
                </c:pt>
                <c:pt idx="76">
                  <c:v>40988</c:v>
                </c:pt>
                <c:pt idx="77">
                  <c:v>40989</c:v>
                </c:pt>
                <c:pt idx="78">
                  <c:v>40990</c:v>
                </c:pt>
                <c:pt idx="79">
                  <c:v>40991</c:v>
                </c:pt>
                <c:pt idx="80">
                  <c:v>40992</c:v>
                </c:pt>
                <c:pt idx="81">
                  <c:v>40993</c:v>
                </c:pt>
                <c:pt idx="82">
                  <c:v>40994</c:v>
                </c:pt>
                <c:pt idx="83">
                  <c:v>40995</c:v>
                </c:pt>
                <c:pt idx="84">
                  <c:v>40996</c:v>
                </c:pt>
                <c:pt idx="85">
                  <c:v>40997</c:v>
                </c:pt>
                <c:pt idx="86">
                  <c:v>40998</c:v>
                </c:pt>
                <c:pt idx="87">
                  <c:v>40999</c:v>
                </c:pt>
              </c:numCache>
            </c:numRef>
          </c:cat>
          <c:val>
            <c:numRef>
              <c:f>crush!$AR$3:$AR$90</c:f>
              <c:numCache>
                <c:formatCode>General</c:formatCode>
                <c:ptCount val="88"/>
                <c:pt idx="0">
                  <c:v>83703.589999996126</c:v>
                </c:pt>
                <c:pt idx="1">
                  <c:v>587718.74500000291</c:v>
                </c:pt>
                <c:pt idx="2">
                  <c:v>1013770.209999999</c:v>
                </c:pt>
                <c:pt idx="3">
                  <c:v>1078026.9049999975</c:v>
                </c:pt>
                <c:pt idx="4">
                  <c:v>1080746.8399999999</c:v>
                </c:pt>
                <c:pt idx="5">
                  <c:v>1094115.995000001</c:v>
                </c:pt>
                <c:pt idx="6">
                  <c:v>1024932.1000000015</c:v>
                </c:pt>
                <c:pt idx="7">
                  <c:v>920504.59499999881</c:v>
                </c:pt>
                <c:pt idx="8">
                  <c:v>754527.71000000462</c:v>
                </c:pt>
                <c:pt idx="9">
                  <c:v>700828.30000000075</c:v>
                </c:pt>
                <c:pt idx="10">
                  <c:v>704270.37999999896</c:v>
                </c:pt>
                <c:pt idx="11">
                  <c:v>848590.86499999464</c:v>
                </c:pt>
                <c:pt idx="12">
                  <c:v>962979.12000000104</c:v>
                </c:pt>
                <c:pt idx="13">
                  <c:v>1030920.2900000028</c:v>
                </c:pt>
                <c:pt idx="14">
                  <c:v>1078868.7049999982</c:v>
                </c:pt>
                <c:pt idx="15">
                  <c:v>1095133.2550000027</c:v>
                </c:pt>
                <c:pt idx="16">
                  <c:v>1077000.1949999966</c:v>
                </c:pt>
                <c:pt idx="17">
                  <c:v>1064360.1900000051</c:v>
                </c:pt>
                <c:pt idx="18">
                  <c:v>1092682.9549999982</c:v>
                </c:pt>
                <c:pt idx="19">
                  <c:v>1112733.7799999937</c:v>
                </c:pt>
                <c:pt idx="20">
                  <c:v>1096666.1200000048</c:v>
                </c:pt>
                <c:pt idx="21">
                  <c:v>1108937.7199999988</c:v>
                </c:pt>
                <c:pt idx="22">
                  <c:v>1119538.8800000027</c:v>
                </c:pt>
                <c:pt idx="23">
                  <c:v>1088769.4450000003</c:v>
                </c:pt>
                <c:pt idx="24">
                  <c:v>932454.68999999762</c:v>
                </c:pt>
                <c:pt idx="25">
                  <c:v>875195.44499999285</c:v>
                </c:pt>
                <c:pt idx="26">
                  <c:v>972476.67000000179</c:v>
                </c:pt>
                <c:pt idx="27">
                  <c:v>1022341.1799999997</c:v>
                </c:pt>
                <c:pt idx="28">
                  <c:v>1013040.7800000086</c:v>
                </c:pt>
                <c:pt idx="29">
                  <c:v>1030453.9849999994</c:v>
                </c:pt>
                <c:pt idx="30">
                  <c:v>1092794.8399999961</c:v>
                </c:pt>
                <c:pt idx="31">
                  <c:v>1086132.625</c:v>
                </c:pt>
                <c:pt idx="32">
                  <c:v>1056968.8600000069</c:v>
                </c:pt>
                <c:pt idx="33">
                  <c:v>1037363.7050000057</c:v>
                </c:pt>
                <c:pt idx="34">
                  <c:v>1029923.2049999908</c:v>
                </c:pt>
                <c:pt idx="35">
                  <c:v>1010697.140000008</c:v>
                </c:pt>
                <c:pt idx="36">
                  <c:v>1042908.4699999839</c:v>
                </c:pt>
                <c:pt idx="37">
                  <c:v>1077760.7599999979</c:v>
                </c:pt>
                <c:pt idx="38">
                  <c:v>1096960.1700000092</c:v>
                </c:pt>
                <c:pt idx="39">
                  <c:v>1112362.8449999914</c:v>
                </c:pt>
                <c:pt idx="40">
                  <c:v>1093580.2100000083</c:v>
                </c:pt>
                <c:pt idx="41">
                  <c:v>1103558.0350000039</c:v>
                </c:pt>
                <c:pt idx="42">
                  <c:v>1092792.0199999958</c:v>
                </c:pt>
                <c:pt idx="43">
                  <c:v>1107010.8599999994</c:v>
                </c:pt>
                <c:pt idx="44">
                  <c:v>1078082.6550000012</c:v>
                </c:pt>
                <c:pt idx="45">
                  <c:v>1047387.6449999958</c:v>
                </c:pt>
                <c:pt idx="46">
                  <c:v>1074671.6600000039</c:v>
                </c:pt>
                <c:pt idx="47">
                  <c:v>1088950.3050000072</c:v>
                </c:pt>
                <c:pt idx="48">
                  <c:v>1086281.6299999952</c:v>
                </c:pt>
                <c:pt idx="49">
                  <c:v>1064188.3549999893</c:v>
                </c:pt>
                <c:pt idx="50">
                  <c:v>1013900.5099999979</c:v>
                </c:pt>
                <c:pt idx="51">
                  <c:v>994938.21000000834</c:v>
                </c:pt>
                <c:pt idx="52">
                  <c:v>1026239.900000006</c:v>
                </c:pt>
                <c:pt idx="53">
                  <c:v>1015104.7200000063</c:v>
                </c:pt>
                <c:pt idx="54">
                  <c:v>975810.16999998689</c:v>
                </c:pt>
                <c:pt idx="55">
                  <c:v>976952.60000000894</c:v>
                </c:pt>
                <c:pt idx="56">
                  <c:v>980187.65000000596</c:v>
                </c:pt>
                <c:pt idx="57">
                  <c:v>964506.31499999762</c:v>
                </c:pt>
                <c:pt idx="58">
                  <c:v>887836.16999998689</c:v>
                </c:pt>
                <c:pt idx="59">
                  <c:v>931887.15500000119</c:v>
                </c:pt>
                <c:pt idx="60">
                  <c:v>986013.46000000834</c:v>
                </c:pt>
                <c:pt idx="61">
                  <c:v>934370.30999998748</c:v>
                </c:pt>
                <c:pt idx="62">
                  <c:v>935345.87000000477</c:v>
                </c:pt>
                <c:pt idx="63">
                  <c:v>924941.82000000775</c:v>
                </c:pt>
                <c:pt idx="64">
                  <c:v>871223.10499998927</c:v>
                </c:pt>
                <c:pt idx="65">
                  <c:v>852703.82500000298</c:v>
                </c:pt>
                <c:pt idx="66">
                  <c:v>853406.6400000006</c:v>
                </c:pt>
                <c:pt idx="67">
                  <c:v>782165.70000001788</c:v>
                </c:pt>
                <c:pt idx="68">
                  <c:v>807984.32999998331</c:v>
                </c:pt>
                <c:pt idx="69">
                  <c:v>822007.32000000775</c:v>
                </c:pt>
                <c:pt idx="70">
                  <c:v>785671.55999998748</c:v>
                </c:pt>
                <c:pt idx="71">
                  <c:v>772961.66000001132</c:v>
                </c:pt>
                <c:pt idx="72">
                  <c:v>697456.53000000119</c:v>
                </c:pt>
                <c:pt idx="73">
                  <c:v>614016.79000000656</c:v>
                </c:pt>
                <c:pt idx="74">
                  <c:v>637304.50999997556</c:v>
                </c:pt>
                <c:pt idx="75">
                  <c:v>548719.57999999821</c:v>
                </c:pt>
                <c:pt idx="76">
                  <c:v>521478.82000002265</c:v>
                </c:pt>
                <c:pt idx="77">
                  <c:v>516070.72999998927</c:v>
                </c:pt>
                <c:pt idx="78">
                  <c:v>509090.73999997973</c:v>
                </c:pt>
                <c:pt idx="79">
                  <c:v>511679.02000001073</c:v>
                </c:pt>
                <c:pt idx="80">
                  <c:v>489022.18000002205</c:v>
                </c:pt>
                <c:pt idx="81">
                  <c:v>430654.54999998212</c:v>
                </c:pt>
                <c:pt idx="82">
                  <c:v>382600.31000000238</c:v>
                </c:pt>
                <c:pt idx="83">
                  <c:v>335958.33999998868</c:v>
                </c:pt>
                <c:pt idx="84">
                  <c:v>284693.61000001431</c:v>
                </c:pt>
                <c:pt idx="85">
                  <c:v>324546.86000001431</c:v>
                </c:pt>
                <c:pt idx="86">
                  <c:v>325257.06000000238</c:v>
                </c:pt>
                <c:pt idx="87">
                  <c:v>280645.59999999404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989-476E-8F00-7FAEADCA5C53}"/>
            </c:ext>
          </c:extLst>
        </c:ser>
        <c:ser>
          <c:idx val="5"/>
          <c:order val="5"/>
          <c:tx>
            <c:strRef>
              <c:f>crush!$AS$2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crush!$AM$3:$AM$90</c:f>
              <c:numCache>
                <c:formatCode>[$-409]d\-mmm;@</c:formatCode>
                <c:ptCount val="88"/>
                <c:pt idx="0">
                  <c:v>40911</c:v>
                </c:pt>
                <c:pt idx="1">
                  <c:v>40912</c:v>
                </c:pt>
                <c:pt idx="2">
                  <c:v>40913</c:v>
                </c:pt>
                <c:pt idx="3">
                  <c:v>40914</c:v>
                </c:pt>
                <c:pt idx="4">
                  <c:v>40915</c:v>
                </c:pt>
                <c:pt idx="5">
                  <c:v>40916</c:v>
                </c:pt>
                <c:pt idx="6">
                  <c:v>40917</c:v>
                </c:pt>
                <c:pt idx="7">
                  <c:v>40918</c:v>
                </c:pt>
                <c:pt idx="8">
                  <c:v>40919</c:v>
                </c:pt>
                <c:pt idx="9">
                  <c:v>40920</c:v>
                </c:pt>
                <c:pt idx="10">
                  <c:v>40921</c:v>
                </c:pt>
                <c:pt idx="11">
                  <c:v>40922</c:v>
                </c:pt>
                <c:pt idx="12">
                  <c:v>40923</c:v>
                </c:pt>
                <c:pt idx="13">
                  <c:v>40924</c:v>
                </c:pt>
                <c:pt idx="14">
                  <c:v>40925</c:v>
                </c:pt>
                <c:pt idx="15">
                  <c:v>40926</c:v>
                </c:pt>
                <c:pt idx="16">
                  <c:v>40927</c:v>
                </c:pt>
                <c:pt idx="17">
                  <c:v>40928</c:v>
                </c:pt>
                <c:pt idx="18">
                  <c:v>40929</c:v>
                </c:pt>
                <c:pt idx="19">
                  <c:v>40930</c:v>
                </c:pt>
                <c:pt idx="20">
                  <c:v>40931</c:v>
                </c:pt>
                <c:pt idx="21">
                  <c:v>40932</c:v>
                </c:pt>
                <c:pt idx="22">
                  <c:v>40933</c:v>
                </c:pt>
                <c:pt idx="23">
                  <c:v>40934</c:v>
                </c:pt>
                <c:pt idx="24">
                  <c:v>40935</c:v>
                </c:pt>
                <c:pt idx="25">
                  <c:v>40936</c:v>
                </c:pt>
                <c:pt idx="26">
                  <c:v>40937</c:v>
                </c:pt>
                <c:pt idx="27">
                  <c:v>40938</c:v>
                </c:pt>
                <c:pt idx="28">
                  <c:v>40939</c:v>
                </c:pt>
                <c:pt idx="29">
                  <c:v>40940</c:v>
                </c:pt>
                <c:pt idx="30">
                  <c:v>40941</c:v>
                </c:pt>
                <c:pt idx="31">
                  <c:v>40942</c:v>
                </c:pt>
                <c:pt idx="32">
                  <c:v>40943</c:v>
                </c:pt>
                <c:pt idx="33">
                  <c:v>40944</c:v>
                </c:pt>
                <c:pt idx="34">
                  <c:v>40945</c:v>
                </c:pt>
                <c:pt idx="35">
                  <c:v>40946</c:v>
                </c:pt>
                <c:pt idx="36">
                  <c:v>40947</c:v>
                </c:pt>
                <c:pt idx="37">
                  <c:v>40948</c:v>
                </c:pt>
                <c:pt idx="38">
                  <c:v>40949</c:v>
                </c:pt>
                <c:pt idx="39">
                  <c:v>40950</c:v>
                </c:pt>
                <c:pt idx="40">
                  <c:v>40951</c:v>
                </c:pt>
                <c:pt idx="41">
                  <c:v>40952</c:v>
                </c:pt>
                <c:pt idx="42">
                  <c:v>40953</c:v>
                </c:pt>
                <c:pt idx="43">
                  <c:v>40954</c:v>
                </c:pt>
                <c:pt idx="44">
                  <c:v>40955</c:v>
                </c:pt>
                <c:pt idx="45">
                  <c:v>40956</c:v>
                </c:pt>
                <c:pt idx="46">
                  <c:v>40957</c:v>
                </c:pt>
                <c:pt idx="47">
                  <c:v>40958</c:v>
                </c:pt>
                <c:pt idx="48">
                  <c:v>40959</c:v>
                </c:pt>
                <c:pt idx="49">
                  <c:v>40960</c:v>
                </c:pt>
                <c:pt idx="50">
                  <c:v>40961</c:v>
                </c:pt>
                <c:pt idx="51">
                  <c:v>40962</c:v>
                </c:pt>
                <c:pt idx="52">
                  <c:v>40963</c:v>
                </c:pt>
                <c:pt idx="53">
                  <c:v>40964</c:v>
                </c:pt>
                <c:pt idx="54">
                  <c:v>40965</c:v>
                </c:pt>
                <c:pt idx="55">
                  <c:v>40966</c:v>
                </c:pt>
                <c:pt idx="56">
                  <c:v>40967</c:v>
                </c:pt>
                <c:pt idx="57">
                  <c:v>40969</c:v>
                </c:pt>
                <c:pt idx="58">
                  <c:v>40970</c:v>
                </c:pt>
                <c:pt idx="59">
                  <c:v>40971</c:v>
                </c:pt>
                <c:pt idx="60">
                  <c:v>40972</c:v>
                </c:pt>
                <c:pt idx="61">
                  <c:v>40973</c:v>
                </c:pt>
                <c:pt idx="62">
                  <c:v>40974</c:v>
                </c:pt>
                <c:pt idx="63">
                  <c:v>40975</c:v>
                </c:pt>
                <c:pt idx="64">
                  <c:v>40976</c:v>
                </c:pt>
                <c:pt idx="65">
                  <c:v>40977</c:v>
                </c:pt>
                <c:pt idx="66">
                  <c:v>40978</c:v>
                </c:pt>
                <c:pt idx="67">
                  <c:v>40979</c:v>
                </c:pt>
                <c:pt idx="68">
                  <c:v>40980</c:v>
                </c:pt>
                <c:pt idx="69">
                  <c:v>40981</c:v>
                </c:pt>
                <c:pt idx="70">
                  <c:v>40982</c:v>
                </c:pt>
                <c:pt idx="71">
                  <c:v>40983</c:v>
                </c:pt>
                <c:pt idx="72">
                  <c:v>40984</c:v>
                </c:pt>
                <c:pt idx="73">
                  <c:v>40985</c:v>
                </c:pt>
                <c:pt idx="74">
                  <c:v>40986</c:v>
                </c:pt>
                <c:pt idx="75">
                  <c:v>40987</c:v>
                </c:pt>
                <c:pt idx="76">
                  <c:v>40988</c:v>
                </c:pt>
                <c:pt idx="77">
                  <c:v>40989</c:v>
                </c:pt>
                <c:pt idx="78">
                  <c:v>40990</c:v>
                </c:pt>
                <c:pt idx="79">
                  <c:v>40991</c:v>
                </c:pt>
                <c:pt idx="80">
                  <c:v>40992</c:v>
                </c:pt>
                <c:pt idx="81">
                  <c:v>40993</c:v>
                </c:pt>
                <c:pt idx="82">
                  <c:v>40994</c:v>
                </c:pt>
                <c:pt idx="83">
                  <c:v>40995</c:v>
                </c:pt>
                <c:pt idx="84">
                  <c:v>40996</c:v>
                </c:pt>
                <c:pt idx="85">
                  <c:v>40997</c:v>
                </c:pt>
                <c:pt idx="86">
                  <c:v>40998</c:v>
                </c:pt>
                <c:pt idx="87">
                  <c:v>40999</c:v>
                </c:pt>
              </c:numCache>
            </c:numRef>
          </c:cat>
          <c:val>
            <c:numRef>
              <c:f>crush!$AS$3:$AS$90</c:f>
              <c:numCache>
                <c:formatCode>General</c:formatCode>
                <c:ptCount val="88"/>
                <c:pt idx="0">
                  <c:v>519381.76000000536</c:v>
                </c:pt>
                <c:pt idx="1">
                  <c:v>1054183.1350000016</c:v>
                </c:pt>
                <c:pt idx="2">
                  <c:v>1149587.0699999966</c:v>
                </c:pt>
                <c:pt idx="3">
                  <c:v>1191229.6899999976</c:v>
                </c:pt>
                <c:pt idx="4">
                  <c:v>1196402.9850000069</c:v>
                </c:pt>
                <c:pt idx="5">
                  <c:v>1185998.9449999891</c:v>
                </c:pt>
                <c:pt idx="6">
                  <c:v>1195474.2750000097</c:v>
                </c:pt>
                <c:pt idx="7">
                  <c:v>1181584.3549999967</c:v>
                </c:pt>
                <c:pt idx="8">
                  <c:v>1104604.9800000004</c:v>
                </c:pt>
                <c:pt idx="9">
                  <c:v>1112220.0149999969</c:v>
                </c:pt>
                <c:pt idx="10">
                  <c:v>1167019.5500000007</c:v>
                </c:pt>
                <c:pt idx="11">
                  <c:v>1179826.8850000016</c:v>
                </c:pt>
                <c:pt idx="12">
                  <c:v>1184068.474999994</c:v>
                </c:pt>
                <c:pt idx="13">
                  <c:v>1191860.0450000018</c:v>
                </c:pt>
                <c:pt idx="14">
                  <c:v>1218022.4450000003</c:v>
                </c:pt>
                <c:pt idx="15">
                  <c:v>1194290.6300000027</c:v>
                </c:pt>
                <c:pt idx="16">
                  <c:v>1188400.700000003</c:v>
                </c:pt>
                <c:pt idx="17">
                  <c:v>1169898.5049999878</c:v>
                </c:pt>
                <c:pt idx="18">
                  <c:v>1171556.3400000036</c:v>
                </c:pt>
                <c:pt idx="19">
                  <c:v>1192663.7350000069</c:v>
                </c:pt>
                <c:pt idx="20">
                  <c:v>1151337.3100000024</c:v>
                </c:pt>
                <c:pt idx="21">
                  <c:v>1160267.0849999934</c:v>
                </c:pt>
                <c:pt idx="22">
                  <c:v>1182313.4900000021</c:v>
                </c:pt>
                <c:pt idx="23">
                  <c:v>1156674.4049999937</c:v>
                </c:pt>
                <c:pt idx="24">
                  <c:v>1119106.1350000054</c:v>
                </c:pt>
                <c:pt idx="25">
                  <c:v>1110288.8400000036</c:v>
                </c:pt>
                <c:pt idx="26">
                  <c:v>1117707.0899999961</c:v>
                </c:pt>
                <c:pt idx="27">
                  <c:v>1108299.3350000009</c:v>
                </c:pt>
                <c:pt idx="28">
                  <c:v>1084542.1700000092</c:v>
                </c:pt>
                <c:pt idx="29">
                  <c:v>1072592.3999999985</c:v>
                </c:pt>
                <c:pt idx="30">
                  <c:v>1053385.3950000033</c:v>
                </c:pt>
                <c:pt idx="31">
                  <c:v>1110653.4949999899</c:v>
                </c:pt>
                <c:pt idx="32">
                  <c:v>1142805.7899999991</c:v>
                </c:pt>
                <c:pt idx="33">
                  <c:v>1174070.9450000077</c:v>
                </c:pt>
                <c:pt idx="34">
                  <c:v>1141564.5699999928</c:v>
                </c:pt>
                <c:pt idx="35">
                  <c:v>1147801.8350000009</c:v>
                </c:pt>
                <c:pt idx="36">
                  <c:v>1153144.7299999967</c:v>
                </c:pt>
                <c:pt idx="37">
                  <c:v>1175904.2450000048</c:v>
                </c:pt>
                <c:pt idx="38">
                  <c:v>1185909.659999989</c:v>
                </c:pt>
                <c:pt idx="39">
                  <c:v>1179448.5950000063</c:v>
                </c:pt>
                <c:pt idx="40">
                  <c:v>1197820.9099999964</c:v>
                </c:pt>
                <c:pt idx="41">
                  <c:v>1159930.7150000036</c:v>
                </c:pt>
                <c:pt idx="42">
                  <c:v>1110206.1650000066</c:v>
                </c:pt>
                <c:pt idx="43">
                  <c:v>1049398.9849999994</c:v>
                </c:pt>
                <c:pt idx="44">
                  <c:v>979531.5</c:v>
                </c:pt>
                <c:pt idx="45">
                  <c:v>1077691.4450000077</c:v>
                </c:pt>
                <c:pt idx="46">
                  <c:v>1183519.5949999839</c:v>
                </c:pt>
                <c:pt idx="47">
                  <c:v>1176677.0300000161</c:v>
                </c:pt>
                <c:pt idx="48">
                  <c:v>1186698.6499999911</c:v>
                </c:pt>
                <c:pt idx="49">
                  <c:v>1149220.1149999946</c:v>
                </c:pt>
                <c:pt idx="50">
                  <c:v>1105604.9300000072</c:v>
                </c:pt>
                <c:pt idx="51">
                  <c:v>1027426.5549999923</c:v>
                </c:pt>
                <c:pt idx="52">
                  <c:v>939576.87000000477</c:v>
                </c:pt>
                <c:pt idx="53">
                  <c:v>1013136.0949999839</c:v>
                </c:pt>
                <c:pt idx="54">
                  <c:v>1078807.1900000125</c:v>
                </c:pt>
                <c:pt idx="55">
                  <c:v>1031687.8350000083</c:v>
                </c:pt>
                <c:pt idx="56">
                  <c:v>874949.70000000298</c:v>
                </c:pt>
                <c:pt idx="57">
                  <c:v>941279.20999999344</c:v>
                </c:pt>
                <c:pt idx="58">
                  <c:v>1051041.7349999994</c:v>
                </c:pt>
                <c:pt idx="59">
                  <c:v>1055429.4199999869</c:v>
                </c:pt>
                <c:pt idx="60">
                  <c:v>1071610.1350000054</c:v>
                </c:pt>
                <c:pt idx="61">
                  <c:v>1107032.9699999988</c:v>
                </c:pt>
                <c:pt idx="62">
                  <c:v>1120750.299999997</c:v>
                </c:pt>
                <c:pt idx="63">
                  <c:v>1131412.2950000167</c:v>
                </c:pt>
                <c:pt idx="64">
                  <c:v>1093610.3999999911</c:v>
                </c:pt>
                <c:pt idx="65">
                  <c:v>1097922.6650000066</c:v>
                </c:pt>
                <c:pt idx="66">
                  <c:v>1023455.0199999958</c:v>
                </c:pt>
                <c:pt idx="67">
                  <c:v>1100548.4050000012</c:v>
                </c:pt>
                <c:pt idx="68">
                  <c:v>1109963.0350000113</c:v>
                </c:pt>
                <c:pt idx="69">
                  <c:v>1092054.2049999684</c:v>
                </c:pt>
                <c:pt idx="70">
                  <c:v>1115448.7850000262</c:v>
                </c:pt>
                <c:pt idx="71">
                  <c:v>1105282.099999994</c:v>
                </c:pt>
                <c:pt idx="72">
                  <c:v>1107917.424999997</c:v>
                </c:pt>
                <c:pt idx="73">
                  <c:v>1088344.0100000203</c:v>
                </c:pt>
                <c:pt idx="74">
                  <c:v>1079068.3550000042</c:v>
                </c:pt>
                <c:pt idx="75">
                  <c:v>1095558.9399999827</c:v>
                </c:pt>
                <c:pt idx="76">
                  <c:v>1063743.7899999768</c:v>
                </c:pt>
                <c:pt idx="77">
                  <c:v>1072255.7600000203</c:v>
                </c:pt>
                <c:pt idx="78">
                  <c:v>1048081.275000006</c:v>
                </c:pt>
                <c:pt idx="79">
                  <c:v>1069232.1050000042</c:v>
                </c:pt>
                <c:pt idx="80">
                  <c:v>1063624.7699999958</c:v>
                </c:pt>
                <c:pt idx="81">
                  <c:v>1084474.799999997</c:v>
                </c:pt>
                <c:pt idx="82">
                  <c:v>1091811.7100000083</c:v>
                </c:pt>
                <c:pt idx="83">
                  <c:v>1070925.7199999839</c:v>
                </c:pt>
                <c:pt idx="84">
                  <c:v>1029524.8800000101</c:v>
                </c:pt>
                <c:pt idx="85">
                  <c:v>1015460.9199999869</c:v>
                </c:pt>
                <c:pt idx="86">
                  <c:v>971639.21999999881</c:v>
                </c:pt>
                <c:pt idx="87">
                  <c:v>978341.43000000715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989-476E-8F00-7FAEADCA5C53}"/>
            </c:ext>
          </c:extLst>
        </c:ser>
        <c:ser>
          <c:idx val="6"/>
          <c:order val="6"/>
          <c:tx>
            <c:strRef>
              <c:f>crush!$AT$2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crush!$AM$3:$AM$90</c:f>
              <c:numCache>
                <c:formatCode>[$-409]d\-mmm;@</c:formatCode>
                <c:ptCount val="88"/>
                <c:pt idx="0">
                  <c:v>40911</c:v>
                </c:pt>
                <c:pt idx="1">
                  <c:v>40912</c:v>
                </c:pt>
                <c:pt idx="2">
                  <c:v>40913</c:v>
                </c:pt>
                <c:pt idx="3">
                  <c:v>40914</c:v>
                </c:pt>
                <c:pt idx="4">
                  <c:v>40915</c:v>
                </c:pt>
                <c:pt idx="5">
                  <c:v>40916</c:v>
                </c:pt>
                <c:pt idx="6">
                  <c:v>40917</c:v>
                </c:pt>
                <c:pt idx="7">
                  <c:v>40918</c:v>
                </c:pt>
                <c:pt idx="8">
                  <c:v>40919</c:v>
                </c:pt>
                <c:pt idx="9">
                  <c:v>40920</c:v>
                </c:pt>
                <c:pt idx="10">
                  <c:v>40921</c:v>
                </c:pt>
                <c:pt idx="11">
                  <c:v>40922</c:v>
                </c:pt>
                <c:pt idx="12">
                  <c:v>40923</c:v>
                </c:pt>
                <c:pt idx="13">
                  <c:v>40924</c:v>
                </c:pt>
                <c:pt idx="14">
                  <c:v>40925</c:v>
                </c:pt>
                <c:pt idx="15">
                  <c:v>40926</c:v>
                </c:pt>
                <c:pt idx="16">
                  <c:v>40927</c:v>
                </c:pt>
                <c:pt idx="17">
                  <c:v>40928</c:v>
                </c:pt>
                <c:pt idx="18">
                  <c:v>40929</c:v>
                </c:pt>
                <c:pt idx="19">
                  <c:v>40930</c:v>
                </c:pt>
                <c:pt idx="20">
                  <c:v>40931</c:v>
                </c:pt>
                <c:pt idx="21">
                  <c:v>40932</c:v>
                </c:pt>
                <c:pt idx="22">
                  <c:v>40933</c:v>
                </c:pt>
                <c:pt idx="23">
                  <c:v>40934</c:v>
                </c:pt>
                <c:pt idx="24">
                  <c:v>40935</c:v>
                </c:pt>
                <c:pt idx="25">
                  <c:v>40936</c:v>
                </c:pt>
                <c:pt idx="26">
                  <c:v>40937</c:v>
                </c:pt>
                <c:pt idx="27">
                  <c:v>40938</c:v>
                </c:pt>
                <c:pt idx="28">
                  <c:v>40939</c:v>
                </c:pt>
                <c:pt idx="29">
                  <c:v>40940</c:v>
                </c:pt>
                <c:pt idx="30">
                  <c:v>40941</c:v>
                </c:pt>
                <c:pt idx="31">
                  <c:v>40942</c:v>
                </c:pt>
                <c:pt idx="32">
                  <c:v>40943</c:v>
                </c:pt>
                <c:pt idx="33">
                  <c:v>40944</c:v>
                </c:pt>
                <c:pt idx="34">
                  <c:v>40945</c:v>
                </c:pt>
                <c:pt idx="35">
                  <c:v>40946</c:v>
                </c:pt>
                <c:pt idx="36">
                  <c:v>40947</c:v>
                </c:pt>
                <c:pt idx="37">
                  <c:v>40948</c:v>
                </c:pt>
                <c:pt idx="38">
                  <c:v>40949</c:v>
                </c:pt>
                <c:pt idx="39">
                  <c:v>40950</c:v>
                </c:pt>
                <c:pt idx="40">
                  <c:v>40951</c:v>
                </c:pt>
                <c:pt idx="41">
                  <c:v>40952</c:v>
                </c:pt>
                <c:pt idx="42">
                  <c:v>40953</c:v>
                </c:pt>
                <c:pt idx="43">
                  <c:v>40954</c:v>
                </c:pt>
                <c:pt idx="44">
                  <c:v>40955</c:v>
                </c:pt>
                <c:pt idx="45">
                  <c:v>40956</c:v>
                </c:pt>
                <c:pt idx="46">
                  <c:v>40957</c:v>
                </c:pt>
                <c:pt idx="47">
                  <c:v>40958</c:v>
                </c:pt>
                <c:pt idx="48">
                  <c:v>40959</c:v>
                </c:pt>
                <c:pt idx="49">
                  <c:v>40960</c:v>
                </c:pt>
                <c:pt idx="50">
                  <c:v>40961</c:v>
                </c:pt>
                <c:pt idx="51">
                  <c:v>40962</c:v>
                </c:pt>
                <c:pt idx="52">
                  <c:v>40963</c:v>
                </c:pt>
                <c:pt idx="53">
                  <c:v>40964</c:v>
                </c:pt>
                <c:pt idx="54">
                  <c:v>40965</c:v>
                </c:pt>
                <c:pt idx="55">
                  <c:v>40966</c:v>
                </c:pt>
                <c:pt idx="56">
                  <c:v>40967</c:v>
                </c:pt>
                <c:pt idx="57">
                  <c:v>40969</c:v>
                </c:pt>
                <c:pt idx="58">
                  <c:v>40970</c:v>
                </c:pt>
                <c:pt idx="59">
                  <c:v>40971</c:v>
                </c:pt>
                <c:pt idx="60">
                  <c:v>40972</c:v>
                </c:pt>
                <c:pt idx="61">
                  <c:v>40973</c:v>
                </c:pt>
                <c:pt idx="62">
                  <c:v>40974</c:v>
                </c:pt>
                <c:pt idx="63">
                  <c:v>40975</c:v>
                </c:pt>
                <c:pt idx="64">
                  <c:v>40976</c:v>
                </c:pt>
                <c:pt idx="65">
                  <c:v>40977</c:v>
                </c:pt>
                <c:pt idx="66">
                  <c:v>40978</c:v>
                </c:pt>
                <c:pt idx="67">
                  <c:v>40979</c:v>
                </c:pt>
                <c:pt idx="68">
                  <c:v>40980</c:v>
                </c:pt>
                <c:pt idx="69">
                  <c:v>40981</c:v>
                </c:pt>
                <c:pt idx="70">
                  <c:v>40982</c:v>
                </c:pt>
                <c:pt idx="71">
                  <c:v>40983</c:v>
                </c:pt>
                <c:pt idx="72">
                  <c:v>40984</c:v>
                </c:pt>
                <c:pt idx="73">
                  <c:v>40985</c:v>
                </c:pt>
                <c:pt idx="74">
                  <c:v>40986</c:v>
                </c:pt>
                <c:pt idx="75">
                  <c:v>40987</c:v>
                </c:pt>
                <c:pt idx="76">
                  <c:v>40988</c:v>
                </c:pt>
                <c:pt idx="77">
                  <c:v>40989</c:v>
                </c:pt>
                <c:pt idx="78">
                  <c:v>40990</c:v>
                </c:pt>
                <c:pt idx="79">
                  <c:v>40991</c:v>
                </c:pt>
                <c:pt idx="80">
                  <c:v>40992</c:v>
                </c:pt>
                <c:pt idx="81">
                  <c:v>40993</c:v>
                </c:pt>
                <c:pt idx="82">
                  <c:v>40994</c:v>
                </c:pt>
                <c:pt idx="83">
                  <c:v>40995</c:v>
                </c:pt>
                <c:pt idx="84">
                  <c:v>40996</c:v>
                </c:pt>
                <c:pt idx="85">
                  <c:v>40997</c:v>
                </c:pt>
                <c:pt idx="86">
                  <c:v>40998</c:v>
                </c:pt>
                <c:pt idx="87">
                  <c:v>40999</c:v>
                </c:pt>
              </c:numCache>
            </c:numRef>
          </c:cat>
          <c:val>
            <c:numRef>
              <c:f>crush!$AT$3:$AT$90</c:f>
              <c:numCache>
                <c:formatCode>General</c:formatCode>
                <c:ptCount val="88"/>
                <c:pt idx="0">
                  <c:v>845210.84499999881</c:v>
                </c:pt>
                <c:pt idx="1">
                  <c:v>1182288.5949999988</c:v>
                </c:pt>
                <c:pt idx="2">
                  <c:v>1232028.5050000027</c:v>
                </c:pt>
                <c:pt idx="3">
                  <c:v>1270697.6399999969</c:v>
                </c:pt>
                <c:pt idx="4">
                  <c:v>1271043.0450000018</c:v>
                </c:pt>
                <c:pt idx="5">
                  <c:v>1262118.4549999982</c:v>
                </c:pt>
                <c:pt idx="6">
                  <c:v>1252187.9250000045</c:v>
                </c:pt>
                <c:pt idx="7">
                  <c:v>1257018.5399999991</c:v>
                </c:pt>
                <c:pt idx="8">
                  <c:v>1267407.4750000015</c:v>
                </c:pt>
                <c:pt idx="9">
                  <c:v>1252654.4099999964</c:v>
                </c:pt>
                <c:pt idx="10">
                  <c:v>1233009.7449999973</c:v>
                </c:pt>
                <c:pt idx="11">
                  <c:v>1244169.7450000048</c:v>
                </c:pt>
                <c:pt idx="12">
                  <c:v>1254387.0099999979</c:v>
                </c:pt>
                <c:pt idx="13">
                  <c:v>1236208.6850000024</c:v>
                </c:pt>
                <c:pt idx="14">
                  <c:v>1234488.4349999949</c:v>
                </c:pt>
                <c:pt idx="15">
                  <c:v>1151138.6650000066</c:v>
                </c:pt>
                <c:pt idx="16">
                  <c:v>1203057.7049999982</c:v>
                </c:pt>
                <c:pt idx="17">
                  <c:v>1213363.8200000003</c:v>
                </c:pt>
                <c:pt idx="18">
                  <c:v>1213500.3350000009</c:v>
                </c:pt>
                <c:pt idx="19">
                  <c:v>1181336.0299999937</c:v>
                </c:pt>
                <c:pt idx="20">
                  <c:v>1229018.9150000066</c:v>
                </c:pt>
                <c:pt idx="21">
                  <c:v>1195897.7650000006</c:v>
                </c:pt>
                <c:pt idx="22">
                  <c:v>1199613.6999999955</c:v>
                </c:pt>
                <c:pt idx="23">
                  <c:v>1228375.1300000027</c:v>
                </c:pt>
                <c:pt idx="24">
                  <c:v>1251331.5700000003</c:v>
                </c:pt>
                <c:pt idx="25">
                  <c:v>1201082.9549999982</c:v>
                </c:pt>
                <c:pt idx="26">
                  <c:v>1151226.299999997</c:v>
                </c:pt>
                <c:pt idx="27">
                  <c:v>1150518.1799999997</c:v>
                </c:pt>
                <c:pt idx="28">
                  <c:v>1154338.3850000054</c:v>
                </c:pt>
                <c:pt idx="29">
                  <c:v>1164146</c:v>
                </c:pt>
                <c:pt idx="30">
                  <c:v>1189601.1550000012</c:v>
                </c:pt>
                <c:pt idx="31">
                  <c:v>1097137.224999994</c:v>
                </c:pt>
                <c:pt idx="32">
                  <c:v>983818</c:v>
                </c:pt>
                <c:pt idx="33">
                  <c:v>924649.07999999821</c:v>
                </c:pt>
                <c:pt idx="34">
                  <c:v>990068.93000000715</c:v>
                </c:pt>
                <c:pt idx="35">
                  <c:v>1097831.5300000012</c:v>
                </c:pt>
                <c:pt idx="36">
                  <c:v>1182144.0099999905</c:v>
                </c:pt>
                <c:pt idx="37">
                  <c:v>1165557.7199999988</c:v>
                </c:pt>
                <c:pt idx="38">
                  <c:v>1217514.6150000095</c:v>
                </c:pt>
                <c:pt idx="39">
                  <c:v>1218248.875</c:v>
                </c:pt>
                <c:pt idx="40">
                  <c:v>1215051.0549999923</c:v>
                </c:pt>
                <c:pt idx="41">
                  <c:v>1171173.9950000048</c:v>
                </c:pt>
                <c:pt idx="42">
                  <c:v>1149141.424999997</c:v>
                </c:pt>
                <c:pt idx="43">
                  <c:v>1182882.275000006</c:v>
                </c:pt>
                <c:pt idx="44">
                  <c:v>1252125.299999997</c:v>
                </c:pt>
                <c:pt idx="45">
                  <c:v>1203644.3850000054</c:v>
                </c:pt>
                <c:pt idx="46">
                  <c:v>1134681.9399999976</c:v>
                </c:pt>
                <c:pt idx="47">
                  <c:v>1158288.8900000006</c:v>
                </c:pt>
                <c:pt idx="48">
                  <c:v>1192258.8599999994</c:v>
                </c:pt>
                <c:pt idx="49">
                  <c:v>1182317.7099999934</c:v>
                </c:pt>
                <c:pt idx="50">
                  <c:v>1156294.0799999982</c:v>
                </c:pt>
                <c:pt idx="51">
                  <c:v>1210901.2850000113</c:v>
                </c:pt>
                <c:pt idx="52">
                  <c:v>1150991.799999997</c:v>
                </c:pt>
                <c:pt idx="53">
                  <c:v>1174295.8799999952</c:v>
                </c:pt>
                <c:pt idx="54">
                  <c:v>1101704.4849999994</c:v>
                </c:pt>
                <c:pt idx="55">
                  <c:v>1059728.9150000066</c:v>
                </c:pt>
                <c:pt idx="56">
                  <c:v>1109724.7399999946</c:v>
                </c:pt>
                <c:pt idx="57">
                  <c:v>1113957.9150000066</c:v>
                </c:pt>
                <c:pt idx="58">
                  <c:v>1102344.3849999905</c:v>
                </c:pt>
                <c:pt idx="59">
                  <c:v>1149409.150000006</c:v>
                </c:pt>
                <c:pt idx="60">
                  <c:v>1126204.4549999982</c:v>
                </c:pt>
                <c:pt idx="61">
                  <c:v>1132780.0150000006</c:v>
                </c:pt>
                <c:pt idx="62">
                  <c:v>1090028.7900000066</c:v>
                </c:pt>
                <c:pt idx="63">
                  <c:v>1054752.724999994</c:v>
                </c:pt>
                <c:pt idx="64">
                  <c:v>1072032.1899999976</c:v>
                </c:pt>
                <c:pt idx="65">
                  <c:v>1071291.8900000006</c:v>
                </c:pt>
                <c:pt idx="66">
                  <c:v>1088587.650000006</c:v>
                </c:pt>
                <c:pt idx="67">
                  <c:v>1076327.8389999866</c:v>
                </c:pt>
                <c:pt idx="68">
                  <c:v>1066641.7950000018</c:v>
                </c:pt>
                <c:pt idx="69">
                  <c:v>1038462.6449999958</c:v>
                </c:pt>
                <c:pt idx="70">
                  <c:v>984161.41500000656</c:v>
                </c:pt>
                <c:pt idx="71">
                  <c:v>1001565.8349999934</c:v>
                </c:pt>
                <c:pt idx="72">
                  <c:v>976694.49000000954</c:v>
                </c:pt>
                <c:pt idx="73">
                  <c:v>984396.74499998987</c:v>
                </c:pt>
                <c:pt idx="74">
                  <c:v>949527.10000000894</c:v>
                </c:pt>
                <c:pt idx="75">
                  <c:v>944996.5</c:v>
                </c:pt>
                <c:pt idx="76">
                  <c:v>927648.87999999523</c:v>
                </c:pt>
                <c:pt idx="77">
                  <c:v>877155.29999999702</c:v>
                </c:pt>
                <c:pt idx="78">
                  <c:v>867413.39100000262</c:v>
                </c:pt>
                <c:pt idx="79">
                  <c:v>838936.87000000477</c:v>
                </c:pt>
                <c:pt idx="80">
                  <c:v>772877.71500000358</c:v>
                </c:pt>
                <c:pt idx="81">
                  <c:v>717872.62999999523</c:v>
                </c:pt>
                <c:pt idx="82">
                  <c:v>725363.01000000536</c:v>
                </c:pt>
                <c:pt idx="83">
                  <c:v>703273.91499999166</c:v>
                </c:pt>
                <c:pt idx="84">
                  <c:v>707398.89500001073</c:v>
                </c:pt>
                <c:pt idx="85">
                  <c:v>687357.89999999106</c:v>
                </c:pt>
                <c:pt idx="86">
                  <c:v>655205.07999999821</c:v>
                </c:pt>
                <c:pt idx="87">
                  <c:v>653770.85000000894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989-476E-8F00-7FAEADCA5C53}"/>
            </c:ext>
          </c:extLst>
        </c:ser>
        <c:ser>
          <c:idx val="11"/>
          <c:order val="11"/>
          <c:tx>
            <c:strRef>
              <c:f>crush!$AY$2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crush!$AM$3:$AM$90</c:f>
              <c:numCache>
                <c:formatCode>[$-409]d\-mmm;@</c:formatCode>
                <c:ptCount val="88"/>
                <c:pt idx="0">
                  <c:v>40911</c:v>
                </c:pt>
                <c:pt idx="1">
                  <c:v>40912</c:v>
                </c:pt>
                <c:pt idx="2">
                  <c:v>40913</c:v>
                </c:pt>
                <c:pt idx="3">
                  <c:v>40914</c:v>
                </c:pt>
                <c:pt idx="4">
                  <c:v>40915</c:v>
                </c:pt>
                <c:pt idx="5">
                  <c:v>40916</c:v>
                </c:pt>
                <c:pt idx="6">
                  <c:v>40917</c:v>
                </c:pt>
                <c:pt idx="7">
                  <c:v>40918</c:v>
                </c:pt>
                <c:pt idx="8">
                  <c:v>40919</c:v>
                </c:pt>
                <c:pt idx="9">
                  <c:v>40920</c:v>
                </c:pt>
                <c:pt idx="10">
                  <c:v>40921</c:v>
                </c:pt>
                <c:pt idx="11">
                  <c:v>40922</c:v>
                </c:pt>
                <c:pt idx="12">
                  <c:v>40923</c:v>
                </c:pt>
                <c:pt idx="13">
                  <c:v>40924</c:v>
                </c:pt>
                <c:pt idx="14">
                  <c:v>40925</c:v>
                </c:pt>
                <c:pt idx="15">
                  <c:v>40926</c:v>
                </c:pt>
                <c:pt idx="16">
                  <c:v>40927</c:v>
                </c:pt>
                <c:pt idx="17">
                  <c:v>40928</c:v>
                </c:pt>
                <c:pt idx="18">
                  <c:v>40929</c:v>
                </c:pt>
                <c:pt idx="19">
                  <c:v>40930</c:v>
                </c:pt>
                <c:pt idx="20">
                  <c:v>40931</c:v>
                </c:pt>
                <c:pt idx="21">
                  <c:v>40932</c:v>
                </c:pt>
                <c:pt idx="22">
                  <c:v>40933</c:v>
                </c:pt>
                <c:pt idx="23">
                  <c:v>40934</c:v>
                </c:pt>
                <c:pt idx="24">
                  <c:v>40935</c:v>
                </c:pt>
                <c:pt idx="25">
                  <c:v>40936</c:v>
                </c:pt>
                <c:pt idx="26">
                  <c:v>40937</c:v>
                </c:pt>
                <c:pt idx="27">
                  <c:v>40938</c:v>
                </c:pt>
                <c:pt idx="28">
                  <c:v>40939</c:v>
                </c:pt>
                <c:pt idx="29">
                  <c:v>40940</c:v>
                </c:pt>
                <c:pt idx="30">
                  <c:v>40941</c:v>
                </c:pt>
                <c:pt idx="31">
                  <c:v>40942</c:v>
                </c:pt>
                <c:pt idx="32">
                  <c:v>40943</c:v>
                </c:pt>
                <c:pt idx="33">
                  <c:v>40944</c:v>
                </c:pt>
                <c:pt idx="34">
                  <c:v>40945</c:v>
                </c:pt>
                <c:pt idx="35">
                  <c:v>40946</c:v>
                </c:pt>
                <c:pt idx="36">
                  <c:v>40947</c:v>
                </c:pt>
                <c:pt idx="37">
                  <c:v>40948</c:v>
                </c:pt>
                <c:pt idx="38">
                  <c:v>40949</c:v>
                </c:pt>
                <c:pt idx="39">
                  <c:v>40950</c:v>
                </c:pt>
                <c:pt idx="40">
                  <c:v>40951</c:v>
                </c:pt>
                <c:pt idx="41">
                  <c:v>40952</c:v>
                </c:pt>
                <c:pt idx="42">
                  <c:v>40953</c:v>
                </c:pt>
                <c:pt idx="43">
                  <c:v>40954</c:v>
                </c:pt>
                <c:pt idx="44">
                  <c:v>40955</c:v>
                </c:pt>
                <c:pt idx="45">
                  <c:v>40956</c:v>
                </c:pt>
                <c:pt idx="46">
                  <c:v>40957</c:v>
                </c:pt>
                <c:pt idx="47">
                  <c:v>40958</c:v>
                </c:pt>
                <c:pt idx="48">
                  <c:v>40959</c:v>
                </c:pt>
                <c:pt idx="49">
                  <c:v>40960</c:v>
                </c:pt>
                <c:pt idx="50">
                  <c:v>40961</c:v>
                </c:pt>
                <c:pt idx="51">
                  <c:v>40962</c:v>
                </c:pt>
                <c:pt idx="52">
                  <c:v>40963</c:v>
                </c:pt>
                <c:pt idx="53">
                  <c:v>40964</c:v>
                </c:pt>
                <c:pt idx="54">
                  <c:v>40965</c:v>
                </c:pt>
                <c:pt idx="55">
                  <c:v>40966</c:v>
                </c:pt>
                <c:pt idx="56">
                  <c:v>40967</c:v>
                </c:pt>
                <c:pt idx="57">
                  <c:v>40969</c:v>
                </c:pt>
                <c:pt idx="58">
                  <c:v>40970</c:v>
                </c:pt>
                <c:pt idx="59">
                  <c:v>40971</c:v>
                </c:pt>
                <c:pt idx="60">
                  <c:v>40972</c:v>
                </c:pt>
                <c:pt idx="61">
                  <c:v>40973</c:v>
                </c:pt>
                <c:pt idx="62">
                  <c:v>40974</c:v>
                </c:pt>
                <c:pt idx="63">
                  <c:v>40975</c:v>
                </c:pt>
                <c:pt idx="64">
                  <c:v>40976</c:v>
                </c:pt>
                <c:pt idx="65">
                  <c:v>40977</c:v>
                </c:pt>
                <c:pt idx="66">
                  <c:v>40978</c:v>
                </c:pt>
                <c:pt idx="67">
                  <c:v>40979</c:v>
                </c:pt>
                <c:pt idx="68">
                  <c:v>40980</c:v>
                </c:pt>
                <c:pt idx="69">
                  <c:v>40981</c:v>
                </c:pt>
                <c:pt idx="70">
                  <c:v>40982</c:v>
                </c:pt>
                <c:pt idx="71">
                  <c:v>40983</c:v>
                </c:pt>
                <c:pt idx="72">
                  <c:v>40984</c:v>
                </c:pt>
                <c:pt idx="73">
                  <c:v>40985</c:v>
                </c:pt>
                <c:pt idx="74">
                  <c:v>40986</c:v>
                </c:pt>
                <c:pt idx="75">
                  <c:v>40987</c:v>
                </c:pt>
                <c:pt idx="76">
                  <c:v>40988</c:v>
                </c:pt>
                <c:pt idx="77">
                  <c:v>40989</c:v>
                </c:pt>
                <c:pt idx="78">
                  <c:v>40990</c:v>
                </c:pt>
                <c:pt idx="79">
                  <c:v>40991</c:v>
                </c:pt>
                <c:pt idx="80">
                  <c:v>40992</c:v>
                </c:pt>
                <c:pt idx="81">
                  <c:v>40993</c:v>
                </c:pt>
                <c:pt idx="82">
                  <c:v>40994</c:v>
                </c:pt>
                <c:pt idx="83">
                  <c:v>40995</c:v>
                </c:pt>
                <c:pt idx="84">
                  <c:v>40996</c:v>
                </c:pt>
                <c:pt idx="85">
                  <c:v>40997</c:v>
                </c:pt>
                <c:pt idx="86">
                  <c:v>40998</c:v>
                </c:pt>
                <c:pt idx="87">
                  <c:v>40999</c:v>
                </c:pt>
              </c:numCache>
            </c:numRef>
          </c:cat>
          <c:val>
            <c:numRef>
              <c:f>crush!$AY$3:$AY$90</c:f>
              <c:numCache>
                <c:formatCode>General</c:formatCode>
                <c:ptCount val="88"/>
                <c:pt idx="0">
                  <c:v>683171.63293018448</c:v>
                </c:pt>
                <c:pt idx="1">
                  <c:v>955626.67566207564</c:v>
                </c:pt>
                <c:pt idx="2">
                  <c:v>995830.7214780082</c:v>
                </c:pt>
                <c:pt idx="3">
                  <c:v>1027086.4208791958</c:v>
                </c:pt>
                <c:pt idx="4">
                  <c:v>1027365.6067169919</c:v>
                </c:pt>
                <c:pt idx="5">
                  <c:v>1020151.990422782</c:v>
                </c:pt>
                <c:pt idx="6">
                  <c:v>1012125.2874573724</c:v>
                </c:pt>
                <c:pt idx="7">
                  <c:v>1016029.8033034786</c:v>
                </c:pt>
                <c:pt idx="8">
                  <c:v>1024427.0283631703</c:v>
                </c:pt>
                <c:pt idx="9">
                  <c:v>1012502.3404981222</c:v>
                </c:pt>
                <c:pt idx="10">
                  <c:v>996623.84349845827</c:v>
                </c:pt>
                <c:pt idx="11">
                  <c:v>1005644.3091829775</c:v>
                </c:pt>
                <c:pt idx="12">
                  <c:v>1013902.7758784986</c:v>
                </c:pt>
                <c:pt idx="13">
                  <c:v>999209.50017380435</c:v>
                </c:pt>
                <c:pt idx="14">
                  <c:v>997819.04711879976</c:v>
                </c:pt>
                <c:pt idx="15">
                  <c:v>965327.74599019927</c:v>
                </c:pt>
                <c:pt idx="16">
                  <c:v>972414.0452008635</c:v>
                </c:pt>
                <c:pt idx="17">
                  <c:v>980744.32805912208</c:v>
                </c:pt>
                <c:pt idx="18">
                  <c:v>980854.671148094</c:v>
                </c:pt>
                <c:pt idx="19">
                  <c:v>964012.75042391184</c:v>
                </c:pt>
                <c:pt idx="20">
                  <c:v>993398.11365368753</c:v>
                </c:pt>
                <c:pt idx="21">
                  <c:v>966626.76983588585</c:v>
                </c:pt>
                <c:pt idx="22">
                  <c:v>969630.30605034239</c:v>
                </c:pt>
                <c:pt idx="23">
                  <c:v>992877.75160164991</c:v>
                </c:pt>
                <c:pt idx="24">
                  <c:v>1011433.1081660374</c:v>
                </c:pt>
                <c:pt idx="25">
                  <c:v>970817.88349741441</c:v>
                </c:pt>
                <c:pt idx="26">
                  <c:v>930519.47439596977</c:v>
                </c:pt>
                <c:pt idx="27">
                  <c:v>929947.11129915144</c:v>
                </c:pt>
                <c:pt idx="28">
                  <c:v>933034.92743807228</c:v>
                </c:pt>
                <c:pt idx="29">
                  <c:v>940962.27999670734</c:v>
                </c:pt>
                <c:pt idx="30">
                  <c:v>961537.31155329105</c:v>
                </c:pt>
                <c:pt idx="31">
                  <c:v>897725.06622150668</c:v>
                </c:pt>
                <c:pt idx="32">
                  <c:v>923713.29863422422</c:v>
                </c:pt>
                <c:pt idx="33">
                  <c:v>948984.4686878589</c:v>
                </c:pt>
                <c:pt idx="34">
                  <c:v>922710.03856101737</c:v>
                </c:pt>
                <c:pt idx="35">
                  <c:v>927751.52914325637</c:v>
                </c:pt>
                <c:pt idx="36">
                  <c:v>955509.80970947072</c:v>
                </c:pt>
                <c:pt idx="37">
                  <c:v>950466.29841361078</c:v>
                </c:pt>
                <c:pt idx="38">
                  <c:v>984099.35528681311</c:v>
                </c:pt>
                <c:pt idx="39">
                  <c:v>984692.84696543543</c:v>
                </c:pt>
                <c:pt idx="40">
                  <c:v>982108.09556979744</c:v>
                </c:pt>
                <c:pt idx="41">
                  <c:v>946642.90613725153</c:v>
                </c:pt>
                <c:pt idx="42">
                  <c:v>928834.30025672249</c:v>
                </c:pt>
                <c:pt idx="43">
                  <c:v>956106.53857136285</c:v>
                </c:pt>
                <c:pt idx="44">
                  <c:v>1012074.6685807093</c:v>
                </c:pt>
                <c:pt idx="45">
                  <c:v>972888.25011196162</c:v>
                </c:pt>
                <c:pt idx="46">
                  <c:v>956621.67505790899</c:v>
                </c:pt>
                <c:pt idx="47">
                  <c:v>951090.92928942689</c:v>
                </c:pt>
                <c:pt idx="48">
                  <c:v>963685.4958500691</c:v>
                </c:pt>
                <c:pt idx="49">
                  <c:v>955650.20889311109</c:v>
                </c:pt>
                <c:pt idx="50">
                  <c:v>934615.68726215907</c:v>
                </c:pt>
                <c:pt idx="51">
                  <c:v>978753.89683472121</c:v>
                </c:pt>
                <c:pt idx="52">
                  <c:v>930329.93145663128</c:v>
                </c:pt>
                <c:pt idx="53">
                  <c:v>949166.28037680441</c:v>
                </c:pt>
                <c:pt idx="54">
                  <c:v>890491.71159648162</c:v>
                </c:pt>
                <c:pt idx="55">
                  <c:v>856563.46887490316</c:v>
                </c:pt>
                <c:pt idx="56">
                  <c:v>896974.36706319335</c:v>
                </c:pt>
                <c:pt idx="57">
                  <c:v>900395.980846719</c:v>
                </c:pt>
                <c:pt idx="58">
                  <c:v>891008.93345951382</c:v>
                </c:pt>
                <c:pt idx="59">
                  <c:v>929050.69848033064</c:v>
                </c:pt>
                <c:pt idx="60">
                  <c:v>910294.68101015466</c:v>
                </c:pt>
                <c:pt idx="61">
                  <c:v>915609.61052059184</c:v>
                </c:pt>
                <c:pt idx="62">
                  <c:v>905886.16685105732</c:v>
                </c:pt>
                <c:pt idx="63">
                  <c:v>914504.10233726958</c:v>
                </c:pt>
                <c:pt idx="64">
                  <c:v>883949.38041457231</c:v>
                </c:pt>
                <c:pt idx="65">
                  <c:v>887434.92149478442</c:v>
                </c:pt>
                <c:pt idx="66">
                  <c:v>879889.56464246172</c:v>
                </c:pt>
                <c:pt idx="67">
                  <c:v>889557.26894697128</c:v>
                </c:pt>
                <c:pt idx="68">
                  <c:v>897166.97744584933</c:v>
                </c:pt>
                <c:pt idx="69">
                  <c:v>882691.53062997421</c:v>
                </c:pt>
                <c:pt idx="70">
                  <c:v>901601.02938392758</c:v>
                </c:pt>
                <c:pt idx="71">
                  <c:v>893383.44576671917</c:v>
                </c:pt>
                <c:pt idx="72">
                  <c:v>895513.54063500476</c:v>
                </c:pt>
                <c:pt idx="73">
                  <c:v>879692.63397407054</c:v>
                </c:pt>
                <c:pt idx="74">
                  <c:v>872195.2569463799</c:v>
                </c:pt>
                <c:pt idx="75">
                  <c:v>885524.35695622338</c:v>
                </c:pt>
                <c:pt idx="76">
                  <c:v>859808.63394343737</c:v>
                </c:pt>
                <c:pt idx="77">
                  <c:v>866688.73549298919</c:v>
                </c:pt>
                <c:pt idx="78">
                  <c:v>847148.85087082</c:v>
                </c:pt>
                <c:pt idx="79">
                  <c:v>864244.75913371926</c:v>
                </c:pt>
                <c:pt idx="80">
                  <c:v>859712.43180852709</c:v>
                </c:pt>
                <c:pt idx="81">
                  <c:v>876565.20780638373</c:v>
                </c:pt>
                <c:pt idx="82">
                  <c:v>882495.52544845035</c:v>
                </c:pt>
                <c:pt idx="83">
                  <c:v>865613.68350559147</c:v>
                </c:pt>
                <c:pt idx="84">
                  <c:v>832149.98668392631</c:v>
                </c:pt>
                <c:pt idx="85">
                  <c:v>820782.29236774577</c:v>
                </c:pt>
                <c:pt idx="86">
                  <c:v>785361.84961802152</c:v>
                </c:pt>
                <c:pt idx="87">
                  <c:v>790779.14848141535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989-476E-8F00-7FAEADCA5C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3558744"/>
        <c:axId val="1083558088"/>
        <c:extLst>
          <c:ext xmlns:c15="http://schemas.microsoft.com/office/drawing/2012/chart" uri="{02D57815-91ED-43cb-92C2-25804820EDAC}">
            <c15:filteredLine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crush!$AU$2</c15:sqref>
                        </c15:formulaRef>
                      </c:ext>
                    </c:extLst>
                    <c:strCache>
                      <c:ptCount val="1"/>
                      <c:pt idx="0">
                        <c:v>Max</c:v>
                      </c:pt>
                    </c:strCache>
                  </c:strRef>
                </c:tx>
                <c:spPr>
                  <a:ln w="28575" cap="rnd">
                    <a:solidFill>
                      <a:schemeClr val="tx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crush!$AM$3:$AM$90</c15:sqref>
                        </c15:formulaRef>
                      </c:ext>
                    </c:extLst>
                    <c:numCache>
                      <c:formatCode>[$-409]d\-mmm;@</c:formatCode>
                      <c:ptCount val="88"/>
                      <c:pt idx="0">
                        <c:v>40911</c:v>
                      </c:pt>
                      <c:pt idx="1">
                        <c:v>40912</c:v>
                      </c:pt>
                      <c:pt idx="2">
                        <c:v>40913</c:v>
                      </c:pt>
                      <c:pt idx="3">
                        <c:v>40914</c:v>
                      </c:pt>
                      <c:pt idx="4">
                        <c:v>40915</c:v>
                      </c:pt>
                      <c:pt idx="5">
                        <c:v>40916</c:v>
                      </c:pt>
                      <c:pt idx="6">
                        <c:v>40917</c:v>
                      </c:pt>
                      <c:pt idx="7">
                        <c:v>40918</c:v>
                      </c:pt>
                      <c:pt idx="8">
                        <c:v>40919</c:v>
                      </c:pt>
                      <c:pt idx="9">
                        <c:v>40920</c:v>
                      </c:pt>
                      <c:pt idx="10">
                        <c:v>40921</c:v>
                      </c:pt>
                      <c:pt idx="11">
                        <c:v>40922</c:v>
                      </c:pt>
                      <c:pt idx="12">
                        <c:v>40923</c:v>
                      </c:pt>
                      <c:pt idx="13">
                        <c:v>40924</c:v>
                      </c:pt>
                      <c:pt idx="14">
                        <c:v>40925</c:v>
                      </c:pt>
                      <c:pt idx="15">
                        <c:v>40926</c:v>
                      </c:pt>
                      <c:pt idx="16">
                        <c:v>40927</c:v>
                      </c:pt>
                      <c:pt idx="17">
                        <c:v>40928</c:v>
                      </c:pt>
                      <c:pt idx="18">
                        <c:v>40929</c:v>
                      </c:pt>
                      <c:pt idx="19">
                        <c:v>40930</c:v>
                      </c:pt>
                      <c:pt idx="20">
                        <c:v>40931</c:v>
                      </c:pt>
                      <c:pt idx="21">
                        <c:v>40932</c:v>
                      </c:pt>
                      <c:pt idx="22">
                        <c:v>40933</c:v>
                      </c:pt>
                      <c:pt idx="23">
                        <c:v>40934</c:v>
                      </c:pt>
                      <c:pt idx="24">
                        <c:v>40935</c:v>
                      </c:pt>
                      <c:pt idx="25">
                        <c:v>40936</c:v>
                      </c:pt>
                      <c:pt idx="26">
                        <c:v>40937</c:v>
                      </c:pt>
                      <c:pt idx="27">
                        <c:v>40938</c:v>
                      </c:pt>
                      <c:pt idx="28">
                        <c:v>40939</c:v>
                      </c:pt>
                      <c:pt idx="29">
                        <c:v>40940</c:v>
                      </c:pt>
                      <c:pt idx="30">
                        <c:v>40941</c:v>
                      </c:pt>
                      <c:pt idx="31">
                        <c:v>40942</c:v>
                      </c:pt>
                      <c:pt idx="32">
                        <c:v>40943</c:v>
                      </c:pt>
                      <c:pt idx="33">
                        <c:v>40944</c:v>
                      </c:pt>
                      <c:pt idx="34">
                        <c:v>40945</c:v>
                      </c:pt>
                      <c:pt idx="35">
                        <c:v>40946</c:v>
                      </c:pt>
                      <c:pt idx="36">
                        <c:v>40947</c:v>
                      </c:pt>
                      <c:pt idx="37">
                        <c:v>40948</c:v>
                      </c:pt>
                      <c:pt idx="38">
                        <c:v>40949</c:v>
                      </c:pt>
                      <c:pt idx="39">
                        <c:v>40950</c:v>
                      </c:pt>
                      <c:pt idx="40">
                        <c:v>40951</c:v>
                      </c:pt>
                      <c:pt idx="41">
                        <c:v>40952</c:v>
                      </c:pt>
                      <c:pt idx="42">
                        <c:v>40953</c:v>
                      </c:pt>
                      <c:pt idx="43">
                        <c:v>40954</c:v>
                      </c:pt>
                      <c:pt idx="44">
                        <c:v>40955</c:v>
                      </c:pt>
                      <c:pt idx="45">
                        <c:v>40956</c:v>
                      </c:pt>
                      <c:pt idx="46">
                        <c:v>40957</c:v>
                      </c:pt>
                      <c:pt idx="47">
                        <c:v>40958</c:v>
                      </c:pt>
                      <c:pt idx="48">
                        <c:v>40959</c:v>
                      </c:pt>
                      <c:pt idx="49">
                        <c:v>40960</c:v>
                      </c:pt>
                      <c:pt idx="50">
                        <c:v>40961</c:v>
                      </c:pt>
                      <c:pt idx="51">
                        <c:v>40962</c:v>
                      </c:pt>
                      <c:pt idx="52">
                        <c:v>40963</c:v>
                      </c:pt>
                      <c:pt idx="53">
                        <c:v>40964</c:v>
                      </c:pt>
                      <c:pt idx="54">
                        <c:v>40965</c:v>
                      </c:pt>
                      <c:pt idx="55">
                        <c:v>40966</c:v>
                      </c:pt>
                      <c:pt idx="56">
                        <c:v>40967</c:v>
                      </c:pt>
                      <c:pt idx="57">
                        <c:v>40969</c:v>
                      </c:pt>
                      <c:pt idx="58">
                        <c:v>40970</c:v>
                      </c:pt>
                      <c:pt idx="59">
                        <c:v>40971</c:v>
                      </c:pt>
                      <c:pt idx="60">
                        <c:v>40972</c:v>
                      </c:pt>
                      <c:pt idx="61">
                        <c:v>40973</c:v>
                      </c:pt>
                      <c:pt idx="62">
                        <c:v>40974</c:v>
                      </c:pt>
                      <c:pt idx="63">
                        <c:v>40975</c:v>
                      </c:pt>
                      <c:pt idx="64">
                        <c:v>40976</c:v>
                      </c:pt>
                      <c:pt idx="65">
                        <c:v>40977</c:v>
                      </c:pt>
                      <c:pt idx="66">
                        <c:v>40978</c:v>
                      </c:pt>
                      <c:pt idx="67">
                        <c:v>40979</c:v>
                      </c:pt>
                      <c:pt idx="68">
                        <c:v>40980</c:v>
                      </c:pt>
                      <c:pt idx="69">
                        <c:v>40981</c:v>
                      </c:pt>
                      <c:pt idx="70">
                        <c:v>40982</c:v>
                      </c:pt>
                      <c:pt idx="71">
                        <c:v>40983</c:v>
                      </c:pt>
                      <c:pt idx="72">
                        <c:v>40984</c:v>
                      </c:pt>
                      <c:pt idx="73">
                        <c:v>40985</c:v>
                      </c:pt>
                      <c:pt idx="74">
                        <c:v>40986</c:v>
                      </c:pt>
                      <c:pt idx="75">
                        <c:v>40987</c:v>
                      </c:pt>
                      <c:pt idx="76">
                        <c:v>40988</c:v>
                      </c:pt>
                      <c:pt idx="77">
                        <c:v>40989</c:v>
                      </c:pt>
                      <c:pt idx="78">
                        <c:v>40990</c:v>
                      </c:pt>
                      <c:pt idx="79">
                        <c:v>40991</c:v>
                      </c:pt>
                      <c:pt idx="80">
                        <c:v>40992</c:v>
                      </c:pt>
                      <c:pt idx="81">
                        <c:v>40993</c:v>
                      </c:pt>
                      <c:pt idx="82">
                        <c:v>40994</c:v>
                      </c:pt>
                      <c:pt idx="83">
                        <c:v>40995</c:v>
                      </c:pt>
                      <c:pt idx="84">
                        <c:v>40996</c:v>
                      </c:pt>
                      <c:pt idx="85">
                        <c:v>40997</c:v>
                      </c:pt>
                      <c:pt idx="86">
                        <c:v>40998</c:v>
                      </c:pt>
                      <c:pt idx="87">
                        <c:v>40999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crush!$AU$3:$AU$90</c15:sqref>
                        </c15:formulaRef>
                      </c:ext>
                    </c:extLst>
                    <c:numCache>
                      <c:formatCode>General</c:formatCode>
                      <c:ptCount val="88"/>
                      <c:pt idx="0" formatCode="0">
                        <c:v>845210.84499999881</c:v>
                      </c:pt>
                      <c:pt idx="1">
                        <c:v>1182288.5949999988</c:v>
                      </c:pt>
                      <c:pt idx="2">
                        <c:v>1232028.5050000027</c:v>
                      </c:pt>
                      <c:pt idx="3">
                        <c:v>1270697.6399999969</c:v>
                      </c:pt>
                      <c:pt idx="4">
                        <c:v>1271043.0450000018</c:v>
                      </c:pt>
                      <c:pt idx="5">
                        <c:v>1262118.4549999982</c:v>
                      </c:pt>
                      <c:pt idx="6">
                        <c:v>1252187.9250000045</c:v>
                      </c:pt>
                      <c:pt idx="7">
                        <c:v>1257018.5399999991</c:v>
                      </c:pt>
                      <c:pt idx="8">
                        <c:v>1267407.4750000015</c:v>
                      </c:pt>
                      <c:pt idx="9">
                        <c:v>1252654.4099999964</c:v>
                      </c:pt>
                      <c:pt idx="10">
                        <c:v>1233009.7449999973</c:v>
                      </c:pt>
                      <c:pt idx="11">
                        <c:v>1244169.7450000048</c:v>
                      </c:pt>
                      <c:pt idx="12">
                        <c:v>1254387.0099999979</c:v>
                      </c:pt>
                      <c:pt idx="13">
                        <c:v>1236208.6850000024</c:v>
                      </c:pt>
                      <c:pt idx="14">
                        <c:v>1234488.4349999949</c:v>
                      </c:pt>
                      <c:pt idx="15">
                        <c:v>1194290.6300000027</c:v>
                      </c:pt>
                      <c:pt idx="16">
                        <c:v>1203057.7049999982</c:v>
                      </c:pt>
                      <c:pt idx="17">
                        <c:v>1213363.8200000003</c:v>
                      </c:pt>
                      <c:pt idx="18">
                        <c:v>1213500.3350000009</c:v>
                      </c:pt>
                      <c:pt idx="19">
                        <c:v>1192663.7350000069</c:v>
                      </c:pt>
                      <c:pt idx="20">
                        <c:v>1229018.9150000066</c:v>
                      </c:pt>
                      <c:pt idx="21">
                        <c:v>1195897.7650000006</c:v>
                      </c:pt>
                      <c:pt idx="22">
                        <c:v>1199613.6999999955</c:v>
                      </c:pt>
                      <c:pt idx="23">
                        <c:v>1228375.1300000027</c:v>
                      </c:pt>
                      <c:pt idx="24">
                        <c:v>1251331.5700000003</c:v>
                      </c:pt>
                      <c:pt idx="25">
                        <c:v>1201082.9549999982</c:v>
                      </c:pt>
                      <c:pt idx="26">
                        <c:v>1151226.299999997</c:v>
                      </c:pt>
                      <c:pt idx="27">
                        <c:v>1150518.1799999997</c:v>
                      </c:pt>
                      <c:pt idx="28">
                        <c:v>1154338.3850000054</c:v>
                      </c:pt>
                      <c:pt idx="29">
                        <c:v>1164146</c:v>
                      </c:pt>
                      <c:pt idx="30">
                        <c:v>1189601.1550000012</c:v>
                      </c:pt>
                      <c:pt idx="31">
                        <c:v>1110653.4949999899</c:v>
                      </c:pt>
                      <c:pt idx="32">
                        <c:v>1142805.7899999991</c:v>
                      </c:pt>
                      <c:pt idx="33">
                        <c:v>1174070.9450000077</c:v>
                      </c:pt>
                      <c:pt idx="34">
                        <c:v>1141564.5699999928</c:v>
                      </c:pt>
                      <c:pt idx="35">
                        <c:v>1147801.8350000009</c:v>
                      </c:pt>
                      <c:pt idx="36">
                        <c:v>1182144.0099999905</c:v>
                      </c:pt>
                      <c:pt idx="37">
                        <c:v>1175904.2450000048</c:v>
                      </c:pt>
                      <c:pt idx="38">
                        <c:v>1217514.6150000095</c:v>
                      </c:pt>
                      <c:pt idx="39">
                        <c:v>1218248.875</c:v>
                      </c:pt>
                      <c:pt idx="40">
                        <c:v>1215051.0549999923</c:v>
                      </c:pt>
                      <c:pt idx="41">
                        <c:v>1171173.9950000048</c:v>
                      </c:pt>
                      <c:pt idx="42">
                        <c:v>1149141.424999997</c:v>
                      </c:pt>
                      <c:pt idx="43">
                        <c:v>1182882.275000006</c:v>
                      </c:pt>
                      <c:pt idx="44">
                        <c:v>1252125.299999997</c:v>
                      </c:pt>
                      <c:pt idx="45">
                        <c:v>1203644.3850000054</c:v>
                      </c:pt>
                      <c:pt idx="46">
                        <c:v>1183519.5949999839</c:v>
                      </c:pt>
                      <c:pt idx="47">
                        <c:v>1176677.0300000161</c:v>
                      </c:pt>
                      <c:pt idx="48">
                        <c:v>1192258.8599999994</c:v>
                      </c:pt>
                      <c:pt idx="49">
                        <c:v>1182317.7099999934</c:v>
                      </c:pt>
                      <c:pt idx="50">
                        <c:v>1156294.0799999982</c:v>
                      </c:pt>
                      <c:pt idx="51">
                        <c:v>1210901.2850000113</c:v>
                      </c:pt>
                      <c:pt idx="52">
                        <c:v>1150991.799999997</c:v>
                      </c:pt>
                      <c:pt idx="53">
                        <c:v>1174295.8799999952</c:v>
                      </c:pt>
                      <c:pt idx="54">
                        <c:v>1101704.4849999994</c:v>
                      </c:pt>
                      <c:pt idx="55">
                        <c:v>1059728.9150000066</c:v>
                      </c:pt>
                      <c:pt idx="56">
                        <c:v>1109724.7399999946</c:v>
                      </c:pt>
                      <c:pt idx="57">
                        <c:v>1113957.9150000066</c:v>
                      </c:pt>
                      <c:pt idx="58">
                        <c:v>1102344.3849999905</c:v>
                      </c:pt>
                      <c:pt idx="59">
                        <c:v>1149409.150000006</c:v>
                      </c:pt>
                      <c:pt idx="60">
                        <c:v>1126204.4549999982</c:v>
                      </c:pt>
                      <c:pt idx="61">
                        <c:v>1132780.0150000006</c:v>
                      </c:pt>
                      <c:pt idx="62">
                        <c:v>1120750.299999997</c:v>
                      </c:pt>
                      <c:pt idx="63">
                        <c:v>1131412.2950000167</c:v>
                      </c:pt>
                      <c:pt idx="64">
                        <c:v>1093610.3999999911</c:v>
                      </c:pt>
                      <c:pt idx="65">
                        <c:v>1097922.6650000066</c:v>
                      </c:pt>
                      <c:pt idx="66">
                        <c:v>1088587.650000006</c:v>
                      </c:pt>
                      <c:pt idx="67">
                        <c:v>1100548.4050000012</c:v>
                      </c:pt>
                      <c:pt idx="68">
                        <c:v>1109963.0350000113</c:v>
                      </c:pt>
                      <c:pt idx="69">
                        <c:v>1092054.2049999684</c:v>
                      </c:pt>
                      <c:pt idx="70">
                        <c:v>1115448.7850000262</c:v>
                      </c:pt>
                      <c:pt idx="71">
                        <c:v>1105282.099999994</c:v>
                      </c:pt>
                      <c:pt idx="72">
                        <c:v>1107917.424999997</c:v>
                      </c:pt>
                      <c:pt idx="73">
                        <c:v>1088344.0100000203</c:v>
                      </c:pt>
                      <c:pt idx="74">
                        <c:v>1079068.3550000042</c:v>
                      </c:pt>
                      <c:pt idx="75">
                        <c:v>1095558.9399999827</c:v>
                      </c:pt>
                      <c:pt idx="76">
                        <c:v>1063743.7899999768</c:v>
                      </c:pt>
                      <c:pt idx="77">
                        <c:v>1072255.7600000203</c:v>
                      </c:pt>
                      <c:pt idx="78">
                        <c:v>1048081.275000006</c:v>
                      </c:pt>
                      <c:pt idx="79">
                        <c:v>1069232.1050000042</c:v>
                      </c:pt>
                      <c:pt idx="80">
                        <c:v>1063624.7699999958</c:v>
                      </c:pt>
                      <c:pt idx="81">
                        <c:v>1084474.799999997</c:v>
                      </c:pt>
                      <c:pt idx="82">
                        <c:v>1091811.7100000083</c:v>
                      </c:pt>
                      <c:pt idx="83">
                        <c:v>1070925.7199999839</c:v>
                      </c:pt>
                      <c:pt idx="84">
                        <c:v>1029524.8800000101</c:v>
                      </c:pt>
                      <c:pt idx="85">
                        <c:v>1015460.9199999869</c:v>
                      </c:pt>
                      <c:pt idx="86">
                        <c:v>971639.21999999881</c:v>
                      </c:pt>
                      <c:pt idx="87">
                        <c:v>978341.43000000715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7989-476E-8F00-7FAEADCA5C53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crush!$AV$2</c15:sqref>
                        </c15:formulaRef>
                      </c:ext>
                    </c:extLst>
                    <c:strCache>
                      <c:ptCount val="1"/>
                      <c:pt idx="0">
                        <c:v>100%Max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crush!$AM$3:$AM$90</c15:sqref>
                        </c15:formulaRef>
                      </c:ext>
                    </c:extLst>
                    <c:numCache>
                      <c:formatCode>[$-409]d\-mmm;@</c:formatCode>
                      <c:ptCount val="88"/>
                      <c:pt idx="0">
                        <c:v>40911</c:v>
                      </c:pt>
                      <c:pt idx="1">
                        <c:v>40912</c:v>
                      </c:pt>
                      <c:pt idx="2">
                        <c:v>40913</c:v>
                      </c:pt>
                      <c:pt idx="3">
                        <c:v>40914</c:v>
                      </c:pt>
                      <c:pt idx="4">
                        <c:v>40915</c:v>
                      </c:pt>
                      <c:pt idx="5">
                        <c:v>40916</c:v>
                      </c:pt>
                      <c:pt idx="6">
                        <c:v>40917</c:v>
                      </c:pt>
                      <c:pt idx="7">
                        <c:v>40918</c:v>
                      </c:pt>
                      <c:pt idx="8">
                        <c:v>40919</c:v>
                      </c:pt>
                      <c:pt idx="9">
                        <c:v>40920</c:v>
                      </c:pt>
                      <c:pt idx="10">
                        <c:v>40921</c:v>
                      </c:pt>
                      <c:pt idx="11">
                        <c:v>40922</c:v>
                      </c:pt>
                      <c:pt idx="12">
                        <c:v>40923</c:v>
                      </c:pt>
                      <c:pt idx="13">
                        <c:v>40924</c:v>
                      </c:pt>
                      <c:pt idx="14">
                        <c:v>40925</c:v>
                      </c:pt>
                      <c:pt idx="15">
                        <c:v>40926</c:v>
                      </c:pt>
                      <c:pt idx="16">
                        <c:v>40927</c:v>
                      </c:pt>
                      <c:pt idx="17">
                        <c:v>40928</c:v>
                      </c:pt>
                      <c:pt idx="18">
                        <c:v>40929</c:v>
                      </c:pt>
                      <c:pt idx="19">
                        <c:v>40930</c:v>
                      </c:pt>
                      <c:pt idx="20">
                        <c:v>40931</c:v>
                      </c:pt>
                      <c:pt idx="21">
                        <c:v>40932</c:v>
                      </c:pt>
                      <c:pt idx="22">
                        <c:v>40933</c:v>
                      </c:pt>
                      <c:pt idx="23">
                        <c:v>40934</c:v>
                      </c:pt>
                      <c:pt idx="24">
                        <c:v>40935</c:v>
                      </c:pt>
                      <c:pt idx="25">
                        <c:v>40936</c:v>
                      </c:pt>
                      <c:pt idx="26">
                        <c:v>40937</c:v>
                      </c:pt>
                      <c:pt idx="27">
                        <c:v>40938</c:v>
                      </c:pt>
                      <c:pt idx="28">
                        <c:v>40939</c:v>
                      </c:pt>
                      <c:pt idx="29">
                        <c:v>40940</c:v>
                      </c:pt>
                      <c:pt idx="30">
                        <c:v>40941</c:v>
                      </c:pt>
                      <c:pt idx="31">
                        <c:v>40942</c:v>
                      </c:pt>
                      <c:pt idx="32">
                        <c:v>40943</c:v>
                      </c:pt>
                      <c:pt idx="33">
                        <c:v>40944</c:v>
                      </c:pt>
                      <c:pt idx="34">
                        <c:v>40945</c:v>
                      </c:pt>
                      <c:pt idx="35">
                        <c:v>40946</c:v>
                      </c:pt>
                      <c:pt idx="36">
                        <c:v>40947</c:v>
                      </c:pt>
                      <c:pt idx="37">
                        <c:v>40948</c:v>
                      </c:pt>
                      <c:pt idx="38">
                        <c:v>40949</c:v>
                      </c:pt>
                      <c:pt idx="39">
                        <c:v>40950</c:v>
                      </c:pt>
                      <c:pt idx="40">
                        <c:v>40951</c:v>
                      </c:pt>
                      <c:pt idx="41">
                        <c:v>40952</c:v>
                      </c:pt>
                      <c:pt idx="42">
                        <c:v>40953</c:v>
                      </c:pt>
                      <c:pt idx="43">
                        <c:v>40954</c:v>
                      </c:pt>
                      <c:pt idx="44">
                        <c:v>40955</c:v>
                      </c:pt>
                      <c:pt idx="45">
                        <c:v>40956</c:v>
                      </c:pt>
                      <c:pt idx="46">
                        <c:v>40957</c:v>
                      </c:pt>
                      <c:pt idx="47">
                        <c:v>40958</c:v>
                      </c:pt>
                      <c:pt idx="48">
                        <c:v>40959</c:v>
                      </c:pt>
                      <c:pt idx="49">
                        <c:v>40960</c:v>
                      </c:pt>
                      <c:pt idx="50">
                        <c:v>40961</c:v>
                      </c:pt>
                      <c:pt idx="51">
                        <c:v>40962</c:v>
                      </c:pt>
                      <c:pt idx="52">
                        <c:v>40963</c:v>
                      </c:pt>
                      <c:pt idx="53">
                        <c:v>40964</c:v>
                      </c:pt>
                      <c:pt idx="54">
                        <c:v>40965</c:v>
                      </c:pt>
                      <c:pt idx="55">
                        <c:v>40966</c:v>
                      </c:pt>
                      <c:pt idx="56">
                        <c:v>40967</c:v>
                      </c:pt>
                      <c:pt idx="57">
                        <c:v>40969</c:v>
                      </c:pt>
                      <c:pt idx="58">
                        <c:v>40970</c:v>
                      </c:pt>
                      <c:pt idx="59">
                        <c:v>40971</c:v>
                      </c:pt>
                      <c:pt idx="60">
                        <c:v>40972</c:v>
                      </c:pt>
                      <c:pt idx="61">
                        <c:v>40973</c:v>
                      </c:pt>
                      <c:pt idx="62">
                        <c:v>40974</c:v>
                      </c:pt>
                      <c:pt idx="63">
                        <c:v>40975</c:v>
                      </c:pt>
                      <c:pt idx="64">
                        <c:v>40976</c:v>
                      </c:pt>
                      <c:pt idx="65">
                        <c:v>40977</c:v>
                      </c:pt>
                      <c:pt idx="66">
                        <c:v>40978</c:v>
                      </c:pt>
                      <c:pt idx="67">
                        <c:v>40979</c:v>
                      </c:pt>
                      <c:pt idx="68">
                        <c:v>40980</c:v>
                      </c:pt>
                      <c:pt idx="69">
                        <c:v>40981</c:v>
                      </c:pt>
                      <c:pt idx="70">
                        <c:v>40982</c:v>
                      </c:pt>
                      <c:pt idx="71">
                        <c:v>40983</c:v>
                      </c:pt>
                      <c:pt idx="72">
                        <c:v>40984</c:v>
                      </c:pt>
                      <c:pt idx="73">
                        <c:v>40985</c:v>
                      </c:pt>
                      <c:pt idx="74">
                        <c:v>40986</c:v>
                      </c:pt>
                      <c:pt idx="75">
                        <c:v>40987</c:v>
                      </c:pt>
                      <c:pt idx="76">
                        <c:v>40988</c:v>
                      </c:pt>
                      <c:pt idx="77">
                        <c:v>40989</c:v>
                      </c:pt>
                      <c:pt idx="78">
                        <c:v>40990</c:v>
                      </c:pt>
                      <c:pt idx="79">
                        <c:v>40991</c:v>
                      </c:pt>
                      <c:pt idx="80">
                        <c:v>40992</c:v>
                      </c:pt>
                      <c:pt idx="81">
                        <c:v>40993</c:v>
                      </c:pt>
                      <c:pt idx="82">
                        <c:v>40994</c:v>
                      </c:pt>
                      <c:pt idx="83">
                        <c:v>40995</c:v>
                      </c:pt>
                      <c:pt idx="84">
                        <c:v>40996</c:v>
                      </c:pt>
                      <c:pt idx="85">
                        <c:v>40997</c:v>
                      </c:pt>
                      <c:pt idx="86">
                        <c:v>40998</c:v>
                      </c:pt>
                      <c:pt idx="87">
                        <c:v>40999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crush!$AV$3:$AV$90</c15:sqref>
                        </c15:formulaRef>
                      </c:ext>
                    </c:extLst>
                    <c:numCache>
                      <c:formatCode>General</c:formatCode>
                      <c:ptCount val="88"/>
                      <c:pt idx="0">
                        <c:v>845210.84499999881</c:v>
                      </c:pt>
                      <c:pt idx="1">
                        <c:v>1182288.5949999988</c:v>
                      </c:pt>
                      <c:pt idx="2">
                        <c:v>1232028.5050000027</c:v>
                      </c:pt>
                      <c:pt idx="3">
                        <c:v>1270697.6399999969</c:v>
                      </c:pt>
                      <c:pt idx="4">
                        <c:v>1271043.0450000018</c:v>
                      </c:pt>
                      <c:pt idx="5">
                        <c:v>1262118.4549999982</c:v>
                      </c:pt>
                      <c:pt idx="6">
                        <c:v>1252187.9250000045</c:v>
                      </c:pt>
                      <c:pt idx="7">
                        <c:v>1257018.5399999991</c:v>
                      </c:pt>
                      <c:pt idx="8">
                        <c:v>1267407.4750000015</c:v>
                      </c:pt>
                      <c:pt idx="9">
                        <c:v>1252654.4099999964</c:v>
                      </c:pt>
                      <c:pt idx="10">
                        <c:v>1233009.7449999973</c:v>
                      </c:pt>
                      <c:pt idx="11">
                        <c:v>1244169.7450000048</c:v>
                      </c:pt>
                      <c:pt idx="12">
                        <c:v>1254387.0099999979</c:v>
                      </c:pt>
                      <c:pt idx="13">
                        <c:v>1236208.6850000024</c:v>
                      </c:pt>
                      <c:pt idx="14">
                        <c:v>1234488.4349999949</c:v>
                      </c:pt>
                      <c:pt idx="15">
                        <c:v>1194290.6300000027</c:v>
                      </c:pt>
                      <c:pt idx="16">
                        <c:v>1203057.7049999982</c:v>
                      </c:pt>
                      <c:pt idx="17">
                        <c:v>1213363.8200000003</c:v>
                      </c:pt>
                      <c:pt idx="18">
                        <c:v>1213500.3350000009</c:v>
                      </c:pt>
                      <c:pt idx="19">
                        <c:v>1192663.7350000069</c:v>
                      </c:pt>
                      <c:pt idx="20">
                        <c:v>1229018.9150000066</c:v>
                      </c:pt>
                      <c:pt idx="21">
                        <c:v>1195897.7650000006</c:v>
                      </c:pt>
                      <c:pt idx="22">
                        <c:v>1199613.6999999955</c:v>
                      </c:pt>
                      <c:pt idx="23">
                        <c:v>1228375.1300000027</c:v>
                      </c:pt>
                      <c:pt idx="24">
                        <c:v>1251331.5700000003</c:v>
                      </c:pt>
                      <c:pt idx="25">
                        <c:v>1201082.9549999982</c:v>
                      </c:pt>
                      <c:pt idx="26">
                        <c:v>1151226.299999997</c:v>
                      </c:pt>
                      <c:pt idx="27">
                        <c:v>1150518.1799999997</c:v>
                      </c:pt>
                      <c:pt idx="28">
                        <c:v>1154338.3850000054</c:v>
                      </c:pt>
                      <c:pt idx="29">
                        <c:v>1164146</c:v>
                      </c:pt>
                      <c:pt idx="30">
                        <c:v>1189601.1550000012</c:v>
                      </c:pt>
                      <c:pt idx="31">
                        <c:v>1110653.4949999899</c:v>
                      </c:pt>
                      <c:pt idx="32">
                        <c:v>1142805.7899999991</c:v>
                      </c:pt>
                      <c:pt idx="33">
                        <c:v>1174070.9450000077</c:v>
                      </c:pt>
                      <c:pt idx="34">
                        <c:v>1141564.5699999928</c:v>
                      </c:pt>
                      <c:pt idx="35">
                        <c:v>1147801.8350000009</c:v>
                      </c:pt>
                      <c:pt idx="36">
                        <c:v>1182144.0099999905</c:v>
                      </c:pt>
                      <c:pt idx="37">
                        <c:v>1175904.2450000048</c:v>
                      </c:pt>
                      <c:pt idx="38">
                        <c:v>1217514.6150000095</c:v>
                      </c:pt>
                      <c:pt idx="39">
                        <c:v>1218248.875</c:v>
                      </c:pt>
                      <c:pt idx="40">
                        <c:v>1215051.0549999923</c:v>
                      </c:pt>
                      <c:pt idx="41">
                        <c:v>1171173.9950000048</c:v>
                      </c:pt>
                      <c:pt idx="42">
                        <c:v>1149141.424999997</c:v>
                      </c:pt>
                      <c:pt idx="43">
                        <c:v>1182882.275000006</c:v>
                      </c:pt>
                      <c:pt idx="44">
                        <c:v>1252125.299999997</c:v>
                      </c:pt>
                      <c:pt idx="45">
                        <c:v>1203644.3850000054</c:v>
                      </c:pt>
                      <c:pt idx="46">
                        <c:v>1183519.5949999839</c:v>
                      </c:pt>
                      <c:pt idx="47">
                        <c:v>1176677.0300000161</c:v>
                      </c:pt>
                      <c:pt idx="48">
                        <c:v>1192258.8599999994</c:v>
                      </c:pt>
                      <c:pt idx="49">
                        <c:v>1182317.7099999934</c:v>
                      </c:pt>
                      <c:pt idx="50">
                        <c:v>1156294.0799999982</c:v>
                      </c:pt>
                      <c:pt idx="51">
                        <c:v>1210901.2850000113</c:v>
                      </c:pt>
                      <c:pt idx="52">
                        <c:v>1150991.799999997</c:v>
                      </c:pt>
                      <c:pt idx="53">
                        <c:v>1174295.8799999952</c:v>
                      </c:pt>
                      <c:pt idx="54">
                        <c:v>1101704.4849999994</c:v>
                      </c:pt>
                      <c:pt idx="55">
                        <c:v>1059728.9150000066</c:v>
                      </c:pt>
                      <c:pt idx="56">
                        <c:v>1109724.7399999946</c:v>
                      </c:pt>
                      <c:pt idx="57">
                        <c:v>1113957.9150000066</c:v>
                      </c:pt>
                      <c:pt idx="58">
                        <c:v>1102344.3849999905</c:v>
                      </c:pt>
                      <c:pt idx="59">
                        <c:v>1149409.150000006</c:v>
                      </c:pt>
                      <c:pt idx="60">
                        <c:v>1126204.4549999982</c:v>
                      </c:pt>
                      <c:pt idx="61">
                        <c:v>1132780.0150000006</c:v>
                      </c:pt>
                      <c:pt idx="62">
                        <c:v>1120750.299999997</c:v>
                      </c:pt>
                      <c:pt idx="63">
                        <c:v>1131412.2950000167</c:v>
                      </c:pt>
                      <c:pt idx="64">
                        <c:v>1093610.3999999911</c:v>
                      </c:pt>
                      <c:pt idx="65">
                        <c:v>1097922.6650000066</c:v>
                      </c:pt>
                      <c:pt idx="66">
                        <c:v>1088587.650000006</c:v>
                      </c:pt>
                      <c:pt idx="67">
                        <c:v>1100548.4050000012</c:v>
                      </c:pt>
                      <c:pt idx="68">
                        <c:v>1109963.0350000113</c:v>
                      </c:pt>
                      <c:pt idx="69">
                        <c:v>1092054.2049999684</c:v>
                      </c:pt>
                      <c:pt idx="70">
                        <c:v>123252.66499999166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989-476E-8F00-7FAEADCA5C53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crush!$AW$2</c15:sqref>
                        </c15:formulaRef>
                      </c:ext>
                    </c:extLst>
                    <c:strCache>
                      <c:ptCount val="1"/>
                      <c:pt idx="0">
                        <c:v>95%Max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crush!$AM$3:$AM$90</c15:sqref>
                        </c15:formulaRef>
                      </c:ext>
                    </c:extLst>
                    <c:numCache>
                      <c:formatCode>[$-409]d\-mmm;@</c:formatCode>
                      <c:ptCount val="88"/>
                      <c:pt idx="0">
                        <c:v>40911</c:v>
                      </c:pt>
                      <c:pt idx="1">
                        <c:v>40912</c:v>
                      </c:pt>
                      <c:pt idx="2">
                        <c:v>40913</c:v>
                      </c:pt>
                      <c:pt idx="3">
                        <c:v>40914</c:v>
                      </c:pt>
                      <c:pt idx="4">
                        <c:v>40915</c:v>
                      </c:pt>
                      <c:pt idx="5">
                        <c:v>40916</c:v>
                      </c:pt>
                      <c:pt idx="6">
                        <c:v>40917</c:v>
                      </c:pt>
                      <c:pt idx="7">
                        <c:v>40918</c:v>
                      </c:pt>
                      <c:pt idx="8">
                        <c:v>40919</c:v>
                      </c:pt>
                      <c:pt idx="9">
                        <c:v>40920</c:v>
                      </c:pt>
                      <c:pt idx="10">
                        <c:v>40921</c:v>
                      </c:pt>
                      <c:pt idx="11">
                        <c:v>40922</c:v>
                      </c:pt>
                      <c:pt idx="12">
                        <c:v>40923</c:v>
                      </c:pt>
                      <c:pt idx="13">
                        <c:v>40924</c:v>
                      </c:pt>
                      <c:pt idx="14">
                        <c:v>40925</c:v>
                      </c:pt>
                      <c:pt idx="15">
                        <c:v>40926</c:v>
                      </c:pt>
                      <c:pt idx="16">
                        <c:v>40927</c:v>
                      </c:pt>
                      <c:pt idx="17">
                        <c:v>40928</c:v>
                      </c:pt>
                      <c:pt idx="18">
                        <c:v>40929</c:v>
                      </c:pt>
                      <c:pt idx="19">
                        <c:v>40930</c:v>
                      </c:pt>
                      <c:pt idx="20">
                        <c:v>40931</c:v>
                      </c:pt>
                      <c:pt idx="21">
                        <c:v>40932</c:v>
                      </c:pt>
                      <c:pt idx="22">
                        <c:v>40933</c:v>
                      </c:pt>
                      <c:pt idx="23">
                        <c:v>40934</c:v>
                      </c:pt>
                      <c:pt idx="24">
                        <c:v>40935</c:v>
                      </c:pt>
                      <c:pt idx="25">
                        <c:v>40936</c:v>
                      </c:pt>
                      <c:pt idx="26">
                        <c:v>40937</c:v>
                      </c:pt>
                      <c:pt idx="27">
                        <c:v>40938</c:v>
                      </c:pt>
                      <c:pt idx="28">
                        <c:v>40939</c:v>
                      </c:pt>
                      <c:pt idx="29">
                        <c:v>40940</c:v>
                      </c:pt>
                      <c:pt idx="30">
                        <c:v>40941</c:v>
                      </c:pt>
                      <c:pt idx="31">
                        <c:v>40942</c:v>
                      </c:pt>
                      <c:pt idx="32">
                        <c:v>40943</c:v>
                      </c:pt>
                      <c:pt idx="33">
                        <c:v>40944</c:v>
                      </c:pt>
                      <c:pt idx="34">
                        <c:v>40945</c:v>
                      </c:pt>
                      <c:pt idx="35">
                        <c:v>40946</c:v>
                      </c:pt>
                      <c:pt idx="36">
                        <c:v>40947</c:v>
                      </c:pt>
                      <c:pt idx="37">
                        <c:v>40948</c:v>
                      </c:pt>
                      <c:pt idx="38">
                        <c:v>40949</c:v>
                      </c:pt>
                      <c:pt idx="39">
                        <c:v>40950</c:v>
                      </c:pt>
                      <c:pt idx="40">
                        <c:v>40951</c:v>
                      </c:pt>
                      <c:pt idx="41">
                        <c:v>40952</c:v>
                      </c:pt>
                      <c:pt idx="42">
                        <c:v>40953</c:v>
                      </c:pt>
                      <c:pt idx="43">
                        <c:v>40954</c:v>
                      </c:pt>
                      <c:pt idx="44">
                        <c:v>40955</c:v>
                      </c:pt>
                      <c:pt idx="45">
                        <c:v>40956</c:v>
                      </c:pt>
                      <c:pt idx="46">
                        <c:v>40957</c:v>
                      </c:pt>
                      <c:pt idx="47">
                        <c:v>40958</c:v>
                      </c:pt>
                      <c:pt idx="48">
                        <c:v>40959</c:v>
                      </c:pt>
                      <c:pt idx="49">
                        <c:v>40960</c:v>
                      </c:pt>
                      <c:pt idx="50">
                        <c:v>40961</c:v>
                      </c:pt>
                      <c:pt idx="51">
                        <c:v>40962</c:v>
                      </c:pt>
                      <c:pt idx="52">
                        <c:v>40963</c:v>
                      </c:pt>
                      <c:pt idx="53">
                        <c:v>40964</c:v>
                      </c:pt>
                      <c:pt idx="54">
                        <c:v>40965</c:v>
                      </c:pt>
                      <c:pt idx="55">
                        <c:v>40966</c:v>
                      </c:pt>
                      <c:pt idx="56">
                        <c:v>40967</c:v>
                      </c:pt>
                      <c:pt idx="57">
                        <c:v>40969</c:v>
                      </c:pt>
                      <c:pt idx="58">
                        <c:v>40970</c:v>
                      </c:pt>
                      <c:pt idx="59">
                        <c:v>40971</c:v>
                      </c:pt>
                      <c:pt idx="60">
                        <c:v>40972</c:v>
                      </c:pt>
                      <c:pt idx="61">
                        <c:v>40973</c:v>
                      </c:pt>
                      <c:pt idx="62">
                        <c:v>40974</c:v>
                      </c:pt>
                      <c:pt idx="63">
                        <c:v>40975</c:v>
                      </c:pt>
                      <c:pt idx="64">
                        <c:v>40976</c:v>
                      </c:pt>
                      <c:pt idx="65">
                        <c:v>40977</c:v>
                      </c:pt>
                      <c:pt idx="66">
                        <c:v>40978</c:v>
                      </c:pt>
                      <c:pt idx="67">
                        <c:v>40979</c:v>
                      </c:pt>
                      <c:pt idx="68">
                        <c:v>40980</c:v>
                      </c:pt>
                      <c:pt idx="69">
                        <c:v>40981</c:v>
                      </c:pt>
                      <c:pt idx="70">
                        <c:v>40982</c:v>
                      </c:pt>
                      <c:pt idx="71">
                        <c:v>40983</c:v>
                      </c:pt>
                      <c:pt idx="72">
                        <c:v>40984</c:v>
                      </c:pt>
                      <c:pt idx="73">
                        <c:v>40985</c:v>
                      </c:pt>
                      <c:pt idx="74">
                        <c:v>40986</c:v>
                      </c:pt>
                      <c:pt idx="75">
                        <c:v>40987</c:v>
                      </c:pt>
                      <c:pt idx="76">
                        <c:v>40988</c:v>
                      </c:pt>
                      <c:pt idx="77">
                        <c:v>40989</c:v>
                      </c:pt>
                      <c:pt idx="78">
                        <c:v>40990</c:v>
                      </c:pt>
                      <c:pt idx="79">
                        <c:v>40991</c:v>
                      </c:pt>
                      <c:pt idx="80">
                        <c:v>40992</c:v>
                      </c:pt>
                      <c:pt idx="81">
                        <c:v>40993</c:v>
                      </c:pt>
                      <c:pt idx="82">
                        <c:v>40994</c:v>
                      </c:pt>
                      <c:pt idx="83">
                        <c:v>40995</c:v>
                      </c:pt>
                      <c:pt idx="84">
                        <c:v>40996</c:v>
                      </c:pt>
                      <c:pt idx="85">
                        <c:v>40997</c:v>
                      </c:pt>
                      <c:pt idx="86">
                        <c:v>40998</c:v>
                      </c:pt>
                      <c:pt idx="87">
                        <c:v>40999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crush!$AW$3:$AW$78</c15:sqref>
                        </c15:formulaRef>
                      </c:ext>
                    </c:extLst>
                    <c:numCache>
                      <c:formatCode>General</c:formatCode>
                      <c:ptCount val="76"/>
                      <c:pt idx="0">
                        <c:v>802950.30274999887</c:v>
                      </c:pt>
                      <c:pt idx="1">
                        <c:v>1123174.1652499989</c:v>
                      </c:pt>
                      <c:pt idx="2">
                        <c:v>1170427.0797500026</c:v>
                      </c:pt>
                      <c:pt idx="3">
                        <c:v>1207162.7579999969</c:v>
                      </c:pt>
                      <c:pt idx="4">
                        <c:v>1207490.8927500017</c:v>
                      </c:pt>
                      <c:pt idx="5">
                        <c:v>1199012.5322499983</c:v>
                      </c:pt>
                      <c:pt idx="6">
                        <c:v>1189578.5287500042</c:v>
                      </c:pt>
                      <c:pt idx="7">
                        <c:v>1194167.6129999992</c:v>
                      </c:pt>
                      <c:pt idx="8">
                        <c:v>1204037.1012500015</c:v>
                      </c:pt>
                      <c:pt idx="9">
                        <c:v>1190021.6894999966</c:v>
                      </c:pt>
                      <c:pt idx="10">
                        <c:v>1171359.2577499973</c:v>
                      </c:pt>
                      <c:pt idx="11">
                        <c:v>1181961.2577500045</c:v>
                      </c:pt>
                      <c:pt idx="12">
                        <c:v>1191667.659499998</c:v>
                      </c:pt>
                      <c:pt idx="13">
                        <c:v>1174398.2507500022</c:v>
                      </c:pt>
                      <c:pt idx="14">
                        <c:v>1172764.0132499952</c:v>
                      </c:pt>
                      <c:pt idx="15">
                        <c:v>1134576.0985000024</c:v>
                      </c:pt>
                      <c:pt idx="16">
                        <c:v>1142904.8197499982</c:v>
                      </c:pt>
                      <c:pt idx="17">
                        <c:v>1152695.6290000002</c:v>
                      </c:pt>
                      <c:pt idx="18">
                        <c:v>1152825.3182500007</c:v>
                      </c:pt>
                      <c:pt idx="19">
                        <c:v>1133030.5482500065</c:v>
                      </c:pt>
                      <c:pt idx="20">
                        <c:v>1167567.9692500061</c:v>
                      </c:pt>
                      <c:pt idx="21">
                        <c:v>1136102.8767500005</c:v>
                      </c:pt>
                      <c:pt idx="22">
                        <c:v>1139633.0149999957</c:v>
                      </c:pt>
                      <c:pt idx="23">
                        <c:v>1166956.3735000025</c:v>
                      </c:pt>
                      <c:pt idx="24">
                        <c:v>1188764.9915000002</c:v>
                      </c:pt>
                      <c:pt idx="25">
                        <c:v>1141028.8072499982</c:v>
                      </c:pt>
                      <c:pt idx="26">
                        <c:v>1093664.9849999971</c:v>
                      </c:pt>
                      <c:pt idx="27">
                        <c:v>1092992.2709999997</c:v>
                      </c:pt>
                      <c:pt idx="28">
                        <c:v>1096621.4657500051</c:v>
                      </c:pt>
                      <c:pt idx="29">
                        <c:v>1105938.7</c:v>
                      </c:pt>
                      <c:pt idx="30">
                        <c:v>1130121.097250001</c:v>
                      </c:pt>
                      <c:pt idx="31">
                        <c:v>1055120.8202499903</c:v>
                      </c:pt>
                      <c:pt idx="32">
                        <c:v>1085665.5004999992</c:v>
                      </c:pt>
                      <c:pt idx="33">
                        <c:v>1115367.3977500072</c:v>
                      </c:pt>
                      <c:pt idx="34">
                        <c:v>1084486.3414999931</c:v>
                      </c:pt>
                      <c:pt idx="35">
                        <c:v>1090411.7432500008</c:v>
                      </c:pt>
                      <c:pt idx="36">
                        <c:v>1123036.8094999909</c:v>
                      </c:pt>
                      <c:pt idx="37">
                        <c:v>1117109.0327500044</c:v>
                      </c:pt>
                      <c:pt idx="38">
                        <c:v>1156638.884250009</c:v>
                      </c:pt>
                      <c:pt idx="39">
                        <c:v>1157336.4312499999</c:v>
                      </c:pt>
                      <c:pt idx="40">
                        <c:v>1154298.5022499927</c:v>
                      </c:pt>
                      <c:pt idx="41">
                        <c:v>1112615.2952500044</c:v>
                      </c:pt>
                      <c:pt idx="42">
                        <c:v>1091684.3537499972</c:v>
                      </c:pt>
                      <c:pt idx="43">
                        <c:v>1123738.1612500057</c:v>
                      </c:pt>
                      <c:pt idx="44">
                        <c:v>1189519.0349999971</c:v>
                      </c:pt>
                      <c:pt idx="45">
                        <c:v>1143462.165750005</c:v>
                      </c:pt>
                      <c:pt idx="46">
                        <c:v>1124343.6152499847</c:v>
                      </c:pt>
                      <c:pt idx="47">
                        <c:v>1117843.1785000153</c:v>
                      </c:pt>
                      <c:pt idx="48">
                        <c:v>1132645.9169999994</c:v>
                      </c:pt>
                      <c:pt idx="49">
                        <c:v>1123201.8244999938</c:v>
                      </c:pt>
                      <c:pt idx="50">
                        <c:v>1098479.3759999983</c:v>
                      </c:pt>
                      <c:pt idx="51">
                        <c:v>1150356.2207500108</c:v>
                      </c:pt>
                      <c:pt idx="52">
                        <c:v>1093442.2099999972</c:v>
                      </c:pt>
                      <c:pt idx="53">
                        <c:v>1115581.0859999955</c:v>
                      </c:pt>
                      <c:pt idx="54">
                        <c:v>1046619.2607499994</c:v>
                      </c:pt>
                      <c:pt idx="55">
                        <c:v>1006742.4692500061</c:v>
                      </c:pt>
                      <c:pt idx="56">
                        <c:v>1054238.5029999949</c:v>
                      </c:pt>
                      <c:pt idx="57">
                        <c:v>1058260.0192500062</c:v>
                      </c:pt>
                      <c:pt idx="58">
                        <c:v>1047227.1657499908</c:v>
                      </c:pt>
                      <c:pt idx="59">
                        <c:v>1091938.6925000057</c:v>
                      </c:pt>
                      <c:pt idx="60">
                        <c:v>1069894.2322499983</c:v>
                      </c:pt>
                      <c:pt idx="61">
                        <c:v>1076141.0142500005</c:v>
                      </c:pt>
                      <c:pt idx="62">
                        <c:v>1064712.7849999971</c:v>
                      </c:pt>
                      <c:pt idx="63">
                        <c:v>1074841.6802500158</c:v>
                      </c:pt>
                      <c:pt idx="64">
                        <c:v>1038929.8799999915</c:v>
                      </c:pt>
                      <c:pt idx="65">
                        <c:v>1043026.5317500061</c:v>
                      </c:pt>
                      <c:pt idx="66">
                        <c:v>1034158.2675000057</c:v>
                      </c:pt>
                      <c:pt idx="67">
                        <c:v>1045520.9847500011</c:v>
                      </c:pt>
                      <c:pt idx="68">
                        <c:v>1054464.8832500107</c:v>
                      </c:pt>
                      <c:pt idx="69">
                        <c:v>1037451.4947499699</c:v>
                      </c:pt>
                      <c:pt idx="70">
                        <c:v>1059676.3457500248</c:v>
                      </c:pt>
                      <c:pt idx="71">
                        <c:v>1050017.9949999943</c:v>
                      </c:pt>
                      <c:pt idx="72">
                        <c:v>1052521.5537499972</c:v>
                      </c:pt>
                      <c:pt idx="73">
                        <c:v>1033926.8095000192</c:v>
                      </c:pt>
                      <c:pt idx="74">
                        <c:v>1025114.9372500039</c:v>
                      </c:pt>
                      <c:pt idx="75" formatCode="0">
                        <c:v>145832.39049999416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7989-476E-8F00-7FAEADCA5C53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crush!$AX$2</c15:sqref>
                        </c15:formulaRef>
                      </c:ext>
                    </c:extLst>
                    <c:strCache>
                      <c:ptCount val="1"/>
                      <c:pt idx="0">
                        <c:v>90%Max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crush!$AM$3:$AM$90</c15:sqref>
                        </c15:formulaRef>
                      </c:ext>
                    </c:extLst>
                    <c:numCache>
                      <c:formatCode>[$-409]d\-mmm;@</c:formatCode>
                      <c:ptCount val="88"/>
                      <c:pt idx="0">
                        <c:v>40911</c:v>
                      </c:pt>
                      <c:pt idx="1">
                        <c:v>40912</c:v>
                      </c:pt>
                      <c:pt idx="2">
                        <c:v>40913</c:v>
                      </c:pt>
                      <c:pt idx="3">
                        <c:v>40914</c:v>
                      </c:pt>
                      <c:pt idx="4">
                        <c:v>40915</c:v>
                      </c:pt>
                      <c:pt idx="5">
                        <c:v>40916</c:v>
                      </c:pt>
                      <c:pt idx="6">
                        <c:v>40917</c:v>
                      </c:pt>
                      <c:pt idx="7">
                        <c:v>40918</c:v>
                      </c:pt>
                      <c:pt idx="8">
                        <c:v>40919</c:v>
                      </c:pt>
                      <c:pt idx="9">
                        <c:v>40920</c:v>
                      </c:pt>
                      <c:pt idx="10">
                        <c:v>40921</c:v>
                      </c:pt>
                      <c:pt idx="11">
                        <c:v>40922</c:v>
                      </c:pt>
                      <c:pt idx="12">
                        <c:v>40923</c:v>
                      </c:pt>
                      <c:pt idx="13">
                        <c:v>40924</c:v>
                      </c:pt>
                      <c:pt idx="14">
                        <c:v>40925</c:v>
                      </c:pt>
                      <c:pt idx="15">
                        <c:v>40926</c:v>
                      </c:pt>
                      <c:pt idx="16">
                        <c:v>40927</c:v>
                      </c:pt>
                      <c:pt idx="17">
                        <c:v>40928</c:v>
                      </c:pt>
                      <c:pt idx="18">
                        <c:v>40929</c:v>
                      </c:pt>
                      <c:pt idx="19">
                        <c:v>40930</c:v>
                      </c:pt>
                      <c:pt idx="20">
                        <c:v>40931</c:v>
                      </c:pt>
                      <c:pt idx="21">
                        <c:v>40932</c:v>
                      </c:pt>
                      <c:pt idx="22">
                        <c:v>40933</c:v>
                      </c:pt>
                      <c:pt idx="23">
                        <c:v>40934</c:v>
                      </c:pt>
                      <c:pt idx="24">
                        <c:v>40935</c:v>
                      </c:pt>
                      <c:pt idx="25">
                        <c:v>40936</c:v>
                      </c:pt>
                      <c:pt idx="26">
                        <c:v>40937</c:v>
                      </c:pt>
                      <c:pt idx="27">
                        <c:v>40938</c:v>
                      </c:pt>
                      <c:pt idx="28">
                        <c:v>40939</c:v>
                      </c:pt>
                      <c:pt idx="29">
                        <c:v>40940</c:v>
                      </c:pt>
                      <c:pt idx="30">
                        <c:v>40941</c:v>
                      </c:pt>
                      <c:pt idx="31">
                        <c:v>40942</c:v>
                      </c:pt>
                      <c:pt idx="32">
                        <c:v>40943</c:v>
                      </c:pt>
                      <c:pt idx="33">
                        <c:v>40944</c:v>
                      </c:pt>
                      <c:pt idx="34">
                        <c:v>40945</c:v>
                      </c:pt>
                      <c:pt idx="35">
                        <c:v>40946</c:v>
                      </c:pt>
                      <c:pt idx="36">
                        <c:v>40947</c:v>
                      </c:pt>
                      <c:pt idx="37">
                        <c:v>40948</c:v>
                      </c:pt>
                      <c:pt idx="38">
                        <c:v>40949</c:v>
                      </c:pt>
                      <c:pt idx="39">
                        <c:v>40950</c:v>
                      </c:pt>
                      <c:pt idx="40">
                        <c:v>40951</c:v>
                      </c:pt>
                      <c:pt idx="41">
                        <c:v>40952</c:v>
                      </c:pt>
                      <c:pt idx="42">
                        <c:v>40953</c:v>
                      </c:pt>
                      <c:pt idx="43">
                        <c:v>40954</c:v>
                      </c:pt>
                      <c:pt idx="44">
                        <c:v>40955</c:v>
                      </c:pt>
                      <c:pt idx="45">
                        <c:v>40956</c:v>
                      </c:pt>
                      <c:pt idx="46">
                        <c:v>40957</c:v>
                      </c:pt>
                      <c:pt idx="47">
                        <c:v>40958</c:v>
                      </c:pt>
                      <c:pt idx="48">
                        <c:v>40959</c:v>
                      </c:pt>
                      <c:pt idx="49">
                        <c:v>40960</c:v>
                      </c:pt>
                      <c:pt idx="50">
                        <c:v>40961</c:v>
                      </c:pt>
                      <c:pt idx="51">
                        <c:v>40962</c:v>
                      </c:pt>
                      <c:pt idx="52">
                        <c:v>40963</c:v>
                      </c:pt>
                      <c:pt idx="53">
                        <c:v>40964</c:v>
                      </c:pt>
                      <c:pt idx="54">
                        <c:v>40965</c:v>
                      </c:pt>
                      <c:pt idx="55">
                        <c:v>40966</c:v>
                      </c:pt>
                      <c:pt idx="56">
                        <c:v>40967</c:v>
                      </c:pt>
                      <c:pt idx="57">
                        <c:v>40969</c:v>
                      </c:pt>
                      <c:pt idx="58">
                        <c:v>40970</c:v>
                      </c:pt>
                      <c:pt idx="59">
                        <c:v>40971</c:v>
                      </c:pt>
                      <c:pt idx="60">
                        <c:v>40972</c:v>
                      </c:pt>
                      <c:pt idx="61">
                        <c:v>40973</c:v>
                      </c:pt>
                      <c:pt idx="62">
                        <c:v>40974</c:v>
                      </c:pt>
                      <c:pt idx="63">
                        <c:v>40975</c:v>
                      </c:pt>
                      <c:pt idx="64">
                        <c:v>40976</c:v>
                      </c:pt>
                      <c:pt idx="65">
                        <c:v>40977</c:v>
                      </c:pt>
                      <c:pt idx="66">
                        <c:v>40978</c:v>
                      </c:pt>
                      <c:pt idx="67">
                        <c:v>40979</c:v>
                      </c:pt>
                      <c:pt idx="68">
                        <c:v>40980</c:v>
                      </c:pt>
                      <c:pt idx="69">
                        <c:v>40981</c:v>
                      </c:pt>
                      <c:pt idx="70">
                        <c:v>40982</c:v>
                      </c:pt>
                      <c:pt idx="71">
                        <c:v>40983</c:v>
                      </c:pt>
                      <c:pt idx="72">
                        <c:v>40984</c:v>
                      </c:pt>
                      <c:pt idx="73">
                        <c:v>40985</c:v>
                      </c:pt>
                      <c:pt idx="74">
                        <c:v>40986</c:v>
                      </c:pt>
                      <c:pt idx="75">
                        <c:v>40987</c:v>
                      </c:pt>
                      <c:pt idx="76">
                        <c:v>40988</c:v>
                      </c:pt>
                      <c:pt idx="77">
                        <c:v>40989</c:v>
                      </c:pt>
                      <c:pt idx="78">
                        <c:v>40990</c:v>
                      </c:pt>
                      <c:pt idx="79">
                        <c:v>40991</c:v>
                      </c:pt>
                      <c:pt idx="80">
                        <c:v>40992</c:v>
                      </c:pt>
                      <c:pt idx="81">
                        <c:v>40993</c:v>
                      </c:pt>
                      <c:pt idx="82">
                        <c:v>40994</c:v>
                      </c:pt>
                      <c:pt idx="83">
                        <c:v>40995</c:v>
                      </c:pt>
                      <c:pt idx="84">
                        <c:v>40996</c:v>
                      </c:pt>
                      <c:pt idx="85">
                        <c:v>40997</c:v>
                      </c:pt>
                      <c:pt idx="86">
                        <c:v>40998</c:v>
                      </c:pt>
                      <c:pt idx="87">
                        <c:v>40999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crush!$AX$3:$AX$85</c15:sqref>
                        </c15:formulaRef>
                      </c:ext>
                    </c:extLst>
                    <c:numCache>
                      <c:formatCode>General</c:formatCode>
                      <c:ptCount val="83"/>
                      <c:pt idx="0">
                        <c:v>760689.76049999893</c:v>
                      </c:pt>
                      <c:pt idx="1">
                        <c:v>1064059.735499999</c:v>
                      </c:pt>
                      <c:pt idx="2">
                        <c:v>1108825.6545000025</c:v>
                      </c:pt>
                      <c:pt idx="3">
                        <c:v>1143627.8759999971</c:v>
                      </c:pt>
                      <c:pt idx="4">
                        <c:v>1143938.7405000017</c:v>
                      </c:pt>
                      <c:pt idx="5">
                        <c:v>1135906.6094999984</c:v>
                      </c:pt>
                      <c:pt idx="6">
                        <c:v>1126969.132500004</c:v>
                      </c:pt>
                      <c:pt idx="7">
                        <c:v>1131316.6859999993</c:v>
                      </c:pt>
                      <c:pt idx="8">
                        <c:v>1140666.7275000014</c:v>
                      </c:pt>
                      <c:pt idx="9">
                        <c:v>1127388.9689999968</c:v>
                      </c:pt>
                      <c:pt idx="10">
                        <c:v>1109708.7704999975</c:v>
                      </c:pt>
                      <c:pt idx="11">
                        <c:v>1119752.7705000043</c:v>
                      </c:pt>
                      <c:pt idx="12">
                        <c:v>1128948.3089999983</c:v>
                      </c:pt>
                      <c:pt idx="13">
                        <c:v>1112587.8165000023</c:v>
                      </c:pt>
                      <c:pt idx="14">
                        <c:v>1111039.5914999954</c:v>
                      </c:pt>
                      <c:pt idx="15">
                        <c:v>1074861.5670000024</c:v>
                      </c:pt>
                      <c:pt idx="16">
                        <c:v>1082751.9344999983</c:v>
                      </c:pt>
                      <c:pt idx="17">
                        <c:v>1092027.4380000003</c:v>
                      </c:pt>
                      <c:pt idx="18">
                        <c:v>1092150.3015000008</c:v>
                      </c:pt>
                      <c:pt idx="19">
                        <c:v>1073397.3615000062</c:v>
                      </c:pt>
                      <c:pt idx="20">
                        <c:v>1106117.0235000059</c:v>
                      </c:pt>
                      <c:pt idx="21">
                        <c:v>1076307.9885000007</c:v>
                      </c:pt>
                      <c:pt idx="22">
                        <c:v>1079652.3299999961</c:v>
                      </c:pt>
                      <c:pt idx="23">
                        <c:v>1105537.6170000024</c:v>
                      </c:pt>
                      <c:pt idx="24">
                        <c:v>1126198.4130000004</c:v>
                      </c:pt>
                      <c:pt idx="25">
                        <c:v>1080974.6594999984</c:v>
                      </c:pt>
                      <c:pt idx="26">
                        <c:v>1036103.6699999974</c:v>
                      </c:pt>
                      <c:pt idx="27">
                        <c:v>1035466.3619999997</c:v>
                      </c:pt>
                      <c:pt idx="28">
                        <c:v>1038904.5465000048</c:v>
                      </c:pt>
                      <c:pt idx="29">
                        <c:v>1047731.4</c:v>
                      </c:pt>
                      <c:pt idx="30">
                        <c:v>1070641.0395000011</c:v>
                      </c:pt>
                      <c:pt idx="31">
                        <c:v>999588.1454999909</c:v>
                      </c:pt>
                      <c:pt idx="32">
                        <c:v>1028525.2109999992</c:v>
                      </c:pt>
                      <c:pt idx="33">
                        <c:v>1056663.8505000069</c:v>
                      </c:pt>
                      <c:pt idx="34">
                        <c:v>1027408.1129999936</c:v>
                      </c:pt>
                      <c:pt idx="35">
                        <c:v>1033021.6515000009</c:v>
                      </c:pt>
                      <c:pt idx="36">
                        <c:v>1063929.6089999916</c:v>
                      </c:pt>
                      <c:pt idx="37">
                        <c:v>1058313.8205000043</c:v>
                      </c:pt>
                      <c:pt idx="38">
                        <c:v>1095763.1535000086</c:v>
                      </c:pt>
                      <c:pt idx="39">
                        <c:v>1096423.9875</c:v>
                      </c:pt>
                      <c:pt idx="40">
                        <c:v>1093545.9494999931</c:v>
                      </c:pt>
                      <c:pt idx="41">
                        <c:v>1054056.5955000042</c:v>
                      </c:pt>
                      <c:pt idx="42">
                        <c:v>1034227.2824999973</c:v>
                      </c:pt>
                      <c:pt idx="43">
                        <c:v>1064594.0475000055</c:v>
                      </c:pt>
                      <c:pt idx="44">
                        <c:v>1126912.7699999975</c:v>
                      </c:pt>
                      <c:pt idx="45">
                        <c:v>1083279.946500005</c:v>
                      </c:pt>
                      <c:pt idx="46">
                        <c:v>1065167.6354999857</c:v>
                      </c:pt>
                      <c:pt idx="47">
                        <c:v>1059009.3270000145</c:v>
                      </c:pt>
                      <c:pt idx="48">
                        <c:v>1073032.9739999995</c:v>
                      </c:pt>
                      <c:pt idx="49">
                        <c:v>1064085.9389999942</c:v>
                      </c:pt>
                      <c:pt idx="50">
                        <c:v>1040664.6719999984</c:v>
                      </c:pt>
                      <c:pt idx="51">
                        <c:v>1089811.1565000103</c:v>
                      </c:pt>
                      <c:pt idx="52">
                        <c:v>1035892.6199999973</c:v>
                      </c:pt>
                      <c:pt idx="53">
                        <c:v>1056866.2919999957</c:v>
                      </c:pt>
                      <c:pt idx="54">
                        <c:v>991534.03649999946</c:v>
                      </c:pt>
                      <c:pt idx="55">
                        <c:v>953756.02350000595</c:v>
                      </c:pt>
                      <c:pt idx="56">
                        <c:v>998752.26599999517</c:v>
                      </c:pt>
                      <c:pt idx="57">
                        <c:v>1002562.1235000059</c:v>
                      </c:pt>
                      <c:pt idx="58">
                        <c:v>992109.94649999146</c:v>
                      </c:pt>
                      <c:pt idx="59">
                        <c:v>1034468.2350000053</c:v>
                      </c:pt>
                      <c:pt idx="60">
                        <c:v>1013584.0094999984</c:v>
                      </c:pt>
                      <c:pt idx="61">
                        <c:v>1019502.0135000006</c:v>
                      </c:pt>
                      <c:pt idx="62">
                        <c:v>1008675.2699999973</c:v>
                      </c:pt>
                      <c:pt idx="63">
                        <c:v>1018271.065500015</c:v>
                      </c:pt>
                      <c:pt idx="64">
                        <c:v>984249.35999999195</c:v>
                      </c:pt>
                      <c:pt idx="65">
                        <c:v>988130.39850000595</c:v>
                      </c:pt>
                      <c:pt idx="66">
                        <c:v>979728.88500000536</c:v>
                      </c:pt>
                      <c:pt idx="67">
                        <c:v>990493.56450000114</c:v>
                      </c:pt>
                      <c:pt idx="68">
                        <c:v>998966.73150001024</c:v>
                      </c:pt>
                      <c:pt idx="69">
                        <c:v>982848.78449997155</c:v>
                      </c:pt>
                      <c:pt idx="70">
                        <c:v>1003903.9065000237</c:v>
                      </c:pt>
                      <c:pt idx="71">
                        <c:v>994753.88999999466</c:v>
                      </c:pt>
                      <c:pt idx="72">
                        <c:v>997125.68249999732</c:v>
                      </c:pt>
                      <c:pt idx="73">
                        <c:v>979509.60900001822</c:v>
                      </c:pt>
                      <c:pt idx="74">
                        <c:v>971161.51950000378</c:v>
                      </c:pt>
                      <c:pt idx="75">
                        <c:v>986003.04599998449</c:v>
                      </c:pt>
                      <c:pt idx="76">
                        <c:v>957369.41099997913</c:v>
                      </c:pt>
                      <c:pt idx="77">
                        <c:v>965030.18400001829</c:v>
                      </c:pt>
                      <c:pt idx="78">
                        <c:v>943273.14750000543</c:v>
                      </c:pt>
                      <c:pt idx="79">
                        <c:v>962308.89450000378</c:v>
                      </c:pt>
                      <c:pt idx="80">
                        <c:v>850488.10799996555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7989-476E-8F00-7FAEADCA5C53}"/>
                  </c:ext>
                </c:extLst>
              </c15:ser>
            </c15:filteredLineSeries>
          </c:ext>
        </c:extLst>
      </c:lineChart>
      <c:dateAx>
        <c:axId val="1083558744"/>
        <c:scaling>
          <c:orientation val="minMax"/>
        </c:scaling>
        <c:delete val="0"/>
        <c:axPos val="b"/>
        <c:numFmt formatCode="[$-409]d\-m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558088"/>
        <c:crosses val="autoZero"/>
        <c:auto val="1"/>
        <c:lblOffset val="100"/>
        <c:baseTimeUnit val="days"/>
      </c:dateAx>
      <c:valAx>
        <c:axId val="1083558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558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Crush - 3rd Section</a:t>
            </a:r>
            <a:r>
              <a:rPr lang="en-US" baseline="0"/>
              <a:t> - After 1st Apr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crush!$BB$2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crush!$BA$3:$BA$67</c:f>
              <c:numCache>
                <c:formatCode>[$-409]d\-mmm;@</c:formatCode>
                <c:ptCount val="65"/>
                <c:pt idx="0">
                  <c:v>41000</c:v>
                </c:pt>
                <c:pt idx="1">
                  <c:v>41001</c:v>
                </c:pt>
                <c:pt idx="2">
                  <c:v>41002</c:v>
                </c:pt>
                <c:pt idx="3">
                  <c:v>41003</c:v>
                </c:pt>
                <c:pt idx="4">
                  <c:v>41004</c:v>
                </c:pt>
                <c:pt idx="5">
                  <c:v>41005</c:v>
                </c:pt>
                <c:pt idx="6">
                  <c:v>41006</c:v>
                </c:pt>
                <c:pt idx="7">
                  <c:v>41007</c:v>
                </c:pt>
                <c:pt idx="8">
                  <c:v>41008</c:v>
                </c:pt>
                <c:pt idx="9">
                  <c:v>41009</c:v>
                </c:pt>
                <c:pt idx="10">
                  <c:v>41010</c:v>
                </c:pt>
                <c:pt idx="11">
                  <c:v>41011</c:v>
                </c:pt>
                <c:pt idx="12">
                  <c:v>41012</c:v>
                </c:pt>
                <c:pt idx="13">
                  <c:v>41013</c:v>
                </c:pt>
                <c:pt idx="14">
                  <c:v>41014</c:v>
                </c:pt>
                <c:pt idx="15">
                  <c:v>41015</c:v>
                </c:pt>
                <c:pt idx="16">
                  <c:v>41016</c:v>
                </c:pt>
                <c:pt idx="17">
                  <c:v>41017</c:v>
                </c:pt>
                <c:pt idx="18">
                  <c:v>41018</c:v>
                </c:pt>
                <c:pt idx="19">
                  <c:v>41019</c:v>
                </c:pt>
                <c:pt idx="20">
                  <c:v>41020</c:v>
                </c:pt>
                <c:pt idx="21">
                  <c:v>41021</c:v>
                </c:pt>
                <c:pt idx="22">
                  <c:v>41022</c:v>
                </c:pt>
                <c:pt idx="23">
                  <c:v>41023</c:v>
                </c:pt>
                <c:pt idx="24">
                  <c:v>41024</c:v>
                </c:pt>
                <c:pt idx="25">
                  <c:v>41025</c:v>
                </c:pt>
                <c:pt idx="26">
                  <c:v>41026</c:v>
                </c:pt>
                <c:pt idx="27">
                  <c:v>41027</c:v>
                </c:pt>
                <c:pt idx="28">
                  <c:v>41028</c:v>
                </c:pt>
                <c:pt idx="29">
                  <c:v>41029</c:v>
                </c:pt>
                <c:pt idx="30">
                  <c:v>41030</c:v>
                </c:pt>
                <c:pt idx="31">
                  <c:v>41031</c:v>
                </c:pt>
                <c:pt idx="32">
                  <c:v>41032</c:v>
                </c:pt>
                <c:pt idx="33">
                  <c:v>41033</c:v>
                </c:pt>
                <c:pt idx="34">
                  <c:v>41034</c:v>
                </c:pt>
                <c:pt idx="35">
                  <c:v>41035</c:v>
                </c:pt>
                <c:pt idx="36">
                  <c:v>41036</c:v>
                </c:pt>
                <c:pt idx="37">
                  <c:v>41037</c:v>
                </c:pt>
                <c:pt idx="38">
                  <c:v>41038</c:v>
                </c:pt>
                <c:pt idx="39">
                  <c:v>41039</c:v>
                </c:pt>
                <c:pt idx="40">
                  <c:v>41040</c:v>
                </c:pt>
                <c:pt idx="41">
                  <c:v>41041</c:v>
                </c:pt>
                <c:pt idx="42">
                  <c:v>41042</c:v>
                </c:pt>
                <c:pt idx="43">
                  <c:v>41043</c:v>
                </c:pt>
                <c:pt idx="44">
                  <c:v>41044</c:v>
                </c:pt>
                <c:pt idx="45">
                  <c:v>41045</c:v>
                </c:pt>
                <c:pt idx="46">
                  <c:v>41046</c:v>
                </c:pt>
                <c:pt idx="47">
                  <c:v>41047</c:v>
                </c:pt>
                <c:pt idx="48">
                  <c:v>41048</c:v>
                </c:pt>
                <c:pt idx="49">
                  <c:v>41049</c:v>
                </c:pt>
                <c:pt idx="50">
                  <c:v>41050</c:v>
                </c:pt>
                <c:pt idx="51">
                  <c:v>41051</c:v>
                </c:pt>
                <c:pt idx="52">
                  <c:v>41052</c:v>
                </c:pt>
                <c:pt idx="53">
                  <c:v>41053</c:v>
                </c:pt>
                <c:pt idx="54">
                  <c:v>41054</c:v>
                </c:pt>
                <c:pt idx="55">
                  <c:v>41055</c:v>
                </c:pt>
                <c:pt idx="56">
                  <c:v>41056</c:v>
                </c:pt>
                <c:pt idx="57">
                  <c:v>41057</c:v>
                </c:pt>
                <c:pt idx="58">
                  <c:v>41058</c:v>
                </c:pt>
                <c:pt idx="59">
                  <c:v>41059</c:v>
                </c:pt>
                <c:pt idx="60">
                  <c:v>41060</c:v>
                </c:pt>
                <c:pt idx="61">
                  <c:v>41061</c:v>
                </c:pt>
                <c:pt idx="62">
                  <c:v>41062</c:v>
                </c:pt>
                <c:pt idx="63">
                  <c:v>41063</c:v>
                </c:pt>
                <c:pt idx="64">
                  <c:v>41064</c:v>
                </c:pt>
              </c:numCache>
            </c:numRef>
          </c:cat>
          <c:val>
            <c:numRef>
              <c:f>crush!$BB$3:$BB$67</c:f>
              <c:numCache>
                <c:formatCode>General</c:formatCode>
                <c:ptCount val="65"/>
                <c:pt idx="0">
                  <c:v>393956.48000000417</c:v>
                </c:pt>
                <c:pt idx="1">
                  <c:v>376854.3900000006</c:v>
                </c:pt>
                <c:pt idx="2">
                  <c:v>359631.6400000006</c:v>
                </c:pt>
                <c:pt idx="3">
                  <c:v>321216.6099999994</c:v>
                </c:pt>
                <c:pt idx="4">
                  <c:v>275093.04999999702</c:v>
                </c:pt>
                <c:pt idx="5">
                  <c:v>246527.70000000298</c:v>
                </c:pt>
                <c:pt idx="6">
                  <c:v>215522.25</c:v>
                </c:pt>
                <c:pt idx="7">
                  <c:v>178529.00999999046</c:v>
                </c:pt>
                <c:pt idx="8">
                  <c:v>150944.13000001013</c:v>
                </c:pt>
                <c:pt idx="9">
                  <c:v>113966.32999999821</c:v>
                </c:pt>
                <c:pt idx="10">
                  <c:v>83410.280000001192</c:v>
                </c:pt>
                <c:pt idx="11">
                  <c:v>54079.919999986887</c:v>
                </c:pt>
                <c:pt idx="12">
                  <c:v>30580.580000013113</c:v>
                </c:pt>
                <c:pt idx="13">
                  <c:v>9977.309999987483</c:v>
                </c:pt>
                <c:pt idx="14">
                  <c:v>9279.1700000017881</c:v>
                </c:pt>
                <c:pt idx="15">
                  <c:v>16396.170000001788</c:v>
                </c:pt>
                <c:pt idx="16">
                  <c:v>27929.680000007153</c:v>
                </c:pt>
                <c:pt idx="17">
                  <c:v>33759.949999988079</c:v>
                </c:pt>
                <c:pt idx="18">
                  <c:v>49738.330000013113</c:v>
                </c:pt>
                <c:pt idx="19">
                  <c:v>59698.869999989867</c:v>
                </c:pt>
                <c:pt idx="20">
                  <c:v>50846.260000005364</c:v>
                </c:pt>
                <c:pt idx="21">
                  <c:v>65156.420000001788</c:v>
                </c:pt>
                <c:pt idx="22">
                  <c:v>54087.54999999702</c:v>
                </c:pt>
                <c:pt idx="23">
                  <c:v>47445.129999995232</c:v>
                </c:pt>
                <c:pt idx="24">
                  <c:v>53703.680000007153</c:v>
                </c:pt>
                <c:pt idx="25">
                  <c:v>46112.870000004768</c:v>
                </c:pt>
                <c:pt idx="26">
                  <c:v>46203.659999996424</c:v>
                </c:pt>
                <c:pt idx="27">
                  <c:v>50562.129999995232</c:v>
                </c:pt>
                <c:pt idx="28">
                  <c:v>45675.909999996424</c:v>
                </c:pt>
                <c:pt idx="29">
                  <c:v>54742.550000011921</c:v>
                </c:pt>
                <c:pt idx="30">
                  <c:v>47370.789999991655</c:v>
                </c:pt>
                <c:pt idx="31">
                  <c:v>35283.079999998212</c:v>
                </c:pt>
                <c:pt idx="32">
                  <c:v>32998.040000006557</c:v>
                </c:pt>
                <c:pt idx="33">
                  <c:v>22674.819999992847</c:v>
                </c:pt>
                <c:pt idx="34">
                  <c:v>24878.770000010729</c:v>
                </c:pt>
                <c:pt idx="35">
                  <c:v>16586.759999990463</c:v>
                </c:pt>
                <c:pt idx="36">
                  <c:v>13167.570000007749</c:v>
                </c:pt>
                <c:pt idx="37">
                  <c:v>11146.119999989867</c:v>
                </c:pt>
                <c:pt idx="38">
                  <c:v>11740.079999998212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4648.1500000059605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5B-401A-A3C8-9332F0CC01D3}"/>
            </c:ext>
          </c:extLst>
        </c:ser>
        <c:ser>
          <c:idx val="1"/>
          <c:order val="1"/>
          <c:tx>
            <c:strRef>
              <c:f>crush!$BC$2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crush!$BA$3:$BA$67</c:f>
              <c:numCache>
                <c:formatCode>[$-409]d\-mmm;@</c:formatCode>
                <c:ptCount val="65"/>
                <c:pt idx="0">
                  <c:v>41000</c:v>
                </c:pt>
                <c:pt idx="1">
                  <c:v>41001</c:v>
                </c:pt>
                <c:pt idx="2">
                  <c:v>41002</c:v>
                </c:pt>
                <c:pt idx="3">
                  <c:v>41003</c:v>
                </c:pt>
                <c:pt idx="4">
                  <c:v>41004</c:v>
                </c:pt>
                <c:pt idx="5">
                  <c:v>41005</c:v>
                </c:pt>
                <c:pt idx="6">
                  <c:v>41006</c:v>
                </c:pt>
                <c:pt idx="7">
                  <c:v>41007</c:v>
                </c:pt>
                <c:pt idx="8">
                  <c:v>41008</c:v>
                </c:pt>
                <c:pt idx="9">
                  <c:v>41009</c:v>
                </c:pt>
                <c:pt idx="10">
                  <c:v>41010</c:v>
                </c:pt>
                <c:pt idx="11">
                  <c:v>41011</c:v>
                </c:pt>
                <c:pt idx="12">
                  <c:v>41012</c:v>
                </c:pt>
                <c:pt idx="13">
                  <c:v>41013</c:v>
                </c:pt>
                <c:pt idx="14">
                  <c:v>41014</c:v>
                </c:pt>
                <c:pt idx="15">
                  <c:v>41015</c:v>
                </c:pt>
                <c:pt idx="16">
                  <c:v>41016</c:v>
                </c:pt>
                <c:pt idx="17">
                  <c:v>41017</c:v>
                </c:pt>
                <c:pt idx="18">
                  <c:v>41018</c:v>
                </c:pt>
                <c:pt idx="19">
                  <c:v>41019</c:v>
                </c:pt>
                <c:pt idx="20">
                  <c:v>41020</c:v>
                </c:pt>
                <c:pt idx="21">
                  <c:v>41021</c:v>
                </c:pt>
                <c:pt idx="22">
                  <c:v>41022</c:v>
                </c:pt>
                <c:pt idx="23">
                  <c:v>41023</c:v>
                </c:pt>
                <c:pt idx="24">
                  <c:v>41024</c:v>
                </c:pt>
                <c:pt idx="25">
                  <c:v>41025</c:v>
                </c:pt>
                <c:pt idx="26">
                  <c:v>41026</c:v>
                </c:pt>
                <c:pt idx="27">
                  <c:v>41027</c:v>
                </c:pt>
                <c:pt idx="28">
                  <c:v>41028</c:v>
                </c:pt>
                <c:pt idx="29">
                  <c:v>41029</c:v>
                </c:pt>
                <c:pt idx="30">
                  <c:v>41030</c:v>
                </c:pt>
                <c:pt idx="31">
                  <c:v>41031</c:v>
                </c:pt>
                <c:pt idx="32">
                  <c:v>41032</c:v>
                </c:pt>
                <c:pt idx="33">
                  <c:v>41033</c:v>
                </c:pt>
                <c:pt idx="34">
                  <c:v>41034</c:v>
                </c:pt>
                <c:pt idx="35">
                  <c:v>41035</c:v>
                </c:pt>
                <c:pt idx="36">
                  <c:v>41036</c:v>
                </c:pt>
                <c:pt idx="37">
                  <c:v>41037</c:v>
                </c:pt>
                <c:pt idx="38">
                  <c:v>41038</c:v>
                </c:pt>
                <c:pt idx="39">
                  <c:v>41039</c:v>
                </c:pt>
                <c:pt idx="40">
                  <c:v>41040</c:v>
                </c:pt>
                <c:pt idx="41">
                  <c:v>41041</c:v>
                </c:pt>
                <c:pt idx="42">
                  <c:v>41042</c:v>
                </c:pt>
                <c:pt idx="43">
                  <c:v>41043</c:v>
                </c:pt>
                <c:pt idx="44">
                  <c:v>41044</c:v>
                </c:pt>
                <c:pt idx="45">
                  <c:v>41045</c:v>
                </c:pt>
                <c:pt idx="46">
                  <c:v>41046</c:v>
                </c:pt>
                <c:pt idx="47">
                  <c:v>41047</c:v>
                </c:pt>
                <c:pt idx="48">
                  <c:v>41048</c:v>
                </c:pt>
                <c:pt idx="49">
                  <c:v>41049</c:v>
                </c:pt>
                <c:pt idx="50">
                  <c:v>41050</c:v>
                </c:pt>
                <c:pt idx="51">
                  <c:v>41051</c:v>
                </c:pt>
                <c:pt idx="52">
                  <c:v>41052</c:v>
                </c:pt>
                <c:pt idx="53">
                  <c:v>41053</c:v>
                </c:pt>
                <c:pt idx="54">
                  <c:v>41054</c:v>
                </c:pt>
                <c:pt idx="55">
                  <c:v>41055</c:v>
                </c:pt>
                <c:pt idx="56">
                  <c:v>41056</c:v>
                </c:pt>
                <c:pt idx="57">
                  <c:v>41057</c:v>
                </c:pt>
                <c:pt idx="58">
                  <c:v>41058</c:v>
                </c:pt>
                <c:pt idx="59">
                  <c:v>41059</c:v>
                </c:pt>
                <c:pt idx="60">
                  <c:v>41060</c:v>
                </c:pt>
                <c:pt idx="61">
                  <c:v>41061</c:v>
                </c:pt>
                <c:pt idx="62">
                  <c:v>41062</c:v>
                </c:pt>
                <c:pt idx="63">
                  <c:v>41063</c:v>
                </c:pt>
                <c:pt idx="64">
                  <c:v>41064</c:v>
                </c:pt>
              </c:numCache>
            </c:numRef>
          </c:cat>
          <c:val>
            <c:numRef>
              <c:f>crush!$BC$3:$BC$67</c:f>
              <c:numCache>
                <c:formatCode>General</c:formatCode>
                <c:ptCount val="65"/>
                <c:pt idx="0">
                  <c:v>360535.76999999583</c:v>
                </c:pt>
                <c:pt idx="1">
                  <c:v>350820.40999999642</c:v>
                </c:pt>
                <c:pt idx="2">
                  <c:v>311604.04000000656</c:v>
                </c:pt>
                <c:pt idx="3">
                  <c:v>291050.79999999702</c:v>
                </c:pt>
                <c:pt idx="4">
                  <c:v>253295.21000000834</c:v>
                </c:pt>
                <c:pt idx="5">
                  <c:v>214131.45999999344</c:v>
                </c:pt>
                <c:pt idx="6">
                  <c:v>224053.87999999523</c:v>
                </c:pt>
                <c:pt idx="7">
                  <c:v>177046.10000000894</c:v>
                </c:pt>
                <c:pt idx="8">
                  <c:v>162705.76999999583</c:v>
                </c:pt>
                <c:pt idx="9">
                  <c:v>148805.81999999285</c:v>
                </c:pt>
                <c:pt idx="10">
                  <c:v>101760.09000000358</c:v>
                </c:pt>
                <c:pt idx="11">
                  <c:v>50725.680000007153</c:v>
                </c:pt>
                <c:pt idx="12">
                  <c:v>16506.509999990463</c:v>
                </c:pt>
                <c:pt idx="13">
                  <c:v>6232.6000000089407</c:v>
                </c:pt>
                <c:pt idx="14">
                  <c:v>4178.4899999946356</c:v>
                </c:pt>
                <c:pt idx="15">
                  <c:v>18056.379999995232</c:v>
                </c:pt>
                <c:pt idx="16">
                  <c:v>32108.95000000298</c:v>
                </c:pt>
                <c:pt idx="17">
                  <c:v>52174.560000002384</c:v>
                </c:pt>
                <c:pt idx="18">
                  <c:v>79955.710000008345</c:v>
                </c:pt>
                <c:pt idx="19">
                  <c:v>75378.479999989271</c:v>
                </c:pt>
                <c:pt idx="20">
                  <c:v>82097.689999997616</c:v>
                </c:pt>
                <c:pt idx="21">
                  <c:v>84188.359999999404</c:v>
                </c:pt>
                <c:pt idx="22">
                  <c:v>73203.970000013709</c:v>
                </c:pt>
                <c:pt idx="23">
                  <c:v>72666.089999988675</c:v>
                </c:pt>
                <c:pt idx="24">
                  <c:v>63459.170000001788</c:v>
                </c:pt>
                <c:pt idx="25">
                  <c:v>62615.740000009537</c:v>
                </c:pt>
                <c:pt idx="26">
                  <c:v>51245</c:v>
                </c:pt>
                <c:pt idx="27">
                  <c:v>40169.759999990463</c:v>
                </c:pt>
                <c:pt idx="28">
                  <c:v>32400.960000008345</c:v>
                </c:pt>
                <c:pt idx="29">
                  <c:v>21829.039999991655</c:v>
                </c:pt>
                <c:pt idx="30">
                  <c:v>24507.420000001788</c:v>
                </c:pt>
                <c:pt idx="31">
                  <c:v>16806.040000006557</c:v>
                </c:pt>
                <c:pt idx="32">
                  <c:v>12926.109999999404</c:v>
                </c:pt>
                <c:pt idx="33">
                  <c:v>7193.3999999910593</c:v>
                </c:pt>
                <c:pt idx="34">
                  <c:v>9255.4500000029802</c:v>
                </c:pt>
                <c:pt idx="35">
                  <c:v>1083.1599999964237</c:v>
                </c:pt>
                <c:pt idx="36">
                  <c:v>14514.810000002384</c:v>
                </c:pt>
                <c:pt idx="37">
                  <c:v>3377.6000000089407</c:v>
                </c:pt>
                <c:pt idx="38">
                  <c:v>2582.7799999862909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5B-401A-A3C8-9332F0CC01D3}"/>
            </c:ext>
          </c:extLst>
        </c:ser>
        <c:ser>
          <c:idx val="2"/>
          <c:order val="2"/>
          <c:tx>
            <c:strRef>
              <c:f>crush!$BD$2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crush!$BA$3:$BA$67</c:f>
              <c:numCache>
                <c:formatCode>[$-409]d\-mmm;@</c:formatCode>
                <c:ptCount val="65"/>
                <c:pt idx="0">
                  <c:v>41000</c:v>
                </c:pt>
                <c:pt idx="1">
                  <c:v>41001</c:v>
                </c:pt>
                <c:pt idx="2">
                  <c:v>41002</c:v>
                </c:pt>
                <c:pt idx="3">
                  <c:v>41003</c:v>
                </c:pt>
                <c:pt idx="4">
                  <c:v>41004</c:v>
                </c:pt>
                <c:pt idx="5">
                  <c:v>41005</c:v>
                </c:pt>
                <c:pt idx="6">
                  <c:v>41006</c:v>
                </c:pt>
                <c:pt idx="7">
                  <c:v>41007</c:v>
                </c:pt>
                <c:pt idx="8">
                  <c:v>41008</c:v>
                </c:pt>
                <c:pt idx="9">
                  <c:v>41009</c:v>
                </c:pt>
                <c:pt idx="10">
                  <c:v>41010</c:v>
                </c:pt>
                <c:pt idx="11">
                  <c:v>41011</c:v>
                </c:pt>
                <c:pt idx="12">
                  <c:v>41012</c:v>
                </c:pt>
                <c:pt idx="13">
                  <c:v>41013</c:v>
                </c:pt>
                <c:pt idx="14">
                  <c:v>41014</c:v>
                </c:pt>
                <c:pt idx="15">
                  <c:v>41015</c:v>
                </c:pt>
                <c:pt idx="16">
                  <c:v>41016</c:v>
                </c:pt>
                <c:pt idx="17">
                  <c:v>41017</c:v>
                </c:pt>
                <c:pt idx="18">
                  <c:v>41018</c:v>
                </c:pt>
                <c:pt idx="19">
                  <c:v>41019</c:v>
                </c:pt>
                <c:pt idx="20">
                  <c:v>41020</c:v>
                </c:pt>
                <c:pt idx="21">
                  <c:v>41021</c:v>
                </c:pt>
                <c:pt idx="22">
                  <c:v>41022</c:v>
                </c:pt>
                <c:pt idx="23">
                  <c:v>41023</c:v>
                </c:pt>
                <c:pt idx="24">
                  <c:v>41024</c:v>
                </c:pt>
                <c:pt idx="25">
                  <c:v>41025</c:v>
                </c:pt>
                <c:pt idx="26">
                  <c:v>41026</c:v>
                </c:pt>
                <c:pt idx="27">
                  <c:v>41027</c:v>
                </c:pt>
                <c:pt idx="28">
                  <c:v>41028</c:v>
                </c:pt>
                <c:pt idx="29">
                  <c:v>41029</c:v>
                </c:pt>
                <c:pt idx="30">
                  <c:v>41030</c:v>
                </c:pt>
                <c:pt idx="31">
                  <c:v>41031</c:v>
                </c:pt>
                <c:pt idx="32">
                  <c:v>41032</c:v>
                </c:pt>
                <c:pt idx="33">
                  <c:v>41033</c:v>
                </c:pt>
                <c:pt idx="34">
                  <c:v>41034</c:v>
                </c:pt>
                <c:pt idx="35">
                  <c:v>41035</c:v>
                </c:pt>
                <c:pt idx="36">
                  <c:v>41036</c:v>
                </c:pt>
                <c:pt idx="37">
                  <c:v>41037</c:v>
                </c:pt>
                <c:pt idx="38">
                  <c:v>41038</c:v>
                </c:pt>
                <c:pt idx="39">
                  <c:v>41039</c:v>
                </c:pt>
                <c:pt idx="40">
                  <c:v>41040</c:v>
                </c:pt>
                <c:pt idx="41">
                  <c:v>41041</c:v>
                </c:pt>
                <c:pt idx="42">
                  <c:v>41042</c:v>
                </c:pt>
                <c:pt idx="43">
                  <c:v>41043</c:v>
                </c:pt>
                <c:pt idx="44">
                  <c:v>41044</c:v>
                </c:pt>
                <c:pt idx="45">
                  <c:v>41045</c:v>
                </c:pt>
                <c:pt idx="46">
                  <c:v>41046</c:v>
                </c:pt>
                <c:pt idx="47">
                  <c:v>41047</c:v>
                </c:pt>
                <c:pt idx="48">
                  <c:v>41048</c:v>
                </c:pt>
                <c:pt idx="49">
                  <c:v>41049</c:v>
                </c:pt>
                <c:pt idx="50">
                  <c:v>41050</c:v>
                </c:pt>
                <c:pt idx="51">
                  <c:v>41051</c:v>
                </c:pt>
                <c:pt idx="52">
                  <c:v>41052</c:v>
                </c:pt>
                <c:pt idx="53">
                  <c:v>41053</c:v>
                </c:pt>
                <c:pt idx="54">
                  <c:v>41054</c:v>
                </c:pt>
                <c:pt idx="55">
                  <c:v>41055</c:v>
                </c:pt>
                <c:pt idx="56">
                  <c:v>41056</c:v>
                </c:pt>
                <c:pt idx="57">
                  <c:v>41057</c:v>
                </c:pt>
                <c:pt idx="58">
                  <c:v>41058</c:v>
                </c:pt>
                <c:pt idx="59">
                  <c:v>41059</c:v>
                </c:pt>
                <c:pt idx="60">
                  <c:v>41060</c:v>
                </c:pt>
                <c:pt idx="61">
                  <c:v>41061</c:v>
                </c:pt>
                <c:pt idx="62">
                  <c:v>41062</c:v>
                </c:pt>
                <c:pt idx="63">
                  <c:v>41063</c:v>
                </c:pt>
                <c:pt idx="64">
                  <c:v>41064</c:v>
                </c:pt>
              </c:numCache>
            </c:numRef>
          </c:cat>
          <c:val>
            <c:numRef>
              <c:f>crush!$BD$3:$BD$67</c:f>
              <c:numCache>
                <c:formatCode>General</c:formatCode>
                <c:ptCount val="65"/>
                <c:pt idx="0">
                  <c:v>401088.36999998987</c:v>
                </c:pt>
                <c:pt idx="1">
                  <c:v>375994.06000001729</c:v>
                </c:pt>
                <c:pt idx="2">
                  <c:v>357463.92999999225</c:v>
                </c:pt>
                <c:pt idx="3">
                  <c:v>351221.48000001907</c:v>
                </c:pt>
                <c:pt idx="4">
                  <c:v>310935.46999998391</c:v>
                </c:pt>
                <c:pt idx="5">
                  <c:v>279717.84999999404</c:v>
                </c:pt>
                <c:pt idx="6">
                  <c:v>258350.88000001013</c:v>
                </c:pt>
                <c:pt idx="7">
                  <c:v>275166.27999998629</c:v>
                </c:pt>
                <c:pt idx="8">
                  <c:v>211993.10000000894</c:v>
                </c:pt>
                <c:pt idx="9">
                  <c:v>164716.21999998391</c:v>
                </c:pt>
                <c:pt idx="10">
                  <c:v>110165.11000002921</c:v>
                </c:pt>
                <c:pt idx="11">
                  <c:v>29367.79999999702</c:v>
                </c:pt>
                <c:pt idx="12">
                  <c:v>10456.649999991059</c:v>
                </c:pt>
                <c:pt idx="13">
                  <c:v>25506.080000013113</c:v>
                </c:pt>
                <c:pt idx="14">
                  <c:v>17300.659999981523</c:v>
                </c:pt>
                <c:pt idx="15">
                  <c:v>27611.080000013113</c:v>
                </c:pt>
                <c:pt idx="16">
                  <c:v>77979.999999985099</c:v>
                </c:pt>
                <c:pt idx="17">
                  <c:v>127755.26000002027</c:v>
                </c:pt>
                <c:pt idx="18">
                  <c:v>139046.29999998212</c:v>
                </c:pt>
                <c:pt idx="19">
                  <c:v>136665.72000001371</c:v>
                </c:pt>
                <c:pt idx="20">
                  <c:v>271007.17000000179</c:v>
                </c:pt>
                <c:pt idx="21">
                  <c:v>128086.06999999285</c:v>
                </c:pt>
                <c:pt idx="22">
                  <c:v>121219.44029998779</c:v>
                </c:pt>
                <c:pt idx="23">
                  <c:v>108010.43000000715</c:v>
                </c:pt>
                <c:pt idx="24">
                  <c:v>96964.810000002384</c:v>
                </c:pt>
                <c:pt idx="25">
                  <c:v>0</c:v>
                </c:pt>
                <c:pt idx="26">
                  <c:v>88263.859999999404</c:v>
                </c:pt>
                <c:pt idx="27">
                  <c:v>80580.579999998212</c:v>
                </c:pt>
                <c:pt idx="28">
                  <c:v>65800.909999996424</c:v>
                </c:pt>
                <c:pt idx="29">
                  <c:v>67390.080000013113</c:v>
                </c:pt>
                <c:pt idx="30">
                  <c:v>47818.629999995232</c:v>
                </c:pt>
                <c:pt idx="31">
                  <c:v>36117.069999992847</c:v>
                </c:pt>
                <c:pt idx="32">
                  <c:v>34165.590000003576</c:v>
                </c:pt>
                <c:pt idx="33">
                  <c:v>28429.879999995232</c:v>
                </c:pt>
                <c:pt idx="34">
                  <c:v>23824.320000007749</c:v>
                </c:pt>
                <c:pt idx="35">
                  <c:v>15863.510000005364</c:v>
                </c:pt>
                <c:pt idx="36">
                  <c:v>11637.889999985695</c:v>
                </c:pt>
                <c:pt idx="37">
                  <c:v>5701.2000000029802</c:v>
                </c:pt>
                <c:pt idx="38">
                  <c:v>651.95000000298023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5B-401A-A3C8-9332F0CC01D3}"/>
            </c:ext>
          </c:extLst>
        </c:ser>
        <c:ser>
          <c:idx val="3"/>
          <c:order val="3"/>
          <c:tx>
            <c:strRef>
              <c:f>crush!$BE$2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crush!$BA$3:$BA$67</c:f>
              <c:numCache>
                <c:formatCode>[$-409]d\-mmm;@</c:formatCode>
                <c:ptCount val="65"/>
                <c:pt idx="0">
                  <c:v>41000</c:v>
                </c:pt>
                <c:pt idx="1">
                  <c:v>41001</c:v>
                </c:pt>
                <c:pt idx="2">
                  <c:v>41002</c:v>
                </c:pt>
                <c:pt idx="3">
                  <c:v>41003</c:v>
                </c:pt>
                <c:pt idx="4">
                  <c:v>41004</c:v>
                </c:pt>
                <c:pt idx="5">
                  <c:v>41005</c:v>
                </c:pt>
                <c:pt idx="6">
                  <c:v>41006</c:v>
                </c:pt>
                <c:pt idx="7">
                  <c:v>41007</c:v>
                </c:pt>
                <c:pt idx="8">
                  <c:v>41008</c:v>
                </c:pt>
                <c:pt idx="9">
                  <c:v>41009</c:v>
                </c:pt>
                <c:pt idx="10">
                  <c:v>41010</c:v>
                </c:pt>
                <c:pt idx="11">
                  <c:v>41011</c:v>
                </c:pt>
                <c:pt idx="12">
                  <c:v>41012</c:v>
                </c:pt>
                <c:pt idx="13">
                  <c:v>41013</c:v>
                </c:pt>
                <c:pt idx="14">
                  <c:v>41014</c:v>
                </c:pt>
                <c:pt idx="15">
                  <c:v>41015</c:v>
                </c:pt>
                <c:pt idx="16">
                  <c:v>41016</c:v>
                </c:pt>
                <c:pt idx="17">
                  <c:v>41017</c:v>
                </c:pt>
                <c:pt idx="18">
                  <c:v>41018</c:v>
                </c:pt>
                <c:pt idx="19">
                  <c:v>41019</c:v>
                </c:pt>
                <c:pt idx="20">
                  <c:v>41020</c:v>
                </c:pt>
                <c:pt idx="21">
                  <c:v>41021</c:v>
                </c:pt>
                <c:pt idx="22">
                  <c:v>41022</c:v>
                </c:pt>
                <c:pt idx="23">
                  <c:v>41023</c:v>
                </c:pt>
                <c:pt idx="24">
                  <c:v>41024</c:v>
                </c:pt>
                <c:pt idx="25">
                  <c:v>41025</c:v>
                </c:pt>
                <c:pt idx="26">
                  <c:v>41026</c:v>
                </c:pt>
                <c:pt idx="27">
                  <c:v>41027</c:v>
                </c:pt>
                <c:pt idx="28">
                  <c:v>41028</c:v>
                </c:pt>
                <c:pt idx="29">
                  <c:v>41029</c:v>
                </c:pt>
                <c:pt idx="30">
                  <c:v>41030</c:v>
                </c:pt>
                <c:pt idx="31">
                  <c:v>41031</c:v>
                </c:pt>
                <c:pt idx="32">
                  <c:v>41032</c:v>
                </c:pt>
                <c:pt idx="33">
                  <c:v>41033</c:v>
                </c:pt>
                <c:pt idx="34">
                  <c:v>41034</c:v>
                </c:pt>
                <c:pt idx="35">
                  <c:v>41035</c:v>
                </c:pt>
                <c:pt idx="36">
                  <c:v>41036</c:v>
                </c:pt>
                <c:pt idx="37">
                  <c:v>41037</c:v>
                </c:pt>
                <c:pt idx="38">
                  <c:v>41038</c:v>
                </c:pt>
                <c:pt idx="39">
                  <c:v>41039</c:v>
                </c:pt>
                <c:pt idx="40">
                  <c:v>41040</c:v>
                </c:pt>
                <c:pt idx="41">
                  <c:v>41041</c:v>
                </c:pt>
                <c:pt idx="42">
                  <c:v>41042</c:v>
                </c:pt>
                <c:pt idx="43">
                  <c:v>41043</c:v>
                </c:pt>
                <c:pt idx="44">
                  <c:v>41044</c:v>
                </c:pt>
                <c:pt idx="45">
                  <c:v>41045</c:v>
                </c:pt>
                <c:pt idx="46">
                  <c:v>41046</c:v>
                </c:pt>
                <c:pt idx="47">
                  <c:v>41047</c:v>
                </c:pt>
                <c:pt idx="48">
                  <c:v>41048</c:v>
                </c:pt>
                <c:pt idx="49">
                  <c:v>41049</c:v>
                </c:pt>
                <c:pt idx="50">
                  <c:v>41050</c:v>
                </c:pt>
                <c:pt idx="51">
                  <c:v>41051</c:v>
                </c:pt>
                <c:pt idx="52">
                  <c:v>41052</c:v>
                </c:pt>
                <c:pt idx="53">
                  <c:v>41053</c:v>
                </c:pt>
                <c:pt idx="54">
                  <c:v>41054</c:v>
                </c:pt>
                <c:pt idx="55">
                  <c:v>41055</c:v>
                </c:pt>
                <c:pt idx="56">
                  <c:v>41056</c:v>
                </c:pt>
                <c:pt idx="57">
                  <c:v>41057</c:v>
                </c:pt>
                <c:pt idx="58">
                  <c:v>41058</c:v>
                </c:pt>
                <c:pt idx="59">
                  <c:v>41059</c:v>
                </c:pt>
                <c:pt idx="60">
                  <c:v>41060</c:v>
                </c:pt>
                <c:pt idx="61">
                  <c:v>41061</c:v>
                </c:pt>
                <c:pt idx="62">
                  <c:v>41062</c:v>
                </c:pt>
                <c:pt idx="63">
                  <c:v>41063</c:v>
                </c:pt>
                <c:pt idx="64">
                  <c:v>41064</c:v>
                </c:pt>
              </c:numCache>
            </c:numRef>
          </c:cat>
          <c:val>
            <c:numRef>
              <c:f>crush!$BE$3:$BE$67</c:f>
              <c:numCache>
                <c:formatCode>General</c:formatCode>
                <c:ptCount val="65"/>
                <c:pt idx="0">
                  <c:v>43471.460000008345</c:v>
                </c:pt>
                <c:pt idx="1">
                  <c:v>30363.199999988079</c:v>
                </c:pt>
                <c:pt idx="2">
                  <c:v>15134.940000012517</c:v>
                </c:pt>
                <c:pt idx="3">
                  <c:v>16217.089999988675</c:v>
                </c:pt>
                <c:pt idx="4">
                  <c:v>17893.680000007153</c:v>
                </c:pt>
                <c:pt idx="5">
                  <c:v>10764.879999995232</c:v>
                </c:pt>
                <c:pt idx="6">
                  <c:v>6325.359999999404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5B-401A-A3C8-9332F0CC01D3}"/>
            </c:ext>
          </c:extLst>
        </c:ser>
        <c:ser>
          <c:idx val="4"/>
          <c:order val="4"/>
          <c:tx>
            <c:strRef>
              <c:f>crush!$BF$2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crush!$BA$3:$BA$67</c:f>
              <c:numCache>
                <c:formatCode>[$-409]d\-mmm;@</c:formatCode>
                <c:ptCount val="65"/>
                <c:pt idx="0">
                  <c:v>41000</c:v>
                </c:pt>
                <c:pt idx="1">
                  <c:v>41001</c:v>
                </c:pt>
                <c:pt idx="2">
                  <c:v>41002</c:v>
                </c:pt>
                <c:pt idx="3">
                  <c:v>41003</c:v>
                </c:pt>
                <c:pt idx="4">
                  <c:v>41004</c:v>
                </c:pt>
                <c:pt idx="5">
                  <c:v>41005</c:v>
                </c:pt>
                <c:pt idx="6">
                  <c:v>41006</c:v>
                </c:pt>
                <c:pt idx="7">
                  <c:v>41007</c:v>
                </c:pt>
                <c:pt idx="8">
                  <c:v>41008</c:v>
                </c:pt>
                <c:pt idx="9">
                  <c:v>41009</c:v>
                </c:pt>
                <c:pt idx="10">
                  <c:v>41010</c:v>
                </c:pt>
                <c:pt idx="11">
                  <c:v>41011</c:v>
                </c:pt>
                <c:pt idx="12">
                  <c:v>41012</c:v>
                </c:pt>
                <c:pt idx="13">
                  <c:v>41013</c:v>
                </c:pt>
                <c:pt idx="14">
                  <c:v>41014</c:v>
                </c:pt>
                <c:pt idx="15">
                  <c:v>41015</c:v>
                </c:pt>
                <c:pt idx="16">
                  <c:v>41016</c:v>
                </c:pt>
                <c:pt idx="17">
                  <c:v>41017</c:v>
                </c:pt>
                <c:pt idx="18">
                  <c:v>41018</c:v>
                </c:pt>
                <c:pt idx="19">
                  <c:v>41019</c:v>
                </c:pt>
                <c:pt idx="20">
                  <c:v>41020</c:v>
                </c:pt>
                <c:pt idx="21">
                  <c:v>41021</c:v>
                </c:pt>
                <c:pt idx="22">
                  <c:v>41022</c:v>
                </c:pt>
                <c:pt idx="23">
                  <c:v>41023</c:v>
                </c:pt>
                <c:pt idx="24">
                  <c:v>41024</c:v>
                </c:pt>
                <c:pt idx="25">
                  <c:v>41025</c:v>
                </c:pt>
                <c:pt idx="26">
                  <c:v>41026</c:v>
                </c:pt>
                <c:pt idx="27">
                  <c:v>41027</c:v>
                </c:pt>
                <c:pt idx="28">
                  <c:v>41028</c:v>
                </c:pt>
                <c:pt idx="29">
                  <c:v>41029</c:v>
                </c:pt>
                <c:pt idx="30">
                  <c:v>41030</c:v>
                </c:pt>
                <c:pt idx="31">
                  <c:v>41031</c:v>
                </c:pt>
                <c:pt idx="32">
                  <c:v>41032</c:v>
                </c:pt>
                <c:pt idx="33">
                  <c:v>41033</c:v>
                </c:pt>
                <c:pt idx="34">
                  <c:v>41034</c:v>
                </c:pt>
                <c:pt idx="35">
                  <c:v>41035</c:v>
                </c:pt>
                <c:pt idx="36">
                  <c:v>41036</c:v>
                </c:pt>
                <c:pt idx="37">
                  <c:v>41037</c:v>
                </c:pt>
                <c:pt idx="38">
                  <c:v>41038</c:v>
                </c:pt>
                <c:pt idx="39">
                  <c:v>41039</c:v>
                </c:pt>
                <c:pt idx="40">
                  <c:v>41040</c:v>
                </c:pt>
                <c:pt idx="41">
                  <c:v>41041</c:v>
                </c:pt>
                <c:pt idx="42">
                  <c:v>41042</c:v>
                </c:pt>
                <c:pt idx="43">
                  <c:v>41043</c:v>
                </c:pt>
                <c:pt idx="44">
                  <c:v>41044</c:v>
                </c:pt>
                <c:pt idx="45">
                  <c:v>41045</c:v>
                </c:pt>
                <c:pt idx="46">
                  <c:v>41046</c:v>
                </c:pt>
                <c:pt idx="47">
                  <c:v>41047</c:v>
                </c:pt>
                <c:pt idx="48">
                  <c:v>41048</c:v>
                </c:pt>
                <c:pt idx="49">
                  <c:v>41049</c:v>
                </c:pt>
                <c:pt idx="50">
                  <c:v>41050</c:v>
                </c:pt>
                <c:pt idx="51">
                  <c:v>41051</c:v>
                </c:pt>
                <c:pt idx="52">
                  <c:v>41052</c:v>
                </c:pt>
                <c:pt idx="53">
                  <c:v>41053</c:v>
                </c:pt>
                <c:pt idx="54">
                  <c:v>41054</c:v>
                </c:pt>
                <c:pt idx="55">
                  <c:v>41055</c:v>
                </c:pt>
                <c:pt idx="56">
                  <c:v>41056</c:v>
                </c:pt>
                <c:pt idx="57">
                  <c:v>41057</c:v>
                </c:pt>
                <c:pt idx="58">
                  <c:v>41058</c:v>
                </c:pt>
                <c:pt idx="59">
                  <c:v>41059</c:v>
                </c:pt>
                <c:pt idx="60">
                  <c:v>41060</c:v>
                </c:pt>
                <c:pt idx="61">
                  <c:v>41061</c:v>
                </c:pt>
                <c:pt idx="62">
                  <c:v>41062</c:v>
                </c:pt>
                <c:pt idx="63">
                  <c:v>41063</c:v>
                </c:pt>
                <c:pt idx="64">
                  <c:v>41064</c:v>
                </c:pt>
              </c:numCache>
            </c:numRef>
          </c:cat>
          <c:val>
            <c:numRef>
              <c:f>crush!$BF$3:$BF$67</c:f>
              <c:numCache>
                <c:formatCode>General</c:formatCode>
                <c:ptCount val="65"/>
                <c:pt idx="0">
                  <c:v>253070.00999997556</c:v>
                </c:pt>
                <c:pt idx="1">
                  <c:v>218867.87000001967</c:v>
                </c:pt>
                <c:pt idx="2">
                  <c:v>227212.3599999696</c:v>
                </c:pt>
                <c:pt idx="3">
                  <c:v>211103.27000002563</c:v>
                </c:pt>
                <c:pt idx="4">
                  <c:v>200218.26999999583</c:v>
                </c:pt>
                <c:pt idx="5">
                  <c:v>166072.89999999106</c:v>
                </c:pt>
                <c:pt idx="6">
                  <c:v>127518.02000001073</c:v>
                </c:pt>
                <c:pt idx="7">
                  <c:v>92901.199999988079</c:v>
                </c:pt>
                <c:pt idx="8">
                  <c:v>81212.850000008941</c:v>
                </c:pt>
                <c:pt idx="9">
                  <c:v>57115.72999997437</c:v>
                </c:pt>
                <c:pt idx="10">
                  <c:v>32792.980000019073</c:v>
                </c:pt>
                <c:pt idx="11">
                  <c:v>21490.380000010133</c:v>
                </c:pt>
                <c:pt idx="12">
                  <c:v>10043.379999995232</c:v>
                </c:pt>
                <c:pt idx="13">
                  <c:v>9707.1500000059605</c:v>
                </c:pt>
                <c:pt idx="14">
                  <c:v>8258.4099999964237</c:v>
                </c:pt>
                <c:pt idx="15">
                  <c:v>8850.9499999880791</c:v>
                </c:pt>
                <c:pt idx="16">
                  <c:v>10478.730000004172</c:v>
                </c:pt>
                <c:pt idx="17">
                  <c:v>14840.859999999404</c:v>
                </c:pt>
                <c:pt idx="18">
                  <c:v>15259.909999996424</c:v>
                </c:pt>
                <c:pt idx="19">
                  <c:v>12916.760000005364</c:v>
                </c:pt>
                <c:pt idx="20">
                  <c:v>12254.940000012517</c:v>
                </c:pt>
                <c:pt idx="21">
                  <c:v>13600.310000002384</c:v>
                </c:pt>
                <c:pt idx="22">
                  <c:v>13109.459999993443</c:v>
                </c:pt>
                <c:pt idx="23">
                  <c:v>14876.209999993443</c:v>
                </c:pt>
                <c:pt idx="24">
                  <c:v>17998.180000007153</c:v>
                </c:pt>
                <c:pt idx="25">
                  <c:v>10445.310000002384</c:v>
                </c:pt>
                <c:pt idx="26">
                  <c:v>8770.8199999928474</c:v>
                </c:pt>
                <c:pt idx="27">
                  <c:v>7221.5</c:v>
                </c:pt>
                <c:pt idx="28">
                  <c:v>3962.1300000101328</c:v>
                </c:pt>
                <c:pt idx="29">
                  <c:v>2763.4099999964237</c:v>
                </c:pt>
                <c:pt idx="30">
                  <c:v>0</c:v>
                </c:pt>
                <c:pt idx="31">
                  <c:v>3760.1599999964237</c:v>
                </c:pt>
                <c:pt idx="32">
                  <c:v>716.86999998986721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C5B-401A-A3C8-9332F0CC01D3}"/>
            </c:ext>
          </c:extLst>
        </c:ser>
        <c:ser>
          <c:idx val="5"/>
          <c:order val="5"/>
          <c:tx>
            <c:strRef>
              <c:f>crush!$BG$2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crush!$BA$3:$BA$67</c:f>
              <c:numCache>
                <c:formatCode>[$-409]d\-mmm;@</c:formatCode>
                <c:ptCount val="65"/>
                <c:pt idx="0">
                  <c:v>41000</c:v>
                </c:pt>
                <c:pt idx="1">
                  <c:v>41001</c:v>
                </c:pt>
                <c:pt idx="2">
                  <c:v>41002</c:v>
                </c:pt>
                <c:pt idx="3">
                  <c:v>41003</c:v>
                </c:pt>
                <c:pt idx="4">
                  <c:v>41004</c:v>
                </c:pt>
                <c:pt idx="5">
                  <c:v>41005</c:v>
                </c:pt>
                <c:pt idx="6">
                  <c:v>41006</c:v>
                </c:pt>
                <c:pt idx="7">
                  <c:v>41007</c:v>
                </c:pt>
                <c:pt idx="8">
                  <c:v>41008</c:v>
                </c:pt>
                <c:pt idx="9">
                  <c:v>41009</c:v>
                </c:pt>
                <c:pt idx="10">
                  <c:v>41010</c:v>
                </c:pt>
                <c:pt idx="11">
                  <c:v>41011</c:v>
                </c:pt>
                <c:pt idx="12">
                  <c:v>41012</c:v>
                </c:pt>
                <c:pt idx="13">
                  <c:v>41013</c:v>
                </c:pt>
                <c:pt idx="14">
                  <c:v>41014</c:v>
                </c:pt>
                <c:pt idx="15">
                  <c:v>41015</c:v>
                </c:pt>
                <c:pt idx="16">
                  <c:v>41016</c:v>
                </c:pt>
                <c:pt idx="17">
                  <c:v>41017</c:v>
                </c:pt>
                <c:pt idx="18">
                  <c:v>41018</c:v>
                </c:pt>
                <c:pt idx="19">
                  <c:v>41019</c:v>
                </c:pt>
                <c:pt idx="20">
                  <c:v>41020</c:v>
                </c:pt>
                <c:pt idx="21">
                  <c:v>41021</c:v>
                </c:pt>
                <c:pt idx="22">
                  <c:v>41022</c:v>
                </c:pt>
                <c:pt idx="23">
                  <c:v>41023</c:v>
                </c:pt>
                <c:pt idx="24">
                  <c:v>41024</c:v>
                </c:pt>
                <c:pt idx="25">
                  <c:v>41025</c:v>
                </c:pt>
                <c:pt idx="26">
                  <c:v>41026</c:v>
                </c:pt>
                <c:pt idx="27">
                  <c:v>41027</c:v>
                </c:pt>
                <c:pt idx="28">
                  <c:v>41028</c:v>
                </c:pt>
                <c:pt idx="29">
                  <c:v>41029</c:v>
                </c:pt>
                <c:pt idx="30">
                  <c:v>41030</c:v>
                </c:pt>
                <c:pt idx="31">
                  <c:v>41031</c:v>
                </c:pt>
                <c:pt idx="32">
                  <c:v>41032</c:v>
                </c:pt>
                <c:pt idx="33">
                  <c:v>41033</c:v>
                </c:pt>
                <c:pt idx="34">
                  <c:v>41034</c:v>
                </c:pt>
                <c:pt idx="35">
                  <c:v>41035</c:v>
                </c:pt>
                <c:pt idx="36">
                  <c:v>41036</c:v>
                </c:pt>
                <c:pt idx="37">
                  <c:v>41037</c:v>
                </c:pt>
                <c:pt idx="38">
                  <c:v>41038</c:v>
                </c:pt>
                <c:pt idx="39">
                  <c:v>41039</c:v>
                </c:pt>
                <c:pt idx="40">
                  <c:v>41040</c:v>
                </c:pt>
                <c:pt idx="41">
                  <c:v>41041</c:v>
                </c:pt>
                <c:pt idx="42">
                  <c:v>41042</c:v>
                </c:pt>
                <c:pt idx="43">
                  <c:v>41043</c:v>
                </c:pt>
                <c:pt idx="44">
                  <c:v>41044</c:v>
                </c:pt>
                <c:pt idx="45">
                  <c:v>41045</c:v>
                </c:pt>
                <c:pt idx="46">
                  <c:v>41046</c:v>
                </c:pt>
                <c:pt idx="47">
                  <c:v>41047</c:v>
                </c:pt>
                <c:pt idx="48">
                  <c:v>41048</c:v>
                </c:pt>
                <c:pt idx="49">
                  <c:v>41049</c:v>
                </c:pt>
                <c:pt idx="50">
                  <c:v>41050</c:v>
                </c:pt>
                <c:pt idx="51">
                  <c:v>41051</c:v>
                </c:pt>
                <c:pt idx="52">
                  <c:v>41052</c:v>
                </c:pt>
                <c:pt idx="53">
                  <c:v>41053</c:v>
                </c:pt>
                <c:pt idx="54">
                  <c:v>41054</c:v>
                </c:pt>
                <c:pt idx="55">
                  <c:v>41055</c:v>
                </c:pt>
                <c:pt idx="56">
                  <c:v>41056</c:v>
                </c:pt>
                <c:pt idx="57">
                  <c:v>41057</c:v>
                </c:pt>
                <c:pt idx="58">
                  <c:v>41058</c:v>
                </c:pt>
                <c:pt idx="59">
                  <c:v>41059</c:v>
                </c:pt>
                <c:pt idx="60">
                  <c:v>41060</c:v>
                </c:pt>
                <c:pt idx="61">
                  <c:v>41061</c:v>
                </c:pt>
                <c:pt idx="62">
                  <c:v>41062</c:v>
                </c:pt>
                <c:pt idx="63">
                  <c:v>41063</c:v>
                </c:pt>
                <c:pt idx="64">
                  <c:v>41064</c:v>
                </c:pt>
              </c:numCache>
            </c:numRef>
          </c:cat>
          <c:val>
            <c:numRef>
              <c:f>crush!$BG$3:$BG$67</c:f>
              <c:numCache>
                <c:formatCode>General</c:formatCode>
                <c:ptCount val="65"/>
                <c:pt idx="0">
                  <c:v>1012002.0100000054</c:v>
                </c:pt>
                <c:pt idx="1">
                  <c:v>979710.38999998569</c:v>
                </c:pt>
                <c:pt idx="2">
                  <c:v>943501.88000002503</c:v>
                </c:pt>
                <c:pt idx="3">
                  <c:v>953467.37999999523</c:v>
                </c:pt>
                <c:pt idx="4">
                  <c:v>913511.66999998689</c:v>
                </c:pt>
                <c:pt idx="5">
                  <c:v>849980.63000002503</c:v>
                </c:pt>
                <c:pt idx="6">
                  <c:v>723605.9999999851</c:v>
                </c:pt>
                <c:pt idx="7">
                  <c:v>564801.40999999642</c:v>
                </c:pt>
                <c:pt idx="8">
                  <c:v>594689.26000000536</c:v>
                </c:pt>
                <c:pt idx="9">
                  <c:v>543297.29000000656</c:v>
                </c:pt>
                <c:pt idx="10">
                  <c:v>395501.84999997914</c:v>
                </c:pt>
                <c:pt idx="11">
                  <c:v>182001.90000000596</c:v>
                </c:pt>
                <c:pt idx="12">
                  <c:v>63870.719999998808</c:v>
                </c:pt>
                <c:pt idx="13">
                  <c:v>27386.609999999404</c:v>
                </c:pt>
                <c:pt idx="14">
                  <c:v>27636.649999991059</c:v>
                </c:pt>
                <c:pt idx="15">
                  <c:v>33999.510000020266</c:v>
                </c:pt>
                <c:pt idx="16">
                  <c:v>104944.34999997914</c:v>
                </c:pt>
                <c:pt idx="17">
                  <c:v>209578.97000001371</c:v>
                </c:pt>
                <c:pt idx="18">
                  <c:v>360489.04999998212</c:v>
                </c:pt>
                <c:pt idx="19">
                  <c:v>443220.71999999881</c:v>
                </c:pt>
                <c:pt idx="20">
                  <c:v>487540.68000000715</c:v>
                </c:pt>
                <c:pt idx="21">
                  <c:v>481803.09000000358</c:v>
                </c:pt>
                <c:pt idx="22">
                  <c:v>495687.22999998927</c:v>
                </c:pt>
                <c:pt idx="23">
                  <c:v>514830.15000002086</c:v>
                </c:pt>
                <c:pt idx="24">
                  <c:v>513312.92999999225</c:v>
                </c:pt>
                <c:pt idx="25">
                  <c:v>476284.87999999523</c:v>
                </c:pt>
                <c:pt idx="26">
                  <c:v>445605.57000000775</c:v>
                </c:pt>
                <c:pt idx="27">
                  <c:v>336600.05000001192</c:v>
                </c:pt>
                <c:pt idx="28">
                  <c:v>136302.36999998987</c:v>
                </c:pt>
                <c:pt idx="29">
                  <c:v>145920.44000001252</c:v>
                </c:pt>
                <c:pt idx="30">
                  <c:v>165154.95999999344</c:v>
                </c:pt>
                <c:pt idx="31">
                  <c:v>166425.02000001073</c:v>
                </c:pt>
                <c:pt idx="32">
                  <c:v>195706.13999998569</c:v>
                </c:pt>
                <c:pt idx="33">
                  <c:v>217747.68999998271</c:v>
                </c:pt>
                <c:pt idx="34">
                  <c:v>177363.05000002682</c:v>
                </c:pt>
                <c:pt idx="35">
                  <c:v>192735.67999997735</c:v>
                </c:pt>
                <c:pt idx="36">
                  <c:v>208313.99000000954</c:v>
                </c:pt>
                <c:pt idx="37">
                  <c:v>200507.68000000715</c:v>
                </c:pt>
                <c:pt idx="38">
                  <c:v>205390.81999999285</c:v>
                </c:pt>
                <c:pt idx="39">
                  <c:v>222818.11000001431</c:v>
                </c:pt>
                <c:pt idx="40">
                  <c:v>184672.64999999106</c:v>
                </c:pt>
                <c:pt idx="41">
                  <c:v>146468.03999999166</c:v>
                </c:pt>
                <c:pt idx="42">
                  <c:v>123923.05000001192</c:v>
                </c:pt>
                <c:pt idx="43">
                  <c:v>139672.43999998271</c:v>
                </c:pt>
                <c:pt idx="44">
                  <c:v>136708.87999999523</c:v>
                </c:pt>
                <c:pt idx="45">
                  <c:v>136452.8900000304</c:v>
                </c:pt>
                <c:pt idx="46">
                  <c:v>116443.44999997318</c:v>
                </c:pt>
                <c:pt idx="47">
                  <c:v>113610.92000001669</c:v>
                </c:pt>
                <c:pt idx="48">
                  <c:v>88364.590000003576</c:v>
                </c:pt>
                <c:pt idx="49">
                  <c:v>107353.27999997139</c:v>
                </c:pt>
                <c:pt idx="50">
                  <c:v>90610.610000014305</c:v>
                </c:pt>
                <c:pt idx="51">
                  <c:v>84705.59999999404</c:v>
                </c:pt>
                <c:pt idx="52">
                  <c:v>56364.250000029802</c:v>
                </c:pt>
                <c:pt idx="53">
                  <c:v>53493.169999986887</c:v>
                </c:pt>
                <c:pt idx="54">
                  <c:v>52987.949999988079</c:v>
                </c:pt>
                <c:pt idx="55">
                  <c:v>44916.060000002384</c:v>
                </c:pt>
                <c:pt idx="56">
                  <c:v>35346.290000021458</c:v>
                </c:pt>
                <c:pt idx="57">
                  <c:v>41967.319999992847</c:v>
                </c:pt>
                <c:pt idx="58">
                  <c:v>21117.639999985695</c:v>
                </c:pt>
                <c:pt idx="59">
                  <c:v>28437.5</c:v>
                </c:pt>
                <c:pt idx="60">
                  <c:v>18341.410000026226</c:v>
                </c:pt>
                <c:pt idx="61">
                  <c:v>15115.289999991655</c:v>
                </c:pt>
                <c:pt idx="62">
                  <c:v>8381.1399999856949</c:v>
                </c:pt>
                <c:pt idx="63">
                  <c:v>9046.0700000226498</c:v>
                </c:pt>
                <c:pt idx="64">
                  <c:v>8035.25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C5B-401A-A3C8-9332F0CC01D3}"/>
            </c:ext>
          </c:extLst>
        </c:ser>
        <c:ser>
          <c:idx val="6"/>
          <c:order val="6"/>
          <c:tx>
            <c:strRef>
              <c:f>crush!$BH$2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crush!$BA$3:$BA$67</c:f>
              <c:numCache>
                <c:formatCode>[$-409]d\-mmm;@</c:formatCode>
                <c:ptCount val="65"/>
                <c:pt idx="0">
                  <c:v>41000</c:v>
                </c:pt>
                <c:pt idx="1">
                  <c:v>41001</c:v>
                </c:pt>
                <c:pt idx="2">
                  <c:v>41002</c:v>
                </c:pt>
                <c:pt idx="3">
                  <c:v>41003</c:v>
                </c:pt>
                <c:pt idx="4">
                  <c:v>41004</c:v>
                </c:pt>
                <c:pt idx="5">
                  <c:v>41005</c:v>
                </c:pt>
                <c:pt idx="6">
                  <c:v>41006</c:v>
                </c:pt>
                <c:pt idx="7">
                  <c:v>41007</c:v>
                </c:pt>
                <c:pt idx="8">
                  <c:v>41008</c:v>
                </c:pt>
                <c:pt idx="9">
                  <c:v>41009</c:v>
                </c:pt>
                <c:pt idx="10">
                  <c:v>41010</c:v>
                </c:pt>
                <c:pt idx="11">
                  <c:v>41011</c:v>
                </c:pt>
                <c:pt idx="12">
                  <c:v>41012</c:v>
                </c:pt>
                <c:pt idx="13">
                  <c:v>41013</c:v>
                </c:pt>
                <c:pt idx="14">
                  <c:v>41014</c:v>
                </c:pt>
                <c:pt idx="15">
                  <c:v>41015</c:v>
                </c:pt>
                <c:pt idx="16">
                  <c:v>41016</c:v>
                </c:pt>
                <c:pt idx="17">
                  <c:v>41017</c:v>
                </c:pt>
                <c:pt idx="18">
                  <c:v>41018</c:v>
                </c:pt>
                <c:pt idx="19">
                  <c:v>41019</c:v>
                </c:pt>
                <c:pt idx="20">
                  <c:v>41020</c:v>
                </c:pt>
                <c:pt idx="21">
                  <c:v>41021</c:v>
                </c:pt>
                <c:pt idx="22">
                  <c:v>41022</c:v>
                </c:pt>
                <c:pt idx="23">
                  <c:v>41023</c:v>
                </c:pt>
                <c:pt idx="24">
                  <c:v>41024</c:v>
                </c:pt>
                <c:pt idx="25">
                  <c:v>41025</c:v>
                </c:pt>
                <c:pt idx="26">
                  <c:v>41026</c:v>
                </c:pt>
                <c:pt idx="27">
                  <c:v>41027</c:v>
                </c:pt>
                <c:pt idx="28">
                  <c:v>41028</c:v>
                </c:pt>
                <c:pt idx="29">
                  <c:v>41029</c:v>
                </c:pt>
                <c:pt idx="30">
                  <c:v>41030</c:v>
                </c:pt>
                <c:pt idx="31">
                  <c:v>41031</c:v>
                </c:pt>
                <c:pt idx="32">
                  <c:v>41032</c:v>
                </c:pt>
                <c:pt idx="33">
                  <c:v>41033</c:v>
                </c:pt>
                <c:pt idx="34">
                  <c:v>41034</c:v>
                </c:pt>
                <c:pt idx="35">
                  <c:v>41035</c:v>
                </c:pt>
                <c:pt idx="36">
                  <c:v>41036</c:v>
                </c:pt>
                <c:pt idx="37">
                  <c:v>41037</c:v>
                </c:pt>
                <c:pt idx="38">
                  <c:v>41038</c:v>
                </c:pt>
                <c:pt idx="39">
                  <c:v>41039</c:v>
                </c:pt>
                <c:pt idx="40">
                  <c:v>41040</c:v>
                </c:pt>
                <c:pt idx="41">
                  <c:v>41041</c:v>
                </c:pt>
                <c:pt idx="42">
                  <c:v>41042</c:v>
                </c:pt>
                <c:pt idx="43">
                  <c:v>41043</c:v>
                </c:pt>
                <c:pt idx="44">
                  <c:v>41044</c:v>
                </c:pt>
                <c:pt idx="45">
                  <c:v>41045</c:v>
                </c:pt>
                <c:pt idx="46">
                  <c:v>41046</c:v>
                </c:pt>
                <c:pt idx="47">
                  <c:v>41047</c:v>
                </c:pt>
                <c:pt idx="48">
                  <c:v>41048</c:v>
                </c:pt>
                <c:pt idx="49">
                  <c:v>41049</c:v>
                </c:pt>
                <c:pt idx="50">
                  <c:v>41050</c:v>
                </c:pt>
                <c:pt idx="51">
                  <c:v>41051</c:v>
                </c:pt>
                <c:pt idx="52">
                  <c:v>41052</c:v>
                </c:pt>
                <c:pt idx="53">
                  <c:v>41053</c:v>
                </c:pt>
                <c:pt idx="54">
                  <c:v>41054</c:v>
                </c:pt>
                <c:pt idx="55">
                  <c:v>41055</c:v>
                </c:pt>
                <c:pt idx="56">
                  <c:v>41056</c:v>
                </c:pt>
                <c:pt idx="57">
                  <c:v>41057</c:v>
                </c:pt>
                <c:pt idx="58">
                  <c:v>41058</c:v>
                </c:pt>
                <c:pt idx="59">
                  <c:v>41059</c:v>
                </c:pt>
                <c:pt idx="60">
                  <c:v>41060</c:v>
                </c:pt>
                <c:pt idx="61">
                  <c:v>41061</c:v>
                </c:pt>
                <c:pt idx="62">
                  <c:v>41062</c:v>
                </c:pt>
                <c:pt idx="63">
                  <c:v>41063</c:v>
                </c:pt>
                <c:pt idx="64">
                  <c:v>41064</c:v>
                </c:pt>
              </c:numCache>
            </c:numRef>
          </c:cat>
          <c:val>
            <c:numRef>
              <c:f>crush!$BH$3:$BH$67</c:f>
              <c:numCache>
                <c:formatCode>General</c:formatCode>
                <c:ptCount val="65"/>
                <c:pt idx="0">
                  <c:v>581466.81999999285</c:v>
                </c:pt>
                <c:pt idx="1">
                  <c:v>549373.24000000954</c:v>
                </c:pt>
                <c:pt idx="2">
                  <c:v>521577.64499999583</c:v>
                </c:pt>
                <c:pt idx="3">
                  <c:v>460774.57500000298</c:v>
                </c:pt>
                <c:pt idx="4">
                  <c:v>450017.28499999642</c:v>
                </c:pt>
                <c:pt idx="5">
                  <c:v>400781.21500000358</c:v>
                </c:pt>
                <c:pt idx="6">
                  <c:v>338861.34000000358</c:v>
                </c:pt>
                <c:pt idx="7">
                  <c:v>315792.80499999225</c:v>
                </c:pt>
                <c:pt idx="8">
                  <c:v>258332.40000000596</c:v>
                </c:pt>
                <c:pt idx="9">
                  <c:v>179245.92999999225</c:v>
                </c:pt>
                <c:pt idx="10">
                  <c:v>68741.590000003576</c:v>
                </c:pt>
                <c:pt idx="11">
                  <c:v>27982.20000000298</c:v>
                </c:pt>
                <c:pt idx="12">
                  <c:v>7673.2299999892712</c:v>
                </c:pt>
                <c:pt idx="13">
                  <c:v>855.04000000655651</c:v>
                </c:pt>
                <c:pt idx="14">
                  <c:v>908.81000000238419</c:v>
                </c:pt>
                <c:pt idx="15">
                  <c:v>4933.8700000047684</c:v>
                </c:pt>
                <c:pt idx="16">
                  <c:v>37488.229999989271</c:v>
                </c:pt>
                <c:pt idx="17">
                  <c:v>93686.600000008941</c:v>
                </c:pt>
                <c:pt idx="18">
                  <c:v>135099.87999999523</c:v>
                </c:pt>
                <c:pt idx="19">
                  <c:v>117887.01000000536</c:v>
                </c:pt>
                <c:pt idx="20">
                  <c:v>128796.56999999285</c:v>
                </c:pt>
                <c:pt idx="21">
                  <c:v>130134.93000000715</c:v>
                </c:pt>
                <c:pt idx="22">
                  <c:v>114968.98999999464</c:v>
                </c:pt>
                <c:pt idx="23">
                  <c:v>120764.17000000179</c:v>
                </c:pt>
                <c:pt idx="24">
                  <c:v>99477.79999999702</c:v>
                </c:pt>
                <c:pt idx="25">
                  <c:v>70166.59999999404</c:v>
                </c:pt>
                <c:pt idx="26">
                  <c:v>51700.260000005364</c:v>
                </c:pt>
                <c:pt idx="27">
                  <c:v>47916.95000000298</c:v>
                </c:pt>
                <c:pt idx="28">
                  <c:v>32164.239999994636</c:v>
                </c:pt>
                <c:pt idx="29">
                  <c:v>19456.530000001192</c:v>
                </c:pt>
                <c:pt idx="30">
                  <c:v>13439.29999999702</c:v>
                </c:pt>
                <c:pt idx="31">
                  <c:v>7480.190000012517</c:v>
                </c:pt>
                <c:pt idx="32">
                  <c:v>6941.8799999952316</c:v>
                </c:pt>
                <c:pt idx="33">
                  <c:v>4711.8700000047684</c:v>
                </c:pt>
                <c:pt idx="34">
                  <c:v>7926.5499999970198</c:v>
                </c:pt>
                <c:pt idx="35">
                  <c:v>2742.0999999940395</c:v>
                </c:pt>
                <c:pt idx="36">
                  <c:v>-1532.9200000017881</c:v>
                </c:pt>
                <c:pt idx="37">
                  <c:v>831.3200000077486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C5B-401A-A3C8-9332F0CC01D3}"/>
            </c:ext>
          </c:extLst>
        </c:ser>
        <c:ser>
          <c:idx val="7"/>
          <c:order val="7"/>
          <c:tx>
            <c:strRef>
              <c:f>crush!$BJ$2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crush!$BJ$3:$BJ$67</c:f>
              <c:numCache>
                <c:formatCode>General</c:formatCode>
                <c:ptCount val="65"/>
                <c:pt idx="0">
                  <c:v>435084.41714285314</c:v>
                </c:pt>
                <c:pt idx="1">
                  <c:v>411711.93714285962</c:v>
                </c:pt>
                <c:pt idx="2">
                  <c:v>390875.20500000037</c:v>
                </c:pt>
                <c:pt idx="3">
                  <c:v>372150.17214286112</c:v>
                </c:pt>
                <c:pt idx="4">
                  <c:v>345852.09071428224</c:v>
                </c:pt>
                <c:pt idx="5">
                  <c:v>309710.94785714365</c:v>
                </c:pt>
                <c:pt idx="6">
                  <c:v>270605.3900000006</c:v>
                </c:pt>
                <c:pt idx="7">
                  <c:v>267372.80083332706</c:v>
                </c:pt>
                <c:pt idx="8">
                  <c:v>243312.91833333918</c:v>
                </c:pt>
                <c:pt idx="9">
                  <c:v>201191.21999999136</c:v>
                </c:pt>
                <c:pt idx="10">
                  <c:v>132061.9833333393</c:v>
                </c:pt>
                <c:pt idx="11">
                  <c:v>60941.31333333502</c:v>
                </c:pt>
                <c:pt idx="12">
                  <c:v>23188.511666662991</c:v>
                </c:pt>
                <c:pt idx="13">
                  <c:v>13277.465000003576</c:v>
                </c:pt>
                <c:pt idx="14">
                  <c:v>11260.364999994636</c:v>
                </c:pt>
                <c:pt idx="15">
                  <c:v>18307.993333337206</c:v>
                </c:pt>
                <c:pt idx="16">
                  <c:v>48488.323333327971</c:v>
                </c:pt>
                <c:pt idx="17">
                  <c:v>88632.700000005469</c:v>
                </c:pt>
                <c:pt idx="18">
                  <c:v>129931.52999999623</c:v>
                </c:pt>
                <c:pt idx="19">
                  <c:v>140961.26000000039</c:v>
                </c:pt>
                <c:pt idx="20">
                  <c:v>172090.55166666955</c:v>
                </c:pt>
                <c:pt idx="21">
                  <c:v>150494.86333333454</c:v>
                </c:pt>
                <c:pt idx="22">
                  <c:v>145379.44004999599</c:v>
                </c:pt>
                <c:pt idx="23">
                  <c:v>146432.03000000119</c:v>
                </c:pt>
                <c:pt idx="24">
                  <c:v>140819.42833333462</c:v>
                </c:pt>
                <c:pt idx="25">
                  <c:v>80254.271948846057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C5B-401A-A3C8-9332F0CC0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1198656"/>
        <c:axId val="901195376"/>
      </c:lineChart>
      <c:dateAx>
        <c:axId val="901198656"/>
        <c:scaling>
          <c:orientation val="minMax"/>
        </c:scaling>
        <c:delete val="0"/>
        <c:axPos val="b"/>
        <c:numFmt formatCode="[$-409]d\-m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195376"/>
        <c:crosses val="autoZero"/>
        <c:auto val="1"/>
        <c:lblOffset val="100"/>
        <c:baseTimeUnit val="days"/>
      </c:dateAx>
      <c:valAx>
        <c:axId val="90119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19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Crush - 1st Section - till 29th Dec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2641913200956523E-2"/>
          <c:y val="0.14985853818228326"/>
          <c:w val="0.91105666790670847"/>
          <c:h val="0.63418797926096249"/>
        </c:manualLayout>
      </c:layout>
      <c:lineChart>
        <c:grouping val="standard"/>
        <c:varyColors val="0"/>
        <c:ser>
          <c:idx val="0"/>
          <c:order val="0"/>
          <c:tx>
            <c:strRef>
              <c:f>crush!$DG$2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crush!$DF$3:$DF$47</c:f>
              <c:numCache>
                <c:formatCode>General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cat>
          <c:val>
            <c:numRef>
              <c:f>crush!$DG$3:$DG$47</c:f>
              <c:numCache>
                <c:formatCode>General</c:formatCode>
                <c:ptCount val="45"/>
                <c:pt idx="0">
                  <c:v>2.2932293114921648E-2</c:v>
                </c:pt>
                <c:pt idx="1">
                  <c:v>2.3472593205009374E-2</c:v>
                </c:pt>
                <c:pt idx="2">
                  <c:v>2.4637823202757703E-2</c:v>
                </c:pt>
                <c:pt idx="3">
                  <c:v>3.7443862290211398E-2</c:v>
                </c:pt>
                <c:pt idx="4">
                  <c:v>5.1285077777428606E-2</c:v>
                </c:pt>
                <c:pt idx="5">
                  <c:v>7.5220939565570188E-2</c:v>
                </c:pt>
                <c:pt idx="6">
                  <c:v>0.10986920484011567</c:v>
                </c:pt>
                <c:pt idx="7">
                  <c:v>0.10876778196718276</c:v>
                </c:pt>
                <c:pt idx="8">
                  <c:v>0.1504686704422106</c:v>
                </c:pt>
                <c:pt idx="9">
                  <c:v>0.16057478687050139</c:v>
                </c:pt>
                <c:pt idx="10">
                  <c:v>0.13432944348270695</c:v>
                </c:pt>
                <c:pt idx="11">
                  <c:v>0.17533867808743978</c:v>
                </c:pt>
                <c:pt idx="12">
                  <c:v>0.21008421627017554</c:v>
                </c:pt>
                <c:pt idx="13">
                  <c:v>0.2265911620187776</c:v>
                </c:pt>
                <c:pt idx="14">
                  <c:v>0.2132756987632734</c:v>
                </c:pt>
                <c:pt idx="15">
                  <c:v>0.28688362182485611</c:v>
                </c:pt>
                <c:pt idx="16">
                  <c:v>0.29716711520919842</c:v>
                </c:pt>
                <c:pt idx="17">
                  <c:v>0.32061225276996846</c:v>
                </c:pt>
                <c:pt idx="18">
                  <c:v>0.33162439507793917</c:v>
                </c:pt>
                <c:pt idx="19">
                  <c:v>0.37796869213684109</c:v>
                </c:pt>
                <c:pt idx="20">
                  <c:v>0.38487645956592231</c:v>
                </c:pt>
                <c:pt idx="21">
                  <c:v>0.45857509005555147</c:v>
                </c:pt>
                <c:pt idx="22">
                  <c:v>0.47463991689025992</c:v>
                </c:pt>
                <c:pt idx="23">
                  <c:v>0.50413510547804619</c:v>
                </c:pt>
                <c:pt idx="24">
                  <c:v>0.57135404303409221</c:v>
                </c:pt>
                <c:pt idx="25">
                  <c:v>0.59330494997550476</c:v>
                </c:pt>
                <c:pt idx="26">
                  <c:v>0.61339173804546032</c:v>
                </c:pt>
                <c:pt idx="27">
                  <c:v>0.60737792431675797</c:v>
                </c:pt>
                <c:pt idx="28">
                  <c:v>0.62337502549897639</c:v>
                </c:pt>
                <c:pt idx="29">
                  <c:v>0.6856932758812474</c:v>
                </c:pt>
                <c:pt idx="30">
                  <c:v>0.69397290168396464</c:v>
                </c:pt>
                <c:pt idx="31">
                  <c:v>0.70039468863970844</c:v>
                </c:pt>
                <c:pt idx="32">
                  <c:v>0.72248285304190474</c:v>
                </c:pt>
                <c:pt idx="33">
                  <c:v>0.7687457485272261</c:v>
                </c:pt>
                <c:pt idx="34">
                  <c:v>0.78755907219395871</c:v>
                </c:pt>
                <c:pt idx="35">
                  <c:v>0.76778692892104439</c:v>
                </c:pt>
                <c:pt idx="36">
                  <c:v>0.78076635896553448</c:v>
                </c:pt>
                <c:pt idx="37">
                  <c:v>0.82190424584047617</c:v>
                </c:pt>
                <c:pt idx="38">
                  <c:v>0.77553705004766549</c:v>
                </c:pt>
                <c:pt idx="39">
                  <c:v>0.81148306940691406</c:v>
                </c:pt>
                <c:pt idx="40">
                  <c:v>0.88385040736702336</c:v>
                </c:pt>
                <c:pt idx="41">
                  <c:v>0.89588953609241195</c:v>
                </c:pt>
                <c:pt idx="42">
                  <c:v>0.91131657713462488</c:v>
                </c:pt>
                <c:pt idx="43">
                  <c:v>0.8962021878899451</c:v>
                </c:pt>
                <c:pt idx="44">
                  <c:v>0.92396387173536998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BB-43A4-9239-53BF05AA94F9}"/>
            </c:ext>
          </c:extLst>
        </c:ser>
        <c:ser>
          <c:idx val="1"/>
          <c:order val="1"/>
          <c:tx>
            <c:strRef>
              <c:f>crush!$DH$2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crush!$DF$3:$DF$47</c:f>
              <c:numCache>
                <c:formatCode>General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cat>
          <c:val>
            <c:numRef>
              <c:f>crush!$DH$3:$DH$47</c:f>
              <c:numCache>
                <c:formatCode>General</c:formatCode>
                <c:ptCount val="45"/>
                <c:pt idx="0">
                  <c:v>6.5124937889402598E-3</c:v>
                </c:pt>
                <c:pt idx="1">
                  <c:v>1.6556190000095849E-2</c:v>
                </c:pt>
                <c:pt idx="2">
                  <c:v>1.6824456862382556E-2</c:v>
                </c:pt>
                <c:pt idx="3">
                  <c:v>5.6177913922364354E-2</c:v>
                </c:pt>
                <c:pt idx="4">
                  <c:v>9.7652643059574551E-2</c:v>
                </c:pt>
                <c:pt idx="5">
                  <c:v>0.11005476367171611</c:v>
                </c:pt>
                <c:pt idx="6">
                  <c:v>0.15646794626864419</c:v>
                </c:pt>
                <c:pt idx="7">
                  <c:v>0.22387559651527872</c:v>
                </c:pt>
                <c:pt idx="8">
                  <c:v>0.27630334425215597</c:v>
                </c:pt>
                <c:pt idx="9">
                  <c:v>0.30418724295987815</c:v>
                </c:pt>
                <c:pt idx="10">
                  <c:v>0.3351686227879247</c:v>
                </c:pt>
                <c:pt idx="11">
                  <c:v>0.40975209229257886</c:v>
                </c:pt>
                <c:pt idx="12">
                  <c:v>0.45985880109096788</c:v>
                </c:pt>
                <c:pt idx="13">
                  <c:v>0.49938799287249708</c:v>
                </c:pt>
                <c:pt idx="14">
                  <c:v>0.55737330136142471</c:v>
                </c:pt>
                <c:pt idx="15">
                  <c:v>0.61361155252007904</c:v>
                </c:pt>
                <c:pt idx="16">
                  <c:v>0.658787653716151</c:v>
                </c:pt>
                <c:pt idx="17">
                  <c:v>0.69557118914079674</c:v>
                </c:pt>
                <c:pt idx="18">
                  <c:v>0.72656291647355498</c:v>
                </c:pt>
                <c:pt idx="19">
                  <c:v>0.73368457818835386</c:v>
                </c:pt>
                <c:pt idx="20">
                  <c:v>0.73474406183665197</c:v>
                </c:pt>
                <c:pt idx="21">
                  <c:v>0.72324921812021181</c:v>
                </c:pt>
                <c:pt idx="22">
                  <c:v>0.67607575081400051</c:v>
                </c:pt>
                <c:pt idx="23">
                  <c:v>0.71940292337587208</c:v>
                </c:pt>
                <c:pt idx="24">
                  <c:v>0.79493302390551734</c:v>
                </c:pt>
                <c:pt idx="25">
                  <c:v>0.81687086707756784</c:v>
                </c:pt>
                <c:pt idx="26">
                  <c:v>0.8890282908778252</c:v>
                </c:pt>
                <c:pt idx="27">
                  <c:v>0.88871800018201952</c:v>
                </c:pt>
                <c:pt idx="28">
                  <c:v>0.89371727104065901</c:v>
                </c:pt>
                <c:pt idx="29">
                  <c:v>0.93648672990427739</c:v>
                </c:pt>
                <c:pt idx="30">
                  <c:v>0.94607481900079204</c:v>
                </c:pt>
                <c:pt idx="31">
                  <c:v>0.95025298775122924</c:v>
                </c:pt>
                <c:pt idx="32">
                  <c:v>0.95588607808523207</c:v>
                </c:pt>
                <c:pt idx="33">
                  <c:v>0.92827429234247583</c:v>
                </c:pt>
                <c:pt idx="34">
                  <c:v>0.91037760351392516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BB-43A4-9239-53BF05AA94F9}"/>
            </c:ext>
          </c:extLst>
        </c:ser>
        <c:ser>
          <c:idx val="2"/>
          <c:order val="2"/>
          <c:tx>
            <c:strRef>
              <c:f>crush!$DI$2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crush!$DF$3:$DF$47</c:f>
              <c:numCache>
                <c:formatCode>General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cat>
          <c:val>
            <c:numRef>
              <c:f>crush!$DI$3:$DI$47</c:f>
              <c:numCache>
                <c:formatCode>General</c:formatCode>
                <c:ptCount val="45"/>
                <c:pt idx="0">
                  <c:v>9.1657755075077479E-2</c:v>
                </c:pt>
                <c:pt idx="1">
                  <c:v>0.17903668993172492</c:v>
                </c:pt>
                <c:pt idx="2">
                  <c:v>0.24160596582563881</c:v>
                </c:pt>
                <c:pt idx="3">
                  <c:v>0.32442932130769064</c:v>
                </c:pt>
                <c:pt idx="4">
                  <c:v>0.34273992227757505</c:v>
                </c:pt>
                <c:pt idx="5">
                  <c:v>0.40255977794857661</c:v>
                </c:pt>
                <c:pt idx="6">
                  <c:v>0.41934899747566107</c:v>
                </c:pt>
                <c:pt idx="7">
                  <c:v>0.4453366318025892</c:v>
                </c:pt>
                <c:pt idx="8">
                  <c:v>0.48129485307874931</c:v>
                </c:pt>
                <c:pt idx="9">
                  <c:v>0.55161675715372449</c:v>
                </c:pt>
                <c:pt idx="10">
                  <c:v>0.61441691319279756</c:v>
                </c:pt>
                <c:pt idx="11">
                  <c:v>0.66133033617859482</c:v>
                </c:pt>
                <c:pt idx="12">
                  <c:v>0.68565127439391027</c:v>
                </c:pt>
                <c:pt idx="13">
                  <c:v>0.70476052228042341</c:v>
                </c:pt>
                <c:pt idx="14">
                  <c:v>0.73612489742545661</c:v>
                </c:pt>
                <c:pt idx="15">
                  <c:v>0.74632430033796315</c:v>
                </c:pt>
                <c:pt idx="16">
                  <c:v>0.78941101030976435</c:v>
                </c:pt>
                <c:pt idx="17">
                  <c:v>0.79923675893984703</c:v>
                </c:pt>
                <c:pt idx="18">
                  <c:v>0.78749432869529357</c:v>
                </c:pt>
                <c:pt idx="19">
                  <c:v>0.80963593449626259</c:v>
                </c:pt>
                <c:pt idx="20">
                  <c:v>0.8333686882857797</c:v>
                </c:pt>
                <c:pt idx="21">
                  <c:v>0.86169151476985106</c:v>
                </c:pt>
                <c:pt idx="22">
                  <c:v>0.83990519109848105</c:v>
                </c:pt>
                <c:pt idx="23">
                  <c:v>0.84794822912271473</c:v>
                </c:pt>
                <c:pt idx="24">
                  <c:v>0.88023880548278965</c:v>
                </c:pt>
                <c:pt idx="25">
                  <c:v>0.91015078115484949</c:v>
                </c:pt>
                <c:pt idx="26">
                  <c:v>0.93518064442609838</c:v>
                </c:pt>
                <c:pt idx="27">
                  <c:v>0.9779449870962259</c:v>
                </c:pt>
                <c:pt idx="28">
                  <c:v>0.93914320582680744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BB-43A4-9239-53BF05AA94F9}"/>
            </c:ext>
          </c:extLst>
        </c:ser>
        <c:ser>
          <c:idx val="3"/>
          <c:order val="3"/>
          <c:tx>
            <c:strRef>
              <c:f>crush!$DJ$2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crush!$DF$3:$DF$47</c:f>
              <c:numCache>
                <c:formatCode>General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cat>
          <c:val>
            <c:numRef>
              <c:f>crush!$DJ$3:$DJ$47</c:f>
              <c:numCache>
                <c:formatCode>General</c:formatCode>
                <c:ptCount val="45"/>
                <c:pt idx="0">
                  <c:v>1.1995235580923455E-2</c:v>
                </c:pt>
                <c:pt idx="1">
                  <c:v>9.9164852838341758E-3</c:v>
                </c:pt>
                <c:pt idx="2">
                  <c:v>1.4919473349431491E-2</c:v>
                </c:pt>
                <c:pt idx="3">
                  <c:v>3.4071439725565068E-2</c:v>
                </c:pt>
                <c:pt idx="4">
                  <c:v>5.4300254569450652E-2</c:v>
                </c:pt>
                <c:pt idx="5">
                  <c:v>6.9513927591271077E-2</c:v>
                </c:pt>
                <c:pt idx="6">
                  <c:v>0.13680427643705356</c:v>
                </c:pt>
                <c:pt idx="7">
                  <c:v>0.17961757339765266</c:v>
                </c:pt>
                <c:pt idx="8">
                  <c:v>0.2051131000001373</c:v>
                </c:pt>
                <c:pt idx="9">
                  <c:v>0.22200864867538278</c:v>
                </c:pt>
                <c:pt idx="10">
                  <c:v>0.2261335209670616</c:v>
                </c:pt>
                <c:pt idx="11">
                  <c:v>0.3211304779485335</c:v>
                </c:pt>
                <c:pt idx="12">
                  <c:v>0.34343554731058101</c:v>
                </c:pt>
                <c:pt idx="13">
                  <c:v>0.40083175839760921</c:v>
                </c:pt>
                <c:pt idx="14">
                  <c:v>0.42437357093759309</c:v>
                </c:pt>
                <c:pt idx="15">
                  <c:v>0.50495156586085743</c:v>
                </c:pt>
                <c:pt idx="16">
                  <c:v>0.51912378010218607</c:v>
                </c:pt>
                <c:pt idx="17">
                  <c:v>0.55755062424239277</c:v>
                </c:pt>
                <c:pt idx="18">
                  <c:v>0.56484028159713406</c:v>
                </c:pt>
                <c:pt idx="19">
                  <c:v>0.5384515912765887</c:v>
                </c:pt>
                <c:pt idx="20">
                  <c:v>0.56323449743484366</c:v>
                </c:pt>
                <c:pt idx="21">
                  <c:v>0.64350788368479417</c:v>
                </c:pt>
                <c:pt idx="22">
                  <c:v>0.66611450725310151</c:v>
                </c:pt>
                <c:pt idx="23">
                  <c:v>0.70691611023008138</c:v>
                </c:pt>
                <c:pt idx="24">
                  <c:v>0.73405965690137887</c:v>
                </c:pt>
                <c:pt idx="25">
                  <c:v>0.76862800850121926</c:v>
                </c:pt>
                <c:pt idx="26">
                  <c:v>0.75595304180498313</c:v>
                </c:pt>
                <c:pt idx="27">
                  <c:v>0.80134269700740202</c:v>
                </c:pt>
                <c:pt idx="28">
                  <c:v>0.81411573178756902</c:v>
                </c:pt>
                <c:pt idx="29">
                  <c:v>0.80460996928588868</c:v>
                </c:pt>
                <c:pt idx="30">
                  <c:v>0.8193297574240308</c:v>
                </c:pt>
                <c:pt idx="31">
                  <c:v>0.91836127613526775</c:v>
                </c:pt>
                <c:pt idx="32">
                  <c:v>0.91199894948314653</c:v>
                </c:pt>
                <c:pt idx="33">
                  <c:v>0.93089368577089926</c:v>
                </c:pt>
                <c:pt idx="34">
                  <c:v>0.89633802371859961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BB-43A4-9239-53BF05AA94F9}"/>
            </c:ext>
          </c:extLst>
        </c:ser>
        <c:ser>
          <c:idx val="4"/>
          <c:order val="4"/>
          <c:tx>
            <c:strRef>
              <c:f>crush!$DK$2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crush!$DF$3:$DF$47</c:f>
              <c:numCache>
                <c:formatCode>General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cat>
          <c:val>
            <c:numRef>
              <c:f>crush!$DK$3:$DK$47</c:f>
              <c:numCache>
                <c:formatCode>General</c:formatCode>
                <c:ptCount val="45"/>
                <c:pt idx="0">
                  <c:v>2.7231586633239508E-2</c:v>
                </c:pt>
                <c:pt idx="1">
                  <c:v>4.9426269143953143E-2</c:v>
                </c:pt>
                <c:pt idx="2">
                  <c:v>9.0152353619018341E-2</c:v>
                </c:pt>
                <c:pt idx="3">
                  <c:v>0.12088084872943376</c:v>
                </c:pt>
                <c:pt idx="4">
                  <c:v>0.19316040189689482</c:v>
                </c:pt>
                <c:pt idx="5">
                  <c:v>0.24861677872232493</c:v>
                </c:pt>
                <c:pt idx="6">
                  <c:v>0.27067761148232666</c:v>
                </c:pt>
                <c:pt idx="7">
                  <c:v>0.31342355434766067</c:v>
                </c:pt>
                <c:pt idx="8">
                  <c:v>0.3385047020430404</c:v>
                </c:pt>
                <c:pt idx="9">
                  <c:v>0.35595779844644482</c:v>
                </c:pt>
                <c:pt idx="10">
                  <c:v>0.42779648706796064</c:v>
                </c:pt>
                <c:pt idx="11">
                  <c:v>0.48662660112349032</c:v>
                </c:pt>
                <c:pt idx="12">
                  <c:v>0.50171962317199537</c:v>
                </c:pt>
                <c:pt idx="13">
                  <c:v>0.55336437712641029</c:v>
                </c:pt>
                <c:pt idx="14">
                  <c:v>0.58762967213786987</c:v>
                </c:pt>
                <c:pt idx="15">
                  <c:v>0.61853357518052365</c:v>
                </c:pt>
                <c:pt idx="16">
                  <c:v>0.65965207032380857</c:v>
                </c:pt>
                <c:pt idx="17">
                  <c:v>0.71730599476813017</c:v>
                </c:pt>
                <c:pt idx="18">
                  <c:v>0.69908146468303001</c:v>
                </c:pt>
                <c:pt idx="19">
                  <c:v>0.82506775378805641</c:v>
                </c:pt>
                <c:pt idx="20">
                  <c:v>0.80147102171208073</c:v>
                </c:pt>
                <c:pt idx="21">
                  <c:v>0.82087250064955086</c:v>
                </c:pt>
                <c:pt idx="22">
                  <c:v>0.8207146320813774</c:v>
                </c:pt>
                <c:pt idx="23">
                  <c:v>0.75734226845252417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BB-43A4-9239-53BF05AA94F9}"/>
            </c:ext>
          </c:extLst>
        </c:ser>
        <c:ser>
          <c:idx val="5"/>
          <c:order val="5"/>
          <c:tx>
            <c:strRef>
              <c:f>crush!$DL$2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crush!$DF$3:$DF$47</c:f>
              <c:numCache>
                <c:formatCode>General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cat>
          <c:val>
            <c:numRef>
              <c:f>crush!$DL$3:$DL$47</c:f>
              <c:numCache>
                <c:formatCode>General</c:formatCode>
                <c:ptCount val="45"/>
                <c:pt idx="0">
                  <c:v>2.557076031550469E-2</c:v>
                </c:pt>
                <c:pt idx="1">
                  <c:v>7.9468042971901034E-2</c:v>
                </c:pt>
                <c:pt idx="2">
                  <c:v>8.5620285921742603E-2</c:v>
                </c:pt>
                <c:pt idx="3">
                  <c:v>0.12061051961977592</c:v>
                </c:pt>
                <c:pt idx="4">
                  <c:v>0.18434636481596187</c:v>
                </c:pt>
                <c:pt idx="5">
                  <c:v>0.24129466678259764</c:v>
                </c:pt>
                <c:pt idx="6">
                  <c:v>0.29761795974129218</c:v>
                </c:pt>
                <c:pt idx="7">
                  <c:v>0.35892107472617218</c:v>
                </c:pt>
                <c:pt idx="8">
                  <c:v>0.44063912139155981</c:v>
                </c:pt>
                <c:pt idx="9">
                  <c:v>0.47865182402283302</c:v>
                </c:pt>
                <c:pt idx="10">
                  <c:v>0.51394127880787843</c:v>
                </c:pt>
                <c:pt idx="11">
                  <c:v>0.54042012747967094</c:v>
                </c:pt>
                <c:pt idx="12">
                  <c:v>0.57299672338960794</c:v>
                </c:pt>
                <c:pt idx="13">
                  <c:v>0.62850628339611636</c:v>
                </c:pt>
                <c:pt idx="14">
                  <c:v>0.65786982685692519</c:v>
                </c:pt>
                <c:pt idx="15">
                  <c:v>0.71321801873692026</c:v>
                </c:pt>
                <c:pt idx="16">
                  <c:v>0.75633033593235632</c:v>
                </c:pt>
                <c:pt idx="17">
                  <c:v>0.79927177778731373</c:v>
                </c:pt>
                <c:pt idx="18">
                  <c:v>0.84670227895513084</c:v>
                </c:pt>
                <c:pt idx="19">
                  <c:v>0.86794426846542994</c:v>
                </c:pt>
                <c:pt idx="20">
                  <c:v>0.90161003149658447</c:v>
                </c:pt>
                <c:pt idx="21">
                  <c:v>0.92578127326709703</c:v>
                </c:pt>
                <c:pt idx="22">
                  <c:v>0.93564969978857715</c:v>
                </c:pt>
                <c:pt idx="23">
                  <c:v>0.91231613962581615</c:v>
                </c:pt>
                <c:pt idx="24">
                  <c:v>0.94709341337301867</c:v>
                </c:pt>
                <c:pt idx="25">
                  <c:v>0.96002559296023671</c:v>
                </c:pt>
                <c:pt idx="26">
                  <c:v>0.79009874485523335</c:v>
                </c:pt>
                <c:pt idx="27">
                  <c:v>0.42119305937748458</c:v>
                </c:pt>
                <c:pt idx="28">
                  <c:v>0.30443871664450423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BB-43A4-9239-53BF05AA94F9}"/>
            </c:ext>
          </c:extLst>
        </c:ser>
        <c:ser>
          <c:idx val="6"/>
          <c:order val="6"/>
          <c:tx>
            <c:strRef>
              <c:f>crush!$DM$2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crush!$DF$3:$DF$47</c:f>
              <c:numCache>
                <c:formatCode>General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cat>
          <c:val>
            <c:numRef>
              <c:f>crush!$DM$3:$DM$47</c:f>
              <c:numCache>
                <c:formatCode>General</c:formatCode>
                <c:ptCount val="45"/>
                <c:pt idx="0">
                  <c:v>3.8488759442446674E-2</c:v>
                </c:pt>
                <c:pt idx="1">
                  <c:v>4.3940132649087367E-2</c:v>
                </c:pt>
                <c:pt idx="2">
                  <c:v>7.7626442619809041E-2</c:v>
                </c:pt>
                <c:pt idx="3">
                  <c:v>7.4060229801265212E-2</c:v>
                </c:pt>
                <c:pt idx="4">
                  <c:v>9.6974095790752571E-2</c:v>
                </c:pt>
                <c:pt idx="5">
                  <c:v>0.13089123193306149</c:v>
                </c:pt>
                <c:pt idx="6">
                  <c:v>0.15920508813295126</c:v>
                </c:pt>
                <c:pt idx="7">
                  <c:v>0.17712924899408083</c:v>
                </c:pt>
                <c:pt idx="8">
                  <c:v>0.20325843488644368</c:v>
                </c:pt>
                <c:pt idx="9">
                  <c:v>0.25410677574652829</c:v>
                </c:pt>
                <c:pt idx="10">
                  <c:v>0.28963785408227433</c:v>
                </c:pt>
                <c:pt idx="11">
                  <c:v>0.33997016599858698</c:v>
                </c:pt>
                <c:pt idx="12">
                  <c:v>0.38586966974041331</c:v>
                </c:pt>
                <c:pt idx="13">
                  <c:v>0.4378090908793722</c:v>
                </c:pt>
                <c:pt idx="14">
                  <c:v>0.52128550846993493</c:v>
                </c:pt>
                <c:pt idx="15">
                  <c:v>0.55181408116669939</c:v>
                </c:pt>
                <c:pt idx="16">
                  <c:v>0.61557719313904058</c:v>
                </c:pt>
                <c:pt idx="17">
                  <c:v>0.64238092739022734</c:v>
                </c:pt>
                <c:pt idx="18">
                  <c:v>0.62014433586708262</c:v>
                </c:pt>
                <c:pt idx="19">
                  <c:v>0.6216901411076905</c:v>
                </c:pt>
                <c:pt idx="20">
                  <c:v>0.69585372696799486</c:v>
                </c:pt>
                <c:pt idx="21">
                  <c:v>0.76771632860002681</c:v>
                </c:pt>
                <c:pt idx="22">
                  <c:v>0.77332163443764368</c:v>
                </c:pt>
                <c:pt idx="23">
                  <c:v>0.79900390784955511</c:v>
                </c:pt>
                <c:pt idx="24">
                  <c:v>0.81761291176413198</c:v>
                </c:pt>
                <c:pt idx="25">
                  <c:v>0.83573747103112261</c:v>
                </c:pt>
                <c:pt idx="26">
                  <c:v>0.84245341588726452</c:v>
                </c:pt>
                <c:pt idx="27">
                  <c:v>0.83877966147086558</c:v>
                </c:pt>
                <c:pt idx="28">
                  <c:v>0.83429575746586693</c:v>
                </c:pt>
                <c:pt idx="29">
                  <c:v>0.87090997771833822</c:v>
                </c:pt>
                <c:pt idx="30">
                  <c:v>0.88415789254407229</c:v>
                </c:pt>
                <c:pt idx="31">
                  <c:v>0.91111170432469391</c:v>
                </c:pt>
                <c:pt idx="32">
                  <c:v>0.91074537526775701</c:v>
                </c:pt>
                <c:pt idx="33">
                  <c:v>0.9077924107597779</c:v>
                </c:pt>
                <c:pt idx="34">
                  <c:v>0.91936459555545269</c:v>
                </c:pt>
                <c:pt idx="35">
                  <c:v>0.92888107892522176</c:v>
                </c:pt>
                <c:pt idx="36">
                  <c:v>0.90650208073794813</c:v>
                </c:pt>
                <c:pt idx="37">
                  <c:v>0.91851366843362769</c:v>
                </c:pt>
                <c:pt idx="38">
                  <c:v>0.75122023109767977</c:v>
                </c:pt>
                <c:pt idx="39">
                  <c:v>0.32123260231521056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CBB-43A4-9239-53BF05AA94F9}"/>
            </c:ext>
          </c:extLst>
        </c:ser>
        <c:ser>
          <c:idx val="10"/>
          <c:order val="10"/>
          <c:tx>
            <c:strRef>
              <c:f>crush!$DT$1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crush!$DT$3:$DT$31</c:f>
              <c:numCache>
                <c:formatCode>General</c:formatCode>
                <c:ptCount val="29"/>
                <c:pt idx="0">
                  <c:v>7.0758913212013941E-2</c:v>
                </c:pt>
                <c:pt idx="1">
                  <c:v>0.13821461800224508</c:v>
                </c:pt>
                <c:pt idx="2">
                  <c:v>0.18651750256547217</c:v>
                </c:pt>
                <c:pt idx="3">
                  <c:v>0.2504563435035021</c:v>
                </c:pt>
                <c:pt idx="4">
                  <c:v>0.26459195291076509</c:v>
                </c:pt>
                <c:pt idx="5">
                  <c:v>0.31077231127010407</c:v>
                </c:pt>
                <c:pt idx="6">
                  <c:v>0.32373342870573546</c:v>
                </c:pt>
                <c:pt idx="7">
                  <c:v>0.3437956346851252</c:v>
                </c:pt>
                <c:pt idx="8">
                  <c:v>0.37155503874705209</c:v>
                </c:pt>
                <c:pt idx="9">
                  <c:v>0.42584287836595769</c:v>
                </c:pt>
                <c:pt idx="10">
                  <c:v>0.47432400020043713</c:v>
                </c:pt>
                <c:pt idx="11">
                  <c:v>0.5105407155543259</c:v>
                </c:pt>
                <c:pt idx="12">
                  <c:v>0.52931624802293842</c:v>
                </c:pt>
                <c:pt idx="13">
                  <c:v>0.54406840523692535</c:v>
                </c:pt>
                <c:pt idx="14">
                  <c:v>0.56828140387537773</c:v>
                </c:pt>
                <c:pt idx="15">
                  <c:v>0.57615524570042853</c:v>
                </c:pt>
                <c:pt idx="16">
                  <c:v>0.60941777508475214</c:v>
                </c:pt>
                <c:pt idx="17">
                  <c:v>0.61703019358197853</c:v>
                </c:pt>
                <c:pt idx="18">
                  <c:v>0.65364608836346061</c:v>
                </c:pt>
                <c:pt idx="19">
                  <c:v>0.67004470178115338</c:v>
                </c:pt>
                <c:pt idx="20">
                  <c:v>0.69603434993025393</c:v>
                </c:pt>
                <c:pt idx="21">
                  <c:v>0.71469431817042472</c:v>
                </c:pt>
                <c:pt idx="22">
                  <c:v>0.72231264937655759</c:v>
                </c:pt>
                <c:pt idx="23">
                  <c:v>0.70429936335256849</c:v>
                </c:pt>
                <c:pt idx="24">
                  <c:v>0.73114708717924415</c:v>
                </c:pt>
                <c:pt idx="25">
                  <c:v>0.74113060654762275</c:v>
                </c:pt>
                <c:pt idx="26">
                  <c:v>0.72195054310788365</c:v>
                </c:pt>
                <c:pt idx="27">
                  <c:v>0.75496420800820552</c:v>
                </c:pt>
                <c:pt idx="28">
                  <c:v>0.72500960273704851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CBB-43A4-9239-53BF05AA9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8342488"/>
        <c:axId val="898344456"/>
        <c:extLst>
          <c:ext xmlns:c15="http://schemas.microsoft.com/office/drawing/2012/chart" uri="{02D57815-91ED-43cb-92C2-25804820EDAC}">
            <c15:filteredLine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crush!$DN$2</c15:sqref>
                        </c15:formulaRef>
                      </c:ext>
                    </c:extLst>
                    <c:strCache>
                      <c:ptCount val="1"/>
                      <c:pt idx="0">
                        <c:v>Max</c:v>
                      </c:pt>
                    </c:strCache>
                  </c:strRef>
                </c:tx>
                <c:spPr>
                  <a:ln w="28575" cap="rnd">
                    <a:solidFill>
                      <a:schemeClr val="tx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crush!$DF$3:$DF$47</c15:sqref>
                        </c15:formulaRef>
                      </c:ext>
                    </c:extLst>
                    <c:numCache>
                      <c:formatCode>General</c:formatCode>
                      <c:ptCount val="45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crush!$DN$3:$DN$47</c15:sqref>
                        </c15:formulaRef>
                      </c:ext>
                    </c:extLst>
                    <c:numCache>
                      <c:formatCode>General</c:formatCode>
                      <c:ptCount val="45"/>
                      <c:pt idx="0">
                        <c:v>9.1657755075077479E-2</c:v>
                      </c:pt>
                      <c:pt idx="1">
                        <c:v>0.17903668993172492</c:v>
                      </c:pt>
                      <c:pt idx="2">
                        <c:v>0.24160596582563881</c:v>
                      </c:pt>
                      <c:pt idx="3">
                        <c:v>0.32442932130769064</c:v>
                      </c:pt>
                      <c:pt idx="4">
                        <c:v>0.34273992227757505</c:v>
                      </c:pt>
                      <c:pt idx="5">
                        <c:v>0.40255977794857661</c:v>
                      </c:pt>
                      <c:pt idx="6">
                        <c:v>0.41934899747566107</c:v>
                      </c:pt>
                      <c:pt idx="7">
                        <c:v>0.4453366318025892</c:v>
                      </c:pt>
                      <c:pt idx="8">
                        <c:v>0.48129485307874931</c:v>
                      </c:pt>
                      <c:pt idx="9">
                        <c:v>0.55161675715372449</c:v>
                      </c:pt>
                      <c:pt idx="10">
                        <c:v>0.61441691319279756</c:v>
                      </c:pt>
                      <c:pt idx="11">
                        <c:v>0.66133033617859482</c:v>
                      </c:pt>
                      <c:pt idx="12">
                        <c:v>0.68565127439391027</c:v>
                      </c:pt>
                      <c:pt idx="13">
                        <c:v>0.70476052228042341</c:v>
                      </c:pt>
                      <c:pt idx="14">
                        <c:v>0.73612489742545661</c:v>
                      </c:pt>
                      <c:pt idx="15">
                        <c:v>0.74632430033796315</c:v>
                      </c:pt>
                      <c:pt idx="16">
                        <c:v>0.78941101030976435</c:v>
                      </c:pt>
                      <c:pt idx="17">
                        <c:v>0.79927177778731373</c:v>
                      </c:pt>
                      <c:pt idx="18">
                        <c:v>0.84670227895513084</c:v>
                      </c:pt>
                      <c:pt idx="19">
                        <c:v>0.86794426846542994</c:v>
                      </c:pt>
                      <c:pt idx="20">
                        <c:v>0.90161003149658447</c:v>
                      </c:pt>
                      <c:pt idx="21">
                        <c:v>0.92578127326709703</c:v>
                      </c:pt>
                      <c:pt idx="22">
                        <c:v>0.93564969978857715</c:v>
                      </c:pt>
                      <c:pt idx="23">
                        <c:v>0.91231613962581615</c:v>
                      </c:pt>
                      <c:pt idx="24">
                        <c:v>0.94709341337301867</c:v>
                      </c:pt>
                      <c:pt idx="25">
                        <c:v>0.96002559296023671</c:v>
                      </c:pt>
                      <c:pt idx="26">
                        <c:v>0.93518064442609838</c:v>
                      </c:pt>
                      <c:pt idx="27">
                        <c:v>0.9779449870962259</c:v>
                      </c:pt>
                      <c:pt idx="28">
                        <c:v>0.93914320582680744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8CBB-43A4-9239-53BF05AA94F9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crush!$DP$1</c15:sqref>
                        </c15:formulaRef>
                      </c:ext>
                    </c:extLst>
                    <c:strCache>
                      <c:ptCount val="1"/>
                      <c:pt idx="0">
                        <c:v>95% ratio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crush!$DP$3:$DP$31</c15:sqref>
                        </c15:formulaRef>
                      </c:ext>
                    </c:extLst>
                    <c:numCache>
                      <c:formatCode>General</c:formatCode>
                      <c:ptCount val="29"/>
                      <c:pt idx="0">
                        <c:v>8.7074867321323607E-2</c:v>
                      </c:pt>
                      <c:pt idx="1">
                        <c:v>0.17008485543513865</c:v>
                      </c:pt>
                      <c:pt idx="2">
                        <c:v>0.22952566753435685</c:v>
                      </c:pt>
                      <c:pt idx="3">
                        <c:v>0.30820785524230609</c:v>
                      </c:pt>
                      <c:pt idx="4">
                        <c:v>0.32560292616369629</c:v>
                      </c:pt>
                      <c:pt idx="5">
                        <c:v>0.38243178905114777</c:v>
                      </c:pt>
                      <c:pt idx="6">
                        <c:v>0.39838154760187799</c:v>
                      </c:pt>
                      <c:pt idx="7">
                        <c:v>0.42306980021245977</c:v>
                      </c:pt>
                      <c:pt idx="8">
                        <c:v>0.45723011042481182</c:v>
                      </c:pt>
                      <c:pt idx="9">
                        <c:v>0.52403591929603821</c:v>
                      </c:pt>
                      <c:pt idx="10">
                        <c:v>0.58369606753315761</c:v>
                      </c:pt>
                      <c:pt idx="11">
                        <c:v>0.62826381936966502</c:v>
                      </c:pt>
                      <c:pt idx="12">
                        <c:v>0.65136871067421476</c:v>
                      </c:pt>
                      <c:pt idx="13">
                        <c:v>0.66952249616640225</c:v>
                      </c:pt>
                      <c:pt idx="14">
                        <c:v>0.6993186525541838</c:v>
                      </c:pt>
                      <c:pt idx="15">
                        <c:v>0.70900808532106496</c:v>
                      </c:pt>
                      <c:pt idx="16">
                        <c:v>0.74994045979427615</c:v>
                      </c:pt>
                      <c:pt idx="17">
                        <c:v>0.75930818889794804</c:v>
                      </c:pt>
                      <c:pt idx="18">
                        <c:v>0.80436716500737426</c:v>
                      </c:pt>
                      <c:pt idx="19">
                        <c:v>0.82454705504215842</c:v>
                      </c:pt>
                      <c:pt idx="20">
                        <c:v>0.85652952992175513</c:v>
                      </c:pt>
                      <c:pt idx="21">
                        <c:v>0.87949220960374208</c:v>
                      </c:pt>
                      <c:pt idx="22">
                        <c:v>0.88886721479914832</c:v>
                      </c:pt>
                      <c:pt idx="23">
                        <c:v>0.86670033264452528</c:v>
                      </c:pt>
                      <c:pt idx="24">
                        <c:v>0.8997387427043676</c:v>
                      </c:pt>
                      <c:pt idx="25">
                        <c:v>0.91202431331222467</c:v>
                      </c:pt>
                      <c:pt idx="26">
                        <c:v>0.88842161220479354</c:v>
                      </c:pt>
                      <c:pt idx="27">
                        <c:v>0.92904773774141447</c:v>
                      </c:pt>
                      <c:pt idx="28">
                        <c:v>0.89218604553546688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8CBB-43A4-9239-53BF05AA94F9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crush!$DR$1</c15:sqref>
                        </c15:formulaRef>
                      </c:ext>
                    </c:extLst>
                    <c:strCache>
                      <c:ptCount val="1"/>
                      <c:pt idx="0">
                        <c:v>90% ratio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crush!$DR$3:$DR$31</c15:sqref>
                        </c15:formulaRef>
                      </c:ext>
                    </c:extLst>
                    <c:numCache>
                      <c:formatCode>General</c:formatCode>
                      <c:ptCount val="29"/>
                      <c:pt idx="0">
                        <c:v>8.2491979567569734E-2</c:v>
                      </c:pt>
                      <c:pt idx="1">
                        <c:v>0.16113302093855242</c:v>
                      </c:pt>
                      <c:pt idx="2">
                        <c:v>0.21744536924307492</c:v>
                      </c:pt>
                      <c:pt idx="3">
                        <c:v>0.2919863891769216</c:v>
                      </c:pt>
                      <c:pt idx="4">
                        <c:v>0.30846593004981754</c:v>
                      </c:pt>
                      <c:pt idx="5">
                        <c:v>0.36230380015371894</c:v>
                      </c:pt>
                      <c:pt idx="6">
                        <c:v>0.37741409772809498</c:v>
                      </c:pt>
                      <c:pt idx="7">
                        <c:v>0.40080296862233028</c:v>
                      </c:pt>
                      <c:pt idx="8">
                        <c:v>0.43316536777087433</c:v>
                      </c:pt>
                      <c:pt idx="9">
                        <c:v>0.49645508143835204</c:v>
                      </c:pt>
                      <c:pt idx="10">
                        <c:v>0.55297522187351777</c:v>
                      </c:pt>
                      <c:pt idx="11">
                        <c:v>0.59519730256073533</c:v>
                      </c:pt>
                      <c:pt idx="12">
                        <c:v>0.61708614695451924</c:v>
                      </c:pt>
                      <c:pt idx="13">
                        <c:v>0.63428447005238109</c:v>
                      </c:pt>
                      <c:pt idx="14">
                        <c:v>0.66251240768291098</c:v>
                      </c:pt>
                      <c:pt idx="15">
                        <c:v>0.67169187030416688</c:v>
                      </c:pt>
                      <c:pt idx="16">
                        <c:v>0.71046990927878795</c:v>
                      </c:pt>
                      <c:pt idx="17">
                        <c:v>0.71934460000858236</c:v>
                      </c:pt>
                      <c:pt idx="18">
                        <c:v>0.7620320510596178</c:v>
                      </c:pt>
                      <c:pt idx="19">
                        <c:v>0.78114984161888701</c:v>
                      </c:pt>
                      <c:pt idx="20">
                        <c:v>0.811449028346926</c:v>
                      </c:pt>
                      <c:pt idx="21">
                        <c:v>0.83320314594038725</c:v>
                      </c:pt>
                      <c:pt idx="22">
                        <c:v>0.8420847298097196</c:v>
                      </c:pt>
                      <c:pt idx="23">
                        <c:v>0.82108452566323453</c:v>
                      </c:pt>
                      <c:pt idx="24">
                        <c:v>0.85238407203571687</c:v>
                      </c:pt>
                      <c:pt idx="25">
                        <c:v>0.86402303366421307</c:v>
                      </c:pt>
                      <c:pt idx="26">
                        <c:v>0.84166257998348859</c:v>
                      </c:pt>
                      <c:pt idx="27">
                        <c:v>0.88015048838660337</c:v>
                      </c:pt>
                      <c:pt idx="28">
                        <c:v>0.84522888524412676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8CBB-43A4-9239-53BF05AA94F9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v>100% ratio</c:v>
                </c:tx>
                <c:spPr>
                  <a:ln w="28575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crush!$DN$3:$DN$31</c15:sqref>
                        </c15:formulaRef>
                      </c:ext>
                    </c:extLst>
                    <c:numCache>
                      <c:formatCode>General</c:formatCode>
                      <c:ptCount val="29"/>
                      <c:pt idx="0">
                        <c:v>9.1657755075077479E-2</c:v>
                      </c:pt>
                      <c:pt idx="1">
                        <c:v>0.17903668993172492</c:v>
                      </c:pt>
                      <c:pt idx="2">
                        <c:v>0.24160596582563881</c:v>
                      </c:pt>
                      <c:pt idx="3">
                        <c:v>0.32442932130769064</c:v>
                      </c:pt>
                      <c:pt idx="4">
                        <c:v>0.34273992227757505</c:v>
                      </c:pt>
                      <c:pt idx="5">
                        <c:v>0.40255977794857661</c:v>
                      </c:pt>
                      <c:pt idx="6">
                        <c:v>0.41934899747566107</c:v>
                      </c:pt>
                      <c:pt idx="7">
                        <c:v>0.4453366318025892</c:v>
                      </c:pt>
                      <c:pt idx="8">
                        <c:v>0.48129485307874931</c:v>
                      </c:pt>
                      <c:pt idx="9">
                        <c:v>0.55161675715372449</c:v>
                      </c:pt>
                      <c:pt idx="10">
                        <c:v>0.61441691319279756</c:v>
                      </c:pt>
                      <c:pt idx="11">
                        <c:v>0.66133033617859482</c:v>
                      </c:pt>
                      <c:pt idx="12">
                        <c:v>0.68565127439391027</c:v>
                      </c:pt>
                      <c:pt idx="13">
                        <c:v>0.70476052228042341</c:v>
                      </c:pt>
                      <c:pt idx="14">
                        <c:v>0.73612489742545661</c:v>
                      </c:pt>
                      <c:pt idx="15">
                        <c:v>0.74632430033796315</c:v>
                      </c:pt>
                      <c:pt idx="16">
                        <c:v>0.78941101030976435</c:v>
                      </c:pt>
                      <c:pt idx="17">
                        <c:v>0.79927177778731373</c:v>
                      </c:pt>
                      <c:pt idx="18">
                        <c:v>0.84670227895513084</c:v>
                      </c:pt>
                      <c:pt idx="19">
                        <c:v>0.86794426846542994</c:v>
                      </c:pt>
                      <c:pt idx="20">
                        <c:v>0.90161003149658447</c:v>
                      </c:pt>
                      <c:pt idx="21">
                        <c:v>0.92578127326709703</c:v>
                      </c:pt>
                      <c:pt idx="22">
                        <c:v>0.93564969978857715</c:v>
                      </c:pt>
                      <c:pt idx="23">
                        <c:v>0.91231613962581615</c:v>
                      </c:pt>
                      <c:pt idx="24">
                        <c:v>0.94709341337301867</c:v>
                      </c:pt>
                      <c:pt idx="25">
                        <c:v>0.96002559296023671</c:v>
                      </c:pt>
                      <c:pt idx="26">
                        <c:v>0.93518064442609838</c:v>
                      </c:pt>
                      <c:pt idx="27">
                        <c:v>0.9779449870962259</c:v>
                      </c:pt>
                      <c:pt idx="28">
                        <c:v>0.93914320582680744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8CBB-43A4-9239-53BF05AA94F9}"/>
                  </c:ext>
                </c:extLst>
              </c15:ser>
            </c15:filteredLineSeries>
          </c:ext>
        </c:extLst>
      </c:lineChart>
      <c:dateAx>
        <c:axId val="898342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344456"/>
        <c:crosses val="autoZero"/>
        <c:auto val="0"/>
        <c:lblOffset val="100"/>
        <c:baseTimeUnit val="days"/>
        <c:majorUnit val="5"/>
        <c:majorTimeUnit val="days"/>
        <c:minorUnit val="5"/>
        <c:minorTimeUnit val="days"/>
      </c:dateAx>
      <c:valAx>
        <c:axId val="898344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8342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0605312730216835E-3"/>
          <c:y val="0.86053319002780448"/>
          <c:w val="0.95245589376720119"/>
          <c:h val="0.127597373770415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Crush - 2nd Section - 3rd Jan to 31th Mar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crush!$DY$2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crush!$DX$3:$DX$90</c:f>
              <c:numCache>
                <c:formatCode>[$-409]d\-mmm;@</c:formatCode>
                <c:ptCount val="88"/>
                <c:pt idx="0">
                  <c:v>40911</c:v>
                </c:pt>
                <c:pt idx="1">
                  <c:v>40912</c:v>
                </c:pt>
                <c:pt idx="2">
                  <c:v>40913</c:v>
                </c:pt>
                <c:pt idx="3">
                  <c:v>40914</c:v>
                </c:pt>
                <c:pt idx="4">
                  <c:v>40915</c:v>
                </c:pt>
                <c:pt idx="5">
                  <c:v>40916</c:v>
                </c:pt>
                <c:pt idx="6">
                  <c:v>40917</c:v>
                </c:pt>
                <c:pt idx="7">
                  <c:v>40918</c:v>
                </c:pt>
                <c:pt idx="8">
                  <c:v>40919</c:v>
                </c:pt>
                <c:pt idx="9">
                  <c:v>40920</c:v>
                </c:pt>
                <c:pt idx="10">
                  <c:v>40921</c:v>
                </c:pt>
                <c:pt idx="11">
                  <c:v>40922</c:v>
                </c:pt>
                <c:pt idx="12">
                  <c:v>40923</c:v>
                </c:pt>
                <c:pt idx="13">
                  <c:v>40924</c:v>
                </c:pt>
                <c:pt idx="14">
                  <c:v>40925</c:v>
                </c:pt>
                <c:pt idx="15">
                  <c:v>40926</c:v>
                </c:pt>
                <c:pt idx="16">
                  <c:v>40927</c:v>
                </c:pt>
                <c:pt idx="17">
                  <c:v>40928</c:v>
                </c:pt>
                <c:pt idx="18">
                  <c:v>40929</c:v>
                </c:pt>
                <c:pt idx="19">
                  <c:v>40930</c:v>
                </c:pt>
                <c:pt idx="20">
                  <c:v>40931</c:v>
                </c:pt>
                <c:pt idx="21">
                  <c:v>40932</c:v>
                </c:pt>
                <c:pt idx="22">
                  <c:v>40933</c:v>
                </c:pt>
                <c:pt idx="23">
                  <c:v>40934</c:v>
                </c:pt>
                <c:pt idx="24">
                  <c:v>40935</c:v>
                </c:pt>
                <c:pt idx="25">
                  <c:v>40936</c:v>
                </c:pt>
                <c:pt idx="26">
                  <c:v>40937</c:v>
                </c:pt>
                <c:pt idx="27">
                  <c:v>40938</c:v>
                </c:pt>
                <c:pt idx="28">
                  <c:v>40939</c:v>
                </c:pt>
                <c:pt idx="29">
                  <c:v>40940</c:v>
                </c:pt>
                <c:pt idx="30">
                  <c:v>40941</c:v>
                </c:pt>
                <c:pt idx="31">
                  <c:v>40942</c:v>
                </c:pt>
                <c:pt idx="32">
                  <c:v>40943</c:v>
                </c:pt>
                <c:pt idx="33">
                  <c:v>40944</c:v>
                </c:pt>
                <c:pt idx="34">
                  <c:v>40945</c:v>
                </c:pt>
                <c:pt idx="35">
                  <c:v>40946</c:v>
                </c:pt>
                <c:pt idx="36">
                  <c:v>40947</c:v>
                </c:pt>
                <c:pt idx="37">
                  <c:v>40948</c:v>
                </c:pt>
                <c:pt idx="38">
                  <c:v>40949</c:v>
                </c:pt>
                <c:pt idx="39">
                  <c:v>40950</c:v>
                </c:pt>
                <c:pt idx="40">
                  <c:v>40951</c:v>
                </c:pt>
                <c:pt idx="41">
                  <c:v>40952</c:v>
                </c:pt>
                <c:pt idx="42">
                  <c:v>40953</c:v>
                </c:pt>
                <c:pt idx="43">
                  <c:v>40954</c:v>
                </c:pt>
                <c:pt idx="44">
                  <c:v>40955</c:v>
                </c:pt>
                <c:pt idx="45">
                  <c:v>40956</c:v>
                </c:pt>
                <c:pt idx="46">
                  <c:v>40957</c:v>
                </c:pt>
                <c:pt idx="47">
                  <c:v>40958</c:v>
                </c:pt>
                <c:pt idx="48">
                  <c:v>40959</c:v>
                </c:pt>
                <c:pt idx="49">
                  <c:v>40960</c:v>
                </c:pt>
                <c:pt idx="50">
                  <c:v>40961</c:v>
                </c:pt>
                <c:pt idx="51">
                  <c:v>40962</c:v>
                </c:pt>
                <c:pt idx="52">
                  <c:v>40963</c:v>
                </c:pt>
                <c:pt idx="53">
                  <c:v>40964</c:v>
                </c:pt>
                <c:pt idx="54">
                  <c:v>40965</c:v>
                </c:pt>
                <c:pt idx="55">
                  <c:v>40966</c:v>
                </c:pt>
                <c:pt idx="56">
                  <c:v>40967</c:v>
                </c:pt>
                <c:pt idx="57">
                  <c:v>40969</c:v>
                </c:pt>
                <c:pt idx="58">
                  <c:v>40970</c:v>
                </c:pt>
                <c:pt idx="59">
                  <c:v>40971</c:v>
                </c:pt>
                <c:pt idx="60">
                  <c:v>40972</c:v>
                </c:pt>
                <c:pt idx="61">
                  <c:v>40973</c:v>
                </c:pt>
                <c:pt idx="62">
                  <c:v>40974</c:v>
                </c:pt>
                <c:pt idx="63">
                  <c:v>40975</c:v>
                </c:pt>
                <c:pt idx="64">
                  <c:v>40976</c:v>
                </c:pt>
                <c:pt idx="65">
                  <c:v>40977</c:v>
                </c:pt>
                <c:pt idx="66">
                  <c:v>40978</c:v>
                </c:pt>
                <c:pt idx="67">
                  <c:v>40979</c:v>
                </c:pt>
                <c:pt idx="68">
                  <c:v>40980</c:v>
                </c:pt>
                <c:pt idx="69">
                  <c:v>40981</c:v>
                </c:pt>
                <c:pt idx="70">
                  <c:v>40982</c:v>
                </c:pt>
                <c:pt idx="71">
                  <c:v>40983</c:v>
                </c:pt>
                <c:pt idx="72">
                  <c:v>40984</c:v>
                </c:pt>
                <c:pt idx="73">
                  <c:v>40985</c:v>
                </c:pt>
                <c:pt idx="74">
                  <c:v>40986</c:v>
                </c:pt>
                <c:pt idx="75">
                  <c:v>40987</c:v>
                </c:pt>
                <c:pt idx="76">
                  <c:v>40988</c:v>
                </c:pt>
                <c:pt idx="77">
                  <c:v>40989</c:v>
                </c:pt>
                <c:pt idx="78">
                  <c:v>40990</c:v>
                </c:pt>
                <c:pt idx="79">
                  <c:v>40991</c:v>
                </c:pt>
                <c:pt idx="80">
                  <c:v>40992</c:v>
                </c:pt>
                <c:pt idx="81">
                  <c:v>40993</c:v>
                </c:pt>
                <c:pt idx="82">
                  <c:v>40994</c:v>
                </c:pt>
                <c:pt idx="83">
                  <c:v>40995</c:v>
                </c:pt>
                <c:pt idx="84">
                  <c:v>40996</c:v>
                </c:pt>
                <c:pt idx="85">
                  <c:v>40997</c:v>
                </c:pt>
                <c:pt idx="86">
                  <c:v>40998</c:v>
                </c:pt>
                <c:pt idx="87">
                  <c:v>40999</c:v>
                </c:pt>
              </c:numCache>
            </c:numRef>
          </c:cat>
          <c:val>
            <c:numRef>
              <c:f>crush!$DY$3:$DY$90</c:f>
              <c:numCache>
                <c:formatCode>General</c:formatCode>
                <c:ptCount val="88"/>
                <c:pt idx="0">
                  <c:v>0.73935864902203297</c:v>
                </c:pt>
                <c:pt idx="1">
                  <c:v>0.91146501407701319</c:v>
                </c:pt>
                <c:pt idx="2">
                  <c:v>0.97732578994092534</c:v>
                </c:pt>
                <c:pt idx="3">
                  <c:v>0.99997680024012559</c:v>
                </c:pt>
                <c:pt idx="4">
                  <c:v>0.98847228325206482</c:v>
                </c:pt>
                <c:pt idx="5">
                  <c:v>0.99347797139722172</c:v>
                </c:pt>
                <c:pt idx="6">
                  <c:v>0.95976202506354591</c:v>
                </c:pt>
                <c:pt idx="7">
                  <c:v>0.97930032306106951</c:v>
                </c:pt>
                <c:pt idx="8">
                  <c:v>0.97444589527427072</c:v>
                </c:pt>
                <c:pt idx="9">
                  <c:v>0.92299962328157459</c:v>
                </c:pt>
                <c:pt idx="10">
                  <c:v>0.9760031804535223</c:v>
                </c:pt>
                <c:pt idx="11">
                  <c:v>0.98339541803600938</c:v>
                </c:pt>
                <c:pt idx="12">
                  <c:v>0.95712657386236533</c:v>
                </c:pt>
                <c:pt idx="13">
                  <c:v>0.95682019170911492</c:v>
                </c:pt>
                <c:pt idx="14">
                  <c:v>0.92308465792717398</c:v>
                </c:pt>
                <c:pt idx="15">
                  <c:v>0.94627664302983272</c:v>
                </c:pt>
                <c:pt idx="16">
                  <c:v>0.97506862457831178</c:v>
                </c:pt>
                <c:pt idx="17">
                  <c:v>0.96901152539158208</c:v>
                </c:pt>
                <c:pt idx="18">
                  <c:v>0.9615199751904796</c:v>
                </c:pt>
                <c:pt idx="19">
                  <c:v>1</c:v>
                </c:pt>
                <c:pt idx="20">
                  <c:v>0.97717602433219442</c:v>
                </c:pt>
                <c:pt idx="21">
                  <c:v>0.98122641176092718</c:v>
                </c:pt>
                <c:pt idx="22">
                  <c:v>0.96562796238096926</c:v>
                </c:pt>
                <c:pt idx="23">
                  <c:v>0.92921908964682631</c:v>
                </c:pt>
                <c:pt idx="24">
                  <c:v>0.91300537433076723</c:v>
                </c:pt>
                <c:pt idx="25">
                  <c:v>0.93113978063968106</c:v>
                </c:pt>
                <c:pt idx="26">
                  <c:v>0.82513404686314229</c:v>
                </c:pt>
                <c:pt idx="27">
                  <c:v>0.83886657121583297</c:v>
                </c:pt>
                <c:pt idx="28">
                  <c:v>0.8540386432639292</c:v>
                </c:pt>
                <c:pt idx="29">
                  <c:v>0.82678310863163251</c:v>
                </c:pt>
                <c:pt idx="30">
                  <c:v>0.91818458837563965</c:v>
                </c:pt>
                <c:pt idx="31">
                  <c:v>0.88706814659059374</c:v>
                </c:pt>
                <c:pt idx="32">
                  <c:v>0.94796181753417375</c:v>
                </c:pt>
                <c:pt idx="33">
                  <c:v>0.96657072380884312</c:v>
                </c:pt>
                <c:pt idx="34">
                  <c:v>0.9130521994389641</c:v>
                </c:pt>
                <c:pt idx="35">
                  <c:v>0.9323512440738867</c:v>
                </c:pt>
                <c:pt idx="36">
                  <c:v>0.93412056052613224</c:v>
                </c:pt>
                <c:pt idx="37">
                  <c:v>0.86167291091403997</c:v>
                </c:pt>
                <c:pt idx="38">
                  <c:v>0.77258355972216008</c:v>
                </c:pt>
                <c:pt idx="39">
                  <c:v>0.81995290210000671</c:v>
                </c:pt>
                <c:pt idx="40">
                  <c:v>0.93461327775300373</c:v>
                </c:pt>
                <c:pt idx="41">
                  <c:v>0.9545633792734971</c:v>
                </c:pt>
                <c:pt idx="42">
                  <c:v>0.95961472994379293</c:v>
                </c:pt>
                <c:pt idx="43">
                  <c:v>0.92530682123595742</c:v>
                </c:pt>
                <c:pt idx="44">
                  <c:v>0.90508700044896329</c:v>
                </c:pt>
                <c:pt idx="45">
                  <c:v>0.93108884497000943</c:v>
                </c:pt>
                <c:pt idx="46">
                  <c:v>0.94586914729225635</c:v>
                </c:pt>
                <c:pt idx="47">
                  <c:v>0.92831792170343874</c:v>
                </c:pt>
                <c:pt idx="48">
                  <c:v>0.93818537644086408</c:v>
                </c:pt>
                <c:pt idx="49">
                  <c:v>0.940411712592367</c:v>
                </c:pt>
                <c:pt idx="50">
                  <c:v>0.9415968103039325</c:v>
                </c:pt>
                <c:pt idx="51">
                  <c:v>0.9353423834056922</c:v>
                </c:pt>
                <c:pt idx="52">
                  <c:v>0.9341319683722662</c:v>
                </c:pt>
                <c:pt idx="53">
                  <c:v>0.9183410699774931</c:v>
                </c:pt>
                <c:pt idx="54">
                  <c:v>0.9092318269897024</c:v>
                </c:pt>
                <c:pt idx="55">
                  <c:v>0.92752291212437665</c:v>
                </c:pt>
                <c:pt idx="56">
                  <c:v>0.91153328469031336</c:v>
                </c:pt>
                <c:pt idx="57">
                  <c:v>0.84921470214143735</c:v>
                </c:pt>
                <c:pt idx="58">
                  <c:v>0.89557147620768762</c:v>
                </c:pt>
                <c:pt idx="59">
                  <c:v>0.92039268650561945</c:v>
                </c:pt>
                <c:pt idx="60">
                  <c:v>0.8343434692167343</c:v>
                </c:pt>
                <c:pt idx="61">
                  <c:v>0.69591222514616036</c:v>
                </c:pt>
                <c:pt idx="62">
                  <c:v>0.78393891315342612</c:v>
                </c:pt>
                <c:pt idx="63">
                  <c:v>0.85445571993142</c:v>
                </c:pt>
                <c:pt idx="64">
                  <c:v>0.91865161459325928</c:v>
                </c:pt>
                <c:pt idx="65">
                  <c:v>0.9168417011562815</c:v>
                </c:pt>
                <c:pt idx="66">
                  <c:v>0.92323089426593596</c:v>
                </c:pt>
                <c:pt idx="67">
                  <c:v>0.88534119175807069</c:v>
                </c:pt>
                <c:pt idx="68">
                  <c:v>0.8768061194717679</c:v>
                </c:pt>
                <c:pt idx="69">
                  <c:v>0.87269123982465213</c:v>
                </c:pt>
                <c:pt idx="70">
                  <c:v>0.88630564781597665</c:v>
                </c:pt>
                <c:pt idx="71">
                  <c:v>0.8595567295060822</c:v>
                </c:pt>
                <c:pt idx="72">
                  <c:v>0.79593863861774716</c:v>
                </c:pt>
                <c:pt idx="73">
                  <c:v>0.74527707903998819</c:v>
                </c:pt>
                <c:pt idx="74">
                  <c:v>0.75853544597371148</c:v>
                </c:pt>
                <c:pt idx="75">
                  <c:v>0.75452414001968438</c:v>
                </c:pt>
                <c:pt idx="76">
                  <c:v>0.75552190615786707</c:v>
                </c:pt>
                <c:pt idx="77">
                  <c:v>0.72391977454526124</c:v>
                </c:pt>
                <c:pt idx="78">
                  <c:v>0.71664200468179506</c:v>
                </c:pt>
                <c:pt idx="79">
                  <c:v>0.67925348964872212</c:v>
                </c:pt>
                <c:pt idx="80">
                  <c:v>0.6753277269703557</c:v>
                </c:pt>
                <c:pt idx="81">
                  <c:v>0.64362561321584788</c:v>
                </c:pt>
                <c:pt idx="82">
                  <c:v>0.59282543014222355</c:v>
                </c:pt>
                <c:pt idx="83">
                  <c:v>0.60481132086832734</c:v>
                </c:pt>
                <c:pt idx="84">
                  <c:v>0.59242712711486811</c:v>
                </c:pt>
                <c:pt idx="85">
                  <c:v>0.54518630206457941</c:v>
                </c:pt>
                <c:pt idx="86">
                  <c:v>0.49866032026422197</c:v>
                </c:pt>
                <c:pt idx="87">
                  <c:v>0.46518102186150329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D-46B1-99CB-6B976102774B}"/>
            </c:ext>
          </c:extLst>
        </c:ser>
        <c:ser>
          <c:idx val="1"/>
          <c:order val="1"/>
          <c:tx>
            <c:strRef>
              <c:f>crush!$DZ$2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crush!$DX$3:$DX$90</c:f>
              <c:numCache>
                <c:formatCode>[$-409]d\-mmm;@</c:formatCode>
                <c:ptCount val="88"/>
                <c:pt idx="0">
                  <c:v>40911</c:v>
                </c:pt>
                <c:pt idx="1">
                  <c:v>40912</c:v>
                </c:pt>
                <c:pt idx="2">
                  <c:v>40913</c:v>
                </c:pt>
                <c:pt idx="3">
                  <c:v>40914</c:v>
                </c:pt>
                <c:pt idx="4">
                  <c:v>40915</c:v>
                </c:pt>
                <c:pt idx="5">
                  <c:v>40916</c:v>
                </c:pt>
                <c:pt idx="6">
                  <c:v>40917</c:v>
                </c:pt>
                <c:pt idx="7">
                  <c:v>40918</c:v>
                </c:pt>
                <c:pt idx="8">
                  <c:v>40919</c:v>
                </c:pt>
                <c:pt idx="9">
                  <c:v>40920</c:v>
                </c:pt>
                <c:pt idx="10">
                  <c:v>40921</c:v>
                </c:pt>
                <c:pt idx="11">
                  <c:v>40922</c:v>
                </c:pt>
                <c:pt idx="12">
                  <c:v>40923</c:v>
                </c:pt>
                <c:pt idx="13">
                  <c:v>40924</c:v>
                </c:pt>
                <c:pt idx="14">
                  <c:v>40925</c:v>
                </c:pt>
                <c:pt idx="15">
                  <c:v>40926</c:v>
                </c:pt>
                <c:pt idx="16">
                  <c:v>40927</c:v>
                </c:pt>
                <c:pt idx="17">
                  <c:v>40928</c:v>
                </c:pt>
                <c:pt idx="18">
                  <c:v>40929</c:v>
                </c:pt>
                <c:pt idx="19">
                  <c:v>40930</c:v>
                </c:pt>
                <c:pt idx="20">
                  <c:v>40931</c:v>
                </c:pt>
                <c:pt idx="21">
                  <c:v>40932</c:v>
                </c:pt>
                <c:pt idx="22">
                  <c:v>40933</c:v>
                </c:pt>
                <c:pt idx="23">
                  <c:v>40934</c:v>
                </c:pt>
                <c:pt idx="24">
                  <c:v>40935</c:v>
                </c:pt>
                <c:pt idx="25">
                  <c:v>40936</c:v>
                </c:pt>
                <c:pt idx="26">
                  <c:v>40937</c:v>
                </c:pt>
                <c:pt idx="27">
                  <c:v>40938</c:v>
                </c:pt>
                <c:pt idx="28">
                  <c:v>40939</c:v>
                </c:pt>
                <c:pt idx="29">
                  <c:v>40940</c:v>
                </c:pt>
                <c:pt idx="30">
                  <c:v>40941</c:v>
                </c:pt>
                <c:pt idx="31">
                  <c:v>40942</c:v>
                </c:pt>
                <c:pt idx="32">
                  <c:v>40943</c:v>
                </c:pt>
                <c:pt idx="33">
                  <c:v>40944</c:v>
                </c:pt>
                <c:pt idx="34">
                  <c:v>40945</c:v>
                </c:pt>
                <c:pt idx="35">
                  <c:v>40946</c:v>
                </c:pt>
                <c:pt idx="36">
                  <c:v>40947</c:v>
                </c:pt>
                <c:pt idx="37">
                  <c:v>40948</c:v>
                </c:pt>
                <c:pt idx="38">
                  <c:v>40949</c:v>
                </c:pt>
                <c:pt idx="39">
                  <c:v>40950</c:v>
                </c:pt>
                <c:pt idx="40">
                  <c:v>40951</c:v>
                </c:pt>
                <c:pt idx="41">
                  <c:v>40952</c:v>
                </c:pt>
                <c:pt idx="42">
                  <c:v>40953</c:v>
                </c:pt>
                <c:pt idx="43">
                  <c:v>40954</c:v>
                </c:pt>
                <c:pt idx="44">
                  <c:v>40955</c:v>
                </c:pt>
                <c:pt idx="45">
                  <c:v>40956</c:v>
                </c:pt>
                <c:pt idx="46">
                  <c:v>40957</c:v>
                </c:pt>
                <c:pt idx="47">
                  <c:v>40958</c:v>
                </c:pt>
                <c:pt idx="48">
                  <c:v>40959</c:v>
                </c:pt>
                <c:pt idx="49">
                  <c:v>40960</c:v>
                </c:pt>
                <c:pt idx="50">
                  <c:v>40961</c:v>
                </c:pt>
                <c:pt idx="51">
                  <c:v>40962</c:v>
                </c:pt>
                <c:pt idx="52">
                  <c:v>40963</c:v>
                </c:pt>
                <c:pt idx="53">
                  <c:v>40964</c:v>
                </c:pt>
                <c:pt idx="54">
                  <c:v>40965</c:v>
                </c:pt>
                <c:pt idx="55">
                  <c:v>40966</c:v>
                </c:pt>
                <c:pt idx="56">
                  <c:v>40967</c:v>
                </c:pt>
                <c:pt idx="57">
                  <c:v>40969</c:v>
                </c:pt>
                <c:pt idx="58">
                  <c:v>40970</c:v>
                </c:pt>
                <c:pt idx="59">
                  <c:v>40971</c:v>
                </c:pt>
                <c:pt idx="60">
                  <c:v>40972</c:v>
                </c:pt>
                <c:pt idx="61">
                  <c:v>40973</c:v>
                </c:pt>
                <c:pt idx="62">
                  <c:v>40974</c:v>
                </c:pt>
                <c:pt idx="63">
                  <c:v>40975</c:v>
                </c:pt>
                <c:pt idx="64">
                  <c:v>40976</c:v>
                </c:pt>
                <c:pt idx="65">
                  <c:v>40977</c:v>
                </c:pt>
                <c:pt idx="66">
                  <c:v>40978</c:v>
                </c:pt>
                <c:pt idx="67">
                  <c:v>40979</c:v>
                </c:pt>
                <c:pt idx="68">
                  <c:v>40980</c:v>
                </c:pt>
                <c:pt idx="69">
                  <c:v>40981</c:v>
                </c:pt>
                <c:pt idx="70">
                  <c:v>40982</c:v>
                </c:pt>
                <c:pt idx="71">
                  <c:v>40983</c:v>
                </c:pt>
                <c:pt idx="72">
                  <c:v>40984</c:v>
                </c:pt>
                <c:pt idx="73">
                  <c:v>40985</c:v>
                </c:pt>
                <c:pt idx="74">
                  <c:v>40986</c:v>
                </c:pt>
                <c:pt idx="75">
                  <c:v>40987</c:v>
                </c:pt>
                <c:pt idx="76">
                  <c:v>40988</c:v>
                </c:pt>
                <c:pt idx="77">
                  <c:v>40989</c:v>
                </c:pt>
                <c:pt idx="78">
                  <c:v>40990</c:v>
                </c:pt>
                <c:pt idx="79">
                  <c:v>40991</c:v>
                </c:pt>
                <c:pt idx="80">
                  <c:v>40992</c:v>
                </c:pt>
                <c:pt idx="81">
                  <c:v>40993</c:v>
                </c:pt>
                <c:pt idx="82">
                  <c:v>40994</c:v>
                </c:pt>
                <c:pt idx="83">
                  <c:v>40995</c:v>
                </c:pt>
                <c:pt idx="84">
                  <c:v>40996</c:v>
                </c:pt>
                <c:pt idx="85">
                  <c:v>40997</c:v>
                </c:pt>
                <c:pt idx="86">
                  <c:v>40998</c:v>
                </c:pt>
                <c:pt idx="87">
                  <c:v>40999</c:v>
                </c:pt>
              </c:numCache>
            </c:numRef>
          </c:cat>
          <c:val>
            <c:numRef>
              <c:f>crush!$DZ$3:$DZ$90</c:f>
              <c:numCache>
                <c:formatCode>General</c:formatCode>
                <c:ptCount val="88"/>
                <c:pt idx="0">
                  <c:v>0.73060470463173144</c:v>
                </c:pt>
                <c:pt idx="1">
                  <c:v>0.91578412430857514</c:v>
                </c:pt>
                <c:pt idx="2">
                  <c:v>0.96669340573921292</c:v>
                </c:pt>
                <c:pt idx="3">
                  <c:v>0.96856439784633419</c:v>
                </c:pt>
                <c:pt idx="4">
                  <c:v>0.98592974350836116</c:v>
                </c:pt>
                <c:pt idx="5">
                  <c:v>0.98042816971915858</c:v>
                </c:pt>
                <c:pt idx="6">
                  <c:v>0.95909473606128104</c:v>
                </c:pt>
                <c:pt idx="7">
                  <c:v>0.93953296326692992</c:v>
                </c:pt>
                <c:pt idx="8">
                  <c:v>0.97327913873435556</c:v>
                </c:pt>
                <c:pt idx="9">
                  <c:v>0.96403050061026152</c:v>
                </c:pt>
                <c:pt idx="10">
                  <c:v>0.94668226794442945</c:v>
                </c:pt>
                <c:pt idx="11">
                  <c:v>0.96800858079048091</c:v>
                </c:pt>
                <c:pt idx="12">
                  <c:v>0.97618718129162541</c:v>
                </c:pt>
                <c:pt idx="13">
                  <c:v>0.92091698601457828</c:v>
                </c:pt>
                <c:pt idx="14">
                  <c:v>0.93796214002734402</c:v>
                </c:pt>
                <c:pt idx="15">
                  <c:v>0.99992531742491464</c:v>
                </c:pt>
                <c:pt idx="16">
                  <c:v>1</c:v>
                </c:pt>
                <c:pt idx="17">
                  <c:v>0.98436489829353324</c:v>
                </c:pt>
                <c:pt idx="18">
                  <c:v>0.96443999770738609</c:v>
                </c:pt>
                <c:pt idx="19">
                  <c:v>0.97543789422725691</c:v>
                </c:pt>
                <c:pt idx="20">
                  <c:v>0.96242971042083436</c:v>
                </c:pt>
                <c:pt idx="21">
                  <c:v>0.9649748508627517</c:v>
                </c:pt>
                <c:pt idx="22">
                  <c:v>0.94952057168108162</c:v>
                </c:pt>
                <c:pt idx="23">
                  <c:v>0.94907352106454113</c:v>
                </c:pt>
                <c:pt idx="24">
                  <c:v>0.95236901645252314</c:v>
                </c:pt>
                <c:pt idx="25">
                  <c:v>0.92624628705481082</c:v>
                </c:pt>
                <c:pt idx="26">
                  <c:v>0.9014682627102184</c:v>
                </c:pt>
                <c:pt idx="27">
                  <c:v>0.76251917009692638</c:v>
                </c:pt>
                <c:pt idx="28">
                  <c:v>0.63836116564176559</c:v>
                </c:pt>
                <c:pt idx="29">
                  <c:v>0.69198394693784371</c:v>
                </c:pt>
                <c:pt idx="30">
                  <c:v>0.86313119470234523</c:v>
                </c:pt>
                <c:pt idx="31">
                  <c:v>0.92441414970784119</c:v>
                </c:pt>
                <c:pt idx="32">
                  <c:v>0.94382986663291313</c:v>
                </c:pt>
                <c:pt idx="33">
                  <c:v>0.93246262133420188</c:v>
                </c:pt>
                <c:pt idx="34">
                  <c:v>0.93640478054793408</c:v>
                </c:pt>
                <c:pt idx="35">
                  <c:v>0.8915510221297257</c:v>
                </c:pt>
                <c:pt idx="36">
                  <c:v>0.96180045249046608</c:v>
                </c:pt>
                <c:pt idx="37">
                  <c:v>0.95200892328856634</c:v>
                </c:pt>
                <c:pt idx="38">
                  <c:v>0.9779579250445164</c:v>
                </c:pt>
                <c:pt idx="39">
                  <c:v>0.96338873444334094</c:v>
                </c:pt>
                <c:pt idx="40">
                  <c:v>0.95526857453609493</c:v>
                </c:pt>
                <c:pt idx="41">
                  <c:v>0.96822962365793763</c:v>
                </c:pt>
                <c:pt idx="42">
                  <c:v>0.96187009527855949</c:v>
                </c:pt>
                <c:pt idx="43">
                  <c:v>0.94979796643499947</c:v>
                </c:pt>
                <c:pt idx="44">
                  <c:v>0.93094904788517541</c:v>
                </c:pt>
                <c:pt idx="45">
                  <c:v>0.95826665238841913</c:v>
                </c:pt>
                <c:pt idx="46">
                  <c:v>0.97127797933942994</c:v>
                </c:pt>
                <c:pt idx="47">
                  <c:v>0.95518802725462626</c:v>
                </c:pt>
                <c:pt idx="48">
                  <c:v>0.92630057904357199</c:v>
                </c:pt>
                <c:pt idx="49">
                  <c:v>0.94348023621270249</c:v>
                </c:pt>
                <c:pt idx="50">
                  <c:v>0.95063209535538817</c:v>
                </c:pt>
                <c:pt idx="51">
                  <c:v>0.93063431088340565</c:v>
                </c:pt>
                <c:pt idx="52">
                  <c:v>0.91616547907385359</c:v>
                </c:pt>
                <c:pt idx="53">
                  <c:v>0.94445040480989295</c:v>
                </c:pt>
                <c:pt idx="54">
                  <c:v>0.93046557693302934</c:v>
                </c:pt>
                <c:pt idx="55">
                  <c:v>0.870776003207544</c:v>
                </c:pt>
                <c:pt idx="56">
                  <c:v>0.86767450312600192</c:v>
                </c:pt>
                <c:pt idx="57">
                  <c:v>0.82350349755693475</c:v>
                </c:pt>
                <c:pt idx="58">
                  <c:v>0.80735266085046431</c:v>
                </c:pt>
                <c:pt idx="59">
                  <c:v>0.81573255513003651</c:v>
                </c:pt>
                <c:pt idx="60">
                  <c:v>0.77286761112549429</c:v>
                </c:pt>
                <c:pt idx="61">
                  <c:v>0.829455977668621</c:v>
                </c:pt>
                <c:pt idx="62">
                  <c:v>0.85413783504135898</c:v>
                </c:pt>
                <c:pt idx="63">
                  <c:v>0.85100896088816413</c:v>
                </c:pt>
                <c:pt idx="64">
                  <c:v>0.85632115373385576</c:v>
                </c:pt>
                <c:pt idx="65">
                  <c:v>0.82969940091633732</c:v>
                </c:pt>
                <c:pt idx="66">
                  <c:v>0.84194908909945487</c:v>
                </c:pt>
                <c:pt idx="67">
                  <c:v>0.81148435465978552</c:v>
                </c:pt>
                <c:pt idx="68">
                  <c:v>0.82296287284674619</c:v>
                </c:pt>
                <c:pt idx="69">
                  <c:v>0.79005193067376767</c:v>
                </c:pt>
                <c:pt idx="70">
                  <c:v>0.74303071813642863</c:v>
                </c:pt>
                <c:pt idx="71">
                  <c:v>0.72201415340239716</c:v>
                </c:pt>
                <c:pt idx="72">
                  <c:v>0.71194297268221673</c:v>
                </c:pt>
                <c:pt idx="73">
                  <c:v>0.70492285095913521</c:v>
                </c:pt>
                <c:pt idx="74">
                  <c:v>0.68178530224546918</c:v>
                </c:pt>
                <c:pt idx="75">
                  <c:v>0.65546475544678673</c:v>
                </c:pt>
                <c:pt idx="76">
                  <c:v>0.62219584242867687</c:v>
                </c:pt>
                <c:pt idx="77">
                  <c:v>0.57494338356795205</c:v>
                </c:pt>
                <c:pt idx="78">
                  <c:v>0.56829398580947021</c:v>
                </c:pt>
                <c:pt idx="79">
                  <c:v>0.52848652537805008</c:v>
                </c:pt>
                <c:pt idx="80">
                  <c:v>0.55882031946808197</c:v>
                </c:pt>
                <c:pt idx="81">
                  <c:v>0.51970911405899933</c:v>
                </c:pt>
                <c:pt idx="82">
                  <c:v>0.46776375690836658</c:v>
                </c:pt>
                <c:pt idx="83">
                  <c:v>0.45597809789243632</c:v>
                </c:pt>
                <c:pt idx="84">
                  <c:v>0.41502217487545556</c:v>
                </c:pt>
                <c:pt idx="85">
                  <c:v>0.3984456739960387</c:v>
                </c:pt>
                <c:pt idx="86">
                  <c:v>0.39542706438959108</c:v>
                </c:pt>
                <c:pt idx="87">
                  <c:v>0.38189921209085725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D-46B1-99CB-6B976102774B}"/>
            </c:ext>
          </c:extLst>
        </c:ser>
        <c:ser>
          <c:idx val="2"/>
          <c:order val="2"/>
          <c:tx>
            <c:strRef>
              <c:f>crush!$EA$2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crush!$DX$3:$DX$90</c:f>
              <c:numCache>
                <c:formatCode>[$-409]d\-mmm;@</c:formatCode>
                <c:ptCount val="88"/>
                <c:pt idx="0">
                  <c:v>40911</c:v>
                </c:pt>
                <c:pt idx="1">
                  <c:v>40912</c:v>
                </c:pt>
                <c:pt idx="2">
                  <c:v>40913</c:v>
                </c:pt>
                <c:pt idx="3">
                  <c:v>40914</c:v>
                </c:pt>
                <c:pt idx="4">
                  <c:v>40915</c:v>
                </c:pt>
                <c:pt idx="5">
                  <c:v>40916</c:v>
                </c:pt>
                <c:pt idx="6">
                  <c:v>40917</c:v>
                </c:pt>
                <c:pt idx="7">
                  <c:v>40918</c:v>
                </c:pt>
                <c:pt idx="8">
                  <c:v>40919</c:v>
                </c:pt>
                <c:pt idx="9">
                  <c:v>40920</c:v>
                </c:pt>
                <c:pt idx="10">
                  <c:v>40921</c:v>
                </c:pt>
                <c:pt idx="11">
                  <c:v>40922</c:v>
                </c:pt>
                <c:pt idx="12">
                  <c:v>40923</c:v>
                </c:pt>
                <c:pt idx="13">
                  <c:v>40924</c:v>
                </c:pt>
                <c:pt idx="14">
                  <c:v>40925</c:v>
                </c:pt>
                <c:pt idx="15">
                  <c:v>40926</c:v>
                </c:pt>
                <c:pt idx="16">
                  <c:v>40927</c:v>
                </c:pt>
                <c:pt idx="17">
                  <c:v>40928</c:v>
                </c:pt>
                <c:pt idx="18">
                  <c:v>40929</c:v>
                </c:pt>
                <c:pt idx="19">
                  <c:v>40930</c:v>
                </c:pt>
                <c:pt idx="20">
                  <c:v>40931</c:v>
                </c:pt>
                <c:pt idx="21">
                  <c:v>40932</c:v>
                </c:pt>
                <c:pt idx="22">
                  <c:v>40933</c:v>
                </c:pt>
                <c:pt idx="23">
                  <c:v>40934</c:v>
                </c:pt>
                <c:pt idx="24">
                  <c:v>40935</c:v>
                </c:pt>
                <c:pt idx="25">
                  <c:v>40936</c:v>
                </c:pt>
                <c:pt idx="26">
                  <c:v>40937</c:v>
                </c:pt>
                <c:pt idx="27">
                  <c:v>40938</c:v>
                </c:pt>
                <c:pt idx="28">
                  <c:v>40939</c:v>
                </c:pt>
                <c:pt idx="29">
                  <c:v>40940</c:v>
                </c:pt>
                <c:pt idx="30">
                  <c:v>40941</c:v>
                </c:pt>
                <c:pt idx="31">
                  <c:v>40942</c:v>
                </c:pt>
                <c:pt idx="32">
                  <c:v>40943</c:v>
                </c:pt>
                <c:pt idx="33">
                  <c:v>40944</c:v>
                </c:pt>
                <c:pt idx="34">
                  <c:v>40945</c:v>
                </c:pt>
                <c:pt idx="35">
                  <c:v>40946</c:v>
                </c:pt>
                <c:pt idx="36">
                  <c:v>40947</c:v>
                </c:pt>
                <c:pt idx="37">
                  <c:v>40948</c:v>
                </c:pt>
                <c:pt idx="38">
                  <c:v>40949</c:v>
                </c:pt>
                <c:pt idx="39">
                  <c:v>40950</c:v>
                </c:pt>
                <c:pt idx="40">
                  <c:v>40951</c:v>
                </c:pt>
                <c:pt idx="41">
                  <c:v>40952</c:v>
                </c:pt>
                <c:pt idx="42">
                  <c:v>40953</c:v>
                </c:pt>
                <c:pt idx="43">
                  <c:v>40954</c:v>
                </c:pt>
                <c:pt idx="44">
                  <c:v>40955</c:v>
                </c:pt>
                <c:pt idx="45">
                  <c:v>40956</c:v>
                </c:pt>
                <c:pt idx="46">
                  <c:v>40957</c:v>
                </c:pt>
                <c:pt idx="47">
                  <c:v>40958</c:v>
                </c:pt>
                <c:pt idx="48">
                  <c:v>40959</c:v>
                </c:pt>
                <c:pt idx="49">
                  <c:v>40960</c:v>
                </c:pt>
                <c:pt idx="50">
                  <c:v>40961</c:v>
                </c:pt>
                <c:pt idx="51">
                  <c:v>40962</c:v>
                </c:pt>
                <c:pt idx="52">
                  <c:v>40963</c:v>
                </c:pt>
                <c:pt idx="53">
                  <c:v>40964</c:v>
                </c:pt>
                <c:pt idx="54">
                  <c:v>40965</c:v>
                </c:pt>
                <c:pt idx="55">
                  <c:v>40966</c:v>
                </c:pt>
                <c:pt idx="56">
                  <c:v>40967</c:v>
                </c:pt>
                <c:pt idx="57">
                  <c:v>40969</c:v>
                </c:pt>
                <c:pt idx="58">
                  <c:v>40970</c:v>
                </c:pt>
                <c:pt idx="59">
                  <c:v>40971</c:v>
                </c:pt>
                <c:pt idx="60">
                  <c:v>40972</c:v>
                </c:pt>
                <c:pt idx="61">
                  <c:v>40973</c:v>
                </c:pt>
                <c:pt idx="62">
                  <c:v>40974</c:v>
                </c:pt>
                <c:pt idx="63">
                  <c:v>40975</c:v>
                </c:pt>
                <c:pt idx="64">
                  <c:v>40976</c:v>
                </c:pt>
                <c:pt idx="65">
                  <c:v>40977</c:v>
                </c:pt>
                <c:pt idx="66">
                  <c:v>40978</c:v>
                </c:pt>
                <c:pt idx="67">
                  <c:v>40979</c:v>
                </c:pt>
                <c:pt idx="68">
                  <c:v>40980</c:v>
                </c:pt>
                <c:pt idx="69">
                  <c:v>40981</c:v>
                </c:pt>
                <c:pt idx="70">
                  <c:v>40982</c:v>
                </c:pt>
                <c:pt idx="71">
                  <c:v>40983</c:v>
                </c:pt>
                <c:pt idx="72">
                  <c:v>40984</c:v>
                </c:pt>
                <c:pt idx="73">
                  <c:v>40985</c:v>
                </c:pt>
                <c:pt idx="74">
                  <c:v>40986</c:v>
                </c:pt>
                <c:pt idx="75">
                  <c:v>40987</c:v>
                </c:pt>
                <c:pt idx="76">
                  <c:v>40988</c:v>
                </c:pt>
                <c:pt idx="77">
                  <c:v>40989</c:v>
                </c:pt>
                <c:pt idx="78">
                  <c:v>40990</c:v>
                </c:pt>
                <c:pt idx="79">
                  <c:v>40991</c:v>
                </c:pt>
                <c:pt idx="80">
                  <c:v>40992</c:v>
                </c:pt>
                <c:pt idx="81">
                  <c:v>40993</c:v>
                </c:pt>
                <c:pt idx="82">
                  <c:v>40994</c:v>
                </c:pt>
                <c:pt idx="83">
                  <c:v>40995</c:v>
                </c:pt>
                <c:pt idx="84">
                  <c:v>40996</c:v>
                </c:pt>
                <c:pt idx="85">
                  <c:v>40997</c:v>
                </c:pt>
                <c:pt idx="86">
                  <c:v>40998</c:v>
                </c:pt>
                <c:pt idx="87">
                  <c:v>40999</c:v>
                </c:pt>
              </c:numCache>
            </c:numRef>
          </c:cat>
          <c:val>
            <c:numRef>
              <c:f>crush!$EA$3:$EA$90</c:f>
              <c:numCache>
                <c:formatCode>General</c:formatCode>
                <c:ptCount val="88"/>
                <c:pt idx="0">
                  <c:v>0.66477936928847836</c:v>
                </c:pt>
                <c:pt idx="1">
                  <c:v>0.82122144488650184</c:v>
                </c:pt>
                <c:pt idx="2">
                  <c:v>0.8867526116349228</c:v>
                </c:pt>
                <c:pt idx="3">
                  <c:v>0.97729093098371878</c:v>
                </c:pt>
                <c:pt idx="4">
                  <c:v>0.98818983937102145</c:v>
                </c:pt>
                <c:pt idx="5">
                  <c:v>1</c:v>
                </c:pt>
                <c:pt idx="6">
                  <c:v>0.92798623267270597</c:v>
                </c:pt>
                <c:pt idx="7">
                  <c:v>0.90799654582979306</c:v>
                </c:pt>
                <c:pt idx="8">
                  <c:v>0.77426711187053743</c:v>
                </c:pt>
                <c:pt idx="9">
                  <c:v>0.79044835978028993</c:v>
                </c:pt>
                <c:pt idx="10">
                  <c:v>0.86520661104032903</c:v>
                </c:pt>
                <c:pt idx="11">
                  <c:v>0.9451486768334928</c:v>
                </c:pt>
                <c:pt idx="12">
                  <c:v>0.96658330033795381</c:v>
                </c:pt>
                <c:pt idx="13">
                  <c:v>0.96195681491448026</c:v>
                </c:pt>
                <c:pt idx="14">
                  <c:v>0.98392489400414451</c:v>
                </c:pt>
                <c:pt idx="15">
                  <c:v>0.97518614729216535</c:v>
                </c:pt>
                <c:pt idx="16">
                  <c:v>0.9498426451263664</c:v>
                </c:pt>
                <c:pt idx="17">
                  <c:v>0.96278400545034215</c:v>
                </c:pt>
                <c:pt idx="18">
                  <c:v>0.95673228182507086</c:v>
                </c:pt>
                <c:pt idx="19">
                  <c:v>0.95035784064101747</c:v>
                </c:pt>
                <c:pt idx="20">
                  <c:v>0.99413964751815276</c:v>
                </c:pt>
                <c:pt idx="21">
                  <c:v>0.98133444847724594</c:v>
                </c:pt>
                <c:pt idx="22">
                  <c:v>0.95273714651334862</c:v>
                </c:pt>
                <c:pt idx="23">
                  <c:v>0.94842385632544501</c:v>
                </c:pt>
                <c:pt idx="24">
                  <c:v>0.90821128612741686</c:v>
                </c:pt>
                <c:pt idx="25">
                  <c:v>0.92278706753807871</c:v>
                </c:pt>
                <c:pt idx="26">
                  <c:v>0.93900515782546989</c:v>
                </c:pt>
                <c:pt idx="27">
                  <c:v>0.94577580517955306</c:v>
                </c:pt>
                <c:pt idx="28">
                  <c:v>0.97296041748630446</c:v>
                </c:pt>
                <c:pt idx="29">
                  <c:v>0.88288792608035893</c:v>
                </c:pt>
                <c:pt idx="30">
                  <c:v>0.90231902755811866</c:v>
                </c:pt>
                <c:pt idx="31">
                  <c:v>0.91326264743273855</c:v>
                </c:pt>
                <c:pt idx="32">
                  <c:v>0.89300631685892795</c:v>
                </c:pt>
                <c:pt idx="33">
                  <c:v>0.96432591195963402</c:v>
                </c:pt>
                <c:pt idx="34">
                  <c:v>0.93061432850362613</c:v>
                </c:pt>
                <c:pt idx="35">
                  <c:v>0.92874813995381456</c:v>
                </c:pt>
                <c:pt idx="36">
                  <c:v>0.94270771637002759</c:v>
                </c:pt>
                <c:pt idx="37">
                  <c:v>0.98019495469394102</c:v>
                </c:pt>
                <c:pt idx="38">
                  <c:v>0.9771436175143382</c:v>
                </c:pt>
                <c:pt idx="39">
                  <c:v>0.93952389327196162</c:v>
                </c:pt>
                <c:pt idx="40">
                  <c:v>0.99833807205514946</c:v>
                </c:pt>
                <c:pt idx="41">
                  <c:v>0.97906057933451318</c:v>
                </c:pt>
                <c:pt idx="42">
                  <c:v>0.94619010329674091</c:v>
                </c:pt>
                <c:pt idx="43">
                  <c:v>0.94831584637362676</c:v>
                </c:pt>
                <c:pt idx="44">
                  <c:v>0.93775741591551798</c:v>
                </c:pt>
                <c:pt idx="45">
                  <c:v>0.94118835240818777</c:v>
                </c:pt>
                <c:pt idx="46">
                  <c:v>0.83095425396060452</c:v>
                </c:pt>
                <c:pt idx="47">
                  <c:v>0.77937818033745654</c:v>
                </c:pt>
                <c:pt idx="48">
                  <c:v>0.83132936531259238</c:v>
                </c:pt>
                <c:pt idx="49">
                  <c:v>0.90980765995202528</c:v>
                </c:pt>
                <c:pt idx="50">
                  <c:v>0.88180781722213442</c:v>
                </c:pt>
                <c:pt idx="51">
                  <c:v>0.89603197785746436</c:v>
                </c:pt>
                <c:pt idx="52">
                  <c:v>0.87125178252263957</c:v>
                </c:pt>
                <c:pt idx="53">
                  <c:v>0.88526485020434698</c:v>
                </c:pt>
                <c:pt idx="54">
                  <c:v>0.91116582158267345</c:v>
                </c:pt>
                <c:pt idx="55">
                  <c:v>0.89764843308958386</c:v>
                </c:pt>
                <c:pt idx="56">
                  <c:v>0.90577286619552189</c:v>
                </c:pt>
                <c:pt idx="57">
                  <c:v>0.88054002192525493</c:v>
                </c:pt>
                <c:pt idx="58">
                  <c:v>0.81389674215916108</c:v>
                </c:pt>
                <c:pt idx="59">
                  <c:v>0.74245227806452541</c:v>
                </c:pt>
                <c:pt idx="60">
                  <c:v>0.79503111443634134</c:v>
                </c:pt>
                <c:pt idx="61">
                  <c:v>0.84314591930132521</c:v>
                </c:pt>
                <c:pt idx="62">
                  <c:v>0.84204144188858188</c:v>
                </c:pt>
                <c:pt idx="63">
                  <c:v>0.79648928614645786</c:v>
                </c:pt>
                <c:pt idx="64">
                  <c:v>0.83212828776481351</c:v>
                </c:pt>
                <c:pt idx="65">
                  <c:v>0.81542672591653642</c:v>
                </c:pt>
                <c:pt idx="66">
                  <c:v>0.79820760548565428</c:v>
                </c:pt>
                <c:pt idx="67">
                  <c:v>0.78955081426673557</c:v>
                </c:pt>
                <c:pt idx="68">
                  <c:v>0.79315804216682961</c:v>
                </c:pt>
                <c:pt idx="69">
                  <c:v>0.76987386031998872</c:v>
                </c:pt>
                <c:pt idx="70">
                  <c:v>0.7574268622179372</c:v>
                </c:pt>
                <c:pt idx="71">
                  <c:v>0.75230010223255728</c:v>
                </c:pt>
                <c:pt idx="72">
                  <c:v>0.6916264551659228</c:v>
                </c:pt>
                <c:pt idx="73">
                  <c:v>0.69403496781093166</c:v>
                </c:pt>
                <c:pt idx="74">
                  <c:v>0.68079044361494356</c:v>
                </c:pt>
                <c:pt idx="75">
                  <c:v>0.62963788220601213</c:v>
                </c:pt>
                <c:pt idx="76">
                  <c:v>0.62024257621071277</c:v>
                </c:pt>
                <c:pt idx="77">
                  <c:v>0.62133820846395194</c:v>
                </c:pt>
                <c:pt idx="78">
                  <c:v>0.58350999251068669</c:v>
                </c:pt>
                <c:pt idx="79">
                  <c:v>0.56532059451036087</c:v>
                </c:pt>
                <c:pt idx="80">
                  <c:v>0.51908560553176109</c:v>
                </c:pt>
                <c:pt idx="81">
                  <c:v>0.48151803223762241</c:v>
                </c:pt>
                <c:pt idx="82">
                  <c:v>0.49379295602788875</c:v>
                </c:pt>
                <c:pt idx="83">
                  <c:v>0.4607942158372923</c:v>
                </c:pt>
                <c:pt idx="84">
                  <c:v>0.47418637573920591</c:v>
                </c:pt>
                <c:pt idx="85">
                  <c:v>0.42610297726155355</c:v>
                </c:pt>
                <c:pt idx="86">
                  <c:v>0.40946688547179194</c:v>
                </c:pt>
                <c:pt idx="87">
                  <c:v>0.38140891874245125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D-46B1-99CB-6B976102774B}"/>
            </c:ext>
          </c:extLst>
        </c:ser>
        <c:ser>
          <c:idx val="3"/>
          <c:order val="3"/>
          <c:tx>
            <c:strRef>
              <c:f>crush!$EB$2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crush!$DX$3:$DX$90</c:f>
              <c:numCache>
                <c:formatCode>[$-409]d\-mmm;@</c:formatCode>
                <c:ptCount val="88"/>
                <c:pt idx="0">
                  <c:v>40911</c:v>
                </c:pt>
                <c:pt idx="1">
                  <c:v>40912</c:v>
                </c:pt>
                <c:pt idx="2">
                  <c:v>40913</c:v>
                </c:pt>
                <c:pt idx="3">
                  <c:v>40914</c:v>
                </c:pt>
                <c:pt idx="4">
                  <c:v>40915</c:v>
                </c:pt>
                <c:pt idx="5">
                  <c:v>40916</c:v>
                </c:pt>
                <c:pt idx="6">
                  <c:v>40917</c:v>
                </c:pt>
                <c:pt idx="7">
                  <c:v>40918</c:v>
                </c:pt>
                <c:pt idx="8">
                  <c:v>40919</c:v>
                </c:pt>
                <c:pt idx="9">
                  <c:v>40920</c:v>
                </c:pt>
                <c:pt idx="10">
                  <c:v>40921</c:v>
                </c:pt>
                <c:pt idx="11">
                  <c:v>40922</c:v>
                </c:pt>
                <c:pt idx="12">
                  <c:v>40923</c:v>
                </c:pt>
                <c:pt idx="13">
                  <c:v>40924</c:v>
                </c:pt>
                <c:pt idx="14">
                  <c:v>40925</c:v>
                </c:pt>
                <c:pt idx="15">
                  <c:v>40926</c:v>
                </c:pt>
                <c:pt idx="16">
                  <c:v>40927</c:v>
                </c:pt>
                <c:pt idx="17">
                  <c:v>40928</c:v>
                </c:pt>
                <c:pt idx="18">
                  <c:v>40929</c:v>
                </c:pt>
                <c:pt idx="19">
                  <c:v>40930</c:v>
                </c:pt>
                <c:pt idx="20">
                  <c:v>40931</c:v>
                </c:pt>
                <c:pt idx="21">
                  <c:v>40932</c:v>
                </c:pt>
                <c:pt idx="22">
                  <c:v>40933</c:v>
                </c:pt>
                <c:pt idx="23">
                  <c:v>40934</c:v>
                </c:pt>
                <c:pt idx="24">
                  <c:v>40935</c:v>
                </c:pt>
                <c:pt idx="25">
                  <c:v>40936</c:v>
                </c:pt>
                <c:pt idx="26">
                  <c:v>40937</c:v>
                </c:pt>
                <c:pt idx="27">
                  <c:v>40938</c:v>
                </c:pt>
                <c:pt idx="28">
                  <c:v>40939</c:v>
                </c:pt>
                <c:pt idx="29">
                  <c:v>40940</c:v>
                </c:pt>
                <c:pt idx="30">
                  <c:v>40941</c:v>
                </c:pt>
                <c:pt idx="31">
                  <c:v>40942</c:v>
                </c:pt>
                <c:pt idx="32">
                  <c:v>40943</c:v>
                </c:pt>
                <c:pt idx="33">
                  <c:v>40944</c:v>
                </c:pt>
                <c:pt idx="34">
                  <c:v>40945</c:v>
                </c:pt>
                <c:pt idx="35">
                  <c:v>40946</c:v>
                </c:pt>
                <c:pt idx="36">
                  <c:v>40947</c:v>
                </c:pt>
                <c:pt idx="37">
                  <c:v>40948</c:v>
                </c:pt>
                <c:pt idx="38">
                  <c:v>40949</c:v>
                </c:pt>
                <c:pt idx="39">
                  <c:v>40950</c:v>
                </c:pt>
                <c:pt idx="40">
                  <c:v>40951</c:v>
                </c:pt>
                <c:pt idx="41">
                  <c:v>40952</c:v>
                </c:pt>
                <c:pt idx="42">
                  <c:v>40953</c:v>
                </c:pt>
                <c:pt idx="43">
                  <c:v>40954</c:v>
                </c:pt>
                <c:pt idx="44">
                  <c:v>40955</c:v>
                </c:pt>
                <c:pt idx="45">
                  <c:v>40956</c:v>
                </c:pt>
                <c:pt idx="46">
                  <c:v>40957</c:v>
                </c:pt>
                <c:pt idx="47">
                  <c:v>40958</c:v>
                </c:pt>
                <c:pt idx="48">
                  <c:v>40959</c:v>
                </c:pt>
                <c:pt idx="49">
                  <c:v>40960</c:v>
                </c:pt>
                <c:pt idx="50">
                  <c:v>40961</c:v>
                </c:pt>
                <c:pt idx="51">
                  <c:v>40962</c:v>
                </c:pt>
                <c:pt idx="52">
                  <c:v>40963</c:v>
                </c:pt>
                <c:pt idx="53">
                  <c:v>40964</c:v>
                </c:pt>
                <c:pt idx="54">
                  <c:v>40965</c:v>
                </c:pt>
                <c:pt idx="55">
                  <c:v>40966</c:v>
                </c:pt>
                <c:pt idx="56">
                  <c:v>40967</c:v>
                </c:pt>
                <c:pt idx="57">
                  <c:v>40969</c:v>
                </c:pt>
                <c:pt idx="58">
                  <c:v>40970</c:v>
                </c:pt>
                <c:pt idx="59">
                  <c:v>40971</c:v>
                </c:pt>
                <c:pt idx="60">
                  <c:v>40972</c:v>
                </c:pt>
                <c:pt idx="61">
                  <c:v>40973</c:v>
                </c:pt>
                <c:pt idx="62">
                  <c:v>40974</c:v>
                </c:pt>
                <c:pt idx="63">
                  <c:v>40975</c:v>
                </c:pt>
                <c:pt idx="64">
                  <c:v>40976</c:v>
                </c:pt>
                <c:pt idx="65">
                  <c:v>40977</c:v>
                </c:pt>
                <c:pt idx="66">
                  <c:v>40978</c:v>
                </c:pt>
                <c:pt idx="67">
                  <c:v>40979</c:v>
                </c:pt>
                <c:pt idx="68">
                  <c:v>40980</c:v>
                </c:pt>
                <c:pt idx="69">
                  <c:v>40981</c:v>
                </c:pt>
                <c:pt idx="70">
                  <c:v>40982</c:v>
                </c:pt>
                <c:pt idx="71">
                  <c:v>40983</c:v>
                </c:pt>
                <c:pt idx="72">
                  <c:v>40984</c:v>
                </c:pt>
                <c:pt idx="73">
                  <c:v>40985</c:v>
                </c:pt>
                <c:pt idx="74">
                  <c:v>40986</c:v>
                </c:pt>
                <c:pt idx="75">
                  <c:v>40987</c:v>
                </c:pt>
                <c:pt idx="76">
                  <c:v>40988</c:v>
                </c:pt>
                <c:pt idx="77">
                  <c:v>40989</c:v>
                </c:pt>
                <c:pt idx="78">
                  <c:v>40990</c:v>
                </c:pt>
                <c:pt idx="79">
                  <c:v>40991</c:v>
                </c:pt>
                <c:pt idx="80">
                  <c:v>40992</c:v>
                </c:pt>
                <c:pt idx="81">
                  <c:v>40993</c:v>
                </c:pt>
                <c:pt idx="82">
                  <c:v>40994</c:v>
                </c:pt>
                <c:pt idx="83">
                  <c:v>40995</c:v>
                </c:pt>
                <c:pt idx="84">
                  <c:v>40996</c:v>
                </c:pt>
                <c:pt idx="85">
                  <c:v>40997</c:v>
                </c:pt>
                <c:pt idx="86">
                  <c:v>40998</c:v>
                </c:pt>
                <c:pt idx="87">
                  <c:v>40999</c:v>
                </c:pt>
              </c:numCache>
            </c:numRef>
          </c:cat>
          <c:val>
            <c:numRef>
              <c:f>crush!$EB$3:$EB$90</c:f>
              <c:numCache>
                <c:formatCode>General</c:formatCode>
                <c:ptCount val="88"/>
                <c:pt idx="0">
                  <c:v>0.42029640236902044</c:v>
                </c:pt>
                <c:pt idx="1">
                  <c:v>0.78562538037731589</c:v>
                </c:pt>
                <c:pt idx="2">
                  <c:v>0.94670483452985665</c:v>
                </c:pt>
                <c:pt idx="3">
                  <c:v>0.98236019631018434</c:v>
                </c:pt>
                <c:pt idx="4">
                  <c:v>1</c:v>
                </c:pt>
                <c:pt idx="5">
                  <c:v>0.99917268821035088</c:v>
                </c:pt>
                <c:pt idx="6">
                  <c:v>0.98764518449759986</c:v>
                </c:pt>
                <c:pt idx="7">
                  <c:v>0.97703839881814425</c:v>
                </c:pt>
                <c:pt idx="8">
                  <c:v>0.97256550503804162</c:v>
                </c:pt>
                <c:pt idx="9">
                  <c:v>0.98888110796098538</c:v>
                </c:pt>
                <c:pt idx="10">
                  <c:v>0.98296045174972457</c:v>
                </c:pt>
                <c:pt idx="11">
                  <c:v>0.99434092889685399</c:v>
                </c:pt>
                <c:pt idx="12">
                  <c:v>0.97345857716788675</c:v>
                </c:pt>
                <c:pt idx="13">
                  <c:v>0.99055481852481253</c:v>
                </c:pt>
                <c:pt idx="14">
                  <c:v>0.97167758932484316</c:v>
                </c:pt>
                <c:pt idx="15">
                  <c:v>0.96083470295881002</c:v>
                </c:pt>
                <c:pt idx="16">
                  <c:v>0.97799309608016272</c:v>
                </c:pt>
                <c:pt idx="17">
                  <c:v>0.96073021912022583</c:v>
                </c:pt>
                <c:pt idx="18">
                  <c:v>0.92125684221227155</c:v>
                </c:pt>
                <c:pt idx="19">
                  <c:v>0.9632018050206006</c:v>
                </c:pt>
                <c:pt idx="20">
                  <c:v>0.9719307208404887</c:v>
                </c:pt>
                <c:pt idx="21">
                  <c:v>0.9310995623457049</c:v>
                </c:pt>
                <c:pt idx="22">
                  <c:v>0.94058438778083864</c:v>
                </c:pt>
                <c:pt idx="23">
                  <c:v>0.85544311524499184</c:v>
                </c:pt>
                <c:pt idx="24">
                  <c:v>0.75501810470090891</c:v>
                </c:pt>
                <c:pt idx="25">
                  <c:v>0.75379833281967146</c:v>
                </c:pt>
                <c:pt idx="26">
                  <c:v>0.84611670079091983</c:v>
                </c:pt>
                <c:pt idx="27">
                  <c:v>0.90484973808058777</c:v>
                </c:pt>
                <c:pt idx="28">
                  <c:v>0.92158135758467408</c:v>
                </c:pt>
                <c:pt idx="29">
                  <c:v>0.94966591365887121</c:v>
                </c:pt>
                <c:pt idx="30">
                  <c:v>0.93483831245046145</c:v>
                </c:pt>
                <c:pt idx="31">
                  <c:v>0.95272251013995612</c:v>
                </c:pt>
                <c:pt idx="32">
                  <c:v>0.9951827070454724</c:v>
                </c:pt>
                <c:pt idx="33">
                  <c:v>0.97917168073995897</c:v>
                </c:pt>
                <c:pt idx="34">
                  <c:v>0.94798104765013746</c:v>
                </c:pt>
                <c:pt idx="35">
                  <c:v>0.8529170847287193</c:v>
                </c:pt>
                <c:pt idx="36">
                  <c:v>0.75427942740877807</c:v>
                </c:pt>
                <c:pt idx="37">
                  <c:v>0.80971516064345017</c:v>
                </c:pt>
                <c:pt idx="38">
                  <c:v>0.94097514433158125</c:v>
                </c:pt>
                <c:pt idx="39">
                  <c:v>0.93591651642383</c:v>
                </c:pt>
                <c:pt idx="40">
                  <c:v>0.96170202048187448</c:v>
                </c:pt>
                <c:pt idx="41">
                  <c:v>0.93062563911403029</c:v>
                </c:pt>
                <c:pt idx="42">
                  <c:v>0.95402597533438616</c:v>
                </c:pt>
                <c:pt idx="43">
                  <c:v>0.95612324476904254</c:v>
                </c:pt>
                <c:pt idx="44">
                  <c:v>0.93608468612945839</c:v>
                </c:pt>
                <c:pt idx="45">
                  <c:v>0.91188251796160791</c:v>
                </c:pt>
                <c:pt idx="46">
                  <c:v>0.88153703804620298</c:v>
                </c:pt>
                <c:pt idx="47">
                  <c:v>0.92685001742465445</c:v>
                </c:pt>
                <c:pt idx="48">
                  <c:v>0.94797170107253892</c:v>
                </c:pt>
                <c:pt idx="49">
                  <c:v>0.93278021071703066</c:v>
                </c:pt>
                <c:pt idx="50">
                  <c:v>0.94616906177487126</c:v>
                </c:pt>
                <c:pt idx="51">
                  <c:v>0.94196764463038885</c:v>
                </c:pt>
                <c:pt idx="52">
                  <c:v>0.90146865828297995</c:v>
                </c:pt>
                <c:pt idx="53">
                  <c:v>0.88973221894896437</c:v>
                </c:pt>
                <c:pt idx="54">
                  <c:v>0.90046002014025073</c:v>
                </c:pt>
                <c:pt idx="55">
                  <c:v>0.88483742404474142</c:v>
                </c:pt>
                <c:pt idx="56">
                  <c:v>0.85330158580418503</c:v>
                </c:pt>
                <c:pt idx="57">
                  <c:v>0.78329869161651233</c:v>
                </c:pt>
                <c:pt idx="58">
                  <c:v>0.7943631894131451</c:v>
                </c:pt>
                <c:pt idx="59">
                  <c:v>0.82681884812244755</c:v>
                </c:pt>
                <c:pt idx="60">
                  <c:v>0.78779809102680365</c:v>
                </c:pt>
                <c:pt idx="61">
                  <c:v>0.74179208375558825</c:v>
                </c:pt>
                <c:pt idx="62">
                  <c:v>0.75056663340486263</c:v>
                </c:pt>
                <c:pt idx="63">
                  <c:v>0.73871924410412948</c:v>
                </c:pt>
                <c:pt idx="64">
                  <c:v>0.68305357406992762</c:v>
                </c:pt>
                <c:pt idx="65">
                  <c:v>0.69723167285419108</c:v>
                </c:pt>
                <c:pt idx="66">
                  <c:v>0.6579031152358461</c:v>
                </c:pt>
                <c:pt idx="67">
                  <c:v>0.61505566502891773</c:v>
                </c:pt>
                <c:pt idx="68">
                  <c:v>0.582290190856112</c:v>
                </c:pt>
                <c:pt idx="69">
                  <c:v>0.56927117302066299</c:v>
                </c:pt>
                <c:pt idx="70">
                  <c:v>0.52820904277949565</c:v>
                </c:pt>
                <c:pt idx="71">
                  <c:v>0.50350263567991504</c:v>
                </c:pt>
                <c:pt idx="72">
                  <c:v>0.44120662897202617</c:v>
                </c:pt>
                <c:pt idx="73">
                  <c:v>0.40463636043077439</c:v>
                </c:pt>
                <c:pt idx="74">
                  <c:v>0.36607162107022378</c:v>
                </c:pt>
                <c:pt idx="75">
                  <c:v>0.33651789839843826</c:v>
                </c:pt>
                <c:pt idx="76">
                  <c:v>0.30548138080229842</c:v>
                </c:pt>
                <c:pt idx="77">
                  <c:v>0.29009401072588742</c:v>
                </c:pt>
                <c:pt idx="78">
                  <c:v>0.25793122365980214</c:v>
                </c:pt>
                <c:pt idx="79">
                  <c:v>0.2407602829526502</c:v>
                </c:pt>
                <c:pt idx="80">
                  <c:v>0.19868091901449136</c:v>
                </c:pt>
                <c:pt idx="81">
                  <c:v>0.19586211760202007</c:v>
                </c:pt>
                <c:pt idx="82">
                  <c:v>0.16071444304974195</c:v>
                </c:pt>
                <c:pt idx="83">
                  <c:v>0.14717408676244145</c:v>
                </c:pt>
                <c:pt idx="84">
                  <c:v>0.11856516982516213</c:v>
                </c:pt>
                <c:pt idx="85">
                  <c:v>0.10074941143122029</c:v>
                </c:pt>
                <c:pt idx="86">
                  <c:v>7.4840020570716939E-2</c:v>
                </c:pt>
                <c:pt idx="87">
                  <c:v>6.0690199648565091E-2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D-46B1-99CB-6B976102774B}"/>
            </c:ext>
          </c:extLst>
        </c:ser>
        <c:ser>
          <c:idx val="4"/>
          <c:order val="4"/>
          <c:tx>
            <c:strRef>
              <c:f>crush!$EC$2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crush!$DX$3:$DX$90</c:f>
              <c:numCache>
                <c:formatCode>[$-409]d\-mmm;@</c:formatCode>
                <c:ptCount val="88"/>
                <c:pt idx="0">
                  <c:v>40911</c:v>
                </c:pt>
                <c:pt idx="1">
                  <c:v>40912</c:v>
                </c:pt>
                <c:pt idx="2">
                  <c:v>40913</c:v>
                </c:pt>
                <c:pt idx="3">
                  <c:v>40914</c:v>
                </c:pt>
                <c:pt idx="4">
                  <c:v>40915</c:v>
                </c:pt>
                <c:pt idx="5">
                  <c:v>40916</c:v>
                </c:pt>
                <c:pt idx="6">
                  <c:v>40917</c:v>
                </c:pt>
                <c:pt idx="7">
                  <c:v>40918</c:v>
                </c:pt>
                <c:pt idx="8">
                  <c:v>40919</c:v>
                </c:pt>
                <c:pt idx="9">
                  <c:v>40920</c:v>
                </c:pt>
                <c:pt idx="10">
                  <c:v>40921</c:v>
                </c:pt>
                <c:pt idx="11">
                  <c:v>40922</c:v>
                </c:pt>
                <c:pt idx="12">
                  <c:v>40923</c:v>
                </c:pt>
                <c:pt idx="13">
                  <c:v>40924</c:v>
                </c:pt>
                <c:pt idx="14">
                  <c:v>40925</c:v>
                </c:pt>
                <c:pt idx="15">
                  <c:v>40926</c:v>
                </c:pt>
                <c:pt idx="16">
                  <c:v>40927</c:v>
                </c:pt>
                <c:pt idx="17">
                  <c:v>40928</c:v>
                </c:pt>
                <c:pt idx="18">
                  <c:v>40929</c:v>
                </c:pt>
                <c:pt idx="19">
                  <c:v>40930</c:v>
                </c:pt>
                <c:pt idx="20">
                  <c:v>40931</c:v>
                </c:pt>
                <c:pt idx="21">
                  <c:v>40932</c:v>
                </c:pt>
                <c:pt idx="22">
                  <c:v>40933</c:v>
                </c:pt>
                <c:pt idx="23">
                  <c:v>40934</c:v>
                </c:pt>
                <c:pt idx="24">
                  <c:v>40935</c:v>
                </c:pt>
                <c:pt idx="25">
                  <c:v>40936</c:v>
                </c:pt>
                <c:pt idx="26">
                  <c:v>40937</c:v>
                </c:pt>
                <c:pt idx="27">
                  <c:v>40938</c:v>
                </c:pt>
                <c:pt idx="28">
                  <c:v>40939</c:v>
                </c:pt>
                <c:pt idx="29">
                  <c:v>40940</c:v>
                </c:pt>
                <c:pt idx="30">
                  <c:v>40941</c:v>
                </c:pt>
                <c:pt idx="31">
                  <c:v>40942</c:v>
                </c:pt>
                <c:pt idx="32">
                  <c:v>40943</c:v>
                </c:pt>
                <c:pt idx="33">
                  <c:v>40944</c:v>
                </c:pt>
                <c:pt idx="34">
                  <c:v>40945</c:v>
                </c:pt>
                <c:pt idx="35">
                  <c:v>40946</c:v>
                </c:pt>
                <c:pt idx="36">
                  <c:v>40947</c:v>
                </c:pt>
                <c:pt idx="37">
                  <c:v>40948</c:v>
                </c:pt>
                <c:pt idx="38">
                  <c:v>40949</c:v>
                </c:pt>
                <c:pt idx="39">
                  <c:v>40950</c:v>
                </c:pt>
                <c:pt idx="40">
                  <c:v>40951</c:v>
                </c:pt>
                <c:pt idx="41">
                  <c:v>40952</c:v>
                </c:pt>
                <c:pt idx="42">
                  <c:v>40953</c:v>
                </c:pt>
                <c:pt idx="43">
                  <c:v>40954</c:v>
                </c:pt>
                <c:pt idx="44">
                  <c:v>40955</c:v>
                </c:pt>
                <c:pt idx="45">
                  <c:v>40956</c:v>
                </c:pt>
                <c:pt idx="46">
                  <c:v>40957</c:v>
                </c:pt>
                <c:pt idx="47">
                  <c:v>40958</c:v>
                </c:pt>
                <c:pt idx="48">
                  <c:v>40959</c:v>
                </c:pt>
                <c:pt idx="49">
                  <c:v>40960</c:v>
                </c:pt>
                <c:pt idx="50">
                  <c:v>40961</c:v>
                </c:pt>
                <c:pt idx="51">
                  <c:v>40962</c:v>
                </c:pt>
                <c:pt idx="52">
                  <c:v>40963</c:v>
                </c:pt>
                <c:pt idx="53">
                  <c:v>40964</c:v>
                </c:pt>
                <c:pt idx="54">
                  <c:v>40965</c:v>
                </c:pt>
                <c:pt idx="55">
                  <c:v>40966</c:v>
                </c:pt>
                <c:pt idx="56">
                  <c:v>40967</c:v>
                </c:pt>
                <c:pt idx="57">
                  <c:v>40969</c:v>
                </c:pt>
                <c:pt idx="58">
                  <c:v>40970</c:v>
                </c:pt>
                <c:pt idx="59">
                  <c:v>40971</c:v>
                </c:pt>
                <c:pt idx="60">
                  <c:v>40972</c:v>
                </c:pt>
                <c:pt idx="61">
                  <c:v>40973</c:v>
                </c:pt>
                <c:pt idx="62">
                  <c:v>40974</c:v>
                </c:pt>
                <c:pt idx="63">
                  <c:v>40975</c:v>
                </c:pt>
                <c:pt idx="64">
                  <c:v>40976</c:v>
                </c:pt>
                <c:pt idx="65">
                  <c:v>40977</c:v>
                </c:pt>
                <c:pt idx="66">
                  <c:v>40978</c:v>
                </c:pt>
                <c:pt idx="67">
                  <c:v>40979</c:v>
                </c:pt>
                <c:pt idx="68">
                  <c:v>40980</c:v>
                </c:pt>
                <c:pt idx="69">
                  <c:v>40981</c:v>
                </c:pt>
                <c:pt idx="70">
                  <c:v>40982</c:v>
                </c:pt>
                <c:pt idx="71">
                  <c:v>40983</c:v>
                </c:pt>
                <c:pt idx="72">
                  <c:v>40984</c:v>
                </c:pt>
                <c:pt idx="73">
                  <c:v>40985</c:v>
                </c:pt>
                <c:pt idx="74">
                  <c:v>40986</c:v>
                </c:pt>
                <c:pt idx="75">
                  <c:v>40987</c:v>
                </c:pt>
                <c:pt idx="76">
                  <c:v>40988</c:v>
                </c:pt>
                <c:pt idx="77">
                  <c:v>40989</c:v>
                </c:pt>
                <c:pt idx="78">
                  <c:v>40990</c:v>
                </c:pt>
                <c:pt idx="79">
                  <c:v>40991</c:v>
                </c:pt>
                <c:pt idx="80">
                  <c:v>40992</c:v>
                </c:pt>
                <c:pt idx="81">
                  <c:v>40993</c:v>
                </c:pt>
                <c:pt idx="82">
                  <c:v>40994</c:v>
                </c:pt>
                <c:pt idx="83">
                  <c:v>40995</c:v>
                </c:pt>
                <c:pt idx="84">
                  <c:v>40996</c:v>
                </c:pt>
                <c:pt idx="85">
                  <c:v>40997</c:v>
                </c:pt>
                <c:pt idx="86">
                  <c:v>40998</c:v>
                </c:pt>
                <c:pt idx="87">
                  <c:v>40999</c:v>
                </c:pt>
              </c:numCache>
            </c:numRef>
          </c:cat>
          <c:val>
            <c:numRef>
              <c:f>crush!$EC$3:$EC$90</c:f>
              <c:numCache>
                <c:formatCode>General</c:formatCode>
                <c:ptCount val="88"/>
                <c:pt idx="0">
                  <c:v>7.4766130498295807E-2</c:v>
                </c:pt>
                <c:pt idx="1">
                  <c:v>0.52496501506048765</c:v>
                </c:pt>
                <c:pt idx="2">
                  <c:v>0.90552479070668501</c:v>
                </c:pt>
                <c:pt idx="3">
                  <c:v>0.96292047043510887</c:v>
                </c:pt>
                <c:pt idx="4">
                  <c:v>0.96534998409344863</c:v>
                </c:pt>
                <c:pt idx="5">
                  <c:v>0.97729164618204101</c:v>
                </c:pt>
                <c:pt idx="6">
                  <c:v>0.91549486874453079</c:v>
                </c:pt>
                <c:pt idx="7">
                  <c:v>0.82221762141927268</c:v>
                </c:pt>
                <c:pt idx="8">
                  <c:v>0.67396293552574327</c:v>
                </c:pt>
                <c:pt idx="9">
                  <c:v>0.62599728559672629</c:v>
                </c:pt>
                <c:pt idx="10">
                  <c:v>0.62907183714780612</c:v>
                </c:pt>
                <c:pt idx="11">
                  <c:v>0.7579824873969474</c:v>
                </c:pt>
                <c:pt idx="12">
                  <c:v>0.86015692460810178</c:v>
                </c:pt>
                <c:pt idx="13">
                  <c:v>0.92084366913635041</c:v>
                </c:pt>
                <c:pt idx="14">
                  <c:v>0.963672387152821</c:v>
                </c:pt>
                <c:pt idx="15">
                  <c:v>0.97820028814005999</c:v>
                </c:pt>
                <c:pt idx="16">
                  <c:v>0.96200338750182035</c:v>
                </c:pt>
                <c:pt idx="17">
                  <c:v>0.95071302034637917</c:v>
                </c:pt>
                <c:pt idx="18">
                  <c:v>0.97601161917663426</c:v>
                </c:pt>
                <c:pt idx="19">
                  <c:v>0.99392151525813122</c:v>
                </c:pt>
                <c:pt idx="20">
                  <c:v>0.97956948132073995</c:v>
                </c:pt>
                <c:pt idx="21">
                  <c:v>0.99053077995825933</c:v>
                </c:pt>
                <c:pt idx="22">
                  <c:v>1</c:v>
                </c:pt>
                <c:pt idx="23">
                  <c:v>0.97251597461268846</c:v>
                </c:pt>
                <c:pt idx="24">
                  <c:v>0.8328917437865091</c:v>
                </c:pt>
                <c:pt idx="25">
                  <c:v>0.78174636060874525</c:v>
                </c:pt>
                <c:pt idx="26">
                  <c:v>0.86864037272202588</c:v>
                </c:pt>
                <c:pt idx="27">
                  <c:v>0.91318059449618871</c:v>
                </c:pt>
                <c:pt idx="28">
                  <c:v>0.90487324567058025</c:v>
                </c:pt>
                <c:pt idx="29">
                  <c:v>0.92042715390107477</c:v>
                </c:pt>
                <c:pt idx="30">
                  <c:v>0.97611155764415569</c:v>
                </c:pt>
                <c:pt idx="31">
                  <c:v>0.97016070134160715</c:v>
                </c:pt>
                <c:pt idx="32">
                  <c:v>0.9441109003735576</c:v>
                </c:pt>
                <c:pt idx="33">
                  <c:v>0.92659908783159295</c:v>
                </c:pt>
                <c:pt idx="34">
                  <c:v>0.91995304799060507</c:v>
                </c:pt>
                <c:pt idx="35">
                  <c:v>0.90277984807459799</c:v>
                </c:pt>
                <c:pt idx="36">
                  <c:v>0.93155180997374687</c:v>
                </c:pt>
                <c:pt idx="37">
                  <c:v>0.96268274309508151</c:v>
                </c:pt>
                <c:pt idx="38">
                  <c:v>0.97983213410150316</c:v>
                </c:pt>
                <c:pt idx="39">
                  <c:v>0.99359018688121725</c:v>
                </c:pt>
                <c:pt idx="40">
                  <c:v>0.97681306968097947</c:v>
                </c:pt>
                <c:pt idx="41">
                  <c:v>0.98572551138197295</c:v>
                </c:pt>
                <c:pt idx="42">
                  <c:v>0.97610903874994781</c:v>
                </c:pt>
                <c:pt idx="43">
                  <c:v>0.98880966063456122</c:v>
                </c:pt>
                <c:pt idx="44">
                  <c:v>0.96297026772308136</c:v>
                </c:pt>
                <c:pt idx="45">
                  <c:v>0.93555272059867478</c:v>
                </c:pt>
                <c:pt idx="46">
                  <c:v>0.95992348206790401</c:v>
                </c:pt>
                <c:pt idx="47">
                  <c:v>0.97267752326744072</c:v>
                </c:pt>
                <c:pt idx="48">
                  <c:v>0.97029379631727719</c:v>
                </c:pt>
                <c:pt idx="49">
                  <c:v>0.95055953304630803</c:v>
                </c:pt>
                <c:pt idx="50">
                  <c:v>0.90564117791067289</c:v>
                </c:pt>
                <c:pt idx="51">
                  <c:v>0.88870357945943423</c:v>
                </c:pt>
                <c:pt idx="52">
                  <c:v>0.91666302826392554</c:v>
                </c:pt>
                <c:pt idx="53">
                  <c:v>0.90671680826306256</c:v>
                </c:pt>
                <c:pt idx="54">
                  <c:v>0.871617937913853</c:v>
                </c:pt>
                <c:pt idx="55">
                  <c:v>0.87263838483216105</c:v>
                </c:pt>
                <c:pt idx="56">
                  <c:v>0.87552801203295738</c:v>
                </c:pt>
                <c:pt idx="57">
                  <c:v>0.86152105320361483</c:v>
                </c:pt>
                <c:pt idx="58">
                  <c:v>0.79303737088611403</c:v>
                </c:pt>
                <c:pt idx="59">
                  <c:v>0.83238480739498655</c:v>
                </c:pt>
                <c:pt idx="60">
                  <c:v>0.88073177056611551</c:v>
                </c:pt>
                <c:pt idx="61">
                  <c:v>0.83460282326236424</c:v>
                </c:pt>
                <c:pt idx="62">
                  <c:v>0.8354742177422213</c:v>
                </c:pt>
                <c:pt idx="63">
                  <c:v>0.82618106125979796</c:v>
                </c:pt>
                <c:pt idx="64">
                  <c:v>0.77819816762414462</c:v>
                </c:pt>
                <c:pt idx="65">
                  <c:v>0.76165628566647092</c:v>
                </c:pt>
                <c:pt idx="66">
                  <c:v>0.76228405752196704</c:v>
                </c:pt>
                <c:pt idx="67">
                  <c:v>0.69864987627764741</c:v>
                </c:pt>
                <c:pt idx="68">
                  <c:v>0.72171171938216327</c:v>
                </c:pt>
                <c:pt idx="69">
                  <c:v>0.73423740317085351</c:v>
                </c:pt>
                <c:pt idx="70">
                  <c:v>0.7017813977125883</c:v>
                </c:pt>
                <c:pt idx="71">
                  <c:v>0.69042859860303329</c:v>
                </c:pt>
                <c:pt idx="72">
                  <c:v>0.62298553668810464</c:v>
                </c:pt>
                <c:pt idx="73">
                  <c:v>0.54845508357870076</c:v>
                </c:pt>
                <c:pt idx="74">
                  <c:v>0.5692562548609067</c:v>
                </c:pt>
                <c:pt idx="75">
                  <c:v>0.49012998994728696</c:v>
                </c:pt>
                <c:pt idx="76">
                  <c:v>0.46579786492097658</c:v>
                </c:pt>
                <c:pt idx="77">
                  <c:v>0.46096722429147619</c:v>
                </c:pt>
                <c:pt idx="78">
                  <c:v>0.45473252344749165</c:v>
                </c:pt>
                <c:pt idx="79">
                  <c:v>0.45704443958213359</c:v>
                </c:pt>
                <c:pt idx="80">
                  <c:v>0.43680678602249245</c:v>
                </c:pt>
                <c:pt idx="81">
                  <c:v>0.38467136576800359</c:v>
                </c:pt>
                <c:pt idx="82">
                  <c:v>0.34174812222689532</c:v>
                </c:pt>
                <c:pt idx="83">
                  <c:v>0.30008635341006457</c:v>
                </c:pt>
                <c:pt idx="84">
                  <c:v>0.25429542027161545</c:v>
                </c:pt>
                <c:pt idx="85">
                  <c:v>0.28989333537037459</c:v>
                </c:pt>
                <c:pt idx="86">
                  <c:v>0.29052770369172137</c:v>
                </c:pt>
                <c:pt idx="87">
                  <c:v>0.2506796369590964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D-46B1-99CB-6B976102774B}"/>
            </c:ext>
          </c:extLst>
        </c:ser>
        <c:ser>
          <c:idx val="5"/>
          <c:order val="5"/>
          <c:tx>
            <c:strRef>
              <c:f>crush!$ED$2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crush!$DX$3:$DX$90</c:f>
              <c:numCache>
                <c:formatCode>[$-409]d\-mmm;@</c:formatCode>
                <c:ptCount val="88"/>
                <c:pt idx="0">
                  <c:v>40911</c:v>
                </c:pt>
                <c:pt idx="1">
                  <c:v>40912</c:v>
                </c:pt>
                <c:pt idx="2">
                  <c:v>40913</c:v>
                </c:pt>
                <c:pt idx="3">
                  <c:v>40914</c:v>
                </c:pt>
                <c:pt idx="4">
                  <c:v>40915</c:v>
                </c:pt>
                <c:pt idx="5">
                  <c:v>40916</c:v>
                </c:pt>
                <c:pt idx="6">
                  <c:v>40917</c:v>
                </c:pt>
                <c:pt idx="7">
                  <c:v>40918</c:v>
                </c:pt>
                <c:pt idx="8">
                  <c:v>40919</c:v>
                </c:pt>
                <c:pt idx="9">
                  <c:v>40920</c:v>
                </c:pt>
                <c:pt idx="10">
                  <c:v>40921</c:v>
                </c:pt>
                <c:pt idx="11">
                  <c:v>40922</c:v>
                </c:pt>
                <c:pt idx="12">
                  <c:v>40923</c:v>
                </c:pt>
                <c:pt idx="13">
                  <c:v>40924</c:v>
                </c:pt>
                <c:pt idx="14">
                  <c:v>40925</c:v>
                </c:pt>
                <c:pt idx="15">
                  <c:v>40926</c:v>
                </c:pt>
                <c:pt idx="16">
                  <c:v>40927</c:v>
                </c:pt>
                <c:pt idx="17">
                  <c:v>40928</c:v>
                </c:pt>
                <c:pt idx="18">
                  <c:v>40929</c:v>
                </c:pt>
                <c:pt idx="19">
                  <c:v>40930</c:v>
                </c:pt>
                <c:pt idx="20">
                  <c:v>40931</c:v>
                </c:pt>
                <c:pt idx="21">
                  <c:v>40932</c:v>
                </c:pt>
                <c:pt idx="22">
                  <c:v>40933</c:v>
                </c:pt>
                <c:pt idx="23">
                  <c:v>40934</c:v>
                </c:pt>
                <c:pt idx="24">
                  <c:v>40935</c:v>
                </c:pt>
                <c:pt idx="25">
                  <c:v>40936</c:v>
                </c:pt>
                <c:pt idx="26">
                  <c:v>40937</c:v>
                </c:pt>
                <c:pt idx="27">
                  <c:v>40938</c:v>
                </c:pt>
                <c:pt idx="28">
                  <c:v>40939</c:v>
                </c:pt>
                <c:pt idx="29">
                  <c:v>40940</c:v>
                </c:pt>
                <c:pt idx="30">
                  <c:v>40941</c:v>
                </c:pt>
                <c:pt idx="31">
                  <c:v>40942</c:v>
                </c:pt>
                <c:pt idx="32">
                  <c:v>40943</c:v>
                </c:pt>
                <c:pt idx="33">
                  <c:v>40944</c:v>
                </c:pt>
                <c:pt idx="34">
                  <c:v>40945</c:v>
                </c:pt>
                <c:pt idx="35">
                  <c:v>40946</c:v>
                </c:pt>
                <c:pt idx="36">
                  <c:v>40947</c:v>
                </c:pt>
                <c:pt idx="37">
                  <c:v>40948</c:v>
                </c:pt>
                <c:pt idx="38">
                  <c:v>40949</c:v>
                </c:pt>
                <c:pt idx="39">
                  <c:v>40950</c:v>
                </c:pt>
                <c:pt idx="40">
                  <c:v>40951</c:v>
                </c:pt>
                <c:pt idx="41">
                  <c:v>40952</c:v>
                </c:pt>
                <c:pt idx="42">
                  <c:v>40953</c:v>
                </c:pt>
                <c:pt idx="43">
                  <c:v>40954</c:v>
                </c:pt>
                <c:pt idx="44">
                  <c:v>40955</c:v>
                </c:pt>
                <c:pt idx="45">
                  <c:v>40956</c:v>
                </c:pt>
                <c:pt idx="46">
                  <c:v>40957</c:v>
                </c:pt>
                <c:pt idx="47">
                  <c:v>40958</c:v>
                </c:pt>
                <c:pt idx="48">
                  <c:v>40959</c:v>
                </c:pt>
                <c:pt idx="49">
                  <c:v>40960</c:v>
                </c:pt>
                <c:pt idx="50">
                  <c:v>40961</c:v>
                </c:pt>
                <c:pt idx="51">
                  <c:v>40962</c:v>
                </c:pt>
                <c:pt idx="52">
                  <c:v>40963</c:v>
                </c:pt>
                <c:pt idx="53">
                  <c:v>40964</c:v>
                </c:pt>
                <c:pt idx="54">
                  <c:v>40965</c:v>
                </c:pt>
                <c:pt idx="55">
                  <c:v>40966</c:v>
                </c:pt>
                <c:pt idx="56">
                  <c:v>40967</c:v>
                </c:pt>
                <c:pt idx="57">
                  <c:v>40969</c:v>
                </c:pt>
                <c:pt idx="58">
                  <c:v>40970</c:v>
                </c:pt>
                <c:pt idx="59">
                  <c:v>40971</c:v>
                </c:pt>
                <c:pt idx="60">
                  <c:v>40972</c:v>
                </c:pt>
                <c:pt idx="61">
                  <c:v>40973</c:v>
                </c:pt>
                <c:pt idx="62">
                  <c:v>40974</c:v>
                </c:pt>
                <c:pt idx="63">
                  <c:v>40975</c:v>
                </c:pt>
                <c:pt idx="64">
                  <c:v>40976</c:v>
                </c:pt>
                <c:pt idx="65">
                  <c:v>40977</c:v>
                </c:pt>
                <c:pt idx="66">
                  <c:v>40978</c:v>
                </c:pt>
                <c:pt idx="67">
                  <c:v>40979</c:v>
                </c:pt>
                <c:pt idx="68">
                  <c:v>40980</c:v>
                </c:pt>
                <c:pt idx="69">
                  <c:v>40981</c:v>
                </c:pt>
                <c:pt idx="70">
                  <c:v>40982</c:v>
                </c:pt>
                <c:pt idx="71">
                  <c:v>40983</c:v>
                </c:pt>
                <c:pt idx="72">
                  <c:v>40984</c:v>
                </c:pt>
                <c:pt idx="73">
                  <c:v>40985</c:v>
                </c:pt>
                <c:pt idx="74">
                  <c:v>40986</c:v>
                </c:pt>
                <c:pt idx="75">
                  <c:v>40987</c:v>
                </c:pt>
                <c:pt idx="76">
                  <c:v>40988</c:v>
                </c:pt>
                <c:pt idx="77">
                  <c:v>40989</c:v>
                </c:pt>
                <c:pt idx="78">
                  <c:v>40990</c:v>
                </c:pt>
                <c:pt idx="79">
                  <c:v>40991</c:v>
                </c:pt>
                <c:pt idx="80">
                  <c:v>40992</c:v>
                </c:pt>
                <c:pt idx="81">
                  <c:v>40993</c:v>
                </c:pt>
                <c:pt idx="82">
                  <c:v>40994</c:v>
                </c:pt>
                <c:pt idx="83">
                  <c:v>40995</c:v>
                </c:pt>
                <c:pt idx="84">
                  <c:v>40996</c:v>
                </c:pt>
                <c:pt idx="85">
                  <c:v>40997</c:v>
                </c:pt>
                <c:pt idx="86">
                  <c:v>40998</c:v>
                </c:pt>
                <c:pt idx="87">
                  <c:v>40999</c:v>
                </c:pt>
              </c:numCache>
            </c:numRef>
          </c:cat>
          <c:val>
            <c:numRef>
              <c:f>crush!$ED$3:$ED$90</c:f>
              <c:numCache>
                <c:formatCode>General</c:formatCode>
                <c:ptCount val="88"/>
                <c:pt idx="0">
                  <c:v>0.42641394838992908</c:v>
                </c:pt>
                <c:pt idx="1">
                  <c:v>0.86548744592305227</c:v>
                </c:pt>
                <c:pt idx="2">
                  <c:v>0.94381435639307643</c:v>
                </c:pt>
                <c:pt idx="3">
                  <c:v>0.97800306955755423</c:v>
                </c:pt>
                <c:pt idx="4">
                  <c:v>0.98225035992666498</c:v>
                </c:pt>
                <c:pt idx="5">
                  <c:v>0.97370861256993402</c:v>
                </c:pt>
                <c:pt idx="6">
                  <c:v>0.98148788629261208</c:v>
                </c:pt>
                <c:pt idx="7">
                  <c:v>0.9700842212312405</c:v>
                </c:pt>
                <c:pt idx="8">
                  <c:v>0.90688392856340194</c:v>
                </c:pt>
                <c:pt idx="9">
                  <c:v>0.91313589463451683</c:v>
                </c:pt>
                <c:pt idx="10">
                  <c:v>0.95812647360533698</c:v>
                </c:pt>
                <c:pt idx="11">
                  <c:v>0.96864133320630341</c:v>
                </c:pt>
                <c:pt idx="12">
                  <c:v>0.97212369103756024</c:v>
                </c:pt>
                <c:pt idx="13">
                  <c:v>0.97852059286148996</c:v>
                </c:pt>
                <c:pt idx="14">
                  <c:v>1</c:v>
                </c:pt>
                <c:pt idx="15">
                  <c:v>0.98051611027578589</c:v>
                </c:pt>
                <c:pt idx="16">
                  <c:v>0.97568046046967771</c:v>
                </c:pt>
                <c:pt idx="17">
                  <c:v>0.96049010410476265</c:v>
                </c:pt>
                <c:pt idx="18">
                  <c:v>0.96185119150247123</c:v>
                </c:pt>
                <c:pt idx="19">
                  <c:v>0.97918042470884559</c:v>
                </c:pt>
                <c:pt idx="20">
                  <c:v>0.9452513085668155</c:v>
                </c:pt>
                <c:pt idx="21">
                  <c:v>0.95258268003426916</c:v>
                </c:pt>
                <c:pt idx="22">
                  <c:v>0.97068284320491471</c:v>
                </c:pt>
                <c:pt idx="23">
                  <c:v>0.94963307921636331</c:v>
                </c:pt>
                <c:pt idx="24">
                  <c:v>0.91878941935261715</c:v>
                </c:pt>
                <c:pt idx="25">
                  <c:v>0.91155039429507667</c:v>
                </c:pt>
                <c:pt idx="26">
                  <c:v>0.91764079930398645</c:v>
                </c:pt>
                <c:pt idx="27">
                  <c:v>0.90991700485453753</c:v>
                </c:pt>
                <c:pt idx="28">
                  <c:v>0.89041230270597271</c:v>
                </c:pt>
                <c:pt idx="29">
                  <c:v>0.88060150648537372</c:v>
                </c:pt>
                <c:pt idx="30">
                  <c:v>0.8648324990431544</c:v>
                </c:pt>
                <c:pt idx="31">
                  <c:v>0.91184977711965698</c:v>
                </c:pt>
                <c:pt idx="32">
                  <c:v>0.93824690562249768</c:v>
                </c:pt>
                <c:pt idx="33">
                  <c:v>0.96391568958321405</c:v>
                </c:pt>
                <c:pt idx="34">
                  <c:v>0.9372278603617954</c:v>
                </c:pt>
                <c:pt idx="35">
                  <c:v>0.94234867322169968</c:v>
                </c:pt>
                <c:pt idx="36">
                  <c:v>0.9467352056882633</c:v>
                </c:pt>
                <c:pt idx="37">
                  <c:v>0.96542083426057435</c:v>
                </c:pt>
                <c:pt idx="38">
                  <c:v>0.97363530932304676</c:v>
                </c:pt>
                <c:pt idx="39">
                  <c:v>0.96833075600672203</c:v>
                </c:pt>
                <c:pt idx="40">
                  <c:v>0.98341448051065772</c:v>
                </c:pt>
                <c:pt idx="41">
                  <c:v>0.95230651927765031</c:v>
                </c:pt>
                <c:pt idx="42">
                  <c:v>0.91148251787758006</c:v>
                </c:pt>
                <c:pt idx="43">
                  <c:v>0.86155964474037183</c:v>
                </c:pt>
                <c:pt idx="44">
                  <c:v>0.80419823462284368</c:v>
                </c:pt>
                <c:pt idx="45">
                  <c:v>0.88478783738669731</c:v>
                </c:pt>
                <c:pt idx="46">
                  <c:v>0.97167305894759892</c:v>
                </c:pt>
                <c:pt idx="47">
                  <c:v>0.96605529301228588</c:v>
                </c:pt>
                <c:pt idx="48">
                  <c:v>0.97428307242728251</c:v>
                </c:pt>
                <c:pt idx="49">
                  <c:v>0.94351308526173694</c:v>
                </c:pt>
                <c:pt idx="50">
                  <c:v>0.907704890446421</c:v>
                </c:pt>
                <c:pt idx="51">
                  <c:v>0.84352021526170806</c:v>
                </c:pt>
                <c:pt idx="52">
                  <c:v>0.77139536619951576</c:v>
                </c:pt>
                <c:pt idx="53">
                  <c:v>0.83178770568549221</c:v>
                </c:pt>
                <c:pt idx="54">
                  <c:v>0.88570386730436013</c:v>
                </c:pt>
                <c:pt idx="55">
                  <c:v>0.84701873864073829</c:v>
                </c:pt>
                <c:pt idx="56">
                  <c:v>0.7183362700676692</c:v>
                </c:pt>
                <c:pt idx="57">
                  <c:v>0.77279299233274246</c:v>
                </c:pt>
                <c:pt idx="58">
                  <c:v>0.86290834730882082</c:v>
                </c:pt>
                <c:pt idx="59">
                  <c:v>0.86651064956359369</c:v>
                </c:pt>
                <c:pt idx="60">
                  <c:v>0.87979506403923868</c:v>
                </c:pt>
                <c:pt idx="61">
                  <c:v>0.90887731547508432</c:v>
                </c:pt>
                <c:pt idx="62">
                  <c:v>0.92013928364020969</c:v>
                </c:pt>
                <c:pt idx="63">
                  <c:v>0.92889281280856562</c:v>
                </c:pt>
                <c:pt idx="64">
                  <c:v>0.89785734613452939</c:v>
                </c:pt>
                <c:pt idx="65">
                  <c:v>0.90139772834810639</c:v>
                </c:pt>
                <c:pt idx="66">
                  <c:v>0.84025957337756252</c:v>
                </c:pt>
                <c:pt idx="67">
                  <c:v>0.90355346858981811</c:v>
                </c:pt>
                <c:pt idx="68">
                  <c:v>0.91128290743444473</c:v>
                </c:pt>
                <c:pt idx="69">
                  <c:v>0.89657970547494148</c:v>
                </c:pt>
                <c:pt idx="70">
                  <c:v>0.91578672427504071</c:v>
                </c:pt>
                <c:pt idx="71">
                  <c:v>0.90743984606949812</c:v>
                </c:pt>
                <c:pt idx="72">
                  <c:v>0.90960345562433109</c:v>
                </c:pt>
                <c:pt idx="73">
                  <c:v>0.8935336244973876</c:v>
                </c:pt>
                <c:pt idx="74">
                  <c:v>0.88591828453539201</c:v>
                </c:pt>
                <c:pt idx="75">
                  <c:v>0.89945710318990257</c:v>
                </c:pt>
                <c:pt idx="76">
                  <c:v>0.87333677172096491</c:v>
                </c:pt>
                <c:pt idx="77">
                  <c:v>0.88032512405797247</c:v>
                </c:pt>
                <c:pt idx="78">
                  <c:v>0.86047780096532267</c:v>
                </c:pt>
                <c:pt idx="79">
                  <c:v>0.87784269443409468</c:v>
                </c:pt>
                <c:pt idx="80">
                  <c:v>0.87323905595187579</c:v>
                </c:pt>
                <c:pt idx="81">
                  <c:v>0.8903569917383557</c:v>
                </c:pt>
                <c:pt idx="82">
                  <c:v>0.89638061636869759</c:v>
                </c:pt>
                <c:pt idx="83">
                  <c:v>0.87923315731672225</c:v>
                </c:pt>
                <c:pt idx="84">
                  <c:v>0.84524294624144625</c:v>
                </c:pt>
                <c:pt idx="85">
                  <c:v>0.83369639382957894</c:v>
                </c:pt>
                <c:pt idx="86">
                  <c:v>0.7977186495935209</c:v>
                </c:pt>
                <c:pt idx="87">
                  <c:v>0.80322118366218365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D-46B1-99CB-6B976102774B}"/>
            </c:ext>
          </c:extLst>
        </c:ser>
        <c:ser>
          <c:idx val="6"/>
          <c:order val="6"/>
          <c:tx>
            <c:strRef>
              <c:f>crush!$EE$2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crush!$DX$3:$DX$90</c:f>
              <c:numCache>
                <c:formatCode>[$-409]d\-mmm;@</c:formatCode>
                <c:ptCount val="88"/>
                <c:pt idx="0">
                  <c:v>40911</c:v>
                </c:pt>
                <c:pt idx="1">
                  <c:v>40912</c:v>
                </c:pt>
                <c:pt idx="2">
                  <c:v>40913</c:v>
                </c:pt>
                <c:pt idx="3">
                  <c:v>40914</c:v>
                </c:pt>
                <c:pt idx="4">
                  <c:v>40915</c:v>
                </c:pt>
                <c:pt idx="5">
                  <c:v>40916</c:v>
                </c:pt>
                <c:pt idx="6">
                  <c:v>40917</c:v>
                </c:pt>
                <c:pt idx="7">
                  <c:v>40918</c:v>
                </c:pt>
                <c:pt idx="8">
                  <c:v>40919</c:v>
                </c:pt>
                <c:pt idx="9">
                  <c:v>40920</c:v>
                </c:pt>
                <c:pt idx="10">
                  <c:v>40921</c:v>
                </c:pt>
                <c:pt idx="11">
                  <c:v>40922</c:v>
                </c:pt>
                <c:pt idx="12">
                  <c:v>40923</c:v>
                </c:pt>
                <c:pt idx="13">
                  <c:v>40924</c:v>
                </c:pt>
                <c:pt idx="14">
                  <c:v>40925</c:v>
                </c:pt>
                <c:pt idx="15">
                  <c:v>40926</c:v>
                </c:pt>
                <c:pt idx="16">
                  <c:v>40927</c:v>
                </c:pt>
                <c:pt idx="17">
                  <c:v>40928</c:v>
                </c:pt>
                <c:pt idx="18">
                  <c:v>40929</c:v>
                </c:pt>
                <c:pt idx="19">
                  <c:v>40930</c:v>
                </c:pt>
                <c:pt idx="20">
                  <c:v>40931</c:v>
                </c:pt>
                <c:pt idx="21">
                  <c:v>40932</c:v>
                </c:pt>
                <c:pt idx="22">
                  <c:v>40933</c:v>
                </c:pt>
                <c:pt idx="23">
                  <c:v>40934</c:v>
                </c:pt>
                <c:pt idx="24">
                  <c:v>40935</c:v>
                </c:pt>
                <c:pt idx="25">
                  <c:v>40936</c:v>
                </c:pt>
                <c:pt idx="26">
                  <c:v>40937</c:v>
                </c:pt>
                <c:pt idx="27">
                  <c:v>40938</c:v>
                </c:pt>
                <c:pt idx="28">
                  <c:v>40939</c:v>
                </c:pt>
                <c:pt idx="29">
                  <c:v>40940</c:v>
                </c:pt>
                <c:pt idx="30">
                  <c:v>40941</c:v>
                </c:pt>
                <c:pt idx="31">
                  <c:v>40942</c:v>
                </c:pt>
                <c:pt idx="32">
                  <c:v>40943</c:v>
                </c:pt>
                <c:pt idx="33">
                  <c:v>40944</c:v>
                </c:pt>
                <c:pt idx="34">
                  <c:v>40945</c:v>
                </c:pt>
                <c:pt idx="35">
                  <c:v>40946</c:v>
                </c:pt>
                <c:pt idx="36">
                  <c:v>40947</c:v>
                </c:pt>
                <c:pt idx="37">
                  <c:v>40948</c:v>
                </c:pt>
                <c:pt idx="38">
                  <c:v>40949</c:v>
                </c:pt>
                <c:pt idx="39">
                  <c:v>40950</c:v>
                </c:pt>
                <c:pt idx="40">
                  <c:v>40951</c:v>
                </c:pt>
                <c:pt idx="41">
                  <c:v>40952</c:v>
                </c:pt>
                <c:pt idx="42">
                  <c:v>40953</c:v>
                </c:pt>
                <c:pt idx="43">
                  <c:v>40954</c:v>
                </c:pt>
                <c:pt idx="44">
                  <c:v>40955</c:v>
                </c:pt>
                <c:pt idx="45">
                  <c:v>40956</c:v>
                </c:pt>
                <c:pt idx="46">
                  <c:v>40957</c:v>
                </c:pt>
                <c:pt idx="47">
                  <c:v>40958</c:v>
                </c:pt>
                <c:pt idx="48">
                  <c:v>40959</c:v>
                </c:pt>
                <c:pt idx="49">
                  <c:v>40960</c:v>
                </c:pt>
                <c:pt idx="50">
                  <c:v>40961</c:v>
                </c:pt>
                <c:pt idx="51">
                  <c:v>40962</c:v>
                </c:pt>
                <c:pt idx="52">
                  <c:v>40963</c:v>
                </c:pt>
                <c:pt idx="53">
                  <c:v>40964</c:v>
                </c:pt>
                <c:pt idx="54">
                  <c:v>40965</c:v>
                </c:pt>
                <c:pt idx="55">
                  <c:v>40966</c:v>
                </c:pt>
                <c:pt idx="56">
                  <c:v>40967</c:v>
                </c:pt>
                <c:pt idx="57">
                  <c:v>40969</c:v>
                </c:pt>
                <c:pt idx="58">
                  <c:v>40970</c:v>
                </c:pt>
                <c:pt idx="59">
                  <c:v>40971</c:v>
                </c:pt>
                <c:pt idx="60">
                  <c:v>40972</c:v>
                </c:pt>
                <c:pt idx="61">
                  <c:v>40973</c:v>
                </c:pt>
                <c:pt idx="62">
                  <c:v>40974</c:v>
                </c:pt>
                <c:pt idx="63">
                  <c:v>40975</c:v>
                </c:pt>
                <c:pt idx="64">
                  <c:v>40976</c:v>
                </c:pt>
                <c:pt idx="65">
                  <c:v>40977</c:v>
                </c:pt>
                <c:pt idx="66">
                  <c:v>40978</c:v>
                </c:pt>
                <c:pt idx="67">
                  <c:v>40979</c:v>
                </c:pt>
                <c:pt idx="68">
                  <c:v>40980</c:v>
                </c:pt>
                <c:pt idx="69">
                  <c:v>40981</c:v>
                </c:pt>
                <c:pt idx="70">
                  <c:v>40982</c:v>
                </c:pt>
                <c:pt idx="71">
                  <c:v>40983</c:v>
                </c:pt>
                <c:pt idx="72">
                  <c:v>40984</c:v>
                </c:pt>
                <c:pt idx="73">
                  <c:v>40985</c:v>
                </c:pt>
                <c:pt idx="74">
                  <c:v>40986</c:v>
                </c:pt>
                <c:pt idx="75">
                  <c:v>40987</c:v>
                </c:pt>
                <c:pt idx="76">
                  <c:v>40988</c:v>
                </c:pt>
                <c:pt idx="77">
                  <c:v>40989</c:v>
                </c:pt>
                <c:pt idx="78">
                  <c:v>40990</c:v>
                </c:pt>
                <c:pt idx="79">
                  <c:v>40991</c:v>
                </c:pt>
                <c:pt idx="80">
                  <c:v>40992</c:v>
                </c:pt>
                <c:pt idx="81">
                  <c:v>40993</c:v>
                </c:pt>
                <c:pt idx="82">
                  <c:v>40994</c:v>
                </c:pt>
                <c:pt idx="83">
                  <c:v>40995</c:v>
                </c:pt>
                <c:pt idx="84">
                  <c:v>40996</c:v>
                </c:pt>
                <c:pt idx="85">
                  <c:v>40997</c:v>
                </c:pt>
                <c:pt idx="86">
                  <c:v>40998</c:v>
                </c:pt>
                <c:pt idx="87">
                  <c:v>40999</c:v>
                </c:pt>
              </c:numCache>
            </c:numRef>
          </c:cat>
          <c:val>
            <c:numRef>
              <c:f>crush!$EE$3:$EE$90</c:f>
              <c:numCache>
                <c:formatCode>General</c:formatCode>
                <c:ptCount val="88"/>
                <c:pt idx="0">
                  <c:v>0.66497421021645853</c:v>
                </c:pt>
                <c:pt idx="1">
                  <c:v>0.93017195574206313</c:v>
                </c:pt>
                <c:pt idx="2">
                  <c:v>0.96930509934067655</c:v>
                </c:pt>
                <c:pt idx="3">
                  <c:v>0.99972825074543015</c:v>
                </c:pt>
                <c:pt idx="4">
                  <c:v>1</c:v>
                </c:pt>
                <c:pt idx="5">
                  <c:v>0.99297853047926987</c:v>
                </c:pt>
                <c:pt idx="6">
                  <c:v>0.98516563221507791</c:v>
                </c:pt>
                <c:pt idx="7">
                  <c:v>0.9889661447303677</c:v>
                </c:pt>
                <c:pt idx="8">
                  <c:v>0.99713969561117399</c:v>
                </c:pt>
                <c:pt idx="9">
                  <c:v>0.98553264181544276</c:v>
                </c:pt>
                <c:pt idx="10">
                  <c:v>0.97007709522535923</c:v>
                </c:pt>
                <c:pt idx="11">
                  <c:v>0.97885728567123631</c:v>
                </c:pt>
                <c:pt idx="12">
                  <c:v>0.98689577424971953</c:v>
                </c:pt>
                <c:pt idx="13">
                  <c:v>0.97259387859677138</c:v>
                </c:pt>
                <c:pt idx="14">
                  <c:v>0.97124046259188113</c:v>
                </c:pt>
                <c:pt idx="15">
                  <c:v>0.90566457959730617</c:v>
                </c:pt>
                <c:pt idx="16">
                  <c:v>0.94651216552622464</c:v>
                </c:pt>
                <c:pt idx="17">
                  <c:v>0.95462055732345286</c:v>
                </c:pt>
                <c:pt idx="18">
                  <c:v>0.95472796123910908</c:v>
                </c:pt>
                <c:pt idx="19">
                  <c:v>0.92942252006893444</c:v>
                </c:pt>
                <c:pt idx="20">
                  <c:v>0.96693728810734714</c:v>
                </c:pt>
                <c:pt idx="21">
                  <c:v>0.94087904395086708</c:v>
                </c:pt>
                <c:pt idx="22">
                  <c:v>0.94380257593871952</c:v>
                </c:pt>
                <c:pt idx="23">
                  <c:v>0.9664307867716635</c:v>
                </c:pt>
                <c:pt idx="24">
                  <c:v>0.98449189028055184</c:v>
                </c:pt>
                <c:pt idx="25">
                  <c:v>0.94495852026789262</c:v>
                </c:pt>
                <c:pt idx="26">
                  <c:v>0.90573352690820585</c:v>
                </c:pt>
                <c:pt idx="27">
                  <c:v>0.90517640966281998</c:v>
                </c:pt>
                <c:pt idx="28">
                  <c:v>0.90818197663793809</c:v>
                </c:pt>
                <c:pt idx="29">
                  <c:v>0.9158981708601367</c:v>
                </c:pt>
                <c:pt idx="30">
                  <c:v>0.93592515192905956</c:v>
                </c:pt>
                <c:pt idx="31">
                  <c:v>0.86317865418947515</c:v>
                </c:pt>
                <c:pt idx="32">
                  <c:v>0.77402414015018561</c:v>
                </c:pt>
                <c:pt idx="33">
                  <c:v>0.72747267186375808</c:v>
                </c:pt>
                <c:pt idx="34">
                  <c:v>0.77894209318458274</c:v>
                </c:pt>
                <c:pt idx="35">
                  <c:v>0.86372490240879263</c:v>
                </c:pt>
                <c:pt idx="36">
                  <c:v>0.93005820271019135</c:v>
                </c:pt>
                <c:pt idx="37">
                  <c:v>0.91700884921643011</c:v>
                </c:pt>
                <c:pt idx="38">
                  <c:v>0.9578862177716474</c:v>
                </c:pt>
                <c:pt idx="39">
                  <c:v>0.95846390080360988</c:v>
                </c:pt>
                <c:pt idx="40">
                  <c:v>0.95594799859826185</c:v>
                </c:pt>
                <c:pt idx="41">
                  <c:v>0.92142748399209651</c:v>
                </c:pt>
                <c:pt idx="42">
                  <c:v>0.90409324020965431</c:v>
                </c:pt>
                <c:pt idx="43">
                  <c:v>0.93063903669761572</c:v>
                </c:pt>
                <c:pt idx="44">
                  <c:v>0.98511636165712646</c:v>
                </c:pt>
                <c:pt idx="45">
                  <c:v>0.94697373919386318</c:v>
                </c:pt>
                <c:pt idx="46">
                  <c:v>0.89271716206904383</c:v>
                </c:pt>
                <c:pt idx="47">
                  <c:v>0.91129005784379158</c:v>
                </c:pt>
                <c:pt idx="48">
                  <c:v>0.93801611573272703</c:v>
                </c:pt>
                <c:pt idx="49">
                  <c:v>0.93019486212600433</c:v>
                </c:pt>
                <c:pt idx="50">
                  <c:v>0.90972063027180683</c:v>
                </c:pt>
                <c:pt idx="51">
                  <c:v>0.95268314457439141</c:v>
                </c:pt>
                <c:pt idx="52">
                  <c:v>0.90554903276308429</c:v>
                </c:pt>
                <c:pt idx="53">
                  <c:v>0.92388364392489442</c:v>
                </c:pt>
                <c:pt idx="54">
                  <c:v>0.86677197073211465</c:v>
                </c:pt>
                <c:pt idx="55">
                  <c:v>0.83374746368247898</c:v>
                </c:pt>
                <c:pt idx="56">
                  <c:v>0.87308194979344156</c:v>
                </c:pt>
                <c:pt idx="57">
                  <c:v>0.87641242315283274</c:v>
                </c:pt>
                <c:pt idx="58">
                  <c:v>0.86727541552299581</c:v>
                </c:pt>
                <c:pt idx="59">
                  <c:v>0.90430387430348935</c:v>
                </c:pt>
                <c:pt idx="60">
                  <c:v>0.88604745482872027</c:v>
                </c:pt>
                <c:pt idx="61">
                  <c:v>0.89122081227390615</c:v>
                </c:pt>
                <c:pt idx="62">
                  <c:v>0.85758605445184199</c:v>
                </c:pt>
                <c:pt idx="63">
                  <c:v>0.82983241924744777</c:v>
                </c:pt>
                <c:pt idx="64">
                  <c:v>0.84342713192690977</c:v>
                </c:pt>
                <c:pt idx="65">
                  <c:v>0.84284469689222763</c:v>
                </c:pt>
                <c:pt idx="66">
                  <c:v>0.85645222975119972</c:v>
                </c:pt>
                <c:pt idx="67">
                  <c:v>0.84680675704416064</c:v>
                </c:pt>
                <c:pt idx="68">
                  <c:v>0.83918620946468436</c:v>
                </c:pt>
                <c:pt idx="69">
                  <c:v>0.81701611057554258</c:v>
                </c:pt>
                <c:pt idx="70">
                  <c:v>0.77429432376147822</c:v>
                </c:pt>
                <c:pt idx="71">
                  <c:v>0.78798734546397053</c:v>
                </c:pt>
                <c:pt idx="72">
                  <c:v>0.76841968007464934</c:v>
                </c:pt>
                <c:pt idx="73">
                  <c:v>0.77447947091358227</c:v>
                </c:pt>
                <c:pt idx="74">
                  <c:v>0.74704558884550409</c:v>
                </c:pt>
                <c:pt idx="75">
                  <c:v>0.74348111475642331</c:v>
                </c:pt>
                <c:pt idx="76">
                  <c:v>0.72983278076156255</c:v>
                </c:pt>
                <c:pt idx="77">
                  <c:v>0.69010668320835333</c:v>
                </c:pt>
                <c:pt idx="78">
                  <c:v>0.68244218353753816</c:v>
                </c:pt>
                <c:pt idx="79">
                  <c:v>0.66003812640350323</c:v>
                </c:pt>
                <c:pt idx="80">
                  <c:v>0.60806572841126905</c:v>
                </c:pt>
                <c:pt idx="81">
                  <c:v>0.56479017986365221</c:v>
                </c:pt>
                <c:pt idx="82">
                  <c:v>0.57068327689878062</c:v>
                </c:pt>
                <c:pt idx="83">
                  <c:v>0.55330456176642762</c:v>
                </c:pt>
                <c:pt idx="84">
                  <c:v>0.55654991212355809</c:v>
                </c:pt>
                <c:pt idx="85">
                  <c:v>0.54078255075931758</c:v>
                </c:pt>
                <c:pt idx="86">
                  <c:v>0.5154861454751104</c:v>
                </c:pt>
                <c:pt idx="87">
                  <c:v>0.51435775725440358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3CD-46B1-99CB-6B976102774B}"/>
            </c:ext>
          </c:extLst>
        </c:ser>
        <c:ser>
          <c:idx val="10"/>
          <c:order val="10"/>
          <c:tx>
            <c:strRef>
              <c:f>crush!$EM$1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crush!$EM$3:$EM$90</c:f>
              <c:numCache>
                <c:formatCode>General</c:formatCode>
                <c:ptCount val="88"/>
                <c:pt idx="0">
                  <c:v>0.57077782928295973</c:v>
                </c:pt>
                <c:pt idx="1">
                  <c:v>0.7180838831879528</c:v>
                </c:pt>
                <c:pt idx="2">
                  <c:v>0.75448619370666437</c:v>
                </c:pt>
                <c:pt idx="3">
                  <c:v>0.77197255774223028</c:v>
                </c:pt>
                <c:pt idx="4">
                  <c:v>0.77199046773570712</c:v>
                </c:pt>
                <c:pt idx="5">
                  <c:v>0.77199046773570712</c:v>
                </c:pt>
                <c:pt idx="6">
                  <c:v>0.76245266793722088</c:v>
                </c:pt>
                <c:pt idx="7">
                  <c:v>0.76347243664517561</c:v>
                </c:pt>
                <c:pt idx="8">
                  <c:v>0.76978234001271084</c:v>
                </c:pt>
                <c:pt idx="9">
                  <c:v>0.7634067890698053</c:v>
                </c:pt>
                <c:pt idx="10">
                  <c:v>0.7588360989119719</c:v>
                </c:pt>
                <c:pt idx="11">
                  <c:v>0.7676217187878398</c:v>
                </c:pt>
                <c:pt idx="12">
                  <c:v>0.76187413036943386</c:v>
                </c:pt>
                <c:pt idx="13">
                  <c:v>0.76469887767082856</c:v>
                </c:pt>
                <c:pt idx="14">
                  <c:v>0.77199046773570712</c:v>
                </c:pt>
                <c:pt idx="15">
                  <c:v>0.77193281349963527</c:v>
                </c:pt>
                <c:pt idx="16">
                  <c:v>0.77199046773570712</c:v>
                </c:pt>
                <c:pt idx="17">
                  <c:v>0.7599203182562364</c:v>
                </c:pt>
                <c:pt idx="18">
                  <c:v>0.75347166640365471</c:v>
                </c:pt>
                <c:pt idx="19">
                  <c:v>0.77199046773570712</c:v>
                </c:pt>
                <c:pt idx="20">
                  <c:v>0.76746633148214971</c:v>
                </c:pt>
                <c:pt idx="21">
                  <c:v>0.76468032012659137</c:v>
                </c:pt>
                <c:pt idx="22">
                  <c:v>0.77199046773570712</c:v>
                </c:pt>
                <c:pt idx="23">
                  <c:v>0.75077306212169637</c:v>
                </c:pt>
                <c:pt idx="24">
                  <c:v>0.76001835485969371</c:v>
                </c:pt>
                <c:pt idx="25">
                  <c:v>0.72949897005245212</c:v>
                </c:pt>
                <c:pt idx="26">
                  <c:v>0.72490303099592601</c:v>
                </c:pt>
                <c:pt idx="27">
                  <c:v>0.73012990621367824</c:v>
                </c:pt>
                <c:pt idx="28">
                  <c:v>0.75111616778358103</c:v>
                </c:pt>
                <c:pt idx="29">
                  <c:v>0.73313303287816967</c:v>
                </c:pt>
                <c:pt idx="30">
                  <c:v>0.75354881794794126</c:v>
                </c:pt>
                <c:pt idx="31">
                  <c:v>0.74895481360750893</c:v>
                </c:pt>
                <c:pt idx="32">
                  <c:v>0.76827156349452141</c:v>
                </c:pt>
                <c:pt idx="33">
                  <c:v>0.75591120380799948</c:v>
                </c:pt>
                <c:pt idx="34">
                  <c:v>0.73183233238001522</c:v>
                </c:pt>
                <c:pt idx="35">
                  <c:v>0.72748419301054301</c:v>
                </c:pt>
                <c:pt idx="36">
                  <c:v>0.74250078118652962</c:v>
                </c:pt>
                <c:pt idx="37">
                  <c:v>0.7567011615463558</c:v>
                </c:pt>
                <c:pt idx="38">
                  <c:v>0.7564210675074956</c:v>
                </c:pt>
                <c:pt idx="39">
                  <c:v>0.76704215310803958</c:v>
                </c:pt>
                <c:pt idx="40">
                  <c:v>0.77070747520421889</c:v>
                </c:pt>
                <c:pt idx="41">
                  <c:v>0.76097069859078847</c:v>
                </c:pt>
                <c:pt idx="42">
                  <c:v>0.75354687338562376</c:v>
                </c:pt>
                <c:pt idx="43">
                  <c:v>0.76335163241486081</c:v>
                </c:pt>
                <c:pt idx="44">
                  <c:v>0.76050044080978307</c:v>
                </c:pt>
                <c:pt idx="45">
                  <c:v>0.73977272119286597</c:v>
                </c:pt>
                <c:pt idx="46">
                  <c:v>0.7501223392631422</c:v>
                </c:pt>
                <c:pt idx="47">
                  <c:v>0.75089777614324071</c:v>
                </c:pt>
                <c:pt idx="48">
                  <c:v>0.75213724479011967</c:v>
                </c:pt>
                <c:pt idx="49">
                  <c:v>0.73382289852705473</c:v>
                </c:pt>
                <c:pt idx="50">
                  <c:v>0.73387891593798138</c:v>
                </c:pt>
                <c:pt idx="51">
                  <c:v>0.73546230638390864</c:v>
                </c:pt>
                <c:pt idx="52">
                  <c:v>0.72114097519058262</c:v>
                </c:pt>
                <c:pt idx="53">
                  <c:v>0.72910670976236724</c:v>
                </c:pt>
                <c:pt idx="54">
                  <c:v>0.71831055594850379</c:v>
                </c:pt>
                <c:pt idx="55">
                  <c:v>0.71603884676648266</c:v>
                </c:pt>
                <c:pt idx="56">
                  <c:v>0.70369500680474051</c:v>
                </c:pt>
                <c:pt idx="57">
                  <c:v>0.6797685033860873</c:v>
                </c:pt>
                <c:pt idx="58">
                  <c:v>0.69137264280833044</c:v>
                </c:pt>
                <c:pt idx="59">
                  <c:v>0.71053438055599705</c:v>
                </c:pt>
                <c:pt idx="60">
                  <c:v>0.68402018908925655</c:v>
                </c:pt>
                <c:pt idx="61">
                  <c:v>0.70164462388798421</c:v>
                </c:pt>
                <c:pt idx="62">
                  <c:v>0.71033875595940399</c:v>
                </c:pt>
                <c:pt idx="63">
                  <c:v>0.71709639703642125</c:v>
                </c:pt>
                <c:pt idx="64">
                  <c:v>0.70919028963601283</c:v>
                </c:pt>
                <c:pt idx="65">
                  <c:v>0.70779305371523915</c:v>
                </c:pt>
                <c:pt idx="66">
                  <c:v>0.71272544989241515</c:v>
                </c:pt>
                <c:pt idx="67">
                  <c:v>0.69753466484087434</c:v>
                </c:pt>
                <c:pt idx="68">
                  <c:v>0.70350171794987204</c:v>
                </c:pt>
                <c:pt idx="69">
                  <c:v>0.6921509861919426</c:v>
                </c:pt>
                <c:pt idx="70">
                  <c:v>0.70697862161923963</c:v>
                </c:pt>
                <c:pt idx="71">
                  <c:v>0.70053491120920997</c:v>
                </c:pt>
                <c:pt idx="72">
                  <c:v>0.70220519716144292</c:v>
                </c:pt>
                <c:pt idx="73">
                  <c:v>0.68979944071331989</c:v>
                </c:pt>
                <c:pt idx="74">
                  <c:v>0.68392047085409247</c:v>
                </c:pt>
                <c:pt idx="75">
                  <c:v>0.69437230979977704</c:v>
                </c:pt>
                <c:pt idx="76">
                  <c:v>0.67420766289166023</c:v>
                </c:pt>
                <c:pt idx="77">
                  <c:v>0.6796026042810086</c:v>
                </c:pt>
                <c:pt idx="78">
                  <c:v>0.66428066004341224</c:v>
                </c:pt>
                <c:pt idx="79">
                  <c:v>0.67768619227455018</c:v>
                </c:pt>
                <c:pt idx="80">
                  <c:v>0.67413222724937583</c:v>
                </c:pt>
                <c:pt idx="81">
                  <c:v>0.68734711050385033</c:v>
                </c:pt>
                <c:pt idx="82">
                  <c:v>0.69199729129969234</c:v>
                </c:pt>
                <c:pt idx="83">
                  <c:v>0.67875961636567894</c:v>
                </c:pt>
                <c:pt idx="84">
                  <c:v>0.65251949741924131</c:v>
                </c:pt>
                <c:pt idx="85">
                  <c:v>0.64360566902206884</c:v>
                </c:pt>
                <c:pt idx="86">
                  <c:v>0.61583119342119885</c:v>
                </c:pt>
                <c:pt idx="87">
                  <c:v>0.6200790972705974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3CD-46B1-99CB-6B9761027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6492400"/>
        <c:axId val="666489120"/>
        <c:extLst>
          <c:ext xmlns:c15="http://schemas.microsoft.com/office/drawing/2012/chart" uri="{02D57815-91ED-43cb-92C2-25804820EDAC}">
            <c15:filteredLine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crush!$EF$2</c15:sqref>
                        </c15:formulaRef>
                      </c:ext>
                    </c:extLst>
                    <c:strCache>
                      <c:ptCount val="1"/>
                      <c:pt idx="0">
                        <c:v>Max</c:v>
                      </c:pt>
                    </c:strCache>
                  </c:strRef>
                </c:tx>
                <c:spPr>
                  <a:ln w="28575" cap="rnd">
                    <a:solidFill>
                      <a:schemeClr val="tx1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crush!$DX$3:$DX$90</c15:sqref>
                        </c15:formulaRef>
                      </c:ext>
                    </c:extLst>
                    <c:numCache>
                      <c:formatCode>[$-409]d\-mmm;@</c:formatCode>
                      <c:ptCount val="88"/>
                      <c:pt idx="0">
                        <c:v>40911</c:v>
                      </c:pt>
                      <c:pt idx="1">
                        <c:v>40912</c:v>
                      </c:pt>
                      <c:pt idx="2">
                        <c:v>40913</c:v>
                      </c:pt>
                      <c:pt idx="3">
                        <c:v>40914</c:v>
                      </c:pt>
                      <c:pt idx="4">
                        <c:v>40915</c:v>
                      </c:pt>
                      <c:pt idx="5">
                        <c:v>40916</c:v>
                      </c:pt>
                      <c:pt idx="6">
                        <c:v>40917</c:v>
                      </c:pt>
                      <c:pt idx="7">
                        <c:v>40918</c:v>
                      </c:pt>
                      <c:pt idx="8">
                        <c:v>40919</c:v>
                      </c:pt>
                      <c:pt idx="9">
                        <c:v>40920</c:v>
                      </c:pt>
                      <c:pt idx="10">
                        <c:v>40921</c:v>
                      </c:pt>
                      <c:pt idx="11">
                        <c:v>40922</c:v>
                      </c:pt>
                      <c:pt idx="12">
                        <c:v>40923</c:v>
                      </c:pt>
                      <c:pt idx="13">
                        <c:v>40924</c:v>
                      </c:pt>
                      <c:pt idx="14">
                        <c:v>40925</c:v>
                      </c:pt>
                      <c:pt idx="15">
                        <c:v>40926</c:v>
                      </c:pt>
                      <c:pt idx="16">
                        <c:v>40927</c:v>
                      </c:pt>
                      <c:pt idx="17">
                        <c:v>40928</c:v>
                      </c:pt>
                      <c:pt idx="18">
                        <c:v>40929</c:v>
                      </c:pt>
                      <c:pt idx="19">
                        <c:v>40930</c:v>
                      </c:pt>
                      <c:pt idx="20">
                        <c:v>40931</c:v>
                      </c:pt>
                      <c:pt idx="21">
                        <c:v>40932</c:v>
                      </c:pt>
                      <c:pt idx="22">
                        <c:v>40933</c:v>
                      </c:pt>
                      <c:pt idx="23">
                        <c:v>40934</c:v>
                      </c:pt>
                      <c:pt idx="24">
                        <c:v>40935</c:v>
                      </c:pt>
                      <c:pt idx="25">
                        <c:v>40936</c:v>
                      </c:pt>
                      <c:pt idx="26">
                        <c:v>40937</c:v>
                      </c:pt>
                      <c:pt idx="27">
                        <c:v>40938</c:v>
                      </c:pt>
                      <c:pt idx="28">
                        <c:v>40939</c:v>
                      </c:pt>
                      <c:pt idx="29">
                        <c:v>40940</c:v>
                      </c:pt>
                      <c:pt idx="30">
                        <c:v>40941</c:v>
                      </c:pt>
                      <c:pt idx="31">
                        <c:v>40942</c:v>
                      </c:pt>
                      <c:pt idx="32">
                        <c:v>40943</c:v>
                      </c:pt>
                      <c:pt idx="33">
                        <c:v>40944</c:v>
                      </c:pt>
                      <c:pt idx="34">
                        <c:v>40945</c:v>
                      </c:pt>
                      <c:pt idx="35">
                        <c:v>40946</c:v>
                      </c:pt>
                      <c:pt idx="36">
                        <c:v>40947</c:v>
                      </c:pt>
                      <c:pt idx="37">
                        <c:v>40948</c:v>
                      </c:pt>
                      <c:pt idx="38">
                        <c:v>40949</c:v>
                      </c:pt>
                      <c:pt idx="39">
                        <c:v>40950</c:v>
                      </c:pt>
                      <c:pt idx="40">
                        <c:v>40951</c:v>
                      </c:pt>
                      <c:pt idx="41">
                        <c:v>40952</c:v>
                      </c:pt>
                      <c:pt idx="42">
                        <c:v>40953</c:v>
                      </c:pt>
                      <c:pt idx="43">
                        <c:v>40954</c:v>
                      </c:pt>
                      <c:pt idx="44">
                        <c:v>40955</c:v>
                      </c:pt>
                      <c:pt idx="45">
                        <c:v>40956</c:v>
                      </c:pt>
                      <c:pt idx="46">
                        <c:v>40957</c:v>
                      </c:pt>
                      <c:pt idx="47">
                        <c:v>40958</c:v>
                      </c:pt>
                      <c:pt idx="48">
                        <c:v>40959</c:v>
                      </c:pt>
                      <c:pt idx="49">
                        <c:v>40960</c:v>
                      </c:pt>
                      <c:pt idx="50">
                        <c:v>40961</c:v>
                      </c:pt>
                      <c:pt idx="51">
                        <c:v>40962</c:v>
                      </c:pt>
                      <c:pt idx="52">
                        <c:v>40963</c:v>
                      </c:pt>
                      <c:pt idx="53">
                        <c:v>40964</c:v>
                      </c:pt>
                      <c:pt idx="54">
                        <c:v>40965</c:v>
                      </c:pt>
                      <c:pt idx="55">
                        <c:v>40966</c:v>
                      </c:pt>
                      <c:pt idx="56">
                        <c:v>40967</c:v>
                      </c:pt>
                      <c:pt idx="57">
                        <c:v>40969</c:v>
                      </c:pt>
                      <c:pt idx="58">
                        <c:v>40970</c:v>
                      </c:pt>
                      <c:pt idx="59">
                        <c:v>40971</c:v>
                      </c:pt>
                      <c:pt idx="60">
                        <c:v>40972</c:v>
                      </c:pt>
                      <c:pt idx="61">
                        <c:v>40973</c:v>
                      </c:pt>
                      <c:pt idx="62">
                        <c:v>40974</c:v>
                      </c:pt>
                      <c:pt idx="63">
                        <c:v>40975</c:v>
                      </c:pt>
                      <c:pt idx="64">
                        <c:v>40976</c:v>
                      </c:pt>
                      <c:pt idx="65">
                        <c:v>40977</c:v>
                      </c:pt>
                      <c:pt idx="66">
                        <c:v>40978</c:v>
                      </c:pt>
                      <c:pt idx="67">
                        <c:v>40979</c:v>
                      </c:pt>
                      <c:pt idx="68">
                        <c:v>40980</c:v>
                      </c:pt>
                      <c:pt idx="69">
                        <c:v>40981</c:v>
                      </c:pt>
                      <c:pt idx="70">
                        <c:v>40982</c:v>
                      </c:pt>
                      <c:pt idx="71">
                        <c:v>40983</c:v>
                      </c:pt>
                      <c:pt idx="72">
                        <c:v>40984</c:v>
                      </c:pt>
                      <c:pt idx="73">
                        <c:v>40985</c:v>
                      </c:pt>
                      <c:pt idx="74">
                        <c:v>40986</c:v>
                      </c:pt>
                      <c:pt idx="75">
                        <c:v>40987</c:v>
                      </c:pt>
                      <c:pt idx="76">
                        <c:v>40988</c:v>
                      </c:pt>
                      <c:pt idx="77">
                        <c:v>40989</c:v>
                      </c:pt>
                      <c:pt idx="78">
                        <c:v>40990</c:v>
                      </c:pt>
                      <c:pt idx="79">
                        <c:v>40991</c:v>
                      </c:pt>
                      <c:pt idx="80">
                        <c:v>40992</c:v>
                      </c:pt>
                      <c:pt idx="81">
                        <c:v>40993</c:v>
                      </c:pt>
                      <c:pt idx="82">
                        <c:v>40994</c:v>
                      </c:pt>
                      <c:pt idx="83">
                        <c:v>40995</c:v>
                      </c:pt>
                      <c:pt idx="84">
                        <c:v>40996</c:v>
                      </c:pt>
                      <c:pt idx="85">
                        <c:v>40997</c:v>
                      </c:pt>
                      <c:pt idx="86">
                        <c:v>40998</c:v>
                      </c:pt>
                      <c:pt idx="87">
                        <c:v>40999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crush!$EF$3:$EF$90</c15:sqref>
                        </c15:formulaRef>
                      </c:ext>
                    </c:extLst>
                    <c:numCache>
                      <c:formatCode>General</c:formatCode>
                      <c:ptCount val="88"/>
                      <c:pt idx="0">
                        <c:v>0.73935864902203297</c:v>
                      </c:pt>
                      <c:pt idx="1">
                        <c:v>0.93017195574206313</c:v>
                      </c:pt>
                      <c:pt idx="2">
                        <c:v>0.97732578994092534</c:v>
                      </c:pt>
                      <c:pt idx="3">
                        <c:v>0.99997680024012559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0.98764518449759986</c:v>
                      </c:pt>
                      <c:pt idx="7">
                        <c:v>0.9889661447303677</c:v>
                      </c:pt>
                      <c:pt idx="8">
                        <c:v>0.99713969561117399</c:v>
                      </c:pt>
                      <c:pt idx="9">
                        <c:v>0.98888110796098538</c:v>
                      </c:pt>
                      <c:pt idx="10">
                        <c:v>0.98296045174972457</c:v>
                      </c:pt>
                      <c:pt idx="11">
                        <c:v>0.99434092889685399</c:v>
                      </c:pt>
                      <c:pt idx="12">
                        <c:v>0.98689577424971953</c:v>
                      </c:pt>
                      <c:pt idx="13">
                        <c:v>0.99055481852481253</c:v>
                      </c:pt>
                      <c:pt idx="14">
                        <c:v>1</c:v>
                      </c:pt>
                      <c:pt idx="15">
                        <c:v>0.99992531742491464</c:v>
                      </c:pt>
                      <c:pt idx="16">
                        <c:v>1</c:v>
                      </c:pt>
                      <c:pt idx="17">
                        <c:v>0.98436489829353324</c:v>
                      </c:pt>
                      <c:pt idx="18">
                        <c:v>0.97601161917663426</c:v>
                      </c:pt>
                      <c:pt idx="19">
                        <c:v>1</c:v>
                      </c:pt>
                      <c:pt idx="20">
                        <c:v>0.99413964751815276</c:v>
                      </c:pt>
                      <c:pt idx="21">
                        <c:v>0.99053077995825933</c:v>
                      </c:pt>
                      <c:pt idx="22">
                        <c:v>1</c:v>
                      </c:pt>
                      <c:pt idx="23">
                        <c:v>0.97251597461268846</c:v>
                      </c:pt>
                      <c:pt idx="24">
                        <c:v>0.98449189028055184</c:v>
                      </c:pt>
                      <c:pt idx="25">
                        <c:v>0.94495852026789262</c:v>
                      </c:pt>
                      <c:pt idx="26">
                        <c:v>0.93900515782546989</c:v>
                      </c:pt>
                      <c:pt idx="27">
                        <c:v>0.94577580517955306</c:v>
                      </c:pt>
                      <c:pt idx="28">
                        <c:v>0.97296041748630446</c:v>
                      </c:pt>
                      <c:pt idx="29">
                        <c:v>0.94966591365887121</c:v>
                      </c:pt>
                      <c:pt idx="30">
                        <c:v>0.97611155764415569</c:v>
                      </c:pt>
                      <c:pt idx="31">
                        <c:v>0.97016070134160715</c:v>
                      </c:pt>
                      <c:pt idx="32">
                        <c:v>0.9951827070454724</c:v>
                      </c:pt>
                      <c:pt idx="33">
                        <c:v>0.97917168073995897</c:v>
                      </c:pt>
                      <c:pt idx="34">
                        <c:v>0.94798104765013746</c:v>
                      </c:pt>
                      <c:pt idx="35">
                        <c:v>0.94234867322169968</c:v>
                      </c:pt>
                      <c:pt idx="36">
                        <c:v>0.96180045249046608</c:v>
                      </c:pt>
                      <c:pt idx="37">
                        <c:v>0.98019495469394102</c:v>
                      </c:pt>
                      <c:pt idx="38">
                        <c:v>0.97983213410150316</c:v>
                      </c:pt>
                      <c:pt idx="39">
                        <c:v>0.99359018688121725</c:v>
                      </c:pt>
                      <c:pt idx="40">
                        <c:v>0.99833807205514946</c:v>
                      </c:pt>
                      <c:pt idx="41">
                        <c:v>0.98572551138197295</c:v>
                      </c:pt>
                      <c:pt idx="42">
                        <c:v>0.97610903874994781</c:v>
                      </c:pt>
                      <c:pt idx="43">
                        <c:v>0.98880966063456122</c:v>
                      </c:pt>
                      <c:pt idx="44">
                        <c:v>0.98511636165712646</c:v>
                      </c:pt>
                      <c:pt idx="45">
                        <c:v>0.95826665238841913</c:v>
                      </c:pt>
                      <c:pt idx="46">
                        <c:v>0.97167305894759892</c:v>
                      </c:pt>
                      <c:pt idx="47">
                        <c:v>0.97267752326744072</c:v>
                      </c:pt>
                      <c:pt idx="48">
                        <c:v>0.97428307242728251</c:v>
                      </c:pt>
                      <c:pt idx="49">
                        <c:v>0.95055953304630803</c:v>
                      </c:pt>
                      <c:pt idx="50">
                        <c:v>0.95063209535538817</c:v>
                      </c:pt>
                      <c:pt idx="51">
                        <c:v>0.95268314457439141</c:v>
                      </c:pt>
                      <c:pt idx="52">
                        <c:v>0.9341319683722662</c:v>
                      </c:pt>
                      <c:pt idx="53">
                        <c:v>0.94445040480989295</c:v>
                      </c:pt>
                      <c:pt idx="54">
                        <c:v>0.93046557693302934</c:v>
                      </c:pt>
                      <c:pt idx="55">
                        <c:v>0.92752291212437665</c:v>
                      </c:pt>
                      <c:pt idx="56">
                        <c:v>0.91153328469031336</c:v>
                      </c:pt>
                      <c:pt idx="57">
                        <c:v>0.88054002192525493</c:v>
                      </c:pt>
                      <c:pt idx="58">
                        <c:v>0.89557147620768762</c:v>
                      </c:pt>
                      <c:pt idx="59">
                        <c:v>0.92039268650561945</c:v>
                      </c:pt>
                      <c:pt idx="60">
                        <c:v>0.88604745482872027</c:v>
                      </c:pt>
                      <c:pt idx="61">
                        <c:v>0.90887731547508432</c:v>
                      </c:pt>
                      <c:pt idx="62">
                        <c:v>0.92013928364020969</c:v>
                      </c:pt>
                      <c:pt idx="63">
                        <c:v>0.92889281280856562</c:v>
                      </c:pt>
                      <c:pt idx="64">
                        <c:v>0.91865161459325928</c:v>
                      </c:pt>
                      <c:pt idx="65">
                        <c:v>0.9168417011562815</c:v>
                      </c:pt>
                      <c:pt idx="66">
                        <c:v>0.92323089426593596</c:v>
                      </c:pt>
                      <c:pt idx="67">
                        <c:v>0.90355346858981811</c:v>
                      </c:pt>
                      <c:pt idx="68">
                        <c:v>0.91128290743444473</c:v>
                      </c:pt>
                      <c:pt idx="69">
                        <c:v>0.89657970547494148</c:v>
                      </c:pt>
                      <c:pt idx="70">
                        <c:v>0.91578672427504071</c:v>
                      </c:pt>
                      <c:pt idx="71">
                        <c:v>0.90743984606949812</c:v>
                      </c:pt>
                      <c:pt idx="72">
                        <c:v>0.90960345562433109</c:v>
                      </c:pt>
                      <c:pt idx="73">
                        <c:v>0.8935336244973876</c:v>
                      </c:pt>
                      <c:pt idx="74">
                        <c:v>0.88591828453539201</c:v>
                      </c:pt>
                      <c:pt idx="75">
                        <c:v>0.89945710318990257</c:v>
                      </c:pt>
                      <c:pt idx="76">
                        <c:v>0.87333677172096491</c:v>
                      </c:pt>
                      <c:pt idx="77">
                        <c:v>0.88032512405797247</c:v>
                      </c:pt>
                      <c:pt idx="78">
                        <c:v>0.86047780096532267</c:v>
                      </c:pt>
                      <c:pt idx="79">
                        <c:v>0.87784269443409468</c:v>
                      </c:pt>
                      <c:pt idx="80">
                        <c:v>0.87323905595187579</c:v>
                      </c:pt>
                      <c:pt idx="81">
                        <c:v>0.8903569917383557</c:v>
                      </c:pt>
                      <c:pt idx="82">
                        <c:v>0.89638061636869759</c:v>
                      </c:pt>
                      <c:pt idx="83">
                        <c:v>0.87923315731672225</c:v>
                      </c:pt>
                      <c:pt idx="84">
                        <c:v>0.84524294624144625</c:v>
                      </c:pt>
                      <c:pt idx="85">
                        <c:v>0.83369639382957894</c:v>
                      </c:pt>
                      <c:pt idx="86">
                        <c:v>0.7977186495935209</c:v>
                      </c:pt>
                      <c:pt idx="87">
                        <c:v>0.80322118366218365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D3CD-46B1-99CB-6B976102774B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crush!$EI$1</c15:sqref>
                        </c15:formulaRef>
                      </c:ext>
                    </c:extLst>
                    <c:strCache>
                      <c:ptCount val="1"/>
                      <c:pt idx="0">
                        <c:v>95% ratio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crush!$EI$3:$EI$76</c15:sqref>
                        </c15:formulaRef>
                      </c:ext>
                    </c:extLst>
                    <c:numCache>
                      <c:formatCode>General</c:formatCode>
                      <c:ptCount val="74"/>
                      <c:pt idx="0">
                        <c:v>0.70239071657093122</c:v>
                      </c:pt>
                      <c:pt idx="1">
                        <c:v>0.88366335795495998</c:v>
                      </c:pt>
                      <c:pt idx="2">
                        <c:v>0.92845950044387904</c:v>
                      </c:pt>
                      <c:pt idx="3">
                        <c:v>0.94997796022811931</c:v>
                      </c:pt>
                      <c:pt idx="4">
                        <c:v>0.95000000000000007</c:v>
                      </c:pt>
                      <c:pt idx="5">
                        <c:v>0.95000000000000007</c:v>
                      </c:pt>
                      <c:pt idx="6">
                        <c:v>0.93826292527271982</c:v>
                      </c:pt>
                      <c:pt idx="7">
                        <c:v>0.93951783749384943</c:v>
                      </c:pt>
                      <c:pt idx="8">
                        <c:v>0.94728271083061533</c:v>
                      </c:pt>
                      <c:pt idx="9">
                        <c:v>0.93943705256293608</c:v>
                      </c:pt>
                      <c:pt idx="10">
                        <c:v>0.93381242916223828</c:v>
                      </c:pt>
                      <c:pt idx="11">
                        <c:v>0.94462388245201123</c:v>
                      </c:pt>
                      <c:pt idx="12">
                        <c:v>0.93755098553723359</c:v>
                      </c:pt>
                      <c:pt idx="13">
                        <c:v>0.94102707759857185</c:v>
                      </c:pt>
                      <c:pt idx="14">
                        <c:v>0.95000000000000007</c:v>
                      </c:pt>
                      <c:pt idx="15">
                        <c:v>0.94992905155366891</c:v>
                      </c:pt>
                      <c:pt idx="16">
                        <c:v>0.95000000000000007</c:v>
                      </c:pt>
                      <c:pt idx="17">
                        <c:v>0.93514665337885639</c:v>
                      </c:pt>
                      <c:pt idx="18">
                        <c:v>0.92721103821780271</c:v>
                      </c:pt>
                      <c:pt idx="19">
                        <c:v>0.95000000000000007</c:v>
                      </c:pt>
                      <c:pt idx="20">
                        <c:v>0.94443266514224511</c:v>
                      </c:pt>
                      <c:pt idx="21">
                        <c:v>0.94100424096034618</c:v>
                      </c:pt>
                      <c:pt idx="22">
                        <c:v>0.95000000000000007</c:v>
                      </c:pt>
                      <c:pt idx="23">
                        <c:v>0.92389017588205402</c:v>
                      </c:pt>
                      <c:pt idx="24">
                        <c:v>0.93526729576652423</c:v>
                      </c:pt>
                      <c:pt idx="25">
                        <c:v>0.89771059425449795</c:v>
                      </c:pt>
                      <c:pt idx="26">
                        <c:v>0.89205489993419629</c:v>
                      </c:pt>
                      <c:pt idx="27">
                        <c:v>0.89848701492057548</c:v>
                      </c:pt>
                      <c:pt idx="28">
                        <c:v>0.92431239661198927</c:v>
                      </c:pt>
                      <c:pt idx="29">
                        <c:v>0.90218261797592747</c:v>
                      </c:pt>
                      <c:pt idx="30">
                        <c:v>0.92730597976194784</c:v>
                      </c:pt>
                      <c:pt idx="31">
                        <c:v>0.92165266627452658</c:v>
                      </c:pt>
                      <c:pt idx="32">
                        <c:v>0.94542357169319879</c:v>
                      </c:pt>
                      <c:pt idx="33">
                        <c:v>0.93021309670296093</c:v>
                      </c:pt>
                      <c:pt idx="34">
                        <c:v>0.9005819952676305</c:v>
                      </c:pt>
                      <c:pt idx="35">
                        <c:v>0.89523123956061479</c:v>
                      </c:pt>
                      <c:pt idx="36">
                        <c:v>0.91371042986594275</c:v>
                      </c:pt>
                      <c:pt idx="37">
                        <c:v>0.93118520695924389</c:v>
                      </c:pt>
                      <c:pt idx="38">
                        <c:v>0.93084052739642797</c:v>
                      </c:pt>
                      <c:pt idx="39">
                        <c:v>0.94391067753715641</c:v>
                      </c:pt>
                      <c:pt idx="40">
                        <c:v>0.94842116845239199</c:v>
                      </c:pt>
                      <c:pt idx="41">
                        <c:v>0.93643923581287425</c:v>
                      </c:pt>
                      <c:pt idx="42">
                        <c:v>0.9273035868124504</c:v>
                      </c:pt>
                      <c:pt idx="43">
                        <c:v>0.93936917760283312</c:v>
                      </c:pt>
                      <c:pt idx="44">
                        <c:v>0.93586054357427007</c:v>
                      </c:pt>
                      <c:pt idx="45">
                        <c:v>0.91035331976899825</c:v>
                      </c:pt>
                      <c:pt idx="46">
                        <c:v>0.92308940600021905</c:v>
                      </c:pt>
                      <c:pt idx="47">
                        <c:v>0.92404364710406861</c:v>
                      </c:pt>
                      <c:pt idx="48">
                        <c:v>0.92556891880591841</c:v>
                      </c:pt>
                      <c:pt idx="49">
                        <c:v>0.90303155639399246</c:v>
                      </c:pt>
                      <c:pt idx="50">
                        <c:v>0.90310049058761865</c:v>
                      </c:pt>
                      <c:pt idx="51">
                        <c:v>0.90504898734567185</c:v>
                      </c:pt>
                      <c:pt idx="52">
                        <c:v>0.88742536995365284</c:v>
                      </c:pt>
                      <c:pt idx="53">
                        <c:v>0.89722788456939817</c:v>
                      </c:pt>
                      <c:pt idx="54">
                        <c:v>0.88394229808637781</c:v>
                      </c:pt>
                      <c:pt idx="55">
                        <c:v>0.88114676651815771</c:v>
                      </c:pt>
                      <c:pt idx="56">
                        <c:v>0.86595662045579769</c:v>
                      </c:pt>
                      <c:pt idx="57">
                        <c:v>0.83651302082899215</c:v>
                      </c:pt>
                      <c:pt idx="58">
                        <c:v>0.8507929023973031</c:v>
                      </c:pt>
                      <c:pt idx="59">
                        <c:v>0.87437305218033834</c:v>
                      </c:pt>
                      <c:pt idx="60">
                        <c:v>0.84174508208728427</c:v>
                      </c:pt>
                      <c:pt idx="61">
                        <c:v>0.86343344970133007</c:v>
                      </c:pt>
                      <c:pt idx="62">
                        <c:v>0.87413231945819914</c:v>
                      </c:pt>
                      <c:pt idx="63">
                        <c:v>0.88244817216813731</c:v>
                      </c:pt>
                      <c:pt idx="64">
                        <c:v>0.87271903386359639</c:v>
                      </c:pt>
                      <c:pt idx="65">
                        <c:v>0.87099961609846743</c:v>
                      </c:pt>
                      <c:pt idx="66">
                        <c:v>0.87706934955263904</c:v>
                      </c:pt>
                      <c:pt idx="67">
                        <c:v>0.85837579516032725</c:v>
                      </c:pt>
                      <c:pt idx="68">
                        <c:v>0.86571876206272225</c:v>
                      </c:pt>
                      <c:pt idx="69">
                        <c:v>0.85175072020119436</c:v>
                      </c:pt>
                      <c:pt idx="70">
                        <c:v>0.49623420871068225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D3CD-46B1-99CB-6B976102774B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crush!$EK$1</c15:sqref>
                        </c15:formulaRef>
                      </c:ext>
                    </c:extLst>
                    <c:strCache>
                      <c:ptCount val="1"/>
                      <c:pt idx="0">
                        <c:v>90% ratio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crush!$EK$3:$EK$82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0.66542278411982969</c:v>
                      </c:pt>
                      <c:pt idx="1">
                        <c:v>0.83715476016785684</c:v>
                      </c:pt>
                      <c:pt idx="2">
                        <c:v>0.87959321094683274</c:v>
                      </c:pt>
                      <c:pt idx="3">
                        <c:v>0.89997912021611304</c:v>
                      </c:pt>
                      <c:pt idx="4">
                        <c:v>0.9</c:v>
                      </c:pt>
                      <c:pt idx="5">
                        <c:v>0.9</c:v>
                      </c:pt>
                      <c:pt idx="6">
                        <c:v>0.88888066604784</c:v>
                      </c:pt>
                      <c:pt idx="7">
                        <c:v>0.89006953025733104</c:v>
                      </c:pt>
                      <c:pt idx="8">
                        <c:v>0.89742572605005666</c:v>
                      </c:pt>
                      <c:pt idx="9">
                        <c:v>0.88999299716488678</c:v>
                      </c:pt>
                      <c:pt idx="10">
                        <c:v>0.88466440657475232</c:v>
                      </c:pt>
                      <c:pt idx="11">
                        <c:v>0.89490683600716869</c:v>
                      </c:pt>
                      <c:pt idx="12">
                        <c:v>0.88820619682474777</c:v>
                      </c:pt>
                      <c:pt idx="13">
                        <c:v>0.89149933667233128</c:v>
                      </c:pt>
                      <c:pt idx="14">
                        <c:v>0.9</c:v>
                      </c:pt>
                      <c:pt idx="15">
                        <c:v>0.89993278568242319</c:v>
                      </c:pt>
                      <c:pt idx="16">
                        <c:v>0.9</c:v>
                      </c:pt>
                      <c:pt idx="17">
                        <c:v>0.88592840846417986</c:v>
                      </c:pt>
                      <c:pt idx="18">
                        <c:v>0.87841045725897093</c:v>
                      </c:pt>
                      <c:pt idx="19">
                        <c:v>0.9</c:v>
                      </c:pt>
                      <c:pt idx="20">
                        <c:v>0.89472568276633746</c:v>
                      </c:pt>
                      <c:pt idx="21">
                        <c:v>0.89147770196243337</c:v>
                      </c:pt>
                      <c:pt idx="22">
                        <c:v>0.9</c:v>
                      </c:pt>
                      <c:pt idx="23">
                        <c:v>0.87526437715141958</c:v>
                      </c:pt>
                      <c:pt idx="24">
                        <c:v>0.88604270125249673</c:v>
                      </c:pt>
                      <c:pt idx="25">
                        <c:v>0.85046266824110339</c:v>
                      </c:pt>
                      <c:pt idx="26">
                        <c:v>0.8451046420429229</c:v>
                      </c:pt>
                      <c:pt idx="27">
                        <c:v>0.85119822466159789</c:v>
                      </c:pt>
                      <c:pt idx="28">
                        <c:v>0.87566437573767397</c:v>
                      </c:pt>
                      <c:pt idx="29">
                        <c:v>0.85469932229298418</c:v>
                      </c:pt>
                      <c:pt idx="30">
                        <c:v>0.87850040187974021</c:v>
                      </c:pt>
                      <c:pt idx="31">
                        <c:v>0.87314463120744634</c:v>
                      </c:pt>
                      <c:pt idx="32">
                        <c:v>0.8956644363409253</c:v>
                      </c:pt>
                      <c:pt idx="33">
                        <c:v>0.88125451266596311</c:v>
                      </c:pt>
                      <c:pt idx="34">
                        <c:v>0.85318294288512375</c:v>
                      </c:pt>
                      <c:pt idx="35">
                        <c:v>0.84811380589952989</c:v>
                      </c:pt>
                      <c:pt idx="36">
                        <c:v>0.86562040724141942</c:v>
                      </c:pt>
                      <c:pt idx="37">
                        <c:v>0.88217545922454688</c:v>
                      </c:pt>
                      <c:pt idx="38">
                        <c:v>0.8818489206913529</c:v>
                      </c:pt>
                      <c:pt idx="39">
                        <c:v>0.89423116819309556</c:v>
                      </c:pt>
                      <c:pt idx="40">
                        <c:v>0.89850426484963453</c:v>
                      </c:pt>
                      <c:pt idx="41">
                        <c:v>0.88715296024377577</c:v>
                      </c:pt>
                      <c:pt idx="42">
                        <c:v>0.8784981348749531</c:v>
                      </c:pt>
                      <c:pt idx="43">
                        <c:v>0.88992869457110524</c:v>
                      </c:pt>
                      <c:pt idx="44">
                        <c:v>0.88660472549141389</c:v>
                      </c:pt>
                      <c:pt idx="45">
                        <c:v>0.86243998714957737</c:v>
                      </c:pt>
                      <c:pt idx="46">
                        <c:v>0.87450575305283917</c:v>
                      </c:pt>
                      <c:pt idx="47">
                        <c:v>0.87540977094069672</c:v>
                      </c:pt>
                      <c:pt idx="48">
                        <c:v>0.8768547651845543</c:v>
                      </c:pt>
                      <c:pt idx="49">
                        <c:v>0.85550357974167734</c:v>
                      </c:pt>
                      <c:pt idx="50">
                        <c:v>0.85556888581984925</c:v>
                      </c:pt>
                      <c:pt idx="51">
                        <c:v>0.8574148301169523</c:v>
                      </c:pt>
                      <c:pt idx="52">
                        <c:v>0.8407187715350396</c:v>
                      </c:pt>
                      <c:pt idx="53">
                        <c:v>0.85000536432890372</c:v>
                      </c:pt>
                      <c:pt idx="54">
                        <c:v>0.83741901923972639</c:v>
                      </c:pt>
                      <c:pt idx="55">
                        <c:v>0.83477062091193899</c:v>
                      </c:pt>
                      <c:pt idx="56">
                        <c:v>0.82037995622128213</c:v>
                      </c:pt>
                      <c:pt idx="57">
                        <c:v>0.79248601973272936</c:v>
                      </c:pt>
                      <c:pt idx="58">
                        <c:v>0.80601432858691879</c:v>
                      </c:pt>
                      <c:pt idx="59">
                        <c:v>0.82835341785505734</c:v>
                      </c:pt>
                      <c:pt idx="60">
                        <c:v>0.79744270934584827</c:v>
                      </c:pt>
                      <c:pt idx="61">
                        <c:v>0.81798958392757593</c:v>
                      </c:pt>
                      <c:pt idx="62">
                        <c:v>0.82812535527618858</c:v>
                      </c:pt>
                      <c:pt idx="63">
                        <c:v>0.83600353152770912</c:v>
                      </c:pt>
                      <c:pt idx="64">
                        <c:v>0.8267864531339334</c:v>
                      </c:pt>
                      <c:pt idx="65">
                        <c:v>0.82515753104065337</c:v>
                      </c:pt>
                      <c:pt idx="66">
                        <c:v>0.83090780483934235</c:v>
                      </c:pt>
                      <c:pt idx="67">
                        <c:v>0.81319812173083639</c:v>
                      </c:pt>
                      <c:pt idx="68">
                        <c:v>0.8201546166910002</c:v>
                      </c:pt>
                      <c:pt idx="69">
                        <c:v>0.80692173492744734</c:v>
                      </c:pt>
                      <c:pt idx="70">
                        <c:v>0.82420805184753665</c:v>
                      </c:pt>
                      <c:pt idx="71">
                        <c:v>0.81669586146254836</c:v>
                      </c:pt>
                      <c:pt idx="72">
                        <c:v>0.81864311006189805</c:v>
                      </c:pt>
                      <c:pt idx="73">
                        <c:v>0.80418026204764881</c:v>
                      </c:pt>
                      <c:pt idx="74">
                        <c:v>0.79732645608185282</c:v>
                      </c:pt>
                      <c:pt idx="75">
                        <c:v>0.75692175681145257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3CD-46B1-99CB-6B976102774B}"/>
                  </c:ext>
                </c:extLst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crush!$EG$1</c15:sqref>
                        </c15:formulaRef>
                      </c:ext>
                    </c:extLst>
                    <c:strCache>
                      <c:ptCount val="1"/>
                      <c:pt idx="0">
                        <c:v>100% ratio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crush!$EG$3:$EG$71</c15:sqref>
                        </c15:formulaRef>
                      </c:ext>
                    </c:extLst>
                    <c:numCache>
                      <c:formatCode>General</c:formatCode>
                      <c:ptCount val="69"/>
                      <c:pt idx="0">
                        <c:v>0.73935864902203297</c:v>
                      </c:pt>
                      <c:pt idx="1">
                        <c:v>0.93017195574206313</c:v>
                      </c:pt>
                      <c:pt idx="2">
                        <c:v>0.97732578994092534</c:v>
                      </c:pt>
                      <c:pt idx="3">
                        <c:v>0.99997680024012559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0.98764518449759986</c:v>
                      </c:pt>
                      <c:pt idx="7">
                        <c:v>0.9889661447303677</c:v>
                      </c:pt>
                      <c:pt idx="8">
                        <c:v>0.99713969561117399</c:v>
                      </c:pt>
                      <c:pt idx="9">
                        <c:v>0.98888110796098527</c:v>
                      </c:pt>
                      <c:pt idx="10">
                        <c:v>0.98296045174972468</c:v>
                      </c:pt>
                      <c:pt idx="11">
                        <c:v>0.9943409288968541</c:v>
                      </c:pt>
                      <c:pt idx="12">
                        <c:v>0.98689577424971953</c:v>
                      </c:pt>
                      <c:pt idx="13">
                        <c:v>0.99055481852481253</c:v>
                      </c:pt>
                      <c:pt idx="14">
                        <c:v>1</c:v>
                      </c:pt>
                      <c:pt idx="15">
                        <c:v>0.99992531742491475</c:v>
                      </c:pt>
                      <c:pt idx="16">
                        <c:v>1</c:v>
                      </c:pt>
                      <c:pt idx="17">
                        <c:v>0.98436489829353313</c:v>
                      </c:pt>
                      <c:pt idx="18">
                        <c:v>0.97601161917663437</c:v>
                      </c:pt>
                      <c:pt idx="19">
                        <c:v>1</c:v>
                      </c:pt>
                      <c:pt idx="20">
                        <c:v>0.99413964751815276</c:v>
                      </c:pt>
                      <c:pt idx="21">
                        <c:v>0.99053077995825922</c:v>
                      </c:pt>
                      <c:pt idx="22">
                        <c:v>1</c:v>
                      </c:pt>
                      <c:pt idx="23">
                        <c:v>0.97251597461268846</c:v>
                      </c:pt>
                      <c:pt idx="24">
                        <c:v>0.98449189028055184</c:v>
                      </c:pt>
                      <c:pt idx="25">
                        <c:v>0.94495852026789262</c:v>
                      </c:pt>
                      <c:pt idx="26">
                        <c:v>0.93900515782546989</c:v>
                      </c:pt>
                      <c:pt idx="27">
                        <c:v>0.94577580517955318</c:v>
                      </c:pt>
                      <c:pt idx="28">
                        <c:v>0.97296041748630446</c:v>
                      </c:pt>
                      <c:pt idx="29">
                        <c:v>0.94966591365887121</c:v>
                      </c:pt>
                      <c:pt idx="30">
                        <c:v>0.97611155764415558</c:v>
                      </c:pt>
                      <c:pt idx="31">
                        <c:v>0.97016070134160703</c:v>
                      </c:pt>
                      <c:pt idx="32">
                        <c:v>0.9951827070454724</c:v>
                      </c:pt>
                      <c:pt idx="33">
                        <c:v>0.97917168073995897</c:v>
                      </c:pt>
                      <c:pt idx="34">
                        <c:v>0.94798104765013746</c:v>
                      </c:pt>
                      <c:pt idx="35">
                        <c:v>0.9423486732216998</c:v>
                      </c:pt>
                      <c:pt idx="36">
                        <c:v>0.96180045249046608</c:v>
                      </c:pt>
                      <c:pt idx="37">
                        <c:v>0.98019495469394102</c:v>
                      </c:pt>
                      <c:pt idx="38">
                        <c:v>0.97983213410150316</c:v>
                      </c:pt>
                      <c:pt idx="39">
                        <c:v>0.99359018688121725</c:v>
                      </c:pt>
                      <c:pt idx="40">
                        <c:v>0.99833807205514946</c:v>
                      </c:pt>
                      <c:pt idx="41">
                        <c:v>0.98572551138197295</c:v>
                      </c:pt>
                      <c:pt idx="42">
                        <c:v>0.97610903874994781</c:v>
                      </c:pt>
                      <c:pt idx="43">
                        <c:v>0.98880966063456133</c:v>
                      </c:pt>
                      <c:pt idx="44">
                        <c:v>0.98511636165712646</c:v>
                      </c:pt>
                      <c:pt idx="45">
                        <c:v>0.95826665238841924</c:v>
                      </c:pt>
                      <c:pt idx="46">
                        <c:v>0.97167305894759903</c:v>
                      </c:pt>
                      <c:pt idx="47">
                        <c:v>0.97267752326744084</c:v>
                      </c:pt>
                      <c:pt idx="48">
                        <c:v>0.97428307242728251</c:v>
                      </c:pt>
                      <c:pt idx="49">
                        <c:v>0.95055953304630803</c:v>
                      </c:pt>
                      <c:pt idx="50">
                        <c:v>0.95063209535538806</c:v>
                      </c:pt>
                      <c:pt idx="51">
                        <c:v>0.95268314457439141</c:v>
                      </c:pt>
                      <c:pt idx="52">
                        <c:v>0.93413196837226631</c:v>
                      </c:pt>
                      <c:pt idx="53">
                        <c:v>0.94445040480989295</c:v>
                      </c:pt>
                      <c:pt idx="54">
                        <c:v>0.93046557693302923</c:v>
                      </c:pt>
                      <c:pt idx="55">
                        <c:v>0.92752291212437665</c:v>
                      </c:pt>
                      <c:pt idx="56">
                        <c:v>0.91153328469031347</c:v>
                      </c:pt>
                      <c:pt idx="57">
                        <c:v>0.88054002192525493</c:v>
                      </c:pt>
                      <c:pt idx="58">
                        <c:v>0.89557147620768751</c:v>
                      </c:pt>
                      <c:pt idx="59">
                        <c:v>0.92039268650561934</c:v>
                      </c:pt>
                      <c:pt idx="60">
                        <c:v>0.88604745482872027</c:v>
                      </c:pt>
                      <c:pt idx="61">
                        <c:v>0.90887731547508444</c:v>
                      </c:pt>
                      <c:pt idx="62">
                        <c:v>0.92013928364020958</c:v>
                      </c:pt>
                      <c:pt idx="63">
                        <c:v>0.92889281280856562</c:v>
                      </c:pt>
                      <c:pt idx="64">
                        <c:v>0.91865161459325928</c:v>
                      </c:pt>
                      <c:pt idx="65">
                        <c:v>0.7259815960298851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3CD-46B1-99CB-6B976102774B}"/>
                  </c:ext>
                </c:extLst>
              </c15:ser>
            </c15:filteredLineSeries>
          </c:ext>
        </c:extLst>
      </c:lineChart>
      <c:dateAx>
        <c:axId val="666492400"/>
        <c:scaling>
          <c:orientation val="minMax"/>
        </c:scaling>
        <c:delete val="0"/>
        <c:axPos val="b"/>
        <c:numFmt formatCode="[$-409]d\-m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489120"/>
        <c:crosses val="autoZero"/>
        <c:auto val="1"/>
        <c:lblOffset val="100"/>
        <c:baseTimeUnit val="days"/>
      </c:dateAx>
      <c:valAx>
        <c:axId val="66648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492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Crush - 3rd Section -</a:t>
            </a:r>
            <a:r>
              <a:rPr lang="en-US" baseline="0"/>
              <a:t> After 1st Apr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crush!$ER$2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crush!$EQ$3:$EQ$67</c:f>
              <c:numCache>
                <c:formatCode>[$-409]d\-mmm;@</c:formatCode>
                <c:ptCount val="65"/>
                <c:pt idx="0">
                  <c:v>41000</c:v>
                </c:pt>
                <c:pt idx="1">
                  <c:v>41001</c:v>
                </c:pt>
                <c:pt idx="2">
                  <c:v>41002</c:v>
                </c:pt>
                <c:pt idx="3">
                  <c:v>41003</c:v>
                </c:pt>
                <c:pt idx="4">
                  <c:v>41004</c:v>
                </c:pt>
                <c:pt idx="5">
                  <c:v>41005</c:v>
                </c:pt>
                <c:pt idx="6">
                  <c:v>41006</c:v>
                </c:pt>
                <c:pt idx="7">
                  <c:v>41007</c:v>
                </c:pt>
                <c:pt idx="8">
                  <c:v>41008</c:v>
                </c:pt>
                <c:pt idx="9">
                  <c:v>41009</c:v>
                </c:pt>
                <c:pt idx="10">
                  <c:v>41010</c:v>
                </c:pt>
                <c:pt idx="11">
                  <c:v>41011</c:v>
                </c:pt>
                <c:pt idx="12">
                  <c:v>41012</c:v>
                </c:pt>
                <c:pt idx="13">
                  <c:v>41013</c:v>
                </c:pt>
                <c:pt idx="14">
                  <c:v>41014</c:v>
                </c:pt>
                <c:pt idx="15">
                  <c:v>41015</c:v>
                </c:pt>
                <c:pt idx="16">
                  <c:v>41016</c:v>
                </c:pt>
                <c:pt idx="17">
                  <c:v>41017</c:v>
                </c:pt>
                <c:pt idx="18">
                  <c:v>41018</c:v>
                </c:pt>
                <c:pt idx="19">
                  <c:v>41019</c:v>
                </c:pt>
                <c:pt idx="20">
                  <c:v>41020</c:v>
                </c:pt>
                <c:pt idx="21">
                  <c:v>41021</c:v>
                </c:pt>
                <c:pt idx="22">
                  <c:v>41022</c:v>
                </c:pt>
                <c:pt idx="23">
                  <c:v>41023</c:v>
                </c:pt>
                <c:pt idx="24">
                  <c:v>41024</c:v>
                </c:pt>
                <c:pt idx="25">
                  <c:v>41025</c:v>
                </c:pt>
                <c:pt idx="26">
                  <c:v>41026</c:v>
                </c:pt>
                <c:pt idx="27">
                  <c:v>41027</c:v>
                </c:pt>
                <c:pt idx="28">
                  <c:v>41028</c:v>
                </c:pt>
                <c:pt idx="29">
                  <c:v>41029</c:v>
                </c:pt>
                <c:pt idx="30">
                  <c:v>41030</c:v>
                </c:pt>
                <c:pt idx="31">
                  <c:v>41031</c:v>
                </c:pt>
                <c:pt idx="32">
                  <c:v>41032</c:v>
                </c:pt>
                <c:pt idx="33">
                  <c:v>41033</c:v>
                </c:pt>
                <c:pt idx="34">
                  <c:v>41034</c:v>
                </c:pt>
                <c:pt idx="35">
                  <c:v>41035</c:v>
                </c:pt>
                <c:pt idx="36">
                  <c:v>41036</c:v>
                </c:pt>
                <c:pt idx="37">
                  <c:v>41037</c:v>
                </c:pt>
                <c:pt idx="38">
                  <c:v>41038</c:v>
                </c:pt>
                <c:pt idx="39">
                  <c:v>41039</c:v>
                </c:pt>
                <c:pt idx="40">
                  <c:v>41040</c:v>
                </c:pt>
                <c:pt idx="41">
                  <c:v>41041</c:v>
                </c:pt>
                <c:pt idx="42">
                  <c:v>41042</c:v>
                </c:pt>
                <c:pt idx="43">
                  <c:v>41043</c:v>
                </c:pt>
                <c:pt idx="44">
                  <c:v>41044</c:v>
                </c:pt>
                <c:pt idx="45">
                  <c:v>41045</c:v>
                </c:pt>
                <c:pt idx="46">
                  <c:v>41046</c:v>
                </c:pt>
                <c:pt idx="47">
                  <c:v>41047</c:v>
                </c:pt>
                <c:pt idx="48">
                  <c:v>41048</c:v>
                </c:pt>
                <c:pt idx="49">
                  <c:v>41049</c:v>
                </c:pt>
                <c:pt idx="50">
                  <c:v>41050</c:v>
                </c:pt>
                <c:pt idx="51">
                  <c:v>41051</c:v>
                </c:pt>
                <c:pt idx="52">
                  <c:v>41052</c:v>
                </c:pt>
                <c:pt idx="53">
                  <c:v>41053</c:v>
                </c:pt>
                <c:pt idx="54">
                  <c:v>41054</c:v>
                </c:pt>
                <c:pt idx="55">
                  <c:v>41055</c:v>
                </c:pt>
                <c:pt idx="56">
                  <c:v>41056</c:v>
                </c:pt>
                <c:pt idx="57">
                  <c:v>41057</c:v>
                </c:pt>
                <c:pt idx="58">
                  <c:v>41058</c:v>
                </c:pt>
                <c:pt idx="59">
                  <c:v>41059</c:v>
                </c:pt>
                <c:pt idx="60">
                  <c:v>41060</c:v>
                </c:pt>
                <c:pt idx="61">
                  <c:v>41061</c:v>
                </c:pt>
                <c:pt idx="62">
                  <c:v>41062</c:v>
                </c:pt>
                <c:pt idx="63">
                  <c:v>41063</c:v>
                </c:pt>
                <c:pt idx="64">
                  <c:v>41064</c:v>
                </c:pt>
              </c:numCache>
            </c:numRef>
          </c:cat>
          <c:val>
            <c:numRef>
              <c:f>crush!$ER$3:$ER$67</c:f>
              <c:numCache>
                <c:formatCode>General</c:formatCode>
                <c:ptCount val="65"/>
                <c:pt idx="0">
                  <c:v>0.40893493234452238</c:v>
                </c:pt>
                <c:pt idx="1">
                  <c:v>0.39118261102948448</c:v>
                </c:pt>
                <c:pt idx="2">
                  <c:v>0.37330504215173294</c:v>
                </c:pt>
                <c:pt idx="3">
                  <c:v>0.33342945057861517</c:v>
                </c:pt>
                <c:pt idx="4">
                  <c:v>0.28555224625368747</c:v>
                </c:pt>
                <c:pt idx="5">
                  <c:v>0.2559008251889926</c:v>
                </c:pt>
                <c:pt idx="6">
                  <c:v>0.2237165301164441</c:v>
                </c:pt>
                <c:pt idx="7">
                  <c:v>0.18531678581827082</c:v>
                </c:pt>
                <c:pt idx="8">
                  <c:v>0.15668311278788025</c:v>
                </c:pt>
                <c:pt idx="9">
                  <c:v>0.11829939552740011</c:v>
                </c:pt>
                <c:pt idx="10">
                  <c:v>8.6581586901776045E-2</c:v>
                </c:pt>
                <c:pt idx="11">
                  <c:v>5.6136069716105665E-2</c:v>
                </c:pt>
                <c:pt idx="12">
                  <c:v>3.1743271270373533E-2</c:v>
                </c:pt>
                <c:pt idx="13">
                  <c:v>1.0356653074535455E-2</c:v>
                </c:pt>
                <c:pt idx="14">
                  <c:v>9.6319693895224497E-3</c:v>
                </c:pt>
                <c:pt idx="15">
                  <c:v>1.7019561829925853E-2</c:v>
                </c:pt>
                <c:pt idx="16">
                  <c:v>2.8991582525072224E-2</c:v>
                </c:pt>
                <c:pt idx="17">
                  <c:v>3.5043522749516491E-2</c:v>
                </c:pt>
                <c:pt idx="18">
                  <c:v>5.162940996296006E-2</c:v>
                </c:pt>
                <c:pt idx="19">
                  <c:v>6.1968655432422477E-2</c:v>
                </c:pt>
                <c:pt idx="20">
                  <c:v>5.2779464099877146E-2</c:v>
                </c:pt>
                <c:pt idx="21">
                  <c:v>6.7633704627759222E-2</c:v>
                </c:pt>
                <c:pt idx="22">
                  <c:v>5.6143989813112152E-2</c:v>
                </c:pt>
                <c:pt idx="23">
                  <c:v>4.9249021177732409E-2</c:v>
                </c:pt>
                <c:pt idx="24">
                  <c:v>5.5745524854558998E-2</c:v>
                </c:pt>
                <c:pt idx="25">
                  <c:v>4.7866107884971219E-2</c:v>
                </c:pt>
                <c:pt idx="26">
                  <c:v>4.7960349773070503E-2</c:v>
                </c:pt>
                <c:pt idx="27">
                  <c:v>5.2484531313567374E-2</c:v>
                </c:pt>
                <c:pt idx="28">
                  <c:v>4.7412534414011505E-2</c:v>
                </c:pt>
                <c:pt idx="29">
                  <c:v>5.68238932905007E-2</c:v>
                </c:pt>
                <c:pt idx="30">
                  <c:v>4.9171854728098298E-2</c:v>
                </c:pt>
                <c:pt idx="31">
                  <c:v>3.6624563029666345E-2</c:v>
                </c:pt>
                <c:pt idx="32">
                  <c:v>3.4252644492367236E-2</c:v>
                </c:pt>
                <c:pt idx="33">
                  <c:v>2.3536929720311239E-2</c:v>
                </c:pt>
                <c:pt idx="34">
                  <c:v>2.5824675169118207E-2</c:v>
                </c:pt>
                <c:pt idx="35">
                  <c:v>1.7217398171521025E-2</c:v>
                </c:pt>
                <c:pt idx="36">
                  <c:v>1.3668208597799622E-2</c:v>
                </c:pt>
                <c:pt idx="37">
                  <c:v>1.1569901904138589E-2</c:v>
                </c:pt>
                <c:pt idx="38">
                  <c:v>1.218644460555262E-2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4.8248753410011407E-3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C0-42A0-BE50-78BCAA7AB413}"/>
            </c:ext>
          </c:extLst>
        </c:ser>
        <c:ser>
          <c:idx val="1"/>
          <c:order val="1"/>
          <c:tx>
            <c:strRef>
              <c:f>crush!$ES$2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crush!$EQ$3:$EQ$67</c:f>
              <c:numCache>
                <c:formatCode>[$-409]d\-mmm;@</c:formatCode>
                <c:ptCount val="65"/>
                <c:pt idx="0">
                  <c:v>41000</c:v>
                </c:pt>
                <c:pt idx="1">
                  <c:v>41001</c:v>
                </c:pt>
                <c:pt idx="2">
                  <c:v>41002</c:v>
                </c:pt>
                <c:pt idx="3">
                  <c:v>41003</c:v>
                </c:pt>
                <c:pt idx="4">
                  <c:v>41004</c:v>
                </c:pt>
                <c:pt idx="5">
                  <c:v>41005</c:v>
                </c:pt>
                <c:pt idx="6">
                  <c:v>41006</c:v>
                </c:pt>
                <c:pt idx="7">
                  <c:v>41007</c:v>
                </c:pt>
                <c:pt idx="8">
                  <c:v>41008</c:v>
                </c:pt>
                <c:pt idx="9">
                  <c:v>41009</c:v>
                </c:pt>
                <c:pt idx="10">
                  <c:v>41010</c:v>
                </c:pt>
                <c:pt idx="11">
                  <c:v>41011</c:v>
                </c:pt>
                <c:pt idx="12">
                  <c:v>41012</c:v>
                </c:pt>
                <c:pt idx="13">
                  <c:v>41013</c:v>
                </c:pt>
                <c:pt idx="14">
                  <c:v>41014</c:v>
                </c:pt>
                <c:pt idx="15">
                  <c:v>41015</c:v>
                </c:pt>
                <c:pt idx="16">
                  <c:v>41016</c:v>
                </c:pt>
                <c:pt idx="17">
                  <c:v>41017</c:v>
                </c:pt>
                <c:pt idx="18">
                  <c:v>41018</c:v>
                </c:pt>
                <c:pt idx="19">
                  <c:v>41019</c:v>
                </c:pt>
                <c:pt idx="20">
                  <c:v>41020</c:v>
                </c:pt>
                <c:pt idx="21">
                  <c:v>41021</c:v>
                </c:pt>
                <c:pt idx="22">
                  <c:v>41022</c:v>
                </c:pt>
                <c:pt idx="23">
                  <c:v>41023</c:v>
                </c:pt>
                <c:pt idx="24">
                  <c:v>41024</c:v>
                </c:pt>
                <c:pt idx="25">
                  <c:v>41025</c:v>
                </c:pt>
                <c:pt idx="26">
                  <c:v>41026</c:v>
                </c:pt>
                <c:pt idx="27">
                  <c:v>41027</c:v>
                </c:pt>
                <c:pt idx="28">
                  <c:v>41028</c:v>
                </c:pt>
                <c:pt idx="29">
                  <c:v>41029</c:v>
                </c:pt>
                <c:pt idx="30">
                  <c:v>41030</c:v>
                </c:pt>
                <c:pt idx="31">
                  <c:v>41031</c:v>
                </c:pt>
                <c:pt idx="32">
                  <c:v>41032</c:v>
                </c:pt>
                <c:pt idx="33">
                  <c:v>41033</c:v>
                </c:pt>
                <c:pt idx="34">
                  <c:v>41034</c:v>
                </c:pt>
                <c:pt idx="35">
                  <c:v>41035</c:v>
                </c:pt>
                <c:pt idx="36">
                  <c:v>41036</c:v>
                </c:pt>
                <c:pt idx="37">
                  <c:v>41037</c:v>
                </c:pt>
                <c:pt idx="38">
                  <c:v>41038</c:v>
                </c:pt>
                <c:pt idx="39">
                  <c:v>41039</c:v>
                </c:pt>
                <c:pt idx="40">
                  <c:v>41040</c:v>
                </c:pt>
                <c:pt idx="41">
                  <c:v>41041</c:v>
                </c:pt>
                <c:pt idx="42">
                  <c:v>41042</c:v>
                </c:pt>
                <c:pt idx="43">
                  <c:v>41043</c:v>
                </c:pt>
                <c:pt idx="44">
                  <c:v>41044</c:v>
                </c:pt>
                <c:pt idx="45">
                  <c:v>41045</c:v>
                </c:pt>
                <c:pt idx="46">
                  <c:v>41046</c:v>
                </c:pt>
                <c:pt idx="47">
                  <c:v>41047</c:v>
                </c:pt>
                <c:pt idx="48">
                  <c:v>41048</c:v>
                </c:pt>
                <c:pt idx="49">
                  <c:v>41049</c:v>
                </c:pt>
                <c:pt idx="50">
                  <c:v>41050</c:v>
                </c:pt>
                <c:pt idx="51">
                  <c:v>41051</c:v>
                </c:pt>
                <c:pt idx="52">
                  <c:v>41052</c:v>
                </c:pt>
                <c:pt idx="53">
                  <c:v>41053</c:v>
                </c:pt>
                <c:pt idx="54">
                  <c:v>41054</c:v>
                </c:pt>
                <c:pt idx="55">
                  <c:v>41055</c:v>
                </c:pt>
                <c:pt idx="56">
                  <c:v>41056</c:v>
                </c:pt>
                <c:pt idx="57">
                  <c:v>41057</c:v>
                </c:pt>
                <c:pt idx="58">
                  <c:v>41058</c:v>
                </c:pt>
                <c:pt idx="59">
                  <c:v>41059</c:v>
                </c:pt>
                <c:pt idx="60">
                  <c:v>41060</c:v>
                </c:pt>
                <c:pt idx="61">
                  <c:v>41061</c:v>
                </c:pt>
                <c:pt idx="62">
                  <c:v>41062</c:v>
                </c:pt>
                <c:pt idx="63">
                  <c:v>41063</c:v>
                </c:pt>
                <c:pt idx="64">
                  <c:v>41064</c:v>
                </c:pt>
              </c:numCache>
            </c:numRef>
          </c:cat>
          <c:val>
            <c:numRef>
              <c:f>crush!$ES$3:$ES$67</c:f>
              <c:numCache>
                <c:formatCode>General</c:formatCode>
                <c:ptCount val="65"/>
                <c:pt idx="0">
                  <c:v>0.34623160823348154</c:v>
                </c:pt>
                <c:pt idx="1">
                  <c:v>0.33690170258398922</c:v>
                </c:pt>
                <c:pt idx="2">
                  <c:v>0.29924123174034473</c:v>
                </c:pt>
                <c:pt idx="3">
                  <c:v>0.27950343612685513</c:v>
                </c:pt>
                <c:pt idx="4">
                  <c:v>0.24324578922125076</c:v>
                </c:pt>
                <c:pt idx="5">
                  <c:v>0.20563585069293405</c:v>
                </c:pt>
                <c:pt idx="6">
                  <c:v>0.21516460129143561</c:v>
                </c:pt>
                <c:pt idx="7">
                  <c:v>0.17002184258851655</c:v>
                </c:pt>
                <c:pt idx="8">
                  <c:v>0.15625046140627369</c:v>
                </c:pt>
                <c:pt idx="9">
                  <c:v>0.14290198826346714</c:v>
                </c:pt>
                <c:pt idx="10">
                  <c:v>9.7722785216805177E-2</c:v>
                </c:pt>
                <c:pt idx="11">
                  <c:v>4.8713151999147351E-2</c:v>
                </c:pt>
                <c:pt idx="12">
                  <c:v>1.5851618560951138E-2</c:v>
                </c:pt>
                <c:pt idx="13">
                  <c:v>5.9853232356920309E-3</c:v>
                </c:pt>
                <c:pt idx="14">
                  <c:v>4.0127095091998218E-3</c:v>
                </c:pt>
                <c:pt idx="15">
                  <c:v>1.733999787669693E-2</c:v>
                </c:pt>
                <c:pt idx="16">
                  <c:v>3.0835035861184062E-2</c:v>
                </c:pt>
                <c:pt idx="17">
                  <c:v>5.0104548066549161E-2</c:v>
                </c:pt>
                <c:pt idx="18">
                  <c:v>7.6783488253476417E-2</c:v>
                </c:pt>
                <c:pt idx="19">
                  <c:v>7.2387858648787926E-2</c:v>
                </c:pt>
                <c:pt idx="20">
                  <c:v>7.8840485760825668E-2</c:v>
                </c:pt>
                <c:pt idx="21">
                  <c:v>8.0848208978929997E-2</c:v>
                </c:pt>
                <c:pt idx="22">
                  <c:v>7.0299621760638559E-2</c:v>
                </c:pt>
                <c:pt idx="23">
                  <c:v>6.9783082008021788E-2</c:v>
                </c:pt>
                <c:pt idx="24">
                  <c:v>6.0941444135384347E-2</c:v>
                </c:pt>
                <c:pt idx="25">
                  <c:v>6.0131476998615402E-2</c:v>
                </c:pt>
                <c:pt idx="26">
                  <c:v>4.9211868114847436E-2</c:v>
                </c:pt>
                <c:pt idx="27">
                  <c:v>3.857603534636754E-2</c:v>
                </c:pt>
                <c:pt idx="28">
                  <c:v>3.1115460441308571E-2</c:v>
                </c:pt>
                <c:pt idx="29">
                  <c:v>2.096297858431688E-2</c:v>
                </c:pt>
                <c:pt idx="30">
                  <c:v>2.3535094562889301E-2</c:v>
                </c:pt>
                <c:pt idx="31">
                  <c:v>1.6139264787065531E-2</c:v>
                </c:pt>
                <c:pt idx="32">
                  <c:v>1.2413269988447287E-2</c:v>
                </c:pt>
                <c:pt idx="33">
                  <c:v>6.9080037485979807E-3</c:v>
                </c:pt>
                <c:pt idx="34">
                  <c:v>8.8882424576780441E-3</c:v>
                </c:pt>
                <c:pt idx="35">
                  <c:v>1.040185912130006E-3</c:v>
                </c:pt>
                <c:pt idx="36">
                  <c:v>1.393893873416306E-2</c:v>
                </c:pt>
                <c:pt idx="37">
                  <c:v>3.2435946091354997E-3</c:v>
                </c:pt>
                <c:pt idx="38">
                  <c:v>2.4803088833835691E-3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C0-42A0-BE50-78BCAA7AB413}"/>
            </c:ext>
          </c:extLst>
        </c:ser>
        <c:ser>
          <c:idx val="2"/>
          <c:order val="2"/>
          <c:tx>
            <c:strRef>
              <c:f>crush!$ET$2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crush!$EQ$3:$EQ$67</c:f>
              <c:numCache>
                <c:formatCode>[$-409]d\-mmm;@</c:formatCode>
                <c:ptCount val="65"/>
                <c:pt idx="0">
                  <c:v>41000</c:v>
                </c:pt>
                <c:pt idx="1">
                  <c:v>41001</c:v>
                </c:pt>
                <c:pt idx="2">
                  <c:v>41002</c:v>
                </c:pt>
                <c:pt idx="3">
                  <c:v>41003</c:v>
                </c:pt>
                <c:pt idx="4">
                  <c:v>41004</c:v>
                </c:pt>
                <c:pt idx="5">
                  <c:v>41005</c:v>
                </c:pt>
                <c:pt idx="6">
                  <c:v>41006</c:v>
                </c:pt>
                <c:pt idx="7">
                  <c:v>41007</c:v>
                </c:pt>
                <c:pt idx="8">
                  <c:v>41008</c:v>
                </c:pt>
                <c:pt idx="9">
                  <c:v>41009</c:v>
                </c:pt>
                <c:pt idx="10">
                  <c:v>41010</c:v>
                </c:pt>
                <c:pt idx="11">
                  <c:v>41011</c:v>
                </c:pt>
                <c:pt idx="12">
                  <c:v>41012</c:v>
                </c:pt>
                <c:pt idx="13">
                  <c:v>41013</c:v>
                </c:pt>
                <c:pt idx="14">
                  <c:v>41014</c:v>
                </c:pt>
                <c:pt idx="15">
                  <c:v>41015</c:v>
                </c:pt>
                <c:pt idx="16">
                  <c:v>41016</c:v>
                </c:pt>
                <c:pt idx="17">
                  <c:v>41017</c:v>
                </c:pt>
                <c:pt idx="18">
                  <c:v>41018</c:v>
                </c:pt>
                <c:pt idx="19">
                  <c:v>41019</c:v>
                </c:pt>
                <c:pt idx="20">
                  <c:v>41020</c:v>
                </c:pt>
                <c:pt idx="21">
                  <c:v>41021</c:v>
                </c:pt>
                <c:pt idx="22">
                  <c:v>41022</c:v>
                </c:pt>
                <c:pt idx="23">
                  <c:v>41023</c:v>
                </c:pt>
                <c:pt idx="24">
                  <c:v>41024</c:v>
                </c:pt>
                <c:pt idx="25">
                  <c:v>41025</c:v>
                </c:pt>
                <c:pt idx="26">
                  <c:v>41026</c:v>
                </c:pt>
                <c:pt idx="27">
                  <c:v>41027</c:v>
                </c:pt>
                <c:pt idx="28">
                  <c:v>41028</c:v>
                </c:pt>
                <c:pt idx="29">
                  <c:v>41029</c:v>
                </c:pt>
                <c:pt idx="30">
                  <c:v>41030</c:v>
                </c:pt>
                <c:pt idx="31">
                  <c:v>41031</c:v>
                </c:pt>
                <c:pt idx="32">
                  <c:v>41032</c:v>
                </c:pt>
                <c:pt idx="33">
                  <c:v>41033</c:v>
                </c:pt>
                <c:pt idx="34">
                  <c:v>41034</c:v>
                </c:pt>
                <c:pt idx="35">
                  <c:v>41035</c:v>
                </c:pt>
                <c:pt idx="36">
                  <c:v>41036</c:v>
                </c:pt>
                <c:pt idx="37">
                  <c:v>41037</c:v>
                </c:pt>
                <c:pt idx="38">
                  <c:v>41038</c:v>
                </c:pt>
                <c:pt idx="39">
                  <c:v>41039</c:v>
                </c:pt>
                <c:pt idx="40">
                  <c:v>41040</c:v>
                </c:pt>
                <c:pt idx="41">
                  <c:v>41041</c:v>
                </c:pt>
                <c:pt idx="42">
                  <c:v>41042</c:v>
                </c:pt>
                <c:pt idx="43">
                  <c:v>41043</c:v>
                </c:pt>
                <c:pt idx="44">
                  <c:v>41044</c:v>
                </c:pt>
                <c:pt idx="45">
                  <c:v>41045</c:v>
                </c:pt>
                <c:pt idx="46">
                  <c:v>41046</c:v>
                </c:pt>
                <c:pt idx="47">
                  <c:v>41047</c:v>
                </c:pt>
                <c:pt idx="48">
                  <c:v>41048</c:v>
                </c:pt>
                <c:pt idx="49">
                  <c:v>41049</c:v>
                </c:pt>
                <c:pt idx="50">
                  <c:v>41050</c:v>
                </c:pt>
                <c:pt idx="51">
                  <c:v>41051</c:v>
                </c:pt>
                <c:pt idx="52">
                  <c:v>41052</c:v>
                </c:pt>
                <c:pt idx="53">
                  <c:v>41053</c:v>
                </c:pt>
                <c:pt idx="54">
                  <c:v>41054</c:v>
                </c:pt>
                <c:pt idx="55">
                  <c:v>41055</c:v>
                </c:pt>
                <c:pt idx="56">
                  <c:v>41056</c:v>
                </c:pt>
                <c:pt idx="57">
                  <c:v>41057</c:v>
                </c:pt>
                <c:pt idx="58">
                  <c:v>41058</c:v>
                </c:pt>
                <c:pt idx="59">
                  <c:v>41059</c:v>
                </c:pt>
                <c:pt idx="60">
                  <c:v>41060</c:v>
                </c:pt>
                <c:pt idx="61">
                  <c:v>41061</c:v>
                </c:pt>
                <c:pt idx="62">
                  <c:v>41062</c:v>
                </c:pt>
                <c:pt idx="63">
                  <c:v>41063</c:v>
                </c:pt>
                <c:pt idx="64">
                  <c:v>41064</c:v>
                </c:pt>
              </c:numCache>
            </c:numRef>
          </c:cat>
          <c:val>
            <c:numRef>
              <c:f>crush!$ET$3:$ET$67</c:f>
              <c:numCache>
                <c:formatCode>General</c:formatCode>
                <c:ptCount val="65"/>
                <c:pt idx="0">
                  <c:v>0.37462413968155467</c:v>
                </c:pt>
                <c:pt idx="1">
                  <c:v>0.35118557851199944</c:v>
                </c:pt>
                <c:pt idx="2">
                  <c:v>0.3338780858777779</c:v>
                </c:pt>
                <c:pt idx="3">
                  <c:v>0.3280475192603885</c:v>
                </c:pt>
                <c:pt idx="4">
                  <c:v>0.29041962235211849</c:v>
                </c:pt>
                <c:pt idx="5">
                  <c:v>0.26126177358327435</c:v>
                </c:pt>
                <c:pt idx="6">
                  <c:v>0.24130461862052696</c:v>
                </c:pt>
                <c:pt idx="7">
                  <c:v>0.25701052093425508</c:v>
                </c:pt>
                <c:pt idx="8">
                  <c:v>0.19800557344988873</c:v>
                </c:pt>
                <c:pt idx="9">
                  <c:v>0.15384807145889876</c:v>
                </c:pt>
                <c:pt idx="10">
                  <c:v>0.10289630077452962</c:v>
                </c:pt>
                <c:pt idx="11">
                  <c:v>2.7430081827950092E-2</c:v>
                </c:pt>
                <c:pt idx="12">
                  <c:v>9.7667092920143209E-3</c:v>
                </c:pt>
                <c:pt idx="13">
                  <c:v>2.3823162154150871E-2</c:v>
                </c:pt>
                <c:pt idx="14">
                  <c:v>1.6159144351197037E-2</c:v>
                </c:pt>
                <c:pt idx="15">
                  <c:v>2.5789272051652243E-2</c:v>
                </c:pt>
                <c:pt idx="16">
                  <c:v>7.2834798008136678E-2</c:v>
                </c:pt>
                <c:pt idx="17">
                  <c:v>0.11932583427263706</c:v>
                </c:pt>
                <c:pt idx="18">
                  <c:v>0.12987187963938712</c:v>
                </c:pt>
                <c:pt idx="19">
                  <c:v>0.12764837279865948</c:v>
                </c:pt>
                <c:pt idx="20">
                  <c:v>0.25312583336381972</c:v>
                </c:pt>
                <c:pt idx="21">
                  <c:v>0.11963481708267912</c:v>
                </c:pt>
                <c:pt idx="22">
                  <c:v>0.11322125479495616</c:v>
                </c:pt>
                <c:pt idx="23">
                  <c:v>0.1008837888153887</c:v>
                </c:pt>
                <c:pt idx="24">
                  <c:v>9.0566970380211276E-2</c:v>
                </c:pt>
                <c:pt idx="25">
                  <c:v>0</c:v>
                </c:pt>
                <c:pt idx="26">
                  <c:v>8.2440118165165943E-2</c:v>
                </c:pt>
                <c:pt idx="27">
                  <c:v>7.5263789018716207E-2</c:v>
                </c:pt>
                <c:pt idx="28">
                  <c:v>6.1459297109543939E-2</c:v>
                </c:pt>
                <c:pt idx="29">
                  <c:v>6.2943612010182934E-2</c:v>
                </c:pt>
                <c:pt idx="30">
                  <c:v>4.4663506759119558E-2</c:v>
                </c:pt>
                <c:pt idx="31">
                  <c:v>3.3734027931465953E-2</c:v>
                </c:pt>
                <c:pt idx="32">
                  <c:v>3.1911308623743917E-2</c:v>
                </c:pt>
                <c:pt idx="33">
                  <c:v>2.655404677091066E-2</c:v>
                </c:pt>
                <c:pt idx="34">
                  <c:v>2.2252366438601012E-2</c:v>
                </c:pt>
                <c:pt idx="35">
                  <c:v>1.48168190119347E-2</c:v>
                </c:pt>
                <c:pt idx="36">
                  <c:v>1.0870009840857064E-2</c:v>
                </c:pt>
                <c:pt idx="37">
                  <c:v>5.3250288587366667E-3</c:v>
                </c:pt>
                <c:pt idx="38">
                  <c:v>6.0893365685599958E-4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C0-42A0-BE50-78BCAA7AB413}"/>
            </c:ext>
          </c:extLst>
        </c:ser>
        <c:ser>
          <c:idx val="3"/>
          <c:order val="3"/>
          <c:tx>
            <c:strRef>
              <c:f>crush!$EU$2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crush!$EQ$3:$EQ$67</c:f>
              <c:numCache>
                <c:formatCode>[$-409]d\-mmm;@</c:formatCode>
                <c:ptCount val="65"/>
                <c:pt idx="0">
                  <c:v>41000</c:v>
                </c:pt>
                <c:pt idx="1">
                  <c:v>41001</c:v>
                </c:pt>
                <c:pt idx="2">
                  <c:v>41002</c:v>
                </c:pt>
                <c:pt idx="3">
                  <c:v>41003</c:v>
                </c:pt>
                <c:pt idx="4">
                  <c:v>41004</c:v>
                </c:pt>
                <c:pt idx="5">
                  <c:v>41005</c:v>
                </c:pt>
                <c:pt idx="6">
                  <c:v>41006</c:v>
                </c:pt>
                <c:pt idx="7">
                  <c:v>41007</c:v>
                </c:pt>
                <c:pt idx="8">
                  <c:v>41008</c:v>
                </c:pt>
                <c:pt idx="9">
                  <c:v>41009</c:v>
                </c:pt>
                <c:pt idx="10">
                  <c:v>41010</c:v>
                </c:pt>
                <c:pt idx="11">
                  <c:v>41011</c:v>
                </c:pt>
                <c:pt idx="12">
                  <c:v>41012</c:v>
                </c:pt>
                <c:pt idx="13">
                  <c:v>41013</c:v>
                </c:pt>
                <c:pt idx="14">
                  <c:v>41014</c:v>
                </c:pt>
                <c:pt idx="15">
                  <c:v>41015</c:v>
                </c:pt>
                <c:pt idx="16">
                  <c:v>41016</c:v>
                </c:pt>
                <c:pt idx="17">
                  <c:v>41017</c:v>
                </c:pt>
                <c:pt idx="18">
                  <c:v>41018</c:v>
                </c:pt>
                <c:pt idx="19">
                  <c:v>41019</c:v>
                </c:pt>
                <c:pt idx="20">
                  <c:v>41020</c:v>
                </c:pt>
                <c:pt idx="21">
                  <c:v>41021</c:v>
                </c:pt>
                <c:pt idx="22">
                  <c:v>41022</c:v>
                </c:pt>
                <c:pt idx="23">
                  <c:v>41023</c:v>
                </c:pt>
                <c:pt idx="24">
                  <c:v>41024</c:v>
                </c:pt>
                <c:pt idx="25">
                  <c:v>41025</c:v>
                </c:pt>
                <c:pt idx="26">
                  <c:v>41026</c:v>
                </c:pt>
                <c:pt idx="27">
                  <c:v>41027</c:v>
                </c:pt>
                <c:pt idx="28">
                  <c:v>41028</c:v>
                </c:pt>
                <c:pt idx="29">
                  <c:v>41029</c:v>
                </c:pt>
                <c:pt idx="30">
                  <c:v>41030</c:v>
                </c:pt>
                <c:pt idx="31">
                  <c:v>41031</c:v>
                </c:pt>
                <c:pt idx="32">
                  <c:v>41032</c:v>
                </c:pt>
                <c:pt idx="33">
                  <c:v>41033</c:v>
                </c:pt>
                <c:pt idx="34">
                  <c:v>41034</c:v>
                </c:pt>
                <c:pt idx="35">
                  <c:v>41035</c:v>
                </c:pt>
                <c:pt idx="36">
                  <c:v>41036</c:v>
                </c:pt>
                <c:pt idx="37">
                  <c:v>41037</c:v>
                </c:pt>
                <c:pt idx="38">
                  <c:v>41038</c:v>
                </c:pt>
                <c:pt idx="39">
                  <c:v>41039</c:v>
                </c:pt>
                <c:pt idx="40">
                  <c:v>41040</c:v>
                </c:pt>
                <c:pt idx="41">
                  <c:v>41041</c:v>
                </c:pt>
                <c:pt idx="42">
                  <c:v>41042</c:v>
                </c:pt>
                <c:pt idx="43">
                  <c:v>41043</c:v>
                </c:pt>
                <c:pt idx="44">
                  <c:v>41044</c:v>
                </c:pt>
                <c:pt idx="45">
                  <c:v>41045</c:v>
                </c:pt>
                <c:pt idx="46">
                  <c:v>41046</c:v>
                </c:pt>
                <c:pt idx="47">
                  <c:v>41047</c:v>
                </c:pt>
                <c:pt idx="48">
                  <c:v>41048</c:v>
                </c:pt>
                <c:pt idx="49">
                  <c:v>41049</c:v>
                </c:pt>
                <c:pt idx="50">
                  <c:v>41050</c:v>
                </c:pt>
                <c:pt idx="51">
                  <c:v>41051</c:v>
                </c:pt>
                <c:pt idx="52">
                  <c:v>41052</c:v>
                </c:pt>
                <c:pt idx="53">
                  <c:v>41053</c:v>
                </c:pt>
                <c:pt idx="54">
                  <c:v>41054</c:v>
                </c:pt>
                <c:pt idx="55">
                  <c:v>41055</c:v>
                </c:pt>
                <c:pt idx="56">
                  <c:v>41056</c:v>
                </c:pt>
                <c:pt idx="57">
                  <c:v>41057</c:v>
                </c:pt>
                <c:pt idx="58">
                  <c:v>41058</c:v>
                </c:pt>
                <c:pt idx="59">
                  <c:v>41059</c:v>
                </c:pt>
                <c:pt idx="60">
                  <c:v>41060</c:v>
                </c:pt>
                <c:pt idx="61">
                  <c:v>41061</c:v>
                </c:pt>
                <c:pt idx="62">
                  <c:v>41062</c:v>
                </c:pt>
                <c:pt idx="63">
                  <c:v>41063</c:v>
                </c:pt>
                <c:pt idx="64">
                  <c:v>41064</c:v>
                </c:pt>
              </c:numCache>
            </c:numRef>
          </c:cat>
          <c:val>
            <c:numRef>
              <c:f>crush!$EU$3:$EU$67</c:f>
              <c:numCache>
                <c:formatCode>General</c:formatCode>
                <c:ptCount val="65"/>
                <c:pt idx="0">
                  <c:v>3.9814735353563349E-2</c:v>
                </c:pt>
                <c:pt idx="1">
                  <c:v>2.780911366875205E-2</c:v>
                </c:pt>
                <c:pt idx="2">
                  <c:v>1.3861821772087774E-2</c:v>
                </c:pt>
                <c:pt idx="3">
                  <c:v>1.4852943668198487E-2</c:v>
                </c:pt>
                <c:pt idx="4">
                  <c:v>1.6388502564705611E-2</c:v>
                </c:pt>
                <c:pt idx="5">
                  <c:v>9.8593617125487601E-3</c:v>
                </c:pt>
                <c:pt idx="6">
                  <c:v>5.7932844771246099E-3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C0-42A0-BE50-78BCAA7AB413}"/>
            </c:ext>
          </c:extLst>
        </c:ser>
        <c:ser>
          <c:idx val="4"/>
          <c:order val="4"/>
          <c:tx>
            <c:strRef>
              <c:f>crush!$EV$2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crush!$EQ$3:$EQ$67</c:f>
              <c:numCache>
                <c:formatCode>[$-409]d\-mmm;@</c:formatCode>
                <c:ptCount val="65"/>
                <c:pt idx="0">
                  <c:v>41000</c:v>
                </c:pt>
                <c:pt idx="1">
                  <c:v>41001</c:v>
                </c:pt>
                <c:pt idx="2">
                  <c:v>41002</c:v>
                </c:pt>
                <c:pt idx="3">
                  <c:v>41003</c:v>
                </c:pt>
                <c:pt idx="4">
                  <c:v>41004</c:v>
                </c:pt>
                <c:pt idx="5">
                  <c:v>41005</c:v>
                </c:pt>
                <c:pt idx="6">
                  <c:v>41006</c:v>
                </c:pt>
                <c:pt idx="7">
                  <c:v>41007</c:v>
                </c:pt>
                <c:pt idx="8">
                  <c:v>41008</c:v>
                </c:pt>
                <c:pt idx="9">
                  <c:v>41009</c:v>
                </c:pt>
                <c:pt idx="10">
                  <c:v>41010</c:v>
                </c:pt>
                <c:pt idx="11">
                  <c:v>41011</c:v>
                </c:pt>
                <c:pt idx="12">
                  <c:v>41012</c:v>
                </c:pt>
                <c:pt idx="13">
                  <c:v>41013</c:v>
                </c:pt>
                <c:pt idx="14">
                  <c:v>41014</c:v>
                </c:pt>
                <c:pt idx="15">
                  <c:v>41015</c:v>
                </c:pt>
                <c:pt idx="16">
                  <c:v>41016</c:v>
                </c:pt>
                <c:pt idx="17">
                  <c:v>41017</c:v>
                </c:pt>
                <c:pt idx="18">
                  <c:v>41018</c:v>
                </c:pt>
                <c:pt idx="19">
                  <c:v>41019</c:v>
                </c:pt>
                <c:pt idx="20">
                  <c:v>41020</c:v>
                </c:pt>
                <c:pt idx="21">
                  <c:v>41021</c:v>
                </c:pt>
                <c:pt idx="22">
                  <c:v>41022</c:v>
                </c:pt>
                <c:pt idx="23">
                  <c:v>41023</c:v>
                </c:pt>
                <c:pt idx="24">
                  <c:v>41024</c:v>
                </c:pt>
                <c:pt idx="25">
                  <c:v>41025</c:v>
                </c:pt>
                <c:pt idx="26">
                  <c:v>41026</c:v>
                </c:pt>
                <c:pt idx="27">
                  <c:v>41027</c:v>
                </c:pt>
                <c:pt idx="28">
                  <c:v>41028</c:v>
                </c:pt>
                <c:pt idx="29">
                  <c:v>41029</c:v>
                </c:pt>
                <c:pt idx="30">
                  <c:v>41030</c:v>
                </c:pt>
                <c:pt idx="31">
                  <c:v>41031</c:v>
                </c:pt>
                <c:pt idx="32">
                  <c:v>41032</c:v>
                </c:pt>
                <c:pt idx="33">
                  <c:v>41033</c:v>
                </c:pt>
                <c:pt idx="34">
                  <c:v>41034</c:v>
                </c:pt>
                <c:pt idx="35">
                  <c:v>41035</c:v>
                </c:pt>
                <c:pt idx="36">
                  <c:v>41036</c:v>
                </c:pt>
                <c:pt idx="37">
                  <c:v>41037</c:v>
                </c:pt>
                <c:pt idx="38">
                  <c:v>41038</c:v>
                </c:pt>
                <c:pt idx="39">
                  <c:v>41039</c:v>
                </c:pt>
                <c:pt idx="40">
                  <c:v>41040</c:v>
                </c:pt>
                <c:pt idx="41">
                  <c:v>41041</c:v>
                </c:pt>
                <c:pt idx="42">
                  <c:v>41042</c:v>
                </c:pt>
                <c:pt idx="43">
                  <c:v>41043</c:v>
                </c:pt>
                <c:pt idx="44">
                  <c:v>41044</c:v>
                </c:pt>
                <c:pt idx="45">
                  <c:v>41045</c:v>
                </c:pt>
                <c:pt idx="46">
                  <c:v>41046</c:v>
                </c:pt>
                <c:pt idx="47">
                  <c:v>41047</c:v>
                </c:pt>
                <c:pt idx="48">
                  <c:v>41048</c:v>
                </c:pt>
                <c:pt idx="49">
                  <c:v>41049</c:v>
                </c:pt>
                <c:pt idx="50">
                  <c:v>41050</c:v>
                </c:pt>
                <c:pt idx="51">
                  <c:v>41051</c:v>
                </c:pt>
                <c:pt idx="52">
                  <c:v>41052</c:v>
                </c:pt>
                <c:pt idx="53">
                  <c:v>41053</c:v>
                </c:pt>
                <c:pt idx="54">
                  <c:v>41054</c:v>
                </c:pt>
                <c:pt idx="55">
                  <c:v>41055</c:v>
                </c:pt>
                <c:pt idx="56">
                  <c:v>41056</c:v>
                </c:pt>
                <c:pt idx="57">
                  <c:v>41057</c:v>
                </c:pt>
                <c:pt idx="58">
                  <c:v>41058</c:v>
                </c:pt>
                <c:pt idx="59">
                  <c:v>41059</c:v>
                </c:pt>
                <c:pt idx="60">
                  <c:v>41060</c:v>
                </c:pt>
                <c:pt idx="61">
                  <c:v>41061</c:v>
                </c:pt>
                <c:pt idx="62">
                  <c:v>41062</c:v>
                </c:pt>
                <c:pt idx="63">
                  <c:v>41063</c:v>
                </c:pt>
                <c:pt idx="64">
                  <c:v>41064</c:v>
                </c:pt>
              </c:numCache>
            </c:numRef>
          </c:cat>
          <c:val>
            <c:numRef>
              <c:f>crush!$EV$3:$EV$67</c:f>
              <c:numCache>
                <c:formatCode>General</c:formatCode>
                <c:ptCount val="65"/>
                <c:pt idx="0">
                  <c:v>0.22604843344071709</c:v>
                </c:pt>
                <c:pt idx="1">
                  <c:v>0.19549823048576853</c:v>
                </c:pt>
                <c:pt idx="2">
                  <c:v>0.20295173670071115</c:v>
                </c:pt>
                <c:pt idx="3">
                  <c:v>0.18856269645590615</c:v>
                </c:pt>
                <c:pt idx="4">
                  <c:v>0.17883994345957449</c:v>
                </c:pt>
                <c:pt idx="5">
                  <c:v>0.14834044888194564</c:v>
                </c:pt>
                <c:pt idx="6">
                  <c:v>0.11390227019182257</c:v>
                </c:pt>
                <c:pt idx="7">
                  <c:v>8.2981664736813662E-2</c:v>
                </c:pt>
                <c:pt idx="8">
                  <c:v>7.2541339520078796E-2</c:v>
                </c:pt>
                <c:pt idx="9">
                  <c:v>5.1017192006743199E-2</c:v>
                </c:pt>
                <c:pt idx="10">
                  <c:v>2.9291506160124599E-2</c:v>
                </c:pt>
                <c:pt idx="11">
                  <c:v>1.9195742447113657E-2</c:v>
                </c:pt>
                <c:pt idx="12">
                  <c:v>8.9709970590706126E-3</c:v>
                </c:pt>
                <c:pt idx="13">
                  <c:v>8.6706680521947896E-3</c:v>
                </c:pt>
                <c:pt idx="14">
                  <c:v>7.3766174159100254E-3</c:v>
                </c:pt>
                <c:pt idx="15">
                  <c:v>7.9058888959605035E-3</c:v>
                </c:pt>
                <c:pt idx="16">
                  <c:v>9.3598625176859844E-3</c:v>
                </c:pt>
                <c:pt idx="17">
                  <c:v>1.3256225634610715E-2</c:v>
                </c:pt>
                <c:pt idx="18">
                  <c:v>1.3630531527405629E-2</c:v>
                </c:pt>
                <c:pt idx="19">
                  <c:v>1.153757161163115E-2</c:v>
                </c:pt>
                <c:pt idx="20">
                  <c:v>1.0946417510763438E-2</c:v>
                </c:pt>
                <c:pt idx="21">
                  <c:v>1.2148135489499348E-2</c:v>
                </c:pt>
                <c:pt idx="22">
                  <c:v>1.1709696049138921E-2</c:v>
                </c:pt>
                <c:pt idx="23">
                  <c:v>1.3287801134689853E-2</c:v>
                </c:pt>
                <c:pt idx="24">
                  <c:v>1.6076422464226619E-2</c:v>
                </c:pt>
                <c:pt idx="25">
                  <c:v>9.3300109416497978E-3</c:v>
                </c:pt>
                <c:pt idx="26">
                  <c:v>7.8343147850236574E-3</c:v>
                </c:pt>
                <c:pt idx="27">
                  <c:v>6.450423588683211E-3</c:v>
                </c:pt>
                <c:pt idx="28">
                  <c:v>3.5390731584151176E-3</c:v>
                </c:pt>
                <c:pt idx="29">
                  <c:v>2.4683466107013785E-3</c:v>
                </c:pt>
                <c:pt idx="30">
                  <c:v>0</c:v>
                </c:pt>
                <c:pt idx="31">
                  <c:v>3.3586685260956857E-3</c:v>
                </c:pt>
                <c:pt idx="32">
                  <c:v>6.4032613140676761E-4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C0-42A0-BE50-78BCAA7AB413}"/>
            </c:ext>
          </c:extLst>
        </c:ser>
        <c:ser>
          <c:idx val="5"/>
          <c:order val="5"/>
          <c:tx>
            <c:strRef>
              <c:f>crush!$EW$2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crush!$EQ$3:$EQ$67</c:f>
              <c:numCache>
                <c:formatCode>[$-409]d\-mmm;@</c:formatCode>
                <c:ptCount val="65"/>
                <c:pt idx="0">
                  <c:v>41000</c:v>
                </c:pt>
                <c:pt idx="1">
                  <c:v>41001</c:v>
                </c:pt>
                <c:pt idx="2">
                  <c:v>41002</c:v>
                </c:pt>
                <c:pt idx="3">
                  <c:v>41003</c:v>
                </c:pt>
                <c:pt idx="4">
                  <c:v>41004</c:v>
                </c:pt>
                <c:pt idx="5">
                  <c:v>41005</c:v>
                </c:pt>
                <c:pt idx="6">
                  <c:v>41006</c:v>
                </c:pt>
                <c:pt idx="7">
                  <c:v>41007</c:v>
                </c:pt>
                <c:pt idx="8">
                  <c:v>41008</c:v>
                </c:pt>
                <c:pt idx="9">
                  <c:v>41009</c:v>
                </c:pt>
                <c:pt idx="10">
                  <c:v>41010</c:v>
                </c:pt>
                <c:pt idx="11">
                  <c:v>41011</c:v>
                </c:pt>
                <c:pt idx="12">
                  <c:v>41012</c:v>
                </c:pt>
                <c:pt idx="13">
                  <c:v>41013</c:v>
                </c:pt>
                <c:pt idx="14">
                  <c:v>41014</c:v>
                </c:pt>
                <c:pt idx="15">
                  <c:v>41015</c:v>
                </c:pt>
                <c:pt idx="16">
                  <c:v>41016</c:v>
                </c:pt>
                <c:pt idx="17">
                  <c:v>41017</c:v>
                </c:pt>
                <c:pt idx="18">
                  <c:v>41018</c:v>
                </c:pt>
                <c:pt idx="19">
                  <c:v>41019</c:v>
                </c:pt>
                <c:pt idx="20">
                  <c:v>41020</c:v>
                </c:pt>
                <c:pt idx="21">
                  <c:v>41021</c:v>
                </c:pt>
                <c:pt idx="22">
                  <c:v>41022</c:v>
                </c:pt>
                <c:pt idx="23">
                  <c:v>41023</c:v>
                </c:pt>
                <c:pt idx="24">
                  <c:v>41024</c:v>
                </c:pt>
                <c:pt idx="25">
                  <c:v>41025</c:v>
                </c:pt>
                <c:pt idx="26">
                  <c:v>41026</c:v>
                </c:pt>
                <c:pt idx="27">
                  <c:v>41027</c:v>
                </c:pt>
                <c:pt idx="28">
                  <c:v>41028</c:v>
                </c:pt>
                <c:pt idx="29">
                  <c:v>41029</c:v>
                </c:pt>
                <c:pt idx="30">
                  <c:v>41030</c:v>
                </c:pt>
                <c:pt idx="31">
                  <c:v>41031</c:v>
                </c:pt>
                <c:pt idx="32">
                  <c:v>41032</c:v>
                </c:pt>
                <c:pt idx="33">
                  <c:v>41033</c:v>
                </c:pt>
                <c:pt idx="34">
                  <c:v>41034</c:v>
                </c:pt>
                <c:pt idx="35">
                  <c:v>41035</c:v>
                </c:pt>
                <c:pt idx="36">
                  <c:v>41036</c:v>
                </c:pt>
                <c:pt idx="37">
                  <c:v>41037</c:v>
                </c:pt>
                <c:pt idx="38">
                  <c:v>41038</c:v>
                </c:pt>
                <c:pt idx="39">
                  <c:v>41039</c:v>
                </c:pt>
                <c:pt idx="40">
                  <c:v>41040</c:v>
                </c:pt>
                <c:pt idx="41">
                  <c:v>41041</c:v>
                </c:pt>
                <c:pt idx="42">
                  <c:v>41042</c:v>
                </c:pt>
                <c:pt idx="43">
                  <c:v>41043</c:v>
                </c:pt>
                <c:pt idx="44">
                  <c:v>41044</c:v>
                </c:pt>
                <c:pt idx="45">
                  <c:v>41045</c:v>
                </c:pt>
                <c:pt idx="46">
                  <c:v>41046</c:v>
                </c:pt>
                <c:pt idx="47">
                  <c:v>41047</c:v>
                </c:pt>
                <c:pt idx="48">
                  <c:v>41048</c:v>
                </c:pt>
                <c:pt idx="49">
                  <c:v>41049</c:v>
                </c:pt>
                <c:pt idx="50">
                  <c:v>41050</c:v>
                </c:pt>
                <c:pt idx="51">
                  <c:v>41051</c:v>
                </c:pt>
                <c:pt idx="52">
                  <c:v>41052</c:v>
                </c:pt>
                <c:pt idx="53">
                  <c:v>41053</c:v>
                </c:pt>
                <c:pt idx="54">
                  <c:v>41054</c:v>
                </c:pt>
                <c:pt idx="55">
                  <c:v>41055</c:v>
                </c:pt>
                <c:pt idx="56">
                  <c:v>41056</c:v>
                </c:pt>
                <c:pt idx="57">
                  <c:v>41057</c:v>
                </c:pt>
                <c:pt idx="58">
                  <c:v>41058</c:v>
                </c:pt>
                <c:pt idx="59">
                  <c:v>41059</c:v>
                </c:pt>
                <c:pt idx="60">
                  <c:v>41060</c:v>
                </c:pt>
                <c:pt idx="61">
                  <c:v>41061</c:v>
                </c:pt>
                <c:pt idx="62">
                  <c:v>41062</c:v>
                </c:pt>
                <c:pt idx="63">
                  <c:v>41063</c:v>
                </c:pt>
                <c:pt idx="64">
                  <c:v>41064</c:v>
                </c:pt>
              </c:numCache>
            </c:numRef>
          </c:cat>
          <c:val>
            <c:numRef>
              <c:f>crush!$EW$3:$EW$67</c:f>
              <c:numCache>
                <c:formatCode>General</c:formatCode>
                <c:ptCount val="65"/>
                <c:pt idx="0">
                  <c:v>0.83085661857405679</c:v>
                </c:pt>
                <c:pt idx="1">
                  <c:v>0.80434510383754498</c:v>
                </c:pt>
                <c:pt idx="2">
                  <c:v>0.7746178109222156</c:v>
                </c:pt>
                <c:pt idx="3">
                  <c:v>0.78279951565259953</c:v>
                </c:pt>
                <c:pt idx="4">
                  <c:v>0.74999576054609296</c:v>
                </c:pt>
                <c:pt idx="5">
                  <c:v>0.69783659035940415</c:v>
                </c:pt>
                <c:pt idx="6">
                  <c:v>0.59408264845233205</c:v>
                </c:pt>
                <c:pt idx="7">
                  <c:v>0.46370361426303297</c:v>
                </c:pt>
                <c:pt idx="8">
                  <c:v>0.48824162677889338</c:v>
                </c:pt>
                <c:pt idx="9">
                  <c:v>0.44604866866801163</c:v>
                </c:pt>
                <c:pt idx="10">
                  <c:v>0.32470817892028175</c:v>
                </c:pt>
                <c:pt idx="11">
                  <c:v>0.14942409374074048</c:v>
                </c:pt>
                <c:pt idx="12">
                  <c:v>5.243804846305504E-2</c:v>
                </c:pt>
                <c:pt idx="13">
                  <c:v>2.2484487139314904E-2</c:v>
                </c:pt>
                <c:pt idx="14">
                  <c:v>2.268977071271544E-2</c:v>
                </c:pt>
                <c:pt idx="15">
                  <c:v>2.7913697436027344E-2</c:v>
                </c:pt>
                <c:pt idx="16">
                  <c:v>8.6159619168577076E-2</c:v>
                </c:pt>
                <c:pt idx="17">
                  <c:v>0.17206494909871192</c:v>
                </c:pt>
                <c:pt idx="18">
                  <c:v>0.29596256742213156</c:v>
                </c:pt>
                <c:pt idx="19">
                  <c:v>0.36388551115738982</c:v>
                </c:pt>
                <c:pt idx="20">
                  <c:v>0.40027232831494092</c:v>
                </c:pt>
                <c:pt idx="21">
                  <c:v>0.39556175009566713</c:v>
                </c:pt>
                <c:pt idx="22">
                  <c:v>0.40696066976006273</c:v>
                </c:pt>
                <c:pt idx="23">
                  <c:v>0.42267706322934034</c:v>
                </c:pt>
                <c:pt idx="24">
                  <c:v>0.42143142115906751</c:v>
                </c:pt>
                <c:pt idx="25">
                  <c:v>0.39103128349986616</c:v>
                </c:pt>
                <c:pt idx="26">
                  <c:v>0.3658434800025443</c:v>
                </c:pt>
                <c:pt idx="27">
                  <c:v>0.2763496283518912</c:v>
                </c:pt>
                <c:pt idx="28">
                  <c:v>0.11190464556668316</c:v>
                </c:pt>
                <c:pt idx="29">
                  <c:v>0.11980110924804221</c:v>
                </c:pt>
                <c:pt idx="30">
                  <c:v>0.13559270658595574</c:v>
                </c:pt>
                <c:pt idx="31">
                  <c:v>0.1366354295712594</c:v>
                </c:pt>
                <c:pt idx="32">
                  <c:v>0.16067531497745566</c:v>
                </c:pt>
                <c:pt idx="33">
                  <c:v>0.17877149217885116</c:v>
                </c:pt>
                <c:pt idx="34">
                  <c:v>0.14561558428426727</c:v>
                </c:pt>
                <c:pt idx="35">
                  <c:v>0.15823655860461364</c:v>
                </c:pt>
                <c:pt idx="36">
                  <c:v>0.17102639680831946</c:v>
                </c:pt>
                <c:pt idx="37">
                  <c:v>0.16461739340115944</c:v>
                </c:pt>
                <c:pt idx="38">
                  <c:v>0.16862646566417977</c:v>
                </c:pt>
                <c:pt idx="39">
                  <c:v>0.1829343218712314</c:v>
                </c:pt>
                <c:pt idx="40">
                  <c:v>0.15161678732446593</c:v>
                </c:pt>
                <c:pt idx="41">
                  <c:v>0.12025069045422362</c:v>
                </c:pt>
                <c:pt idx="42">
                  <c:v>0.10174118753617212</c:v>
                </c:pt>
                <c:pt idx="43">
                  <c:v>0.11467148292163259</c:v>
                </c:pt>
                <c:pt idx="44">
                  <c:v>0.11223839146904653</c:v>
                </c:pt>
                <c:pt idx="45">
                  <c:v>0.11202822292821571</c:v>
                </c:pt>
                <c:pt idx="46">
                  <c:v>9.5600413997275022E-2</c:v>
                </c:pt>
                <c:pt idx="47">
                  <c:v>9.3274898559046387E-2</c:v>
                </c:pt>
                <c:pt idx="48">
                  <c:v>7.2547587577504416E-2</c:v>
                </c:pt>
                <c:pt idx="49">
                  <c:v>8.813735776434839E-2</c:v>
                </c:pt>
                <c:pt idx="50">
                  <c:v>7.4391576585449773E-2</c:v>
                </c:pt>
                <c:pt idx="51">
                  <c:v>6.9543546055092623E-2</c:v>
                </c:pt>
                <c:pt idx="52">
                  <c:v>4.6275214575401187E-2</c:v>
                </c:pt>
                <c:pt idx="53">
                  <c:v>4.3918049474028269E-2</c:v>
                </c:pt>
                <c:pt idx="54">
                  <c:v>4.350326237213803E-2</c:v>
                </c:pt>
                <c:pt idx="55">
                  <c:v>3.6876217006003013E-2</c:v>
                </c:pt>
                <c:pt idx="56">
                  <c:v>2.9019407766349863E-2</c:v>
                </c:pt>
                <c:pt idx="57">
                  <c:v>3.445529281686828E-2</c:v>
                </c:pt>
                <c:pt idx="58">
                  <c:v>1.7337644381410139E-2</c:v>
                </c:pt>
                <c:pt idx="59">
                  <c:v>2.3347270911744152E-2</c:v>
                </c:pt>
                <c:pt idx="60">
                  <c:v>1.5058351408315979E-2</c:v>
                </c:pt>
                <c:pt idx="61">
                  <c:v>1.2409697425560702E-2</c:v>
                </c:pt>
                <c:pt idx="62">
                  <c:v>6.880940523214819E-3</c:v>
                </c:pt>
                <c:pt idx="63">
                  <c:v>7.4268500035913933E-3</c:v>
                </c:pt>
                <c:pt idx="64">
                  <c:v>6.5969638186757704E-3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6C0-42A0-BE50-78BCAA7AB413}"/>
            </c:ext>
          </c:extLst>
        </c:ser>
        <c:ser>
          <c:idx val="6"/>
          <c:order val="6"/>
          <c:tx>
            <c:strRef>
              <c:f>crush!$EX$2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crush!$EQ$3:$EQ$67</c:f>
              <c:numCache>
                <c:formatCode>[$-409]d\-mmm;@</c:formatCode>
                <c:ptCount val="65"/>
                <c:pt idx="0">
                  <c:v>41000</c:v>
                </c:pt>
                <c:pt idx="1">
                  <c:v>41001</c:v>
                </c:pt>
                <c:pt idx="2">
                  <c:v>41002</c:v>
                </c:pt>
                <c:pt idx="3">
                  <c:v>41003</c:v>
                </c:pt>
                <c:pt idx="4">
                  <c:v>41004</c:v>
                </c:pt>
                <c:pt idx="5">
                  <c:v>41005</c:v>
                </c:pt>
                <c:pt idx="6">
                  <c:v>41006</c:v>
                </c:pt>
                <c:pt idx="7">
                  <c:v>41007</c:v>
                </c:pt>
                <c:pt idx="8">
                  <c:v>41008</c:v>
                </c:pt>
                <c:pt idx="9">
                  <c:v>41009</c:v>
                </c:pt>
                <c:pt idx="10">
                  <c:v>41010</c:v>
                </c:pt>
                <c:pt idx="11">
                  <c:v>41011</c:v>
                </c:pt>
                <c:pt idx="12">
                  <c:v>41012</c:v>
                </c:pt>
                <c:pt idx="13">
                  <c:v>41013</c:v>
                </c:pt>
                <c:pt idx="14">
                  <c:v>41014</c:v>
                </c:pt>
                <c:pt idx="15">
                  <c:v>41015</c:v>
                </c:pt>
                <c:pt idx="16">
                  <c:v>41016</c:v>
                </c:pt>
                <c:pt idx="17">
                  <c:v>41017</c:v>
                </c:pt>
                <c:pt idx="18">
                  <c:v>41018</c:v>
                </c:pt>
                <c:pt idx="19">
                  <c:v>41019</c:v>
                </c:pt>
                <c:pt idx="20">
                  <c:v>41020</c:v>
                </c:pt>
                <c:pt idx="21">
                  <c:v>41021</c:v>
                </c:pt>
                <c:pt idx="22">
                  <c:v>41022</c:v>
                </c:pt>
                <c:pt idx="23">
                  <c:v>41023</c:v>
                </c:pt>
                <c:pt idx="24">
                  <c:v>41024</c:v>
                </c:pt>
                <c:pt idx="25">
                  <c:v>41025</c:v>
                </c:pt>
                <c:pt idx="26">
                  <c:v>41026</c:v>
                </c:pt>
                <c:pt idx="27">
                  <c:v>41027</c:v>
                </c:pt>
                <c:pt idx="28">
                  <c:v>41028</c:v>
                </c:pt>
                <c:pt idx="29">
                  <c:v>41029</c:v>
                </c:pt>
                <c:pt idx="30">
                  <c:v>41030</c:v>
                </c:pt>
                <c:pt idx="31">
                  <c:v>41031</c:v>
                </c:pt>
                <c:pt idx="32">
                  <c:v>41032</c:v>
                </c:pt>
                <c:pt idx="33">
                  <c:v>41033</c:v>
                </c:pt>
                <c:pt idx="34">
                  <c:v>41034</c:v>
                </c:pt>
                <c:pt idx="35">
                  <c:v>41035</c:v>
                </c:pt>
                <c:pt idx="36">
                  <c:v>41036</c:v>
                </c:pt>
                <c:pt idx="37">
                  <c:v>41037</c:v>
                </c:pt>
                <c:pt idx="38">
                  <c:v>41038</c:v>
                </c:pt>
                <c:pt idx="39">
                  <c:v>41039</c:v>
                </c:pt>
                <c:pt idx="40">
                  <c:v>41040</c:v>
                </c:pt>
                <c:pt idx="41">
                  <c:v>41041</c:v>
                </c:pt>
                <c:pt idx="42">
                  <c:v>41042</c:v>
                </c:pt>
                <c:pt idx="43">
                  <c:v>41043</c:v>
                </c:pt>
                <c:pt idx="44">
                  <c:v>41044</c:v>
                </c:pt>
                <c:pt idx="45">
                  <c:v>41045</c:v>
                </c:pt>
                <c:pt idx="46">
                  <c:v>41046</c:v>
                </c:pt>
                <c:pt idx="47">
                  <c:v>41047</c:v>
                </c:pt>
                <c:pt idx="48">
                  <c:v>41048</c:v>
                </c:pt>
                <c:pt idx="49">
                  <c:v>41049</c:v>
                </c:pt>
                <c:pt idx="50">
                  <c:v>41050</c:v>
                </c:pt>
                <c:pt idx="51">
                  <c:v>41051</c:v>
                </c:pt>
                <c:pt idx="52">
                  <c:v>41052</c:v>
                </c:pt>
                <c:pt idx="53">
                  <c:v>41053</c:v>
                </c:pt>
                <c:pt idx="54">
                  <c:v>41054</c:v>
                </c:pt>
                <c:pt idx="55">
                  <c:v>41055</c:v>
                </c:pt>
                <c:pt idx="56">
                  <c:v>41056</c:v>
                </c:pt>
                <c:pt idx="57">
                  <c:v>41057</c:v>
                </c:pt>
                <c:pt idx="58">
                  <c:v>41058</c:v>
                </c:pt>
                <c:pt idx="59">
                  <c:v>41059</c:v>
                </c:pt>
                <c:pt idx="60">
                  <c:v>41060</c:v>
                </c:pt>
                <c:pt idx="61">
                  <c:v>41061</c:v>
                </c:pt>
                <c:pt idx="62">
                  <c:v>41062</c:v>
                </c:pt>
                <c:pt idx="63">
                  <c:v>41063</c:v>
                </c:pt>
                <c:pt idx="64">
                  <c:v>41064</c:v>
                </c:pt>
              </c:numCache>
            </c:numRef>
          </c:cat>
          <c:val>
            <c:numRef>
              <c:f>crush!$EX$3:$EX$67</c:f>
              <c:numCache>
                <c:formatCode>General</c:formatCode>
                <c:ptCount val="65"/>
                <c:pt idx="0">
                  <c:v>0.45747217003181195</c:v>
                </c:pt>
                <c:pt idx="1">
                  <c:v>0.4322223721384737</c:v>
                </c:pt>
                <c:pt idx="2">
                  <c:v>0.41035403722302349</c:v>
                </c:pt>
                <c:pt idx="3">
                  <c:v>0.3625168925730618</c:v>
                </c:pt>
                <c:pt idx="4">
                  <c:v>0.35405353640088233</c:v>
                </c:pt>
                <c:pt idx="5">
                  <c:v>0.31531679165122456</c:v>
                </c:pt>
                <c:pt idx="6">
                  <c:v>0.26660099461855996</c:v>
                </c:pt>
                <c:pt idx="7">
                  <c:v>0.2484516997612711</c:v>
                </c:pt>
                <c:pt idx="8">
                  <c:v>0.20324441490492998</c:v>
                </c:pt>
                <c:pt idx="9">
                  <c:v>0.14102270627663283</c:v>
                </c:pt>
                <c:pt idx="10">
                  <c:v>5.4082818257349799E-2</c:v>
                </c:pt>
                <c:pt idx="11">
                  <c:v>2.2015147409899828E-2</c:v>
                </c:pt>
                <c:pt idx="12">
                  <c:v>6.0369552629818768E-3</c:v>
                </c:pt>
                <c:pt idx="13">
                  <c:v>6.7270735115548764E-4</c:v>
                </c:pt>
                <c:pt idx="14">
                  <c:v>7.150111898864786E-4</c:v>
                </c:pt>
                <c:pt idx="15">
                  <c:v>3.8817489458075447E-3</c:v>
                </c:pt>
                <c:pt idx="16">
                  <c:v>2.9494067999867951E-2</c:v>
                </c:pt>
                <c:pt idx="17">
                  <c:v>7.370843998442933E-2</c:v>
                </c:pt>
                <c:pt idx="18">
                  <c:v>0.10629056233103029</c:v>
                </c:pt>
                <c:pt idx="19">
                  <c:v>9.2748243628527308E-2</c:v>
                </c:pt>
                <c:pt idx="20">
                  <c:v>0.10133139904793127</c:v>
                </c:pt>
                <c:pt idx="21">
                  <c:v>0.10238436102689738</c:v>
                </c:pt>
                <c:pt idx="22">
                  <c:v>9.0452475588656781E-2</c:v>
                </c:pt>
                <c:pt idx="23">
                  <c:v>9.5011864842076701E-2</c:v>
                </c:pt>
                <c:pt idx="24">
                  <c:v>7.8264697951277398E-2</c:v>
                </c:pt>
                <c:pt idx="25">
                  <c:v>5.5203952593119256E-2</c:v>
                </c:pt>
                <c:pt idx="26">
                  <c:v>4.0675459578951779E-2</c:v>
                </c:pt>
                <c:pt idx="27">
                  <c:v>3.7698919944920445E-2</c:v>
                </c:pt>
                <c:pt idx="28">
                  <c:v>2.5305390031062708E-2</c:v>
                </c:pt>
                <c:pt idx="29">
                  <c:v>1.5307530359840145E-2</c:v>
                </c:pt>
                <c:pt idx="30">
                  <c:v>1.0573442066233878E-2</c:v>
                </c:pt>
                <c:pt idx="31">
                  <c:v>5.8850799974382506E-3</c:v>
                </c:pt>
                <c:pt idx="32">
                  <c:v>5.4615616892779752E-3</c:v>
                </c:pt>
                <c:pt idx="33">
                  <c:v>3.7070892433896776E-3</c:v>
                </c:pt>
                <c:pt idx="34">
                  <c:v>6.2362561450442526E-3</c:v>
                </c:pt>
                <c:pt idx="35">
                  <c:v>2.1573620270224883E-3</c:v>
                </c:pt>
                <c:pt idx="36">
                  <c:v>-1.2060331127509423E-3</c:v>
                </c:pt>
                <c:pt idx="37">
                  <c:v>6.540455126818679E-4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6C0-42A0-BE50-78BCAA7AB413}"/>
            </c:ext>
          </c:extLst>
        </c:ser>
        <c:ser>
          <c:idx val="8"/>
          <c:order val="8"/>
          <c:tx>
            <c:strRef>
              <c:f>crush!$FA$1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crush!$FA$3:$FA$28</c:f>
              <c:numCache>
                <c:formatCode>General</c:formatCode>
                <c:ptCount val="26"/>
                <c:pt idx="0">
                  <c:v>0.38342609109424391</c:v>
                </c:pt>
                <c:pt idx="1">
                  <c:v>0.36273495889371604</c:v>
                </c:pt>
                <c:pt idx="2">
                  <c:v>0.34402996662684199</c:v>
                </c:pt>
                <c:pt idx="3">
                  <c:v>0.32710177918794642</c:v>
                </c:pt>
                <c:pt idx="4">
                  <c:v>0.30264220011404458</c:v>
                </c:pt>
                <c:pt idx="5">
                  <c:v>0.27059309172433205</c:v>
                </c:pt>
                <c:pt idx="6">
                  <c:v>0.23722356396689223</c:v>
                </c:pt>
                <c:pt idx="7">
                  <c:v>0.23458102135036002</c:v>
                </c:pt>
                <c:pt idx="8">
                  <c:v>0.21249442147465747</c:v>
                </c:pt>
                <c:pt idx="9">
                  <c:v>0.17552300370019225</c:v>
                </c:pt>
                <c:pt idx="10">
                  <c:v>0.11588052937181119</c:v>
                </c:pt>
                <c:pt idx="11">
                  <c:v>5.3819047856826181E-2</c:v>
                </c:pt>
                <c:pt idx="12">
                  <c:v>2.0801266651407756E-2</c:v>
                </c:pt>
                <c:pt idx="13">
                  <c:v>1.1998833501173922E-2</c:v>
                </c:pt>
                <c:pt idx="14">
                  <c:v>1.0097537094738542E-2</c:v>
                </c:pt>
                <c:pt idx="15">
                  <c:v>1.6641694506011735E-2</c:v>
                </c:pt>
                <c:pt idx="16">
                  <c:v>4.2945827680087333E-2</c:v>
                </c:pt>
                <c:pt idx="17">
                  <c:v>7.7250586634409105E-2</c:v>
                </c:pt>
                <c:pt idx="18">
                  <c:v>0.11236140652273183</c:v>
                </c:pt>
                <c:pt idx="19">
                  <c:v>0.12169603554623638</c:v>
                </c:pt>
                <c:pt idx="20">
                  <c:v>0.14954932134969304</c:v>
                </c:pt>
                <c:pt idx="21">
                  <c:v>0.12970182955023871</c:v>
                </c:pt>
                <c:pt idx="22">
                  <c:v>3.1503331500250614E-2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6C0-42A0-BE50-78BCAA7AB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6481904"/>
        <c:axId val="666483872"/>
        <c:extLst>
          <c:ext xmlns:c15="http://schemas.microsoft.com/office/drawing/2012/chart" uri="{02D57815-91ED-43cb-92C2-25804820EDAC}">
            <c15:filteredLine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crush!$EY$2</c15:sqref>
                        </c15:formulaRef>
                      </c:ext>
                    </c:extLst>
                    <c:strCache>
                      <c:ptCount val="1"/>
                      <c:pt idx="0">
                        <c:v>MAX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crush!$EQ$3:$EQ$67</c15:sqref>
                        </c15:formulaRef>
                      </c:ext>
                    </c:extLst>
                    <c:numCache>
                      <c:formatCode>[$-409]d\-mmm;@</c:formatCode>
                      <c:ptCount val="65"/>
                      <c:pt idx="0">
                        <c:v>41000</c:v>
                      </c:pt>
                      <c:pt idx="1">
                        <c:v>41001</c:v>
                      </c:pt>
                      <c:pt idx="2">
                        <c:v>41002</c:v>
                      </c:pt>
                      <c:pt idx="3">
                        <c:v>41003</c:v>
                      </c:pt>
                      <c:pt idx="4">
                        <c:v>41004</c:v>
                      </c:pt>
                      <c:pt idx="5">
                        <c:v>41005</c:v>
                      </c:pt>
                      <c:pt idx="6">
                        <c:v>41006</c:v>
                      </c:pt>
                      <c:pt idx="7">
                        <c:v>41007</c:v>
                      </c:pt>
                      <c:pt idx="8">
                        <c:v>41008</c:v>
                      </c:pt>
                      <c:pt idx="9">
                        <c:v>41009</c:v>
                      </c:pt>
                      <c:pt idx="10">
                        <c:v>41010</c:v>
                      </c:pt>
                      <c:pt idx="11">
                        <c:v>41011</c:v>
                      </c:pt>
                      <c:pt idx="12">
                        <c:v>41012</c:v>
                      </c:pt>
                      <c:pt idx="13">
                        <c:v>41013</c:v>
                      </c:pt>
                      <c:pt idx="14">
                        <c:v>41014</c:v>
                      </c:pt>
                      <c:pt idx="15">
                        <c:v>41015</c:v>
                      </c:pt>
                      <c:pt idx="16">
                        <c:v>41016</c:v>
                      </c:pt>
                      <c:pt idx="17">
                        <c:v>41017</c:v>
                      </c:pt>
                      <c:pt idx="18">
                        <c:v>41018</c:v>
                      </c:pt>
                      <c:pt idx="19">
                        <c:v>41019</c:v>
                      </c:pt>
                      <c:pt idx="20">
                        <c:v>41020</c:v>
                      </c:pt>
                      <c:pt idx="21">
                        <c:v>41021</c:v>
                      </c:pt>
                      <c:pt idx="22">
                        <c:v>41022</c:v>
                      </c:pt>
                      <c:pt idx="23">
                        <c:v>41023</c:v>
                      </c:pt>
                      <c:pt idx="24">
                        <c:v>41024</c:v>
                      </c:pt>
                      <c:pt idx="25">
                        <c:v>41025</c:v>
                      </c:pt>
                      <c:pt idx="26">
                        <c:v>41026</c:v>
                      </c:pt>
                      <c:pt idx="27">
                        <c:v>41027</c:v>
                      </c:pt>
                      <c:pt idx="28">
                        <c:v>41028</c:v>
                      </c:pt>
                      <c:pt idx="29">
                        <c:v>41029</c:v>
                      </c:pt>
                      <c:pt idx="30">
                        <c:v>41030</c:v>
                      </c:pt>
                      <c:pt idx="31">
                        <c:v>41031</c:v>
                      </c:pt>
                      <c:pt idx="32">
                        <c:v>41032</c:v>
                      </c:pt>
                      <c:pt idx="33">
                        <c:v>41033</c:v>
                      </c:pt>
                      <c:pt idx="34">
                        <c:v>41034</c:v>
                      </c:pt>
                      <c:pt idx="35">
                        <c:v>41035</c:v>
                      </c:pt>
                      <c:pt idx="36">
                        <c:v>41036</c:v>
                      </c:pt>
                      <c:pt idx="37">
                        <c:v>41037</c:v>
                      </c:pt>
                      <c:pt idx="38">
                        <c:v>41038</c:v>
                      </c:pt>
                      <c:pt idx="39">
                        <c:v>41039</c:v>
                      </c:pt>
                      <c:pt idx="40">
                        <c:v>41040</c:v>
                      </c:pt>
                      <c:pt idx="41">
                        <c:v>41041</c:v>
                      </c:pt>
                      <c:pt idx="42">
                        <c:v>41042</c:v>
                      </c:pt>
                      <c:pt idx="43">
                        <c:v>41043</c:v>
                      </c:pt>
                      <c:pt idx="44">
                        <c:v>41044</c:v>
                      </c:pt>
                      <c:pt idx="45">
                        <c:v>41045</c:v>
                      </c:pt>
                      <c:pt idx="46">
                        <c:v>41046</c:v>
                      </c:pt>
                      <c:pt idx="47">
                        <c:v>41047</c:v>
                      </c:pt>
                      <c:pt idx="48">
                        <c:v>41048</c:v>
                      </c:pt>
                      <c:pt idx="49">
                        <c:v>41049</c:v>
                      </c:pt>
                      <c:pt idx="50">
                        <c:v>41050</c:v>
                      </c:pt>
                      <c:pt idx="51">
                        <c:v>41051</c:v>
                      </c:pt>
                      <c:pt idx="52">
                        <c:v>41052</c:v>
                      </c:pt>
                      <c:pt idx="53">
                        <c:v>41053</c:v>
                      </c:pt>
                      <c:pt idx="54">
                        <c:v>41054</c:v>
                      </c:pt>
                      <c:pt idx="55">
                        <c:v>41055</c:v>
                      </c:pt>
                      <c:pt idx="56">
                        <c:v>41056</c:v>
                      </c:pt>
                      <c:pt idx="57">
                        <c:v>41057</c:v>
                      </c:pt>
                      <c:pt idx="58">
                        <c:v>41058</c:v>
                      </c:pt>
                      <c:pt idx="59">
                        <c:v>41059</c:v>
                      </c:pt>
                      <c:pt idx="60">
                        <c:v>41060</c:v>
                      </c:pt>
                      <c:pt idx="61">
                        <c:v>41061</c:v>
                      </c:pt>
                      <c:pt idx="62">
                        <c:v>41062</c:v>
                      </c:pt>
                      <c:pt idx="63">
                        <c:v>41063</c:v>
                      </c:pt>
                      <c:pt idx="64">
                        <c:v>41064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crush!$EY$3:$EY$67</c15:sqref>
                        </c15:formulaRef>
                      </c:ext>
                    </c:extLst>
                    <c:numCache>
                      <c:formatCode>General</c:formatCode>
                      <c:ptCount val="65"/>
                      <c:pt idx="0">
                        <c:v>0.38342609109424391</c:v>
                      </c:pt>
                      <c:pt idx="1">
                        <c:v>0.36273495889371604</c:v>
                      </c:pt>
                      <c:pt idx="2">
                        <c:v>0.34402996662684199</c:v>
                      </c:pt>
                      <c:pt idx="3">
                        <c:v>0.32710177918794642</c:v>
                      </c:pt>
                      <c:pt idx="4">
                        <c:v>0.30264220011404458</c:v>
                      </c:pt>
                      <c:pt idx="5">
                        <c:v>0.27059309172433205</c:v>
                      </c:pt>
                      <c:pt idx="6">
                        <c:v>0.23722356396689223</c:v>
                      </c:pt>
                      <c:pt idx="7">
                        <c:v>0.23458102135036005</c:v>
                      </c:pt>
                      <c:pt idx="8">
                        <c:v>0.21249442147465747</c:v>
                      </c:pt>
                      <c:pt idx="9">
                        <c:v>0.17552300370019225</c:v>
                      </c:pt>
                      <c:pt idx="10">
                        <c:v>0.11588052937181119</c:v>
                      </c:pt>
                      <c:pt idx="11">
                        <c:v>5.3819047856826181E-2</c:v>
                      </c:pt>
                      <c:pt idx="12">
                        <c:v>2.0801266651407756E-2</c:v>
                      </c:pt>
                      <c:pt idx="13">
                        <c:v>1.1998833501173922E-2</c:v>
                      </c:pt>
                      <c:pt idx="14">
                        <c:v>1.0097537094738542E-2</c:v>
                      </c:pt>
                      <c:pt idx="15">
                        <c:v>1.6641694506011735E-2</c:v>
                      </c:pt>
                      <c:pt idx="16">
                        <c:v>4.2945827680087333E-2</c:v>
                      </c:pt>
                      <c:pt idx="17">
                        <c:v>7.7250586634409105E-2</c:v>
                      </c:pt>
                      <c:pt idx="18">
                        <c:v>0.11236140652273184</c:v>
                      </c:pt>
                      <c:pt idx="19">
                        <c:v>0.12169603554623637</c:v>
                      </c:pt>
                      <c:pt idx="20">
                        <c:v>0.14954932134969304</c:v>
                      </c:pt>
                      <c:pt idx="21">
                        <c:v>0.12970182955023871</c:v>
                      </c:pt>
                      <c:pt idx="22">
                        <c:v>0.12479795129442756</c:v>
                      </c:pt>
                      <c:pt idx="23">
                        <c:v>0.12514877020120829</c:v>
                      </c:pt>
                      <c:pt idx="24">
                        <c:v>0.12050441349078771</c:v>
                      </c:pt>
                      <c:pt idx="25">
                        <c:v>9.3927138653036979E-2</c:v>
                      </c:pt>
                      <c:pt idx="26">
                        <c:v>9.8994265069933932E-2</c:v>
                      </c:pt>
                      <c:pt idx="27">
                        <c:v>8.1137221260691006E-2</c:v>
                      </c:pt>
                      <c:pt idx="28">
                        <c:v>4.6789400120170833E-2</c:v>
                      </c:pt>
                      <c:pt idx="29">
                        <c:v>4.6384578350597387E-2</c:v>
                      </c:pt>
                      <c:pt idx="30">
                        <c:v>4.3922767450382795E-2</c:v>
                      </c:pt>
                      <c:pt idx="31">
                        <c:v>3.8729505640498534E-2</c:v>
                      </c:pt>
                      <c:pt idx="32">
                        <c:v>4.0892404317116472E-2</c:v>
                      </c:pt>
                      <c:pt idx="33">
                        <c:v>4.7895512332412141E-2</c:v>
                      </c:pt>
                      <c:pt idx="34">
                        <c:v>4.1763424898941762E-2</c:v>
                      </c:pt>
                      <c:pt idx="35">
                        <c:v>3.8693664745444376E-2</c:v>
                      </c:pt>
                      <c:pt idx="36">
                        <c:v>4.1659504173677656E-2</c:v>
                      </c:pt>
                      <c:pt idx="37">
                        <c:v>3.7081992857170412E-2</c:v>
                      </c:pt>
                      <c:pt idx="38">
                        <c:v>4.5975538202492991E-2</c:v>
                      </c:pt>
                      <c:pt idx="39">
                        <c:v>9.1467160935615702E-2</c:v>
                      </c:pt>
                      <c:pt idx="40">
                        <c:v>7.5808393662232965E-2</c:v>
                      </c:pt>
                      <c:pt idx="41">
                        <c:v>6.0125345227111812E-2</c:v>
                      </c:pt>
                      <c:pt idx="42">
                        <c:v>5.0870593768086059E-2</c:v>
                      </c:pt>
                      <c:pt idx="43">
                        <c:v>5.9748179131316866E-2</c:v>
                      </c:pt>
                      <c:pt idx="44">
                        <c:v>0.11223839146904653</c:v>
                      </c:pt>
                      <c:pt idx="45">
                        <c:v>0.11202822292821571</c:v>
                      </c:pt>
                      <c:pt idx="46">
                        <c:v>9.5600413997275022E-2</c:v>
                      </c:pt>
                      <c:pt idx="47">
                        <c:v>9.3274898559046387E-2</c:v>
                      </c:pt>
                      <c:pt idx="48">
                        <c:v>7.2547587577504416E-2</c:v>
                      </c:pt>
                      <c:pt idx="49">
                        <c:v>8.813735776434839E-2</c:v>
                      </c:pt>
                      <c:pt idx="50">
                        <c:v>7.4391576585449773E-2</c:v>
                      </c:pt>
                      <c:pt idx="51">
                        <c:v>6.9543546055092623E-2</c:v>
                      </c:pt>
                      <c:pt idx="52">
                        <c:v>4.6275214575401187E-2</c:v>
                      </c:pt>
                      <c:pt idx="53">
                        <c:v>4.3918049474028269E-2</c:v>
                      </c:pt>
                      <c:pt idx="54">
                        <c:v>4.350326237213803E-2</c:v>
                      </c:pt>
                      <c:pt idx="55">
                        <c:v>3.6876217006003013E-2</c:v>
                      </c:pt>
                      <c:pt idx="56">
                        <c:v>2.9019407766349863E-2</c:v>
                      </c:pt>
                      <c:pt idx="57">
                        <c:v>3.445529281686828E-2</c:v>
                      </c:pt>
                      <c:pt idx="58">
                        <c:v>1.7337644381410139E-2</c:v>
                      </c:pt>
                      <c:pt idx="59">
                        <c:v>2.3347270911744152E-2</c:v>
                      </c:pt>
                      <c:pt idx="60">
                        <c:v>1.5058351408315979E-2</c:v>
                      </c:pt>
                      <c:pt idx="61">
                        <c:v>1.2409697425560702E-2</c:v>
                      </c:pt>
                      <c:pt idx="62">
                        <c:v>6.880940523214819E-3</c:v>
                      </c:pt>
                      <c:pt idx="63">
                        <c:v>7.4268500035913933E-3</c:v>
                      </c:pt>
                      <c:pt idx="64">
                        <c:v>6.5969638186757704E-3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96C0-42A0-BE50-78BCAA7AB413}"/>
                  </c:ext>
                </c:extLst>
              </c15:ser>
            </c15:filteredLineSeries>
          </c:ext>
        </c:extLst>
      </c:lineChart>
      <c:dateAx>
        <c:axId val="666481904"/>
        <c:scaling>
          <c:orientation val="minMax"/>
        </c:scaling>
        <c:delete val="0"/>
        <c:axPos val="b"/>
        <c:numFmt formatCode="[$-409]d\-m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483872"/>
        <c:crosses val="autoZero"/>
        <c:auto val="1"/>
        <c:lblOffset val="100"/>
        <c:baseTimeUnit val="days"/>
      </c:dateAx>
      <c:valAx>
        <c:axId val="66648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48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</a:t>
            </a:r>
            <a:r>
              <a:rPr lang="en-US" baseline="0"/>
              <a:t> crush ratio (crush/max daily crush in contemporary year)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crush!$CV$2:$CV$16</c:f>
              <c:strCache>
                <c:ptCount val="15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crush!$CS$17:$CS$228</c:f>
              <c:numCache>
                <c:formatCode>m/d/yyyy</c:formatCode>
                <c:ptCount val="212"/>
                <c:pt idx="0">
                  <c:v>40862</c:v>
                </c:pt>
                <c:pt idx="1">
                  <c:v>40863</c:v>
                </c:pt>
                <c:pt idx="2">
                  <c:v>40864</c:v>
                </c:pt>
                <c:pt idx="3">
                  <c:v>40865</c:v>
                </c:pt>
                <c:pt idx="4">
                  <c:v>40866</c:v>
                </c:pt>
                <c:pt idx="5">
                  <c:v>40867</c:v>
                </c:pt>
                <c:pt idx="6">
                  <c:v>40868</c:v>
                </c:pt>
                <c:pt idx="7">
                  <c:v>40869</c:v>
                </c:pt>
                <c:pt idx="8">
                  <c:v>40870</c:v>
                </c:pt>
                <c:pt idx="9">
                  <c:v>40871</c:v>
                </c:pt>
                <c:pt idx="10">
                  <c:v>40872</c:v>
                </c:pt>
                <c:pt idx="11">
                  <c:v>40873</c:v>
                </c:pt>
                <c:pt idx="12">
                  <c:v>40874</c:v>
                </c:pt>
                <c:pt idx="13">
                  <c:v>40875</c:v>
                </c:pt>
                <c:pt idx="14">
                  <c:v>40876</c:v>
                </c:pt>
                <c:pt idx="15">
                  <c:v>40877</c:v>
                </c:pt>
                <c:pt idx="16">
                  <c:v>40878</c:v>
                </c:pt>
                <c:pt idx="17">
                  <c:v>40879</c:v>
                </c:pt>
                <c:pt idx="18">
                  <c:v>40880</c:v>
                </c:pt>
                <c:pt idx="19">
                  <c:v>40881</c:v>
                </c:pt>
                <c:pt idx="20">
                  <c:v>40882</c:v>
                </c:pt>
                <c:pt idx="21">
                  <c:v>40883</c:v>
                </c:pt>
                <c:pt idx="22">
                  <c:v>40884</c:v>
                </c:pt>
                <c:pt idx="23">
                  <c:v>40885</c:v>
                </c:pt>
                <c:pt idx="24">
                  <c:v>40886</c:v>
                </c:pt>
                <c:pt idx="25">
                  <c:v>40887</c:v>
                </c:pt>
                <c:pt idx="26">
                  <c:v>40888</c:v>
                </c:pt>
                <c:pt idx="27">
                  <c:v>40889</c:v>
                </c:pt>
                <c:pt idx="28">
                  <c:v>40890</c:v>
                </c:pt>
                <c:pt idx="29">
                  <c:v>40891</c:v>
                </c:pt>
                <c:pt idx="30">
                  <c:v>40892</c:v>
                </c:pt>
                <c:pt idx="31">
                  <c:v>40893</c:v>
                </c:pt>
                <c:pt idx="32">
                  <c:v>40894</c:v>
                </c:pt>
                <c:pt idx="33">
                  <c:v>40895</c:v>
                </c:pt>
                <c:pt idx="34">
                  <c:v>40896</c:v>
                </c:pt>
                <c:pt idx="35">
                  <c:v>40897</c:v>
                </c:pt>
                <c:pt idx="36">
                  <c:v>40898</c:v>
                </c:pt>
                <c:pt idx="37">
                  <c:v>40899</c:v>
                </c:pt>
                <c:pt idx="38">
                  <c:v>40900</c:v>
                </c:pt>
                <c:pt idx="39">
                  <c:v>40901</c:v>
                </c:pt>
                <c:pt idx="40">
                  <c:v>40902</c:v>
                </c:pt>
                <c:pt idx="41">
                  <c:v>40903</c:v>
                </c:pt>
                <c:pt idx="42">
                  <c:v>40904</c:v>
                </c:pt>
                <c:pt idx="43">
                  <c:v>40905</c:v>
                </c:pt>
                <c:pt idx="44">
                  <c:v>40906</c:v>
                </c:pt>
                <c:pt idx="45">
                  <c:v>40907</c:v>
                </c:pt>
                <c:pt idx="46">
                  <c:v>40908</c:v>
                </c:pt>
                <c:pt idx="47">
                  <c:v>40909</c:v>
                </c:pt>
                <c:pt idx="48">
                  <c:v>40910</c:v>
                </c:pt>
                <c:pt idx="49">
                  <c:v>40911</c:v>
                </c:pt>
                <c:pt idx="50">
                  <c:v>40912</c:v>
                </c:pt>
                <c:pt idx="51">
                  <c:v>40913</c:v>
                </c:pt>
                <c:pt idx="52">
                  <c:v>40914</c:v>
                </c:pt>
                <c:pt idx="53">
                  <c:v>40915</c:v>
                </c:pt>
                <c:pt idx="54">
                  <c:v>40916</c:v>
                </c:pt>
                <c:pt idx="55">
                  <c:v>40917</c:v>
                </c:pt>
                <c:pt idx="56">
                  <c:v>40918</c:v>
                </c:pt>
                <c:pt idx="57">
                  <c:v>40919</c:v>
                </c:pt>
                <c:pt idx="58">
                  <c:v>40920</c:v>
                </c:pt>
                <c:pt idx="59">
                  <c:v>40921</c:v>
                </c:pt>
                <c:pt idx="60">
                  <c:v>40922</c:v>
                </c:pt>
                <c:pt idx="61">
                  <c:v>40923</c:v>
                </c:pt>
                <c:pt idx="62">
                  <c:v>40924</c:v>
                </c:pt>
                <c:pt idx="63">
                  <c:v>40925</c:v>
                </c:pt>
                <c:pt idx="64">
                  <c:v>40926</c:v>
                </c:pt>
                <c:pt idx="65">
                  <c:v>40927</c:v>
                </c:pt>
                <c:pt idx="66">
                  <c:v>40928</c:v>
                </c:pt>
                <c:pt idx="67">
                  <c:v>40929</c:v>
                </c:pt>
                <c:pt idx="68">
                  <c:v>40930</c:v>
                </c:pt>
                <c:pt idx="69">
                  <c:v>40931</c:v>
                </c:pt>
                <c:pt idx="70">
                  <c:v>40932</c:v>
                </c:pt>
                <c:pt idx="71">
                  <c:v>40933</c:v>
                </c:pt>
                <c:pt idx="72">
                  <c:v>40934</c:v>
                </c:pt>
                <c:pt idx="73">
                  <c:v>40935</c:v>
                </c:pt>
                <c:pt idx="74">
                  <c:v>40936</c:v>
                </c:pt>
                <c:pt idx="75">
                  <c:v>40937</c:v>
                </c:pt>
                <c:pt idx="76">
                  <c:v>40938</c:v>
                </c:pt>
                <c:pt idx="77">
                  <c:v>40939</c:v>
                </c:pt>
                <c:pt idx="78">
                  <c:v>40940</c:v>
                </c:pt>
                <c:pt idx="79">
                  <c:v>40941</c:v>
                </c:pt>
                <c:pt idx="80">
                  <c:v>40942</c:v>
                </c:pt>
                <c:pt idx="81">
                  <c:v>40943</c:v>
                </c:pt>
                <c:pt idx="82">
                  <c:v>40944</c:v>
                </c:pt>
                <c:pt idx="83">
                  <c:v>40945</c:v>
                </c:pt>
                <c:pt idx="84">
                  <c:v>40946</c:v>
                </c:pt>
                <c:pt idx="85">
                  <c:v>40947</c:v>
                </c:pt>
                <c:pt idx="86">
                  <c:v>40948</c:v>
                </c:pt>
                <c:pt idx="87">
                  <c:v>40949</c:v>
                </c:pt>
                <c:pt idx="88">
                  <c:v>40950</c:v>
                </c:pt>
                <c:pt idx="89">
                  <c:v>40951</c:v>
                </c:pt>
                <c:pt idx="90">
                  <c:v>40952</c:v>
                </c:pt>
                <c:pt idx="91">
                  <c:v>40953</c:v>
                </c:pt>
                <c:pt idx="92">
                  <c:v>40954</c:v>
                </c:pt>
                <c:pt idx="93">
                  <c:v>40955</c:v>
                </c:pt>
                <c:pt idx="94">
                  <c:v>40956</c:v>
                </c:pt>
                <c:pt idx="95">
                  <c:v>40957</c:v>
                </c:pt>
                <c:pt idx="96">
                  <c:v>40958</c:v>
                </c:pt>
                <c:pt idx="97">
                  <c:v>40959</c:v>
                </c:pt>
                <c:pt idx="98">
                  <c:v>40960</c:v>
                </c:pt>
                <c:pt idx="99">
                  <c:v>40961</c:v>
                </c:pt>
                <c:pt idx="100">
                  <c:v>40962</c:v>
                </c:pt>
                <c:pt idx="101">
                  <c:v>40963</c:v>
                </c:pt>
                <c:pt idx="102">
                  <c:v>40964</c:v>
                </c:pt>
                <c:pt idx="103">
                  <c:v>40965</c:v>
                </c:pt>
                <c:pt idx="104">
                  <c:v>40966</c:v>
                </c:pt>
                <c:pt idx="105">
                  <c:v>40967</c:v>
                </c:pt>
                <c:pt idx="106">
                  <c:v>40969</c:v>
                </c:pt>
                <c:pt idx="107">
                  <c:v>40970</c:v>
                </c:pt>
                <c:pt idx="108">
                  <c:v>40971</c:v>
                </c:pt>
                <c:pt idx="109">
                  <c:v>40972</c:v>
                </c:pt>
                <c:pt idx="110">
                  <c:v>40973</c:v>
                </c:pt>
                <c:pt idx="111">
                  <c:v>40974</c:v>
                </c:pt>
                <c:pt idx="112">
                  <c:v>40975</c:v>
                </c:pt>
                <c:pt idx="113">
                  <c:v>40976</c:v>
                </c:pt>
                <c:pt idx="114">
                  <c:v>40977</c:v>
                </c:pt>
                <c:pt idx="115">
                  <c:v>40978</c:v>
                </c:pt>
                <c:pt idx="116">
                  <c:v>40979</c:v>
                </c:pt>
                <c:pt idx="117">
                  <c:v>40980</c:v>
                </c:pt>
                <c:pt idx="118">
                  <c:v>40981</c:v>
                </c:pt>
                <c:pt idx="119">
                  <c:v>40982</c:v>
                </c:pt>
                <c:pt idx="120">
                  <c:v>40983</c:v>
                </c:pt>
                <c:pt idx="121">
                  <c:v>40984</c:v>
                </c:pt>
                <c:pt idx="122">
                  <c:v>40985</c:v>
                </c:pt>
                <c:pt idx="123">
                  <c:v>40986</c:v>
                </c:pt>
                <c:pt idx="124">
                  <c:v>40987</c:v>
                </c:pt>
                <c:pt idx="125">
                  <c:v>40988</c:v>
                </c:pt>
                <c:pt idx="126">
                  <c:v>40989</c:v>
                </c:pt>
                <c:pt idx="127">
                  <c:v>40990</c:v>
                </c:pt>
                <c:pt idx="128">
                  <c:v>40991</c:v>
                </c:pt>
                <c:pt idx="129">
                  <c:v>40992</c:v>
                </c:pt>
                <c:pt idx="130">
                  <c:v>40993</c:v>
                </c:pt>
                <c:pt idx="131">
                  <c:v>40994</c:v>
                </c:pt>
                <c:pt idx="132">
                  <c:v>40995</c:v>
                </c:pt>
                <c:pt idx="133">
                  <c:v>40996</c:v>
                </c:pt>
                <c:pt idx="134">
                  <c:v>40997</c:v>
                </c:pt>
                <c:pt idx="135">
                  <c:v>40998</c:v>
                </c:pt>
                <c:pt idx="136">
                  <c:v>40999</c:v>
                </c:pt>
                <c:pt idx="137">
                  <c:v>41000</c:v>
                </c:pt>
                <c:pt idx="138">
                  <c:v>41001</c:v>
                </c:pt>
                <c:pt idx="139">
                  <c:v>41002</c:v>
                </c:pt>
                <c:pt idx="140">
                  <c:v>41003</c:v>
                </c:pt>
                <c:pt idx="141">
                  <c:v>41004</c:v>
                </c:pt>
                <c:pt idx="142">
                  <c:v>41005</c:v>
                </c:pt>
                <c:pt idx="143">
                  <c:v>41006</c:v>
                </c:pt>
                <c:pt idx="144">
                  <c:v>41007</c:v>
                </c:pt>
                <c:pt idx="145">
                  <c:v>41008</c:v>
                </c:pt>
                <c:pt idx="146">
                  <c:v>41009</c:v>
                </c:pt>
                <c:pt idx="147">
                  <c:v>41010</c:v>
                </c:pt>
                <c:pt idx="148">
                  <c:v>41011</c:v>
                </c:pt>
                <c:pt idx="149">
                  <c:v>41012</c:v>
                </c:pt>
                <c:pt idx="150">
                  <c:v>41013</c:v>
                </c:pt>
                <c:pt idx="151">
                  <c:v>41014</c:v>
                </c:pt>
                <c:pt idx="152">
                  <c:v>41015</c:v>
                </c:pt>
                <c:pt idx="153">
                  <c:v>41016</c:v>
                </c:pt>
                <c:pt idx="154">
                  <c:v>41017</c:v>
                </c:pt>
                <c:pt idx="155">
                  <c:v>41018</c:v>
                </c:pt>
                <c:pt idx="156">
                  <c:v>41019</c:v>
                </c:pt>
                <c:pt idx="157">
                  <c:v>41020</c:v>
                </c:pt>
                <c:pt idx="158">
                  <c:v>41021</c:v>
                </c:pt>
                <c:pt idx="159">
                  <c:v>41022</c:v>
                </c:pt>
                <c:pt idx="160">
                  <c:v>41023</c:v>
                </c:pt>
                <c:pt idx="161">
                  <c:v>41024</c:v>
                </c:pt>
                <c:pt idx="162">
                  <c:v>41025</c:v>
                </c:pt>
                <c:pt idx="163">
                  <c:v>41026</c:v>
                </c:pt>
                <c:pt idx="164">
                  <c:v>41027</c:v>
                </c:pt>
                <c:pt idx="165">
                  <c:v>41028</c:v>
                </c:pt>
                <c:pt idx="166">
                  <c:v>41029</c:v>
                </c:pt>
                <c:pt idx="167">
                  <c:v>41030</c:v>
                </c:pt>
                <c:pt idx="168">
                  <c:v>41031</c:v>
                </c:pt>
                <c:pt idx="169">
                  <c:v>41032</c:v>
                </c:pt>
                <c:pt idx="170">
                  <c:v>41033</c:v>
                </c:pt>
                <c:pt idx="171">
                  <c:v>41034</c:v>
                </c:pt>
                <c:pt idx="172">
                  <c:v>41035</c:v>
                </c:pt>
                <c:pt idx="173">
                  <c:v>41036</c:v>
                </c:pt>
                <c:pt idx="174">
                  <c:v>41037</c:v>
                </c:pt>
                <c:pt idx="175">
                  <c:v>41038</c:v>
                </c:pt>
                <c:pt idx="176">
                  <c:v>41039</c:v>
                </c:pt>
                <c:pt idx="177">
                  <c:v>41040</c:v>
                </c:pt>
                <c:pt idx="178">
                  <c:v>41041</c:v>
                </c:pt>
                <c:pt idx="179">
                  <c:v>41042</c:v>
                </c:pt>
                <c:pt idx="180">
                  <c:v>41043</c:v>
                </c:pt>
                <c:pt idx="181">
                  <c:v>41044</c:v>
                </c:pt>
                <c:pt idx="182">
                  <c:v>41045</c:v>
                </c:pt>
                <c:pt idx="183">
                  <c:v>41046</c:v>
                </c:pt>
                <c:pt idx="184">
                  <c:v>41047</c:v>
                </c:pt>
                <c:pt idx="185">
                  <c:v>41048</c:v>
                </c:pt>
                <c:pt idx="186">
                  <c:v>41049</c:v>
                </c:pt>
                <c:pt idx="187">
                  <c:v>41050</c:v>
                </c:pt>
                <c:pt idx="188">
                  <c:v>41051</c:v>
                </c:pt>
                <c:pt idx="189">
                  <c:v>41052</c:v>
                </c:pt>
                <c:pt idx="190">
                  <c:v>41053</c:v>
                </c:pt>
                <c:pt idx="191">
                  <c:v>41054</c:v>
                </c:pt>
                <c:pt idx="192">
                  <c:v>41055</c:v>
                </c:pt>
                <c:pt idx="193">
                  <c:v>41056</c:v>
                </c:pt>
                <c:pt idx="194">
                  <c:v>41057</c:v>
                </c:pt>
                <c:pt idx="195">
                  <c:v>41058</c:v>
                </c:pt>
                <c:pt idx="196">
                  <c:v>41059</c:v>
                </c:pt>
                <c:pt idx="197">
                  <c:v>41060</c:v>
                </c:pt>
                <c:pt idx="198">
                  <c:v>41061</c:v>
                </c:pt>
                <c:pt idx="199">
                  <c:v>41062</c:v>
                </c:pt>
                <c:pt idx="200">
                  <c:v>41063</c:v>
                </c:pt>
                <c:pt idx="201">
                  <c:v>41064</c:v>
                </c:pt>
                <c:pt idx="202">
                  <c:v>41065</c:v>
                </c:pt>
                <c:pt idx="203">
                  <c:v>41066</c:v>
                </c:pt>
                <c:pt idx="204">
                  <c:v>41067</c:v>
                </c:pt>
                <c:pt idx="205">
                  <c:v>41068</c:v>
                </c:pt>
                <c:pt idx="206">
                  <c:v>41069</c:v>
                </c:pt>
                <c:pt idx="207">
                  <c:v>41070</c:v>
                </c:pt>
                <c:pt idx="208">
                  <c:v>41071</c:v>
                </c:pt>
                <c:pt idx="209">
                  <c:v>41072</c:v>
                </c:pt>
                <c:pt idx="210">
                  <c:v>41073</c:v>
                </c:pt>
                <c:pt idx="211">
                  <c:v>41074</c:v>
                </c:pt>
              </c:numCache>
            </c:numRef>
          </c:cat>
          <c:val>
            <c:numRef>
              <c:f>crush!$CV$17:$CV$228</c:f>
              <c:numCache>
                <c:formatCode>0.0%</c:formatCode>
                <c:ptCount val="212"/>
                <c:pt idx="16">
                  <c:v>9.1657755075077479E-2</c:v>
                </c:pt>
                <c:pt idx="17">
                  <c:v>0.17903668993172492</c:v>
                </c:pt>
                <c:pt idx="18">
                  <c:v>0.24160596582563881</c:v>
                </c:pt>
                <c:pt idx="19">
                  <c:v>0.32442932130769064</c:v>
                </c:pt>
                <c:pt idx="20">
                  <c:v>0.34273992227757505</c:v>
                </c:pt>
                <c:pt idx="21">
                  <c:v>0.40255977794857661</c:v>
                </c:pt>
                <c:pt idx="22">
                  <c:v>0.41934899747566107</c:v>
                </c:pt>
                <c:pt idx="23">
                  <c:v>0.4453366318025892</c:v>
                </c:pt>
                <c:pt idx="24">
                  <c:v>0.48129485307874931</c:v>
                </c:pt>
                <c:pt idx="25">
                  <c:v>0.55161675715372449</c:v>
                </c:pt>
                <c:pt idx="26">
                  <c:v>0.61441691319279756</c:v>
                </c:pt>
                <c:pt idx="27">
                  <c:v>0.66133033617859482</c:v>
                </c:pt>
                <c:pt idx="28">
                  <c:v>0.68565127439391027</c:v>
                </c:pt>
                <c:pt idx="29">
                  <c:v>0.70476052228042341</c:v>
                </c:pt>
                <c:pt idx="30">
                  <c:v>0.73612489742545661</c:v>
                </c:pt>
                <c:pt idx="31">
                  <c:v>0.74632430033796315</c:v>
                </c:pt>
                <c:pt idx="32">
                  <c:v>0.78941101030976435</c:v>
                </c:pt>
                <c:pt idx="33">
                  <c:v>0.79923675893984703</c:v>
                </c:pt>
                <c:pt idx="34">
                  <c:v>0.78749432869529357</c:v>
                </c:pt>
                <c:pt idx="35">
                  <c:v>0.80963593449626259</c:v>
                </c:pt>
                <c:pt idx="36">
                  <c:v>0.8333686882857797</c:v>
                </c:pt>
                <c:pt idx="37">
                  <c:v>0.86169151476985106</c:v>
                </c:pt>
                <c:pt idx="38">
                  <c:v>0.83990519109848105</c:v>
                </c:pt>
                <c:pt idx="39">
                  <c:v>0.84794822912271473</c:v>
                </c:pt>
                <c:pt idx="40">
                  <c:v>0.88023880548278965</c:v>
                </c:pt>
                <c:pt idx="41">
                  <c:v>0.91015078115484949</c:v>
                </c:pt>
                <c:pt idx="42">
                  <c:v>0.93518064442609838</c:v>
                </c:pt>
                <c:pt idx="43">
                  <c:v>0.9779449870962259</c:v>
                </c:pt>
                <c:pt idx="44">
                  <c:v>0.93914320582680744</c:v>
                </c:pt>
                <c:pt idx="45">
                  <c:v>0.85192283936793889</c:v>
                </c:pt>
                <c:pt idx="46">
                  <c:v>0.62113289708763653</c:v>
                </c:pt>
                <c:pt idx="47">
                  <c:v>0.41982352113498472</c:v>
                </c:pt>
                <c:pt idx="48">
                  <c:v>0.45734308585488115</c:v>
                </c:pt>
                <c:pt idx="49">
                  <c:v>0.66477936928847836</c:v>
                </c:pt>
                <c:pt idx="50">
                  <c:v>0.82122144488650184</c:v>
                </c:pt>
                <c:pt idx="51">
                  <c:v>0.8867526116349228</c:v>
                </c:pt>
                <c:pt idx="52">
                  <c:v>0.97729093098371878</c:v>
                </c:pt>
                <c:pt idx="53">
                  <c:v>0.98818983937102145</c:v>
                </c:pt>
                <c:pt idx="54">
                  <c:v>1</c:v>
                </c:pt>
                <c:pt idx="55">
                  <c:v>0.92798623267270597</c:v>
                </c:pt>
                <c:pt idx="56">
                  <c:v>0.90799654582979306</c:v>
                </c:pt>
                <c:pt idx="57">
                  <c:v>0.77426711187053743</c:v>
                </c:pt>
                <c:pt idx="58">
                  <c:v>0.79044835978028993</c:v>
                </c:pt>
                <c:pt idx="59">
                  <c:v>0.86520661104032903</c:v>
                </c:pt>
                <c:pt idx="60">
                  <c:v>0.9451486768334928</c:v>
                </c:pt>
                <c:pt idx="61">
                  <c:v>0.96658330033795381</c:v>
                </c:pt>
                <c:pt idx="62">
                  <c:v>0.96195681491448026</c:v>
                </c:pt>
                <c:pt idx="63">
                  <c:v>0.98392489400414451</c:v>
                </c:pt>
                <c:pt idx="64">
                  <c:v>0.97518614729216535</c:v>
                </c:pt>
                <c:pt idx="65">
                  <c:v>0.9498426451263664</c:v>
                </c:pt>
                <c:pt idx="66">
                  <c:v>0.96278400545034215</c:v>
                </c:pt>
                <c:pt idx="67">
                  <c:v>0.95673228182507086</c:v>
                </c:pt>
                <c:pt idx="68">
                  <c:v>0.95035784064101747</c:v>
                </c:pt>
                <c:pt idx="69">
                  <c:v>0.99413964751815276</c:v>
                </c:pt>
                <c:pt idx="70">
                  <c:v>0.98133444847724594</c:v>
                </c:pt>
                <c:pt idx="71">
                  <c:v>0.95273714651334862</c:v>
                </c:pt>
                <c:pt idx="72">
                  <c:v>0.94842385632544501</c:v>
                </c:pt>
                <c:pt idx="73">
                  <c:v>0.90821128612741686</c:v>
                </c:pt>
                <c:pt idx="74">
                  <c:v>0.92278706753807871</c:v>
                </c:pt>
                <c:pt idx="75">
                  <c:v>0.93900515782546989</c:v>
                </c:pt>
                <c:pt idx="76">
                  <c:v>0.94577580517955306</c:v>
                </c:pt>
                <c:pt idx="77">
                  <c:v>0.97296041748630446</c:v>
                </c:pt>
                <c:pt idx="78">
                  <c:v>0.88288792608035893</c:v>
                </c:pt>
                <c:pt idx="79">
                  <c:v>0.90231902755811866</c:v>
                </c:pt>
                <c:pt idx="80">
                  <c:v>0.91326264743273855</c:v>
                </c:pt>
                <c:pt idx="81">
                  <c:v>0.89300631685892795</c:v>
                </c:pt>
                <c:pt idx="82">
                  <c:v>0.96432591195963402</c:v>
                </c:pt>
                <c:pt idx="83">
                  <c:v>0.93061432850362613</c:v>
                </c:pt>
                <c:pt idx="84">
                  <c:v>0.92874813995381456</c:v>
                </c:pt>
                <c:pt idx="85">
                  <c:v>0.94270771637002759</c:v>
                </c:pt>
                <c:pt idx="86">
                  <c:v>0.98019495469394102</c:v>
                </c:pt>
                <c:pt idx="87">
                  <c:v>0.9771436175143382</c:v>
                </c:pt>
                <c:pt idx="88">
                  <c:v>0.93952389327196162</c:v>
                </c:pt>
                <c:pt idx="89">
                  <c:v>0.99833807205514946</c:v>
                </c:pt>
                <c:pt idx="90">
                  <c:v>0.97906057933451318</c:v>
                </c:pt>
                <c:pt idx="91">
                  <c:v>0.94619010329674091</c:v>
                </c:pt>
                <c:pt idx="92">
                  <c:v>0.94831584637362676</c:v>
                </c:pt>
                <c:pt idx="93">
                  <c:v>0.93775741591551798</c:v>
                </c:pt>
                <c:pt idx="94">
                  <c:v>0.94118835240818777</c:v>
                </c:pt>
                <c:pt idx="95">
                  <c:v>0.83095425396060452</c:v>
                </c:pt>
                <c:pt idx="96">
                  <c:v>0.77937818033745654</c:v>
                </c:pt>
                <c:pt idx="97">
                  <c:v>0.83132936531259238</c:v>
                </c:pt>
                <c:pt idx="98">
                  <c:v>0.90980765995202528</c:v>
                </c:pt>
                <c:pt idx="99">
                  <c:v>0.88180781722213442</c:v>
                </c:pt>
                <c:pt idx="100">
                  <c:v>0.89603197785746436</c:v>
                </c:pt>
                <c:pt idx="101">
                  <c:v>0.87125178252263957</c:v>
                </c:pt>
                <c:pt idx="102">
                  <c:v>0.88526485020434698</c:v>
                </c:pt>
                <c:pt idx="103">
                  <c:v>0.91116582158267345</c:v>
                </c:pt>
                <c:pt idx="104">
                  <c:v>0.89764843308958386</c:v>
                </c:pt>
                <c:pt idx="105">
                  <c:v>0.90577286619552189</c:v>
                </c:pt>
                <c:pt idx="106">
                  <c:v>0.88054002192525493</c:v>
                </c:pt>
                <c:pt idx="107">
                  <c:v>0.81389674215916108</c:v>
                </c:pt>
                <c:pt idx="108">
                  <c:v>0.74245227806452541</c:v>
                </c:pt>
                <c:pt idx="109">
                  <c:v>0.79503111443634134</c:v>
                </c:pt>
                <c:pt idx="110">
                  <c:v>0.84314591930132521</c:v>
                </c:pt>
                <c:pt idx="111">
                  <c:v>0.84204144188858188</c:v>
                </c:pt>
                <c:pt idx="112">
                  <c:v>0.79648928614645786</c:v>
                </c:pt>
                <c:pt idx="113">
                  <c:v>0.83212828776481351</c:v>
                </c:pt>
                <c:pt idx="114">
                  <c:v>0.81542672591653642</c:v>
                </c:pt>
                <c:pt idx="115">
                  <c:v>0.79820760548565428</c:v>
                </c:pt>
                <c:pt idx="116">
                  <c:v>0.78955081426673557</c:v>
                </c:pt>
                <c:pt idx="117">
                  <c:v>0.79315804216682961</c:v>
                </c:pt>
                <c:pt idx="118">
                  <c:v>0.76987386031998872</c:v>
                </c:pt>
                <c:pt idx="119">
                  <c:v>0.7574268622179372</c:v>
                </c:pt>
                <c:pt idx="120">
                  <c:v>0.75230010223255728</c:v>
                </c:pt>
                <c:pt idx="121">
                  <c:v>0.6916264551659228</c:v>
                </c:pt>
                <c:pt idx="122">
                  <c:v>0.69403496781093166</c:v>
                </c:pt>
                <c:pt idx="123">
                  <c:v>0.68079044361494356</c:v>
                </c:pt>
                <c:pt idx="124">
                  <c:v>0.62963788220601213</c:v>
                </c:pt>
                <c:pt idx="125">
                  <c:v>0.62024257621071277</c:v>
                </c:pt>
                <c:pt idx="126">
                  <c:v>0.62133820846395194</c:v>
                </c:pt>
                <c:pt idx="127">
                  <c:v>0.58350999251068669</c:v>
                </c:pt>
                <c:pt idx="128">
                  <c:v>0.56532059451036087</c:v>
                </c:pt>
                <c:pt idx="129">
                  <c:v>0.51908560553176109</c:v>
                </c:pt>
                <c:pt idx="130">
                  <c:v>0.48151803223762241</c:v>
                </c:pt>
                <c:pt idx="131">
                  <c:v>0.49379295602788875</c:v>
                </c:pt>
                <c:pt idx="132">
                  <c:v>0.4607942158372923</c:v>
                </c:pt>
                <c:pt idx="133">
                  <c:v>0.47418637573920591</c:v>
                </c:pt>
                <c:pt idx="134">
                  <c:v>0.42610297726155355</c:v>
                </c:pt>
                <c:pt idx="135">
                  <c:v>0.40946688547179194</c:v>
                </c:pt>
                <c:pt idx="136">
                  <c:v>0.38140891874245125</c:v>
                </c:pt>
                <c:pt idx="137">
                  <c:v>0.37462413968155467</c:v>
                </c:pt>
                <c:pt idx="138">
                  <c:v>0.35118557851199944</c:v>
                </c:pt>
                <c:pt idx="139">
                  <c:v>0.3338780858777779</c:v>
                </c:pt>
                <c:pt idx="140">
                  <c:v>0.3280475192603885</c:v>
                </c:pt>
                <c:pt idx="141">
                  <c:v>0.29041962235211849</c:v>
                </c:pt>
                <c:pt idx="142">
                  <c:v>0.26126177358327435</c:v>
                </c:pt>
                <c:pt idx="143">
                  <c:v>0.24130461862052696</c:v>
                </c:pt>
                <c:pt idx="144">
                  <c:v>0.25701052093425508</c:v>
                </c:pt>
                <c:pt idx="145">
                  <c:v>0.19800557344988873</c:v>
                </c:pt>
                <c:pt idx="146">
                  <c:v>0.15384807145889876</c:v>
                </c:pt>
                <c:pt idx="147">
                  <c:v>0.10289630077452962</c:v>
                </c:pt>
                <c:pt idx="148">
                  <c:v>2.7430081827950092E-2</c:v>
                </c:pt>
                <c:pt idx="149">
                  <c:v>9.7667092920143209E-3</c:v>
                </c:pt>
                <c:pt idx="150">
                  <c:v>2.3823162154150871E-2</c:v>
                </c:pt>
                <c:pt idx="151">
                  <c:v>1.6159144351197037E-2</c:v>
                </c:pt>
                <c:pt idx="152">
                  <c:v>2.5789272051652243E-2</c:v>
                </c:pt>
                <c:pt idx="153">
                  <c:v>7.2834798008136678E-2</c:v>
                </c:pt>
                <c:pt idx="154">
                  <c:v>0.11932583427263706</c:v>
                </c:pt>
                <c:pt idx="155">
                  <c:v>0.12987187963938712</c:v>
                </c:pt>
                <c:pt idx="156">
                  <c:v>0.12764837279865948</c:v>
                </c:pt>
                <c:pt idx="157">
                  <c:v>0.25312583336381972</c:v>
                </c:pt>
                <c:pt idx="158">
                  <c:v>0.11963481708267912</c:v>
                </c:pt>
                <c:pt idx="159">
                  <c:v>0.11322125479495616</c:v>
                </c:pt>
                <c:pt idx="160">
                  <c:v>0.1008837888153887</c:v>
                </c:pt>
                <c:pt idx="161">
                  <c:v>9.0566970380211276E-2</c:v>
                </c:pt>
                <c:pt idx="162">
                  <c:v>0</c:v>
                </c:pt>
                <c:pt idx="163">
                  <c:v>8.2440118165165943E-2</c:v>
                </c:pt>
                <c:pt idx="164">
                  <c:v>7.5263789018716207E-2</c:v>
                </c:pt>
                <c:pt idx="165">
                  <c:v>6.1459297109543939E-2</c:v>
                </c:pt>
                <c:pt idx="166">
                  <c:v>6.2943612010182934E-2</c:v>
                </c:pt>
                <c:pt idx="167">
                  <c:v>4.4663506759119558E-2</c:v>
                </c:pt>
                <c:pt idx="168">
                  <c:v>3.3734027931465953E-2</c:v>
                </c:pt>
                <c:pt idx="169">
                  <c:v>3.1911308623743917E-2</c:v>
                </c:pt>
                <c:pt idx="170">
                  <c:v>2.655404677091066E-2</c:v>
                </c:pt>
                <c:pt idx="171">
                  <c:v>2.2252366438601012E-2</c:v>
                </c:pt>
                <c:pt idx="172">
                  <c:v>1.48168190119347E-2</c:v>
                </c:pt>
                <c:pt idx="173">
                  <c:v>1.0870009840857064E-2</c:v>
                </c:pt>
                <c:pt idx="174">
                  <c:v>5.3250288587366667E-3</c:v>
                </c:pt>
                <c:pt idx="175">
                  <c:v>6.0893365685599958E-4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0E-4351-82AB-2584ED13D2BE}"/>
            </c:ext>
          </c:extLst>
        </c:ser>
        <c:ser>
          <c:idx val="5"/>
          <c:order val="5"/>
          <c:tx>
            <c:strRef>
              <c:f>crush!$CY$2:$CY$16</c:f>
              <c:strCache>
                <c:ptCount val="15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crush!$CS$17:$CS$228</c:f>
              <c:numCache>
                <c:formatCode>m/d/yyyy</c:formatCode>
                <c:ptCount val="212"/>
                <c:pt idx="0">
                  <c:v>40862</c:v>
                </c:pt>
                <c:pt idx="1">
                  <c:v>40863</c:v>
                </c:pt>
                <c:pt idx="2">
                  <c:v>40864</c:v>
                </c:pt>
                <c:pt idx="3">
                  <c:v>40865</c:v>
                </c:pt>
                <c:pt idx="4">
                  <c:v>40866</c:v>
                </c:pt>
                <c:pt idx="5">
                  <c:v>40867</c:v>
                </c:pt>
                <c:pt idx="6">
                  <c:v>40868</c:v>
                </c:pt>
                <c:pt idx="7">
                  <c:v>40869</c:v>
                </c:pt>
                <c:pt idx="8">
                  <c:v>40870</c:v>
                </c:pt>
                <c:pt idx="9">
                  <c:v>40871</c:v>
                </c:pt>
                <c:pt idx="10">
                  <c:v>40872</c:v>
                </c:pt>
                <c:pt idx="11">
                  <c:v>40873</c:v>
                </c:pt>
                <c:pt idx="12">
                  <c:v>40874</c:v>
                </c:pt>
                <c:pt idx="13">
                  <c:v>40875</c:v>
                </c:pt>
                <c:pt idx="14">
                  <c:v>40876</c:v>
                </c:pt>
                <c:pt idx="15">
                  <c:v>40877</c:v>
                </c:pt>
                <c:pt idx="16">
                  <c:v>40878</c:v>
                </c:pt>
                <c:pt idx="17">
                  <c:v>40879</c:v>
                </c:pt>
                <c:pt idx="18">
                  <c:v>40880</c:v>
                </c:pt>
                <c:pt idx="19">
                  <c:v>40881</c:v>
                </c:pt>
                <c:pt idx="20">
                  <c:v>40882</c:v>
                </c:pt>
                <c:pt idx="21">
                  <c:v>40883</c:v>
                </c:pt>
                <c:pt idx="22">
                  <c:v>40884</c:v>
                </c:pt>
                <c:pt idx="23">
                  <c:v>40885</c:v>
                </c:pt>
                <c:pt idx="24">
                  <c:v>40886</c:v>
                </c:pt>
                <c:pt idx="25">
                  <c:v>40887</c:v>
                </c:pt>
                <c:pt idx="26">
                  <c:v>40888</c:v>
                </c:pt>
                <c:pt idx="27">
                  <c:v>40889</c:v>
                </c:pt>
                <c:pt idx="28">
                  <c:v>40890</c:v>
                </c:pt>
                <c:pt idx="29">
                  <c:v>40891</c:v>
                </c:pt>
                <c:pt idx="30">
                  <c:v>40892</c:v>
                </c:pt>
                <c:pt idx="31">
                  <c:v>40893</c:v>
                </c:pt>
                <c:pt idx="32">
                  <c:v>40894</c:v>
                </c:pt>
                <c:pt idx="33">
                  <c:v>40895</c:v>
                </c:pt>
                <c:pt idx="34">
                  <c:v>40896</c:v>
                </c:pt>
                <c:pt idx="35">
                  <c:v>40897</c:v>
                </c:pt>
                <c:pt idx="36">
                  <c:v>40898</c:v>
                </c:pt>
                <c:pt idx="37">
                  <c:v>40899</c:v>
                </c:pt>
                <c:pt idx="38">
                  <c:v>40900</c:v>
                </c:pt>
                <c:pt idx="39">
                  <c:v>40901</c:v>
                </c:pt>
                <c:pt idx="40">
                  <c:v>40902</c:v>
                </c:pt>
                <c:pt idx="41">
                  <c:v>40903</c:v>
                </c:pt>
                <c:pt idx="42">
                  <c:v>40904</c:v>
                </c:pt>
                <c:pt idx="43">
                  <c:v>40905</c:v>
                </c:pt>
                <c:pt idx="44">
                  <c:v>40906</c:v>
                </c:pt>
                <c:pt idx="45">
                  <c:v>40907</c:v>
                </c:pt>
                <c:pt idx="46">
                  <c:v>40908</c:v>
                </c:pt>
                <c:pt idx="47">
                  <c:v>40909</c:v>
                </c:pt>
                <c:pt idx="48">
                  <c:v>40910</c:v>
                </c:pt>
                <c:pt idx="49">
                  <c:v>40911</c:v>
                </c:pt>
                <c:pt idx="50">
                  <c:v>40912</c:v>
                </c:pt>
                <c:pt idx="51">
                  <c:v>40913</c:v>
                </c:pt>
                <c:pt idx="52">
                  <c:v>40914</c:v>
                </c:pt>
                <c:pt idx="53">
                  <c:v>40915</c:v>
                </c:pt>
                <c:pt idx="54">
                  <c:v>40916</c:v>
                </c:pt>
                <c:pt idx="55">
                  <c:v>40917</c:v>
                </c:pt>
                <c:pt idx="56">
                  <c:v>40918</c:v>
                </c:pt>
                <c:pt idx="57">
                  <c:v>40919</c:v>
                </c:pt>
                <c:pt idx="58">
                  <c:v>40920</c:v>
                </c:pt>
                <c:pt idx="59">
                  <c:v>40921</c:v>
                </c:pt>
                <c:pt idx="60">
                  <c:v>40922</c:v>
                </c:pt>
                <c:pt idx="61">
                  <c:v>40923</c:v>
                </c:pt>
                <c:pt idx="62">
                  <c:v>40924</c:v>
                </c:pt>
                <c:pt idx="63">
                  <c:v>40925</c:v>
                </c:pt>
                <c:pt idx="64">
                  <c:v>40926</c:v>
                </c:pt>
                <c:pt idx="65">
                  <c:v>40927</c:v>
                </c:pt>
                <c:pt idx="66">
                  <c:v>40928</c:v>
                </c:pt>
                <c:pt idx="67">
                  <c:v>40929</c:v>
                </c:pt>
                <c:pt idx="68">
                  <c:v>40930</c:v>
                </c:pt>
                <c:pt idx="69">
                  <c:v>40931</c:v>
                </c:pt>
                <c:pt idx="70">
                  <c:v>40932</c:v>
                </c:pt>
                <c:pt idx="71">
                  <c:v>40933</c:v>
                </c:pt>
                <c:pt idx="72">
                  <c:v>40934</c:v>
                </c:pt>
                <c:pt idx="73">
                  <c:v>40935</c:v>
                </c:pt>
                <c:pt idx="74">
                  <c:v>40936</c:v>
                </c:pt>
                <c:pt idx="75">
                  <c:v>40937</c:v>
                </c:pt>
                <c:pt idx="76">
                  <c:v>40938</c:v>
                </c:pt>
                <c:pt idx="77">
                  <c:v>40939</c:v>
                </c:pt>
                <c:pt idx="78">
                  <c:v>40940</c:v>
                </c:pt>
                <c:pt idx="79">
                  <c:v>40941</c:v>
                </c:pt>
                <c:pt idx="80">
                  <c:v>40942</c:v>
                </c:pt>
                <c:pt idx="81">
                  <c:v>40943</c:v>
                </c:pt>
                <c:pt idx="82">
                  <c:v>40944</c:v>
                </c:pt>
                <c:pt idx="83">
                  <c:v>40945</c:v>
                </c:pt>
                <c:pt idx="84">
                  <c:v>40946</c:v>
                </c:pt>
                <c:pt idx="85">
                  <c:v>40947</c:v>
                </c:pt>
                <c:pt idx="86">
                  <c:v>40948</c:v>
                </c:pt>
                <c:pt idx="87">
                  <c:v>40949</c:v>
                </c:pt>
                <c:pt idx="88">
                  <c:v>40950</c:v>
                </c:pt>
                <c:pt idx="89">
                  <c:v>40951</c:v>
                </c:pt>
                <c:pt idx="90">
                  <c:v>40952</c:v>
                </c:pt>
                <c:pt idx="91">
                  <c:v>40953</c:v>
                </c:pt>
                <c:pt idx="92">
                  <c:v>40954</c:v>
                </c:pt>
                <c:pt idx="93">
                  <c:v>40955</c:v>
                </c:pt>
                <c:pt idx="94">
                  <c:v>40956</c:v>
                </c:pt>
                <c:pt idx="95">
                  <c:v>40957</c:v>
                </c:pt>
                <c:pt idx="96">
                  <c:v>40958</c:v>
                </c:pt>
                <c:pt idx="97">
                  <c:v>40959</c:v>
                </c:pt>
                <c:pt idx="98">
                  <c:v>40960</c:v>
                </c:pt>
                <c:pt idx="99">
                  <c:v>40961</c:v>
                </c:pt>
                <c:pt idx="100">
                  <c:v>40962</c:v>
                </c:pt>
                <c:pt idx="101">
                  <c:v>40963</c:v>
                </c:pt>
                <c:pt idx="102">
                  <c:v>40964</c:v>
                </c:pt>
                <c:pt idx="103">
                  <c:v>40965</c:v>
                </c:pt>
                <c:pt idx="104">
                  <c:v>40966</c:v>
                </c:pt>
                <c:pt idx="105">
                  <c:v>40967</c:v>
                </c:pt>
                <c:pt idx="106">
                  <c:v>40969</c:v>
                </c:pt>
                <c:pt idx="107">
                  <c:v>40970</c:v>
                </c:pt>
                <c:pt idx="108">
                  <c:v>40971</c:v>
                </c:pt>
                <c:pt idx="109">
                  <c:v>40972</c:v>
                </c:pt>
                <c:pt idx="110">
                  <c:v>40973</c:v>
                </c:pt>
                <c:pt idx="111">
                  <c:v>40974</c:v>
                </c:pt>
                <c:pt idx="112">
                  <c:v>40975</c:v>
                </c:pt>
                <c:pt idx="113">
                  <c:v>40976</c:v>
                </c:pt>
                <c:pt idx="114">
                  <c:v>40977</c:v>
                </c:pt>
                <c:pt idx="115">
                  <c:v>40978</c:v>
                </c:pt>
                <c:pt idx="116">
                  <c:v>40979</c:v>
                </c:pt>
                <c:pt idx="117">
                  <c:v>40980</c:v>
                </c:pt>
                <c:pt idx="118">
                  <c:v>40981</c:v>
                </c:pt>
                <c:pt idx="119">
                  <c:v>40982</c:v>
                </c:pt>
                <c:pt idx="120">
                  <c:v>40983</c:v>
                </c:pt>
                <c:pt idx="121">
                  <c:v>40984</c:v>
                </c:pt>
                <c:pt idx="122">
                  <c:v>40985</c:v>
                </c:pt>
                <c:pt idx="123">
                  <c:v>40986</c:v>
                </c:pt>
                <c:pt idx="124">
                  <c:v>40987</c:v>
                </c:pt>
                <c:pt idx="125">
                  <c:v>40988</c:v>
                </c:pt>
                <c:pt idx="126">
                  <c:v>40989</c:v>
                </c:pt>
                <c:pt idx="127">
                  <c:v>40990</c:v>
                </c:pt>
                <c:pt idx="128">
                  <c:v>40991</c:v>
                </c:pt>
                <c:pt idx="129">
                  <c:v>40992</c:v>
                </c:pt>
                <c:pt idx="130">
                  <c:v>40993</c:v>
                </c:pt>
                <c:pt idx="131">
                  <c:v>40994</c:v>
                </c:pt>
                <c:pt idx="132">
                  <c:v>40995</c:v>
                </c:pt>
                <c:pt idx="133">
                  <c:v>40996</c:v>
                </c:pt>
                <c:pt idx="134">
                  <c:v>40997</c:v>
                </c:pt>
                <c:pt idx="135">
                  <c:v>40998</c:v>
                </c:pt>
                <c:pt idx="136">
                  <c:v>40999</c:v>
                </c:pt>
                <c:pt idx="137">
                  <c:v>41000</c:v>
                </c:pt>
                <c:pt idx="138">
                  <c:v>41001</c:v>
                </c:pt>
                <c:pt idx="139">
                  <c:v>41002</c:v>
                </c:pt>
                <c:pt idx="140">
                  <c:v>41003</c:v>
                </c:pt>
                <c:pt idx="141">
                  <c:v>41004</c:v>
                </c:pt>
                <c:pt idx="142">
                  <c:v>41005</c:v>
                </c:pt>
                <c:pt idx="143">
                  <c:v>41006</c:v>
                </c:pt>
                <c:pt idx="144">
                  <c:v>41007</c:v>
                </c:pt>
                <c:pt idx="145">
                  <c:v>41008</c:v>
                </c:pt>
                <c:pt idx="146">
                  <c:v>41009</c:v>
                </c:pt>
                <c:pt idx="147">
                  <c:v>41010</c:v>
                </c:pt>
                <c:pt idx="148">
                  <c:v>41011</c:v>
                </c:pt>
                <c:pt idx="149">
                  <c:v>41012</c:v>
                </c:pt>
                <c:pt idx="150">
                  <c:v>41013</c:v>
                </c:pt>
                <c:pt idx="151">
                  <c:v>41014</c:v>
                </c:pt>
                <c:pt idx="152">
                  <c:v>41015</c:v>
                </c:pt>
                <c:pt idx="153">
                  <c:v>41016</c:v>
                </c:pt>
                <c:pt idx="154">
                  <c:v>41017</c:v>
                </c:pt>
                <c:pt idx="155">
                  <c:v>41018</c:v>
                </c:pt>
                <c:pt idx="156">
                  <c:v>41019</c:v>
                </c:pt>
                <c:pt idx="157">
                  <c:v>41020</c:v>
                </c:pt>
                <c:pt idx="158">
                  <c:v>41021</c:v>
                </c:pt>
                <c:pt idx="159">
                  <c:v>41022</c:v>
                </c:pt>
                <c:pt idx="160">
                  <c:v>41023</c:v>
                </c:pt>
                <c:pt idx="161">
                  <c:v>41024</c:v>
                </c:pt>
                <c:pt idx="162">
                  <c:v>41025</c:v>
                </c:pt>
                <c:pt idx="163">
                  <c:v>41026</c:v>
                </c:pt>
                <c:pt idx="164">
                  <c:v>41027</c:v>
                </c:pt>
                <c:pt idx="165">
                  <c:v>41028</c:v>
                </c:pt>
                <c:pt idx="166">
                  <c:v>41029</c:v>
                </c:pt>
                <c:pt idx="167">
                  <c:v>41030</c:v>
                </c:pt>
                <c:pt idx="168">
                  <c:v>41031</c:v>
                </c:pt>
                <c:pt idx="169">
                  <c:v>41032</c:v>
                </c:pt>
                <c:pt idx="170">
                  <c:v>41033</c:v>
                </c:pt>
                <c:pt idx="171">
                  <c:v>41034</c:v>
                </c:pt>
                <c:pt idx="172">
                  <c:v>41035</c:v>
                </c:pt>
                <c:pt idx="173">
                  <c:v>41036</c:v>
                </c:pt>
                <c:pt idx="174">
                  <c:v>41037</c:v>
                </c:pt>
                <c:pt idx="175">
                  <c:v>41038</c:v>
                </c:pt>
                <c:pt idx="176">
                  <c:v>41039</c:v>
                </c:pt>
                <c:pt idx="177">
                  <c:v>41040</c:v>
                </c:pt>
                <c:pt idx="178">
                  <c:v>41041</c:v>
                </c:pt>
                <c:pt idx="179">
                  <c:v>41042</c:v>
                </c:pt>
                <c:pt idx="180">
                  <c:v>41043</c:v>
                </c:pt>
                <c:pt idx="181">
                  <c:v>41044</c:v>
                </c:pt>
                <c:pt idx="182">
                  <c:v>41045</c:v>
                </c:pt>
                <c:pt idx="183">
                  <c:v>41046</c:v>
                </c:pt>
                <c:pt idx="184">
                  <c:v>41047</c:v>
                </c:pt>
                <c:pt idx="185">
                  <c:v>41048</c:v>
                </c:pt>
                <c:pt idx="186">
                  <c:v>41049</c:v>
                </c:pt>
                <c:pt idx="187">
                  <c:v>41050</c:v>
                </c:pt>
                <c:pt idx="188">
                  <c:v>41051</c:v>
                </c:pt>
                <c:pt idx="189">
                  <c:v>41052</c:v>
                </c:pt>
                <c:pt idx="190">
                  <c:v>41053</c:v>
                </c:pt>
                <c:pt idx="191">
                  <c:v>41054</c:v>
                </c:pt>
                <c:pt idx="192">
                  <c:v>41055</c:v>
                </c:pt>
                <c:pt idx="193">
                  <c:v>41056</c:v>
                </c:pt>
                <c:pt idx="194">
                  <c:v>41057</c:v>
                </c:pt>
                <c:pt idx="195">
                  <c:v>41058</c:v>
                </c:pt>
                <c:pt idx="196">
                  <c:v>41059</c:v>
                </c:pt>
                <c:pt idx="197">
                  <c:v>41060</c:v>
                </c:pt>
                <c:pt idx="198">
                  <c:v>41061</c:v>
                </c:pt>
                <c:pt idx="199">
                  <c:v>41062</c:v>
                </c:pt>
                <c:pt idx="200">
                  <c:v>41063</c:v>
                </c:pt>
                <c:pt idx="201">
                  <c:v>41064</c:v>
                </c:pt>
                <c:pt idx="202">
                  <c:v>41065</c:v>
                </c:pt>
                <c:pt idx="203">
                  <c:v>41066</c:v>
                </c:pt>
                <c:pt idx="204">
                  <c:v>41067</c:v>
                </c:pt>
                <c:pt idx="205">
                  <c:v>41068</c:v>
                </c:pt>
                <c:pt idx="206">
                  <c:v>41069</c:v>
                </c:pt>
                <c:pt idx="207">
                  <c:v>41070</c:v>
                </c:pt>
                <c:pt idx="208">
                  <c:v>41071</c:v>
                </c:pt>
                <c:pt idx="209">
                  <c:v>41072</c:v>
                </c:pt>
                <c:pt idx="210">
                  <c:v>41073</c:v>
                </c:pt>
                <c:pt idx="211">
                  <c:v>41074</c:v>
                </c:pt>
              </c:numCache>
            </c:numRef>
          </c:cat>
          <c:val>
            <c:numRef>
              <c:f>crush!$CY$17:$CY$228</c:f>
              <c:numCache>
                <c:formatCode>0.0%</c:formatCode>
                <c:ptCount val="212"/>
                <c:pt idx="16">
                  <c:v>2.557076031550469E-2</c:v>
                </c:pt>
                <c:pt idx="17">
                  <c:v>7.9468042971901034E-2</c:v>
                </c:pt>
                <c:pt idx="18">
                  <c:v>8.5620285921742603E-2</c:v>
                </c:pt>
                <c:pt idx="19">
                  <c:v>0.12061051961977592</c:v>
                </c:pt>
                <c:pt idx="20">
                  <c:v>0.18434636481596187</c:v>
                </c:pt>
                <c:pt idx="21">
                  <c:v>0.24129466678259764</c:v>
                </c:pt>
                <c:pt idx="22">
                  <c:v>0.29761795974129218</c:v>
                </c:pt>
                <c:pt idx="23">
                  <c:v>0.35892107472617218</c:v>
                </c:pt>
                <c:pt idx="24">
                  <c:v>0.44063912139155981</c:v>
                </c:pt>
                <c:pt idx="25">
                  <c:v>0.47865182402283302</c:v>
                </c:pt>
                <c:pt idx="26">
                  <c:v>0.51394127880787843</c:v>
                </c:pt>
                <c:pt idx="27">
                  <c:v>0.54042012747967094</c:v>
                </c:pt>
                <c:pt idx="28">
                  <c:v>0.57299672338960794</c:v>
                </c:pt>
                <c:pt idx="29">
                  <c:v>0.62850628339611636</c:v>
                </c:pt>
                <c:pt idx="30">
                  <c:v>0.65786982685692519</c:v>
                </c:pt>
                <c:pt idx="31">
                  <c:v>0.71321801873692026</c:v>
                </c:pt>
                <c:pt idx="32">
                  <c:v>0.75633033593235632</c:v>
                </c:pt>
                <c:pt idx="33">
                  <c:v>0.79927177778731373</c:v>
                </c:pt>
                <c:pt idx="34">
                  <c:v>0.84670227895513084</c:v>
                </c:pt>
                <c:pt idx="35">
                  <c:v>0.86794426846542994</c:v>
                </c:pt>
                <c:pt idx="36">
                  <c:v>0.90161003149658447</c:v>
                </c:pt>
                <c:pt idx="37">
                  <c:v>0.92578127326709703</c:v>
                </c:pt>
                <c:pt idx="38">
                  <c:v>0.93564969978857715</c:v>
                </c:pt>
                <c:pt idx="39">
                  <c:v>0.91231613962581615</c:v>
                </c:pt>
                <c:pt idx="40">
                  <c:v>0.94709341337301867</c:v>
                </c:pt>
                <c:pt idx="41">
                  <c:v>0.96002559296023671</c:v>
                </c:pt>
                <c:pt idx="42">
                  <c:v>0.79009874485523335</c:v>
                </c:pt>
                <c:pt idx="43">
                  <c:v>0.42119305937748458</c:v>
                </c:pt>
                <c:pt idx="44">
                  <c:v>0.30443871664450423</c:v>
                </c:pt>
                <c:pt idx="45">
                  <c:v>0.15361398779478472</c:v>
                </c:pt>
                <c:pt idx="46">
                  <c:v>3.0893658942386548E-2</c:v>
                </c:pt>
                <c:pt idx="47">
                  <c:v>7.8598880006677963E-3</c:v>
                </c:pt>
                <c:pt idx="48">
                  <c:v>7.445938732269787E-2</c:v>
                </c:pt>
                <c:pt idx="49">
                  <c:v>0.42641394838992908</c:v>
                </c:pt>
                <c:pt idx="50">
                  <c:v>0.86548744592305227</c:v>
                </c:pt>
                <c:pt idx="51">
                  <c:v>0.94381435639307643</c:v>
                </c:pt>
                <c:pt idx="52">
                  <c:v>0.97800306955755423</c:v>
                </c:pt>
                <c:pt idx="53">
                  <c:v>0.98225035992666498</c:v>
                </c:pt>
                <c:pt idx="54">
                  <c:v>0.97370861256993402</c:v>
                </c:pt>
                <c:pt idx="55">
                  <c:v>0.98148788629261208</c:v>
                </c:pt>
                <c:pt idx="56">
                  <c:v>0.9700842212312405</c:v>
                </c:pt>
                <c:pt idx="57">
                  <c:v>0.90688392856340194</c:v>
                </c:pt>
                <c:pt idx="58">
                  <c:v>0.91313589463451683</c:v>
                </c:pt>
                <c:pt idx="59">
                  <c:v>0.95812647360533698</c:v>
                </c:pt>
                <c:pt idx="60">
                  <c:v>0.96864133320630341</c:v>
                </c:pt>
                <c:pt idx="61">
                  <c:v>0.97212369103756024</c:v>
                </c:pt>
                <c:pt idx="62">
                  <c:v>0.97852059286148996</c:v>
                </c:pt>
                <c:pt idx="63">
                  <c:v>1</c:v>
                </c:pt>
                <c:pt idx="64">
                  <c:v>0.98051611027578589</c:v>
                </c:pt>
                <c:pt idx="65">
                  <c:v>0.97568046046967771</c:v>
                </c:pt>
                <c:pt idx="66">
                  <c:v>0.96049010410476265</c:v>
                </c:pt>
                <c:pt idx="67">
                  <c:v>0.96185119150247123</c:v>
                </c:pt>
                <c:pt idx="68">
                  <c:v>0.97918042470884559</c:v>
                </c:pt>
                <c:pt idx="69">
                  <c:v>0.9452513085668155</c:v>
                </c:pt>
                <c:pt idx="70">
                  <c:v>0.95258268003426916</c:v>
                </c:pt>
                <c:pt idx="71">
                  <c:v>0.97068284320491471</c:v>
                </c:pt>
                <c:pt idx="72">
                  <c:v>0.94963307921636331</c:v>
                </c:pt>
                <c:pt idx="73">
                  <c:v>0.91878941935261715</c:v>
                </c:pt>
                <c:pt idx="74">
                  <c:v>0.91155039429507667</c:v>
                </c:pt>
                <c:pt idx="75">
                  <c:v>0.91764079930398645</c:v>
                </c:pt>
                <c:pt idx="76">
                  <c:v>0.90991700485453753</c:v>
                </c:pt>
                <c:pt idx="77">
                  <c:v>0.89041230270597271</c:v>
                </c:pt>
                <c:pt idx="78">
                  <c:v>0.88060150648537372</c:v>
                </c:pt>
                <c:pt idx="79">
                  <c:v>0.8648324990431544</c:v>
                </c:pt>
                <c:pt idx="80">
                  <c:v>0.91184977711965698</c:v>
                </c:pt>
                <c:pt idx="81">
                  <c:v>0.93824690562249768</c:v>
                </c:pt>
                <c:pt idx="82">
                  <c:v>0.96391568958321405</c:v>
                </c:pt>
                <c:pt idx="83">
                  <c:v>0.9372278603617954</c:v>
                </c:pt>
                <c:pt idx="84">
                  <c:v>0.94234867322169968</c:v>
                </c:pt>
                <c:pt idx="85">
                  <c:v>0.9467352056882633</c:v>
                </c:pt>
                <c:pt idx="86">
                  <c:v>0.96542083426057435</c:v>
                </c:pt>
                <c:pt idx="87">
                  <c:v>0.97363530932304676</c:v>
                </c:pt>
                <c:pt idx="88">
                  <c:v>0.96833075600672203</c:v>
                </c:pt>
                <c:pt idx="89">
                  <c:v>0.98341448051065772</c:v>
                </c:pt>
                <c:pt idx="90">
                  <c:v>0.95230651927765031</c:v>
                </c:pt>
                <c:pt idx="91">
                  <c:v>0.91148251787758006</c:v>
                </c:pt>
                <c:pt idx="92">
                  <c:v>0.86155964474037183</c:v>
                </c:pt>
                <c:pt idx="93">
                  <c:v>0.80419823462284368</c:v>
                </c:pt>
                <c:pt idx="94">
                  <c:v>0.88478783738669731</c:v>
                </c:pt>
                <c:pt idx="95">
                  <c:v>0.97167305894759892</c:v>
                </c:pt>
                <c:pt idx="96">
                  <c:v>0.96605529301228588</c:v>
                </c:pt>
                <c:pt idx="97">
                  <c:v>0.97428307242728251</c:v>
                </c:pt>
                <c:pt idx="98">
                  <c:v>0.94351308526173694</c:v>
                </c:pt>
                <c:pt idx="99">
                  <c:v>0.907704890446421</c:v>
                </c:pt>
                <c:pt idx="100">
                  <c:v>0.84352021526170806</c:v>
                </c:pt>
                <c:pt idx="101">
                  <c:v>0.77139536619951576</c:v>
                </c:pt>
                <c:pt idx="102">
                  <c:v>0.83178770568549221</c:v>
                </c:pt>
                <c:pt idx="103">
                  <c:v>0.88570386730436013</c:v>
                </c:pt>
                <c:pt idx="104">
                  <c:v>0.84701873864073829</c:v>
                </c:pt>
                <c:pt idx="105">
                  <c:v>0.7183362700676692</c:v>
                </c:pt>
                <c:pt idx="106">
                  <c:v>0.77279299233274246</c:v>
                </c:pt>
                <c:pt idx="107">
                  <c:v>0.86290834730882082</c:v>
                </c:pt>
                <c:pt idx="108">
                  <c:v>0.86651064956359369</c:v>
                </c:pt>
                <c:pt idx="109">
                  <c:v>0.87979506403923868</c:v>
                </c:pt>
                <c:pt idx="110">
                  <c:v>0.90887731547508432</c:v>
                </c:pt>
                <c:pt idx="111">
                  <c:v>0.92013928364020969</c:v>
                </c:pt>
                <c:pt idx="112">
                  <c:v>0.92889281280856562</c:v>
                </c:pt>
                <c:pt idx="113">
                  <c:v>0.89785734613452939</c:v>
                </c:pt>
                <c:pt idx="114">
                  <c:v>0.90139772834810639</c:v>
                </c:pt>
                <c:pt idx="115">
                  <c:v>0.84025957337756252</c:v>
                </c:pt>
                <c:pt idx="116">
                  <c:v>0.90355346858981811</c:v>
                </c:pt>
                <c:pt idx="117">
                  <c:v>0.91128290743444473</c:v>
                </c:pt>
                <c:pt idx="118">
                  <c:v>0.89657970547494148</c:v>
                </c:pt>
                <c:pt idx="119">
                  <c:v>0.91578672427504071</c:v>
                </c:pt>
                <c:pt idx="120">
                  <c:v>0.90743984606949812</c:v>
                </c:pt>
                <c:pt idx="121">
                  <c:v>0.90960345562433109</c:v>
                </c:pt>
                <c:pt idx="122">
                  <c:v>0.8935336244973876</c:v>
                </c:pt>
                <c:pt idx="123">
                  <c:v>0.88591828453539201</c:v>
                </c:pt>
                <c:pt idx="124">
                  <c:v>0.89945710318990257</c:v>
                </c:pt>
                <c:pt idx="125">
                  <c:v>0.87333677172096491</c:v>
                </c:pt>
                <c:pt idx="126">
                  <c:v>0.88032512405797247</c:v>
                </c:pt>
                <c:pt idx="127">
                  <c:v>0.86047780096532267</c:v>
                </c:pt>
                <c:pt idx="128">
                  <c:v>0.87784269443409468</c:v>
                </c:pt>
                <c:pt idx="129">
                  <c:v>0.87323905595187579</c:v>
                </c:pt>
                <c:pt idx="130">
                  <c:v>0.8903569917383557</c:v>
                </c:pt>
                <c:pt idx="131">
                  <c:v>0.89638061636869759</c:v>
                </c:pt>
                <c:pt idx="132">
                  <c:v>0.87923315731672225</c:v>
                </c:pt>
                <c:pt idx="133">
                  <c:v>0.84524294624144625</c:v>
                </c:pt>
                <c:pt idx="134">
                  <c:v>0.83369639382957894</c:v>
                </c:pt>
                <c:pt idx="135">
                  <c:v>0.7977186495935209</c:v>
                </c:pt>
                <c:pt idx="136">
                  <c:v>0.80322118366218365</c:v>
                </c:pt>
                <c:pt idx="137">
                  <c:v>0.83085661857405679</c:v>
                </c:pt>
                <c:pt idx="138">
                  <c:v>0.80434510383754498</c:v>
                </c:pt>
                <c:pt idx="139">
                  <c:v>0.7746178109222156</c:v>
                </c:pt>
                <c:pt idx="140">
                  <c:v>0.78279951565259953</c:v>
                </c:pt>
                <c:pt idx="141">
                  <c:v>0.74999576054609296</c:v>
                </c:pt>
                <c:pt idx="142">
                  <c:v>0.69783659035940415</c:v>
                </c:pt>
                <c:pt idx="143">
                  <c:v>0.59408264845233205</c:v>
                </c:pt>
                <c:pt idx="144">
                  <c:v>0.46370361426303297</c:v>
                </c:pt>
                <c:pt idx="145">
                  <c:v>0.48824162677889338</c:v>
                </c:pt>
                <c:pt idx="146">
                  <c:v>0.44604866866801163</c:v>
                </c:pt>
                <c:pt idx="147">
                  <c:v>0.32470817892028175</c:v>
                </c:pt>
                <c:pt idx="148">
                  <c:v>0.14942409374074048</c:v>
                </c:pt>
                <c:pt idx="149">
                  <c:v>5.243804846305504E-2</c:v>
                </c:pt>
                <c:pt idx="150">
                  <c:v>2.2484487139314904E-2</c:v>
                </c:pt>
                <c:pt idx="151">
                  <c:v>2.268977071271544E-2</c:v>
                </c:pt>
                <c:pt idx="152">
                  <c:v>2.7913697436027344E-2</c:v>
                </c:pt>
                <c:pt idx="153">
                  <c:v>8.6159619168577076E-2</c:v>
                </c:pt>
                <c:pt idx="154">
                  <c:v>0.17206494909871192</c:v>
                </c:pt>
                <c:pt idx="155">
                  <c:v>0.29596256742213156</c:v>
                </c:pt>
                <c:pt idx="156">
                  <c:v>0.36388551115738982</c:v>
                </c:pt>
                <c:pt idx="157">
                  <c:v>0.40027232831494092</c:v>
                </c:pt>
                <c:pt idx="158">
                  <c:v>0.39556175009566713</c:v>
                </c:pt>
                <c:pt idx="159">
                  <c:v>0.40696066976006273</c:v>
                </c:pt>
                <c:pt idx="160">
                  <c:v>0.42267706322934034</c:v>
                </c:pt>
                <c:pt idx="161">
                  <c:v>0.42143142115906751</c:v>
                </c:pt>
                <c:pt idx="162">
                  <c:v>0.39103128349986616</c:v>
                </c:pt>
                <c:pt idx="163">
                  <c:v>0.3658434800025443</c:v>
                </c:pt>
                <c:pt idx="164">
                  <c:v>0.2763496283518912</c:v>
                </c:pt>
                <c:pt idx="165">
                  <c:v>0.11190464556668316</c:v>
                </c:pt>
                <c:pt idx="166">
                  <c:v>0.11980110924804221</c:v>
                </c:pt>
                <c:pt idx="167">
                  <c:v>0.13559270658595574</c:v>
                </c:pt>
                <c:pt idx="168">
                  <c:v>0.1366354295712594</c:v>
                </c:pt>
                <c:pt idx="169">
                  <c:v>0.16067531497745566</c:v>
                </c:pt>
                <c:pt idx="170">
                  <c:v>0.17877149217885116</c:v>
                </c:pt>
                <c:pt idx="171">
                  <c:v>0.14561558428426727</c:v>
                </c:pt>
                <c:pt idx="172">
                  <c:v>0.15823655860461364</c:v>
                </c:pt>
                <c:pt idx="173">
                  <c:v>0.17102639680831946</c:v>
                </c:pt>
                <c:pt idx="174">
                  <c:v>0.16461739340115944</c:v>
                </c:pt>
                <c:pt idx="175">
                  <c:v>0.16862646566417977</c:v>
                </c:pt>
                <c:pt idx="176">
                  <c:v>0.1829343218712314</c:v>
                </c:pt>
                <c:pt idx="177">
                  <c:v>0.15161678732446593</c:v>
                </c:pt>
                <c:pt idx="178">
                  <c:v>0.12025069045422362</c:v>
                </c:pt>
                <c:pt idx="179">
                  <c:v>0.10174118753617212</c:v>
                </c:pt>
                <c:pt idx="180">
                  <c:v>0.11467148292163259</c:v>
                </c:pt>
                <c:pt idx="181">
                  <c:v>0.11223839146904653</c:v>
                </c:pt>
                <c:pt idx="182">
                  <c:v>0.11202822292821571</c:v>
                </c:pt>
                <c:pt idx="183">
                  <c:v>9.5600413997275022E-2</c:v>
                </c:pt>
                <c:pt idx="184">
                  <c:v>9.3274898559046387E-2</c:v>
                </c:pt>
                <c:pt idx="185">
                  <c:v>7.2547587577504416E-2</c:v>
                </c:pt>
                <c:pt idx="186">
                  <c:v>8.813735776434839E-2</c:v>
                </c:pt>
                <c:pt idx="187">
                  <c:v>7.4391576585449773E-2</c:v>
                </c:pt>
                <c:pt idx="188">
                  <c:v>6.9543546055092623E-2</c:v>
                </c:pt>
                <c:pt idx="189">
                  <c:v>4.6275214575401187E-2</c:v>
                </c:pt>
                <c:pt idx="190">
                  <c:v>4.3918049474028269E-2</c:v>
                </c:pt>
                <c:pt idx="191">
                  <c:v>4.350326237213803E-2</c:v>
                </c:pt>
                <c:pt idx="192">
                  <c:v>3.6876217006003013E-2</c:v>
                </c:pt>
                <c:pt idx="193">
                  <c:v>2.9019407766349863E-2</c:v>
                </c:pt>
                <c:pt idx="194">
                  <c:v>3.445529281686828E-2</c:v>
                </c:pt>
                <c:pt idx="195">
                  <c:v>1.7337644381410139E-2</c:v>
                </c:pt>
                <c:pt idx="196">
                  <c:v>2.3347270911744152E-2</c:v>
                </c:pt>
                <c:pt idx="197">
                  <c:v>1.5058351408315979E-2</c:v>
                </c:pt>
                <c:pt idx="198">
                  <c:v>1.2409697425560702E-2</c:v>
                </c:pt>
                <c:pt idx="199">
                  <c:v>6.880940523214819E-3</c:v>
                </c:pt>
                <c:pt idx="200">
                  <c:v>7.4268500035913933E-3</c:v>
                </c:pt>
                <c:pt idx="201">
                  <c:v>6.5969638186757704E-3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0E-4351-82AB-2584ED13D2BE}"/>
            </c:ext>
          </c:extLst>
        </c:ser>
        <c:ser>
          <c:idx val="6"/>
          <c:order val="6"/>
          <c:tx>
            <c:strRef>
              <c:f>crush!$CZ$2:$CZ$16</c:f>
              <c:strCache>
                <c:ptCount val="15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crush!$CS$17:$CS$228</c:f>
              <c:numCache>
                <c:formatCode>m/d/yyyy</c:formatCode>
                <c:ptCount val="212"/>
                <c:pt idx="0">
                  <c:v>40862</c:v>
                </c:pt>
                <c:pt idx="1">
                  <c:v>40863</c:v>
                </c:pt>
                <c:pt idx="2">
                  <c:v>40864</c:v>
                </c:pt>
                <c:pt idx="3">
                  <c:v>40865</c:v>
                </c:pt>
                <c:pt idx="4">
                  <c:v>40866</c:v>
                </c:pt>
                <c:pt idx="5">
                  <c:v>40867</c:v>
                </c:pt>
                <c:pt idx="6">
                  <c:v>40868</c:v>
                </c:pt>
                <c:pt idx="7">
                  <c:v>40869</c:v>
                </c:pt>
                <c:pt idx="8">
                  <c:v>40870</c:v>
                </c:pt>
                <c:pt idx="9">
                  <c:v>40871</c:v>
                </c:pt>
                <c:pt idx="10">
                  <c:v>40872</c:v>
                </c:pt>
                <c:pt idx="11">
                  <c:v>40873</c:v>
                </c:pt>
                <c:pt idx="12">
                  <c:v>40874</c:v>
                </c:pt>
                <c:pt idx="13">
                  <c:v>40875</c:v>
                </c:pt>
                <c:pt idx="14">
                  <c:v>40876</c:v>
                </c:pt>
                <c:pt idx="15">
                  <c:v>40877</c:v>
                </c:pt>
                <c:pt idx="16">
                  <c:v>40878</c:v>
                </c:pt>
                <c:pt idx="17">
                  <c:v>40879</c:v>
                </c:pt>
                <c:pt idx="18">
                  <c:v>40880</c:v>
                </c:pt>
                <c:pt idx="19">
                  <c:v>40881</c:v>
                </c:pt>
                <c:pt idx="20">
                  <c:v>40882</c:v>
                </c:pt>
                <c:pt idx="21">
                  <c:v>40883</c:v>
                </c:pt>
                <c:pt idx="22">
                  <c:v>40884</c:v>
                </c:pt>
                <c:pt idx="23">
                  <c:v>40885</c:v>
                </c:pt>
                <c:pt idx="24">
                  <c:v>40886</c:v>
                </c:pt>
                <c:pt idx="25">
                  <c:v>40887</c:v>
                </c:pt>
                <c:pt idx="26">
                  <c:v>40888</c:v>
                </c:pt>
                <c:pt idx="27">
                  <c:v>40889</c:v>
                </c:pt>
                <c:pt idx="28">
                  <c:v>40890</c:v>
                </c:pt>
                <c:pt idx="29">
                  <c:v>40891</c:v>
                </c:pt>
                <c:pt idx="30">
                  <c:v>40892</c:v>
                </c:pt>
                <c:pt idx="31">
                  <c:v>40893</c:v>
                </c:pt>
                <c:pt idx="32">
                  <c:v>40894</c:v>
                </c:pt>
                <c:pt idx="33">
                  <c:v>40895</c:v>
                </c:pt>
                <c:pt idx="34">
                  <c:v>40896</c:v>
                </c:pt>
                <c:pt idx="35">
                  <c:v>40897</c:v>
                </c:pt>
                <c:pt idx="36">
                  <c:v>40898</c:v>
                </c:pt>
                <c:pt idx="37">
                  <c:v>40899</c:v>
                </c:pt>
                <c:pt idx="38">
                  <c:v>40900</c:v>
                </c:pt>
                <c:pt idx="39">
                  <c:v>40901</c:v>
                </c:pt>
                <c:pt idx="40">
                  <c:v>40902</c:v>
                </c:pt>
                <c:pt idx="41">
                  <c:v>40903</c:v>
                </c:pt>
                <c:pt idx="42">
                  <c:v>40904</c:v>
                </c:pt>
                <c:pt idx="43">
                  <c:v>40905</c:v>
                </c:pt>
                <c:pt idx="44">
                  <c:v>40906</c:v>
                </c:pt>
                <c:pt idx="45">
                  <c:v>40907</c:v>
                </c:pt>
                <c:pt idx="46">
                  <c:v>40908</c:v>
                </c:pt>
                <c:pt idx="47">
                  <c:v>40909</c:v>
                </c:pt>
                <c:pt idx="48">
                  <c:v>40910</c:v>
                </c:pt>
                <c:pt idx="49">
                  <c:v>40911</c:v>
                </c:pt>
                <c:pt idx="50">
                  <c:v>40912</c:v>
                </c:pt>
                <c:pt idx="51">
                  <c:v>40913</c:v>
                </c:pt>
                <c:pt idx="52">
                  <c:v>40914</c:v>
                </c:pt>
                <c:pt idx="53">
                  <c:v>40915</c:v>
                </c:pt>
                <c:pt idx="54">
                  <c:v>40916</c:v>
                </c:pt>
                <c:pt idx="55">
                  <c:v>40917</c:v>
                </c:pt>
                <c:pt idx="56">
                  <c:v>40918</c:v>
                </c:pt>
                <c:pt idx="57">
                  <c:v>40919</c:v>
                </c:pt>
                <c:pt idx="58">
                  <c:v>40920</c:v>
                </c:pt>
                <c:pt idx="59">
                  <c:v>40921</c:v>
                </c:pt>
                <c:pt idx="60">
                  <c:v>40922</c:v>
                </c:pt>
                <c:pt idx="61">
                  <c:v>40923</c:v>
                </c:pt>
                <c:pt idx="62">
                  <c:v>40924</c:v>
                </c:pt>
                <c:pt idx="63">
                  <c:v>40925</c:v>
                </c:pt>
                <c:pt idx="64">
                  <c:v>40926</c:v>
                </c:pt>
                <c:pt idx="65">
                  <c:v>40927</c:v>
                </c:pt>
                <c:pt idx="66">
                  <c:v>40928</c:v>
                </c:pt>
                <c:pt idx="67">
                  <c:v>40929</c:v>
                </c:pt>
                <c:pt idx="68">
                  <c:v>40930</c:v>
                </c:pt>
                <c:pt idx="69">
                  <c:v>40931</c:v>
                </c:pt>
                <c:pt idx="70">
                  <c:v>40932</c:v>
                </c:pt>
                <c:pt idx="71">
                  <c:v>40933</c:v>
                </c:pt>
                <c:pt idx="72">
                  <c:v>40934</c:v>
                </c:pt>
                <c:pt idx="73">
                  <c:v>40935</c:v>
                </c:pt>
                <c:pt idx="74">
                  <c:v>40936</c:v>
                </c:pt>
                <c:pt idx="75">
                  <c:v>40937</c:v>
                </c:pt>
                <c:pt idx="76">
                  <c:v>40938</c:v>
                </c:pt>
                <c:pt idx="77">
                  <c:v>40939</c:v>
                </c:pt>
                <c:pt idx="78">
                  <c:v>40940</c:v>
                </c:pt>
                <c:pt idx="79">
                  <c:v>40941</c:v>
                </c:pt>
                <c:pt idx="80">
                  <c:v>40942</c:v>
                </c:pt>
                <c:pt idx="81">
                  <c:v>40943</c:v>
                </c:pt>
                <c:pt idx="82">
                  <c:v>40944</c:v>
                </c:pt>
                <c:pt idx="83">
                  <c:v>40945</c:v>
                </c:pt>
                <c:pt idx="84">
                  <c:v>40946</c:v>
                </c:pt>
                <c:pt idx="85">
                  <c:v>40947</c:v>
                </c:pt>
                <c:pt idx="86">
                  <c:v>40948</c:v>
                </c:pt>
                <c:pt idx="87">
                  <c:v>40949</c:v>
                </c:pt>
                <c:pt idx="88">
                  <c:v>40950</c:v>
                </c:pt>
                <c:pt idx="89">
                  <c:v>40951</c:v>
                </c:pt>
                <c:pt idx="90">
                  <c:v>40952</c:v>
                </c:pt>
                <c:pt idx="91">
                  <c:v>40953</c:v>
                </c:pt>
                <c:pt idx="92">
                  <c:v>40954</c:v>
                </c:pt>
                <c:pt idx="93">
                  <c:v>40955</c:v>
                </c:pt>
                <c:pt idx="94">
                  <c:v>40956</c:v>
                </c:pt>
                <c:pt idx="95">
                  <c:v>40957</c:v>
                </c:pt>
                <c:pt idx="96">
                  <c:v>40958</c:v>
                </c:pt>
                <c:pt idx="97">
                  <c:v>40959</c:v>
                </c:pt>
                <c:pt idx="98">
                  <c:v>40960</c:v>
                </c:pt>
                <c:pt idx="99">
                  <c:v>40961</c:v>
                </c:pt>
                <c:pt idx="100">
                  <c:v>40962</c:v>
                </c:pt>
                <c:pt idx="101">
                  <c:v>40963</c:v>
                </c:pt>
                <c:pt idx="102">
                  <c:v>40964</c:v>
                </c:pt>
                <c:pt idx="103">
                  <c:v>40965</c:v>
                </c:pt>
                <c:pt idx="104">
                  <c:v>40966</c:v>
                </c:pt>
                <c:pt idx="105">
                  <c:v>40967</c:v>
                </c:pt>
                <c:pt idx="106">
                  <c:v>40969</c:v>
                </c:pt>
                <c:pt idx="107">
                  <c:v>40970</c:v>
                </c:pt>
                <c:pt idx="108">
                  <c:v>40971</c:v>
                </c:pt>
                <c:pt idx="109">
                  <c:v>40972</c:v>
                </c:pt>
                <c:pt idx="110">
                  <c:v>40973</c:v>
                </c:pt>
                <c:pt idx="111">
                  <c:v>40974</c:v>
                </c:pt>
                <c:pt idx="112">
                  <c:v>40975</c:v>
                </c:pt>
                <c:pt idx="113">
                  <c:v>40976</c:v>
                </c:pt>
                <c:pt idx="114">
                  <c:v>40977</c:v>
                </c:pt>
                <c:pt idx="115">
                  <c:v>40978</c:v>
                </c:pt>
                <c:pt idx="116">
                  <c:v>40979</c:v>
                </c:pt>
                <c:pt idx="117">
                  <c:v>40980</c:v>
                </c:pt>
                <c:pt idx="118">
                  <c:v>40981</c:v>
                </c:pt>
                <c:pt idx="119">
                  <c:v>40982</c:v>
                </c:pt>
                <c:pt idx="120">
                  <c:v>40983</c:v>
                </c:pt>
                <c:pt idx="121">
                  <c:v>40984</c:v>
                </c:pt>
                <c:pt idx="122">
                  <c:v>40985</c:v>
                </c:pt>
                <c:pt idx="123">
                  <c:v>40986</c:v>
                </c:pt>
                <c:pt idx="124">
                  <c:v>40987</c:v>
                </c:pt>
                <c:pt idx="125">
                  <c:v>40988</c:v>
                </c:pt>
                <c:pt idx="126">
                  <c:v>40989</c:v>
                </c:pt>
                <c:pt idx="127">
                  <c:v>40990</c:v>
                </c:pt>
                <c:pt idx="128">
                  <c:v>40991</c:v>
                </c:pt>
                <c:pt idx="129">
                  <c:v>40992</c:v>
                </c:pt>
                <c:pt idx="130">
                  <c:v>40993</c:v>
                </c:pt>
                <c:pt idx="131">
                  <c:v>40994</c:v>
                </c:pt>
                <c:pt idx="132">
                  <c:v>40995</c:v>
                </c:pt>
                <c:pt idx="133">
                  <c:v>40996</c:v>
                </c:pt>
                <c:pt idx="134">
                  <c:v>40997</c:v>
                </c:pt>
                <c:pt idx="135">
                  <c:v>40998</c:v>
                </c:pt>
                <c:pt idx="136">
                  <c:v>40999</c:v>
                </c:pt>
                <c:pt idx="137">
                  <c:v>41000</c:v>
                </c:pt>
                <c:pt idx="138">
                  <c:v>41001</c:v>
                </c:pt>
                <c:pt idx="139">
                  <c:v>41002</c:v>
                </c:pt>
                <c:pt idx="140">
                  <c:v>41003</c:v>
                </c:pt>
                <c:pt idx="141">
                  <c:v>41004</c:v>
                </c:pt>
                <c:pt idx="142">
                  <c:v>41005</c:v>
                </c:pt>
                <c:pt idx="143">
                  <c:v>41006</c:v>
                </c:pt>
                <c:pt idx="144">
                  <c:v>41007</c:v>
                </c:pt>
                <c:pt idx="145">
                  <c:v>41008</c:v>
                </c:pt>
                <c:pt idx="146">
                  <c:v>41009</c:v>
                </c:pt>
                <c:pt idx="147">
                  <c:v>41010</c:v>
                </c:pt>
                <c:pt idx="148">
                  <c:v>41011</c:v>
                </c:pt>
                <c:pt idx="149">
                  <c:v>41012</c:v>
                </c:pt>
                <c:pt idx="150">
                  <c:v>41013</c:v>
                </c:pt>
                <c:pt idx="151">
                  <c:v>41014</c:v>
                </c:pt>
                <c:pt idx="152">
                  <c:v>41015</c:v>
                </c:pt>
                <c:pt idx="153">
                  <c:v>41016</c:v>
                </c:pt>
                <c:pt idx="154">
                  <c:v>41017</c:v>
                </c:pt>
                <c:pt idx="155">
                  <c:v>41018</c:v>
                </c:pt>
                <c:pt idx="156">
                  <c:v>41019</c:v>
                </c:pt>
                <c:pt idx="157">
                  <c:v>41020</c:v>
                </c:pt>
                <c:pt idx="158">
                  <c:v>41021</c:v>
                </c:pt>
                <c:pt idx="159">
                  <c:v>41022</c:v>
                </c:pt>
                <c:pt idx="160">
                  <c:v>41023</c:v>
                </c:pt>
                <c:pt idx="161">
                  <c:v>41024</c:v>
                </c:pt>
                <c:pt idx="162">
                  <c:v>41025</c:v>
                </c:pt>
                <c:pt idx="163">
                  <c:v>41026</c:v>
                </c:pt>
                <c:pt idx="164">
                  <c:v>41027</c:v>
                </c:pt>
                <c:pt idx="165">
                  <c:v>41028</c:v>
                </c:pt>
                <c:pt idx="166">
                  <c:v>41029</c:v>
                </c:pt>
                <c:pt idx="167">
                  <c:v>41030</c:v>
                </c:pt>
                <c:pt idx="168">
                  <c:v>41031</c:v>
                </c:pt>
                <c:pt idx="169">
                  <c:v>41032</c:v>
                </c:pt>
                <c:pt idx="170">
                  <c:v>41033</c:v>
                </c:pt>
                <c:pt idx="171">
                  <c:v>41034</c:v>
                </c:pt>
                <c:pt idx="172">
                  <c:v>41035</c:v>
                </c:pt>
                <c:pt idx="173">
                  <c:v>41036</c:v>
                </c:pt>
                <c:pt idx="174">
                  <c:v>41037</c:v>
                </c:pt>
                <c:pt idx="175">
                  <c:v>41038</c:v>
                </c:pt>
                <c:pt idx="176">
                  <c:v>41039</c:v>
                </c:pt>
                <c:pt idx="177">
                  <c:v>41040</c:v>
                </c:pt>
                <c:pt idx="178">
                  <c:v>41041</c:v>
                </c:pt>
                <c:pt idx="179">
                  <c:v>41042</c:v>
                </c:pt>
                <c:pt idx="180">
                  <c:v>41043</c:v>
                </c:pt>
                <c:pt idx="181">
                  <c:v>41044</c:v>
                </c:pt>
                <c:pt idx="182">
                  <c:v>41045</c:v>
                </c:pt>
                <c:pt idx="183">
                  <c:v>41046</c:v>
                </c:pt>
                <c:pt idx="184">
                  <c:v>41047</c:v>
                </c:pt>
                <c:pt idx="185">
                  <c:v>41048</c:v>
                </c:pt>
                <c:pt idx="186">
                  <c:v>41049</c:v>
                </c:pt>
                <c:pt idx="187">
                  <c:v>41050</c:v>
                </c:pt>
                <c:pt idx="188">
                  <c:v>41051</c:v>
                </c:pt>
                <c:pt idx="189">
                  <c:v>41052</c:v>
                </c:pt>
                <c:pt idx="190">
                  <c:v>41053</c:v>
                </c:pt>
                <c:pt idx="191">
                  <c:v>41054</c:v>
                </c:pt>
                <c:pt idx="192">
                  <c:v>41055</c:v>
                </c:pt>
                <c:pt idx="193">
                  <c:v>41056</c:v>
                </c:pt>
                <c:pt idx="194">
                  <c:v>41057</c:v>
                </c:pt>
                <c:pt idx="195">
                  <c:v>41058</c:v>
                </c:pt>
                <c:pt idx="196">
                  <c:v>41059</c:v>
                </c:pt>
                <c:pt idx="197">
                  <c:v>41060</c:v>
                </c:pt>
                <c:pt idx="198">
                  <c:v>41061</c:v>
                </c:pt>
                <c:pt idx="199">
                  <c:v>41062</c:v>
                </c:pt>
                <c:pt idx="200">
                  <c:v>41063</c:v>
                </c:pt>
                <c:pt idx="201">
                  <c:v>41064</c:v>
                </c:pt>
                <c:pt idx="202">
                  <c:v>41065</c:v>
                </c:pt>
                <c:pt idx="203">
                  <c:v>41066</c:v>
                </c:pt>
                <c:pt idx="204">
                  <c:v>41067</c:v>
                </c:pt>
                <c:pt idx="205">
                  <c:v>41068</c:v>
                </c:pt>
                <c:pt idx="206">
                  <c:v>41069</c:v>
                </c:pt>
                <c:pt idx="207">
                  <c:v>41070</c:v>
                </c:pt>
                <c:pt idx="208">
                  <c:v>41071</c:v>
                </c:pt>
                <c:pt idx="209">
                  <c:v>41072</c:v>
                </c:pt>
                <c:pt idx="210">
                  <c:v>41073</c:v>
                </c:pt>
                <c:pt idx="211">
                  <c:v>41074</c:v>
                </c:pt>
              </c:numCache>
            </c:numRef>
          </c:cat>
          <c:val>
            <c:numRef>
              <c:f>crush!$CZ$17:$CZ$228</c:f>
              <c:numCache>
                <c:formatCode>0.0%</c:formatCode>
                <c:ptCount val="212"/>
                <c:pt idx="5">
                  <c:v>3.8488759442446674E-2</c:v>
                </c:pt>
                <c:pt idx="6">
                  <c:v>4.3940132649087367E-2</c:v>
                </c:pt>
                <c:pt idx="7">
                  <c:v>7.7626442619809041E-2</c:v>
                </c:pt>
                <c:pt idx="8">
                  <c:v>7.4060229801265212E-2</c:v>
                </c:pt>
                <c:pt idx="9">
                  <c:v>9.6974095790752571E-2</c:v>
                </c:pt>
                <c:pt idx="10">
                  <c:v>0.13089123193306149</c:v>
                </c:pt>
                <c:pt idx="11">
                  <c:v>0.15920508813295126</c:v>
                </c:pt>
                <c:pt idx="12">
                  <c:v>0.17712924899408083</c:v>
                </c:pt>
                <c:pt idx="13">
                  <c:v>0.20325843488644368</c:v>
                </c:pt>
                <c:pt idx="14">
                  <c:v>0.25410677574652829</c:v>
                </c:pt>
                <c:pt idx="15">
                  <c:v>0.28963785408227433</c:v>
                </c:pt>
                <c:pt idx="16">
                  <c:v>0.33997016599858698</c:v>
                </c:pt>
                <c:pt idx="17">
                  <c:v>0.38586966974041331</c:v>
                </c:pt>
                <c:pt idx="18">
                  <c:v>0.4378090908793722</c:v>
                </c:pt>
                <c:pt idx="19">
                  <c:v>0.52128550846993493</c:v>
                </c:pt>
                <c:pt idx="20">
                  <c:v>0.55181408116669939</c:v>
                </c:pt>
                <c:pt idx="21">
                  <c:v>0.61557719313904058</c:v>
                </c:pt>
                <c:pt idx="22">
                  <c:v>0.64238092739022734</c:v>
                </c:pt>
                <c:pt idx="23">
                  <c:v>0.62014433586708262</c:v>
                </c:pt>
                <c:pt idx="24">
                  <c:v>0.6216901411076905</c:v>
                </c:pt>
                <c:pt idx="25">
                  <c:v>0.69585372696799486</c:v>
                </c:pt>
                <c:pt idx="26">
                  <c:v>0.76771632860002681</c:v>
                </c:pt>
                <c:pt idx="27">
                  <c:v>0.77332163443764368</c:v>
                </c:pt>
                <c:pt idx="28">
                  <c:v>0.79900390784955511</c:v>
                </c:pt>
                <c:pt idx="29">
                  <c:v>0.81761291176413198</c:v>
                </c:pt>
                <c:pt idx="30">
                  <c:v>0.83573747103112261</c:v>
                </c:pt>
                <c:pt idx="31">
                  <c:v>0.84245341588726452</c:v>
                </c:pt>
                <c:pt idx="32">
                  <c:v>0.83877966147086558</c:v>
                </c:pt>
                <c:pt idx="33">
                  <c:v>0.83429575746586693</c:v>
                </c:pt>
                <c:pt idx="34">
                  <c:v>0.87090997771833822</c:v>
                </c:pt>
                <c:pt idx="35">
                  <c:v>0.88415789254407229</c:v>
                </c:pt>
                <c:pt idx="36">
                  <c:v>0.91111170432469391</c:v>
                </c:pt>
                <c:pt idx="37">
                  <c:v>0.91074537526775701</c:v>
                </c:pt>
                <c:pt idx="38">
                  <c:v>0.9077924107597779</c:v>
                </c:pt>
                <c:pt idx="39">
                  <c:v>0.91936459555545269</c:v>
                </c:pt>
                <c:pt idx="40">
                  <c:v>0.92888107892522176</c:v>
                </c:pt>
                <c:pt idx="41">
                  <c:v>0.90650208073794813</c:v>
                </c:pt>
                <c:pt idx="42">
                  <c:v>0.91851366843362769</c:v>
                </c:pt>
                <c:pt idx="43">
                  <c:v>0.75122023109767977</c:v>
                </c:pt>
                <c:pt idx="44">
                  <c:v>0.32123260231521056</c:v>
                </c:pt>
                <c:pt idx="45">
                  <c:v>0.11283590714270546</c:v>
                </c:pt>
                <c:pt idx="46">
                  <c:v>3.8343335571296405E-2</c:v>
                </c:pt>
                <c:pt idx="47">
                  <c:v>2.5617015983909412E-2</c:v>
                </c:pt>
                <c:pt idx="48">
                  <c:v>0.19532912829085194</c:v>
                </c:pt>
                <c:pt idx="49">
                  <c:v>0.66497421021645853</c:v>
                </c:pt>
                <c:pt idx="50">
                  <c:v>0.93017195574206313</c:v>
                </c:pt>
                <c:pt idx="51">
                  <c:v>0.96930509934067655</c:v>
                </c:pt>
                <c:pt idx="52">
                  <c:v>0.99972825074543015</c:v>
                </c:pt>
                <c:pt idx="53">
                  <c:v>1</c:v>
                </c:pt>
                <c:pt idx="54">
                  <c:v>0.99297853047926987</c:v>
                </c:pt>
                <c:pt idx="55">
                  <c:v>0.98516563221507791</c:v>
                </c:pt>
                <c:pt idx="56">
                  <c:v>0.9889661447303677</c:v>
                </c:pt>
                <c:pt idx="57">
                  <c:v>0.99713969561117399</c:v>
                </c:pt>
                <c:pt idx="58">
                  <c:v>0.98553264181544276</c:v>
                </c:pt>
                <c:pt idx="59">
                  <c:v>0.97007709522535923</c:v>
                </c:pt>
                <c:pt idx="60">
                  <c:v>0.97885728567123631</c:v>
                </c:pt>
                <c:pt idx="61">
                  <c:v>0.98689577424971953</c:v>
                </c:pt>
                <c:pt idx="62">
                  <c:v>0.97259387859677138</c:v>
                </c:pt>
                <c:pt idx="63">
                  <c:v>0.97124046259188113</c:v>
                </c:pt>
                <c:pt idx="64">
                  <c:v>0.90566457959730617</c:v>
                </c:pt>
                <c:pt idx="65">
                  <c:v>0.94651216552622464</c:v>
                </c:pt>
                <c:pt idx="66">
                  <c:v>0.95462055732345286</c:v>
                </c:pt>
                <c:pt idx="67">
                  <c:v>0.95472796123910908</c:v>
                </c:pt>
                <c:pt idx="68">
                  <c:v>0.92942252006893444</c:v>
                </c:pt>
                <c:pt idx="69">
                  <c:v>0.96693728810734714</c:v>
                </c:pt>
                <c:pt idx="70">
                  <c:v>0.94087904395086708</c:v>
                </c:pt>
                <c:pt idx="71">
                  <c:v>0.94380257593871952</c:v>
                </c:pt>
                <c:pt idx="72">
                  <c:v>0.9664307867716635</c:v>
                </c:pt>
                <c:pt idx="73">
                  <c:v>0.98449189028055184</c:v>
                </c:pt>
                <c:pt idx="74">
                  <c:v>0.94495852026789262</c:v>
                </c:pt>
                <c:pt idx="75">
                  <c:v>0.90573352690820585</c:v>
                </c:pt>
                <c:pt idx="76">
                  <c:v>0.90517640966281998</c:v>
                </c:pt>
                <c:pt idx="77">
                  <c:v>0.90818197663793809</c:v>
                </c:pt>
                <c:pt idx="78">
                  <c:v>0.9158981708601367</c:v>
                </c:pt>
                <c:pt idx="79">
                  <c:v>0.93592515192905956</c:v>
                </c:pt>
                <c:pt idx="80">
                  <c:v>0.86317865418947515</c:v>
                </c:pt>
                <c:pt idx="81">
                  <c:v>0.77402414015018561</c:v>
                </c:pt>
                <c:pt idx="82">
                  <c:v>0.72747267186375808</c:v>
                </c:pt>
                <c:pt idx="83">
                  <c:v>0.77894209318458274</c:v>
                </c:pt>
                <c:pt idx="84">
                  <c:v>0.86372490240879263</c:v>
                </c:pt>
                <c:pt idx="85">
                  <c:v>0.93005820271019135</c:v>
                </c:pt>
                <c:pt idx="86">
                  <c:v>0.91700884921643011</c:v>
                </c:pt>
                <c:pt idx="87">
                  <c:v>0.9578862177716474</c:v>
                </c:pt>
                <c:pt idx="88">
                  <c:v>0.95846390080360988</c:v>
                </c:pt>
                <c:pt idx="89">
                  <c:v>0.95594799859826185</c:v>
                </c:pt>
                <c:pt idx="90">
                  <c:v>0.92142748399209651</c:v>
                </c:pt>
                <c:pt idx="91">
                  <c:v>0.90409324020965431</c:v>
                </c:pt>
                <c:pt idx="92">
                  <c:v>0.93063903669761572</c:v>
                </c:pt>
                <c:pt idx="93">
                  <c:v>0.98511636165712646</c:v>
                </c:pt>
                <c:pt idx="94">
                  <c:v>0.94697373919386318</c:v>
                </c:pt>
                <c:pt idx="95">
                  <c:v>0.89271716206904383</c:v>
                </c:pt>
                <c:pt idx="96">
                  <c:v>0.91129005784379158</c:v>
                </c:pt>
                <c:pt idx="97">
                  <c:v>0.93801611573272703</c:v>
                </c:pt>
                <c:pt idx="98">
                  <c:v>0.93019486212600433</c:v>
                </c:pt>
                <c:pt idx="99">
                  <c:v>0.90972063027180683</c:v>
                </c:pt>
                <c:pt idx="100">
                  <c:v>0.95268314457439141</c:v>
                </c:pt>
                <c:pt idx="101">
                  <c:v>0.90554903276308429</c:v>
                </c:pt>
                <c:pt idx="102">
                  <c:v>0.92388364392489442</c:v>
                </c:pt>
                <c:pt idx="103">
                  <c:v>0.86677197073211465</c:v>
                </c:pt>
                <c:pt idx="104">
                  <c:v>0.83374746368247898</c:v>
                </c:pt>
                <c:pt idx="105">
                  <c:v>0.87308194979344156</c:v>
                </c:pt>
                <c:pt idx="106">
                  <c:v>0.87641242315283274</c:v>
                </c:pt>
                <c:pt idx="107">
                  <c:v>0.86727541552299581</c:v>
                </c:pt>
                <c:pt idx="108">
                  <c:v>0.90430387430348935</c:v>
                </c:pt>
                <c:pt idx="109">
                  <c:v>0.88604745482872027</c:v>
                </c:pt>
                <c:pt idx="110">
                  <c:v>0.89122081227390615</c:v>
                </c:pt>
                <c:pt idx="111">
                  <c:v>0.85758605445184199</c:v>
                </c:pt>
                <c:pt idx="112">
                  <c:v>0.82983241924744777</c:v>
                </c:pt>
                <c:pt idx="113">
                  <c:v>0.84342713192690977</c:v>
                </c:pt>
                <c:pt idx="114">
                  <c:v>0.84284469689222763</c:v>
                </c:pt>
                <c:pt idx="115">
                  <c:v>0.85645222975119972</c:v>
                </c:pt>
                <c:pt idx="116">
                  <c:v>0.84680675704416064</c:v>
                </c:pt>
                <c:pt idx="117">
                  <c:v>0.83918620946468436</c:v>
                </c:pt>
                <c:pt idx="118">
                  <c:v>0.81701611057554258</c:v>
                </c:pt>
                <c:pt idx="119">
                  <c:v>0.77429432376147822</c:v>
                </c:pt>
                <c:pt idx="120">
                  <c:v>0.78798734546397053</c:v>
                </c:pt>
                <c:pt idx="121">
                  <c:v>0.76841968007464934</c:v>
                </c:pt>
                <c:pt idx="122">
                  <c:v>0.77447947091358227</c:v>
                </c:pt>
                <c:pt idx="123">
                  <c:v>0.74704558884550409</c:v>
                </c:pt>
                <c:pt idx="124">
                  <c:v>0.74348111475642331</c:v>
                </c:pt>
                <c:pt idx="125">
                  <c:v>0.72983278076156255</c:v>
                </c:pt>
                <c:pt idx="126">
                  <c:v>0.69010668320835333</c:v>
                </c:pt>
                <c:pt idx="127">
                  <c:v>0.68244218353753816</c:v>
                </c:pt>
                <c:pt idx="128">
                  <c:v>0.66003812640350323</c:v>
                </c:pt>
                <c:pt idx="129">
                  <c:v>0.60806572841126905</c:v>
                </c:pt>
                <c:pt idx="130">
                  <c:v>0.56479017986365221</c:v>
                </c:pt>
                <c:pt idx="131">
                  <c:v>0.57068327689878062</c:v>
                </c:pt>
                <c:pt idx="132">
                  <c:v>0.55330456176642762</c:v>
                </c:pt>
                <c:pt idx="133">
                  <c:v>0.55654991212355809</c:v>
                </c:pt>
                <c:pt idx="134">
                  <c:v>0.54078255075931758</c:v>
                </c:pt>
                <c:pt idx="135">
                  <c:v>0.5154861454751104</c:v>
                </c:pt>
                <c:pt idx="136">
                  <c:v>0.51435775725440358</c:v>
                </c:pt>
                <c:pt idx="137">
                  <c:v>0.45747217003181195</c:v>
                </c:pt>
                <c:pt idx="138">
                  <c:v>0.4322223721384737</c:v>
                </c:pt>
                <c:pt idx="139">
                  <c:v>0.41035403722302349</c:v>
                </c:pt>
                <c:pt idx="140">
                  <c:v>0.3625168925730618</c:v>
                </c:pt>
                <c:pt idx="141">
                  <c:v>0.35405353640088233</c:v>
                </c:pt>
                <c:pt idx="142">
                  <c:v>0.31531679165122456</c:v>
                </c:pt>
                <c:pt idx="143">
                  <c:v>0.26660099461855996</c:v>
                </c:pt>
                <c:pt idx="144">
                  <c:v>0.2484516997612711</c:v>
                </c:pt>
                <c:pt idx="145">
                  <c:v>0.20324441490492998</c:v>
                </c:pt>
                <c:pt idx="146">
                  <c:v>0.14102270627663283</c:v>
                </c:pt>
                <c:pt idx="147">
                  <c:v>5.4082818257349799E-2</c:v>
                </c:pt>
                <c:pt idx="148">
                  <c:v>2.2015147409899828E-2</c:v>
                </c:pt>
                <c:pt idx="149">
                  <c:v>6.0369552629818768E-3</c:v>
                </c:pt>
                <c:pt idx="150">
                  <c:v>6.7270735115548764E-4</c:v>
                </c:pt>
                <c:pt idx="151">
                  <c:v>7.150111898864786E-4</c:v>
                </c:pt>
                <c:pt idx="152">
                  <c:v>3.8817489458075447E-3</c:v>
                </c:pt>
                <c:pt idx="153">
                  <c:v>2.9494067999867951E-2</c:v>
                </c:pt>
                <c:pt idx="154">
                  <c:v>7.370843998442933E-2</c:v>
                </c:pt>
                <c:pt idx="155">
                  <c:v>0.10629056233103029</c:v>
                </c:pt>
                <c:pt idx="156">
                  <c:v>9.2748243628527308E-2</c:v>
                </c:pt>
                <c:pt idx="157">
                  <c:v>0.10133139904793127</c:v>
                </c:pt>
                <c:pt idx="158">
                  <c:v>0.10238436102689738</c:v>
                </c:pt>
                <c:pt idx="159">
                  <c:v>9.0452475588656781E-2</c:v>
                </c:pt>
                <c:pt idx="160">
                  <c:v>9.5011864842076701E-2</c:v>
                </c:pt>
                <c:pt idx="161">
                  <c:v>7.8264697951277398E-2</c:v>
                </c:pt>
                <c:pt idx="162">
                  <c:v>5.5203952593119256E-2</c:v>
                </c:pt>
                <c:pt idx="163">
                  <c:v>4.0675459578951779E-2</c:v>
                </c:pt>
                <c:pt idx="164">
                  <c:v>3.7698919944920445E-2</c:v>
                </c:pt>
                <c:pt idx="165">
                  <c:v>2.5305390031062708E-2</c:v>
                </c:pt>
                <c:pt idx="166">
                  <c:v>1.5307530359840145E-2</c:v>
                </c:pt>
                <c:pt idx="167">
                  <c:v>1.0573442066233878E-2</c:v>
                </c:pt>
                <c:pt idx="168">
                  <c:v>5.8850799974382506E-3</c:v>
                </c:pt>
                <c:pt idx="169">
                  <c:v>5.4615616892779752E-3</c:v>
                </c:pt>
                <c:pt idx="170">
                  <c:v>3.7070892433896776E-3</c:v>
                </c:pt>
                <c:pt idx="171">
                  <c:v>6.2362561450442526E-3</c:v>
                </c:pt>
                <c:pt idx="172">
                  <c:v>2.1573620270224883E-3</c:v>
                </c:pt>
                <c:pt idx="173">
                  <c:v>-1.2060331127509423E-3</c:v>
                </c:pt>
                <c:pt idx="174">
                  <c:v>6.540455126818679E-4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0E-4351-82AB-2584ED13D2BE}"/>
            </c:ext>
          </c:extLst>
        </c:ser>
        <c:ser>
          <c:idx val="8"/>
          <c:order val="8"/>
          <c:tx>
            <c:strRef>
              <c:f>crush!$DC$2</c:f>
              <c:strCache>
                <c:ptCount val="1"/>
                <c:pt idx="0">
                  <c:v>2019 forecast</c:v>
                </c:pt>
              </c:strCache>
            </c:strRef>
          </c:tx>
          <c:spPr>
            <a:ln w="28575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val>
            <c:numRef>
              <c:f>crush!$DC$17:$DC$51</c:f>
              <c:numCache>
                <c:formatCode>0.0%</c:formatCode>
                <c:ptCount val="35"/>
                <c:pt idx="16">
                  <c:v>7.6550802415979446E-2</c:v>
                </c:pt>
                <c:pt idx="17">
                  <c:v>0.17756530031600912</c:v>
                </c:pt>
                <c:pt idx="18">
                  <c:v>0.21909140378483374</c:v>
                </c:pt>
                <c:pt idx="19">
                  <c:v>0.26733389269283131</c:v>
                </c:pt>
                <c:pt idx="20">
                  <c:v>0.28801110744443709</c:v>
                </c:pt>
                <c:pt idx="21">
                  <c:v>0.31608818960179236</c:v>
                </c:pt>
                <c:pt idx="22">
                  <c:v>0.39358905032205205</c:v>
                </c:pt>
                <c:pt idx="23">
                  <c:v>0.43563161151635033</c:v>
                </c:pt>
                <c:pt idx="24">
                  <c:v>0.48863698789996457</c:v>
                </c:pt>
                <c:pt idx="25">
                  <c:v>0.61262420109462057</c:v>
                </c:pt>
                <c:pt idx="26">
                  <c:v>0.68035266264330085</c:v>
                </c:pt>
                <c:pt idx="27">
                  <c:v>0.69744296897513713</c:v>
                </c:pt>
                <c:pt idx="28">
                  <c:v>0.73955404083108622</c:v>
                </c:pt>
                <c:pt idx="29">
                  <c:v>0.77185696334934062</c:v>
                </c:pt>
                <c:pt idx="30">
                  <c:v>0.80705640854200822</c:v>
                </c:pt>
                <c:pt idx="31">
                  <c:v>0.81411807733073094</c:v>
                </c:pt>
                <c:pt idx="32">
                  <c:v>0.83534923870339906</c:v>
                </c:pt>
                <c:pt idx="33">
                  <c:v>0.84539438630892139</c:v>
                </c:pt>
                <c:pt idx="34">
                  <c:v>0.84579061993923155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41-4F58-82A8-93ADCD0DC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7917728"/>
        <c:axId val="11379219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crush!$CT$2:$CT$16</c15:sqref>
                        </c15:formulaRef>
                      </c:ext>
                    </c:extLst>
                    <c:strCache>
                      <c:ptCount val="15"/>
                      <c:pt idx="0">
                        <c:v>2012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crush!$CS$17:$CS$228</c15:sqref>
                        </c15:formulaRef>
                      </c:ext>
                    </c:extLst>
                    <c:numCache>
                      <c:formatCode>m/d/yyyy</c:formatCode>
                      <c:ptCount val="212"/>
                      <c:pt idx="0">
                        <c:v>40862</c:v>
                      </c:pt>
                      <c:pt idx="1">
                        <c:v>40863</c:v>
                      </c:pt>
                      <c:pt idx="2">
                        <c:v>40864</c:v>
                      </c:pt>
                      <c:pt idx="3">
                        <c:v>40865</c:v>
                      </c:pt>
                      <c:pt idx="4">
                        <c:v>40866</c:v>
                      </c:pt>
                      <c:pt idx="5">
                        <c:v>40867</c:v>
                      </c:pt>
                      <c:pt idx="6">
                        <c:v>40868</c:v>
                      </c:pt>
                      <c:pt idx="7">
                        <c:v>40869</c:v>
                      </c:pt>
                      <c:pt idx="8">
                        <c:v>40870</c:v>
                      </c:pt>
                      <c:pt idx="9">
                        <c:v>40871</c:v>
                      </c:pt>
                      <c:pt idx="10">
                        <c:v>40872</c:v>
                      </c:pt>
                      <c:pt idx="11">
                        <c:v>40873</c:v>
                      </c:pt>
                      <c:pt idx="12">
                        <c:v>40874</c:v>
                      </c:pt>
                      <c:pt idx="13">
                        <c:v>40875</c:v>
                      </c:pt>
                      <c:pt idx="14">
                        <c:v>40876</c:v>
                      </c:pt>
                      <c:pt idx="15">
                        <c:v>40877</c:v>
                      </c:pt>
                      <c:pt idx="16">
                        <c:v>40878</c:v>
                      </c:pt>
                      <c:pt idx="17">
                        <c:v>40879</c:v>
                      </c:pt>
                      <c:pt idx="18">
                        <c:v>40880</c:v>
                      </c:pt>
                      <c:pt idx="19">
                        <c:v>40881</c:v>
                      </c:pt>
                      <c:pt idx="20">
                        <c:v>40882</c:v>
                      </c:pt>
                      <c:pt idx="21">
                        <c:v>40883</c:v>
                      </c:pt>
                      <c:pt idx="22">
                        <c:v>40884</c:v>
                      </c:pt>
                      <c:pt idx="23">
                        <c:v>40885</c:v>
                      </c:pt>
                      <c:pt idx="24">
                        <c:v>40886</c:v>
                      </c:pt>
                      <c:pt idx="25">
                        <c:v>40887</c:v>
                      </c:pt>
                      <c:pt idx="26">
                        <c:v>40888</c:v>
                      </c:pt>
                      <c:pt idx="27">
                        <c:v>40889</c:v>
                      </c:pt>
                      <c:pt idx="28">
                        <c:v>40890</c:v>
                      </c:pt>
                      <c:pt idx="29">
                        <c:v>40891</c:v>
                      </c:pt>
                      <c:pt idx="30">
                        <c:v>40892</c:v>
                      </c:pt>
                      <c:pt idx="31">
                        <c:v>40893</c:v>
                      </c:pt>
                      <c:pt idx="32">
                        <c:v>40894</c:v>
                      </c:pt>
                      <c:pt idx="33">
                        <c:v>40895</c:v>
                      </c:pt>
                      <c:pt idx="34">
                        <c:v>40896</c:v>
                      </c:pt>
                      <c:pt idx="35">
                        <c:v>40897</c:v>
                      </c:pt>
                      <c:pt idx="36">
                        <c:v>40898</c:v>
                      </c:pt>
                      <c:pt idx="37">
                        <c:v>40899</c:v>
                      </c:pt>
                      <c:pt idx="38">
                        <c:v>40900</c:v>
                      </c:pt>
                      <c:pt idx="39">
                        <c:v>40901</c:v>
                      </c:pt>
                      <c:pt idx="40">
                        <c:v>40902</c:v>
                      </c:pt>
                      <c:pt idx="41">
                        <c:v>40903</c:v>
                      </c:pt>
                      <c:pt idx="42">
                        <c:v>40904</c:v>
                      </c:pt>
                      <c:pt idx="43">
                        <c:v>40905</c:v>
                      </c:pt>
                      <c:pt idx="44">
                        <c:v>40906</c:v>
                      </c:pt>
                      <c:pt idx="45">
                        <c:v>40907</c:v>
                      </c:pt>
                      <c:pt idx="46">
                        <c:v>40908</c:v>
                      </c:pt>
                      <c:pt idx="47">
                        <c:v>40909</c:v>
                      </c:pt>
                      <c:pt idx="48">
                        <c:v>40910</c:v>
                      </c:pt>
                      <c:pt idx="49">
                        <c:v>40911</c:v>
                      </c:pt>
                      <c:pt idx="50">
                        <c:v>40912</c:v>
                      </c:pt>
                      <c:pt idx="51">
                        <c:v>40913</c:v>
                      </c:pt>
                      <c:pt idx="52">
                        <c:v>40914</c:v>
                      </c:pt>
                      <c:pt idx="53">
                        <c:v>40915</c:v>
                      </c:pt>
                      <c:pt idx="54">
                        <c:v>40916</c:v>
                      </c:pt>
                      <c:pt idx="55">
                        <c:v>40917</c:v>
                      </c:pt>
                      <c:pt idx="56">
                        <c:v>40918</c:v>
                      </c:pt>
                      <c:pt idx="57">
                        <c:v>40919</c:v>
                      </c:pt>
                      <c:pt idx="58">
                        <c:v>40920</c:v>
                      </c:pt>
                      <c:pt idx="59">
                        <c:v>40921</c:v>
                      </c:pt>
                      <c:pt idx="60">
                        <c:v>40922</c:v>
                      </c:pt>
                      <c:pt idx="61">
                        <c:v>40923</c:v>
                      </c:pt>
                      <c:pt idx="62">
                        <c:v>40924</c:v>
                      </c:pt>
                      <c:pt idx="63">
                        <c:v>40925</c:v>
                      </c:pt>
                      <c:pt idx="64">
                        <c:v>40926</c:v>
                      </c:pt>
                      <c:pt idx="65">
                        <c:v>40927</c:v>
                      </c:pt>
                      <c:pt idx="66">
                        <c:v>40928</c:v>
                      </c:pt>
                      <c:pt idx="67">
                        <c:v>40929</c:v>
                      </c:pt>
                      <c:pt idx="68">
                        <c:v>40930</c:v>
                      </c:pt>
                      <c:pt idx="69">
                        <c:v>40931</c:v>
                      </c:pt>
                      <c:pt idx="70">
                        <c:v>40932</c:v>
                      </c:pt>
                      <c:pt idx="71">
                        <c:v>40933</c:v>
                      </c:pt>
                      <c:pt idx="72">
                        <c:v>40934</c:v>
                      </c:pt>
                      <c:pt idx="73">
                        <c:v>40935</c:v>
                      </c:pt>
                      <c:pt idx="74">
                        <c:v>40936</c:v>
                      </c:pt>
                      <c:pt idx="75">
                        <c:v>40937</c:v>
                      </c:pt>
                      <c:pt idx="76">
                        <c:v>40938</c:v>
                      </c:pt>
                      <c:pt idx="77">
                        <c:v>40939</c:v>
                      </c:pt>
                      <c:pt idx="78">
                        <c:v>40940</c:v>
                      </c:pt>
                      <c:pt idx="79">
                        <c:v>40941</c:v>
                      </c:pt>
                      <c:pt idx="80">
                        <c:v>40942</c:v>
                      </c:pt>
                      <c:pt idx="81">
                        <c:v>40943</c:v>
                      </c:pt>
                      <c:pt idx="82">
                        <c:v>40944</c:v>
                      </c:pt>
                      <c:pt idx="83">
                        <c:v>40945</c:v>
                      </c:pt>
                      <c:pt idx="84">
                        <c:v>40946</c:v>
                      </c:pt>
                      <c:pt idx="85">
                        <c:v>40947</c:v>
                      </c:pt>
                      <c:pt idx="86">
                        <c:v>40948</c:v>
                      </c:pt>
                      <c:pt idx="87">
                        <c:v>40949</c:v>
                      </c:pt>
                      <c:pt idx="88">
                        <c:v>40950</c:v>
                      </c:pt>
                      <c:pt idx="89">
                        <c:v>40951</c:v>
                      </c:pt>
                      <c:pt idx="90">
                        <c:v>40952</c:v>
                      </c:pt>
                      <c:pt idx="91">
                        <c:v>40953</c:v>
                      </c:pt>
                      <c:pt idx="92">
                        <c:v>40954</c:v>
                      </c:pt>
                      <c:pt idx="93">
                        <c:v>40955</c:v>
                      </c:pt>
                      <c:pt idx="94">
                        <c:v>40956</c:v>
                      </c:pt>
                      <c:pt idx="95">
                        <c:v>40957</c:v>
                      </c:pt>
                      <c:pt idx="96">
                        <c:v>40958</c:v>
                      </c:pt>
                      <c:pt idx="97">
                        <c:v>40959</c:v>
                      </c:pt>
                      <c:pt idx="98">
                        <c:v>40960</c:v>
                      </c:pt>
                      <c:pt idx="99">
                        <c:v>40961</c:v>
                      </c:pt>
                      <c:pt idx="100">
                        <c:v>40962</c:v>
                      </c:pt>
                      <c:pt idx="101">
                        <c:v>40963</c:v>
                      </c:pt>
                      <c:pt idx="102">
                        <c:v>40964</c:v>
                      </c:pt>
                      <c:pt idx="103">
                        <c:v>40965</c:v>
                      </c:pt>
                      <c:pt idx="104">
                        <c:v>40966</c:v>
                      </c:pt>
                      <c:pt idx="105">
                        <c:v>40967</c:v>
                      </c:pt>
                      <c:pt idx="106">
                        <c:v>40969</c:v>
                      </c:pt>
                      <c:pt idx="107">
                        <c:v>40970</c:v>
                      </c:pt>
                      <c:pt idx="108">
                        <c:v>40971</c:v>
                      </c:pt>
                      <c:pt idx="109">
                        <c:v>40972</c:v>
                      </c:pt>
                      <c:pt idx="110">
                        <c:v>40973</c:v>
                      </c:pt>
                      <c:pt idx="111">
                        <c:v>40974</c:v>
                      </c:pt>
                      <c:pt idx="112">
                        <c:v>40975</c:v>
                      </c:pt>
                      <c:pt idx="113">
                        <c:v>40976</c:v>
                      </c:pt>
                      <c:pt idx="114">
                        <c:v>40977</c:v>
                      </c:pt>
                      <c:pt idx="115">
                        <c:v>40978</c:v>
                      </c:pt>
                      <c:pt idx="116">
                        <c:v>40979</c:v>
                      </c:pt>
                      <c:pt idx="117">
                        <c:v>40980</c:v>
                      </c:pt>
                      <c:pt idx="118">
                        <c:v>40981</c:v>
                      </c:pt>
                      <c:pt idx="119">
                        <c:v>40982</c:v>
                      </c:pt>
                      <c:pt idx="120">
                        <c:v>40983</c:v>
                      </c:pt>
                      <c:pt idx="121">
                        <c:v>40984</c:v>
                      </c:pt>
                      <c:pt idx="122">
                        <c:v>40985</c:v>
                      </c:pt>
                      <c:pt idx="123">
                        <c:v>40986</c:v>
                      </c:pt>
                      <c:pt idx="124">
                        <c:v>40987</c:v>
                      </c:pt>
                      <c:pt idx="125">
                        <c:v>40988</c:v>
                      </c:pt>
                      <c:pt idx="126">
                        <c:v>40989</c:v>
                      </c:pt>
                      <c:pt idx="127">
                        <c:v>40990</c:v>
                      </c:pt>
                      <c:pt idx="128">
                        <c:v>40991</c:v>
                      </c:pt>
                      <c:pt idx="129">
                        <c:v>40992</c:v>
                      </c:pt>
                      <c:pt idx="130">
                        <c:v>40993</c:v>
                      </c:pt>
                      <c:pt idx="131">
                        <c:v>40994</c:v>
                      </c:pt>
                      <c:pt idx="132">
                        <c:v>40995</c:v>
                      </c:pt>
                      <c:pt idx="133">
                        <c:v>40996</c:v>
                      </c:pt>
                      <c:pt idx="134">
                        <c:v>40997</c:v>
                      </c:pt>
                      <c:pt idx="135">
                        <c:v>40998</c:v>
                      </c:pt>
                      <c:pt idx="136">
                        <c:v>40999</c:v>
                      </c:pt>
                      <c:pt idx="137">
                        <c:v>41000</c:v>
                      </c:pt>
                      <c:pt idx="138">
                        <c:v>41001</c:v>
                      </c:pt>
                      <c:pt idx="139">
                        <c:v>41002</c:v>
                      </c:pt>
                      <c:pt idx="140">
                        <c:v>41003</c:v>
                      </c:pt>
                      <c:pt idx="141">
                        <c:v>41004</c:v>
                      </c:pt>
                      <c:pt idx="142">
                        <c:v>41005</c:v>
                      </c:pt>
                      <c:pt idx="143">
                        <c:v>41006</c:v>
                      </c:pt>
                      <c:pt idx="144">
                        <c:v>41007</c:v>
                      </c:pt>
                      <c:pt idx="145">
                        <c:v>41008</c:v>
                      </c:pt>
                      <c:pt idx="146">
                        <c:v>41009</c:v>
                      </c:pt>
                      <c:pt idx="147">
                        <c:v>41010</c:v>
                      </c:pt>
                      <c:pt idx="148">
                        <c:v>41011</c:v>
                      </c:pt>
                      <c:pt idx="149">
                        <c:v>41012</c:v>
                      </c:pt>
                      <c:pt idx="150">
                        <c:v>41013</c:v>
                      </c:pt>
                      <c:pt idx="151">
                        <c:v>41014</c:v>
                      </c:pt>
                      <c:pt idx="152">
                        <c:v>41015</c:v>
                      </c:pt>
                      <c:pt idx="153">
                        <c:v>41016</c:v>
                      </c:pt>
                      <c:pt idx="154">
                        <c:v>41017</c:v>
                      </c:pt>
                      <c:pt idx="155">
                        <c:v>41018</c:v>
                      </c:pt>
                      <c:pt idx="156">
                        <c:v>41019</c:v>
                      </c:pt>
                      <c:pt idx="157">
                        <c:v>41020</c:v>
                      </c:pt>
                      <c:pt idx="158">
                        <c:v>41021</c:v>
                      </c:pt>
                      <c:pt idx="159">
                        <c:v>41022</c:v>
                      </c:pt>
                      <c:pt idx="160">
                        <c:v>41023</c:v>
                      </c:pt>
                      <c:pt idx="161">
                        <c:v>41024</c:v>
                      </c:pt>
                      <c:pt idx="162">
                        <c:v>41025</c:v>
                      </c:pt>
                      <c:pt idx="163">
                        <c:v>41026</c:v>
                      </c:pt>
                      <c:pt idx="164">
                        <c:v>41027</c:v>
                      </c:pt>
                      <c:pt idx="165">
                        <c:v>41028</c:v>
                      </c:pt>
                      <c:pt idx="166">
                        <c:v>41029</c:v>
                      </c:pt>
                      <c:pt idx="167">
                        <c:v>41030</c:v>
                      </c:pt>
                      <c:pt idx="168">
                        <c:v>41031</c:v>
                      </c:pt>
                      <c:pt idx="169">
                        <c:v>41032</c:v>
                      </c:pt>
                      <c:pt idx="170">
                        <c:v>41033</c:v>
                      </c:pt>
                      <c:pt idx="171">
                        <c:v>41034</c:v>
                      </c:pt>
                      <c:pt idx="172">
                        <c:v>41035</c:v>
                      </c:pt>
                      <c:pt idx="173">
                        <c:v>41036</c:v>
                      </c:pt>
                      <c:pt idx="174">
                        <c:v>41037</c:v>
                      </c:pt>
                      <c:pt idx="175">
                        <c:v>41038</c:v>
                      </c:pt>
                      <c:pt idx="176">
                        <c:v>41039</c:v>
                      </c:pt>
                      <c:pt idx="177">
                        <c:v>41040</c:v>
                      </c:pt>
                      <c:pt idx="178">
                        <c:v>41041</c:v>
                      </c:pt>
                      <c:pt idx="179">
                        <c:v>41042</c:v>
                      </c:pt>
                      <c:pt idx="180">
                        <c:v>41043</c:v>
                      </c:pt>
                      <c:pt idx="181">
                        <c:v>41044</c:v>
                      </c:pt>
                      <c:pt idx="182">
                        <c:v>41045</c:v>
                      </c:pt>
                      <c:pt idx="183">
                        <c:v>41046</c:v>
                      </c:pt>
                      <c:pt idx="184">
                        <c:v>41047</c:v>
                      </c:pt>
                      <c:pt idx="185">
                        <c:v>41048</c:v>
                      </c:pt>
                      <c:pt idx="186">
                        <c:v>41049</c:v>
                      </c:pt>
                      <c:pt idx="187">
                        <c:v>41050</c:v>
                      </c:pt>
                      <c:pt idx="188">
                        <c:v>41051</c:v>
                      </c:pt>
                      <c:pt idx="189">
                        <c:v>41052</c:v>
                      </c:pt>
                      <c:pt idx="190">
                        <c:v>41053</c:v>
                      </c:pt>
                      <c:pt idx="191">
                        <c:v>41054</c:v>
                      </c:pt>
                      <c:pt idx="192">
                        <c:v>41055</c:v>
                      </c:pt>
                      <c:pt idx="193">
                        <c:v>41056</c:v>
                      </c:pt>
                      <c:pt idx="194">
                        <c:v>41057</c:v>
                      </c:pt>
                      <c:pt idx="195">
                        <c:v>41058</c:v>
                      </c:pt>
                      <c:pt idx="196">
                        <c:v>41059</c:v>
                      </c:pt>
                      <c:pt idx="197">
                        <c:v>41060</c:v>
                      </c:pt>
                      <c:pt idx="198">
                        <c:v>41061</c:v>
                      </c:pt>
                      <c:pt idx="199">
                        <c:v>41062</c:v>
                      </c:pt>
                      <c:pt idx="200">
                        <c:v>41063</c:v>
                      </c:pt>
                      <c:pt idx="201">
                        <c:v>41064</c:v>
                      </c:pt>
                      <c:pt idx="202">
                        <c:v>41065</c:v>
                      </c:pt>
                      <c:pt idx="203">
                        <c:v>41066</c:v>
                      </c:pt>
                      <c:pt idx="204">
                        <c:v>41067</c:v>
                      </c:pt>
                      <c:pt idx="205">
                        <c:v>41068</c:v>
                      </c:pt>
                      <c:pt idx="206">
                        <c:v>41069</c:v>
                      </c:pt>
                      <c:pt idx="207">
                        <c:v>41070</c:v>
                      </c:pt>
                      <c:pt idx="208">
                        <c:v>41071</c:v>
                      </c:pt>
                      <c:pt idx="209">
                        <c:v>41072</c:v>
                      </c:pt>
                      <c:pt idx="210">
                        <c:v>41073</c:v>
                      </c:pt>
                      <c:pt idx="211">
                        <c:v>41074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crush!$CT$17:$CT$228</c15:sqref>
                        </c15:formulaRef>
                      </c:ext>
                    </c:extLst>
                    <c:numCache>
                      <c:formatCode>0.0%</c:formatCode>
                      <c:ptCount val="212"/>
                      <c:pt idx="0">
                        <c:v>2.2932293114921648E-2</c:v>
                      </c:pt>
                      <c:pt idx="1">
                        <c:v>2.3472593205009374E-2</c:v>
                      </c:pt>
                      <c:pt idx="2">
                        <c:v>2.4637823202757703E-2</c:v>
                      </c:pt>
                      <c:pt idx="3">
                        <c:v>3.7443862290211398E-2</c:v>
                      </c:pt>
                      <c:pt idx="4">
                        <c:v>5.1285077777428606E-2</c:v>
                      </c:pt>
                      <c:pt idx="5">
                        <c:v>7.5220939565570188E-2</c:v>
                      </c:pt>
                      <c:pt idx="6">
                        <c:v>0.10986920484011567</c:v>
                      </c:pt>
                      <c:pt idx="7">
                        <c:v>0.10876778196718276</c:v>
                      </c:pt>
                      <c:pt idx="8">
                        <c:v>0.1504686704422106</c:v>
                      </c:pt>
                      <c:pt idx="9">
                        <c:v>0.16057478687050139</c:v>
                      </c:pt>
                      <c:pt idx="10">
                        <c:v>0.13432944348270695</c:v>
                      </c:pt>
                      <c:pt idx="11">
                        <c:v>0.17533867808743978</c:v>
                      </c:pt>
                      <c:pt idx="12">
                        <c:v>0.21008421627017554</c:v>
                      </c:pt>
                      <c:pt idx="13">
                        <c:v>0.2265911620187776</c:v>
                      </c:pt>
                      <c:pt idx="14">
                        <c:v>0.2132756987632734</c:v>
                      </c:pt>
                      <c:pt idx="15">
                        <c:v>0.28688362182485611</c:v>
                      </c:pt>
                      <c:pt idx="16">
                        <c:v>0.29716711520919842</c:v>
                      </c:pt>
                      <c:pt idx="17">
                        <c:v>0.32061225276996846</c:v>
                      </c:pt>
                      <c:pt idx="18">
                        <c:v>0.33162439507793917</c:v>
                      </c:pt>
                      <c:pt idx="19">
                        <c:v>0.37796869213684109</c:v>
                      </c:pt>
                      <c:pt idx="20">
                        <c:v>0.38487645956592231</c:v>
                      </c:pt>
                      <c:pt idx="21">
                        <c:v>0.45857509005555147</c:v>
                      </c:pt>
                      <c:pt idx="22">
                        <c:v>0.47463991689025992</c:v>
                      </c:pt>
                      <c:pt idx="23">
                        <c:v>0.50413510547804619</c:v>
                      </c:pt>
                      <c:pt idx="24">
                        <c:v>0.57135404303409221</c:v>
                      </c:pt>
                      <c:pt idx="25">
                        <c:v>0.59330494997550476</c:v>
                      </c:pt>
                      <c:pt idx="26">
                        <c:v>0.61339173804546032</c:v>
                      </c:pt>
                      <c:pt idx="27">
                        <c:v>0.60737792431675797</c:v>
                      </c:pt>
                      <c:pt idx="28">
                        <c:v>0.62337502549897639</c:v>
                      </c:pt>
                      <c:pt idx="29">
                        <c:v>0.6856932758812474</c:v>
                      </c:pt>
                      <c:pt idx="30">
                        <c:v>0.69397290168396464</c:v>
                      </c:pt>
                      <c:pt idx="31">
                        <c:v>0.70039468863970844</c:v>
                      </c:pt>
                      <c:pt idx="32">
                        <c:v>0.72248285304190474</c:v>
                      </c:pt>
                      <c:pt idx="33">
                        <c:v>0.7687457485272261</c:v>
                      </c:pt>
                      <c:pt idx="34">
                        <c:v>0.78755907219395871</c:v>
                      </c:pt>
                      <c:pt idx="35">
                        <c:v>0.76778692892104439</c:v>
                      </c:pt>
                      <c:pt idx="36">
                        <c:v>0.78076635896553448</c:v>
                      </c:pt>
                      <c:pt idx="37">
                        <c:v>0.82190424584047617</c:v>
                      </c:pt>
                      <c:pt idx="38">
                        <c:v>0.77553705004766549</c:v>
                      </c:pt>
                      <c:pt idx="39">
                        <c:v>0.81148306940691406</c:v>
                      </c:pt>
                      <c:pt idx="40">
                        <c:v>0.88385040736702336</c:v>
                      </c:pt>
                      <c:pt idx="41">
                        <c:v>0.89588953609241195</c:v>
                      </c:pt>
                      <c:pt idx="42">
                        <c:v>0.91131657713462488</c:v>
                      </c:pt>
                      <c:pt idx="43">
                        <c:v>0.8962021878899451</c:v>
                      </c:pt>
                      <c:pt idx="44">
                        <c:v>0.92396387173536998</c:v>
                      </c:pt>
                      <c:pt idx="45">
                        <c:v>0.84983342468606671</c:v>
                      </c:pt>
                      <c:pt idx="46">
                        <c:v>0.6777411767109196</c:v>
                      </c:pt>
                      <c:pt idx="47">
                        <c:v>0.46159578183315264</c:v>
                      </c:pt>
                      <c:pt idx="48">
                        <c:v>0.48167357026471508</c:v>
                      </c:pt>
                      <c:pt idx="49">
                        <c:v>0.73935864902203297</c:v>
                      </c:pt>
                      <c:pt idx="50">
                        <c:v>0.91146501407701319</c:v>
                      </c:pt>
                      <c:pt idx="51">
                        <c:v>0.97732578994092534</c:v>
                      </c:pt>
                      <c:pt idx="52">
                        <c:v>0.99997680024012559</c:v>
                      </c:pt>
                      <c:pt idx="53">
                        <c:v>0.98847228325206482</c:v>
                      </c:pt>
                      <c:pt idx="54">
                        <c:v>0.99347797139722172</c:v>
                      </c:pt>
                      <c:pt idx="55">
                        <c:v>0.95976202506354591</c:v>
                      </c:pt>
                      <c:pt idx="56">
                        <c:v>0.97930032306106951</c:v>
                      </c:pt>
                      <c:pt idx="57">
                        <c:v>0.97444589527427072</c:v>
                      </c:pt>
                      <c:pt idx="58">
                        <c:v>0.92299962328157459</c:v>
                      </c:pt>
                      <c:pt idx="59">
                        <c:v>0.9760031804535223</c:v>
                      </c:pt>
                      <c:pt idx="60">
                        <c:v>0.98339541803600938</c:v>
                      </c:pt>
                      <c:pt idx="61">
                        <c:v>0.95712657386236533</c:v>
                      </c:pt>
                      <c:pt idx="62">
                        <c:v>0.95682019170911492</c:v>
                      </c:pt>
                      <c:pt idx="63">
                        <c:v>0.92308465792717398</c:v>
                      </c:pt>
                      <c:pt idx="64">
                        <c:v>0.94627664302983272</c:v>
                      </c:pt>
                      <c:pt idx="65">
                        <c:v>0.97506862457831178</c:v>
                      </c:pt>
                      <c:pt idx="66">
                        <c:v>0.96901152539158208</c:v>
                      </c:pt>
                      <c:pt idx="67">
                        <c:v>0.9615199751904796</c:v>
                      </c:pt>
                      <c:pt idx="68">
                        <c:v>1</c:v>
                      </c:pt>
                      <c:pt idx="69">
                        <c:v>0.97717602433219442</c:v>
                      </c:pt>
                      <c:pt idx="70">
                        <c:v>0.98122641176092718</c:v>
                      </c:pt>
                      <c:pt idx="71">
                        <c:v>0.96562796238096926</c:v>
                      </c:pt>
                      <c:pt idx="72">
                        <c:v>0.92921908964682631</c:v>
                      </c:pt>
                      <c:pt idx="73">
                        <c:v>0.91300537433076723</c:v>
                      </c:pt>
                      <c:pt idx="74">
                        <c:v>0.93113978063968106</c:v>
                      </c:pt>
                      <c:pt idx="75">
                        <c:v>0.82513404686314229</c:v>
                      </c:pt>
                      <c:pt idx="76">
                        <c:v>0.83886657121583297</c:v>
                      </c:pt>
                      <c:pt idx="77">
                        <c:v>0.8540386432639292</c:v>
                      </c:pt>
                      <c:pt idx="78">
                        <c:v>0.82678310863163251</c:v>
                      </c:pt>
                      <c:pt idx="79">
                        <c:v>0.91818458837563965</c:v>
                      </c:pt>
                      <c:pt idx="80">
                        <c:v>0.88706814659059374</c:v>
                      </c:pt>
                      <c:pt idx="81">
                        <c:v>0.94796181753417375</c:v>
                      </c:pt>
                      <c:pt idx="82">
                        <c:v>0.96657072380884312</c:v>
                      </c:pt>
                      <c:pt idx="83">
                        <c:v>0.9130521994389641</c:v>
                      </c:pt>
                      <c:pt idx="84">
                        <c:v>0.9323512440738867</c:v>
                      </c:pt>
                      <c:pt idx="85">
                        <c:v>0.93412056052613224</c:v>
                      </c:pt>
                      <c:pt idx="86">
                        <c:v>0.86167291091403997</c:v>
                      </c:pt>
                      <c:pt idx="87">
                        <c:v>0.77258355972216008</c:v>
                      </c:pt>
                      <c:pt idx="88">
                        <c:v>0.81995290210000671</c:v>
                      </c:pt>
                      <c:pt idx="89">
                        <c:v>0.93461327775300373</c:v>
                      </c:pt>
                      <c:pt idx="90">
                        <c:v>0.9545633792734971</c:v>
                      </c:pt>
                      <c:pt idx="91">
                        <c:v>0.95961472994379293</c:v>
                      </c:pt>
                      <c:pt idx="92">
                        <c:v>0.92530682123595742</c:v>
                      </c:pt>
                      <c:pt idx="93">
                        <c:v>0.90508700044896329</c:v>
                      </c:pt>
                      <c:pt idx="94">
                        <c:v>0.93108884497000943</c:v>
                      </c:pt>
                      <c:pt idx="95">
                        <c:v>0.94586914729225635</c:v>
                      </c:pt>
                      <c:pt idx="96">
                        <c:v>0.92831792170343874</c:v>
                      </c:pt>
                      <c:pt idx="97">
                        <c:v>0.93818537644086408</c:v>
                      </c:pt>
                      <c:pt idx="98">
                        <c:v>0.940411712592367</c:v>
                      </c:pt>
                      <c:pt idx="99">
                        <c:v>0.9415968103039325</c:v>
                      </c:pt>
                      <c:pt idx="100">
                        <c:v>0.9353423834056922</c:v>
                      </c:pt>
                      <c:pt idx="101">
                        <c:v>0.9341319683722662</c:v>
                      </c:pt>
                      <c:pt idx="102">
                        <c:v>0.9183410699774931</c:v>
                      </c:pt>
                      <c:pt idx="103">
                        <c:v>0.9092318269897024</c:v>
                      </c:pt>
                      <c:pt idx="104">
                        <c:v>0.92752291212437665</c:v>
                      </c:pt>
                      <c:pt idx="105">
                        <c:v>0.91153328469031336</c:v>
                      </c:pt>
                      <c:pt idx="106">
                        <c:v>0.84921470214143735</c:v>
                      </c:pt>
                      <c:pt idx="107">
                        <c:v>0.89557147620768762</c:v>
                      </c:pt>
                      <c:pt idx="108">
                        <c:v>0.92039268650561945</c:v>
                      </c:pt>
                      <c:pt idx="109">
                        <c:v>0.8343434692167343</c:v>
                      </c:pt>
                      <c:pt idx="110">
                        <c:v>0.69591222514616036</c:v>
                      </c:pt>
                      <c:pt idx="111">
                        <c:v>0.78393891315342612</c:v>
                      </c:pt>
                      <c:pt idx="112">
                        <c:v>0.85445571993142</c:v>
                      </c:pt>
                      <c:pt idx="113">
                        <c:v>0.91865161459325928</c:v>
                      </c:pt>
                      <c:pt idx="114">
                        <c:v>0.9168417011562815</c:v>
                      </c:pt>
                      <c:pt idx="115">
                        <c:v>0.92323089426593596</c:v>
                      </c:pt>
                      <c:pt idx="116">
                        <c:v>0.88534119175807069</c:v>
                      </c:pt>
                      <c:pt idx="117">
                        <c:v>0.8768061194717679</c:v>
                      </c:pt>
                      <c:pt idx="118">
                        <c:v>0.87269123982465213</c:v>
                      </c:pt>
                      <c:pt idx="119">
                        <c:v>0.88630564781597665</c:v>
                      </c:pt>
                      <c:pt idx="120">
                        <c:v>0.8595567295060822</c:v>
                      </c:pt>
                      <c:pt idx="121">
                        <c:v>0.79593863861774716</c:v>
                      </c:pt>
                      <c:pt idx="122">
                        <c:v>0.74527707903998819</c:v>
                      </c:pt>
                      <c:pt idx="123">
                        <c:v>0.75853544597371148</c:v>
                      </c:pt>
                      <c:pt idx="124">
                        <c:v>0.75452414001968438</c:v>
                      </c:pt>
                      <c:pt idx="125">
                        <c:v>0.75552190615786707</c:v>
                      </c:pt>
                      <c:pt idx="126">
                        <c:v>0.72391977454526124</c:v>
                      </c:pt>
                      <c:pt idx="127">
                        <c:v>0.71664200468179506</c:v>
                      </c:pt>
                      <c:pt idx="128">
                        <c:v>0.67925348964872212</c:v>
                      </c:pt>
                      <c:pt idx="129">
                        <c:v>0.6753277269703557</c:v>
                      </c:pt>
                      <c:pt idx="130">
                        <c:v>0.64362561321584788</c:v>
                      </c:pt>
                      <c:pt idx="131">
                        <c:v>0.59282543014222355</c:v>
                      </c:pt>
                      <c:pt idx="132">
                        <c:v>0.60481132086832734</c:v>
                      </c:pt>
                      <c:pt idx="133">
                        <c:v>0.59242712711486811</c:v>
                      </c:pt>
                      <c:pt idx="134">
                        <c:v>0.54518630206457941</c:v>
                      </c:pt>
                      <c:pt idx="135">
                        <c:v>0.49866032026422197</c:v>
                      </c:pt>
                      <c:pt idx="136">
                        <c:v>0.46518102186150329</c:v>
                      </c:pt>
                      <c:pt idx="137">
                        <c:v>0.40893493234452238</c:v>
                      </c:pt>
                      <c:pt idx="138">
                        <c:v>0.39118261102948448</c:v>
                      </c:pt>
                      <c:pt idx="139">
                        <c:v>0.37330504215173294</c:v>
                      </c:pt>
                      <c:pt idx="140">
                        <c:v>0.33342945057861517</c:v>
                      </c:pt>
                      <c:pt idx="141">
                        <c:v>0.28555224625368747</c:v>
                      </c:pt>
                      <c:pt idx="142">
                        <c:v>0.2559008251889926</c:v>
                      </c:pt>
                      <c:pt idx="143">
                        <c:v>0.2237165301164441</c:v>
                      </c:pt>
                      <c:pt idx="144">
                        <c:v>0.18531678581827082</c:v>
                      </c:pt>
                      <c:pt idx="145">
                        <c:v>0.15668311278788025</c:v>
                      </c:pt>
                      <c:pt idx="146">
                        <c:v>0.11829939552740011</c:v>
                      </c:pt>
                      <c:pt idx="147">
                        <c:v>8.6581586901776045E-2</c:v>
                      </c:pt>
                      <c:pt idx="148">
                        <c:v>5.6136069716105665E-2</c:v>
                      </c:pt>
                      <c:pt idx="149">
                        <c:v>3.1743271270373533E-2</c:v>
                      </c:pt>
                      <c:pt idx="150">
                        <c:v>1.0356653074535455E-2</c:v>
                      </c:pt>
                      <c:pt idx="151">
                        <c:v>9.6319693895224497E-3</c:v>
                      </c:pt>
                      <c:pt idx="152">
                        <c:v>1.7019561829925853E-2</c:v>
                      </c:pt>
                      <c:pt idx="153">
                        <c:v>2.8991582525072224E-2</c:v>
                      </c:pt>
                      <c:pt idx="154">
                        <c:v>3.5043522749516491E-2</c:v>
                      </c:pt>
                      <c:pt idx="155">
                        <c:v>5.162940996296006E-2</c:v>
                      </c:pt>
                      <c:pt idx="156">
                        <c:v>6.1968655432422477E-2</c:v>
                      </c:pt>
                      <c:pt idx="157">
                        <c:v>5.2779464099877146E-2</c:v>
                      </c:pt>
                      <c:pt idx="158">
                        <c:v>6.7633704627759222E-2</c:v>
                      </c:pt>
                      <c:pt idx="159">
                        <c:v>5.6143989813112152E-2</c:v>
                      </c:pt>
                      <c:pt idx="160">
                        <c:v>4.9249021177732409E-2</c:v>
                      </c:pt>
                      <c:pt idx="161">
                        <c:v>5.5745524854558998E-2</c:v>
                      </c:pt>
                      <c:pt idx="162">
                        <c:v>4.7866107884971219E-2</c:v>
                      </c:pt>
                      <c:pt idx="163">
                        <c:v>4.7960349773070503E-2</c:v>
                      </c:pt>
                      <c:pt idx="164">
                        <c:v>5.2484531313567374E-2</c:v>
                      </c:pt>
                      <c:pt idx="165">
                        <c:v>4.7412534414011505E-2</c:v>
                      </c:pt>
                      <c:pt idx="166">
                        <c:v>5.68238932905007E-2</c:v>
                      </c:pt>
                      <c:pt idx="167">
                        <c:v>4.9171854728098298E-2</c:v>
                      </c:pt>
                      <c:pt idx="168">
                        <c:v>3.6624563029666345E-2</c:v>
                      </c:pt>
                      <c:pt idx="169">
                        <c:v>3.4252644492367236E-2</c:v>
                      </c:pt>
                      <c:pt idx="170">
                        <c:v>2.3536929720311239E-2</c:v>
                      </c:pt>
                      <c:pt idx="171">
                        <c:v>2.5824675169118207E-2</c:v>
                      </c:pt>
                      <c:pt idx="172">
                        <c:v>1.7217398171521025E-2</c:v>
                      </c:pt>
                      <c:pt idx="173">
                        <c:v>1.3668208597799622E-2</c:v>
                      </c:pt>
                      <c:pt idx="174">
                        <c:v>1.1569901904138589E-2</c:v>
                      </c:pt>
                      <c:pt idx="175">
                        <c:v>1.218644460555262E-2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4.8248753410011407E-3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50E-4351-82AB-2584ED13D2B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crush!$CU$2:$CU$16</c15:sqref>
                        </c15:formulaRef>
                      </c:ext>
                    </c:extLst>
                    <c:strCache>
                      <c:ptCount val="15"/>
                      <c:pt idx="0">
                        <c:v>2013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crush!$CS$17:$CS$228</c15:sqref>
                        </c15:formulaRef>
                      </c:ext>
                    </c:extLst>
                    <c:numCache>
                      <c:formatCode>m/d/yyyy</c:formatCode>
                      <c:ptCount val="212"/>
                      <c:pt idx="0">
                        <c:v>40862</c:v>
                      </c:pt>
                      <c:pt idx="1">
                        <c:v>40863</c:v>
                      </c:pt>
                      <c:pt idx="2">
                        <c:v>40864</c:v>
                      </c:pt>
                      <c:pt idx="3">
                        <c:v>40865</c:v>
                      </c:pt>
                      <c:pt idx="4">
                        <c:v>40866</c:v>
                      </c:pt>
                      <c:pt idx="5">
                        <c:v>40867</c:v>
                      </c:pt>
                      <c:pt idx="6">
                        <c:v>40868</c:v>
                      </c:pt>
                      <c:pt idx="7">
                        <c:v>40869</c:v>
                      </c:pt>
                      <c:pt idx="8">
                        <c:v>40870</c:v>
                      </c:pt>
                      <c:pt idx="9">
                        <c:v>40871</c:v>
                      </c:pt>
                      <c:pt idx="10">
                        <c:v>40872</c:v>
                      </c:pt>
                      <c:pt idx="11">
                        <c:v>40873</c:v>
                      </c:pt>
                      <c:pt idx="12">
                        <c:v>40874</c:v>
                      </c:pt>
                      <c:pt idx="13">
                        <c:v>40875</c:v>
                      </c:pt>
                      <c:pt idx="14">
                        <c:v>40876</c:v>
                      </c:pt>
                      <c:pt idx="15">
                        <c:v>40877</c:v>
                      </c:pt>
                      <c:pt idx="16">
                        <c:v>40878</c:v>
                      </c:pt>
                      <c:pt idx="17">
                        <c:v>40879</c:v>
                      </c:pt>
                      <c:pt idx="18">
                        <c:v>40880</c:v>
                      </c:pt>
                      <c:pt idx="19">
                        <c:v>40881</c:v>
                      </c:pt>
                      <c:pt idx="20">
                        <c:v>40882</c:v>
                      </c:pt>
                      <c:pt idx="21">
                        <c:v>40883</c:v>
                      </c:pt>
                      <c:pt idx="22">
                        <c:v>40884</c:v>
                      </c:pt>
                      <c:pt idx="23">
                        <c:v>40885</c:v>
                      </c:pt>
                      <c:pt idx="24">
                        <c:v>40886</c:v>
                      </c:pt>
                      <c:pt idx="25">
                        <c:v>40887</c:v>
                      </c:pt>
                      <c:pt idx="26">
                        <c:v>40888</c:v>
                      </c:pt>
                      <c:pt idx="27">
                        <c:v>40889</c:v>
                      </c:pt>
                      <c:pt idx="28">
                        <c:v>40890</c:v>
                      </c:pt>
                      <c:pt idx="29">
                        <c:v>40891</c:v>
                      </c:pt>
                      <c:pt idx="30">
                        <c:v>40892</c:v>
                      </c:pt>
                      <c:pt idx="31">
                        <c:v>40893</c:v>
                      </c:pt>
                      <c:pt idx="32">
                        <c:v>40894</c:v>
                      </c:pt>
                      <c:pt idx="33">
                        <c:v>40895</c:v>
                      </c:pt>
                      <c:pt idx="34">
                        <c:v>40896</c:v>
                      </c:pt>
                      <c:pt idx="35">
                        <c:v>40897</c:v>
                      </c:pt>
                      <c:pt idx="36">
                        <c:v>40898</c:v>
                      </c:pt>
                      <c:pt idx="37">
                        <c:v>40899</c:v>
                      </c:pt>
                      <c:pt idx="38">
                        <c:v>40900</c:v>
                      </c:pt>
                      <c:pt idx="39">
                        <c:v>40901</c:v>
                      </c:pt>
                      <c:pt idx="40">
                        <c:v>40902</c:v>
                      </c:pt>
                      <c:pt idx="41">
                        <c:v>40903</c:v>
                      </c:pt>
                      <c:pt idx="42">
                        <c:v>40904</c:v>
                      </c:pt>
                      <c:pt idx="43">
                        <c:v>40905</c:v>
                      </c:pt>
                      <c:pt idx="44">
                        <c:v>40906</c:v>
                      </c:pt>
                      <c:pt idx="45">
                        <c:v>40907</c:v>
                      </c:pt>
                      <c:pt idx="46">
                        <c:v>40908</c:v>
                      </c:pt>
                      <c:pt idx="47">
                        <c:v>40909</c:v>
                      </c:pt>
                      <c:pt idx="48">
                        <c:v>40910</c:v>
                      </c:pt>
                      <c:pt idx="49">
                        <c:v>40911</c:v>
                      </c:pt>
                      <c:pt idx="50">
                        <c:v>40912</c:v>
                      </c:pt>
                      <c:pt idx="51">
                        <c:v>40913</c:v>
                      </c:pt>
                      <c:pt idx="52">
                        <c:v>40914</c:v>
                      </c:pt>
                      <c:pt idx="53">
                        <c:v>40915</c:v>
                      </c:pt>
                      <c:pt idx="54">
                        <c:v>40916</c:v>
                      </c:pt>
                      <c:pt idx="55">
                        <c:v>40917</c:v>
                      </c:pt>
                      <c:pt idx="56">
                        <c:v>40918</c:v>
                      </c:pt>
                      <c:pt idx="57">
                        <c:v>40919</c:v>
                      </c:pt>
                      <c:pt idx="58">
                        <c:v>40920</c:v>
                      </c:pt>
                      <c:pt idx="59">
                        <c:v>40921</c:v>
                      </c:pt>
                      <c:pt idx="60">
                        <c:v>40922</c:v>
                      </c:pt>
                      <c:pt idx="61">
                        <c:v>40923</c:v>
                      </c:pt>
                      <c:pt idx="62">
                        <c:v>40924</c:v>
                      </c:pt>
                      <c:pt idx="63">
                        <c:v>40925</c:v>
                      </c:pt>
                      <c:pt idx="64">
                        <c:v>40926</c:v>
                      </c:pt>
                      <c:pt idx="65">
                        <c:v>40927</c:v>
                      </c:pt>
                      <c:pt idx="66">
                        <c:v>40928</c:v>
                      </c:pt>
                      <c:pt idx="67">
                        <c:v>40929</c:v>
                      </c:pt>
                      <c:pt idx="68">
                        <c:v>40930</c:v>
                      </c:pt>
                      <c:pt idx="69">
                        <c:v>40931</c:v>
                      </c:pt>
                      <c:pt idx="70">
                        <c:v>40932</c:v>
                      </c:pt>
                      <c:pt idx="71">
                        <c:v>40933</c:v>
                      </c:pt>
                      <c:pt idx="72">
                        <c:v>40934</c:v>
                      </c:pt>
                      <c:pt idx="73">
                        <c:v>40935</c:v>
                      </c:pt>
                      <c:pt idx="74">
                        <c:v>40936</c:v>
                      </c:pt>
                      <c:pt idx="75">
                        <c:v>40937</c:v>
                      </c:pt>
                      <c:pt idx="76">
                        <c:v>40938</c:v>
                      </c:pt>
                      <c:pt idx="77">
                        <c:v>40939</c:v>
                      </c:pt>
                      <c:pt idx="78">
                        <c:v>40940</c:v>
                      </c:pt>
                      <c:pt idx="79">
                        <c:v>40941</c:v>
                      </c:pt>
                      <c:pt idx="80">
                        <c:v>40942</c:v>
                      </c:pt>
                      <c:pt idx="81">
                        <c:v>40943</c:v>
                      </c:pt>
                      <c:pt idx="82">
                        <c:v>40944</c:v>
                      </c:pt>
                      <c:pt idx="83">
                        <c:v>40945</c:v>
                      </c:pt>
                      <c:pt idx="84">
                        <c:v>40946</c:v>
                      </c:pt>
                      <c:pt idx="85">
                        <c:v>40947</c:v>
                      </c:pt>
                      <c:pt idx="86">
                        <c:v>40948</c:v>
                      </c:pt>
                      <c:pt idx="87">
                        <c:v>40949</c:v>
                      </c:pt>
                      <c:pt idx="88">
                        <c:v>40950</c:v>
                      </c:pt>
                      <c:pt idx="89">
                        <c:v>40951</c:v>
                      </c:pt>
                      <c:pt idx="90">
                        <c:v>40952</c:v>
                      </c:pt>
                      <c:pt idx="91">
                        <c:v>40953</c:v>
                      </c:pt>
                      <c:pt idx="92">
                        <c:v>40954</c:v>
                      </c:pt>
                      <c:pt idx="93">
                        <c:v>40955</c:v>
                      </c:pt>
                      <c:pt idx="94">
                        <c:v>40956</c:v>
                      </c:pt>
                      <c:pt idx="95">
                        <c:v>40957</c:v>
                      </c:pt>
                      <c:pt idx="96">
                        <c:v>40958</c:v>
                      </c:pt>
                      <c:pt idx="97">
                        <c:v>40959</c:v>
                      </c:pt>
                      <c:pt idx="98">
                        <c:v>40960</c:v>
                      </c:pt>
                      <c:pt idx="99">
                        <c:v>40961</c:v>
                      </c:pt>
                      <c:pt idx="100">
                        <c:v>40962</c:v>
                      </c:pt>
                      <c:pt idx="101">
                        <c:v>40963</c:v>
                      </c:pt>
                      <c:pt idx="102">
                        <c:v>40964</c:v>
                      </c:pt>
                      <c:pt idx="103">
                        <c:v>40965</c:v>
                      </c:pt>
                      <c:pt idx="104">
                        <c:v>40966</c:v>
                      </c:pt>
                      <c:pt idx="105">
                        <c:v>40967</c:v>
                      </c:pt>
                      <c:pt idx="106">
                        <c:v>40969</c:v>
                      </c:pt>
                      <c:pt idx="107">
                        <c:v>40970</c:v>
                      </c:pt>
                      <c:pt idx="108">
                        <c:v>40971</c:v>
                      </c:pt>
                      <c:pt idx="109">
                        <c:v>40972</c:v>
                      </c:pt>
                      <c:pt idx="110">
                        <c:v>40973</c:v>
                      </c:pt>
                      <c:pt idx="111">
                        <c:v>40974</c:v>
                      </c:pt>
                      <c:pt idx="112">
                        <c:v>40975</c:v>
                      </c:pt>
                      <c:pt idx="113">
                        <c:v>40976</c:v>
                      </c:pt>
                      <c:pt idx="114">
                        <c:v>40977</c:v>
                      </c:pt>
                      <c:pt idx="115">
                        <c:v>40978</c:v>
                      </c:pt>
                      <c:pt idx="116">
                        <c:v>40979</c:v>
                      </c:pt>
                      <c:pt idx="117">
                        <c:v>40980</c:v>
                      </c:pt>
                      <c:pt idx="118">
                        <c:v>40981</c:v>
                      </c:pt>
                      <c:pt idx="119">
                        <c:v>40982</c:v>
                      </c:pt>
                      <c:pt idx="120">
                        <c:v>40983</c:v>
                      </c:pt>
                      <c:pt idx="121">
                        <c:v>40984</c:v>
                      </c:pt>
                      <c:pt idx="122">
                        <c:v>40985</c:v>
                      </c:pt>
                      <c:pt idx="123">
                        <c:v>40986</c:v>
                      </c:pt>
                      <c:pt idx="124">
                        <c:v>40987</c:v>
                      </c:pt>
                      <c:pt idx="125">
                        <c:v>40988</c:v>
                      </c:pt>
                      <c:pt idx="126">
                        <c:v>40989</c:v>
                      </c:pt>
                      <c:pt idx="127">
                        <c:v>40990</c:v>
                      </c:pt>
                      <c:pt idx="128">
                        <c:v>40991</c:v>
                      </c:pt>
                      <c:pt idx="129">
                        <c:v>40992</c:v>
                      </c:pt>
                      <c:pt idx="130">
                        <c:v>40993</c:v>
                      </c:pt>
                      <c:pt idx="131">
                        <c:v>40994</c:v>
                      </c:pt>
                      <c:pt idx="132">
                        <c:v>40995</c:v>
                      </c:pt>
                      <c:pt idx="133">
                        <c:v>40996</c:v>
                      </c:pt>
                      <c:pt idx="134">
                        <c:v>40997</c:v>
                      </c:pt>
                      <c:pt idx="135">
                        <c:v>40998</c:v>
                      </c:pt>
                      <c:pt idx="136">
                        <c:v>40999</c:v>
                      </c:pt>
                      <c:pt idx="137">
                        <c:v>41000</c:v>
                      </c:pt>
                      <c:pt idx="138">
                        <c:v>41001</c:v>
                      </c:pt>
                      <c:pt idx="139">
                        <c:v>41002</c:v>
                      </c:pt>
                      <c:pt idx="140">
                        <c:v>41003</c:v>
                      </c:pt>
                      <c:pt idx="141">
                        <c:v>41004</c:v>
                      </c:pt>
                      <c:pt idx="142">
                        <c:v>41005</c:v>
                      </c:pt>
                      <c:pt idx="143">
                        <c:v>41006</c:v>
                      </c:pt>
                      <c:pt idx="144">
                        <c:v>41007</c:v>
                      </c:pt>
                      <c:pt idx="145">
                        <c:v>41008</c:v>
                      </c:pt>
                      <c:pt idx="146">
                        <c:v>41009</c:v>
                      </c:pt>
                      <c:pt idx="147">
                        <c:v>41010</c:v>
                      </c:pt>
                      <c:pt idx="148">
                        <c:v>41011</c:v>
                      </c:pt>
                      <c:pt idx="149">
                        <c:v>41012</c:v>
                      </c:pt>
                      <c:pt idx="150">
                        <c:v>41013</c:v>
                      </c:pt>
                      <c:pt idx="151">
                        <c:v>41014</c:v>
                      </c:pt>
                      <c:pt idx="152">
                        <c:v>41015</c:v>
                      </c:pt>
                      <c:pt idx="153">
                        <c:v>41016</c:v>
                      </c:pt>
                      <c:pt idx="154">
                        <c:v>41017</c:v>
                      </c:pt>
                      <c:pt idx="155">
                        <c:v>41018</c:v>
                      </c:pt>
                      <c:pt idx="156">
                        <c:v>41019</c:v>
                      </c:pt>
                      <c:pt idx="157">
                        <c:v>41020</c:v>
                      </c:pt>
                      <c:pt idx="158">
                        <c:v>41021</c:v>
                      </c:pt>
                      <c:pt idx="159">
                        <c:v>41022</c:v>
                      </c:pt>
                      <c:pt idx="160">
                        <c:v>41023</c:v>
                      </c:pt>
                      <c:pt idx="161">
                        <c:v>41024</c:v>
                      </c:pt>
                      <c:pt idx="162">
                        <c:v>41025</c:v>
                      </c:pt>
                      <c:pt idx="163">
                        <c:v>41026</c:v>
                      </c:pt>
                      <c:pt idx="164">
                        <c:v>41027</c:v>
                      </c:pt>
                      <c:pt idx="165">
                        <c:v>41028</c:v>
                      </c:pt>
                      <c:pt idx="166">
                        <c:v>41029</c:v>
                      </c:pt>
                      <c:pt idx="167">
                        <c:v>41030</c:v>
                      </c:pt>
                      <c:pt idx="168">
                        <c:v>41031</c:v>
                      </c:pt>
                      <c:pt idx="169">
                        <c:v>41032</c:v>
                      </c:pt>
                      <c:pt idx="170">
                        <c:v>41033</c:v>
                      </c:pt>
                      <c:pt idx="171">
                        <c:v>41034</c:v>
                      </c:pt>
                      <c:pt idx="172">
                        <c:v>41035</c:v>
                      </c:pt>
                      <c:pt idx="173">
                        <c:v>41036</c:v>
                      </c:pt>
                      <c:pt idx="174">
                        <c:v>41037</c:v>
                      </c:pt>
                      <c:pt idx="175">
                        <c:v>41038</c:v>
                      </c:pt>
                      <c:pt idx="176">
                        <c:v>41039</c:v>
                      </c:pt>
                      <c:pt idx="177">
                        <c:v>41040</c:v>
                      </c:pt>
                      <c:pt idx="178">
                        <c:v>41041</c:v>
                      </c:pt>
                      <c:pt idx="179">
                        <c:v>41042</c:v>
                      </c:pt>
                      <c:pt idx="180">
                        <c:v>41043</c:v>
                      </c:pt>
                      <c:pt idx="181">
                        <c:v>41044</c:v>
                      </c:pt>
                      <c:pt idx="182">
                        <c:v>41045</c:v>
                      </c:pt>
                      <c:pt idx="183">
                        <c:v>41046</c:v>
                      </c:pt>
                      <c:pt idx="184">
                        <c:v>41047</c:v>
                      </c:pt>
                      <c:pt idx="185">
                        <c:v>41048</c:v>
                      </c:pt>
                      <c:pt idx="186">
                        <c:v>41049</c:v>
                      </c:pt>
                      <c:pt idx="187">
                        <c:v>41050</c:v>
                      </c:pt>
                      <c:pt idx="188">
                        <c:v>41051</c:v>
                      </c:pt>
                      <c:pt idx="189">
                        <c:v>41052</c:v>
                      </c:pt>
                      <c:pt idx="190">
                        <c:v>41053</c:v>
                      </c:pt>
                      <c:pt idx="191">
                        <c:v>41054</c:v>
                      </c:pt>
                      <c:pt idx="192">
                        <c:v>41055</c:v>
                      </c:pt>
                      <c:pt idx="193">
                        <c:v>41056</c:v>
                      </c:pt>
                      <c:pt idx="194">
                        <c:v>41057</c:v>
                      </c:pt>
                      <c:pt idx="195">
                        <c:v>41058</c:v>
                      </c:pt>
                      <c:pt idx="196">
                        <c:v>41059</c:v>
                      </c:pt>
                      <c:pt idx="197">
                        <c:v>41060</c:v>
                      </c:pt>
                      <c:pt idx="198">
                        <c:v>41061</c:v>
                      </c:pt>
                      <c:pt idx="199">
                        <c:v>41062</c:v>
                      </c:pt>
                      <c:pt idx="200">
                        <c:v>41063</c:v>
                      </c:pt>
                      <c:pt idx="201">
                        <c:v>41064</c:v>
                      </c:pt>
                      <c:pt idx="202">
                        <c:v>41065</c:v>
                      </c:pt>
                      <c:pt idx="203">
                        <c:v>41066</c:v>
                      </c:pt>
                      <c:pt idx="204">
                        <c:v>41067</c:v>
                      </c:pt>
                      <c:pt idx="205">
                        <c:v>41068</c:v>
                      </c:pt>
                      <c:pt idx="206">
                        <c:v>41069</c:v>
                      </c:pt>
                      <c:pt idx="207">
                        <c:v>41070</c:v>
                      </c:pt>
                      <c:pt idx="208">
                        <c:v>41071</c:v>
                      </c:pt>
                      <c:pt idx="209">
                        <c:v>41072</c:v>
                      </c:pt>
                      <c:pt idx="210">
                        <c:v>41073</c:v>
                      </c:pt>
                      <c:pt idx="211">
                        <c:v>41074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crush!$CU$17:$CU$228</c15:sqref>
                        </c15:formulaRef>
                      </c:ext>
                    </c:extLst>
                    <c:numCache>
                      <c:formatCode>0.0%</c:formatCode>
                      <c:ptCount val="212"/>
                      <c:pt idx="10">
                        <c:v>6.5124937889402598E-3</c:v>
                      </c:pt>
                      <c:pt idx="11">
                        <c:v>1.6556190000095849E-2</c:v>
                      </c:pt>
                      <c:pt idx="12">
                        <c:v>1.6824456862382556E-2</c:v>
                      </c:pt>
                      <c:pt idx="13">
                        <c:v>5.6177913922364354E-2</c:v>
                      </c:pt>
                      <c:pt idx="14">
                        <c:v>9.7652643059574551E-2</c:v>
                      </c:pt>
                      <c:pt idx="15">
                        <c:v>0.11005476367171611</c:v>
                      </c:pt>
                      <c:pt idx="16">
                        <c:v>0.15646794626864419</c:v>
                      </c:pt>
                      <c:pt idx="17">
                        <c:v>0.22387559651527872</c:v>
                      </c:pt>
                      <c:pt idx="18">
                        <c:v>0.27630334425215597</c:v>
                      </c:pt>
                      <c:pt idx="19">
                        <c:v>0.30418724295987815</c:v>
                      </c:pt>
                      <c:pt idx="20">
                        <c:v>0.3351686227879247</c:v>
                      </c:pt>
                      <c:pt idx="21">
                        <c:v>0.40975209229257886</c:v>
                      </c:pt>
                      <c:pt idx="22">
                        <c:v>0.45985880109096788</c:v>
                      </c:pt>
                      <c:pt idx="23">
                        <c:v>0.49938799287249708</c:v>
                      </c:pt>
                      <c:pt idx="24">
                        <c:v>0.55737330136142471</c:v>
                      </c:pt>
                      <c:pt idx="25">
                        <c:v>0.61361155252007904</c:v>
                      </c:pt>
                      <c:pt idx="26">
                        <c:v>0.658787653716151</c:v>
                      </c:pt>
                      <c:pt idx="27">
                        <c:v>0.69557118914079674</c:v>
                      </c:pt>
                      <c:pt idx="28">
                        <c:v>0.72656291647355498</c:v>
                      </c:pt>
                      <c:pt idx="29">
                        <c:v>0.73368457818835386</c:v>
                      </c:pt>
                      <c:pt idx="30">
                        <c:v>0.73474406183665197</c:v>
                      </c:pt>
                      <c:pt idx="31">
                        <c:v>0.72324921812021181</c:v>
                      </c:pt>
                      <c:pt idx="32">
                        <c:v>0.67607575081400051</c:v>
                      </c:pt>
                      <c:pt idx="33">
                        <c:v>0.71940292337587208</c:v>
                      </c:pt>
                      <c:pt idx="34">
                        <c:v>0.79493302390551734</c:v>
                      </c:pt>
                      <c:pt idx="35">
                        <c:v>0.81687086707756784</c:v>
                      </c:pt>
                      <c:pt idx="36">
                        <c:v>0.8890282908778252</c:v>
                      </c:pt>
                      <c:pt idx="37">
                        <c:v>0.88871800018201952</c:v>
                      </c:pt>
                      <c:pt idx="38">
                        <c:v>0.89371727104065901</c:v>
                      </c:pt>
                      <c:pt idx="39">
                        <c:v>0.93648672990427739</c:v>
                      </c:pt>
                      <c:pt idx="40">
                        <c:v>0.94607481900079204</c:v>
                      </c:pt>
                      <c:pt idx="41">
                        <c:v>0.95025298775122924</c:v>
                      </c:pt>
                      <c:pt idx="42">
                        <c:v>0.95588607808523207</c:v>
                      </c:pt>
                      <c:pt idx="43">
                        <c:v>0.92827429234247583</c:v>
                      </c:pt>
                      <c:pt idx="44">
                        <c:v>0.91037760351392516</c:v>
                      </c:pt>
                      <c:pt idx="45">
                        <c:v>0.88071837550018106</c:v>
                      </c:pt>
                      <c:pt idx="46">
                        <c:v>0.70218926589080422</c:v>
                      </c:pt>
                      <c:pt idx="47">
                        <c:v>0.48152854065602851</c:v>
                      </c:pt>
                      <c:pt idx="48">
                        <c:v>0.45794283215014175</c:v>
                      </c:pt>
                      <c:pt idx="49">
                        <c:v>0.73060470463173144</c:v>
                      </c:pt>
                      <c:pt idx="50">
                        <c:v>0.91578412430857514</c:v>
                      </c:pt>
                      <c:pt idx="51">
                        <c:v>0.96669340573921292</c:v>
                      </c:pt>
                      <c:pt idx="52">
                        <c:v>0.96856439784633419</c:v>
                      </c:pt>
                      <c:pt idx="53">
                        <c:v>0.98592974350836116</c:v>
                      </c:pt>
                      <c:pt idx="54">
                        <c:v>0.98042816971915858</c:v>
                      </c:pt>
                      <c:pt idx="55">
                        <c:v>0.95909473606128104</c:v>
                      </c:pt>
                      <c:pt idx="56">
                        <c:v>0.93953296326692992</c:v>
                      </c:pt>
                      <c:pt idx="57">
                        <c:v>0.97327913873435556</c:v>
                      </c:pt>
                      <c:pt idx="58">
                        <c:v>0.96403050061026152</c:v>
                      </c:pt>
                      <c:pt idx="59">
                        <c:v>0.94668226794442945</c:v>
                      </c:pt>
                      <c:pt idx="60">
                        <c:v>0.96800858079048091</c:v>
                      </c:pt>
                      <c:pt idx="61">
                        <c:v>0.97618718129162541</c:v>
                      </c:pt>
                      <c:pt idx="62">
                        <c:v>0.92091698601457828</c:v>
                      </c:pt>
                      <c:pt idx="63">
                        <c:v>0.93796214002734402</c:v>
                      </c:pt>
                      <c:pt idx="64">
                        <c:v>0.99992531742491464</c:v>
                      </c:pt>
                      <c:pt idx="65">
                        <c:v>1</c:v>
                      </c:pt>
                      <c:pt idx="66">
                        <c:v>0.98436489829353324</c:v>
                      </c:pt>
                      <c:pt idx="67">
                        <c:v>0.96443999770738609</c:v>
                      </c:pt>
                      <c:pt idx="68">
                        <c:v>0.97543789422725691</c:v>
                      </c:pt>
                      <c:pt idx="69">
                        <c:v>0.96242971042083436</c:v>
                      </c:pt>
                      <c:pt idx="70">
                        <c:v>0.9649748508627517</c:v>
                      </c:pt>
                      <c:pt idx="71">
                        <c:v>0.94952057168108162</c:v>
                      </c:pt>
                      <c:pt idx="72">
                        <c:v>0.94907352106454113</c:v>
                      </c:pt>
                      <c:pt idx="73">
                        <c:v>0.95236901645252314</c:v>
                      </c:pt>
                      <c:pt idx="74">
                        <c:v>0.92624628705481082</c:v>
                      </c:pt>
                      <c:pt idx="75">
                        <c:v>0.9014682627102184</c:v>
                      </c:pt>
                      <c:pt idx="76">
                        <c:v>0.76251917009692638</c:v>
                      </c:pt>
                      <c:pt idx="77">
                        <c:v>0.63836116564176559</c:v>
                      </c:pt>
                      <c:pt idx="78">
                        <c:v>0.69198394693784371</c:v>
                      </c:pt>
                      <c:pt idx="79">
                        <c:v>0.86313119470234523</c:v>
                      </c:pt>
                      <c:pt idx="80">
                        <c:v>0.92441414970784119</c:v>
                      </c:pt>
                      <c:pt idx="81">
                        <c:v>0.94382986663291313</c:v>
                      </c:pt>
                      <c:pt idx="82">
                        <c:v>0.93246262133420188</c:v>
                      </c:pt>
                      <c:pt idx="83">
                        <c:v>0.93640478054793408</c:v>
                      </c:pt>
                      <c:pt idx="84">
                        <c:v>0.8915510221297257</c:v>
                      </c:pt>
                      <c:pt idx="85">
                        <c:v>0.96180045249046608</c:v>
                      </c:pt>
                      <c:pt idx="86">
                        <c:v>0.95200892328856634</c:v>
                      </c:pt>
                      <c:pt idx="87">
                        <c:v>0.9779579250445164</c:v>
                      </c:pt>
                      <c:pt idx="88">
                        <c:v>0.96338873444334094</c:v>
                      </c:pt>
                      <c:pt idx="89">
                        <c:v>0.95526857453609493</c:v>
                      </c:pt>
                      <c:pt idx="90">
                        <c:v>0.96822962365793763</c:v>
                      </c:pt>
                      <c:pt idx="91">
                        <c:v>0.96187009527855949</c:v>
                      </c:pt>
                      <c:pt idx="92">
                        <c:v>0.94979796643499947</c:v>
                      </c:pt>
                      <c:pt idx="93">
                        <c:v>0.93094904788517541</c:v>
                      </c:pt>
                      <c:pt idx="94">
                        <c:v>0.95826665238841913</c:v>
                      </c:pt>
                      <c:pt idx="95">
                        <c:v>0.97127797933942994</c:v>
                      </c:pt>
                      <c:pt idx="96">
                        <c:v>0.95518802725462626</c:v>
                      </c:pt>
                      <c:pt idx="97">
                        <c:v>0.92630057904357199</c:v>
                      </c:pt>
                      <c:pt idx="98">
                        <c:v>0.94348023621270249</c:v>
                      </c:pt>
                      <c:pt idx="99">
                        <c:v>0.95063209535538817</c:v>
                      </c:pt>
                      <c:pt idx="100">
                        <c:v>0.93063431088340565</c:v>
                      </c:pt>
                      <c:pt idx="101">
                        <c:v>0.91616547907385359</c:v>
                      </c:pt>
                      <c:pt idx="102">
                        <c:v>0.94445040480989295</c:v>
                      </c:pt>
                      <c:pt idx="103">
                        <c:v>0.93046557693302934</c:v>
                      </c:pt>
                      <c:pt idx="104">
                        <c:v>0.870776003207544</c:v>
                      </c:pt>
                      <c:pt idx="105">
                        <c:v>0.86767450312600192</c:v>
                      </c:pt>
                      <c:pt idx="106">
                        <c:v>0.82350349755693475</c:v>
                      </c:pt>
                      <c:pt idx="107">
                        <c:v>0.80735266085046431</c:v>
                      </c:pt>
                      <c:pt idx="108">
                        <c:v>0.81573255513003651</c:v>
                      </c:pt>
                      <c:pt idx="109">
                        <c:v>0.77286761112549429</c:v>
                      </c:pt>
                      <c:pt idx="110">
                        <c:v>0.829455977668621</c:v>
                      </c:pt>
                      <c:pt idx="111">
                        <c:v>0.85413783504135898</c:v>
                      </c:pt>
                      <c:pt idx="112">
                        <c:v>0.85100896088816413</c:v>
                      </c:pt>
                      <c:pt idx="113">
                        <c:v>0.85632115373385576</c:v>
                      </c:pt>
                      <c:pt idx="114">
                        <c:v>0.82969940091633732</c:v>
                      </c:pt>
                      <c:pt idx="115">
                        <c:v>0.84194908909945487</c:v>
                      </c:pt>
                      <c:pt idx="116">
                        <c:v>0.81148435465978552</c:v>
                      </c:pt>
                      <c:pt idx="117">
                        <c:v>0.82296287284674619</c:v>
                      </c:pt>
                      <c:pt idx="118">
                        <c:v>0.79005193067376767</c:v>
                      </c:pt>
                      <c:pt idx="119">
                        <c:v>0.74303071813642863</c:v>
                      </c:pt>
                      <c:pt idx="120">
                        <c:v>0.72201415340239716</c:v>
                      </c:pt>
                      <c:pt idx="121">
                        <c:v>0.71194297268221673</c:v>
                      </c:pt>
                      <c:pt idx="122">
                        <c:v>0.70492285095913521</c:v>
                      </c:pt>
                      <c:pt idx="123">
                        <c:v>0.68178530224546918</c:v>
                      </c:pt>
                      <c:pt idx="124">
                        <c:v>0.65546475544678673</c:v>
                      </c:pt>
                      <c:pt idx="125">
                        <c:v>0.62219584242867687</c:v>
                      </c:pt>
                      <c:pt idx="126">
                        <c:v>0.57494338356795205</c:v>
                      </c:pt>
                      <c:pt idx="127">
                        <c:v>0.56829398580947021</c:v>
                      </c:pt>
                      <c:pt idx="128">
                        <c:v>0.52848652537805008</c:v>
                      </c:pt>
                      <c:pt idx="129">
                        <c:v>0.55882031946808197</c:v>
                      </c:pt>
                      <c:pt idx="130">
                        <c:v>0.51970911405899933</c:v>
                      </c:pt>
                      <c:pt idx="131">
                        <c:v>0.46776375690836658</c:v>
                      </c:pt>
                      <c:pt idx="132">
                        <c:v>0.45597809789243632</c:v>
                      </c:pt>
                      <c:pt idx="133">
                        <c:v>0.41502217487545556</c:v>
                      </c:pt>
                      <c:pt idx="134">
                        <c:v>0.3984456739960387</c:v>
                      </c:pt>
                      <c:pt idx="135">
                        <c:v>0.39542706438959108</c:v>
                      </c:pt>
                      <c:pt idx="136">
                        <c:v>0.38189921209085725</c:v>
                      </c:pt>
                      <c:pt idx="137">
                        <c:v>0.34623160823348154</c:v>
                      </c:pt>
                      <c:pt idx="138">
                        <c:v>0.33690170258398922</c:v>
                      </c:pt>
                      <c:pt idx="139">
                        <c:v>0.29924123174034473</c:v>
                      </c:pt>
                      <c:pt idx="140">
                        <c:v>0.27950343612685513</c:v>
                      </c:pt>
                      <c:pt idx="141">
                        <c:v>0.24324578922125076</c:v>
                      </c:pt>
                      <c:pt idx="142">
                        <c:v>0.20563585069293405</c:v>
                      </c:pt>
                      <c:pt idx="143">
                        <c:v>0.21516460129143561</c:v>
                      </c:pt>
                      <c:pt idx="144">
                        <c:v>0.17002184258851655</c:v>
                      </c:pt>
                      <c:pt idx="145">
                        <c:v>0.15625046140627369</c:v>
                      </c:pt>
                      <c:pt idx="146">
                        <c:v>0.14290198826346714</c:v>
                      </c:pt>
                      <c:pt idx="147">
                        <c:v>9.7722785216805177E-2</c:v>
                      </c:pt>
                      <c:pt idx="148">
                        <c:v>4.8713151999147351E-2</c:v>
                      </c:pt>
                      <c:pt idx="149">
                        <c:v>1.5851618560951138E-2</c:v>
                      </c:pt>
                      <c:pt idx="150">
                        <c:v>5.9853232356920309E-3</c:v>
                      </c:pt>
                      <c:pt idx="151">
                        <c:v>4.0127095091998218E-3</c:v>
                      </c:pt>
                      <c:pt idx="152">
                        <c:v>1.733999787669693E-2</c:v>
                      </c:pt>
                      <c:pt idx="153">
                        <c:v>3.0835035861184062E-2</c:v>
                      </c:pt>
                      <c:pt idx="154">
                        <c:v>5.0104548066549161E-2</c:v>
                      </c:pt>
                      <c:pt idx="155">
                        <c:v>7.6783488253476417E-2</c:v>
                      </c:pt>
                      <c:pt idx="156">
                        <c:v>7.2387858648787926E-2</c:v>
                      </c:pt>
                      <c:pt idx="157">
                        <c:v>7.8840485760825668E-2</c:v>
                      </c:pt>
                      <c:pt idx="158">
                        <c:v>8.0848208978929997E-2</c:v>
                      </c:pt>
                      <c:pt idx="159">
                        <c:v>7.0299621760638559E-2</c:v>
                      </c:pt>
                      <c:pt idx="160">
                        <c:v>6.9783082008021788E-2</c:v>
                      </c:pt>
                      <c:pt idx="161">
                        <c:v>6.0941444135384347E-2</c:v>
                      </c:pt>
                      <c:pt idx="162">
                        <c:v>6.0131476998615402E-2</c:v>
                      </c:pt>
                      <c:pt idx="163">
                        <c:v>4.9211868114847436E-2</c:v>
                      </c:pt>
                      <c:pt idx="164">
                        <c:v>3.857603534636754E-2</c:v>
                      </c:pt>
                      <c:pt idx="165">
                        <c:v>3.1115460441308571E-2</c:v>
                      </c:pt>
                      <c:pt idx="166">
                        <c:v>2.096297858431688E-2</c:v>
                      </c:pt>
                      <c:pt idx="167">
                        <c:v>2.3535094562889301E-2</c:v>
                      </c:pt>
                      <c:pt idx="168">
                        <c:v>1.6139264787065531E-2</c:v>
                      </c:pt>
                      <c:pt idx="169">
                        <c:v>1.2413269988447287E-2</c:v>
                      </c:pt>
                      <c:pt idx="170">
                        <c:v>6.9080037485979807E-3</c:v>
                      </c:pt>
                      <c:pt idx="171">
                        <c:v>8.8882424576780441E-3</c:v>
                      </c:pt>
                      <c:pt idx="172">
                        <c:v>1.040185912130006E-3</c:v>
                      </c:pt>
                      <c:pt idx="173">
                        <c:v>1.393893873416306E-2</c:v>
                      </c:pt>
                      <c:pt idx="174">
                        <c:v>3.2435946091354997E-3</c:v>
                      </c:pt>
                      <c:pt idx="175">
                        <c:v>2.4803088833835691E-3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50E-4351-82AB-2584ED13D2B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crush!$CW$2:$CW$16</c15:sqref>
                        </c15:formulaRef>
                      </c:ext>
                    </c:extLst>
                    <c:strCache>
                      <c:ptCount val="15"/>
                      <c:pt idx="0">
                        <c:v>2015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crush!$CS$17:$CS$228</c15:sqref>
                        </c15:formulaRef>
                      </c:ext>
                    </c:extLst>
                    <c:numCache>
                      <c:formatCode>m/d/yyyy</c:formatCode>
                      <c:ptCount val="212"/>
                      <c:pt idx="0">
                        <c:v>40862</c:v>
                      </c:pt>
                      <c:pt idx="1">
                        <c:v>40863</c:v>
                      </c:pt>
                      <c:pt idx="2">
                        <c:v>40864</c:v>
                      </c:pt>
                      <c:pt idx="3">
                        <c:v>40865</c:v>
                      </c:pt>
                      <c:pt idx="4">
                        <c:v>40866</c:v>
                      </c:pt>
                      <c:pt idx="5">
                        <c:v>40867</c:v>
                      </c:pt>
                      <c:pt idx="6">
                        <c:v>40868</c:v>
                      </c:pt>
                      <c:pt idx="7">
                        <c:v>40869</c:v>
                      </c:pt>
                      <c:pt idx="8">
                        <c:v>40870</c:v>
                      </c:pt>
                      <c:pt idx="9">
                        <c:v>40871</c:v>
                      </c:pt>
                      <c:pt idx="10">
                        <c:v>40872</c:v>
                      </c:pt>
                      <c:pt idx="11">
                        <c:v>40873</c:v>
                      </c:pt>
                      <c:pt idx="12">
                        <c:v>40874</c:v>
                      </c:pt>
                      <c:pt idx="13">
                        <c:v>40875</c:v>
                      </c:pt>
                      <c:pt idx="14">
                        <c:v>40876</c:v>
                      </c:pt>
                      <c:pt idx="15">
                        <c:v>40877</c:v>
                      </c:pt>
                      <c:pt idx="16">
                        <c:v>40878</c:v>
                      </c:pt>
                      <c:pt idx="17">
                        <c:v>40879</c:v>
                      </c:pt>
                      <c:pt idx="18">
                        <c:v>40880</c:v>
                      </c:pt>
                      <c:pt idx="19">
                        <c:v>40881</c:v>
                      </c:pt>
                      <c:pt idx="20">
                        <c:v>40882</c:v>
                      </c:pt>
                      <c:pt idx="21">
                        <c:v>40883</c:v>
                      </c:pt>
                      <c:pt idx="22">
                        <c:v>40884</c:v>
                      </c:pt>
                      <c:pt idx="23">
                        <c:v>40885</c:v>
                      </c:pt>
                      <c:pt idx="24">
                        <c:v>40886</c:v>
                      </c:pt>
                      <c:pt idx="25">
                        <c:v>40887</c:v>
                      </c:pt>
                      <c:pt idx="26">
                        <c:v>40888</c:v>
                      </c:pt>
                      <c:pt idx="27">
                        <c:v>40889</c:v>
                      </c:pt>
                      <c:pt idx="28">
                        <c:v>40890</c:v>
                      </c:pt>
                      <c:pt idx="29">
                        <c:v>40891</c:v>
                      </c:pt>
                      <c:pt idx="30">
                        <c:v>40892</c:v>
                      </c:pt>
                      <c:pt idx="31">
                        <c:v>40893</c:v>
                      </c:pt>
                      <c:pt idx="32">
                        <c:v>40894</c:v>
                      </c:pt>
                      <c:pt idx="33">
                        <c:v>40895</c:v>
                      </c:pt>
                      <c:pt idx="34">
                        <c:v>40896</c:v>
                      </c:pt>
                      <c:pt idx="35">
                        <c:v>40897</c:v>
                      </c:pt>
                      <c:pt idx="36">
                        <c:v>40898</c:v>
                      </c:pt>
                      <c:pt idx="37">
                        <c:v>40899</c:v>
                      </c:pt>
                      <c:pt idx="38">
                        <c:v>40900</c:v>
                      </c:pt>
                      <c:pt idx="39">
                        <c:v>40901</c:v>
                      </c:pt>
                      <c:pt idx="40">
                        <c:v>40902</c:v>
                      </c:pt>
                      <c:pt idx="41">
                        <c:v>40903</c:v>
                      </c:pt>
                      <c:pt idx="42">
                        <c:v>40904</c:v>
                      </c:pt>
                      <c:pt idx="43">
                        <c:v>40905</c:v>
                      </c:pt>
                      <c:pt idx="44">
                        <c:v>40906</c:v>
                      </c:pt>
                      <c:pt idx="45">
                        <c:v>40907</c:v>
                      </c:pt>
                      <c:pt idx="46">
                        <c:v>40908</c:v>
                      </c:pt>
                      <c:pt idx="47">
                        <c:v>40909</c:v>
                      </c:pt>
                      <c:pt idx="48">
                        <c:v>40910</c:v>
                      </c:pt>
                      <c:pt idx="49">
                        <c:v>40911</c:v>
                      </c:pt>
                      <c:pt idx="50">
                        <c:v>40912</c:v>
                      </c:pt>
                      <c:pt idx="51">
                        <c:v>40913</c:v>
                      </c:pt>
                      <c:pt idx="52">
                        <c:v>40914</c:v>
                      </c:pt>
                      <c:pt idx="53">
                        <c:v>40915</c:v>
                      </c:pt>
                      <c:pt idx="54">
                        <c:v>40916</c:v>
                      </c:pt>
                      <c:pt idx="55">
                        <c:v>40917</c:v>
                      </c:pt>
                      <c:pt idx="56">
                        <c:v>40918</c:v>
                      </c:pt>
                      <c:pt idx="57">
                        <c:v>40919</c:v>
                      </c:pt>
                      <c:pt idx="58">
                        <c:v>40920</c:v>
                      </c:pt>
                      <c:pt idx="59">
                        <c:v>40921</c:v>
                      </c:pt>
                      <c:pt idx="60">
                        <c:v>40922</c:v>
                      </c:pt>
                      <c:pt idx="61">
                        <c:v>40923</c:v>
                      </c:pt>
                      <c:pt idx="62">
                        <c:v>40924</c:v>
                      </c:pt>
                      <c:pt idx="63">
                        <c:v>40925</c:v>
                      </c:pt>
                      <c:pt idx="64">
                        <c:v>40926</c:v>
                      </c:pt>
                      <c:pt idx="65">
                        <c:v>40927</c:v>
                      </c:pt>
                      <c:pt idx="66">
                        <c:v>40928</c:v>
                      </c:pt>
                      <c:pt idx="67">
                        <c:v>40929</c:v>
                      </c:pt>
                      <c:pt idx="68">
                        <c:v>40930</c:v>
                      </c:pt>
                      <c:pt idx="69">
                        <c:v>40931</c:v>
                      </c:pt>
                      <c:pt idx="70">
                        <c:v>40932</c:v>
                      </c:pt>
                      <c:pt idx="71">
                        <c:v>40933</c:v>
                      </c:pt>
                      <c:pt idx="72">
                        <c:v>40934</c:v>
                      </c:pt>
                      <c:pt idx="73">
                        <c:v>40935</c:v>
                      </c:pt>
                      <c:pt idx="74">
                        <c:v>40936</c:v>
                      </c:pt>
                      <c:pt idx="75">
                        <c:v>40937</c:v>
                      </c:pt>
                      <c:pt idx="76">
                        <c:v>40938</c:v>
                      </c:pt>
                      <c:pt idx="77">
                        <c:v>40939</c:v>
                      </c:pt>
                      <c:pt idx="78">
                        <c:v>40940</c:v>
                      </c:pt>
                      <c:pt idx="79">
                        <c:v>40941</c:v>
                      </c:pt>
                      <c:pt idx="80">
                        <c:v>40942</c:v>
                      </c:pt>
                      <c:pt idx="81">
                        <c:v>40943</c:v>
                      </c:pt>
                      <c:pt idx="82">
                        <c:v>40944</c:v>
                      </c:pt>
                      <c:pt idx="83">
                        <c:v>40945</c:v>
                      </c:pt>
                      <c:pt idx="84">
                        <c:v>40946</c:v>
                      </c:pt>
                      <c:pt idx="85">
                        <c:v>40947</c:v>
                      </c:pt>
                      <c:pt idx="86">
                        <c:v>40948</c:v>
                      </c:pt>
                      <c:pt idx="87">
                        <c:v>40949</c:v>
                      </c:pt>
                      <c:pt idx="88">
                        <c:v>40950</c:v>
                      </c:pt>
                      <c:pt idx="89">
                        <c:v>40951</c:v>
                      </c:pt>
                      <c:pt idx="90">
                        <c:v>40952</c:v>
                      </c:pt>
                      <c:pt idx="91">
                        <c:v>40953</c:v>
                      </c:pt>
                      <c:pt idx="92">
                        <c:v>40954</c:v>
                      </c:pt>
                      <c:pt idx="93">
                        <c:v>40955</c:v>
                      </c:pt>
                      <c:pt idx="94">
                        <c:v>40956</c:v>
                      </c:pt>
                      <c:pt idx="95">
                        <c:v>40957</c:v>
                      </c:pt>
                      <c:pt idx="96">
                        <c:v>40958</c:v>
                      </c:pt>
                      <c:pt idx="97">
                        <c:v>40959</c:v>
                      </c:pt>
                      <c:pt idx="98">
                        <c:v>40960</c:v>
                      </c:pt>
                      <c:pt idx="99">
                        <c:v>40961</c:v>
                      </c:pt>
                      <c:pt idx="100">
                        <c:v>40962</c:v>
                      </c:pt>
                      <c:pt idx="101">
                        <c:v>40963</c:v>
                      </c:pt>
                      <c:pt idx="102">
                        <c:v>40964</c:v>
                      </c:pt>
                      <c:pt idx="103">
                        <c:v>40965</c:v>
                      </c:pt>
                      <c:pt idx="104">
                        <c:v>40966</c:v>
                      </c:pt>
                      <c:pt idx="105">
                        <c:v>40967</c:v>
                      </c:pt>
                      <c:pt idx="106">
                        <c:v>40969</c:v>
                      </c:pt>
                      <c:pt idx="107">
                        <c:v>40970</c:v>
                      </c:pt>
                      <c:pt idx="108">
                        <c:v>40971</c:v>
                      </c:pt>
                      <c:pt idx="109">
                        <c:v>40972</c:v>
                      </c:pt>
                      <c:pt idx="110">
                        <c:v>40973</c:v>
                      </c:pt>
                      <c:pt idx="111">
                        <c:v>40974</c:v>
                      </c:pt>
                      <c:pt idx="112">
                        <c:v>40975</c:v>
                      </c:pt>
                      <c:pt idx="113">
                        <c:v>40976</c:v>
                      </c:pt>
                      <c:pt idx="114">
                        <c:v>40977</c:v>
                      </c:pt>
                      <c:pt idx="115">
                        <c:v>40978</c:v>
                      </c:pt>
                      <c:pt idx="116">
                        <c:v>40979</c:v>
                      </c:pt>
                      <c:pt idx="117">
                        <c:v>40980</c:v>
                      </c:pt>
                      <c:pt idx="118">
                        <c:v>40981</c:v>
                      </c:pt>
                      <c:pt idx="119">
                        <c:v>40982</c:v>
                      </c:pt>
                      <c:pt idx="120">
                        <c:v>40983</c:v>
                      </c:pt>
                      <c:pt idx="121">
                        <c:v>40984</c:v>
                      </c:pt>
                      <c:pt idx="122">
                        <c:v>40985</c:v>
                      </c:pt>
                      <c:pt idx="123">
                        <c:v>40986</c:v>
                      </c:pt>
                      <c:pt idx="124">
                        <c:v>40987</c:v>
                      </c:pt>
                      <c:pt idx="125">
                        <c:v>40988</c:v>
                      </c:pt>
                      <c:pt idx="126">
                        <c:v>40989</c:v>
                      </c:pt>
                      <c:pt idx="127">
                        <c:v>40990</c:v>
                      </c:pt>
                      <c:pt idx="128">
                        <c:v>40991</c:v>
                      </c:pt>
                      <c:pt idx="129">
                        <c:v>40992</c:v>
                      </c:pt>
                      <c:pt idx="130">
                        <c:v>40993</c:v>
                      </c:pt>
                      <c:pt idx="131">
                        <c:v>40994</c:v>
                      </c:pt>
                      <c:pt idx="132">
                        <c:v>40995</c:v>
                      </c:pt>
                      <c:pt idx="133">
                        <c:v>40996</c:v>
                      </c:pt>
                      <c:pt idx="134">
                        <c:v>40997</c:v>
                      </c:pt>
                      <c:pt idx="135">
                        <c:v>40998</c:v>
                      </c:pt>
                      <c:pt idx="136">
                        <c:v>40999</c:v>
                      </c:pt>
                      <c:pt idx="137">
                        <c:v>41000</c:v>
                      </c:pt>
                      <c:pt idx="138">
                        <c:v>41001</c:v>
                      </c:pt>
                      <c:pt idx="139">
                        <c:v>41002</c:v>
                      </c:pt>
                      <c:pt idx="140">
                        <c:v>41003</c:v>
                      </c:pt>
                      <c:pt idx="141">
                        <c:v>41004</c:v>
                      </c:pt>
                      <c:pt idx="142">
                        <c:v>41005</c:v>
                      </c:pt>
                      <c:pt idx="143">
                        <c:v>41006</c:v>
                      </c:pt>
                      <c:pt idx="144">
                        <c:v>41007</c:v>
                      </c:pt>
                      <c:pt idx="145">
                        <c:v>41008</c:v>
                      </c:pt>
                      <c:pt idx="146">
                        <c:v>41009</c:v>
                      </c:pt>
                      <c:pt idx="147">
                        <c:v>41010</c:v>
                      </c:pt>
                      <c:pt idx="148">
                        <c:v>41011</c:v>
                      </c:pt>
                      <c:pt idx="149">
                        <c:v>41012</c:v>
                      </c:pt>
                      <c:pt idx="150">
                        <c:v>41013</c:v>
                      </c:pt>
                      <c:pt idx="151">
                        <c:v>41014</c:v>
                      </c:pt>
                      <c:pt idx="152">
                        <c:v>41015</c:v>
                      </c:pt>
                      <c:pt idx="153">
                        <c:v>41016</c:v>
                      </c:pt>
                      <c:pt idx="154">
                        <c:v>41017</c:v>
                      </c:pt>
                      <c:pt idx="155">
                        <c:v>41018</c:v>
                      </c:pt>
                      <c:pt idx="156">
                        <c:v>41019</c:v>
                      </c:pt>
                      <c:pt idx="157">
                        <c:v>41020</c:v>
                      </c:pt>
                      <c:pt idx="158">
                        <c:v>41021</c:v>
                      </c:pt>
                      <c:pt idx="159">
                        <c:v>41022</c:v>
                      </c:pt>
                      <c:pt idx="160">
                        <c:v>41023</c:v>
                      </c:pt>
                      <c:pt idx="161">
                        <c:v>41024</c:v>
                      </c:pt>
                      <c:pt idx="162">
                        <c:v>41025</c:v>
                      </c:pt>
                      <c:pt idx="163">
                        <c:v>41026</c:v>
                      </c:pt>
                      <c:pt idx="164">
                        <c:v>41027</c:v>
                      </c:pt>
                      <c:pt idx="165">
                        <c:v>41028</c:v>
                      </c:pt>
                      <c:pt idx="166">
                        <c:v>41029</c:v>
                      </c:pt>
                      <c:pt idx="167">
                        <c:v>41030</c:v>
                      </c:pt>
                      <c:pt idx="168">
                        <c:v>41031</c:v>
                      </c:pt>
                      <c:pt idx="169">
                        <c:v>41032</c:v>
                      </c:pt>
                      <c:pt idx="170">
                        <c:v>41033</c:v>
                      </c:pt>
                      <c:pt idx="171">
                        <c:v>41034</c:v>
                      </c:pt>
                      <c:pt idx="172">
                        <c:v>41035</c:v>
                      </c:pt>
                      <c:pt idx="173">
                        <c:v>41036</c:v>
                      </c:pt>
                      <c:pt idx="174">
                        <c:v>41037</c:v>
                      </c:pt>
                      <c:pt idx="175">
                        <c:v>41038</c:v>
                      </c:pt>
                      <c:pt idx="176">
                        <c:v>41039</c:v>
                      </c:pt>
                      <c:pt idx="177">
                        <c:v>41040</c:v>
                      </c:pt>
                      <c:pt idx="178">
                        <c:v>41041</c:v>
                      </c:pt>
                      <c:pt idx="179">
                        <c:v>41042</c:v>
                      </c:pt>
                      <c:pt idx="180">
                        <c:v>41043</c:v>
                      </c:pt>
                      <c:pt idx="181">
                        <c:v>41044</c:v>
                      </c:pt>
                      <c:pt idx="182">
                        <c:v>41045</c:v>
                      </c:pt>
                      <c:pt idx="183">
                        <c:v>41046</c:v>
                      </c:pt>
                      <c:pt idx="184">
                        <c:v>41047</c:v>
                      </c:pt>
                      <c:pt idx="185">
                        <c:v>41048</c:v>
                      </c:pt>
                      <c:pt idx="186">
                        <c:v>41049</c:v>
                      </c:pt>
                      <c:pt idx="187">
                        <c:v>41050</c:v>
                      </c:pt>
                      <c:pt idx="188">
                        <c:v>41051</c:v>
                      </c:pt>
                      <c:pt idx="189">
                        <c:v>41052</c:v>
                      </c:pt>
                      <c:pt idx="190">
                        <c:v>41053</c:v>
                      </c:pt>
                      <c:pt idx="191">
                        <c:v>41054</c:v>
                      </c:pt>
                      <c:pt idx="192">
                        <c:v>41055</c:v>
                      </c:pt>
                      <c:pt idx="193">
                        <c:v>41056</c:v>
                      </c:pt>
                      <c:pt idx="194">
                        <c:v>41057</c:v>
                      </c:pt>
                      <c:pt idx="195">
                        <c:v>41058</c:v>
                      </c:pt>
                      <c:pt idx="196">
                        <c:v>41059</c:v>
                      </c:pt>
                      <c:pt idx="197">
                        <c:v>41060</c:v>
                      </c:pt>
                      <c:pt idx="198">
                        <c:v>41061</c:v>
                      </c:pt>
                      <c:pt idx="199">
                        <c:v>41062</c:v>
                      </c:pt>
                      <c:pt idx="200">
                        <c:v>41063</c:v>
                      </c:pt>
                      <c:pt idx="201">
                        <c:v>41064</c:v>
                      </c:pt>
                      <c:pt idx="202">
                        <c:v>41065</c:v>
                      </c:pt>
                      <c:pt idx="203">
                        <c:v>41066</c:v>
                      </c:pt>
                      <c:pt idx="204">
                        <c:v>41067</c:v>
                      </c:pt>
                      <c:pt idx="205">
                        <c:v>41068</c:v>
                      </c:pt>
                      <c:pt idx="206">
                        <c:v>41069</c:v>
                      </c:pt>
                      <c:pt idx="207">
                        <c:v>41070</c:v>
                      </c:pt>
                      <c:pt idx="208">
                        <c:v>41071</c:v>
                      </c:pt>
                      <c:pt idx="209">
                        <c:v>41072</c:v>
                      </c:pt>
                      <c:pt idx="210">
                        <c:v>41073</c:v>
                      </c:pt>
                      <c:pt idx="211">
                        <c:v>41074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crush!$CW$17:$CW$228</c15:sqref>
                        </c15:formulaRef>
                      </c:ext>
                    </c:extLst>
                    <c:numCache>
                      <c:formatCode>0.0%</c:formatCode>
                      <c:ptCount val="212"/>
                      <c:pt idx="10">
                        <c:v>1.1995235580923455E-2</c:v>
                      </c:pt>
                      <c:pt idx="11">
                        <c:v>9.9164852838341758E-3</c:v>
                      </c:pt>
                      <c:pt idx="12">
                        <c:v>1.4919473349431491E-2</c:v>
                      </c:pt>
                      <c:pt idx="13">
                        <c:v>3.4071439725565068E-2</c:v>
                      </c:pt>
                      <c:pt idx="14">
                        <c:v>5.4300254569450652E-2</c:v>
                      </c:pt>
                      <c:pt idx="15">
                        <c:v>6.9513927591271077E-2</c:v>
                      </c:pt>
                      <c:pt idx="16">
                        <c:v>0.13680427643705356</c:v>
                      </c:pt>
                      <c:pt idx="17">
                        <c:v>0.17961757339765266</c:v>
                      </c:pt>
                      <c:pt idx="18">
                        <c:v>0.2051131000001373</c:v>
                      </c:pt>
                      <c:pt idx="19">
                        <c:v>0.22200864867538278</c:v>
                      </c:pt>
                      <c:pt idx="20">
                        <c:v>0.2261335209670616</c:v>
                      </c:pt>
                      <c:pt idx="21">
                        <c:v>0.3211304779485335</c:v>
                      </c:pt>
                      <c:pt idx="22">
                        <c:v>0.34343554731058101</c:v>
                      </c:pt>
                      <c:pt idx="23">
                        <c:v>0.40083175839760921</c:v>
                      </c:pt>
                      <c:pt idx="24">
                        <c:v>0.42437357093759309</c:v>
                      </c:pt>
                      <c:pt idx="25">
                        <c:v>0.50495156586085743</c:v>
                      </c:pt>
                      <c:pt idx="26">
                        <c:v>0.51912378010218607</c:v>
                      </c:pt>
                      <c:pt idx="27">
                        <c:v>0.55755062424239277</c:v>
                      </c:pt>
                      <c:pt idx="28">
                        <c:v>0.56484028159713406</c:v>
                      </c:pt>
                      <c:pt idx="29">
                        <c:v>0.5384515912765887</c:v>
                      </c:pt>
                      <c:pt idx="30">
                        <c:v>0.56323449743484366</c:v>
                      </c:pt>
                      <c:pt idx="31">
                        <c:v>0.64350788368479417</c:v>
                      </c:pt>
                      <c:pt idx="32">
                        <c:v>0.66611450725310151</c:v>
                      </c:pt>
                      <c:pt idx="33">
                        <c:v>0.70691611023008138</c:v>
                      </c:pt>
                      <c:pt idx="34">
                        <c:v>0.73405965690137887</c:v>
                      </c:pt>
                      <c:pt idx="35">
                        <c:v>0.76862800850121926</c:v>
                      </c:pt>
                      <c:pt idx="36">
                        <c:v>0.75595304180498313</c:v>
                      </c:pt>
                      <c:pt idx="37">
                        <c:v>0.80134269700740202</c:v>
                      </c:pt>
                      <c:pt idx="38">
                        <c:v>0.81411573178756902</c:v>
                      </c:pt>
                      <c:pt idx="39">
                        <c:v>0.80460996928588868</c:v>
                      </c:pt>
                      <c:pt idx="40">
                        <c:v>0.8193297574240308</c:v>
                      </c:pt>
                      <c:pt idx="41">
                        <c:v>0.91836127613526775</c:v>
                      </c:pt>
                      <c:pt idx="42">
                        <c:v>0.91199894948314653</c:v>
                      </c:pt>
                      <c:pt idx="43">
                        <c:v>0.93089368577089926</c:v>
                      </c:pt>
                      <c:pt idx="44">
                        <c:v>0.89633802371859961</c:v>
                      </c:pt>
                      <c:pt idx="45">
                        <c:v>0.79699116677435911</c:v>
                      </c:pt>
                      <c:pt idx="46">
                        <c:v>0.49914640697133028</c:v>
                      </c:pt>
                      <c:pt idx="47">
                        <c:v>0.25496455307010629</c:v>
                      </c:pt>
                      <c:pt idx="48">
                        <c:v>0.24271000834826495</c:v>
                      </c:pt>
                      <c:pt idx="49">
                        <c:v>0.42029640236902044</c:v>
                      </c:pt>
                      <c:pt idx="50">
                        <c:v>0.78562538037731589</c:v>
                      </c:pt>
                      <c:pt idx="51">
                        <c:v>0.94670483452985665</c:v>
                      </c:pt>
                      <c:pt idx="52">
                        <c:v>0.98236019631018434</c:v>
                      </c:pt>
                      <c:pt idx="53">
                        <c:v>1</c:v>
                      </c:pt>
                      <c:pt idx="54">
                        <c:v>0.99917268821035088</c:v>
                      </c:pt>
                      <c:pt idx="55">
                        <c:v>0.98764518449759986</c:v>
                      </c:pt>
                      <c:pt idx="56">
                        <c:v>0.97703839881814425</c:v>
                      </c:pt>
                      <c:pt idx="57">
                        <c:v>0.97256550503804162</c:v>
                      </c:pt>
                      <c:pt idx="58">
                        <c:v>0.98888110796098538</c:v>
                      </c:pt>
                      <c:pt idx="59">
                        <c:v>0.98296045174972457</c:v>
                      </c:pt>
                      <c:pt idx="60">
                        <c:v>0.99434092889685399</c:v>
                      </c:pt>
                      <c:pt idx="61">
                        <c:v>0.97345857716788675</c:v>
                      </c:pt>
                      <c:pt idx="62">
                        <c:v>0.99055481852481253</c:v>
                      </c:pt>
                      <c:pt idx="63">
                        <c:v>0.97167758932484316</c:v>
                      </c:pt>
                      <c:pt idx="64">
                        <c:v>0.96083470295881002</c:v>
                      </c:pt>
                      <c:pt idx="65">
                        <c:v>0.97799309608016272</c:v>
                      </c:pt>
                      <c:pt idx="66">
                        <c:v>0.96073021912022583</c:v>
                      </c:pt>
                      <c:pt idx="67">
                        <c:v>0.92125684221227155</c:v>
                      </c:pt>
                      <c:pt idx="68">
                        <c:v>0.9632018050206006</c:v>
                      </c:pt>
                      <c:pt idx="69">
                        <c:v>0.9719307208404887</c:v>
                      </c:pt>
                      <c:pt idx="70">
                        <c:v>0.9310995623457049</c:v>
                      </c:pt>
                      <c:pt idx="71">
                        <c:v>0.94058438778083864</c:v>
                      </c:pt>
                      <c:pt idx="72">
                        <c:v>0.85544311524499184</c:v>
                      </c:pt>
                      <c:pt idx="73">
                        <c:v>0.75501810470090891</c:v>
                      </c:pt>
                      <c:pt idx="74">
                        <c:v>0.75379833281967146</c:v>
                      </c:pt>
                      <c:pt idx="75">
                        <c:v>0.84611670079091983</c:v>
                      </c:pt>
                      <c:pt idx="76">
                        <c:v>0.90484973808058777</c:v>
                      </c:pt>
                      <c:pt idx="77">
                        <c:v>0.92158135758467408</c:v>
                      </c:pt>
                      <c:pt idx="78">
                        <c:v>0.94966591365887121</c:v>
                      </c:pt>
                      <c:pt idx="79">
                        <c:v>0.93483831245046145</c:v>
                      </c:pt>
                      <c:pt idx="80">
                        <c:v>0.95272251013995612</c:v>
                      </c:pt>
                      <c:pt idx="81">
                        <c:v>0.9951827070454724</c:v>
                      </c:pt>
                      <c:pt idx="82">
                        <c:v>0.97917168073995897</c:v>
                      </c:pt>
                      <c:pt idx="83">
                        <c:v>0.94798104765013746</c:v>
                      </c:pt>
                      <c:pt idx="84">
                        <c:v>0.8529170847287193</c:v>
                      </c:pt>
                      <c:pt idx="85">
                        <c:v>0.75427942740877807</c:v>
                      </c:pt>
                      <c:pt idx="86">
                        <c:v>0.80971516064345017</c:v>
                      </c:pt>
                      <c:pt idx="87">
                        <c:v>0.94097514433158125</c:v>
                      </c:pt>
                      <c:pt idx="88">
                        <c:v>0.93591651642383</c:v>
                      </c:pt>
                      <c:pt idx="89">
                        <c:v>0.96170202048187448</c:v>
                      </c:pt>
                      <c:pt idx="90">
                        <c:v>0.93062563911403029</c:v>
                      </c:pt>
                      <c:pt idx="91">
                        <c:v>0.95402597533438616</c:v>
                      </c:pt>
                      <c:pt idx="92">
                        <c:v>0.95612324476904254</c:v>
                      </c:pt>
                      <c:pt idx="93">
                        <c:v>0.93608468612945839</c:v>
                      </c:pt>
                      <c:pt idx="94">
                        <c:v>0.91188251796160791</c:v>
                      </c:pt>
                      <c:pt idx="95">
                        <c:v>0.88153703804620298</c:v>
                      </c:pt>
                      <c:pt idx="96">
                        <c:v>0.92685001742465445</c:v>
                      </c:pt>
                      <c:pt idx="97">
                        <c:v>0.94797170107253892</c:v>
                      </c:pt>
                      <c:pt idx="98">
                        <c:v>0.93278021071703066</c:v>
                      </c:pt>
                      <c:pt idx="99">
                        <c:v>0.94616906177487126</c:v>
                      </c:pt>
                      <c:pt idx="100">
                        <c:v>0.94196764463038885</c:v>
                      </c:pt>
                      <c:pt idx="101">
                        <c:v>0.90146865828297995</c:v>
                      </c:pt>
                      <c:pt idx="102">
                        <c:v>0.88973221894896437</c:v>
                      </c:pt>
                      <c:pt idx="103">
                        <c:v>0.90046002014025073</c:v>
                      </c:pt>
                      <c:pt idx="104">
                        <c:v>0.88483742404474142</c:v>
                      </c:pt>
                      <c:pt idx="105">
                        <c:v>0.85330158580418503</c:v>
                      </c:pt>
                      <c:pt idx="106">
                        <c:v>0.78329869161651233</c:v>
                      </c:pt>
                      <c:pt idx="107">
                        <c:v>0.7943631894131451</c:v>
                      </c:pt>
                      <c:pt idx="108">
                        <c:v>0.82681884812244755</c:v>
                      </c:pt>
                      <c:pt idx="109">
                        <c:v>0.78779809102680365</c:v>
                      </c:pt>
                      <c:pt idx="110">
                        <c:v>0.74179208375558825</c:v>
                      </c:pt>
                      <c:pt idx="111">
                        <c:v>0.75056663340486263</c:v>
                      </c:pt>
                      <c:pt idx="112">
                        <c:v>0.73871924410412948</c:v>
                      </c:pt>
                      <c:pt idx="113">
                        <c:v>0.68305357406992762</c:v>
                      </c:pt>
                      <c:pt idx="114">
                        <c:v>0.69723167285419108</c:v>
                      </c:pt>
                      <c:pt idx="115">
                        <c:v>0.6579031152358461</c:v>
                      </c:pt>
                      <c:pt idx="116">
                        <c:v>0.61505566502891773</c:v>
                      </c:pt>
                      <c:pt idx="117">
                        <c:v>0.582290190856112</c:v>
                      </c:pt>
                      <c:pt idx="118">
                        <c:v>0.56927117302066299</c:v>
                      </c:pt>
                      <c:pt idx="119">
                        <c:v>0.52820904277949565</c:v>
                      </c:pt>
                      <c:pt idx="120">
                        <c:v>0.50350263567991504</c:v>
                      </c:pt>
                      <c:pt idx="121">
                        <c:v>0.44120662897202617</c:v>
                      </c:pt>
                      <c:pt idx="122">
                        <c:v>0.40463636043077439</c:v>
                      </c:pt>
                      <c:pt idx="123">
                        <c:v>0.36607162107022378</c:v>
                      </c:pt>
                      <c:pt idx="124">
                        <c:v>0.33651789839843826</c:v>
                      </c:pt>
                      <c:pt idx="125">
                        <c:v>0.30548138080229842</c:v>
                      </c:pt>
                      <c:pt idx="126">
                        <c:v>0.29009401072588742</c:v>
                      </c:pt>
                      <c:pt idx="127">
                        <c:v>0.25793122365980214</c:v>
                      </c:pt>
                      <c:pt idx="128">
                        <c:v>0.2407602829526502</c:v>
                      </c:pt>
                      <c:pt idx="129">
                        <c:v>0.19868091901449136</c:v>
                      </c:pt>
                      <c:pt idx="130">
                        <c:v>0.19586211760202007</c:v>
                      </c:pt>
                      <c:pt idx="131">
                        <c:v>0.16071444304974195</c:v>
                      </c:pt>
                      <c:pt idx="132">
                        <c:v>0.14717408676244145</c:v>
                      </c:pt>
                      <c:pt idx="133">
                        <c:v>0.11856516982516213</c:v>
                      </c:pt>
                      <c:pt idx="134">
                        <c:v>0.10074941143122029</c:v>
                      </c:pt>
                      <c:pt idx="135">
                        <c:v>7.4840020570716939E-2</c:v>
                      </c:pt>
                      <c:pt idx="136">
                        <c:v>6.0690199648565091E-2</c:v>
                      </c:pt>
                      <c:pt idx="137">
                        <c:v>3.9814735353563349E-2</c:v>
                      </c:pt>
                      <c:pt idx="138">
                        <c:v>2.780911366875205E-2</c:v>
                      </c:pt>
                      <c:pt idx="139">
                        <c:v>1.3861821772087774E-2</c:v>
                      </c:pt>
                      <c:pt idx="140">
                        <c:v>1.4852943668198487E-2</c:v>
                      </c:pt>
                      <c:pt idx="141">
                        <c:v>1.6388502564705611E-2</c:v>
                      </c:pt>
                      <c:pt idx="142">
                        <c:v>9.8593617125487601E-3</c:v>
                      </c:pt>
                      <c:pt idx="143">
                        <c:v>5.7932844771246099E-3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50E-4351-82AB-2584ED13D2B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crush!$CX$2:$CX$16</c15:sqref>
                        </c15:formulaRef>
                      </c:ext>
                    </c:extLst>
                    <c:strCache>
                      <c:ptCount val="15"/>
                      <c:pt idx="0">
                        <c:v>2016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crush!$CS$17:$CS$228</c15:sqref>
                        </c15:formulaRef>
                      </c:ext>
                    </c:extLst>
                    <c:numCache>
                      <c:formatCode>m/d/yyyy</c:formatCode>
                      <c:ptCount val="212"/>
                      <c:pt idx="0">
                        <c:v>40862</c:v>
                      </c:pt>
                      <c:pt idx="1">
                        <c:v>40863</c:v>
                      </c:pt>
                      <c:pt idx="2">
                        <c:v>40864</c:v>
                      </c:pt>
                      <c:pt idx="3">
                        <c:v>40865</c:v>
                      </c:pt>
                      <c:pt idx="4">
                        <c:v>40866</c:v>
                      </c:pt>
                      <c:pt idx="5">
                        <c:v>40867</c:v>
                      </c:pt>
                      <c:pt idx="6">
                        <c:v>40868</c:v>
                      </c:pt>
                      <c:pt idx="7">
                        <c:v>40869</c:v>
                      </c:pt>
                      <c:pt idx="8">
                        <c:v>40870</c:v>
                      </c:pt>
                      <c:pt idx="9">
                        <c:v>40871</c:v>
                      </c:pt>
                      <c:pt idx="10">
                        <c:v>40872</c:v>
                      </c:pt>
                      <c:pt idx="11">
                        <c:v>40873</c:v>
                      </c:pt>
                      <c:pt idx="12">
                        <c:v>40874</c:v>
                      </c:pt>
                      <c:pt idx="13">
                        <c:v>40875</c:v>
                      </c:pt>
                      <c:pt idx="14">
                        <c:v>40876</c:v>
                      </c:pt>
                      <c:pt idx="15">
                        <c:v>40877</c:v>
                      </c:pt>
                      <c:pt idx="16">
                        <c:v>40878</c:v>
                      </c:pt>
                      <c:pt idx="17">
                        <c:v>40879</c:v>
                      </c:pt>
                      <c:pt idx="18">
                        <c:v>40880</c:v>
                      </c:pt>
                      <c:pt idx="19">
                        <c:v>40881</c:v>
                      </c:pt>
                      <c:pt idx="20">
                        <c:v>40882</c:v>
                      </c:pt>
                      <c:pt idx="21">
                        <c:v>40883</c:v>
                      </c:pt>
                      <c:pt idx="22">
                        <c:v>40884</c:v>
                      </c:pt>
                      <c:pt idx="23">
                        <c:v>40885</c:v>
                      </c:pt>
                      <c:pt idx="24">
                        <c:v>40886</c:v>
                      </c:pt>
                      <c:pt idx="25">
                        <c:v>40887</c:v>
                      </c:pt>
                      <c:pt idx="26">
                        <c:v>40888</c:v>
                      </c:pt>
                      <c:pt idx="27">
                        <c:v>40889</c:v>
                      </c:pt>
                      <c:pt idx="28">
                        <c:v>40890</c:v>
                      </c:pt>
                      <c:pt idx="29">
                        <c:v>40891</c:v>
                      </c:pt>
                      <c:pt idx="30">
                        <c:v>40892</c:v>
                      </c:pt>
                      <c:pt idx="31">
                        <c:v>40893</c:v>
                      </c:pt>
                      <c:pt idx="32">
                        <c:v>40894</c:v>
                      </c:pt>
                      <c:pt idx="33">
                        <c:v>40895</c:v>
                      </c:pt>
                      <c:pt idx="34">
                        <c:v>40896</c:v>
                      </c:pt>
                      <c:pt idx="35">
                        <c:v>40897</c:v>
                      </c:pt>
                      <c:pt idx="36">
                        <c:v>40898</c:v>
                      </c:pt>
                      <c:pt idx="37">
                        <c:v>40899</c:v>
                      </c:pt>
                      <c:pt idx="38">
                        <c:v>40900</c:v>
                      </c:pt>
                      <c:pt idx="39">
                        <c:v>40901</c:v>
                      </c:pt>
                      <c:pt idx="40">
                        <c:v>40902</c:v>
                      </c:pt>
                      <c:pt idx="41">
                        <c:v>40903</c:v>
                      </c:pt>
                      <c:pt idx="42">
                        <c:v>40904</c:v>
                      </c:pt>
                      <c:pt idx="43">
                        <c:v>40905</c:v>
                      </c:pt>
                      <c:pt idx="44">
                        <c:v>40906</c:v>
                      </c:pt>
                      <c:pt idx="45">
                        <c:v>40907</c:v>
                      </c:pt>
                      <c:pt idx="46">
                        <c:v>40908</c:v>
                      </c:pt>
                      <c:pt idx="47">
                        <c:v>40909</c:v>
                      </c:pt>
                      <c:pt idx="48">
                        <c:v>40910</c:v>
                      </c:pt>
                      <c:pt idx="49">
                        <c:v>40911</c:v>
                      </c:pt>
                      <c:pt idx="50">
                        <c:v>40912</c:v>
                      </c:pt>
                      <c:pt idx="51">
                        <c:v>40913</c:v>
                      </c:pt>
                      <c:pt idx="52">
                        <c:v>40914</c:v>
                      </c:pt>
                      <c:pt idx="53">
                        <c:v>40915</c:v>
                      </c:pt>
                      <c:pt idx="54">
                        <c:v>40916</c:v>
                      </c:pt>
                      <c:pt idx="55">
                        <c:v>40917</c:v>
                      </c:pt>
                      <c:pt idx="56">
                        <c:v>40918</c:v>
                      </c:pt>
                      <c:pt idx="57">
                        <c:v>40919</c:v>
                      </c:pt>
                      <c:pt idx="58">
                        <c:v>40920</c:v>
                      </c:pt>
                      <c:pt idx="59">
                        <c:v>40921</c:v>
                      </c:pt>
                      <c:pt idx="60">
                        <c:v>40922</c:v>
                      </c:pt>
                      <c:pt idx="61">
                        <c:v>40923</c:v>
                      </c:pt>
                      <c:pt idx="62">
                        <c:v>40924</c:v>
                      </c:pt>
                      <c:pt idx="63">
                        <c:v>40925</c:v>
                      </c:pt>
                      <c:pt idx="64">
                        <c:v>40926</c:v>
                      </c:pt>
                      <c:pt idx="65">
                        <c:v>40927</c:v>
                      </c:pt>
                      <c:pt idx="66">
                        <c:v>40928</c:v>
                      </c:pt>
                      <c:pt idx="67">
                        <c:v>40929</c:v>
                      </c:pt>
                      <c:pt idx="68">
                        <c:v>40930</c:v>
                      </c:pt>
                      <c:pt idx="69">
                        <c:v>40931</c:v>
                      </c:pt>
                      <c:pt idx="70">
                        <c:v>40932</c:v>
                      </c:pt>
                      <c:pt idx="71">
                        <c:v>40933</c:v>
                      </c:pt>
                      <c:pt idx="72">
                        <c:v>40934</c:v>
                      </c:pt>
                      <c:pt idx="73">
                        <c:v>40935</c:v>
                      </c:pt>
                      <c:pt idx="74">
                        <c:v>40936</c:v>
                      </c:pt>
                      <c:pt idx="75">
                        <c:v>40937</c:v>
                      </c:pt>
                      <c:pt idx="76">
                        <c:v>40938</c:v>
                      </c:pt>
                      <c:pt idx="77">
                        <c:v>40939</c:v>
                      </c:pt>
                      <c:pt idx="78">
                        <c:v>40940</c:v>
                      </c:pt>
                      <c:pt idx="79">
                        <c:v>40941</c:v>
                      </c:pt>
                      <c:pt idx="80">
                        <c:v>40942</c:v>
                      </c:pt>
                      <c:pt idx="81">
                        <c:v>40943</c:v>
                      </c:pt>
                      <c:pt idx="82">
                        <c:v>40944</c:v>
                      </c:pt>
                      <c:pt idx="83">
                        <c:v>40945</c:v>
                      </c:pt>
                      <c:pt idx="84">
                        <c:v>40946</c:v>
                      </c:pt>
                      <c:pt idx="85">
                        <c:v>40947</c:v>
                      </c:pt>
                      <c:pt idx="86">
                        <c:v>40948</c:v>
                      </c:pt>
                      <c:pt idx="87">
                        <c:v>40949</c:v>
                      </c:pt>
                      <c:pt idx="88">
                        <c:v>40950</c:v>
                      </c:pt>
                      <c:pt idx="89">
                        <c:v>40951</c:v>
                      </c:pt>
                      <c:pt idx="90">
                        <c:v>40952</c:v>
                      </c:pt>
                      <c:pt idx="91">
                        <c:v>40953</c:v>
                      </c:pt>
                      <c:pt idx="92">
                        <c:v>40954</c:v>
                      </c:pt>
                      <c:pt idx="93">
                        <c:v>40955</c:v>
                      </c:pt>
                      <c:pt idx="94">
                        <c:v>40956</c:v>
                      </c:pt>
                      <c:pt idx="95">
                        <c:v>40957</c:v>
                      </c:pt>
                      <c:pt idx="96">
                        <c:v>40958</c:v>
                      </c:pt>
                      <c:pt idx="97">
                        <c:v>40959</c:v>
                      </c:pt>
                      <c:pt idx="98">
                        <c:v>40960</c:v>
                      </c:pt>
                      <c:pt idx="99">
                        <c:v>40961</c:v>
                      </c:pt>
                      <c:pt idx="100">
                        <c:v>40962</c:v>
                      </c:pt>
                      <c:pt idx="101">
                        <c:v>40963</c:v>
                      </c:pt>
                      <c:pt idx="102">
                        <c:v>40964</c:v>
                      </c:pt>
                      <c:pt idx="103">
                        <c:v>40965</c:v>
                      </c:pt>
                      <c:pt idx="104">
                        <c:v>40966</c:v>
                      </c:pt>
                      <c:pt idx="105">
                        <c:v>40967</c:v>
                      </c:pt>
                      <c:pt idx="106">
                        <c:v>40969</c:v>
                      </c:pt>
                      <c:pt idx="107">
                        <c:v>40970</c:v>
                      </c:pt>
                      <c:pt idx="108">
                        <c:v>40971</c:v>
                      </c:pt>
                      <c:pt idx="109">
                        <c:v>40972</c:v>
                      </c:pt>
                      <c:pt idx="110">
                        <c:v>40973</c:v>
                      </c:pt>
                      <c:pt idx="111">
                        <c:v>40974</c:v>
                      </c:pt>
                      <c:pt idx="112">
                        <c:v>40975</c:v>
                      </c:pt>
                      <c:pt idx="113">
                        <c:v>40976</c:v>
                      </c:pt>
                      <c:pt idx="114">
                        <c:v>40977</c:v>
                      </c:pt>
                      <c:pt idx="115">
                        <c:v>40978</c:v>
                      </c:pt>
                      <c:pt idx="116">
                        <c:v>40979</c:v>
                      </c:pt>
                      <c:pt idx="117">
                        <c:v>40980</c:v>
                      </c:pt>
                      <c:pt idx="118">
                        <c:v>40981</c:v>
                      </c:pt>
                      <c:pt idx="119">
                        <c:v>40982</c:v>
                      </c:pt>
                      <c:pt idx="120">
                        <c:v>40983</c:v>
                      </c:pt>
                      <c:pt idx="121">
                        <c:v>40984</c:v>
                      </c:pt>
                      <c:pt idx="122">
                        <c:v>40985</c:v>
                      </c:pt>
                      <c:pt idx="123">
                        <c:v>40986</c:v>
                      </c:pt>
                      <c:pt idx="124">
                        <c:v>40987</c:v>
                      </c:pt>
                      <c:pt idx="125">
                        <c:v>40988</c:v>
                      </c:pt>
                      <c:pt idx="126">
                        <c:v>40989</c:v>
                      </c:pt>
                      <c:pt idx="127">
                        <c:v>40990</c:v>
                      </c:pt>
                      <c:pt idx="128">
                        <c:v>40991</c:v>
                      </c:pt>
                      <c:pt idx="129">
                        <c:v>40992</c:v>
                      </c:pt>
                      <c:pt idx="130">
                        <c:v>40993</c:v>
                      </c:pt>
                      <c:pt idx="131">
                        <c:v>40994</c:v>
                      </c:pt>
                      <c:pt idx="132">
                        <c:v>40995</c:v>
                      </c:pt>
                      <c:pt idx="133">
                        <c:v>40996</c:v>
                      </c:pt>
                      <c:pt idx="134">
                        <c:v>40997</c:v>
                      </c:pt>
                      <c:pt idx="135">
                        <c:v>40998</c:v>
                      </c:pt>
                      <c:pt idx="136">
                        <c:v>40999</c:v>
                      </c:pt>
                      <c:pt idx="137">
                        <c:v>41000</c:v>
                      </c:pt>
                      <c:pt idx="138">
                        <c:v>41001</c:v>
                      </c:pt>
                      <c:pt idx="139">
                        <c:v>41002</c:v>
                      </c:pt>
                      <c:pt idx="140">
                        <c:v>41003</c:v>
                      </c:pt>
                      <c:pt idx="141">
                        <c:v>41004</c:v>
                      </c:pt>
                      <c:pt idx="142">
                        <c:v>41005</c:v>
                      </c:pt>
                      <c:pt idx="143">
                        <c:v>41006</c:v>
                      </c:pt>
                      <c:pt idx="144">
                        <c:v>41007</c:v>
                      </c:pt>
                      <c:pt idx="145">
                        <c:v>41008</c:v>
                      </c:pt>
                      <c:pt idx="146">
                        <c:v>41009</c:v>
                      </c:pt>
                      <c:pt idx="147">
                        <c:v>41010</c:v>
                      </c:pt>
                      <c:pt idx="148">
                        <c:v>41011</c:v>
                      </c:pt>
                      <c:pt idx="149">
                        <c:v>41012</c:v>
                      </c:pt>
                      <c:pt idx="150">
                        <c:v>41013</c:v>
                      </c:pt>
                      <c:pt idx="151">
                        <c:v>41014</c:v>
                      </c:pt>
                      <c:pt idx="152">
                        <c:v>41015</c:v>
                      </c:pt>
                      <c:pt idx="153">
                        <c:v>41016</c:v>
                      </c:pt>
                      <c:pt idx="154">
                        <c:v>41017</c:v>
                      </c:pt>
                      <c:pt idx="155">
                        <c:v>41018</c:v>
                      </c:pt>
                      <c:pt idx="156">
                        <c:v>41019</c:v>
                      </c:pt>
                      <c:pt idx="157">
                        <c:v>41020</c:v>
                      </c:pt>
                      <c:pt idx="158">
                        <c:v>41021</c:v>
                      </c:pt>
                      <c:pt idx="159">
                        <c:v>41022</c:v>
                      </c:pt>
                      <c:pt idx="160">
                        <c:v>41023</c:v>
                      </c:pt>
                      <c:pt idx="161">
                        <c:v>41024</c:v>
                      </c:pt>
                      <c:pt idx="162">
                        <c:v>41025</c:v>
                      </c:pt>
                      <c:pt idx="163">
                        <c:v>41026</c:v>
                      </c:pt>
                      <c:pt idx="164">
                        <c:v>41027</c:v>
                      </c:pt>
                      <c:pt idx="165">
                        <c:v>41028</c:v>
                      </c:pt>
                      <c:pt idx="166">
                        <c:v>41029</c:v>
                      </c:pt>
                      <c:pt idx="167">
                        <c:v>41030</c:v>
                      </c:pt>
                      <c:pt idx="168">
                        <c:v>41031</c:v>
                      </c:pt>
                      <c:pt idx="169">
                        <c:v>41032</c:v>
                      </c:pt>
                      <c:pt idx="170">
                        <c:v>41033</c:v>
                      </c:pt>
                      <c:pt idx="171">
                        <c:v>41034</c:v>
                      </c:pt>
                      <c:pt idx="172">
                        <c:v>41035</c:v>
                      </c:pt>
                      <c:pt idx="173">
                        <c:v>41036</c:v>
                      </c:pt>
                      <c:pt idx="174">
                        <c:v>41037</c:v>
                      </c:pt>
                      <c:pt idx="175">
                        <c:v>41038</c:v>
                      </c:pt>
                      <c:pt idx="176">
                        <c:v>41039</c:v>
                      </c:pt>
                      <c:pt idx="177">
                        <c:v>41040</c:v>
                      </c:pt>
                      <c:pt idx="178">
                        <c:v>41041</c:v>
                      </c:pt>
                      <c:pt idx="179">
                        <c:v>41042</c:v>
                      </c:pt>
                      <c:pt idx="180">
                        <c:v>41043</c:v>
                      </c:pt>
                      <c:pt idx="181">
                        <c:v>41044</c:v>
                      </c:pt>
                      <c:pt idx="182">
                        <c:v>41045</c:v>
                      </c:pt>
                      <c:pt idx="183">
                        <c:v>41046</c:v>
                      </c:pt>
                      <c:pt idx="184">
                        <c:v>41047</c:v>
                      </c:pt>
                      <c:pt idx="185">
                        <c:v>41048</c:v>
                      </c:pt>
                      <c:pt idx="186">
                        <c:v>41049</c:v>
                      </c:pt>
                      <c:pt idx="187">
                        <c:v>41050</c:v>
                      </c:pt>
                      <c:pt idx="188">
                        <c:v>41051</c:v>
                      </c:pt>
                      <c:pt idx="189">
                        <c:v>41052</c:v>
                      </c:pt>
                      <c:pt idx="190">
                        <c:v>41053</c:v>
                      </c:pt>
                      <c:pt idx="191">
                        <c:v>41054</c:v>
                      </c:pt>
                      <c:pt idx="192">
                        <c:v>41055</c:v>
                      </c:pt>
                      <c:pt idx="193">
                        <c:v>41056</c:v>
                      </c:pt>
                      <c:pt idx="194">
                        <c:v>41057</c:v>
                      </c:pt>
                      <c:pt idx="195">
                        <c:v>41058</c:v>
                      </c:pt>
                      <c:pt idx="196">
                        <c:v>41059</c:v>
                      </c:pt>
                      <c:pt idx="197">
                        <c:v>41060</c:v>
                      </c:pt>
                      <c:pt idx="198">
                        <c:v>41061</c:v>
                      </c:pt>
                      <c:pt idx="199">
                        <c:v>41062</c:v>
                      </c:pt>
                      <c:pt idx="200">
                        <c:v>41063</c:v>
                      </c:pt>
                      <c:pt idx="201">
                        <c:v>41064</c:v>
                      </c:pt>
                      <c:pt idx="202">
                        <c:v>41065</c:v>
                      </c:pt>
                      <c:pt idx="203">
                        <c:v>41066</c:v>
                      </c:pt>
                      <c:pt idx="204">
                        <c:v>41067</c:v>
                      </c:pt>
                      <c:pt idx="205">
                        <c:v>41068</c:v>
                      </c:pt>
                      <c:pt idx="206">
                        <c:v>41069</c:v>
                      </c:pt>
                      <c:pt idx="207">
                        <c:v>41070</c:v>
                      </c:pt>
                      <c:pt idx="208">
                        <c:v>41071</c:v>
                      </c:pt>
                      <c:pt idx="209">
                        <c:v>41072</c:v>
                      </c:pt>
                      <c:pt idx="210">
                        <c:v>41073</c:v>
                      </c:pt>
                      <c:pt idx="211">
                        <c:v>41074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crush!$CX$17:$CX$228</c15:sqref>
                        </c15:formulaRef>
                      </c:ext>
                    </c:extLst>
                    <c:numCache>
                      <c:formatCode>0.0%</c:formatCode>
                      <c:ptCount val="212"/>
                      <c:pt idx="21">
                        <c:v>2.7231586633239508E-2</c:v>
                      </c:pt>
                      <c:pt idx="22">
                        <c:v>4.9426269143953143E-2</c:v>
                      </c:pt>
                      <c:pt idx="23">
                        <c:v>9.0152353619018341E-2</c:v>
                      </c:pt>
                      <c:pt idx="24">
                        <c:v>0.12088084872943376</c:v>
                      </c:pt>
                      <c:pt idx="25">
                        <c:v>0.19316040189689482</c:v>
                      </c:pt>
                      <c:pt idx="26">
                        <c:v>0.24861677872232493</c:v>
                      </c:pt>
                      <c:pt idx="27">
                        <c:v>0.27067761148232666</c:v>
                      </c:pt>
                      <c:pt idx="28">
                        <c:v>0.31342355434766067</c:v>
                      </c:pt>
                      <c:pt idx="29">
                        <c:v>0.3385047020430404</c:v>
                      </c:pt>
                      <c:pt idx="30">
                        <c:v>0.35595779844644482</c:v>
                      </c:pt>
                      <c:pt idx="31">
                        <c:v>0.42779648706796064</c:v>
                      </c:pt>
                      <c:pt idx="32">
                        <c:v>0.48662660112349032</c:v>
                      </c:pt>
                      <c:pt idx="33">
                        <c:v>0.50171962317199537</c:v>
                      </c:pt>
                      <c:pt idx="34">
                        <c:v>0.55336437712641029</c:v>
                      </c:pt>
                      <c:pt idx="35">
                        <c:v>0.58762967213786987</c:v>
                      </c:pt>
                      <c:pt idx="36">
                        <c:v>0.61853357518052365</c:v>
                      </c:pt>
                      <c:pt idx="37">
                        <c:v>0.65965207032380857</c:v>
                      </c:pt>
                      <c:pt idx="38">
                        <c:v>0.71730599476813017</c:v>
                      </c:pt>
                      <c:pt idx="39">
                        <c:v>0.69908146468303001</c:v>
                      </c:pt>
                      <c:pt idx="40">
                        <c:v>0.82506775378805641</c:v>
                      </c:pt>
                      <c:pt idx="41">
                        <c:v>0.80147102171208073</c:v>
                      </c:pt>
                      <c:pt idx="42">
                        <c:v>0.82087250064955086</c:v>
                      </c:pt>
                      <c:pt idx="43">
                        <c:v>0.8207146320813774</c:v>
                      </c:pt>
                      <c:pt idx="44">
                        <c:v>0.75734226845252417</c:v>
                      </c:pt>
                      <c:pt idx="45">
                        <c:v>0.53173330612689551</c:v>
                      </c:pt>
                      <c:pt idx="46">
                        <c:v>0.12874079013673578</c:v>
                      </c:pt>
                      <c:pt idx="47">
                        <c:v>7.2740930623174634E-3</c:v>
                      </c:pt>
                      <c:pt idx="48">
                        <c:v>2.4637438228139279E-2</c:v>
                      </c:pt>
                      <c:pt idx="49">
                        <c:v>7.4766130498295807E-2</c:v>
                      </c:pt>
                      <c:pt idx="50">
                        <c:v>0.52496501506048765</c:v>
                      </c:pt>
                      <c:pt idx="51">
                        <c:v>0.90552479070668501</c:v>
                      </c:pt>
                      <c:pt idx="52">
                        <c:v>0.96292047043510887</c:v>
                      </c:pt>
                      <c:pt idx="53">
                        <c:v>0.96534998409344863</c:v>
                      </c:pt>
                      <c:pt idx="54">
                        <c:v>0.97729164618204101</c:v>
                      </c:pt>
                      <c:pt idx="55">
                        <c:v>0.91549486874453079</c:v>
                      </c:pt>
                      <c:pt idx="56">
                        <c:v>0.82221762141927268</c:v>
                      </c:pt>
                      <c:pt idx="57">
                        <c:v>0.67396293552574327</c:v>
                      </c:pt>
                      <c:pt idx="58">
                        <c:v>0.62599728559672629</c:v>
                      </c:pt>
                      <c:pt idx="59">
                        <c:v>0.62907183714780612</c:v>
                      </c:pt>
                      <c:pt idx="60">
                        <c:v>0.7579824873969474</c:v>
                      </c:pt>
                      <c:pt idx="61">
                        <c:v>0.86015692460810178</c:v>
                      </c:pt>
                      <c:pt idx="62">
                        <c:v>0.92084366913635041</c:v>
                      </c:pt>
                      <c:pt idx="63">
                        <c:v>0.963672387152821</c:v>
                      </c:pt>
                      <c:pt idx="64">
                        <c:v>0.97820028814005999</c:v>
                      </c:pt>
                      <c:pt idx="65">
                        <c:v>0.96200338750182035</c:v>
                      </c:pt>
                      <c:pt idx="66">
                        <c:v>0.95071302034637917</c:v>
                      </c:pt>
                      <c:pt idx="67">
                        <c:v>0.97601161917663426</c:v>
                      </c:pt>
                      <c:pt idx="68">
                        <c:v>0.99392151525813122</c:v>
                      </c:pt>
                      <c:pt idx="69">
                        <c:v>0.97956948132073995</c:v>
                      </c:pt>
                      <c:pt idx="70">
                        <c:v>0.99053077995825933</c:v>
                      </c:pt>
                      <c:pt idx="71">
                        <c:v>1</c:v>
                      </c:pt>
                      <c:pt idx="72">
                        <c:v>0.97251597461268846</c:v>
                      </c:pt>
                      <c:pt idx="73">
                        <c:v>0.8328917437865091</c:v>
                      </c:pt>
                      <c:pt idx="74">
                        <c:v>0.78174636060874525</c:v>
                      </c:pt>
                      <c:pt idx="75">
                        <c:v>0.86864037272202588</c:v>
                      </c:pt>
                      <c:pt idx="76">
                        <c:v>0.91318059449618871</c:v>
                      </c:pt>
                      <c:pt idx="77">
                        <c:v>0.90487324567058025</c:v>
                      </c:pt>
                      <c:pt idx="78">
                        <c:v>0.92042715390107477</c:v>
                      </c:pt>
                      <c:pt idx="79">
                        <c:v>0.97611155764415569</c:v>
                      </c:pt>
                      <c:pt idx="80">
                        <c:v>0.97016070134160715</c:v>
                      </c:pt>
                      <c:pt idx="81">
                        <c:v>0.9441109003735576</c:v>
                      </c:pt>
                      <c:pt idx="82">
                        <c:v>0.92659908783159295</c:v>
                      </c:pt>
                      <c:pt idx="83">
                        <c:v>0.91995304799060507</c:v>
                      </c:pt>
                      <c:pt idx="84">
                        <c:v>0.90277984807459799</c:v>
                      </c:pt>
                      <c:pt idx="85">
                        <c:v>0.93155180997374687</c:v>
                      </c:pt>
                      <c:pt idx="86">
                        <c:v>0.96268274309508151</c:v>
                      </c:pt>
                      <c:pt idx="87">
                        <c:v>0.97983213410150316</c:v>
                      </c:pt>
                      <c:pt idx="88">
                        <c:v>0.99359018688121725</c:v>
                      </c:pt>
                      <c:pt idx="89">
                        <c:v>0.97681306968097947</c:v>
                      </c:pt>
                      <c:pt idx="90">
                        <c:v>0.98572551138197295</c:v>
                      </c:pt>
                      <c:pt idx="91">
                        <c:v>0.97610903874994781</c:v>
                      </c:pt>
                      <c:pt idx="92">
                        <c:v>0.98880966063456122</c:v>
                      </c:pt>
                      <c:pt idx="93">
                        <c:v>0.96297026772308136</c:v>
                      </c:pt>
                      <c:pt idx="94">
                        <c:v>0.93555272059867478</c:v>
                      </c:pt>
                      <c:pt idx="95">
                        <c:v>0.95992348206790401</c:v>
                      </c:pt>
                      <c:pt idx="96">
                        <c:v>0.97267752326744072</c:v>
                      </c:pt>
                      <c:pt idx="97">
                        <c:v>0.97029379631727719</c:v>
                      </c:pt>
                      <c:pt idx="98">
                        <c:v>0.95055953304630803</c:v>
                      </c:pt>
                      <c:pt idx="99">
                        <c:v>0.90564117791067289</c:v>
                      </c:pt>
                      <c:pt idx="100">
                        <c:v>0.88870357945943423</c:v>
                      </c:pt>
                      <c:pt idx="101">
                        <c:v>0.91666302826392554</c:v>
                      </c:pt>
                      <c:pt idx="102">
                        <c:v>0.90671680826306256</c:v>
                      </c:pt>
                      <c:pt idx="103">
                        <c:v>0.871617937913853</c:v>
                      </c:pt>
                      <c:pt idx="104">
                        <c:v>0.87263838483216105</c:v>
                      </c:pt>
                      <c:pt idx="105">
                        <c:v>0.87552801203295738</c:v>
                      </c:pt>
                      <c:pt idx="106">
                        <c:v>0.86152105320361483</c:v>
                      </c:pt>
                      <c:pt idx="107">
                        <c:v>0.79303737088611403</c:v>
                      </c:pt>
                      <c:pt idx="108">
                        <c:v>0.83238480739498655</c:v>
                      </c:pt>
                      <c:pt idx="109">
                        <c:v>0.88073177056611551</c:v>
                      </c:pt>
                      <c:pt idx="110">
                        <c:v>0.83460282326236424</c:v>
                      </c:pt>
                      <c:pt idx="111">
                        <c:v>0.8354742177422213</c:v>
                      </c:pt>
                      <c:pt idx="112">
                        <c:v>0.82618106125979796</c:v>
                      </c:pt>
                      <c:pt idx="113">
                        <c:v>0.77819816762414462</c:v>
                      </c:pt>
                      <c:pt idx="114">
                        <c:v>0.76165628566647092</c:v>
                      </c:pt>
                      <c:pt idx="115">
                        <c:v>0.76228405752196704</c:v>
                      </c:pt>
                      <c:pt idx="116">
                        <c:v>0.69864987627764741</c:v>
                      </c:pt>
                      <c:pt idx="117">
                        <c:v>0.72171171938216327</c:v>
                      </c:pt>
                      <c:pt idx="118">
                        <c:v>0.73423740317085351</c:v>
                      </c:pt>
                      <c:pt idx="119">
                        <c:v>0.7017813977125883</c:v>
                      </c:pt>
                      <c:pt idx="120">
                        <c:v>0.69042859860303329</c:v>
                      </c:pt>
                      <c:pt idx="121">
                        <c:v>0.62298553668810464</c:v>
                      </c:pt>
                      <c:pt idx="122">
                        <c:v>0.54845508357870076</c:v>
                      </c:pt>
                      <c:pt idx="123">
                        <c:v>0.5692562548609067</c:v>
                      </c:pt>
                      <c:pt idx="124">
                        <c:v>0.49012998994728696</c:v>
                      </c:pt>
                      <c:pt idx="125">
                        <c:v>0.46579786492097658</c:v>
                      </c:pt>
                      <c:pt idx="126">
                        <c:v>0.46096722429147619</c:v>
                      </c:pt>
                      <c:pt idx="127">
                        <c:v>0.45473252344749165</c:v>
                      </c:pt>
                      <c:pt idx="128">
                        <c:v>0.45704443958213359</c:v>
                      </c:pt>
                      <c:pt idx="129">
                        <c:v>0.43680678602249245</c:v>
                      </c:pt>
                      <c:pt idx="130">
                        <c:v>0.38467136576800359</c:v>
                      </c:pt>
                      <c:pt idx="131">
                        <c:v>0.34174812222689532</c:v>
                      </c:pt>
                      <c:pt idx="132">
                        <c:v>0.30008635341006457</c:v>
                      </c:pt>
                      <c:pt idx="133">
                        <c:v>0.25429542027161545</c:v>
                      </c:pt>
                      <c:pt idx="134">
                        <c:v>0.28989333537037459</c:v>
                      </c:pt>
                      <c:pt idx="135">
                        <c:v>0.29052770369172137</c:v>
                      </c:pt>
                      <c:pt idx="136">
                        <c:v>0.2506796369590964</c:v>
                      </c:pt>
                      <c:pt idx="137">
                        <c:v>0.22604843344071709</c:v>
                      </c:pt>
                      <c:pt idx="138">
                        <c:v>0.19549823048576853</c:v>
                      </c:pt>
                      <c:pt idx="139">
                        <c:v>0.20295173670071115</c:v>
                      </c:pt>
                      <c:pt idx="140">
                        <c:v>0.18856269645590615</c:v>
                      </c:pt>
                      <c:pt idx="141">
                        <c:v>0.17883994345957449</c:v>
                      </c:pt>
                      <c:pt idx="142">
                        <c:v>0.14834044888194564</c:v>
                      </c:pt>
                      <c:pt idx="143">
                        <c:v>0.11390227019182257</c:v>
                      </c:pt>
                      <c:pt idx="144">
                        <c:v>8.2981664736813662E-2</c:v>
                      </c:pt>
                      <c:pt idx="145">
                        <c:v>7.2541339520078796E-2</c:v>
                      </c:pt>
                      <c:pt idx="146">
                        <c:v>5.1017192006743199E-2</c:v>
                      </c:pt>
                      <c:pt idx="147">
                        <c:v>2.9291506160124599E-2</c:v>
                      </c:pt>
                      <c:pt idx="148">
                        <c:v>1.9195742447113657E-2</c:v>
                      </c:pt>
                      <c:pt idx="149">
                        <c:v>8.9709970590706126E-3</c:v>
                      </c:pt>
                      <c:pt idx="150">
                        <c:v>8.6706680521947896E-3</c:v>
                      </c:pt>
                      <c:pt idx="151">
                        <c:v>7.3766174159100254E-3</c:v>
                      </c:pt>
                      <c:pt idx="152">
                        <c:v>7.9058888959605035E-3</c:v>
                      </c:pt>
                      <c:pt idx="153">
                        <c:v>9.3598625176859844E-3</c:v>
                      </c:pt>
                      <c:pt idx="154">
                        <c:v>1.3256225634610715E-2</c:v>
                      </c:pt>
                      <c:pt idx="155">
                        <c:v>1.3630531527405629E-2</c:v>
                      </c:pt>
                      <c:pt idx="156">
                        <c:v>1.153757161163115E-2</c:v>
                      </c:pt>
                      <c:pt idx="157">
                        <c:v>1.0946417510763438E-2</c:v>
                      </c:pt>
                      <c:pt idx="158">
                        <c:v>1.2148135489499348E-2</c:v>
                      </c:pt>
                      <c:pt idx="159">
                        <c:v>1.1709696049138921E-2</c:v>
                      </c:pt>
                      <c:pt idx="160">
                        <c:v>1.3287801134689853E-2</c:v>
                      </c:pt>
                      <c:pt idx="161">
                        <c:v>1.6076422464226619E-2</c:v>
                      </c:pt>
                      <c:pt idx="162">
                        <c:v>9.3300109416497978E-3</c:v>
                      </c:pt>
                      <c:pt idx="163">
                        <c:v>7.8343147850236574E-3</c:v>
                      </c:pt>
                      <c:pt idx="164">
                        <c:v>6.450423588683211E-3</c:v>
                      </c:pt>
                      <c:pt idx="165">
                        <c:v>3.5390731584151176E-3</c:v>
                      </c:pt>
                      <c:pt idx="166">
                        <c:v>2.4683466107013785E-3</c:v>
                      </c:pt>
                      <c:pt idx="167">
                        <c:v>0</c:v>
                      </c:pt>
                      <c:pt idx="168">
                        <c:v>3.3586685260956857E-3</c:v>
                      </c:pt>
                      <c:pt idx="169">
                        <c:v>6.4032613140676761E-4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50E-4351-82AB-2584ED13D2BE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crush!$DA$2:$DA$16</c15:sqref>
                        </c15:formulaRef>
                      </c:ext>
                    </c:extLst>
                    <c:strCache>
                      <c:ptCount val="15"/>
                      <c:pt idx="0">
                        <c:v>2019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crush!$CS$17:$CS$228</c15:sqref>
                        </c15:formulaRef>
                      </c:ext>
                    </c:extLst>
                    <c:numCache>
                      <c:formatCode>m/d/yyyy</c:formatCode>
                      <c:ptCount val="212"/>
                      <c:pt idx="0">
                        <c:v>40862</c:v>
                      </c:pt>
                      <c:pt idx="1">
                        <c:v>40863</c:v>
                      </c:pt>
                      <c:pt idx="2">
                        <c:v>40864</c:v>
                      </c:pt>
                      <c:pt idx="3">
                        <c:v>40865</c:v>
                      </c:pt>
                      <c:pt idx="4">
                        <c:v>40866</c:v>
                      </c:pt>
                      <c:pt idx="5">
                        <c:v>40867</c:v>
                      </c:pt>
                      <c:pt idx="6">
                        <c:v>40868</c:v>
                      </c:pt>
                      <c:pt idx="7">
                        <c:v>40869</c:v>
                      </c:pt>
                      <c:pt idx="8">
                        <c:v>40870</c:v>
                      </c:pt>
                      <c:pt idx="9">
                        <c:v>40871</c:v>
                      </c:pt>
                      <c:pt idx="10">
                        <c:v>40872</c:v>
                      </c:pt>
                      <c:pt idx="11">
                        <c:v>40873</c:v>
                      </c:pt>
                      <c:pt idx="12">
                        <c:v>40874</c:v>
                      </c:pt>
                      <c:pt idx="13">
                        <c:v>40875</c:v>
                      </c:pt>
                      <c:pt idx="14">
                        <c:v>40876</c:v>
                      </c:pt>
                      <c:pt idx="15">
                        <c:v>40877</c:v>
                      </c:pt>
                      <c:pt idx="16">
                        <c:v>40878</c:v>
                      </c:pt>
                      <c:pt idx="17">
                        <c:v>40879</c:v>
                      </c:pt>
                      <c:pt idx="18">
                        <c:v>40880</c:v>
                      </c:pt>
                      <c:pt idx="19">
                        <c:v>40881</c:v>
                      </c:pt>
                      <c:pt idx="20">
                        <c:v>40882</c:v>
                      </c:pt>
                      <c:pt idx="21">
                        <c:v>40883</c:v>
                      </c:pt>
                      <c:pt idx="22">
                        <c:v>40884</c:v>
                      </c:pt>
                      <c:pt idx="23">
                        <c:v>40885</c:v>
                      </c:pt>
                      <c:pt idx="24">
                        <c:v>40886</c:v>
                      </c:pt>
                      <c:pt idx="25">
                        <c:v>40887</c:v>
                      </c:pt>
                      <c:pt idx="26">
                        <c:v>40888</c:v>
                      </c:pt>
                      <c:pt idx="27">
                        <c:v>40889</c:v>
                      </c:pt>
                      <c:pt idx="28">
                        <c:v>40890</c:v>
                      </c:pt>
                      <c:pt idx="29">
                        <c:v>40891</c:v>
                      </c:pt>
                      <c:pt idx="30">
                        <c:v>40892</c:v>
                      </c:pt>
                      <c:pt idx="31">
                        <c:v>40893</c:v>
                      </c:pt>
                      <c:pt idx="32">
                        <c:v>40894</c:v>
                      </c:pt>
                      <c:pt idx="33">
                        <c:v>40895</c:v>
                      </c:pt>
                      <c:pt idx="34">
                        <c:v>40896</c:v>
                      </c:pt>
                      <c:pt idx="35">
                        <c:v>40897</c:v>
                      </c:pt>
                      <c:pt idx="36">
                        <c:v>40898</c:v>
                      </c:pt>
                      <c:pt idx="37">
                        <c:v>40899</c:v>
                      </c:pt>
                      <c:pt idx="38">
                        <c:v>40900</c:v>
                      </c:pt>
                      <c:pt idx="39">
                        <c:v>40901</c:v>
                      </c:pt>
                      <c:pt idx="40">
                        <c:v>40902</c:v>
                      </c:pt>
                      <c:pt idx="41">
                        <c:v>40903</c:v>
                      </c:pt>
                      <c:pt idx="42">
                        <c:v>40904</c:v>
                      </c:pt>
                      <c:pt idx="43">
                        <c:v>40905</c:v>
                      </c:pt>
                      <c:pt idx="44">
                        <c:v>40906</c:v>
                      </c:pt>
                      <c:pt idx="45">
                        <c:v>40907</c:v>
                      </c:pt>
                      <c:pt idx="46">
                        <c:v>40908</c:v>
                      </c:pt>
                      <c:pt idx="47">
                        <c:v>40909</c:v>
                      </c:pt>
                      <c:pt idx="48">
                        <c:v>40910</c:v>
                      </c:pt>
                      <c:pt idx="49">
                        <c:v>40911</c:v>
                      </c:pt>
                      <c:pt idx="50">
                        <c:v>40912</c:v>
                      </c:pt>
                      <c:pt idx="51">
                        <c:v>40913</c:v>
                      </c:pt>
                      <c:pt idx="52">
                        <c:v>40914</c:v>
                      </c:pt>
                      <c:pt idx="53">
                        <c:v>40915</c:v>
                      </c:pt>
                      <c:pt idx="54">
                        <c:v>40916</c:v>
                      </c:pt>
                      <c:pt idx="55">
                        <c:v>40917</c:v>
                      </c:pt>
                      <c:pt idx="56">
                        <c:v>40918</c:v>
                      </c:pt>
                      <c:pt idx="57">
                        <c:v>40919</c:v>
                      </c:pt>
                      <c:pt idx="58">
                        <c:v>40920</c:v>
                      </c:pt>
                      <c:pt idx="59">
                        <c:v>40921</c:v>
                      </c:pt>
                      <c:pt idx="60">
                        <c:v>40922</c:v>
                      </c:pt>
                      <c:pt idx="61">
                        <c:v>40923</c:v>
                      </c:pt>
                      <c:pt idx="62">
                        <c:v>40924</c:v>
                      </c:pt>
                      <c:pt idx="63">
                        <c:v>40925</c:v>
                      </c:pt>
                      <c:pt idx="64">
                        <c:v>40926</c:v>
                      </c:pt>
                      <c:pt idx="65">
                        <c:v>40927</c:v>
                      </c:pt>
                      <c:pt idx="66">
                        <c:v>40928</c:v>
                      </c:pt>
                      <c:pt idx="67">
                        <c:v>40929</c:v>
                      </c:pt>
                      <c:pt idx="68">
                        <c:v>40930</c:v>
                      </c:pt>
                      <c:pt idx="69">
                        <c:v>40931</c:v>
                      </c:pt>
                      <c:pt idx="70">
                        <c:v>40932</c:v>
                      </c:pt>
                      <c:pt idx="71">
                        <c:v>40933</c:v>
                      </c:pt>
                      <c:pt idx="72">
                        <c:v>40934</c:v>
                      </c:pt>
                      <c:pt idx="73">
                        <c:v>40935</c:v>
                      </c:pt>
                      <c:pt idx="74">
                        <c:v>40936</c:v>
                      </c:pt>
                      <c:pt idx="75">
                        <c:v>40937</c:v>
                      </c:pt>
                      <c:pt idx="76">
                        <c:v>40938</c:v>
                      </c:pt>
                      <c:pt idx="77">
                        <c:v>40939</c:v>
                      </c:pt>
                      <c:pt idx="78">
                        <c:v>40940</c:v>
                      </c:pt>
                      <c:pt idx="79">
                        <c:v>40941</c:v>
                      </c:pt>
                      <c:pt idx="80">
                        <c:v>40942</c:v>
                      </c:pt>
                      <c:pt idx="81">
                        <c:v>40943</c:v>
                      </c:pt>
                      <c:pt idx="82">
                        <c:v>40944</c:v>
                      </c:pt>
                      <c:pt idx="83">
                        <c:v>40945</c:v>
                      </c:pt>
                      <c:pt idx="84">
                        <c:v>40946</c:v>
                      </c:pt>
                      <c:pt idx="85">
                        <c:v>40947</c:v>
                      </c:pt>
                      <c:pt idx="86">
                        <c:v>40948</c:v>
                      </c:pt>
                      <c:pt idx="87">
                        <c:v>40949</c:v>
                      </c:pt>
                      <c:pt idx="88">
                        <c:v>40950</c:v>
                      </c:pt>
                      <c:pt idx="89">
                        <c:v>40951</c:v>
                      </c:pt>
                      <c:pt idx="90">
                        <c:v>40952</c:v>
                      </c:pt>
                      <c:pt idx="91">
                        <c:v>40953</c:v>
                      </c:pt>
                      <c:pt idx="92">
                        <c:v>40954</c:v>
                      </c:pt>
                      <c:pt idx="93">
                        <c:v>40955</c:v>
                      </c:pt>
                      <c:pt idx="94">
                        <c:v>40956</c:v>
                      </c:pt>
                      <c:pt idx="95">
                        <c:v>40957</c:v>
                      </c:pt>
                      <c:pt idx="96">
                        <c:v>40958</c:v>
                      </c:pt>
                      <c:pt idx="97">
                        <c:v>40959</c:v>
                      </c:pt>
                      <c:pt idx="98">
                        <c:v>40960</c:v>
                      </c:pt>
                      <c:pt idx="99">
                        <c:v>40961</c:v>
                      </c:pt>
                      <c:pt idx="100">
                        <c:v>40962</c:v>
                      </c:pt>
                      <c:pt idx="101">
                        <c:v>40963</c:v>
                      </c:pt>
                      <c:pt idx="102">
                        <c:v>40964</c:v>
                      </c:pt>
                      <c:pt idx="103">
                        <c:v>40965</c:v>
                      </c:pt>
                      <c:pt idx="104">
                        <c:v>40966</c:v>
                      </c:pt>
                      <c:pt idx="105">
                        <c:v>40967</c:v>
                      </c:pt>
                      <c:pt idx="106">
                        <c:v>40969</c:v>
                      </c:pt>
                      <c:pt idx="107">
                        <c:v>40970</c:v>
                      </c:pt>
                      <c:pt idx="108">
                        <c:v>40971</c:v>
                      </c:pt>
                      <c:pt idx="109">
                        <c:v>40972</c:v>
                      </c:pt>
                      <c:pt idx="110">
                        <c:v>40973</c:v>
                      </c:pt>
                      <c:pt idx="111">
                        <c:v>40974</c:v>
                      </c:pt>
                      <c:pt idx="112">
                        <c:v>40975</c:v>
                      </c:pt>
                      <c:pt idx="113">
                        <c:v>40976</c:v>
                      </c:pt>
                      <c:pt idx="114">
                        <c:v>40977</c:v>
                      </c:pt>
                      <c:pt idx="115">
                        <c:v>40978</c:v>
                      </c:pt>
                      <c:pt idx="116">
                        <c:v>40979</c:v>
                      </c:pt>
                      <c:pt idx="117">
                        <c:v>40980</c:v>
                      </c:pt>
                      <c:pt idx="118">
                        <c:v>40981</c:v>
                      </c:pt>
                      <c:pt idx="119">
                        <c:v>40982</c:v>
                      </c:pt>
                      <c:pt idx="120">
                        <c:v>40983</c:v>
                      </c:pt>
                      <c:pt idx="121">
                        <c:v>40984</c:v>
                      </c:pt>
                      <c:pt idx="122">
                        <c:v>40985</c:v>
                      </c:pt>
                      <c:pt idx="123">
                        <c:v>40986</c:v>
                      </c:pt>
                      <c:pt idx="124">
                        <c:v>40987</c:v>
                      </c:pt>
                      <c:pt idx="125">
                        <c:v>40988</c:v>
                      </c:pt>
                      <c:pt idx="126">
                        <c:v>40989</c:v>
                      </c:pt>
                      <c:pt idx="127">
                        <c:v>40990</c:v>
                      </c:pt>
                      <c:pt idx="128">
                        <c:v>40991</c:v>
                      </c:pt>
                      <c:pt idx="129">
                        <c:v>40992</c:v>
                      </c:pt>
                      <c:pt idx="130">
                        <c:v>40993</c:v>
                      </c:pt>
                      <c:pt idx="131">
                        <c:v>40994</c:v>
                      </c:pt>
                      <c:pt idx="132">
                        <c:v>40995</c:v>
                      </c:pt>
                      <c:pt idx="133">
                        <c:v>40996</c:v>
                      </c:pt>
                      <c:pt idx="134">
                        <c:v>40997</c:v>
                      </c:pt>
                      <c:pt idx="135">
                        <c:v>40998</c:v>
                      </c:pt>
                      <c:pt idx="136">
                        <c:v>40999</c:v>
                      </c:pt>
                      <c:pt idx="137">
                        <c:v>41000</c:v>
                      </c:pt>
                      <c:pt idx="138">
                        <c:v>41001</c:v>
                      </c:pt>
                      <c:pt idx="139">
                        <c:v>41002</c:v>
                      </c:pt>
                      <c:pt idx="140">
                        <c:v>41003</c:v>
                      </c:pt>
                      <c:pt idx="141">
                        <c:v>41004</c:v>
                      </c:pt>
                      <c:pt idx="142">
                        <c:v>41005</c:v>
                      </c:pt>
                      <c:pt idx="143">
                        <c:v>41006</c:v>
                      </c:pt>
                      <c:pt idx="144">
                        <c:v>41007</c:v>
                      </c:pt>
                      <c:pt idx="145">
                        <c:v>41008</c:v>
                      </c:pt>
                      <c:pt idx="146">
                        <c:v>41009</c:v>
                      </c:pt>
                      <c:pt idx="147">
                        <c:v>41010</c:v>
                      </c:pt>
                      <c:pt idx="148">
                        <c:v>41011</c:v>
                      </c:pt>
                      <c:pt idx="149">
                        <c:v>41012</c:v>
                      </c:pt>
                      <c:pt idx="150">
                        <c:v>41013</c:v>
                      </c:pt>
                      <c:pt idx="151">
                        <c:v>41014</c:v>
                      </c:pt>
                      <c:pt idx="152">
                        <c:v>41015</c:v>
                      </c:pt>
                      <c:pt idx="153">
                        <c:v>41016</c:v>
                      </c:pt>
                      <c:pt idx="154">
                        <c:v>41017</c:v>
                      </c:pt>
                      <c:pt idx="155">
                        <c:v>41018</c:v>
                      </c:pt>
                      <c:pt idx="156">
                        <c:v>41019</c:v>
                      </c:pt>
                      <c:pt idx="157">
                        <c:v>41020</c:v>
                      </c:pt>
                      <c:pt idx="158">
                        <c:v>41021</c:v>
                      </c:pt>
                      <c:pt idx="159">
                        <c:v>41022</c:v>
                      </c:pt>
                      <c:pt idx="160">
                        <c:v>41023</c:v>
                      </c:pt>
                      <c:pt idx="161">
                        <c:v>41024</c:v>
                      </c:pt>
                      <c:pt idx="162">
                        <c:v>41025</c:v>
                      </c:pt>
                      <c:pt idx="163">
                        <c:v>41026</c:v>
                      </c:pt>
                      <c:pt idx="164">
                        <c:v>41027</c:v>
                      </c:pt>
                      <c:pt idx="165">
                        <c:v>41028</c:v>
                      </c:pt>
                      <c:pt idx="166">
                        <c:v>41029</c:v>
                      </c:pt>
                      <c:pt idx="167">
                        <c:v>41030</c:v>
                      </c:pt>
                      <c:pt idx="168">
                        <c:v>41031</c:v>
                      </c:pt>
                      <c:pt idx="169">
                        <c:v>41032</c:v>
                      </c:pt>
                      <c:pt idx="170">
                        <c:v>41033</c:v>
                      </c:pt>
                      <c:pt idx="171">
                        <c:v>41034</c:v>
                      </c:pt>
                      <c:pt idx="172">
                        <c:v>41035</c:v>
                      </c:pt>
                      <c:pt idx="173">
                        <c:v>41036</c:v>
                      </c:pt>
                      <c:pt idx="174">
                        <c:v>41037</c:v>
                      </c:pt>
                      <c:pt idx="175">
                        <c:v>41038</c:v>
                      </c:pt>
                      <c:pt idx="176">
                        <c:v>41039</c:v>
                      </c:pt>
                      <c:pt idx="177">
                        <c:v>41040</c:v>
                      </c:pt>
                      <c:pt idx="178">
                        <c:v>41041</c:v>
                      </c:pt>
                      <c:pt idx="179">
                        <c:v>41042</c:v>
                      </c:pt>
                      <c:pt idx="180">
                        <c:v>41043</c:v>
                      </c:pt>
                      <c:pt idx="181">
                        <c:v>41044</c:v>
                      </c:pt>
                      <c:pt idx="182">
                        <c:v>41045</c:v>
                      </c:pt>
                      <c:pt idx="183">
                        <c:v>41046</c:v>
                      </c:pt>
                      <c:pt idx="184">
                        <c:v>41047</c:v>
                      </c:pt>
                      <c:pt idx="185">
                        <c:v>41048</c:v>
                      </c:pt>
                      <c:pt idx="186">
                        <c:v>41049</c:v>
                      </c:pt>
                      <c:pt idx="187">
                        <c:v>41050</c:v>
                      </c:pt>
                      <c:pt idx="188">
                        <c:v>41051</c:v>
                      </c:pt>
                      <c:pt idx="189">
                        <c:v>41052</c:v>
                      </c:pt>
                      <c:pt idx="190">
                        <c:v>41053</c:v>
                      </c:pt>
                      <c:pt idx="191">
                        <c:v>41054</c:v>
                      </c:pt>
                      <c:pt idx="192">
                        <c:v>41055</c:v>
                      </c:pt>
                      <c:pt idx="193">
                        <c:v>41056</c:v>
                      </c:pt>
                      <c:pt idx="194">
                        <c:v>41057</c:v>
                      </c:pt>
                      <c:pt idx="195">
                        <c:v>41058</c:v>
                      </c:pt>
                      <c:pt idx="196">
                        <c:v>41059</c:v>
                      </c:pt>
                      <c:pt idx="197">
                        <c:v>41060</c:v>
                      </c:pt>
                      <c:pt idx="198">
                        <c:v>41061</c:v>
                      </c:pt>
                      <c:pt idx="199">
                        <c:v>41062</c:v>
                      </c:pt>
                      <c:pt idx="200">
                        <c:v>41063</c:v>
                      </c:pt>
                      <c:pt idx="201">
                        <c:v>41064</c:v>
                      </c:pt>
                      <c:pt idx="202">
                        <c:v>41065</c:v>
                      </c:pt>
                      <c:pt idx="203">
                        <c:v>41066</c:v>
                      </c:pt>
                      <c:pt idx="204">
                        <c:v>41067</c:v>
                      </c:pt>
                      <c:pt idx="205">
                        <c:v>41068</c:v>
                      </c:pt>
                      <c:pt idx="206">
                        <c:v>41069</c:v>
                      </c:pt>
                      <c:pt idx="207">
                        <c:v>41070</c:v>
                      </c:pt>
                      <c:pt idx="208">
                        <c:v>41071</c:v>
                      </c:pt>
                      <c:pt idx="209">
                        <c:v>41072</c:v>
                      </c:pt>
                      <c:pt idx="210">
                        <c:v>41073</c:v>
                      </c:pt>
                      <c:pt idx="211">
                        <c:v>41074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crush!$DA$17:$DA$228</c15:sqref>
                        </c15:formulaRef>
                      </c:ext>
                    </c:extLst>
                    <c:numCache>
                      <c:formatCode>0.0%</c:formatCode>
                      <c:ptCount val="212"/>
                      <c:pt idx="16">
                        <c:v>7.0758913212013941E-2</c:v>
                      </c:pt>
                      <c:pt idx="17">
                        <c:v>0.13821461800224508</c:v>
                      </c:pt>
                      <c:pt idx="18">
                        <c:v>0.18651750256547217</c:v>
                      </c:pt>
                      <c:pt idx="19">
                        <c:v>0.2504563435035021</c:v>
                      </c:pt>
                      <c:pt idx="20">
                        <c:v>0.26459195291076509</c:v>
                      </c:pt>
                      <c:pt idx="21">
                        <c:v>0.31077231127010407</c:v>
                      </c:pt>
                      <c:pt idx="22">
                        <c:v>0.32373342870573546</c:v>
                      </c:pt>
                      <c:pt idx="23">
                        <c:v>0.3437956346851252</c:v>
                      </c:pt>
                      <c:pt idx="24">
                        <c:v>0.37155503874705209</c:v>
                      </c:pt>
                      <c:pt idx="25">
                        <c:v>0.42584287836595769</c:v>
                      </c:pt>
                      <c:pt idx="26">
                        <c:v>0.47432400020043713</c:v>
                      </c:pt>
                      <c:pt idx="27">
                        <c:v>0.5105407155543259</c:v>
                      </c:pt>
                      <c:pt idx="28">
                        <c:v>0.52931624802293842</c:v>
                      </c:pt>
                      <c:pt idx="29">
                        <c:v>0.54406840523692535</c:v>
                      </c:pt>
                      <c:pt idx="30">
                        <c:v>0.56828140387537773</c:v>
                      </c:pt>
                      <c:pt idx="31">
                        <c:v>0.57615524570042853</c:v>
                      </c:pt>
                      <c:pt idx="32">
                        <c:v>0.60941777508475214</c:v>
                      </c:pt>
                      <c:pt idx="33">
                        <c:v>0.61703019358197853</c:v>
                      </c:pt>
                      <c:pt idx="34">
                        <c:v>0.65364608836346061</c:v>
                      </c:pt>
                      <c:pt idx="35">
                        <c:v>0.67004470178115338</c:v>
                      </c:pt>
                      <c:pt idx="36">
                        <c:v>0.69603434993025393</c:v>
                      </c:pt>
                      <c:pt idx="37">
                        <c:v>0.71469431817042472</c:v>
                      </c:pt>
                      <c:pt idx="38">
                        <c:v>0.72231264937655759</c:v>
                      </c:pt>
                      <c:pt idx="39">
                        <c:v>0.70429936335256849</c:v>
                      </c:pt>
                      <c:pt idx="40">
                        <c:v>0.73114708717924415</c:v>
                      </c:pt>
                      <c:pt idx="41">
                        <c:v>0.74113060654762275</c:v>
                      </c:pt>
                      <c:pt idx="42">
                        <c:v>0.72195054310788365</c:v>
                      </c:pt>
                      <c:pt idx="43">
                        <c:v>0.75496420800820552</c:v>
                      </c:pt>
                      <c:pt idx="44">
                        <c:v>0.72500960273704851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0.57077782928295973</c:v>
                      </c:pt>
                      <c:pt idx="50">
                        <c:v>0.7180838831879528</c:v>
                      </c:pt>
                      <c:pt idx="51">
                        <c:v>0.75448619370666437</c:v>
                      </c:pt>
                      <c:pt idx="52">
                        <c:v>0.77197255774223028</c:v>
                      </c:pt>
                      <c:pt idx="53">
                        <c:v>0.77199046773570712</c:v>
                      </c:pt>
                      <c:pt idx="54">
                        <c:v>0.77199046773570712</c:v>
                      </c:pt>
                      <c:pt idx="55">
                        <c:v>0.76245266793722088</c:v>
                      </c:pt>
                      <c:pt idx="56">
                        <c:v>0.76347243664517561</c:v>
                      </c:pt>
                      <c:pt idx="57">
                        <c:v>0.76978234001271084</c:v>
                      </c:pt>
                      <c:pt idx="58">
                        <c:v>0.7634067890698053</c:v>
                      </c:pt>
                      <c:pt idx="59">
                        <c:v>0.7588360989119719</c:v>
                      </c:pt>
                      <c:pt idx="60">
                        <c:v>0.7676217187878398</c:v>
                      </c:pt>
                      <c:pt idx="61">
                        <c:v>0.76187413036943386</c:v>
                      </c:pt>
                      <c:pt idx="62">
                        <c:v>0.76469887767082856</c:v>
                      </c:pt>
                      <c:pt idx="63">
                        <c:v>0.77199046773570712</c:v>
                      </c:pt>
                      <c:pt idx="64">
                        <c:v>0.77193281349963527</c:v>
                      </c:pt>
                      <c:pt idx="65">
                        <c:v>0.77199046773570712</c:v>
                      </c:pt>
                      <c:pt idx="66">
                        <c:v>0.7599203182562364</c:v>
                      </c:pt>
                      <c:pt idx="67">
                        <c:v>0.75347166640365471</c:v>
                      </c:pt>
                      <c:pt idx="68">
                        <c:v>0.77199046773570712</c:v>
                      </c:pt>
                      <c:pt idx="69">
                        <c:v>0.76746633148214971</c:v>
                      </c:pt>
                      <c:pt idx="70">
                        <c:v>0.76468032012659137</c:v>
                      </c:pt>
                      <c:pt idx="71">
                        <c:v>0.77199046773570712</c:v>
                      </c:pt>
                      <c:pt idx="72">
                        <c:v>0.75077306212169637</c:v>
                      </c:pt>
                      <c:pt idx="73">
                        <c:v>0.76001835485969371</c:v>
                      </c:pt>
                      <c:pt idx="74">
                        <c:v>0.72949897005245212</c:v>
                      </c:pt>
                      <c:pt idx="75">
                        <c:v>0.72490303099592601</c:v>
                      </c:pt>
                      <c:pt idx="76">
                        <c:v>0.73012990621367824</c:v>
                      </c:pt>
                      <c:pt idx="77">
                        <c:v>0.75111616778358103</c:v>
                      </c:pt>
                      <c:pt idx="78">
                        <c:v>0.73313303287816967</c:v>
                      </c:pt>
                      <c:pt idx="79">
                        <c:v>0.75354881794794126</c:v>
                      </c:pt>
                      <c:pt idx="80">
                        <c:v>0.74895481360750893</c:v>
                      </c:pt>
                      <c:pt idx="81">
                        <c:v>0.76827156349452141</c:v>
                      </c:pt>
                      <c:pt idx="82">
                        <c:v>0.75591120380799948</c:v>
                      </c:pt>
                      <c:pt idx="83">
                        <c:v>0.73183233238001522</c:v>
                      </c:pt>
                      <c:pt idx="84">
                        <c:v>0.72748419301054301</c:v>
                      </c:pt>
                      <c:pt idx="85">
                        <c:v>0.74250078118652962</c:v>
                      </c:pt>
                      <c:pt idx="86">
                        <c:v>0.7567011615463558</c:v>
                      </c:pt>
                      <c:pt idx="87">
                        <c:v>0.7564210675074956</c:v>
                      </c:pt>
                      <c:pt idx="88">
                        <c:v>0.76704215310803958</c:v>
                      </c:pt>
                      <c:pt idx="89">
                        <c:v>0.77070747520421889</c:v>
                      </c:pt>
                      <c:pt idx="90">
                        <c:v>0.76097069859078847</c:v>
                      </c:pt>
                      <c:pt idx="91">
                        <c:v>0.75354687338562376</c:v>
                      </c:pt>
                      <c:pt idx="92">
                        <c:v>0.76335163241486081</c:v>
                      </c:pt>
                      <c:pt idx="93">
                        <c:v>0.76050044080978307</c:v>
                      </c:pt>
                      <c:pt idx="94">
                        <c:v>0.73977272119286597</c:v>
                      </c:pt>
                      <c:pt idx="95">
                        <c:v>0.7501223392631422</c:v>
                      </c:pt>
                      <c:pt idx="96">
                        <c:v>0.75089777614324071</c:v>
                      </c:pt>
                      <c:pt idx="97">
                        <c:v>0.75213724479011967</c:v>
                      </c:pt>
                      <c:pt idx="98">
                        <c:v>0.73382289852705473</c:v>
                      </c:pt>
                      <c:pt idx="99">
                        <c:v>0.73387891593798138</c:v>
                      </c:pt>
                      <c:pt idx="100">
                        <c:v>0.73546230638390864</c:v>
                      </c:pt>
                      <c:pt idx="101">
                        <c:v>0.72114097519058262</c:v>
                      </c:pt>
                      <c:pt idx="102">
                        <c:v>0.72910670976236724</c:v>
                      </c:pt>
                      <c:pt idx="103">
                        <c:v>0.71831055594850379</c:v>
                      </c:pt>
                      <c:pt idx="104">
                        <c:v>0.71603884676648266</c:v>
                      </c:pt>
                      <c:pt idx="105">
                        <c:v>0.70369500680474051</c:v>
                      </c:pt>
                      <c:pt idx="106">
                        <c:v>0.6797685033860873</c:v>
                      </c:pt>
                      <c:pt idx="107">
                        <c:v>0.69137264280833044</c:v>
                      </c:pt>
                      <c:pt idx="108">
                        <c:v>0.71053438055599705</c:v>
                      </c:pt>
                      <c:pt idx="109">
                        <c:v>0.68402018908925655</c:v>
                      </c:pt>
                      <c:pt idx="110">
                        <c:v>0.70164462388798421</c:v>
                      </c:pt>
                      <c:pt idx="111">
                        <c:v>0.71033875595940399</c:v>
                      </c:pt>
                      <c:pt idx="112">
                        <c:v>0.71709639703642125</c:v>
                      </c:pt>
                      <c:pt idx="113">
                        <c:v>0.70919028963601283</c:v>
                      </c:pt>
                      <c:pt idx="114">
                        <c:v>0.70779305371523915</c:v>
                      </c:pt>
                      <c:pt idx="115">
                        <c:v>0.71272544989241515</c:v>
                      </c:pt>
                      <c:pt idx="116">
                        <c:v>0.69753466484087434</c:v>
                      </c:pt>
                      <c:pt idx="117">
                        <c:v>0.70350171794987204</c:v>
                      </c:pt>
                      <c:pt idx="118">
                        <c:v>0.6921509861919426</c:v>
                      </c:pt>
                      <c:pt idx="119">
                        <c:v>0.70697862161923963</c:v>
                      </c:pt>
                      <c:pt idx="120">
                        <c:v>0.70053491120920997</c:v>
                      </c:pt>
                      <c:pt idx="121">
                        <c:v>0.70220519716144292</c:v>
                      </c:pt>
                      <c:pt idx="122">
                        <c:v>0.68979944071331989</c:v>
                      </c:pt>
                      <c:pt idx="123">
                        <c:v>0.68392047085409247</c:v>
                      </c:pt>
                      <c:pt idx="124">
                        <c:v>0.69437230979977704</c:v>
                      </c:pt>
                      <c:pt idx="125">
                        <c:v>0.67420766289166023</c:v>
                      </c:pt>
                      <c:pt idx="126">
                        <c:v>0.6796026042810086</c:v>
                      </c:pt>
                      <c:pt idx="127">
                        <c:v>0.66428066004341224</c:v>
                      </c:pt>
                      <c:pt idx="128">
                        <c:v>0.67768619227455018</c:v>
                      </c:pt>
                      <c:pt idx="129">
                        <c:v>0.67413222724937583</c:v>
                      </c:pt>
                      <c:pt idx="130">
                        <c:v>0.68734711050385033</c:v>
                      </c:pt>
                      <c:pt idx="131">
                        <c:v>0.69199729129969234</c:v>
                      </c:pt>
                      <c:pt idx="132">
                        <c:v>0.67875961636567894</c:v>
                      </c:pt>
                      <c:pt idx="133">
                        <c:v>0.65251949741924131</c:v>
                      </c:pt>
                      <c:pt idx="134">
                        <c:v>0.64360566902206884</c:v>
                      </c:pt>
                      <c:pt idx="135">
                        <c:v>0.61583119342119885</c:v>
                      </c:pt>
                      <c:pt idx="136">
                        <c:v>0.6200790972705974</c:v>
                      </c:pt>
                      <c:pt idx="137">
                        <c:v>0.38342609109424391</c:v>
                      </c:pt>
                      <c:pt idx="138">
                        <c:v>0.36273495889371604</c:v>
                      </c:pt>
                      <c:pt idx="139">
                        <c:v>0.34402996662684199</c:v>
                      </c:pt>
                      <c:pt idx="140">
                        <c:v>0.32710177918794642</c:v>
                      </c:pt>
                      <c:pt idx="141">
                        <c:v>0.30264220011404458</c:v>
                      </c:pt>
                      <c:pt idx="142">
                        <c:v>0.27059309172433205</c:v>
                      </c:pt>
                      <c:pt idx="143">
                        <c:v>0.23722356396689223</c:v>
                      </c:pt>
                      <c:pt idx="144">
                        <c:v>0.23458102135036002</c:v>
                      </c:pt>
                      <c:pt idx="145">
                        <c:v>0.21249442147465747</c:v>
                      </c:pt>
                      <c:pt idx="146">
                        <c:v>0.17552300370019225</c:v>
                      </c:pt>
                      <c:pt idx="147">
                        <c:v>0.11588052937181119</c:v>
                      </c:pt>
                      <c:pt idx="148">
                        <c:v>5.3819047856826181E-2</c:v>
                      </c:pt>
                      <c:pt idx="149">
                        <c:v>2.0801266651407756E-2</c:v>
                      </c:pt>
                      <c:pt idx="150">
                        <c:v>1.1998833501173922E-2</c:v>
                      </c:pt>
                      <c:pt idx="151">
                        <c:v>1.0097537094738542E-2</c:v>
                      </c:pt>
                      <c:pt idx="152">
                        <c:v>1.6641694506011735E-2</c:v>
                      </c:pt>
                      <c:pt idx="153">
                        <c:v>4.2945827680087333E-2</c:v>
                      </c:pt>
                      <c:pt idx="154">
                        <c:v>7.7250586634409105E-2</c:v>
                      </c:pt>
                      <c:pt idx="155">
                        <c:v>0.11236140652273183</c:v>
                      </c:pt>
                      <c:pt idx="156">
                        <c:v>0.12169603554623638</c:v>
                      </c:pt>
                      <c:pt idx="157">
                        <c:v>0.14954932134969304</c:v>
                      </c:pt>
                      <c:pt idx="158">
                        <c:v>0.12970182955023871</c:v>
                      </c:pt>
                      <c:pt idx="159">
                        <c:v>3.1503331500250614E-2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50E-4351-82AB-2584ED13D2BE}"/>
                  </c:ext>
                </c:extLst>
              </c15:ser>
            </c15:filteredLineSeries>
          </c:ext>
        </c:extLst>
      </c:lineChart>
      <c:dateAx>
        <c:axId val="11379177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921992"/>
        <c:crosses val="autoZero"/>
        <c:auto val="1"/>
        <c:lblOffset val="100"/>
        <c:baseTimeUnit val="days"/>
      </c:dateAx>
      <c:valAx>
        <c:axId val="1137921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91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Sugar/Crush Indicator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indicator_sugar!$I$1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indicator_sugar!$H$16:$H$228</c:f>
              <c:numCache>
                <c:formatCode>[$-409]d\-mmm;@</c:formatCode>
                <c:ptCount val="213"/>
                <c:pt idx="0">
                  <c:v>40862</c:v>
                </c:pt>
                <c:pt idx="1">
                  <c:v>40863</c:v>
                </c:pt>
                <c:pt idx="2">
                  <c:v>40864</c:v>
                </c:pt>
                <c:pt idx="3">
                  <c:v>40865</c:v>
                </c:pt>
                <c:pt idx="4">
                  <c:v>40866</c:v>
                </c:pt>
                <c:pt idx="5">
                  <c:v>40867</c:v>
                </c:pt>
                <c:pt idx="6">
                  <c:v>40868</c:v>
                </c:pt>
                <c:pt idx="7">
                  <c:v>40869</c:v>
                </c:pt>
                <c:pt idx="8">
                  <c:v>40870</c:v>
                </c:pt>
                <c:pt idx="9">
                  <c:v>40871</c:v>
                </c:pt>
                <c:pt idx="10">
                  <c:v>40872</c:v>
                </c:pt>
                <c:pt idx="11">
                  <c:v>40873</c:v>
                </c:pt>
                <c:pt idx="12">
                  <c:v>40874</c:v>
                </c:pt>
                <c:pt idx="13">
                  <c:v>40875</c:v>
                </c:pt>
                <c:pt idx="14">
                  <c:v>40876</c:v>
                </c:pt>
                <c:pt idx="15">
                  <c:v>40877</c:v>
                </c:pt>
                <c:pt idx="16">
                  <c:v>40878</c:v>
                </c:pt>
                <c:pt idx="17">
                  <c:v>40879</c:v>
                </c:pt>
                <c:pt idx="18">
                  <c:v>40880</c:v>
                </c:pt>
                <c:pt idx="19">
                  <c:v>40881</c:v>
                </c:pt>
                <c:pt idx="20">
                  <c:v>40882</c:v>
                </c:pt>
                <c:pt idx="21">
                  <c:v>40883</c:v>
                </c:pt>
                <c:pt idx="22">
                  <c:v>40884</c:v>
                </c:pt>
                <c:pt idx="23">
                  <c:v>40885</c:v>
                </c:pt>
                <c:pt idx="24">
                  <c:v>40886</c:v>
                </c:pt>
                <c:pt idx="25">
                  <c:v>40887</c:v>
                </c:pt>
                <c:pt idx="26">
                  <c:v>40888</c:v>
                </c:pt>
                <c:pt idx="27">
                  <c:v>40889</c:v>
                </c:pt>
                <c:pt idx="28">
                  <c:v>40890</c:v>
                </c:pt>
                <c:pt idx="29">
                  <c:v>40891</c:v>
                </c:pt>
                <c:pt idx="30">
                  <c:v>40892</c:v>
                </c:pt>
                <c:pt idx="31">
                  <c:v>40893</c:v>
                </c:pt>
                <c:pt idx="32">
                  <c:v>40894</c:v>
                </c:pt>
                <c:pt idx="33">
                  <c:v>40895</c:v>
                </c:pt>
                <c:pt idx="34">
                  <c:v>40896</c:v>
                </c:pt>
                <c:pt idx="35">
                  <c:v>40897</c:v>
                </c:pt>
                <c:pt idx="36">
                  <c:v>40898</c:v>
                </c:pt>
                <c:pt idx="37">
                  <c:v>40899</c:v>
                </c:pt>
                <c:pt idx="38">
                  <c:v>40900</c:v>
                </c:pt>
                <c:pt idx="39">
                  <c:v>40901</c:v>
                </c:pt>
                <c:pt idx="40">
                  <c:v>40902</c:v>
                </c:pt>
                <c:pt idx="41">
                  <c:v>40903</c:v>
                </c:pt>
                <c:pt idx="42">
                  <c:v>40904</c:v>
                </c:pt>
                <c:pt idx="43">
                  <c:v>40905</c:v>
                </c:pt>
                <c:pt idx="44">
                  <c:v>40906</c:v>
                </c:pt>
                <c:pt idx="45">
                  <c:v>40907</c:v>
                </c:pt>
                <c:pt idx="46">
                  <c:v>40908</c:v>
                </c:pt>
                <c:pt idx="47">
                  <c:v>40909</c:v>
                </c:pt>
                <c:pt idx="48">
                  <c:v>40910</c:v>
                </c:pt>
                <c:pt idx="49">
                  <c:v>40911</c:v>
                </c:pt>
                <c:pt idx="50">
                  <c:v>40912</c:v>
                </c:pt>
                <c:pt idx="51">
                  <c:v>40913</c:v>
                </c:pt>
                <c:pt idx="52">
                  <c:v>40914</c:v>
                </c:pt>
                <c:pt idx="53">
                  <c:v>40915</c:v>
                </c:pt>
                <c:pt idx="54">
                  <c:v>40916</c:v>
                </c:pt>
                <c:pt idx="55">
                  <c:v>40917</c:v>
                </c:pt>
                <c:pt idx="56">
                  <c:v>40918</c:v>
                </c:pt>
                <c:pt idx="57">
                  <c:v>40919</c:v>
                </c:pt>
                <c:pt idx="58">
                  <c:v>40920</c:v>
                </c:pt>
                <c:pt idx="59">
                  <c:v>40921</c:v>
                </c:pt>
                <c:pt idx="60">
                  <c:v>40922</c:v>
                </c:pt>
                <c:pt idx="61">
                  <c:v>40923</c:v>
                </c:pt>
                <c:pt idx="62">
                  <c:v>40924</c:v>
                </c:pt>
                <c:pt idx="63">
                  <c:v>40925</c:v>
                </c:pt>
                <c:pt idx="64">
                  <c:v>40926</c:v>
                </c:pt>
                <c:pt idx="65">
                  <c:v>40927</c:v>
                </c:pt>
                <c:pt idx="66">
                  <c:v>40928</c:v>
                </c:pt>
                <c:pt idx="67">
                  <c:v>40929</c:v>
                </c:pt>
                <c:pt idx="68">
                  <c:v>40930</c:v>
                </c:pt>
                <c:pt idx="69">
                  <c:v>40931</c:v>
                </c:pt>
                <c:pt idx="70">
                  <c:v>40932</c:v>
                </c:pt>
                <c:pt idx="71">
                  <c:v>40933</c:v>
                </c:pt>
                <c:pt idx="72">
                  <c:v>40934</c:v>
                </c:pt>
                <c:pt idx="73">
                  <c:v>40935</c:v>
                </c:pt>
                <c:pt idx="74">
                  <c:v>40936</c:v>
                </c:pt>
                <c:pt idx="75">
                  <c:v>40937</c:v>
                </c:pt>
                <c:pt idx="76">
                  <c:v>40938</c:v>
                </c:pt>
                <c:pt idx="77">
                  <c:v>40939</c:v>
                </c:pt>
                <c:pt idx="78">
                  <c:v>40940</c:v>
                </c:pt>
                <c:pt idx="79">
                  <c:v>40941</c:v>
                </c:pt>
                <c:pt idx="80">
                  <c:v>40942</c:v>
                </c:pt>
                <c:pt idx="81">
                  <c:v>40943</c:v>
                </c:pt>
                <c:pt idx="82">
                  <c:v>40944</c:v>
                </c:pt>
                <c:pt idx="83">
                  <c:v>40945</c:v>
                </c:pt>
                <c:pt idx="84">
                  <c:v>40946</c:v>
                </c:pt>
                <c:pt idx="85">
                  <c:v>40947</c:v>
                </c:pt>
                <c:pt idx="86">
                  <c:v>40948</c:v>
                </c:pt>
                <c:pt idx="87">
                  <c:v>40949</c:v>
                </c:pt>
                <c:pt idx="88">
                  <c:v>40950</c:v>
                </c:pt>
                <c:pt idx="89">
                  <c:v>40951</c:v>
                </c:pt>
                <c:pt idx="90">
                  <c:v>40952</c:v>
                </c:pt>
                <c:pt idx="91">
                  <c:v>40953</c:v>
                </c:pt>
                <c:pt idx="92">
                  <c:v>40954</c:v>
                </c:pt>
                <c:pt idx="93">
                  <c:v>40955</c:v>
                </c:pt>
                <c:pt idx="94">
                  <c:v>40956</c:v>
                </c:pt>
                <c:pt idx="95">
                  <c:v>40957</c:v>
                </c:pt>
                <c:pt idx="96">
                  <c:v>40958</c:v>
                </c:pt>
                <c:pt idx="97">
                  <c:v>40959</c:v>
                </c:pt>
                <c:pt idx="98">
                  <c:v>40960</c:v>
                </c:pt>
                <c:pt idx="99">
                  <c:v>40961</c:v>
                </c:pt>
                <c:pt idx="100">
                  <c:v>40962</c:v>
                </c:pt>
                <c:pt idx="101">
                  <c:v>40963</c:v>
                </c:pt>
                <c:pt idx="102">
                  <c:v>40964</c:v>
                </c:pt>
                <c:pt idx="103">
                  <c:v>40965</c:v>
                </c:pt>
                <c:pt idx="104">
                  <c:v>40966</c:v>
                </c:pt>
                <c:pt idx="105">
                  <c:v>40967</c:v>
                </c:pt>
                <c:pt idx="106">
                  <c:v>40968</c:v>
                </c:pt>
                <c:pt idx="107">
                  <c:v>40969</c:v>
                </c:pt>
                <c:pt idx="108">
                  <c:v>40970</c:v>
                </c:pt>
                <c:pt idx="109">
                  <c:v>40971</c:v>
                </c:pt>
                <c:pt idx="110">
                  <c:v>40972</c:v>
                </c:pt>
                <c:pt idx="111">
                  <c:v>40973</c:v>
                </c:pt>
                <c:pt idx="112">
                  <c:v>40974</c:v>
                </c:pt>
                <c:pt idx="113">
                  <c:v>40975</c:v>
                </c:pt>
                <c:pt idx="114">
                  <c:v>40976</c:v>
                </c:pt>
                <c:pt idx="115">
                  <c:v>40977</c:v>
                </c:pt>
                <c:pt idx="116">
                  <c:v>40978</c:v>
                </c:pt>
                <c:pt idx="117">
                  <c:v>40979</c:v>
                </c:pt>
                <c:pt idx="118">
                  <c:v>40980</c:v>
                </c:pt>
                <c:pt idx="119">
                  <c:v>40981</c:v>
                </c:pt>
                <c:pt idx="120">
                  <c:v>40982</c:v>
                </c:pt>
                <c:pt idx="121">
                  <c:v>40983</c:v>
                </c:pt>
                <c:pt idx="122">
                  <c:v>40984</c:v>
                </c:pt>
                <c:pt idx="123">
                  <c:v>40985</c:v>
                </c:pt>
                <c:pt idx="124">
                  <c:v>40986</c:v>
                </c:pt>
                <c:pt idx="125">
                  <c:v>40987</c:v>
                </c:pt>
                <c:pt idx="126">
                  <c:v>40988</c:v>
                </c:pt>
                <c:pt idx="127">
                  <c:v>40989</c:v>
                </c:pt>
                <c:pt idx="128">
                  <c:v>40990</c:v>
                </c:pt>
                <c:pt idx="129">
                  <c:v>40991</c:v>
                </c:pt>
                <c:pt idx="130">
                  <c:v>40992</c:v>
                </c:pt>
                <c:pt idx="131">
                  <c:v>40993</c:v>
                </c:pt>
                <c:pt idx="132">
                  <c:v>40994</c:v>
                </c:pt>
                <c:pt idx="133">
                  <c:v>40995</c:v>
                </c:pt>
                <c:pt idx="134">
                  <c:v>40996</c:v>
                </c:pt>
                <c:pt idx="135">
                  <c:v>40997</c:v>
                </c:pt>
                <c:pt idx="136">
                  <c:v>40998</c:v>
                </c:pt>
                <c:pt idx="137">
                  <c:v>40999</c:v>
                </c:pt>
                <c:pt idx="138">
                  <c:v>41000</c:v>
                </c:pt>
                <c:pt idx="139">
                  <c:v>41001</c:v>
                </c:pt>
                <c:pt idx="140">
                  <c:v>41002</c:v>
                </c:pt>
                <c:pt idx="141">
                  <c:v>41003</c:v>
                </c:pt>
                <c:pt idx="142">
                  <c:v>41004</c:v>
                </c:pt>
                <c:pt idx="143">
                  <c:v>41005</c:v>
                </c:pt>
                <c:pt idx="144">
                  <c:v>41006</c:v>
                </c:pt>
                <c:pt idx="145">
                  <c:v>41007</c:v>
                </c:pt>
                <c:pt idx="146">
                  <c:v>41008</c:v>
                </c:pt>
                <c:pt idx="147">
                  <c:v>41009</c:v>
                </c:pt>
                <c:pt idx="148">
                  <c:v>41010</c:v>
                </c:pt>
                <c:pt idx="149">
                  <c:v>41011</c:v>
                </c:pt>
                <c:pt idx="150">
                  <c:v>41012</c:v>
                </c:pt>
                <c:pt idx="151">
                  <c:v>41013</c:v>
                </c:pt>
                <c:pt idx="152">
                  <c:v>41014</c:v>
                </c:pt>
                <c:pt idx="153">
                  <c:v>41015</c:v>
                </c:pt>
                <c:pt idx="154">
                  <c:v>41016</c:v>
                </c:pt>
                <c:pt idx="155">
                  <c:v>41017</c:v>
                </c:pt>
                <c:pt idx="156">
                  <c:v>41018</c:v>
                </c:pt>
                <c:pt idx="157">
                  <c:v>41019</c:v>
                </c:pt>
                <c:pt idx="158">
                  <c:v>41020</c:v>
                </c:pt>
                <c:pt idx="159">
                  <c:v>41021</c:v>
                </c:pt>
                <c:pt idx="160">
                  <c:v>41022</c:v>
                </c:pt>
                <c:pt idx="161">
                  <c:v>41023</c:v>
                </c:pt>
                <c:pt idx="162">
                  <c:v>41024</c:v>
                </c:pt>
                <c:pt idx="163">
                  <c:v>41025</c:v>
                </c:pt>
                <c:pt idx="164">
                  <c:v>41026</c:v>
                </c:pt>
                <c:pt idx="165">
                  <c:v>41027</c:v>
                </c:pt>
                <c:pt idx="166">
                  <c:v>41028</c:v>
                </c:pt>
                <c:pt idx="167">
                  <c:v>41029</c:v>
                </c:pt>
                <c:pt idx="168">
                  <c:v>41030</c:v>
                </c:pt>
                <c:pt idx="169">
                  <c:v>41031</c:v>
                </c:pt>
                <c:pt idx="170">
                  <c:v>41032</c:v>
                </c:pt>
                <c:pt idx="171">
                  <c:v>41033</c:v>
                </c:pt>
                <c:pt idx="172">
                  <c:v>41034</c:v>
                </c:pt>
                <c:pt idx="173">
                  <c:v>41035</c:v>
                </c:pt>
                <c:pt idx="174">
                  <c:v>41036</c:v>
                </c:pt>
                <c:pt idx="175">
                  <c:v>41037</c:v>
                </c:pt>
                <c:pt idx="176">
                  <c:v>41038</c:v>
                </c:pt>
                <c:pt idx="177">
                  <c:v>41039</c:v>
                </c:pt>
                <c:pt idx="178">
                  <c:v>41040</c:v>
                </c:pt>
                <c:pt idx="179">
                  <c:v>41041</c:v>
                </c:pt>
                <c:pt idx="180">
                  <c:v>41042</c:v>
                </c:pt>
                <c:pt idx="181">
                  <c:v>41043</c:v>
                </c:pt>
                <c:pt idx="182">
                  <c:v>41044</c:v>
                </c:pt>
                <c:pt idx="183">
                  <c:v>41045</c:v>
                </c:pt>
                <c:pt idx="184">
                  <c:v>41046</c:v>
                </c:pt>
                <c:pt idx="185">
                  <c:v>41047</c:v>
                </c:pt>
                <c:pt idx="186">
                  <c:v>41048</c:v>
                </c:pt>
                <c:pt idx="187">
                  <c:v>41049</c:v>
                </c:pt>
                <c:pt idx="188">
                  <c:v>41050</c:v>
                </c:pt>
                <c:pt idx="189">
                  <c:v>41051</c:v>
                </c:pt>
                <c:pt idx="190">
                  <c:v>41052</c:v>
                </c:pt>
                <c:pt idx="191">
                  <c:v>41053</c:v>
                </c:pt>
                <c:pt idx="192">
                  <c:v>41054</c:v>
                </c:pt>
                <c:pt idx="193">
                  <c:v>41055</c:v>
                </c:pt>
                <c:pt idx="194">
                  <c:v>41056</c:v>
                </c:pt>
                <c:pt idx="195">
                  <c:v>41057</c:v>
                </c:pt>
                <c:pt idx="196">
                  <c:v>41058</c:v>
                </c:pt>
                <c:pt idx="197">
                  <c:v>41059</c:v>
                </c:pt>
                <c:pt idx="198">
                  <c:v>41060</c:v>
                </c:pt>
                <c:pt idx="199">
                  <c:v>41061</c:v>
                </c:pt>
                <c:pt idx="200">
                  <c:v>41062</c:v>
                </c:pt>
                <c:pt idx="201">
                  <c:v>41063</c:v>
                </c:pt>
                <c:pt idx="202">
                  <c:v>41064</c:v>
                </c:pt>
                <c:pt idx="203">
                  <c:v>41065</c:v>
                </c:pt>
                <c:pt idx="204">
                  <c:v>41066</c:v>
                </c:pt>
                <c:pt idx="205">
                  <c:v>41067</c:v>
                </c:pt>
                <c:pt idx="206">
                  <c:v>41068</c:v>
                </c:pt>
                <c:pt idx="207">
                  <c:v>41069</c:v>
                </c:pt>
                <c:pt idx="208">
                  <c:v>41070</c:v>
                </c:pt>
                <c:pt idx="209">
                  <c:v>41071</c:v>
                </c:pt>
                <c:pt idx="210">
                  <c:v>41072</c:v>
                </c:pt>
                <c:pt idx="211">
                  <c:v>41073</c:v>
                </c:pt>
                <c:pt idx="212">
                  <c:v>41074</c:v>
                </c:pt>
              </c:numCache>
            </c:numRef>
          </c:cat>
          <c:val>
            <c:numRef>
              <c:f>indicator_sugar!$I$16:$I$228</c:f>
              <c:numCache>
                <c:formatCode>General</c:formatCode>
                <c:ptCount val="213"/>
                <c:pt idx="0">
                  <c:v>4.1521197628317146E-3</c:v>
                </c:pt>
                <c:pt idx="1">
                  <c:v>2.0660783873233085E-2</c:v>
                </c:pt>
                <c:pt idx="2">
                  <c:v>5.2395726381576198E-2</c:v>
                </c:pt>
                <c:pt idx="3">
                  <c:v>3.8957628789014986E-2</c:v>
                </c:pt>
                <c:pt idx="4">
                  <c:v>2.6818172710088788E-2</c:v>
                </c:pt>
                <c:pt idx="5">
                  <c:v>2.7934024004443475E-2</c:v>
                </c:pt>
                <c:pt idx="6">
                  <c:v>3.9675385460161902E-2</c:v>
                </c:pt>
                <c:pt idx="7">
                  <c:v>6.8102381054177832E-2</c:v>
                </c:pt>
                <c:pt idx="8">
                  <c:v>4.7277098340194106E-2</c:v>
                </c:pt>
                <c:pt idx="9">
                  <c:v>5.22304785612508E-2</c:v>
                </c:pt>
                <c:pt idx="10">
                  <c:v>6.6258960044812909E-2</c:v>
                </c:pt>
                <c:pt idx="11">
                  <c:v>5.4180601076106401E-2</c:v>
                </c:pt>
                <c:pt idx="12">
                  <c:v>6.5151105350155447E-2</c:v>
                </c:pt>
                <c:pt idx="13">
                  <c:v>6.7267167736512382E-2</c:v>
                </c:pt>
                <c:pt idx="14">
                  <c:v>8.0934531328370737E-2</c:v>
                </c:pt>
                <c:pt idx="15">
                  <c:v>5.6420069697888743E-2</c:v>
                </c:pt>
                <c:pt idx="16">
                  <c:v>6.4569642383646972E-2</c:v>
                </c:pt>
                <c:pt idx="17">
                  <c:v>7.4273559058458713E-2</c:v>
                </c:pt>
                <c:pt idx="18">
                  <c:v>7.280240587706803E-2</c:v>
                </c:pt>
                <c:pt idx="19">
                  <c:v>7.3671750212228243E-2</c:v>
                </c:pt>
                <c:pt idx="20">
                  <c:v>8.0917034670929033E-2</c:v>
                </c:pt>
                <c:pt idx="21">
                  <c:v>7.0383897429847339E-2</c:v>
                </c:pt>
                <c:pt idx="22">
                  <c:v>7.7088693377921222E-2</c:v>
                </c:pt>
                <c:pt idx="23">
                  <c:v>7.93635608268842E-2</c:v>
                </c:pt>
                <c:pt idx="24">
                  <c:v>8.0200875499255891E-2</c:v>
                </c:pt>
                <c:pt idx="25">
                  <c:v>8.1594500373880316E-2</c:v>
                </c:pt>
                <c:pt idx="26">
                  <c:v>8.1381120716870023E-2</c:v>
                </c:pt>
                <c:pt idx="27">
                  <c:v>8.3837980803304221E-2</c:v>
                </c:pt>
                <c:pt idx="28">
                  <c:v>8.4013120013390508E-2</c:v>
                </c:pt>
                <c:pt idx="29">
                  <c:v>7.8616929759348836E-2</c:v>
                </c:pt>
                <c:pt idx="30">
                  <c:v>8.4791764567620803E-2</c:v>
                </c:pt>
                <c:pt idx="31">
                  <c:v>8.8676318987505581E-2</c:v>
                </c:pt>
                <c:pt idx="32">
                  <c:v>8.6382418614597459E-2</c:v>
                </c:pt>
                <c:pt idx="33">
                  <c:v>8.4232514600287439E-2</c:v>
                </c:pt>
                <c:pt idx="34">
                  <c:v>8.7779535272911324E-2</c:v>
                </c:pt>
                <c:pt idx="35">
                  <c:v>8.9140035199203618E-2</c:v>
                </c:pt>
                <c:pt idx="36">
                  <c:v>8.8608673152589579E-2</c:v>
                </c:pt>
                <c:pt idx="37">
                  <c:v>8.8597279738356086E-2</c:v>
                </c:pt>
                <c:pt idx="38">
                  <c:v>9.4385671819058131E-2</c:v>
                </c:pt>
                <c:pt idx="39">
                  <c:v>8.6923638082833932E-2</c:v>
                </c:pt>
                <c:pt idx="40">
                  <c:v>8.5988918993057245E-2</c:v>
                </c:pt>
                <c:pt idx="41">
                  <c:v>8.9178217701213966E-2</c:v>
                </c:pt>
                <c:pt idx="42">
                  <c:v>8.9591985601789922E-2</c:v>
                </c:pt>
                <c:pt idx="43">
                  <c:v>8.7321133142747559E-2</c:v>
                </c:pt>
                <c:pt idx="44">
                  <c:v>9.0929080020764816E-2</c:v>
                </c:pt>
                <c:pt idx="45">
                  <c:v>9.5822771541267671E-2</c:v>
                </c:pt>
                <c:pt idx="46">
                  <c:v>0.10051648532914355</c:v>
                </c:pt>
                <c:pt idx="47">
                  <c:v>0.11106554887739785</c:v>
                </c:pt>
                <c:pt idx="48">
                  <c:v>9.2937631194132841E-2</c:v>
                </c:pt>
                <c:pt idx="49">
                  <c:v>7.5046784086734861E-2</c:v>
                </c:pt>
                <c:pt idx="50">
                  <c:v>8.3633745817051797E-2</c:v>
                </c:pt>
                <c:pt idx="51">
                  <c:v>8.9526266410632091E-2</c:v>
                </c:pt>
                <c:pt idx="52">
                  <c:v>9.4935857611580063E-2</c:v>
                </c:pt>
                <c:pt idx="53">
                  <c:v>9.6610770412855818E-2</c:v>
                </c:pt>
                <c:pt idx="54">
                  <c:v>9.9117736084913241E-2</c:v>
                </c:pt>
                <c:pt idx="55">
                  <c:v>0.10108081706851092</c:v>
                </c:pt>
                <c:pt idx="56">
                  <c:v>9.6650535643561575E-2</c:v>
                </c:pt>
                <c:pt idx="57">
                  <c:v>9.8359948277393944E-2</c:v>
                </c:pt>
                <c:pt idx="58">
                  <c:v>9.8044859893761882E-2</c:v>
                </c:pt>
                <c:pt idx="59">
                  <c:v>0.10021242500731301</c:v>
                </c:pt>
                <c:pt idx="60">
                  <c:v>9.9931433745420642E-2</c:v>
                </c:pt>
                <c:pt idx="61">
                  <c:v>0.10321604030101991</c:v>
                </c:pt>
                <c:pt idx="62">
                  <c:v>0.10218460966921367</c:v>
                </c:pt>
                <c:pt idx="63">
                  <c:v>0.10391009767012703</c:v>
                </c:pt>
                <c:pt idx="64">
                  <c:v>9.8955562956816123E-2</c:v>
                </c:pt>
                <c:pt idx="65">
                  <c:v>0.1013823395731011</c:v>
                </c:pt>
                <c:pt idx="66">
                  <c:v>0.10380508322163993</c:v>
                </c:pt>
                <c:pt idx="67">
                  <c:v>9.9657999027659872E-2</c:v>
                </c:pt>
                <c:pt idx="68">
                  <c:v>0.10323434547674865</c:v>
                </c:pt>
                <c:pt idx="69">
                  <c:v>0.10453864069039015</c:v>
                </c:pt>
                <c:pt idx="70">
                  <c:v>0.10281855411624627</c:v>
                </c:pt>
                <c:pt idx="71">
                  <c:v>0.10340426275702289</c:v>
                </c:pt>
                <c:pt idx="72">
                  <c:v>0.10494674785685566</c:v>
                </c:pt>
                <c:pt idx="73">
                  <c:v>0.1025494908641375</c:v>
                </c:pt>
                <c:pt idx="74">
                  <c:v>0.10423815582559287</c:v>
                </c:pt>
                <c:pt idx="75">
                  <c:v>0.10794259664795028</c:v>
                </c:pt>
                <c:pt idx="76">
                  <c:v>9.9368384659797609E-2</c:v>
                </c:pt>
                <c:pt idx="77">
                  <c:v>0.10370747035318251</c:v>
                </c:pt>
                <c:pt idx="78">
                  <c:v>9.983676830624906E-2</c:v>
                </c:pt>
                <c:pt idx="79">
                  <c:v>9.6296824874420803E-2</c:v>
                </c:pt>
                <c:pt idx="80">
                  <c:v>0.10120919990032481</c:v>
                </c:pt>
                <c:pt idx="81">
                  <c:v>9.5485694443642424E-2</c:v>
                </c:pt>
                <c:pt idx="82">
                  <c:v>9.7230336321657757E-2</c:v>
                </c:pt>
                <c:pt idx="83">
                  <c:v>0.1028378223887126</c:v>
                </c:pt>
                <c:pt idx="84">
                  <c:v>0.10473363248533905</c:v>
                </c:pt>
                <c:pt idx="85">
                  <c:v>0.1040169045280894</c:v>
                </c:pt>
                <c:pt idx="86">
                  <c:v>0.11269990459957356</c:v>
                </c:pt>
                <c:pt idx="87">
                  <c:v>0.10954846218937016</c:v>
                </c:pt>
                <c:pt idx="88">
                  <c:v>0.10235424815965398</c:v>
                </c:pt>
                <c:pt idx="89">
                  <c:v>0.10095831839057401</c:v>
                </c:pt>
                <c:pt idx="90">
                  <c:v>0.1040892739772292</c:v>
                </c:pt>
                <c:pt idx="91">
                  <c:v>0.10242736671765103</c:v>
                </c:pt>
                <c:pt idx="92">
                  <c:v>0.11138908161624289</c:v>
                </c:pt>
                <c:pt idx="93">
                  <c:v>0.10825508414034032</c:v>
                </c:pt>
                <c:pt idx="94">
                  <c:v>0.10620446969367205</c:v>
                </c:pt>
                <c:pt idx="95">
                  <c:v>0.10621513007083253</c:v>
                </c:pt>
                <c:pt idx="96">
                  <c:v>0.10690584228141445</c:v>
                </c:pt>
                <c:pt idx="97">
                  <c:v>0.10544620112846141</c:v>
                </c:pt>
                <c:pt idx="98">
                  <c:v>0.10705787472128503</c:v>
                </c:pt>
                <c:pt idx="99">
                  <c:v>0.10705385766396855</c:v>
                </c:pt>
                <c:pt idx="100">
                  <c:v>0.10701337291238545</c:v>
                </c:pt>
                <c:pt idx="101">
                  <c:v>0.10898812381084781</c:v>
                </c:pt>
                <c:pt idx="102">
                  <c:v>0.10978496528065126</c:v>
                </c:pt>
                <c:pt idx="103">
                  <c:v>0.10873921424547417</c:v>
                </c:pt>
                <c:pt idx="104">
                  <c:v>0.10773100865442752</c:v>
                </c:pt>
                <c:pt idx="105">
                  <c:v>0.10814699447134885</c:v>
                </c:pt>
                <c:pt idx="106">
                  <c:v>0.11203313565405915</c:v>
                </c:pt>
                <c:pt idx="107">
                  <c:v>0.11203313565405915</c:v>
                </c:pt>
                <c:pt idx="108">
                  <c:v>0.10644377126786947</c:v>
                </c:pt>
                <c:pt idx="109">
                  <c:v>0.10615263841686937</c:v>
                </c:pt>
                <c:pt idx="110">
                  <c:v>0.1130833356463542</c:v>
                </c:pt>
                <c:pt idx="111">
                  <c:v>0.1127338827799868</c:v>
                </c:pt>
                <c:pt idx="112">
                  <c:v>9.9976285207678608E-2</c:v>
                </c:pt>
                <c:pt idx="113">
                  <c:v>0.10253100267718733</c:v>
                </c:pt>
                <c:pt idx="114">
                  <c:v>0.10212035711325151</c:v>
                </c:pt>
                <c:pt idx="115">
                  <c:v>0.107199092506954</c:v>
                </c:pt>
                <c:pt idx="116">
                  <c:v>0.10510739066493874</c:v>
                </c:pt>
                <c:pt idx="117">
                  <c:v>0.11092244876807227</c:v>
                </c:pt>
                <c:pt idx="118">
                  <c:v>0.10975404127310458</c:v>
                </c:pt>
                <c:pt idx="119">
                  <c:v>0.10948812071238244</c:v>
                </c:pt>
                <c:pt idx="120">
                  <c:v>0.10812057658249945</c:v>
                </c:pt>
                <c:pt idx="121">
                  <c:v>0.11047139181897052</c:v>
                </c:pt>
                <c:pt idx="122">
                  <c:v>0.11577598091605926</c:v>
                </c:pt>
                <c:pt idx="123">
                  <c:v>0.11137125440002638</c:v>
                </c:pt>
                <c:pt idx="124">
                  <c:v>0.11059949435091189</c:v>
                </c:pt>
                <c:pt idx="125">
                  <c:v>0.10739102308904891</c:v>
                </c:pt>
                <c:pt idx="126">
                  <c:v>0.10901965501950189</c:v>
                </c:pt>
                <c:pt idx="127">
                  <c:v>0.10926378591395303</c:v>
                </c:pt>
                <c:pt idx="128">
                  <c:v>0.11074038032866834</c:v>
                </c:pt>
                <c:pt idx="129">
                  <c:v>0.1127990404628339</c:v>
                </c:pt>
                <c:pt idx="130">
                  <c:v>0.11017795873096385</c:v>
                </c:pt>
                <c:pt idx="131">
                  <c:v>0.11399800358331857</c:v>
                </c:pt>
                <c:pt idx="132">
                  <c:v>0.11508269303740352</c:v>
                </c:pt>
                <c:pt idx="133">
                  <c:v>0.10665446505014509</c:v>
                </c:pt>
                <c:pt idx="134">
                  <c:v>0.10587869981365816</c:v>
                </c:pt>
                <c:pt idx="135">
                  <c:v>0.11921782498990253</c:v>
                </c:pt>
                <c:pt idx="136">
                  <c:v>0.12848291160817085</c:v>
                </c:pt>
                <c:pt idx="137">
                  <c:v>0.11960054481790797</c:v>
                </c:pt>
                <c:pt idx="138">
                  <c:v>0.10459217728821012</c:v>
                </c:pt>
                <c:pt idx="139">
                  <c:v>0.10910288188496341</c:v>
                </c:pt>
                <c:pt idx="140">
                  <c:v>0.1178148785796482</c:v>
                </c:pt>
                <c:pt idx="141">
                  <c:v>0.12165705565475041</c:v>
                </c:pt>
                <c:pt idx="142">
                  <c:v>0.12850709968863727</c:v>
                </c:pt>
                <c:pt idx="143">
                  <c:v>0.1393144502625828</c:v>
                </c:pt>
                <c:pt idx="144">
                  <c:v>0.12303766780459884</c:v>
                </c:pt>
                <c:pt idx="145">
                  <c:v>0.13227736489437286</c:v>
                </c:pt>
                <c:pt idx="146">
                  <c:v>0.13206186288926688</c:v>
                </c:pt>
                <c:pt idx="147">
                  <c:v>0.14699622248078947</c:v>
                </c:pt>
                <c:pt idx="148">
                  <c:v>0.15980623731272836</c:v>
                </c:pt>
                <c:pt idx="149">
                  <c:v>0.1890922545743825</c:v>
                </c:pt>
                <c:pt idx="150">
                  <c:v>0.206046098536982</c:v>
                </c:pt>
                <c:pt idx="151">
                  <c:v>2.8147165919488671E-2</c:v>
                </c:pt>
                <c:pt idx="152">
                  <c:v>4.0455126913347171E-3</c:v>
                </c:pt>
                <c:pt idx="153">
                  <c:v>5.0610538924619045E-2</c:v>
                </c:pt>
                <c:pt idx="154">
                  <c:v>4.3120544166596851E-2</c:v>
                </c:pt>
                <c:pt idx="155">
                  <c:v>0.12357843539466559</c:v>
                </c:pt>
                <c:pt idx="156">
                  <c:v>7.9195944053578493E-2</c:v>
                </c:pt>
                <c:pt idx="157">
                  <c:v>9.6428341105962309E-2</c:v>
                </c:pt>
                <c:pt idx="158">
                  <c:v>0.10701375086388615</c:v>
                </c:pt>
                <c:pt idx="159">
                  <c:v>9.9208658179785983E-2</c:v>
                </c:pt>
                <c:pt idx="160">
                  <c:v>9.9476848184113606E-2</c:v>
                </c:pt>
                <c:pt idx="161">
                  <c:v>8.2989845322385153E-2</c:v>
                </c:pt>
                <c:pt idx="162">
                  <c:v>8.050021897939294E-2</c:v>
                </c:pt>
                <c:pt idx="163">
                  <c:v>0.10456822574693668</c:v>
                </c:pt>
                <c:pt idx="164">
                  <c:v>7.3796253370426473E-2</c:v>
                </c:pt>
                <c:pt idx="165">
                  <c:v>8.0734969037096926E-2</c:v>
                </c:pt>
                <c:pt idx="166">
                  <c:v>9.9318459117733945E-2</c:v>
                </c:pt>
                <c:pt idx="167">
                  <c:v>7.0810987065821923E-2</c:v>
                </c:pt>
                <c:pt idx="168">
                  <c:v>8.2888949075998045E-2</c:v>
                </c:pt>
                <c:pt idx="169">
                  <c:v>7.5912448686456399E-2</c:v>
                </c:pt>
                <c:pt idx="170">
                  <c:v>0.11487715634019721</c:v>
                </c:pt>
                <c:pt idx="171">
                  <c:v>0.12672960579181006</c:v>
                </c:pt>
                <c:pt idx="172">
                  <c:v>0.13452903821204726</c:v>
                </c:pt>
                <c:pt idx="173">
                  <c:v>0.10762330919365247</c:v>
                </c:pt>
                <c:pt idx="174">
                  <c:v>6.9995602833274356E-2</c:v>
                </c:pt>
                <c:pt idx="175">
                  <c:v>-0.15334313644571404</c:v>
                </c:pt>
                <c:pt idx="176">
                  <c:v>1.4855009505854316E-2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0.14061938620729963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73-49E8-B1E4-9D371B414F8E}"/>
            </c:ext>
          </c:extLst>
        </c:ser>
        <c:ser>
          <c:idx val="1"/>
          <c:order val="1"/>
          <c:tx>
            <c:strRef>
              <c:f>indicator_sugar!$J$1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indicator_sugar!$H$16:$H$228</c:f>
              <c:numCache>
                <c:formatCode>[$-409]d\-mmm;@</c:formatCode>
                <c:ptCount val="213"/>
                <c:pt idx="0">
                  <c:v>40862</c:v>
                </c:pt>
                <c:pt idx="1">
                  <c:v>40863</c:v>
                </c:pt>
                <c:pt idx="2">
                  <c:v>40864</c:v>
                </c:pt>
                <c:pt idx="3">
                  <c:v>40865</c:v>
                </c:pt>
                <c:pt idx="4">
                  <c:v>40866</c:v>
                </c:pt>
                <c:pt idx="5">
                  <c:v>40867</c:v>
                </c:pt>
                <c:pt idx="6">
                  <c:v>40868</c:v>
                </c:pt>
                <c:pt idx="7">
                  <c:v>40869</c:v>
                </c:pt>
                <c:pt idx="8">
                  <c:v>40870</c:v>
                </c:pt>
                <c:pt idx="9">
                  <c:v>40871</c:v>
                </c:pt>
                <c:pt idx="10">
                  <c:v>40872</c:v>
                </c:pt>
                <c:pt idx="11">
                  <c:v>40873</c:v>
                </c:pt>
                <c:pt idx="12">
                  <c:v>40874</c:v>
                </c:pt>
                <c:pt idx="13">
                  <c:v>40875</c:v>
                </c:pt>
                <c:pt idx="14">
                  <c:v>40876</c:v>
                </c:pt>
                <c:pt idx="15">
                  <c:v>40877</c:v>
                </c:pt>
                <c:pt idx="16">
                  <c:v>40878</c:v>
                </c:pt>
                <c:pt idx="17">
                  <c:v>40879</c:v>
                </c:pt>
                <c:pt idx="18">
                  <c:v>40880</c:v>
                </c:pt>
                <c:pt idx="19">
                  <c:v>40881</c:v>
                </c:pt>
                <c:pt idx="20">
                  <c:v>40882</c:v>
                </c:pt>
                <c:pt idx="21">
                  <c:v>40883</c:v>
                </c:pt>
                <c:pt idx="22">
                  <c:v>40884</c:v>
                </c:pt>
                <c:pt idx="23">
                  <c:v>40885</c:v>
                </c:pt>
                <c:pt idx="24">
                  <c:v>40886</c:v>
                </c:pt>
                <c:pt idx="25">
                  <c:v>40887</c:v>
                </c:pt>
                <c:pt idx="26">
                  <c:v>40888</c:v>
                </c:pt>
                <c:pt idx="27">
                  <c:v>40889</c:v>
                </c:pt>
                <c:pt idx="28">
                  <c:v>40890</c:v>
                </c:pt>
                <c:pt idx="29">
                  <c:v>40891</c:v>
                </c:pt>
                <c:pt idx="30">
                  <c:v>40892</c:v>
                </c:pt>
                <c:pt idx="31">
                  <c:v>40893</c:v>
                </c:pt>
                <c:pt idx="32">
                  <c:v>40894</c:v>
                </c:pt>
                <c:pt idx="33">
                  <c:v>40895</c:v>
                </c:pt>
                <c:pt idx="34">
                  <c:v>40896</c:v>
                </c:pt>
                <c:pt idx="35">
                  <c:v>40897</c:v>
                </c:pt>
                <c:pt idx="36">
                  <c:v>40898</c:v>
                </c:pt>
                <c:pt idx="37">
                  <c:v>40899</c:v>
                </c:pt>
                <c:pt idx="38">
                  <c:v>40900</c:v>
                </c:pt>
                <c:pt idx="39">
                  <c:v>40901</c:v>
                </c:pt>
                <c:pt idx="40">
                  <c:v>40902</c:v>
                </c:pt>
                <c:pt idx="41">
                  <c:v>40903</c:v>
                </c:pt>
                <c:pt idx="42">
                  <c:v>40904</c:v>
                </c:pt>
                <c:pt idx="43">
                  <c:v>40905</c:v>
                </c:pt>
                <c:pt idx="44">
                  <c:v>40906</c:v>
                </c:pt>
                <c:pt idx="45">
                  <c:v>40907</c:v>
                </c:pt>
                <c:pt idx="46">
                  <c:v>40908</c:v>
                </c:pt>
                <c:pt idx="47">
                  <c:v>40909</c:v>
                </c:pt>
                <c:pt idx="48">
                  <c:v>40910</c:v>
                </c:pt>
                <c:pt idx="49">
                  <c:v>40911</c:v>
                </c:pt>
                <c:pt idx="50">
                  <c:v>40912</c:v>
                </c:pt>
                <c:pt idx="51">
                  <c:v>40913</c:v>
                </c:pt>
                <c:pt idx="52">
                  <c:v>40914</c:v>
                </c:pt>
                <c:pt idx="53">
                  <c:v>40915</c:v>
                </c:pt>
                <c:pt idx="54">
                  <c:v>40916</c:v>
                </c:pt>
                <c:pt idx="55">
                  <c:v>40917</c:v>
                </c:pt>
                <c:pt idx="56">
                  <c:v>40918</c:v>
                </c:pt>
                <c:pt idx="57">
                  <c:v>40919</c:v>
                </c:pt>
                <c:pt idx="58">
                  <c:v>40920</c:v>
                </c:pt>
                <c:pt idx="59">
                  <c:v>40921</c:v>
                </c:pt>
                <c:pt idx="60">
                  <c:v>40922</c:v>
                </c:pt>
                <c:pt idx="61">
                  <c:v>40923</c:v>
                </c:pt>
                <c:pt idx="62">
                  <c:v>40924</c:v>
                </c:pt>
                <c:pt idx="63">
                  <c:v>40925</c:v>
                </c:pt>
                <c:pt idx="64">
                  <c:v>40926</c:v>
                </c:pt>
                <c:pt idx="65">
                  <c:v>40927</c:v>
                </c:pt>
                <c:pt idx="66">
                  <c:v>40928</c:v>
                </c:pt>
                <c:pt idx="67">
                  <c:v>40929</c:v>
                </c:pt>
                <c:pt idx="68">
                  <c:v>40930</c:v>
                </c:pt>
                <c:pt idx="69">
                  <c:v>40931</c:v>
                </c:pt>
                <c:pt idx="70">
                  <c:v>40932</c:v>
                </c:pt>
                <c:pt idx="71">
                  <c:v>40933</c:v>
                </c:pt>
                <c:pt idx="72">
                  <c:v>40934</c:v>
                </c:pt>
                <c:pt idx="73">
                  <c:v>40935</c:v>
                </c:pt>
                <c:pt idx="74">
                  <c:v>40936</c:v>
                </c:pt>
                <c:pt idx="75">
                  <c:v>40937</c:v>
                </c:pt>
                <c:pt idx="76">
                  <c:v>40938</c:v>
                </c:pt>
                <c:pt idx="77">
                  <c:v>40939</c:v>
                </c:pt>
                <c:pt idx="78">
                  <c:v>40940</c:v>
                </c:pt>
                <c:pt idx="79">
                  <c:v>40941</c:v>
                </c:pt>
                <c:pt idx="80">
                  <c:v>40942</c:v>
                </c:pt>
                <c:pt idx="81">
                  <c:v>40943</c:v>
                </c:pt>
                <c:pt idx="82">
                  <c:v>40944</c:v>
                </c:pt>
                <c:pt idx="83">
                  <c:v>40945</c:v>
                </c:pt>
                <c:pt idx="84">
                  <c:v>40946</c:v>
                </c:pt>
                <c:pt idx="85">
                  <c:v>40947</c:v>
                </c:pt>
                <c:pt idx="86">
                  <c:v>40948</c:v>
                </c:pt>
                <c:pt idx="87">
                  <c:v>40949</c:v>
                </c:pt>
                <c:pt idx="88">
                  <c:v>40950</c:v>
                </c:pt>
                <c:pt idx="89">
                  <c:v>40951</c:v>
                </c:pt>
                <c:pt idx="90">
                  <c:v>40952</c:v>
                </c:pt>
                <c:pt idx="91">
                  <c:v>40953</c:v>
                </c:pt>
                <c:pt idx="92">
                  <c:v>40954</c:v>
                </c:pt>
                <c:pt idx="93">
                  <c:v>40955</c:v>
                </c:pt>
                <c:pt idx="94">
                  <c:v>40956</c:v>
                </c:pt>
                <c:pt idx="95">
                  <c:v>40957</c:v>
                </c:pt>
                <c:pt idx="96">
                  <c:v>40958</c:v>
                </c:pt>
                <c:pt idx="97">
                  <c:v>40959</c:v>
                </c:pt>
                <c:pt idx="98">
                  <c:v>40960</c:v>
                </c:pt>
                <c:pt idx="99">
                  <c:v>40961</c:v>
                </c:pt>
                <c:pt idx="100">
                  <c:v>40962</c:v>
                </c:pt>
                <c:pt idx="101">
                  <c:v>40963</c:v>
                </c:pt>
                <c:pt idx="102">
                  <c:v>40964</c:v>
                </c:pt>
                <c:pt idx="103">
                  <c:v>40965</c:v>
                </c:pt>
                <c:pt idx="104">
                  <c:v>40966</c:v>
                </c:pt>
                <c:pt idx="105">
                  <c:v>40967</c:v>
                </c:pt>
                <c:pt idx="106">
                  <c:v>40968</c:v>
                </c:pt>
                <c:pt idx="107">
                  <c:v>40969</c:v>
                </c:pt>
                <c:pt idx="108">
                  <c:v>40970</c:v>
                </c:pt>
                <c:pt idx="109">
                  <c:v>40971</c:v>
                </c:pt>
                <c:pt idx="110">
                  <c:v>40972</c:v>
                </c:pt>
                <c:pt idx="111">
                  <c:v>40973</c:v>
                </c:pt>
                <c:pt idx="112">
                  <c:v>40974</c:v>
                </c:pt>
                <c:pt idx="113">
                  <c:v>40975</c:v>
                </c:pt>
                <c:pt idx="114">
                  <c:v>40976</c:v>
                </c:pt>
                <c:pt idx="115">
                  <c:v>40977</c:v>
                </c:pt>
                <c:pt idx="116">
                  <c:v>40978</c:v>
                </c:pt>
                <c:pt idx="117">
                  <c:v>40979</c:v>
                </c:pt>
                <c:pt idx="118">
                  <c:v>40980</c:v>
                </c:pt>
                <c:pt idx="119">
                  <c:v>40981</c:v>
                </c:pt>
                <c:pt idx="120">
                  <c:v>40982</c:v>
                </c:pt>
                <c:pt idx="121">
                  <c:v>40983</c:v>
                </c:pt>
                <c:pt idx="122">
                  <c:v>40984</c:v>
                </c:pt>
                <c:pt idx="123">
                  <c:v>40985</c:v>
                </c:pt>
                <c:pt idx="124">
                  <c:v>40986</c:v>
                </c:pt>
                <c:pt idx="125">
                  <c:v>40987</c:v>
                </c:pt>
                <c:pt idx="126">
                  <c:v>40988</c:v>
                </c:pt>
                <c:pt idx="127">
                  <c:v>40989</c:v>
                </c:pt>
                <c:pt idx="128">
                  <c:v>40990</c:v>
                </c:pt>
                <c:pt idx="129">
                  <c:v>40991</c:v>
                </c:pt>
                <c:pt idx="130">
                  <c:v>40992</c:v>
                </c:pt>
                <c:pt idx="131">
                  <c:v>40993</c:v>
                </c:pt>
                <c:pt idx="132">
                  <c:v>40994</c:v>
                </c:pt>
                <c:pt idx="133">
                  <c:v>40995</c:v>
                </c:pt>
                <c:pt idx="134">
                  <c:v>40996</c:v>
                </c:pt>
                <c:pt idx="135">
                  <c:v>40997</c:v>
                </c:pt>
                <c:pt idx="136">
                  <c:v>40998</c:v>
                </c:pt>
                <c:pt idx="137">
                  <c:v>40999</c:v>
                </c:pt>
                <c:pt idx="138">
                  <c:v>41000</c:v>
                </c:pt>
                <c:pt idx="139">
                  <c:v>41001</c:v>
                </c:pt>
                <c:pt idx="140">
                  <c:v>41002</c:v>
                </c:pt>
                <c:pt idx="141">
                  <c:v>41003</c:v>
                </c:pt>
                <c:pt idx="142">
                  <c:v>41004</c:v>
                </c:pt>
                <c:pt idx="143">
                  <c:v>41005</c:v>
                </c:pt>
                <c:pt idx="144">
                  <c:v>41006</c:v>
                </c:pt>
                <c:pt idx="145">
                  <c:v>41007</c:v>
                </c:pt>
                <c:pt idx="146">
                  <c:v>41008</c:v>
                </c:pt>
                <c:pt idx="147">
                  <c:v>41009</c:v>
                </c:pt>
                <c:pt idx="148">
                  <c:v>41010</c:v>
                </c:pt>
                <c:pt idx="149">
                  <c:v>41011</c:v>
                </c:pt>
                <c:pt idx="150">
                  <c:v>41012</c:v>
                </c:pt>
                <c:pt idx="151">
                  <c:v>41013</c:v>
                </c:pt>
                <c:pt idx="152">
                  <c:v>41014</c:v>
                </c:pt>
                <c:pt idx="153">
                  <c:v>41015</c:v>
                </c:pt>
                <c:pt idx="154">
                  <c:v>41016</c:v>
                </c:pt>
                <c:pt idx="155">
                  <c:v>41017</c:v>
                </c:pt>
                <c:pt idx="156">
                  <c:v>41018</c:v>
                </c:pt>
                <c:pt idx="157">
                  <c:v>41019</c:v>
                </c:pt>
                <c:pt idx="158">
                  <c:v>41020</c:v>
                </c:pt>
                <c:pt idx="159">
                  <c:v>41021</c:v>
                </c:pt>
                <c:pt idx="160">
                  <c:v>41022</c:v>
                </c:pt>
                <c:pt idx="161">
                  <c:v>41023</c:v>
                </c:pt>
                <c:pt idx="162">
                  <c:v>41024</c:v>
                </c:pt>
                <c:pt idx="163">
                  <c:v>41025</c:v>
                </c:pt>
                <c:pt idx="164">
                  <c:v>41026</c:v>
                </c:pt>
                <c:pt idx="165">
                  <c:v>41027</c:v>
                </c:pt>
                <c:pt idx="166">
                  <c:v>41028</c:v>
                </c:pt>
                <c:pt idx="167">
                  <c:v>41029</c:v>
                </c:pt>
                <c:pt idx="168">
                  <c:v>41030</c:v>
                </c:pt>
                <c:pt idx="169">
                  <c:v>41031</c:v>
                </c:pt>
                <c:pt idx="170">
                  <c:v>41032</c:v>
                </c:pt>
                <c:pt idx="171">
                  <c:v>41033</c:v>
                </c:pt>
                <c:pt idx="172">
                  <c:v>41034</c:v>
                </c:pt>
                <c:pt idx="173">
                  <c:v>41035</c:v>
                </c:pt>
                <c:pt idx="174">
                  <c:v>41036</c:v>
                </c:pt>
                <c:pt idx="175">
                  <c:v>41037</c:v>
                </c:pt>
                <c:pt idx="176">
                  <c:v>41038</c:v>
                </c:pt>
                <c:pt idx="177">
                  <c:v>41039</c:v>
                </c:pt>
                <c:pt idx="178">
                  <c:v>41040</c:v>
                </c:pt>
                <c:pt idx="179">
                  <c:v>41041</c:v>
                </c:pt>
                <c:pt idx="180">
                  <c:v>41042</c:v>
                </c:pt>
                <c:pt idx="181">
                  <c:v>41043</c:v>
                </c:pt>
                <c:pt idx="182">
                  <c:v>41044</c:v>
                </c:pt>
                <c:pt idx="183">
                  <c:v>41045</c:v>
                </c:pt>
                <c:pt idx="184">
                  <c:v>41046</c:v>
                </c:pt>
                <c:pt idx="185">
                  <c:v>41047</c:v>
                </c:pt>
                <c:pt idx="186">
                  <c:v>41048</c:v>
                </c:pt>
                <c:pt idx="187">
                  <c:v>41049</c:v>
                </c:pt>
                <c:pt idx="188">
                  <c:v>41050</c:v>
                </c:pt>
                <c:pt idx="189">
                  <c:v>41051</c:v>
                </c:pt>
                <c:pt idx="190">
                  <c:v>41052</c:v>
                </c:pt>
                <c:pt idx="191">
                  <c:v>41053</c:v>
                </c:pt>
                <c:pt idx="192">
                  <c:v>41054</c:v>
                </c:pt>
                <c:pt idx="193">
                  <c:v>41055</c:v>
                </c:pt>
                <c:pt idx="194">
                  <c:v>41056</c:v>
                </c:pt>
                <c:pt idx="195">
                  <c:v>41057</c:v>
                </c:pt>
                <c:pt idx="196">
                  <c:v>41058</c:v>
                </c:pt>
                <c:pt idx="197">
                  <c:v>41059</c:v>
                </c:pt>
                <c:pt idx="198">
                  <c:v>41060</c:v>
                </c:pt>
                <c:pt idx="199">
                  <c:v>41061</c:v>
                </c:pt>
                <c:pt idx="200">
                  <c:v>41062</c:v>
                </c:pt>
                <c:pt idx="201">
                  <c:v>41063</c:v>
                </c:pt>
                <c:pt idx="202">
                  <c:v>41064</c:v>
                </c:pt>
                <c:pt idx="203">
                  <c:v>41065</c:v>
                </c:pt>
                <c:pt idx="204">
                  <c:v>41066</c:v>
                </c:pt>
                <c:pt idx="205">
                  <c:v>41067</c:v>
                </c:pt>
                <c:pt idx="206">
                  <c:v>41068</c:v>
                </c:pt>
                <c:pt idx="207">
                  <c:v>41069</c:v>
                </c:pt>
                <c:pt idx="208">
                  <c:v>41070</c:v>
                </c:pt>
                <c:pt idx="209">
                  <c:v>41071</c:v>
                </c:pt>
                <c:pt idx="210">
                  <c:v>41072</c:v>
                </c:pt>
                <c:pt idx="211">
                  <c:v>41073</c:v>
                </c:pt>
                <c:pt idx="212">
                  <c:v>41074</c:v>
                </c:pt>
              </c:numCache>
            </c:numRef>
          </c:cat>
          <c:val>
            <c:numRef>
              <c:f>indicator_sugar!$J$16:$J$228</c:f>
              <c:numCache>
                <c:formatCode>General</c:formatCode>
                <c:ptCount val="21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0</c:v>
                </c:pt>
                <c:pt idx="11">
                  <c:v>3.8994929870262443E-2</c:v>
                </c:pt>
                <c:pt idx="12">
                  <c:v>7.0832909996495372E-2</c:v>
                </c:pt>
                <c:pt idx="13">
                  <c:v>2.4682711657188414E-2</c:v>
                </c:pt>
                <c:pt idx="14">
                  <c:v>3.3563487189371702E-2</c:v>
                </c:pt>
                <c:pt idx="15">
                  <c:v>5.5062422803182E-2</c:v>
                </c:pt>
                <c:pt idx="16">
                  <c:v>5.3027976537976758E-2</c:v>
                </c:pt>
                <c:pt idx="17">
                  <c:v>5.1746755685668076E-2</c:v>
                </c:pt>
                <c:pt idx="18">
                  <c:v>6.1788974292581109E-2</c:v>
                </c:pt>
                <c:pt idx="19">
                  <c:v>6.6090582043708976E-2</c:v>
                </c:pt>
                <c:pt idx="20">
                  <c:v>7.559799095588042E-2</c:v>
                </c:pt>
                <c:pt idx="21">
                  <c:v>7.2432147302338795E-2</c:v>
                </c:pt>
                <c:pt idx="22">
                  <c:v>7.2963373600997763E-2</c:v>
                </c:pt>
                <c:pt idx="23">
                  <c:v>7.5983925106981764E-2</c:v>
                </c:pt>
                <c:pt idx="24">
                  <c:v>8.1306047716633856E-2</c:v>
                </c:pt>
                <c:pt idx="25">
                  <c:v>7.8824829092787763E-2</c:v>
                </c:pt>
                <c:pt idx="26">
                  <c:v>8.0995346227287587E-2</c:v>
                </c:pt>
                <c:pt idx="27">
                  <c:v>9.3364670742276806E-2</c:v>
                </c:pt>
                <c:pt idx="28">
                  <c:v>8.9735641053068665E-2</c:v>
                </c:pt>
                <c:pt idx="29">
                  <c:v>9.1516812625889482E-2</c:v>
                </c:pt>
                <c:pt idx="30">
                  <c:v>9.3486107166996499E-2</c:v>
                </c:pt>
                <c:pt idx="31">
                  <c:v>9.3808712268752925E-2</c:v>
                </c:pt>
                <c:pt idx="32">
                  <c:v>9.7417850413698687E-2</c:v>
                </c:pt>
                <c:pt idx="33">
                  <c:v>9.3253855905849004E-2</c:v>
                </c:pt>
                <c:pt idx="34">
                  <c:v>9.2968438745723053E-2</c:v>
                </c:pt>
                <c:pt idx="35">
                  <c:v>9.5737975270830736E-2</c:v>
                </c:pt>
                <c:pt idx="36">
                  <c:v>9.0555795944288878E-2</c:v>
                </c:pt>
                <c:pt idx="37">
                  <c:v>9.2351058305469289E-2</c:v>
                </c:pt>
                <c:pt idx="38">
                  <c:v>9.3886267052676886E-2</c:v>
                </c:pt>
                <c:pt idx="39">
                  <c:v>9.5954669667244322E-2</c:v>
                </c:pt>
                <c:pt idx="40">
                  <c:v>9.5205352843840088E-2</c:v>
                </c:pt>
                <c:pt idx="41">
                  <c:v>9.4799838627460151E-2</c:v>
                </c:pt>
                <c:pt idx="42">
                  <c:v>0.10138220887802647</c:v>
                </c:pt>
                <c:pt idx="43">
                  <c:v>0.10044945770483378</c:v>
                </c:pt>
                <c:pt idx="44">
                  <c:v>0.10170242621323794</c:v>
                </c:pt>
                <c:pt idx="45">
                  <c:v>0.10358704969248064</c:v>
                </c:pt>
                <c:pt idx="46">
                  <c:v>0.11726312662095814</c:v>
                </c:pt>
                <c:pt idx="47">
                  <c:v>0.12934062730432014</c:v>
                </c:pt>
                <c:pt idx="48">
                  <c:v>0.10287191657657357</c:v>
                </c:pt>
                <c:pt idx="49">
                  <c:v>8.6197982935605405E-2</c:v>
                </c:pt>
                <c:pt idx="50">
                  <c:v>9.0072628032947868E-2</c:v>
                </c:pt>
                <c:pt idx="51">
                  <c:v>0.1005168392176902</c:v>
                </c:pt>
                <c:pt idx="52">
                  <c:v>0.10494779675405404</c:v>
                </c:pt>
                <c:pt idx="53">
                  <c:v>0.10279578396908096</c:v>
                </c:pt>
                <c:pt idx="54">
                  <c:v>0.10730984924594976</c:v>
                </c:pt>
                <c:pt idx="55">
                  <c:v>0.10979239613367216</c:v>
                </c:pt>
                <c:pt idx="56">
                  <c:v>0.10547199894548849</c:v>
                </c:pt>
                <c:pt idx="57">
                  <c:v>0.10559982863159681</c:v>
                </c:pt>
                <c:pt idx="58">
                  <c:v>0.10494964421348674</c:v>
                </c:pt>
                <c:pt idx="59">
                  <c:v>0.11095102415784182</c:v>
                </c:pt>
                <c:pt idx="60">
                  <c:v>0.10650928635970339</c:v>
                </c:pt>
                <c:pt idx="61">
                  <c:v>0.10820246643432459</c:v>
                </c:pt>
                <c:pt idx="62">
                  <c:v>0.11082919845712884</c:v>
                </c:pt>
                <c:pt idx="63">
                  <c:v>0.1078423855679929</c:v>
                </c:pt>
                <c:pt idx="64">
                  <c:v>0.10616268720652376</c:v>
                </c:pt>
                <c:pt idx="65">
                  <c:v>0.10898904175050803</c:v>
                </c:pt>
                <c:pt idx="66">
                  <c:v>0.11081006231795698</c:v>
                </c:pt>
                <c:pt idx="67">
                  <c:v>0.11226284979957861</c:v>
                </c:pt>
                <c:pt idx="68">
                  <c:v>0.11226216835469899</c:v>
                </c:pt>
                <c:pt idx="69">
                  <c:v>0.11136040392444421</c:v>
                </c:pt>
                <c:pt idx="70">
                  <c:v>0.11368430099356572</c:v>
                </c:pt>
                <c:pt idx="71">
                  <c:v>0.115800694296583</c:v>
                </c:pt>
                <c:pt idx="72">
                  <c:v>0.11373020171273639</c:v>
                </c:pt>
                <c:pt idx="73">
                  <c:v>0.11198365901576184</c:v>
                </c:pt>
                <c:pt idx="74">
                  <c:v>0.11685265982237811</c:v>
                </c:pt>
                <c:pt idx="75">
                  <c:v>0.11592601150818056</c:v>
                </c:pt>
                <c:pt idx="76">
                  <c:v>0.12536707951113882</c:v>
                </c:pt>
                <c:pt idx="77">
                  <c:v>0.12609521946982188</c:v>
                </c:pt>
                <c:pt idx="78">
                  <c:v>0.10810371453686088</c:v>
                </c:pt>
                <c:pt idx="79">
                  <c:v>9.9707846256981175E-2</c:v>
                </c:pt>
                <c:pt idx="80">
                  <c:v>0.10193250086748999</c:v>
                </c:pt>
                <c:pt idx="81">
                  <c:v>0.10838430015964734</c:v>
                </c:pt>
                <c:pt idx="82">
                  <c:v>0.11537034162620877</c:v>
                </c:pt>
                <c:pt idx="83">
                  <c:v>0.1080584053429177</c:v>
                </c:pt>
                <c:pt idx="84">
                  <c:v>0.11730513565377249</c:v>
                </c:pt>
                <c:pt idx="85">
                  <c:v>0.11174610769285966</c:v>
                </c:pt>
                <c:pt idx="86">
                  <c:v>0.1128316461289436</c:v>
                </c:pt>
                <c:pt idx="87">
                  <c:v>0.11247666506833076</c:v>
                </c:pt>
                <c:pt idx="88">
                  <c:v>0.11635768989671076</c:v>
                </c:pt>
                <c:pt idx="89">
                  <c:v>0.11694500501842414</c:v>
                </c:pt>
                <c:pt idx="90">
                  <c:v>0.1173612407165628</c:v>
                </c:pt>
                <c:pt idx="91">
                  <c:v>0.11835163105694192</c:v>
                </c:pt>
                <c:pt idx="92">
                  <c:v>0.11514837987280885</c:v>
                </c:pt>
                <c:pt idx="93">
                  <c:v>0.11562094502126891</c:v>
                </c:pt>
                <c:pt idx="94">
                  <c:v>0.11127897669117201</c:v>
                </c:pt>
                <c:pt idx="95">
                  <c:v>0.1160053950285401</c:v>
                </c:pt>
                <c:pt idx="96">
                  <c:v>0.11665381345875248</c:v>
                </c:pt>
                <c:pt idx="97">
                  <c:v>0.1111073551585242</c:v>
                </c:pt>
                <c:pt idx="98">
                  <c:v>0.11538788120876715</c:v>
                </c:pt>
                <c:pt idx="99">
                  <c:v>0.11600827167119093</c:v>
                </c:pt>
                <c:pt idx="100">
                  <c:v>0.12154145684618682</c:v>
                </c:pt>
                <c:pt idx="101">
                  <c:v>0.11427058097847823</c:v>
                </c:pt>
                <c:pt idx="102">
                  <c:v>0.11609862642482613</c:v>
                </c:pt>
                <c:pt idx="103">
                  <c:v>0.11616763521279991</c:v>
                </c:pt>
                <c:pt idx="104">
                  <c:v>0.12043219599459855</c:v>
                </c:pt>
                <c:pt idx="105">
                  <c:v>0.11900174205044844</c:v>
                </c:pt>
                <c:pt idx="106">
                  <c:v>0.11729626205911532</c:v>
                </c:pt>
                <c:pt idx="107">
                  <c:v>0.11729626205911532</c:v>
                </c:pt>
                <c:pt idx="108">
                  <c:v>0.11480730914369916</c:v>
                </c:pt>
                <c:pt idx="109">
                  <c:v>0.11534013894270136</c:v>
                </c:pt>
                <c:pt idx="110">
                  <c:v>0.12085484607778631</c:v>
                </c:pt>
                <c:pt idx="111">
                  <c:v>0.11341943641719132</c:v>
                </c:pt>
                <c:pt idx="112">
                  <c:v>0.11624992079157087</c:v>
                </c:pt>
                <c:pt idx="113">
                  <c:v>0.11846672483174898</c:v>
                </c:pt>
                <c:pt idx="114">
                  <c:v>0.11984649967340885</c:v>
                </c:pt>
                <c:pt idx="115">
                  <c:v>0.11738191416748534</c:v>
                </c:pt>
                <c:pt idx="116">
                  <c:v>0.11598733639907004</c:v>
                </c:pt>
                <c:pt idx="117">
                  <c:v>0.11771777869111488</c:v>
                </c:pt>
                <c:pt idx="118">
                  <c:v>0.11849174265053025</c:v>
                </c:pt>
                <c:pt idx="119">
                  <c:v>0.12231549918279276</c:v>
                </c:pt>
                <c:pt idx="120">
                  <c:v>0.12192482209966729</c:v>
                </c:pt>
                <c:pt idx="121">
                  <c:v>0.12229385765391242</c:v>
                </c:pt>
                <c:pt idx="122">
                  <c:v>0.11969889192788219</c:v>
                </c:pt>
                <c:pt idx="123">
                  <c:v>0.11982548244630939</c:v>
                </c:pt>
                <c:pt idx="124">
                  <c:v>0.12080308684885534</c:v>
                </c:pt>
                <c:pt idx="125">
                  <c:v>0.12312537864745383</c:v>
                </c:pt>
                <c:pt idx="126">
                  <c:v>0.12563304479395165</c:v>
                </c:pt>
                <c:pt idx="127">
                  <c:v>0.11958700226931088</c:v>
                </c:pt>
                <c:pt idx="128">
                  <c:v>0.12220402928558659</c:v>
                </c:pt>
                <c:pt idx="129">
                  <c:v>0.1288404499095904</c:v>
                </c:pt>
                <c:pt idx="130">
                  <c:v>0.11830566564085766</c:v>
                </c:pt>
                <c:pt idx="131">
                  <c:v>0.11777482144120967</c:v>
                </c:pt>
                <c:pt idx="132">
                  <c:v>0.12804590057567763</c:v>
                </c:pt>
                <c:pt idx="133">
                  <c:v>0.12581776940223943</c:v>
                </c:pt>
                <c:pt idx="134">
                  <c:v>0.12343702988515476</c:v>
                </c:pt>
                <c:pt idx="135">
                  <c:v>0.12167579071936864</c:v>
                </c:pt>
                <c:pt idx="136">
                  <c:v>0.11878833266693163</c:v>
                </c:pt>
                <c:pt idx="137">
                  <c:v>0.15176288949517772</c:v>
                </c:pt>
                <c:pt idx="138">
                  <c:v>0.11936326373385905</c:v>
                </c:pt>
                <c:pt idx="139">
                  <c:v>0.12090184918260879</c:v>
                </c:pt>
                <c:pt idx="140">
                  <c:v>0.11828281943968927</c:v>
                </c:pt>
                <c:pt idx="141">
                  <c:v>0.12129843106427082</c:v>
                </c:pt>
                <c:pt idx="142">
                  <c:v>0.13869637882215888</c:v>
                </c:pt>
                <c:pt idx="143">
                  <c:v>0.12885821308088655</c:v>
                </c:pt>
                <c:pt idx="144">
                  <c:v>0.11107742967897448</c:v>
                </c:pt>
                <c:pt idx="145">
                  <c:v>0.13033949011019486</c:v>
                </c:pt>
                <c:pt idx="146">
                  <c:v>0.13959213677549123</c:v>
                </c:pt>
                <c:pt idx="147">
                  <c:v>0.1296481105376085</c:v>
                </c:pt>
                <c:pt idx="148">
                  <c:v>8.9319767700676012E-2</c:v>
                </c:pt>
                <c:pt idx="149">
                  <c:v>0.19717302360457112</c:v>
                </c:pt>
                <c:pt idx="150">
                  <c:v>0.305943273290601</c:v>
                </c:pt>
                <c:pt idx="151">
                  <c:v>0.21456454770053904</c:v>
                </c:pt>
                <c:pt idx="152">
                  <c:v>-0.32046251157762567</c:v>
                </c:pt>
                <c:pt idx="153">
                  <c:v>-0.11868358995545676</c:v>
                </c:pt>
                <c:pt idx="154">
                  <c:v>7.5999560870041796E-2</c:v>
                </c:pt>
                <c:pt idx="155">
                  <c:v>0.10505948876234414</c:v>
                </c:pt>
                <c:pt idx="156">
                  <c:v>8.0798238174591294E-2</c:v>
                </c:pt>
                <c:pt idx="157">
                  <c:v>-1.5464166961181528E-2</c:v>
                </c:pt>
                <c:pt idx="158">
                  <c:v>3.6434262644898331E-2</c:v>
                </c:pt>
                <c:pt idx="159">
                  <c:v>0.22049117716511465</c:v>
                </c:pt>
                <c:pt idx="160">
                  <c:v>0.11541254115041932</c:v>
                </c:pt>
                <c:pt idx="161">
                  <c:v>8.3179997712832118E-2</c:v>
                </c:pt>
                <c:pt idx="162">
                  <c:v>6.9100312846824455E-2</c:v>
                </c:pt>
                <c:pt idx="163">
                  <c:v>7.7616770160330639E-2</c:v>
                </c:pt>
                <c:pt idx="164">
                  <c:v>0.12351187432919587</c:v>
                </c:pt>
                <c:pt idx="165">
                  <c:v>9.3694104719621765E-2</c:v>
                </c:pt>
                <c:pt idx="166">
                  <c:v>0.12419212578883243</c:v>
                </c:pt>
                <c:pt idx="167">
                  <c:v>0.15362835928665922</c:v>
                </c:pt>
                <c:pt idx="168">
                  <c:v>-0.14494320495589086</c:v>
                </c:pt>
                <c:pt idx="169">
                  <c:v>9.4118864408230585E-2</c:v>
                </c:pt>
                <c:pt idx="170">
                  <c:v>8.2005568572578336E-3</c:v>
                </c:pt>
                <c:pt idx="171">
                  <c:v>2.3654683459937188E-2</c:v>
                </c:pt>
                <c:pt idx="172">
                  <c:v>-0.10867008087124833</c:v>
                </c:pt>
                <c:pt idx="173">
                  <c:v>-0.44284177776167144</c:v>
                </c:pt>
                <c:pt idx="174">
                  <c:v>6.2106434738007442E-2</c:v>
                </c:pt>
                <c:pt idx="175">
                  <c:v>-0.40326888915106374</c:v>
                </c:pt>
                <c:pt idx="176">
                  <c:v>0.18475007550077399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73-49E8-B1E4-9D371B414F8E}"/>
            </c:ext>
          </c:extLst>
        </c:ser>
        <c:ser>
          <c:idx val="2"/>
          <c:order val="2"/>
          <c:tx>
            <c:strRef>
              <c:f>indicator_sugar!$K$1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indicator_sugar!$H$16:$H$228</c:f>
              <c:numCache>
                <c:formatCode>[$-409]d\-mmm;@</c:formatCode>
                <c:ptCount val="213"/>
                <c:pt idx="0">
                  <c:v>40862</c:v>
                </c:pt>
                <c:pt idx="1">
                  <c:v>40863</c:v>
                </c:pt>
                <c:pt idx="2">
                  <c:v>40864</c:v>
                </c:pt>
                <c:pt idx="3">
                  <c:v>40865</c:v>
                </c:pt>
                <c:pt idx="4">
                  <c:v>40866</c:v>
                </c:pt>
                <c:pt idx="5">
                  <c:v>40867</c:v>
                </c:pt>
                <c:pt idx="6">
                  <c:v>40868</c:v>
                </c:pt>
                <c:pt idx="7">
                  <c:v>40869</c:v>
                </c:pt>
                <c:pt idx="8">
                  <c:v>40870</c:v>
                </c:pt>
                <c:pt idx="9">
                  <c:v>40871</c:v>
                </c:pt>
                <c:pt idx="10">
                  <c:v>40872</c:v>
                </c:pt>
                <c:pt idx="11">
                  <c:v>40873</c:v>
                </c:pt>
                <c:pt idx="12">
                  <c:v>40874</c:v>
                </c:pt>
                <c:pt idx="13">
                  <c:v>40875</c:v>
                </c:pt>
                <c:pt idx="14">
                  <c:v>40876</c:v>
                </c:pt>
                <c:pt idx="15">
                  <c:v>40877</c:v>
                </c:pt>
                <c:pt idx="16">
                  <c:v>40878</c:v>
                </c:pt>
                <c:pt idx="17">
                  <c:v>40879</c:v>
                </c:pt>
                <c:pt idx="18">
                  <c:v>40880</c:v>
                </c:pt>
                <c:pt idx="19">
                  <c:v>40881</c:v>
                </c:pt>
                <c:pt idx="20">
                  <c:v>40882</c:v>
                </c:pt>
                <c:pt idx="21">
                  <c:v>40883</c:v>
                </c:pt>
                <c:pt idx="22">
                  <c:v>40884</c:v>
                </c:pt>
                <c:pt idx="23">
                  <c:v>40885</c:v>
                </c:pt>
                <c:pt idx="24">
                  <c:v>40886</c:v>
                </c:pt>
                <c:pt idx="25">
                  <c:v>40887</c:v>
                </c:pt>
                <c:pt idx="26">
                  <c:v>40888</c:v>
                </c:pt>
                <c:pt idx="27">
                  <c:v>40889</c:v>
                </c:pt>
                <c:pt idx="28">
                  <c:v>40890</c:v>
                </c:pt>
                <c:pt idx="29">
                  <c:v>40891</c:v>
                </c:pt>
                <c:pt idx="30">
                  <c:v>40892</c:v>
                </c:pt>
                <c:pt idx="31">
                  <c:v>40893</c:v>
                </c:pt>
                <c:pt idx="32">
                  <c:v>40894</c:v>
                </c:pt>
                <c:pt idx="33">
                  <c:v>40895</c:v>
                </c:pt>
                <c:pt idx="34">
                  <c:v>40896</c:v>
                </c:pt>
                <c:pt idx="35">
                  <c:v>40897</c:v>
                </c:pt>
                <c:pt idx="36">
                  <c:v>40898</c:v>
                </c:pt>
                <c:pt idx="37">
                  <c:v>40899</c:v>
                </c:pt>
                <c:pt idx="38">
                  <c:v>40900</c:v>
                </c:pt>
                <c:pt idx="39">
                  <c:v>40901</c:v>
                </c:pt>
                <c:pt idx="40">
                  <c:v>40902</c:v>
                </c:pt>
                <c:pt idx="41">
                  <c:v>40903</c:v>
                </c:pt>
                <c:pt idx="42">
                  <c:v>40904</c:v>
                </c:pt>
                <c:pt idx="43">
                  <c:v>40905</c:v>
                </c:pt>
                <c:pt idx="44">
                  <c:v>40906</c:v>
                </c:pt>
                <c:pt idx="45">
                  <c:v>40907</c:v>
                </c:pt>
                <c:pt idx="46">
                  <c:v>40908</c:v>
                </c:pt>
                <c:pt idx="47">
                  <c:v>40909</c:v>
                </c:pt>
                <c:pt idx="48">
                  <c:v>40910</c:v>
                </c:pt>
                <c:pt idx="49">
                  <c:v>40911</c:v>
                </c:pt>
                <c:pt idx="50">
                  <c:v>40912</c:v>
                </c:pt>
                <c:pt idx="51">
                  <c:v>40913</c:v>
                </c:pt>
                <c:pt idx="52">
                  <c:v>40914</c:v>
                </c:pt>
                <c:pt idx="53">
                  <c:v>40915</c:v>
                </c:pt>
                <c:pt idx="54">
                  <c:v>40916</c:v>
                </c:pt>
                <c:pt idx="55">
                  <c:v>40917</c:v>
                </c:pt>
                <c:pt idx="56">
                  <c:v>40918</c:v>
                </c:pt>
                <c:pt idx="57">
                  <c:v>40919</c:v>
                </c:pt>
                <c:pt idx="58">
                  <c:v>40920</c:v>
                </c:pt>
                <c:pt idx="59">
                  <c:v>40921</c:v>
                </c:pt>
                <c:pt idx="60">
                  <c:v>40922</c:v>
                </c:pt>
                <c:pt idx="61">
                  <c:v>40923</c:v>
                </c:pt>
                <c:pt idx="62">
                  <c:v>40924</c:v>
                </c:pt>
                <c:pt idx="63">
                  <c:v>40925</c:v>
                </c:pt>
                <c:pt idx="64">
                  <c:v>40926</c:v>
                </c:pt>
                <c:pt idx="65">
                  <c:v>40927</c:v>
                </c:pt>
                <c:pt idx="66">
                  <c:v>40928</c:v>
                </c:pt>
                <c:pt idx="67">
                  <c:v>40929</c:v>
                </c:pt>
                <c:pt idx="68">
                  <c:v>40930</c:v>
                </c:pt>
                <c:pt idx="69">
                  <c:v>40931</c:v>
                </c:pt>
                <c:pt idx="70">
                  <c:v>40932</c:v>
                </c:pt>
                <c:pt idx="71">
                  <c:v>40933</c:v>
                </c:pt>
                <c:pt idx="72">
                  <c:v>40934</c:v>
                </c:pt>
                <c:pt idx="73">
                  <c:v>40935</c:v>
                </c:pt>
                <c:pt idx="74">
                  <c:v>40936</c:v>
                </c:pt>
                <c:pt idx="75">
                  <c:v>40937</c:v>
                </c:pt>
                <c:pt idx="76">
                  <c:v>40938</c:v>
                </c:pt>
                <c:pt idx="77">
                  <c:v>40939</c:v>
                </c:pt>
                <c:pt idx="78">
                  <c:v>40940</c:v>
                </c:pt>
                <c:pt idx="79">
                  <c:v>40941</c:v>
                </c:pt>
                <c:pt idx="80">
                  <c:v>40942</c:v>
                </c:pt>
                <c:pt idx="81">
                  <c:v>40943</c:v>
                </c:pt>
                <c:pt idx="82">
                  <c:v>40944</c:v>
                </c:pt>
                <c:pt idx="83">
                  <c:v>40945</c:v>
                </c:pt>
                <c:pt idx="84">
                  <c:v>40946</c:v>
                </c:pt>
                <c:pt idx="85">
                  <c:v>40947</c:v>
                </c:pt>
                <c:pt idx="86">
                  <c:v>40948</c:v>
                </c:pt>
                <c:pt idx="87">
                  <c:v>40949</c:v>
                </c:pt>
                <c:pt idx="88">
                  <c:v>40950</c:v>
                </c:pt>
                <c:pt idx="89">
                  <c:v>40951</c:v>
                </c:pt>
                <c:pt idx="90">
                  <c:v>40952</c:v>
                </c:pt>
                <c:pt idx="91">
                  <c:v>40953</c:v>
                </c:pt>
                <c:pt idx="92">
                  <c:v>40954</c:v>
                </c:pt>
                <c:pt idx="93">
                  <c:v>40955</c:v>
                </c:pt>
                <c:pt idx="94">
                  <c:v>40956</c:v>
                </c:pt>
                <c:pt idx="95">
                  <c:v>40957</c:v>
                </c:pt>
                <c:pt idx="96">
                  <c:v>40958</c:v>
                </c:pt>
                <c:pt idx="97">
                  <c:v>40959</c:v>
                </c:pt>
                <c:pt idx="98">
                  <c:v>40960</c:v>
                </c:pt>
                <c:pt idx="99">
                  <c:v>40961</c:v>
                </c:pt>
                <c:pt idx="100">
                  <c:v>40962</c:v>
                </c:pt>
                <c:pt idx="101">
                  <c:v>40963</c:v>
                </c:pt>
                <c:pt idx="102">
                  <c:v>40964</c:v>
                </c:pt>
                <c:pt idx="103">
                  <c:v>40965</c:v>
                </c:pt>
                <c:pt idx="104">
                  <c:v>40966</c:v>
                </c:pt>
                <c:pt idx="105">
                  <c:v>40967</c:v>
                </c:pt>
                <c:pt idx="106">
                  <c:v>40968</c:v>
                </c:pt>
                <c:pt idx="107">
                  <c:v>40969</c:v>
                </c:pt>
                <c:pt idx="108">
                  <c:v>40970</c:v>
                </c:pt>
                <c:pt idx="109">
                  <c:v>40971</c:v>
                </c:pt>
                <c:pt idx="110">
                  <c:v>40972</c:v>
                </c:pt>
                <c:pt idx="111">
                  <c:v>40973</c:v>
                </c:pt>
                <c:pt idx="112">
                  <c:v>40974</c:v>
                </c:pt>
                <c:pt idx="113">
                  <c:v>40975</c:v>
                </c:pt>
                <c:pt idx="114">
                  <c:v>40976</c:v>
                </c:pt>
                <c:pt idx="115">
                  <c:v>40977</c:v>
                </c:pt>
                <c:pt idx="116">
                  <c:v>40978</c:v>
                </c:pt>
                <c:pt idx="117">
                  <c:v>40979</c:v>
                </c:pt>
                <c:pt idx="118">
                  <c:v>40980</c:v>
                </c:pt>
                <c:pt idx="119">
                  <c:v>40981</c:v>
                </c:pt>
                <c:pt idx="120">
                  <c:v>40982</c:v>
                </c:pt>
                <c:pt idx="121">
                  <c:v>40983</c:v>
                </c:pt>
                <c:pt idx="122">
                  <c:v>40984</c:v>
                </c:pt>
                <c:pt idx="123">
                  <c:v>40985</c:v>
                </c:pt>
                <c:pt idx="124">
                  <c:v>40986</c:v>
                </c:pt>
                <c:pt idx="125">
                  <c:v>40987</c:v>
                </c:pt>
                <c:pt idx="126">
                  <c:v>40988</c:v>
                </c:pt>
                <c:pt idx="127">
                  <c:v>40989</c:v>
                </c:pt>
                <c:pt idx="128">
                  <c:v>40990</c:v>
                </c:pt>
                <c:pt idx="129">
                  <c:v>40991</c:v>
                </c:pt>
                <c:pt idx="130">
                  <c:v>40992</c:v>
                </c:pt>
                <c:pt idx="131">
                  <c:v>40993</c:v>
                </c:pt>
                <c:pt idx="132">
                  <c:v>40994</c:v>
                </c:pt>
                <c:pt idx="133">
                  <c:v>40995</c:v>
                </c:pt>
                <c:pt idx="134">
                  <c:v>40996</c:v>
                </c:pt>
                <c:pt idx="135">
                  <c:v>40997</c:v>
                </c:pt>
                <c:pt idx="136">
                  <c:v>40998</c:v>
                </c:pt>
                <c:pt idx="137">
                  <c:v>40999</c:v>
                </c:pt>
                <c:pt idx="138">
                  <c:v>41000</c:v>
                </c:pt>
                <c:pt idx="139">
                  <c:v>41001</c:v>
                </c:pt>
                <c:pt idx="140">
                  <c:v>41002</c:v>
                </c:pt>
                <c:pt idx="141">
                  <c:v>41003</c:v>
                </c:pt>
                <c:pt idx="142">
                  <c:v>41004</c:v>
                </c:pt>
                <c:pt idx="143">
                  <c:v>41005</c:v>
                </c:pt>
                <c:pt idx="144">
                  <c:v>41006</c:v>
                </c:pt>
                <c:pt idx="145">
                  <c:v>41007</c:v>
                </c:pt>
                <c:pt idx="146">
                  <c:v>41008</c:v>
                </c:pt>
                <c:pt idx="147">
                  <c:v>41009</c:v>
                </c:pt>
                <c:pt idx="148">
                  <c:v>41010</c:v>
                </c:pt>
                <c:pt idx="149">
                  <c:v>41011</c:v>
                </c:pt>
                <c:pt idx="150">
                  <c:v>41012</c:v>
                </c:pt>
                <c:pt idx="151">
                  <c:v>41013</c:v>
                </c:pt>
                <c:pt idx="152">
                  <c:v>41014</c:v>
                </c:pt>
                <c:pt idx="153">
                  <c:v>41015</c:v>
                </c:pt>
                <c:pt idx="154">
                  <c:v>41016</c:v>
                </c:pt>
                <c:pt idx="155">
                  <c:v>41017</c:v>
                </c:pt>
                <c:pt idx="156">
                  <c:v>41018</c:v>
                </c:pt>
                <c:pt idx="157">
                  <c:v>41019</c:v>
                </c:pt>
                <c:pt idx="158">
                  <c:v>41020</c:v>
                </c:pt>
                <c:pt idx="159">
                  <c:v>41021</c:v>
                </c:pt>
                <c:pt idx="160">
                  <c:v>41022</c:v>
                </c:pt>
                <c:pt idx="161">
                  <c:v>41023</c:v>
                </c:pt>
                <c:pt idx="162">
                  <c:v>41024</c:v>
                </c:pt>
                <c:pt idx="163">
                  <c:v>41025</c:v>
                </c:pt>
                <c:pt idx="164">
                  <c:v>41026</c:v>
                </c:pt>
                <c:pt idx="165">
                  <c:v>41027</c:v>
                </c:pt>
                <c:pt idx="166">
                  <c:v>41028</c:v>
                </c:pt>
                <c:pt idx="167">
                  <c:v>41029</c:v>
                </c:pt>
                <c:pt idx="168">
                  <c:v>41030</c:v>
                </c:pt>
                <c:pt idx="169">
                  <c:v>41031</c:v>
                </c:pt>
                <c:pt idx="170">
                  <c:v>41032</c:v>
                </c:pt>
                <c:pt idx="171">
                  <c:v>41033</c:v>
                </c:pt>
                <c:pt idx="172">
                  <c:v>41034</c:v>
                </c:pt>
                <c:pt idx="173">
                  <c:v>41035</c:v>
                </c:pt>
                <c:pt idx="174">
                  <c:v>41036</c:v>
                </c:pt>
                <c:pt idx="175">
                  <c:v>41037</c:v>
                </c:pt>
                <c:pt idx="176">
                  <c:v>41038</c:v>
                </c:pt>
                <c:pt idx="177">
                  <c:v>41039</c:v>
                </c:pt>
                <c:pt idx="178">
                  <c:v>41040</c:v>
                </c:pt>
                <c:pt idx="179">
                  <c:v>41041</c:v>
                </c:pt>
                <c:pt idx="180">
                  <c:v>41042</c:v>
                </c:pt>
                <c:pt idx="181">
                  <c:v>41043</c:v>
                </c:pt>
                <c:pt idx="182">
                  <c:v>41044</c:v>
                </c:pt>
                <c:pt idx="183">
                  <c:v>41045</c:v>
                </c:pt>
                <c:pt idx="184">
                  <c:v>41046</c:v>
                </c:pt>
                <c:pt idx="185">
                  <c:v>41047</c:v>
                </c:pt>
                <c:pt idx="186">
                  <c:v>41048</c:v>
                </c:pt>
                <c:pt idx="187">
                  <c:v>41049</c:v>
                </c:pt>
                <c:pt idx="188">
                  <c:v>41050</c:v>
                </c:pt>
                <c:pt idx="189">
                  <c:v>41051</c:v>
                </c:pt>
                <c:pt idx="190">
                  <c:v>41052</c:v>
                </c:pt>
                <c:pt idx="191">
                  <c:v>41053</c:v>
                </c:pt>
                <c:pt idx="192">
                  <c:v>41054</c:v>
                </c:pt>
                <c:pt idx="193">
                  <c:v>41055</c:v>
                </c:pt>
                <c:pt idx="194">
                  <c:v>41056</c:v>
                </c:pt>
                <c:pt idx="195">
                  <c:v>41057</c:v>
                </c:pt>
                <c:pt idx="196">
                  <c:v>41058</c:v>
                </c:pt>
                <c:pt idx="197">
                  <c:v>41059</c:v>
                </c:pt>
                <c:pt idx="198">
                  <c:v>41060</c:v>
                </c:pt>
                <c:pt idx="199">
                  <c:v>41061</c:v>
                </c:pt>
                <c:pt idx="200">
                  <c:v>41062</c:v>
                </c:pt>
                <c:pt idx="201">
                  <c:v>41063</c:v>
                </c:pt>
                <c:pt idx="202">
                  <c:v>41064</c:v>
                </c:pt>
                <c:pt idx="203">
                  <c:v>41065</c:v>
                </c:pt>
                <c:pt idx="204">
                  <c:v>41066</c:v>
                </c:pt>
                <c:pt idx="205">
                  <c:v>41067</c:v>
                </c:pt>
                <c:pt idx="206">
                  <c:v>41068</c:v>
                </c:pt>
                <c:pt idx="207">
                  <c:v>41069</c:v>
                </c:pt>
                <c:pt idx="208">
                  <c:v>41070</c:v>
                </c:pt>
                <c:pt idx="209">
                  <c:v>41071</c:v>
                </c:pt>
                <c:pt idx="210">
                  <c:v>41072</c:v>
                </c:pt>
                <c:pt idx="211">
                  <c:v>41073</c:v>
                </c:pt>
                <c:pt idx="212">
                  <c:v>41074</c:v>
                </c:pt>
              </c:numCache>
            </c:numRef>
          </c:cat>
          <c:val>
            <c:numRef>
              <c:f>indicator_sugar!$K$16:$K$228</c:f>
              <c:numCache>
                <c:formatCode>General</c:formatCode>
                <c:ptCount val="21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6.8457338103067615E-3</c:v>
                </c:pt>
                <c:pt idx="17">
                  <c:v>2.5152274536533958E-2</c:v>
                </c:pt>
                <c:pt idx="18">
                  <c:v>4.8247452005281626E-2</c:v>
                </c:pt>
                <c:pt idx="19">
                  <c:v>5.7673045956819921E-2</c:v>
                </c:pt>
                <c:pt idx="20">
                  <c:v>6.8965351946714187E-2</c:v>
                </c:pt>
                <c:pt idx="21">
                  <c:v>7.2380457758635428E-2</c:v>
                </c:pt>
                <c:pt idx="22">
                  <c:v>8.2121202985878661E-2</c:v>
                </c:pt>
                <c:pt idx="23">
                  <c:v>8.303589244661258E-2</c:v>
                </c:pt>
                <c:pt idx="24">
                  <c:v>6.8906095984621704E-2</c:v>
                </c:pt>
                <c:pt idx="25">
                  <c:v>7.8693638754574177E-2</c:v>
                </c:pt>
                <c:pt idx="26">
                  <c:v>7.6478160789749186E-2</c:v>
                </c:pt>
                <c:pt idx="27">
                  <c:v>8.0466578195274835E-2</c:v>
                </c:pt>
                <c:pt idx="28">
                  <c:v>8.3804201384219873E-2</c:v>
                </c:pt>
                <c:pt idx="29">
                  <c:v>8.6003329616861524E-2</c:v>
                </c:pt>
                <c:pt idx="30">
                  <c:v>9.8808712885286878E-2</c:v>
                </c:pt>
                <c:pt idx="31">
                  <c:v>9.4121766087356548E-2</c:v>
                </c:pt>
                <c:pt idx="32">
                  <c:v>8.4725432961263072E-2</c:v>
                </c:pt>
                <c:pt idx="33">
                  <c:v>9.0166463457938287E-2</c:v>
                </c:pt>
                <c:pt idx="34">
                  <c:v>9.3550553271149167E-2</c:v>
                </c:pt>
                <c:pt idx="35">
                  <c:v>9.3110675104973492E-2</c:v>
                </c:pt>
                <c:pt idx="36">
                  <c:v>9.3374318550469196E-2</c:v>
                </c:pt>
                <c:pt idx="37">
                  <c:v>9.0178385502478531E-2</c:v>
                </c:pt>
                <c:pt idx="38">
                  <c:v>9.6245069956992252E-2</c:v>
                </c:pt>
                <c:pt idx="39">
                  <c:v>9.7046524011381335E-2</c:v>
                </c:pt>
                <c:pt idx="40">
                  <c:v>9.5022289461359613E-2</c:v>
                </c:pt>
                <c:pt idx="41">
                  <c:v>9.5359571846037702E-2</c:v>
                </c:pt>
                <c:pt idx="42">
                  <c:v>9.2840822063354894E-2</c:v>
                </c:pt>
                <c:pt idx="43">
                  <c:v>9.1343216300032851E-2</c:v>
                </c:pt>
                <c:pt idx="44">
                  <c:v>9.7747056488809339E-2</c:v>
                </c:pt>
                <c:pt idx="45">
                  <c:v>0.10461433975360022</c:v>
                </c:pt>
                <c:pt idx="46">
                  <c:v>0.12145243232209978</c:v>
                </c:pt>
                <c:pt idx="47">
                  <c:v>0.11773921298027624</c:v>
                </c:pt>
                <c:pt idx="48">
                  <c:v>8.8844580051754524E-2</c:v>
                </c:pt>
                <c:pt idx="49">
                  <c:v>8.3556826174226856E-2</c:v>
                </c:pt>
                <c:pt idx="50">
                  <c:v>8.6209819012508654E-2</c:v>
                </c:pt>
                <c:pt idx="51">
                  <c:v>8.9760851668572422E-2</c:v>
                </c:pt>
                <c:pt idx="52">
                  <c:v>9.8238952898936291E-2</c:v>
                </c:pt>
                <c:pt idx="53">
                  <c:v>0.10234543464903524</c:v>
                </c:pt>
                <c:pt idx="54">
                  <c:v>0.10141509746462138</c:v>
                </c:pt>
                <c:pt idx="55">
                  <c:v>0.10678563986755649</c:v>
                </c:pt>
                <c:pt idx="56">
                  <c:v>0.10295154105561409</c:v>
                </c:pt>
                <c:pt idx="57">
                  <c:v>0.1070195624121713</c:v>
                </c:pt>
                <c:pt idx="58">
                  <c:v>0.1008776929744237</c:v>
                </c:pt>
                <c:pt idx="59">
                  <c:v>9.7362900003488573E-2</c:v>
                </c:pt>
                <c:pt idx="60">
                  <c:v>9.5384214469590958E-2</c:v>
                </c:pt>
                <c:pt idx="61">
                  <c:v>9.9895968242265834E-2</c:v>
                </c:pt>
                <c:pt idx="62">
                  <c:v>0.10401112668472574</c:v>
                </c:pt>
                <c:pt idx="63">
                  <c:v>0.1044656207323998</c:v>
                </c:pt>
                <c:pt idx="64">
                  <c:v>0.10780885178083793</c:v>
                </c:pt>
                <c:pt idx="65">
                  <c:v>0.10870711826877796</c:v>
                </c:pt>
                <c:pt idx="66">
                  <c:v>0.10616970037482867</c:v>
                </c:pt>
                <c:pt idx="67">
                  <c:v>0.1069410860454159</c:v>
                </c:pt>
                <c:pt idx="68">
                  <c:v>0.10756161461930364</c:v>
                </c:pt>
                <c:pt idx="69">
                  <c:v>0.10475359143845658</c:v>
                </c:pt>
                <c:pt idx="70">
                  <c:v>0.10789903595266974</c:v>
                </c:pt>
                <c:pt idx="71">
                  <c:v>0.10963804598402786</c:v>
                </c:pt>
                <c:pt idx="72">
                  <c:v>0.10774936436679874</c:v>
                </c:pt>
                <c:pt idx="73">
                  <c:v>0.10820127354400998</c:v>
                </c:pt>
                <c:pt idx="74">
                  <c:v>0.10802713919780864</c:v>
                </c:pt>
                <c:pt idx="75">
                  <c:v>0.10877128144030726</c:v>
                </c:pt>
                <c:pt idx="76">
                  <c:v>0.10872701781055209</c:v>
                </c:pt>
                <c:pt idx="77">
                  <c:v>0.10906173211194788</c:v>
                </c:pt>
                <c:pt idx="78">
                  <c:v>0.11325774133143918</c:v>
                </c:pt>
                <c:pt idx="79">
                  <c:v>0.11036031487565121</c:v>
                </c:pt>
                <c:pt idx="80">
                  <c:v>0.11020665117114969</c:v>
                </c:pt>
                <c:pt idx="81">
                  <c:v>0.10855809396508176</c:v>
                </c:pt>
                <c:pt idx="82">
                  <c:v>0.10896151811165919</c:v>
                </c:pt>
                <c:pt idx="83">
                  <c:v>0.11159082431940619</c:v>
                </c:pt>
                <c:pt idx="84">
                  <c:v>0.11115137041169303</c:v>
                </c:pt>
                <c:pt idx="85">
                  <c:v>0.10929050258869272</c:v>
                </c:pt>
                <c:pt idx="86">
                  <c:v>0.1092019801799237</c:v>
                </c:pt>
                <c:pt idx="87">
                  <c:v>0.11315127378592946</c:v>
                </c:pt>
                <c:pt idx="88">
                  <c:v>0.12559519144873402</c:v>
                </c:pt>
                <c:pt idx="89">
                  <c:v>0.11106851253321073</c:v>
                </c:pt>
                <c:pt idx="90">
                  <c:v>0.12760394477337769</c:v>
                </c:pt>
                <c:pt idx="91">
                  <c:v>0.11561480967395515</c:v>
                </c:pt>
                <c:pt idx="92">
                  <c:v>0.11331572246697887</c:v>
                </c:pt>
                <c:pt idx="93">
                  <c:v>0.11211643261206544</c:v>
                </c:pt>
                <c:pt idx="94">
                  <c:v>0.11812054642253625</c:v>
                </c:pt>
                <c:pt idx="95">
                  <c:v>0.12374561781474354</c:v>
                </c:pt>
                <c:pt idx="96">
                  <c:v>0.11385568988782251</c:v>
                </c:pt>
                <c:pt idx="97">
                  <c:v>0.11109967667715846</c:v>
                </c:pt>
                <c:pt idx="98">
                  <c:v>0.10658976648870606</c:v>
                </c:pt>
                <c:pt idx="99">
                  <c:v>0.11344082128285174</c:v>
                </c:pt>
                <c:pt idx="100">
                  <c:v>0.1114293344316863</c:v>
                </c:pt>
                <c:pt idx="101">
                  <c:v>0.11321752308167742</c:v>
                </c:pt>
                <c:pt idx="102">
                  <c:v>0.10974826662204919</c:v>
                </c:pt>
                <c:pt idx="103">
                  <c:v>0.11099169087118117</c:v>
                </c:pt>
                <c:pt idx="104">
                  <c:v>0.11370002424093754</c:v>
                </c:pt>
                <c:pt idx="105">
                  <c:v>0.11127452498356442</c:v>
                </c:pt>
                <c:pt idx="106">
                  <c:v>0.11674697681857084</c:v>
                </c:pt>
                <c:pt idx="107">
                  <c:v>0.11674697681857084</c:v>
                </c:pt>
                <c:pt idx="108">
                  <c:v>0.11914316230808772</c:v>
                </c:pt>
                <c:pt idx="109">
                  <c:v>0.12378678955799836</c:v>
                </c:pt>
                <c:pt idx="110">
                  <c:v>0.10734938003599391</c:v>
                </c:pt>
                <c:pt idx="111">
                  <c:v>0.11244451490408199</c:v>
                </c:pt>
                <c:pt idx="112">
                  <c:v>0.11377605660533113</c:v>
                </c:pt>
                <c:pt idx="113">
                  <c:v>0.11347742115129167</c:v>
                </c:pt>
                <c:pt idx="114">
                  <c:v>0.11625001433223058</c:v>
                </c:pt>
                <c:pt idx="115">
                  <c:v>0.11321028985745124</c:v>
                </c:pt>
                <c:pt idx="116">
                  <c:v>0.11665028036010659</c:v>
                </c:pt>
                <c:pt idx="117">
                  <c:v>0.11766762488044424</c:v>
                </c:pt>
                <c:pt idx="118">
                  <c:v>0.11095790948057764</c:v>
                </c:pt>
                <c:pt idx="119">
                  <c:v>0.11622556203805552</c:v>
                </c:pt>
                <c:pt idx="120">
                  <c:v>0.11604971766628323</c:v>
                </c:pt>
                <c:pt idx="121">
                  <c:v>0.11561284739606172</c:v>
                </c:pt>
                <c:pt idx="122">
                  <c:v>0.12194094638510776</c:v>
                </c:pt>
                <c:pt idx="123">
                  <c:v>0.11234051358320725</c:v>
                </c:pt>
                <c:pt idx="124">
                  <c:v>0.11486960895913717</c:v>
                </c:pt>
                <c:pt idx="125">
                  <c:v>0.12180850421302189</c:v>
                </c:pt>
                <c:pt idx="126">
                  <c:v>0.11720810916452967</c:v>
                </c:pt>
                <c:pt idx="127">
                  <c:v>0.11604897929904093</c:v>
                </c:pt>
                <c:pt idx="128">
                  <c:v>0.11942672419047758</c:v>
                </c:pt>
                <c:pt idx="129">
                  <c:v>0.11931324978807996</c:v>
                </c:pt>
                <c:pt idx="130">
                  <c:v>0.12015420394992239</c:v>
                </c:pt>
                <c:pt idx="131">
                  <c:v>0.1140363169824905</c:v>
                </c:pt>
                <c:pt idx="132">
                  <c:v>0.1159841168738036</c:v>
                </c:pt>
                <c:pt idx="133">
                  <c:v>0.11783030592261773</c:v>
                </c:pt>
                <c:pt idx="134">
                  <c:v>0.11870799189629742</c:v>
                </c:pt>
                <c:pt idx="135">
                  <c:v>0.11819170590825713</c:v>
                </c:pt>
                <c:pt idx="136">
                  <c:v>0.11367022080306489</c:v>
                </c:pt>
                <c:pt idx="137">
                  <c:v>0.12006504724202996</c:v>
                </c:pt>
                <c:pt idx="138">
                  <c:v>0.11381860311731767</c:v>
                </c:pt>
                <c:pt idx="139">
                  <c:v>0.11701311185606864</c:v>
                </c:pt>
                <c:pt idx="140">
                  <c:v>0.11687136377648169</c:v>
                </c:pt>
                <c:pt idx="141">
                  <c:v>0.11701018684847354</c:v>
                </c:pt>
                <c:pt idx="142">
                  <c:v>0.12405987325924599</c:v>
                </c:pt>
                <c:pt idx="143">
                  <c:v>0.1357290319513007</c:v>
                </c:pt>
                <c:pt idx="144">
                  <c:v>0.12980440012435385</c:v>
                </c:pt>
                <c:pt idx="145">
                  <c:v>0.12829246374229125</c:v>
                </c:pt>
                <c:pt idx="146">
                  <c:v>0.1444994436139648</c:v>
                </c:pt>
                <c:pt idx="147">
                  <c:v>0.15335872812040779</c:v>
                </c:pt>
                <c:pt idx="148">
                  <c:v>0.1660352084248283</c:v>
                </c:pt>
                <c:pt idx="149">
                  <c:v>0.36024717547794705</c:v>
                </c:pt>
                <c:pt idx="150">
                  <c:v>0.38434642069931219</c:v>
                </c:pt>
                <c:pt idx="151">
                  <c:v>0.14938665604425558</c:v>
                </c:pt>
                <c:pt idx="152">
                  <c:v>0.21740667697097527</c:v>
                </c:pt>
                <c:pt idx="153">
                  <c:v>8.4513391000918481E-2</c:v>
                </c:pt>
                <c:pt idx="154">
                  <c:v>6.305473198256939E-2</c:v>
                </c:pt>
                <c:pt idx="155">
                  <c:v>7.1907802465421333E-2</c:v>
                </c:pt>
                <c:pt idx="156">
                  <c:v>9.7713898176387842E-2</c:v>
                </c:pt>
                <c:pt idx="157">
                  <c:v>0.10157367187614551</c:v>
                </c:pt>
                <c:pt idx="158">
                  <c:v>0.11624867342070416</c:v>
                </c:pt>
                <c:pt idx="159">
                  <c:v>0.12122347886856406</c:v>
                </c:pt>
                <c:pt idx="160">
                  <c:v>0.11502436379422858</c:v>
                </c:pt>
                <c:pt idx="161">
                  <c:v>0.10647478211131754</c:v>
                </c:pt>
                <c:pt idx="162">
                  <c:v>0.11635663494827851</c:v>
                </c:pt>
                <c:pt idx="163">
                  <c:v>#N/A</c:v>
                </c:pt>
                <c:pt idx="164">
                  <c:v>0.12048023959070686</c:v>
                </c:pt>
                <c:pt idx="165">
                  <c:v>0.12012218080337485</c:v>
                </c:pt>
                <c:pt idx="166">
                  <c:v>0.12174764756291644</c:v>
                </c:pt>
                <c:pt idx="167">
                  <c:v>0.11039335463021754</c:v>
                </c:pt>
                <c:pt idx="168">
                  <c:v>0.22068390499690446</c:v>
                </c:pt>
                <c:pt idx="169">
                  <c:v>0.17761842253539822</c:v>
                </c:pt>
                <c:pt idx="170">
                  <c:v>0.20597814936017114</c:v>
                </c:pt>
                <c:pt idx="171">
                  <c:v>0.18813058655196888</c:v>
                </c:pt>
                <c:pt idx="172">
                  <c:v>0.14776539267436589</c:v>
                </c:pt>
                <c:pt idx="173">
                  <c:v>5.0587795512987893E-2</c:v>
                </c:pt>
                <c:pt idx="174">
                  <c:v>0.1231451749416571</c:v>
                </c:pt>
                <c:pt idx="175">
                  <c:v>0.16447239177718828</c:v>
                </c:pt>
                <c:pt idx="176">
                  <c:v>1.1051461001560035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73-49E8-B1E4-9D371B414F8E}"/>
            </c:ext>
          </c:extLst>
        </c:ser>
        <c:ser>
          <c:idx val="3"/>
          <c:order val="3"/>
          <c:tx>
            <c:strRef>
              <c:f>indicator_sugar!$L$1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indicator_sugar!$H$16:$H$228</c:f>
              <c:numCache>
                <c:formatCode>[$-409]d\-mmm;@</c:formatCode>
                <c:ptCount val="213"/>
                <c:pt idx="0">
                  <c:v>40862</c:v>
                </c:pt>
                <c:pt idx="1">
                  <c:v>40863</c:v>
                </c:pt>
                <c:pt idx="2">
                  <c:v>40864</c:v>
                </c:pt>
                <c:pt idx="3">
                  <c:v>40865</c:v>
                </c:pt>
                <c:pt idx="4">
                  <c:v>40866</c:v>
                </c:pt>
                <c:pt idx="5">
                  <c:v>40867</c:v>
                </c:pt>
                <c:pt idx="6">
                  <c:v>40868</c:v>
                </c:pt>
                <c:pt idx="7">
                  <c:v>40869</c:v>
                </c:pt>
                <c:pt idx="8">
                  <c:v>40870</c:v>
                </c:pt>
                <c:pt idx="9">
                  <c:v>40871</c:v>
                </c:pt>
                <c:pt idx="10">
                  <c:v>40872</c:v>
                </c:pt>
                <c:pt idx="11">
                  <c:v>40873</c:v>
                </c:pt>
                <c:pt idx="12">
                  <c:v>40874</c:v>
                </c:pt>
                <c:pt idx="13">
                  <c:v>40875</c:v>
                </c:pt>
                <c:pt idx="14">
                  <c:v>40876</c:v>
                </c:pt>
                <c:pt idx="15">
                  <c:v>40877</c:v>
                </c:pt>
                <c:pt idx="16">
                  <c:v>40878</c:v>
                </c:pt>
                <c:pt idx="17">
                  <c:v>40879</c:v>
                </c:pt>
                <c:pt idx="18">
                  <c:v>40880</c:v>
                </c:pt>
                <c:pt idx="19">
                  <c:v>40881</c:v>
                </c:pt>
                <c:pt idx="20">
                  <c:v>40882</c:v>
                </c:pt>
                <c:pt idx="21">
                  <c:v>40883</c:v>
                </c:pt>
                <c:pt idx="22">
                  <c:v>40884</c:v>
                </c:pt>
                <c:pt idx="23">
                  <c:v>40885</c:v>
                </c:pt>
                <c:pt idx="24">
                  <c:v>40886</c:v>
                </c:pt>
                <c:pt idx="25">
                  <c:v>40887</c:v>
                </c:pt>
                <c:pt idx="26">
                  <c:v>40888</c:v>
                </c:pt>
                <c:pt idx="27">
                  <c:v>40889</c:v>
                </c:pt>
                <c:pt idx="28">
                  <c:v>40890</c:v>
                </c:pt>
                <c:pt idx="29">
                  <c:v>40891</c:v>
                </c:pt>
                <c:pt idx="30">
                  <c:v>40892</c:v>
                </c:pt>
                <c:pt idx="31">
                  <c:v>40893</c:v>
                </c:pt>
                <c:pt idx="32">
                  <c:v>40894</c:v>
                </c:pt>
                <c:pt idx="33">
                  <c:v>40895</c:v>
                </c:pt>
                <c:pt idx="34">
                  <c:v>40896</c:v>
                </c:pt>
                <c:pt idx="35">
                  <c:v>40897</c:v>
                </c:pt>
                <c:pt idx="36">
                  <c:v>40898</c:v>
                </c:pt>
                <c:pt idx="37">
                  <c:v>40899</c:v>
                </c:pt>
                <c:pt idx="38">
                  <c:v>40900</c:v>
                </c:pt>
                <c:pt idx="39">
                  <c:v>40901</c:v>
                </c:pt>
                <c:pt idx="40">
                  <c:v>40902</c:v>
                </c:pt>
                <c:pt idx="41">
                  <c:v>40903</c:v>
                </c:pt>
                <c:pt idx="42">
                  <c:v>40904</c:v>
                </c:pt>
                <c:pt idx="43">
                  <c:v>40905</c:v>
                </c:pt>
                <c:pt idx="44">
                  <c:v>40906</c:v>
                </c:pt>
                <c:pt idx="45">
                  <c:v>40907</c:v>
                </c:pt>
                <c:pt idx="46">
                  <c:v>40908</c:v>
                </c:pt>
                <c:pt idx="47">
                  <c:v>40909</c:v>
                </c:pt>
                <c:pt idx="48">
                  <c:v>40910</c:v>
                </c:pt>
                <c:pt idx="49">
                  <c:v>40911</c:v>
                </c:pt>
                <c:pt idx="50">
                  <c:v>40912</c:v>
                </c:pt>
                <c:pt idx="51">
                  <c:v>40913</c:v>
                </c:pt>
                <c:pt idx="52">
                  <c:v>40914</c:v>
                </c:pt>
                <c:pt idx="53">
                  <c:v>40915</c:v>
                </c:pt>
                <c:pt idx="54">
                  <c:v>40916</c:v>
                </c:pt>
                <c:pt idx="55">
                  <c:v>40917</c:v>
                </c:pt>
                <c:pt idx="56">
                  <c:v>40918</c:v>
                </c:pt>
                <c:pt idx="57">
                  <c:v>40919</c:v>
                </c:pt>
                <c:pt idx="58">
                  <c:v>40920</c:v>
                </c:pt>
                <c:pt idx="59">
                  <c:v>40921</c:v>
                </c:pt>
                <c:pt idx="60">
                  <c:v>40922</c:v>
                </c:pt>
                <c:pt idx="61">
                  <c:v>40923</c:v>
                </c:pt>
                <c:pt idx="62">
                  <c:v>40924</c:v>
                </c:pt>
                <c:pt idx="63">
                  <c:v>40925</c:v>
                </c:pt>
                <c:pt idx="64">
                  <c:v>40926</c:v>
                </c:pt>
                <c:pt idx="65">
                  <c:v>40927</c:v>
                </c:pt>
                <c:pt idx="66">
                  <c:v>40928</c:v>
                </c:pt>
                <c:pt idx="67">
                  <c:v>40929</c:v>
                </c:pt>
                <c:pt idx="68">
                  <c:v>40930</c:v>
                </c:pt>
                <c:pt idx="69">
                  <c:v>40931</c:v>
                </c:pt>
                <c:pt idx="70">
                  <c:v>40932</c:v>
                </c:pt>
                <c:pt idx="71">
                  <c:v>40933</c:v>
                </c:pt>
                <c:pt idx="72">
                  <c:v>40934</c:v>
                </c:pt>
                <c:pt idx="73">
                  <c:v>40935</c:v>
                </c:pt>
                <c:pt idx="74">
                  <c:v>40936</c:v>
                </c:pt>
                <c:pt idx="75">
                  <c:v>40937</c:v>
                </c:pt>
                <c:pt idx="76">
                  <c:v>40938</c:v>
                </c:pt>
                <c:pt idx="77">
                  <c:v>40939</c:v>
                </c:pt>
                <c:pt idx="78">
                  <c:v>40940</c:v>
                </c:pt>
                <c:pt idx="79">
                  <c:v>40941</c:v>
                </c:pt>
                <c:pt idx="80">
                  <c:v>40942</c:v>
                </c:pt>
                <c:pt idx="81">
                  <c:v>40943</c:v>
                </c:pt>
                <c:pt idx="82">
                  <c:v>40944</c:v>
                </c:pt>
                <c:pt idx="83">
                  <c:v>40945</c:v>
                </c:pt>
                <c:pt idx="84">
                  <c:v>40946</c:v>
                </c:pt>
                <c:pt idx="85">
                  <c:v>40947</c:v>
                </c:pt>
                <c:pt idx="86">
                  <c:v>40948</c:v>
                </c:pt>
                <c:pt idx="87">
                  <c:v>40949</c:v>
                </c:pt>
                <c:pt idx="88">
                  <c:v>40950</c:v>
                </c:pt>
                <c:pt idx="89">
                  <c:v>40951</c:v>
                </c:pt>
                <c:pt idx="90">
                  <c:v>40952</c:v>
                </c:pt>
                <c:pt idx="91">
                  <c:v>40953</c:v>
                </c:pt>
                <c:pt idx="92">
                  <c:v>40954</c:v>
                </c:pt>
                <c:pt idx="93">
                  <c:v>40955</c:v>
                </c:pt>
                <c:pt idx="94">
                  <c:v>40956</c:v>
                </c:pt>
                <c:pt idx="95">
                  <c:v>40957</c:v>
                </c:pt>
                <c:pt idx="96">
                  <c:v>40958</c:v>
                </c:pt>
                <c:pt idx="97">
                  <c:v>40959</c:v>
                </c:pt>
                <c:pt idx="98">
                  <c:v>40960</c:v>
                </c:pt>
                <c:pt idx="99">
                  <c:v>40961</c:v>
                </c:pt>
                <c:pt idx="100">
                  <c:v>40962</c:v>
                </c:pt>
                <c:pt idx="101">
                  <c:v>40963</c:v>
                </c:pt>
                <c:pt idx="102">
                  <c:v>40964</c:v>
                </c:pt>
                <c:pt idx="103">
                  <c:v>40965</c:v>
                </c:pt>
                <c:pt idx="104">
                  <c:v>40966</c:v>
                </c:pt>
                <c:pt idx="105">
                  <c:v>40967</c:v>
                </c:pt>
                <c:pt idx="106">
                  <c:v>40968</c:v>
                </c:pt>
                <c:pt idx="107">
                  <c:v>40969</c:v>
                </c:pt>
                <c:pt idx="108">
                  <c:v>40970</c:v>
                </c:pt>
                <c:pt idx="109">
                  <c:v>40971</c:v>
                </c:pt>
                <c:pt idx="110">
                  <c:v>40972</c:v>
                </c:pt>
                <c:pt idx="111">
                  <c:v>40973</c:v>
                </c:pt>
                <c:pt idx="112">
                  <c:v>40974</c:v>
                </c:pt>
                <c:pt idx="113">
                  <c:v>40975</c:v>
                </c:pt>
                <c:pt idx="114">
                  <c:v>40976</c:v>
                </c:pt>
                <c:pt idx="115">
                  <c:v>40977</c:v>
                </c:pt>
                <c:pt idx="116">
                  <c:v>40978</c:v>
                </c:pt>
                <c:pt idx="117">
                  <c:v>40979</c:v>
                </c:pt>
                <c:pt idx="118">
                  <c:v>40980</c:v>
                </c:pt>
                <c:pt idx="119">
                  <c:v>40981</c:v>
                </c:pt>
                <c:pt idx="120">
                  <c:v>40982</c:v>
                </c:pt>
                <c:pt idx="121">
                  <c:v>40983</c:v>
                </c:pt>
                <c:pt idx="122">
                  <c:v>40984</c:v>
                </c:pt>
                <c:pt idx="123">
                  <c:v>40985</c:v>
                </c:pt>
                <c:pt idx="124">
                  <c:v>40986</c:v>
                </c:pt>
                <c:pt idx="125">
                  <c:v>40987</c:v>
                </c:pt>
                <c:pt idx="126">
                  <c:v>40988</c:v>
                </c:pt>
                <c:pt idx="127">
                  <c:v>40989</c:v>
                </c:pt>
                <c:pt idx="128">
                  <c:v>40990</c:v>
                </c:pt>
                <c:pt idx="129">
                  <c:v>40991</c:v>
                </c:pt>
                <c:pt idx="130">
                  <c:v>40992</c:v>
                </c:pt>
                <c:pt idx="131">
                  <c:v>40993</c:v>
                </c:pt>
                <c:pt idx="132">
                  <c:v>40994</c:v>
                </c:pt>
                <c:pt idx="133">
                  <c:v>40995</c:v>
                </c:pt>
                <c:pt idx="134">
                  <c:v>40996</c:v>
                </c:pt>
                <c:pt idx="135">
                  <c:v>40997</c:v>
                </c:pt>
                <c:pt idx="136">
                  <c:v>40998</c:v>
                </c:pt>
                <c:pt idx="137">
                  <c:v>40999</c:v>
                </c:pt>
                <c:pt idx="138">
                  <c:v>41000</c:v>
                </c:pt>
                <c:pt idx="139">
                  <c:v>41001</c:v>
                </c:pt>
                <c:pt idx="140">
                  <c:v>41002</c:v>
                </c:pt>
                <c:pt idx="141">
                  <c:v>41003</c:v>
                </c:pt>
                <c:pt idx="142">
                  <c:v>41004</c:v>
                </c:pt>
                <c:pt idx="143">
                  <c:v>41005</c:v>
                </c:pt>
                <c:pt idx="144">
                  <c:v>41006</c:v>
                </c:pt>
                <c:pt idx="145">
                  <c:v>41007</c:v>
                </c:pt>
                <c:pt idx="146">
                  <c:v>41008</c:v>
                </c:pt>
                <c:pt idx="147">
                  <c:v>41009</c:v>
                </c:pt>
                <c:pt idx="148">
                  <c:v>41010</c:v>
                </c:pt>
                <c:pt idx="149">
                  <c:v>41011</c:v>
                </c:pt>
                <c:pt idx="150">
                  <c:v>41012</c:v>
                </c:pt>
                <c:pt idx="151">
                  <c:v>41013</c:v>
                </c:pt>
                <c:pt idx="152">
                  <c:v>41014</c:v>
                </c:pt>
                <c:pt idx="153">
                  <c:v>41015</c:v>
                </c:pt>
                <c:pt idx="154">
                  <c:v>41016</c:v>
                </c:pt>
                <c:pt idx="155">
                  <c:v>41017</c:v>
                </c:pt>
                <c:pt idx="156">
                  <c:v>41018</c:v>
                </c:pt>
                <c:pt idx="157">
                  <c:v>41019</c:v>
                </c:pt>
                <c:pt idx="158">
                  <c:v>41020</c:v>
                </c:pt>
                <c:pt idx="159">
                  <c:v>41021</c:v>
                </c:pt>
                <c:pt idx="160">
                  <c:v>41022</c:v>
                </c:pt>
                <c:pt idx="161">
                  <c:v>41023</c:v>
                </c:pt>
                <c:pt idx="162">
                  <c:v>41024</c:v>
                </c:pt>
                <c:pt idx="163">
                  <c:v>41025</c:v>
                </c:pt>
                <c:pt idx="164">
                  <c:v>41026</c:v>
                </c:pt>
                <c:pt idx="165">
                  <c:v>41027</c:v>
                </c:pt>
                <c:pt idx="166">
                  <c:v>41028</c:v>
                </c:pt>
                <c:pt idx="167">
                  <c:v>41029</c:v>
                </c:pt>
                <c:pt idx="168">
                  <c:v>41030</c:v>
                </c:pt>
                <c:pt idx="169">
                  <c:v>41031</c:v>
                </c:pt>
                <c:pt idx="170">
                  <c:v>41032</c:v>
                </c:pt>
                <c:pt idx="171">
                  <c:v>41033</c:v>
                </c:pt>
                <c:pt idx="172">
                  <c:v>41034</c:v>
                </c:pt>
                <c:pt idx="173">
                  <c:v>41035</c:v>
                </c:pt>
                <c:pt idx="174">
                  <c:v>41036</c:v>
                </c:pt>
                <c:pt idx="175">
                  <c:v>41037</c:v>
                </c:pt>
                <c:pt idx="176">
                  <c:v>41038</c:v>
                </c:pt>
                <c:pt idx="177">
                  <c:v>41039</c:v>
                </c:pt>
                <c:pt idx="178">
                  <c:v>41040</c:v>
                </c:pt>
                <c:pt idx="179">
                  <c:v>41041</c:v>
                </c:pt>
                <c:pt idx="180">
                  <c:v>41042</c:v>
                </c:pt>
                <c:pt idx="181">
                  <c:v>41043</c:v>
                </c:pt>
                <c:pt idx="182">
                  <c:v>41044</c:v>
                </c:pt>
                <c:pt idx="183">
                  <c:v>41045</c:v>
                </c:pt>
                <c:pt idx="184">
                  <c:v>41046</c:v>
                </c:pt>
                <c:pt idx="185">
                  <c:v>41047</c:v>
                </c:pt>
                <c:pt idx="186">
                  <c:v>41048</c:v>
                </c:pt>
                <c:pt idx="187">
                  <c:v>41049</c:v>
                </c:pt>
                <c:pt idx="188">
                  <c:v>41050</c:v>
                </c:pt>
                <c:pt idx="189">
                  <c:v>41051</c:v>
                </c:pt>
                <c:pt idx="190">
                  <c:v>41052</c:v>
                </c:pt>
                <c:pt idx="191">
                  <c:v>41053</c:v>
                </c:pt>
                <c:pt idx="192">
                  <c:v>41054</c:v>
                </c:pt>
                <c:pt idx="193">
                  <c:v>41055</c:v>
                </c:pt>
                <c:pt idx="194">
                  <c:v>41056</c:v>
                </c:pt>
                <c:pt idx="195">
                  <c:v>41057</c:v>
                </c:pt>
                <c:pt idx="196">
                  <c:v>41058</c:v>
                </c:pt>
                <c:pt idx="197">
                  <c:v>41059</c:v>
                </c:pt>
                <c:pt idx="198">
                  <c:v>41060</c:v>
                </c:pt>
                <c:pt idx="199">
                  <c:v>41061</c:v>
                </c:pt>
                <c:pt idx="200">
                  <c:v>41062</c:v>
                </c:pt>
                <c:pt idx="201">
                  <c:v>41063</c:v>
                </c:pt>
                <c:pt idx="202">
                  <c:v>41064</c:v>
                </c:pt>
                <c:pt idx="203">
                  <c:v>41065</c:v>
                </c:pt>
                <c:pt idx="204">
                  <c:v>41066</c:v>
                </c:pt>
                <c:pt idx="205">
                  <c:v>41067</c:v>
                </c:pt>
                <c:pt idx="206">
                  <c:v>41068</c:v>
                </c:pt>
                <c:pt idx="207">
                  <c:v>41069</c:v>
                </c:pt>
                <c:pt idx="208">
                  <c:v>41070</c:v>
                </c:pt>
                <c:pt idx="209">
                  <c:v>41071</c:v>
                </c:pt>
                <c:pt idx="210">
                  <c:v>41072</c:v>
                </c:pt>
                <c:pt idx="211">
                  <c:v>41073</c:v>
                </c:pt>
                <c:pt idx="212">
                  <c:v>41074</c:v>
                </c:pt>
              </c:numCache>
            </c:numRef>
          </c:cat>
          <c:val>
            <c:numRef>
              <c:f>indicator_sugar!$L$16:$L$228</c:f>
              <c:numCache>
                <c:formatCode>General</c:formatCode>
                <c:ptCount val="21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3.6741462878295051E-3</c:v>
                </c:pt>
                <c:pt idx="11">
                  <c:v>4.3244591193516355E-2</c:v>
                </c:pt>
                <c:pt idx="12">
                  <c:v>6.2063643780467803E-2</c:v>
                </c:pt>
                <c:pt idx="13">
                  <c:v>3.5335913214489631E-2</c:v>
                </c:pt>
                <c:pt idx="14">
                  <c:v>2.8565084171370027E-2</c:v>
                </c:pt>
                <c:pt idx="15">
                  <c:v>4.4465273478349283E-2</c:v>
                </c:pt>
                <c:pt idx="16">
                  <c:v>3.0707545066622308E-2</c:v>
                </c:pt>
                <c:pt idx="17">
                  <c:v>3.8481440515193477E-2</c:v>
                </c:pt>
                <c:pt idx="18">
                  <c:v>4.5997885121551264E-2</c:v>
                </c:pt>
                <c:pt idx="19">
                  <c:v>5.4528716531895553E-2</c:v>
                </c:pt>
                <c:pt idx="20">
                  <c:v>6.4144816080474565E-2</c:v>
                </c:pt>
                <c:pt idx="21">
                  <c:v>5.9887812942759557E-2</c:v>
                </c:pt>
                <c:pt idx="22">
                  <c:v>6.9583119665168391E-2</c:v>
                </c:pt>
                <c:pt idx="23">
                  <c:v>7.3396676831285104E-2</c:v>
                </c:pt>
                <c:pt idx="24">
                  <c:v>7.2617758699547619E-2</c:v>
                </c:pt>
                <c:pt idx="25">
                  <c:v>7.3050604704819402E-2</c:v>
                </c:pt>
                <c:pt idx="26">
                  <c:v>7.9593912811781409E-2</c:v>
                </c:pt>
                <c:pt idx="27">
                  <c:v>7.7645852800051485E-2</c:v>
                </c:pt>
                <c:pt idx="28">
                  <c:v>8.4099319495212974E-2</c:v>
                </c:pt>
                <c:pt idx="29">
                  <c:v>9.0211831380134583E-2</c:v>
                </c:pt>
                <c:pt idx="30">
                  <c:v>8.5418122697197008E-2</c:v>
                </c:pt>
                <c:pt idx="31">
                  <c:v>8.0110675354845048E-2</c:v>
                </c:pt>
                <c:pt idx="32">
                  <c:v>8.02826777625371E-2</c:v>
                </c:pt>
                <c:pt idx="33">
                  <c:v>8.867721552148207E-2</c:v>
                </c:pt>
                <c:pt idx="34">
                  <c:v>8.4579172961103372E-2</c:v>
                </c:pt>
                <c:pt idx="35">
                  <c:v>8.1334331409135416E-2</c:v>
                </c:pt>
                <c:pt idx="36">
                  <c:v>9.1183957802153923E-2</c:v>
                </c:pt>
                <c:pt idx="37">
                  <c:v>8.2066176327595358E-2</c:v>
                </c:pt>
                <c:pt idx="38">
                  <c:v>8.714605873905415E-2</c:v>
                </c:pt>
                <c:pt idx="39">
                  <c:v>8.8840724548075622E-2</c:v>
                </c:pt>
                <c:pt idx="40">
                  <c:v>8.9209503339259519E-2</c:v>
                </c:pt>
                <c:pt idx="41">
                  <c:v>8.3094721538686814E-2</c:v>
                </c:pt>
                <c:pt idx="42">
                  <c:v>9.0038209553731222E-2</c:v>
                </c:pt>
                <c:pt idx="43">
                  <c:v>8.8498922785778533E-2</c:v>
                </c:pt>
                <c:pt idx="44">
                  <c:v>9.536728988069372E-2</c:v>
                </c:pt>
                <c:pt idx="45">
                  <c:v>0.10212529343819772</c:v>
                </c:pt>
                <c:pt idx="46">
                  <c:v>0.12444979608424156</c:v>
                </c:pt>
                <c:pt idx="47">
                  <c:v>0.13943709994407247</c:v>
                </c:pt>
                <c:pt idx="48">
                  <c:v>0.10072942648649513</c:v>
                </c:pt>
                <c:pt idx="49">
                  <c:v>7.4890342000807325E-2</c:v>
                </c:pt>
                <c:pt idx="50">
                  <c:v>6.7554123393404455E-2</c:v>
                </c:pt>
                <c:pt idx="51">
                  <c:v>8.8659624648692426E-2</c:v>
                </c:pt>
                <c:pt idx="52">
                  <c:v>9.4642855226589703E-2</c:v>
                </c:pt>
                <c:pt idx="53">
                  <c:v>0.10108281672236001</c:v>
                </c:pt>
                <c:pt idx="54">
                  <c:v>0.10069881236066464</c:v>
                </c:pt>
                <c:pt idx="55">
                  <c:v>0.1016148507265433</c:v>
                </c:pt>
                <c:pt idx="56">
                  <c:v>0.10045593391340217</c:v>
                </c:pt>
                <c:pt idx="57">
                  <c:v>9.7909918531293105E-2</c:v>
                </c:pt>
                <c:pt idx="58">
                  <c:v>9.9696993547514837E-2</c:v>
                </c:pt>
                <c:pt idx="59">
                  <c:v>0.10178878165606718</c:v>
                </c:pt>
                <c:pt idx="60">
                  <c:v>0.1009601833965903</c:v>
                </c:pt>
                <c:pt idx="61">
                  <c:v>0.10146752207586324</c:v>
                </c:pt>
                <c:pt idx="62">
                  <c:v>0.10121250902101038</c:v>
                </c:pt>
                <c:pt idx="63">
                  <c:v>0.1015600685427825</c:v>
                </c:pt>
                <c:pt idx="64">
                  <c:v>0.10264310369705652</c:v>
                </c:pt>
                <c:pt idx="65">
                  <c:v>0.10100131979272217</c:v>
                </c:pt>
                <c:pt idx="66">
                  <c:v>0.10310804549632001</c:v>
                </c:pt>
                <c:pt idx="67">
                  <c:v>0.10484301118169782</c:v>
                </c:pt>
                <c:pt idx="68">
                  <c:v>9.9195637305366E-2</c:v>
                </c:pt>
                <c:pt idx="69">
                  <c:v>9.8931821224695918E-2</c:v>
                </c:pt>
                <c:pt idx="70">
                  <c:v>0.10203242868720017</c:v>
                </c:pt>
                <c:pt idx="71">
                  <c:v>9.9113169267349976E-2</c:v>
                </c:pt>
                <c:pt idx="72">
                  <c:v>0.1111119094489787</c:v>
                </c:pt>
                <c:pt idx="73">
                  <c:v>0.11212593766951311</c:v>
                </c:pt>
                <c:pt idx="74">
                  <c:v>0.1071235995692547</c:v>
                </c:pt>
                <c:pt idx="75">
                  <c:v>9.8168773846861151E-2</c:v>
                </c:pt>
                <c:pt idx="76">
                  <c:v>9.6019892235806328E-2</c:v>
                </c:pt>
                <c:pt idx="77">
                  <c:v>0.10242894640168619</c:v>
                </c:pt>
                <c:pt idx="78">
                  <c:v>0.10074047946354134</c:v>
                </c:pt>
                <c:pt idx="79">
                  <c:v>0.1046540238402842</c:v>
                </c:pt>
                <c:pt idx="80">
                  <c:v>0.10209971799532297</c:v>
                </c:pt>
                <c:pt idx="81">
                  <c:v>0.10310587723945083</c:v>
                </c:pt>
                <c:pt idx="82">
                  <c:v>0.10878201269497914</c:v>
                </c:pt>
                <c:pt idx="83">
                  <c:v>0.10834638635641694</c:v>
                </c:pt>
                <c:pt idx="84">
                  <c:v>0.11769668128757665</c:v>
                </c:pt>
                <c:pt idx="85">
                  <c:v>0.11695846564435713</c:v>
                </c:pt>
                <c:pt idx="86">
                  <c:v>0.10675608270762099</c:v>
                </c:pt>
                <c:pt idx="87">
                  <c:v>0.10382273563721996</c:v>
                </c:pt>
                <c:pt idx="88">
                  <c:v>0.11180565195996491</c:v>
                </c:pt>
                <c:pt idx="89">
                  <c:v>0.1083737570451687</c:v>
                </c:pt>
                <c:pt idx="90">
                  <c:v>0.11439669658490551</c:v>
                </c:pt>
                <c:pt idx="91">
                  <c:v>0.11037083904407993</c:v>
                </c:pt>
                <c:pt idx="92">
                  <c:v>0.11183207999295428</c:v>
                </c:pt>
                <c:pt idx="93">
                  <c:v>0.11092243710087922</c:v>
                </c:pt>
                <c:pt idx="94">
                  <c:v>0.11434286991290954</c:v>
                </c:pt>
                <c:pt idx="95">
                  <c:v>0.11438390423252484</c:v>
                </c:pt>
                <c:pt idx="96">
                  <c:v>0.11188884845432241</c:v>
                </c:pt>
                <c:pt idx="97">
                  <c:v>0.11129865293477474</c:v>
                </c:pt>
                <c:pt idx="98">
                  <c:v>0.11240302575086296</c:v>
                </c:pt>
                <c:pt idx="99">
                  <c:v>0.11279765996939785</c:v>
                </c:pt>
                <c:pt idx="100">
                  <c:v>0.11301263158662454</c:v>
                </c:pt>
                <c:pt idx="101">
                  <c:v>0.11544758312718324</c:v>
                </c:pt>
                <c:pt idx="102">
                  <c:v>0.11353223383962939</c:v>
                </c:pt>
                <c:pt idx="103">
                  <c:v>0.1129421386368077</c:v>
                </c:pt>
                <c:pt idx="104">
                  <c:v>0.11623451374008012</c:v>
                </c:pt>
                <c:pt idx="105">
                  <c:v>0.11738580600363648</c:v>
                </c:pt>
                <c:pt idx="106">
                  <c:v>0.11870993711668891</c:v>
                </c:pt>
                <c:pt idx="107">
                  <c:v>0.11951914070955906</c:v>
                </c:pt>
                <c:pt idx="108">
                  <c:v>0.11448378772785126</c:v>
                </c:pt>
                <c:pt idx="109">
                  <c:v>0.11411906131505972</c:v>
                </c:pt>
                <c:pt idx="110">
                  <c:v>0.11668927462228873</c:v>
                </c:pt>
                <c:pt idx="111">
                  <c:v>0.11926530723467678</c:v>
                </c:pt>
                <c:pt idx="112">
                  <c:v>0.11609094323584847</c:v>
                </c:pt>
                <c:pt idx="113">
                  <c:v>0.12237905895353213</c:v>
                </c:pt>
                <c:pt idx="114">
                  <c:v>0.12216163648898219</c:v>
                </c:pt>
                <c:pt idx="115">
                  <c:v>0.11741341152359505</c:v>
                </c:pt>
                <c:pt idx="116">
                  <c:v>0.12486547523939172</c:v>
                </c:pt>
                <c:pt idx="117">
                  <c:v>0.12333902191117493</c:v>
                </c:pt>
                <c:pt idx="118">
                  <c:v>0.12445266176233466</c:v>
                </c:pt>
                <c:pt idx="119">
                  <c:v>0.11889120630236363</c:v>
                </c:pt>
                <c:pt idx="120">
                  <c:v>0.1220014639298784</c:v>
                </c:pt>
                <c:pt idx="121">
                  <c:v>0.12331929770195282</c:v>
                </c:pt>
                <c:pt idx="122">
                  <c:v>0.13034011931904721</c:v>
                </c:pt>
                <c:pt idx="123">
                  <c:v>0.13073490404857707</c:v>
                </c:pt>
                <c:pt idx="124">
                  <c:v>0.13289810212300224</c:v>
                </c:pt>
                <c:pt idx="125">
                  <c:v>0.13415580077212327</c:v>
                </c:pt>
                <c:pt idx="126">
                  <c:v>0.12832608568034221</c:v>
                </c:pt>
                <c:pt idx="127">
                  <c:v>0.12552604641462686</c:v>
                </c:pt>
                <c:pt idx="128">
                  <c:v>0.12971270240844746</c:v>
                </c:pt>
                <c:pt idx="129">
                  <c:v>0.12827083695121172</c:v>
                </c:pt>
                <c:pt idx="130">
                  <c:v>0.15023567445987604</c:v>
                </c:pt>
                <c:pt idx="131">
                  <c:v>0.14544911643531108</c:v>
                </c:pt>
                <c:pt idx="132">
                  <c:v>0.14692822374376213</c:v>
                </c:pt>
                <c:pt idx="133">
                  <c:v>0.1430990284649846</c:v>
                </c:pt>
                <c:pt idx="134">
                  <c:v>0.14467344191141471</c:v>
                </c:pt>
                <c:pt idx="135">
                  <c:v>0.14853361179950622</c:v>
                </c:pt>
                <c:pt idx="136">
                  <c:v>0.19209887853416871</c:v>
                </c:pt>
                <c:pt idx="137">
                  <c:v>0.22325865248509602</c:v>
                </c:pt>
                <c:pt idx="138">
                  <c:v>0.211014651911791</c:v>
                </c:pt>
                <c:pt idx="139">
                  <c:v>0.20446721689418779</c:v>
                </c:pt>
                <c:pt idx="140">
                  <c:v>0.41603072096726401</c:v>
                </c:pt>
                <c:pt idx="141">
                  <c:v>0.16176885002183744</c:v>
                </c:pt>
                <c:pt idx="142">
                  <c:v>0.12807510808285261</c:v>
                </c:pt>
                <c:pt idx="143">
                  <c:v>0.18569273415033788</c:v>
                </c:pt>
                <c:pt idx="144">
                  <c:v>0.2036010598606437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73-49E8-B1E4-9D371B414F8E}"/>
            </c:ext>
          </c:extLst>
        </c:ser>
        <c:ser>
          <c:idx val="4"/>
          <c:order val="4"/>
          <c:tx>
            <c:strRef>
              <c:f>indicator_sugar!$M$1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indicator_sugar!$H$16:$H$228</c:f>
              <c:numCache>
                <c:formatCode>[$-409]d\-mmm;@</c:formatCode>
                <c:ptCount val="213"/>
                <c:pt idx="0">
                  <c:v>40862</c:v>
                </c:pt>
                <c:pt idx="1">
                  <c:v>40863</c:v>
                </c:pt>
                <c:pt idx="2">
                  <c:v>40864</c:v>
                </c:pt>
                <c:pt idx="3">
                  <c:v>40865</c:v>
                </c:pt>
                <c:pt idx="4">
                  <c:v>40866</c:v>
                </c:pt>
                <c:pt idx="5">
                  <c:v>40867</c:v>
                </c:pt>
                <c:pt idx="6">
                  <c:v>40868</c:v>
                </c:pt>
                <c:pt idx="7">
                  <c:v>40869</c:v>
                </c:pt>
                <c:pt idx="8">
                  <c:v>40870</c:v>
                </c:pt>
                <c:pt idx="9">
                  <c:v>40871</c:v>
                </c:pt>
                <c:pt idx="10">
                  <c:v>40872</c:v>
                </c:pt>
                <c:pt idx="11">
                  <c:v>40873</c:v>
                </c:pt>
                <c:pt idx="12">
                  <c:v>40874</c:v>
                </c:pt>
                <c:pt idx="13">
                  <c:v>40875</c:v>
                </c:pt>
                <c:pt idx="14">
                  <c:v>40876</c:v>
                </c:pt>
                <c:pt idx="15">
                  <c:v>40877</c:v>
                </c:pt>
                <c:pt idx="16">
                  <c:v>40878</c:v>
                </c:pt>
                <c:pt idx="17">
                  <c:v>40879</c:v>
                </c:pt>
                <c:pt idx="18">
                  <c:v>40880</c:v>
                </c:pt>
                <c:pt idx="19">
                  <c:v>40881</c:v>
                </c:pt>
                <c:pt idx="20">
                  <c:v>40882</c:v>
                </c:pt>
                <c:pt idx="21">
                  <c:v>40883</c:v>
                </c:pt>
                <c:pt idx="22">
                  <c:v>40884</c:v>
                </c:pt>
                <c:pt idx="23">
                  <c:v>40885</c:v>
                </c:pt>
                <c:pt idx="24">
                  <c:v>40886</c:v>
                </c:pt>
                <c:pt idx="25">
                  <c:v>40887</c:v>
                </c:pt>
                <c:pt idx="26">
                  <c:v>40888</c:v>
                </c:pt>
                <c:pt idx="27">
                  <c:v>40889</c:v>
                </c:pt>
                <c:pt idx="28">
                  <c:v>40890</c:v>
                </c:pt>
                <c:pt idx="29">
                  <c:v>40891</c:v>
                </c:pt>
                <c:pt idx="30">
                  <c:v>40892</c:v>
                </c:pt>
                <c:pt idx="31">
                  <c:v>40893</c:v>
                </c:pt>
                <c:pt idx="32">
                  <c:v>40894</c:v>
                </c:pt>
                <c:pt idx="33">
                  <c:v>40895</c:v>
                </c:pt>
                <c:pt idx="34">
                  <c:v>40896</c:v>
                </c:pt>
                <c:pt idx="35">
                  <c:v>40897</c:v>
                </c:pt>
                <c:pt idx="36">
                  <c:v>40898</c:v>
                </c:pt>
                <c:pt idx="37">
                  <c:v>40899</c:v>
                </c:pt>
                <c:pt idx="38">
                  <c:v>40900</c:v>
                </c:pt>
                <c:pt idx="39">
                  <c:v>40901</c:v>
                </c:pt>
                <c:pt idx="40">
                  <c:v>40902</c:v>
                </c:pt>
                <c:pt idx="41">
                  <c:v>40903</c:v>
                </c:pt>
                <c:pt idx="42">
                  <c:v>40904</c:v>
                </c:pt>
                <c:pt idx="43">
                  <c:v>40905</c:v>
                </c:pt>
                <c:pt idx="44">
                  <c:v>40906</c:v>
                </c:pt>
                <c:pt idx="45">
                  <c:v>40907</c:v>
                </c:pt>
                <c:pt idx="46">
                  <c:v>40908</c:v>
                </c:pt>
                <c:pt idx="47">
                  <c:v>40909</c:v>
                </c:pt>
                <c:pt idx="48">
                  <c:v>40910</c:v>
                </c:pt>
                <c:pt idx="49">
                  <c:v>40911</c:v>
                </c:pt>
                <c:pt idx="50">
                  <c:v>40912</c:v>
                </c:pt>
                <c:pt idx="51">
                  <c:v>40913</c:v>
                </c:pt>
                <c:pt idx="52">
                  <c:v>40914</c:v>
                </c:pt>
                <c:pt idx="53">
                  <c:v>40915</c:v>
                </c:pt>
                <c:pt idx="54">
                  <c:v>40916</c:v>
                </c:pt>
                <c:pt idx="55">
                  <c:v>40917</c:v>
                </c:pt>
                <c:pt idx="56">
                  <c:v>40918</c:v>
                </c:pt>
                <c:pt idx="57">
                  <c:v>40919</c:v>
                </c:pt>
                <c:pt idx="58">
                  <c:v>40920</c:v>
                </c:pt>
                <c:pt idx="59">
                  <c:v>40921</c:v>
                </c:pt>
                <c:pt idx="60">
                  <c:v>40922</c:v>
                </c:pt>
                <c:pt idx="61">
                  <c:v>40923</c:v>
                </c:pt>
                <c:pt idx="62">
                  <c:v>40924</c:v>
                </c:pt>
                <c:pt idx="63">
                  <c:v>40925</c:v>
                </c:pt>
                <c:pt idx="64">
                  <c:v>40926</c:v>
                </c:pt>
                <c:pt idx="65">
                  <c:v>40927</c:v>
                </c:pt>
                <c:pt idx="66">
                  <c:v>40928</c:v>
                </c:pt>
                <c:pt idx="67">
                  <c:v>40929</c:v>
                </c:pt>
                <c:pt idx="68">
                  <c:v>40930</c:v>
                </c:pt>
                <c:pt idx="69">
                  <c:v>40931</c:v>
                </c:pt>
                <c:pt idx="70">
                  <c:v>40932</c:v>
                </c:pt>
                <c:pt idx="71">
                  <c:v>40933</c:v>
                </c:pt>
                <c:pt idx="72">
                  <c:v>40934</c:v>
                </c:pt>
                <c:pt idx="73">
                  <c:v>40935</c:v>
                </c:pt>
                <c:pt idx="74">
                  <c:v>40936</c:v>
                </c:pt>
                <c:pt idx="75">
                  <c:v>40937</c:v>
                </c:pt>
                <c:pt idx="76">
                  <c:v>40938</c:v>
                </c:pt>
                <c:pt idx="77">
                  <c:v>40939</c:v>
                </c:pt>
                <c:pt idx="78">
                  <c:v>40940</c:v>
                </c:pt>
                <c:pt idx="79">
                  <c:v>40941</c:v>
                </c:pt>
                <c:pt idx="80">
                  <c:v>40942</c:v>
                </c:pt>
                <c:pt idx="81">
                  <c:v>40943</c:v>
                </c:pt>
                <c:pt idx="82">
                  <c:v>40944</c:v>
                </c:pt>
                <c:pt idx="83">
                  <c:v>40945</c:v>
                </c:pt>
                <c:pt idx="84">
                  <c:v>40946</c:v>
                </c:pt>
                <c:pt idx="85">
                  <c:v>40947</c:v>
                </c:pt>
                <c:pt idx="86">
                  <c:v>40948</c:v>
                </c:pt>
                <c:pt idx="87">
                  <c:v>40949</c:v>
                </c:pt>
                <c:pt idx="88">
                  <c:v>40950</c:v>
                </c:pt>
                <c:pt idx="89">
                  <c:v>40951</c:v>
                </c:pt>
                <c:pt idx="90">
                  <c:v>40952</c:v>
                </c:pt>
                <c:pt idx="91">
                  <c:v>40953</c:v>
                </c:pt>
                <c:pt idx="92">
                  <c:v>40954</c:v>
                </c:pt>
                <c:pt idx="93">
                  <c:v>40955</c:v>
                </c:pt>
                <c:pt idx="94">
                  <c:v>40956</c:v>
                </c:pt>
                <c:pt idx="95">
                  <c:v>40957</c:v>
                </c:pt>
                <c:pt idx="96">
                  <c:v>40958</c:v>
                </c:pt>
                <c:pt idx="97">
                  <c:v>40959</c:v>
                </c:pt>
                <c:pt idx="98">
                  <c:v>40960</c:v>
                </c:pt>
                <c:pt idx="99">
                  <c:v>40961</c:v>
                </c:pt>
                <c:pt idx="100">
                  <c:v>40962</c:v>
                </c:pt>
                <c:pt idx="101">
                  <c:v>40963</c:v>
                </c:pt>
                <c:pt idx="102">
                  <c:v>40964</c:v>
                </c:pt>
                <c:pt idx="103">
                  <c:v>40965</c:v>
                </c:pt>
                <c:pt idx="104">
                  <c:v>40966</c:v>
                </c:pt>
                <c:pt idx="105">
                  <c:v>40967</c:v>
                </c:pt>
                <c:pt idx="106">
                  <c:v>40968</c:v>
                </c:pt>
                <c:pt idx="107">
                  <c:v>40969</c:v>
                </c:pt>
                <c:pt idx="108">
                  <c:v>40970</c:v>
                </c:pt>
                <c:pt idx="109">
                  <c:v>40971</c:v>
                </c:pt>
                <c:pt idx="110">
                  <c:v>40972</c:v>
                </c:pt>
                <c:pt idx="111">
                  <c:v>40973</c:v>
                </c:pt>
                <c:pt idx="112">
                  <c:v>40974</c:v>
                </c:pt>
                <c:pt idx="113">
                  <c:v>40975</c:v>
                </c:pt>
                <c:pt idx="114">
                  <c:v>40976</c:v>
                </c:pt>
                <c:pt idx="115">
                  <c:v>40977</c:v>
                </c:pt>
                <c:pt idx="116">
                  <c:v>40978</c:v>
                </c:pt>
                <c:pt idx="117">
                  <c:v>40979</c:v>
                </c:pt>
                <c:pt idx="118">
                  <c:v>40980</c:v>
                </c:pt>
                <c:pt idx="119">
                  <c:v>40981</c:v>
                </c:pt>
                <c:pt idx="120">
                  <c:v>40982</c:v>
                </c:pt>
                <c:pt idx="121">
                  <c:v>40983</c:v>
                </c:pt>
                <c:pt idx="122">
                  <c:v>40984</c:v>
                </c:pt>
                <c:pt idx="123">
                  <c:v>40985</c:v>
                </c:pt>
                <c:pt idx="124">
                  <c:v>40986</c:v>
                </c:pt>
                <c:pt idx="125">
                  <c:v>40987</c:v>
                </c:pt>
                <c:pt idx="126">
                  <c:v>40988</c:v>
                </c:pt>
                <c:pt idx="127">
                  <c:v>40989</c:v>
                </c:pt>
                <c:pt idx="128">
                  <c:v>40990</c:v>
                </c:pt>
                <c:pt idx="129">
                  <c:v>40991</c:v>
                </c:pt>
                <c:pt idx="130">
                  <c:v>40992</c:v>
                </c:pt>
                <c:pt idx="131">
                  <c:v>40993</c:v>
                </c:pt>
                <c:pt idx="132">
                  <c:v>40994</c:v>
                </c:pt>
                <c:pt idx="133">
                  <c:v>40995</c:v>
                </c:pt>
                <c:pt idx="134">
                  <c:v>40996</c:v>
                </c:pt>
                <c:pt idx="135">
                  <c:v>40997</c:v>
                </c:pt>
                <c:pt idx="136">
                  <c:v>40998</c:v>
                </c:pt>
                <c:pt idx="137">
                  <c:v>40999</c:v>
                </c:pt>
                <c:pt idx="138">
                  <c:v>41000</c:v>
                </c:pt>
                <c:pt idx="139">
                  <c:v>41001</c:v>
                </c:pt>
                <c:pt idx="140">
                  <c:v>41002</c:v>
                </c:pt>
                <c:pt idx="141">
                  <c:v>41003</c:v>
                </c:pt>
                <c:pt idx="142">
                  <c:v>41004</c:v>
                </c:pt>
                <c:pt idx="143">
                  <c:v>41005</c:v>
                </c:pt>
                <c:pt idx="144">
                  <c:v>41006</c:v>
                </c:pt>
                <c:pt idx="145">
                  <c:v>41007</c:v>
                </c:pt>
                <c:pt idx="146">
                  <c:v>41008</c:v>
                </c:pt>
                <c:pt idx="147">
                  <c:v>41009</c:v>
                </c:pt>
                <c:pt idx="148">
                  <c:v>41010</c:v>
                </c:pt>
                <c:pt idx="149">
                  <c:v>41011</c:v>
                </c:pt>
                <c:pt idx="150">
                  <c:v>41012</c:v>
                </c:pt>
                <c:pt idx="151">
                  <c:v>41013</c:v>
                </c:pt>
                <c:pt idx="152">
                  <c:v>41014</c:v>
                </c:pt>
                <c:pt idx="153">
                  <c:v>41015</c:v>
                </c:pt>
                <c:pt idx="154">
                  <c:v>41016</c:v>
                </c:pt>
                <c:pt idx="155">
                  <c:v>41017</c:v>
                </c:pt>
                <c:pt idx="156">
                  <c:v>41018</c:v>
                </c:pt>
                <c:pt idx="157">
                  <c:v>41019</c:v>
                </c:pt>
                <c:pt idx="158">
                  <c:v>41020</c:v>
                </c:pt>
                <c:pt idx="159">
                  <c:v>41021</c:v>
                </c:pt>
                <c:pt idx="160">
                  <c:v>41022</c:v>
                </c:pt>
                <c:pt idx="161">
                  <c:v>41023</c:v>
                </c:pt>
                <c:pt idx="162">
                  <c:v>41024</c:v>
                </c:pt>
                <c:pt idx="163">
                  <c:v>41025</c:v>
                </c:pt>
                <c:pt idx="164">
                  <c:v>41026</c:v>
                </c:pt>
                <c:pt idx="165">
                  <c:v>41027</c:v>
                </c:pt>
                <c:pt idx="166">
                  <c:v>41028</c:v>
                </c:pt>
                <c:pt idx="167">
                  <c:v>41029</c:v>
                </c:pt>
                <c:pt idx="168">
                  <c:v>41030</c:v>
                </c:pt>
                <c:pt idx="169">
                  <c:v>41031</c:v>
                </c:pt>
                <c:pt idx="170">
                  <c:v>41032</c:v>
                </c:pt>
                <c:pt idx="171">
                  <c:v>41033</c:v>
                </c:pt>
                <c:pt idx="172">
                  <c:v>41034</c:v>
                </c:pt>
                <c:pt idx="173">
                  <c:v>41035</c:v>
                </c:pt>
                <c:pt idx="174">
                  <c:v>41036</c:v>
                </c:pt>
                <c:pt idx="175">
                  <c:v>41037</c:v>
                </c:pt>
                <c:pt idx="176">
                  <c:v>41038</c:v>
                </c:pt>
                <c:pt idx="177">
                  <c:v>41039</c:v>
                </c:pt>
                <c:pt idx="178">
                  <c:v>41040</c:v>
                </c:pt>
                <c:pt idx="179">
                  <c:v>41041</c:v>
                </c:pt>
                <c:pt idx="180">
                  <c:v>41042</c:v>
                </c:pt>
                <c:pt idx="181">
                  <c:v>41043</c:v>
                </c:pt>
                <c:pt idx="182">
                  <c:v>41044</c:v>
                </c:pt>
                <c:pt idx="183">
                  <c:v>41045</c:v>
                </c:pt>
                <c:pt idx="184">
                  <c:v>41046</c:v>
                </c:pt>
                <c:pt idx="185">
                  <c:v>41047</c:v>
                </c:pt>
                <c:pt idx="186">
                  <c:v>41048</c:v>
                </c:pt>
                <c:pt idx="187">
                  <c:v>41049</c:v>
                </c:pt>
                <c:pt idx="188">
                  <c:v>41050</c:v>
                </c:pt>
                <c:pt idx="189">
                  <c:v>41051</c:v>
                </c:pt>
                <c:pt idx="190">
                  <c:v>41052</c:v>
                </c:pt>
                <c:pt idx="191">
                  <c:v>41053</c:v>
                </c:pt>
                <c:pt idx="192">
                  <c:v>41054</c:v>
                </c:pt>
                <c:pt idx="193">
                  <c:v>41055</c:v>
                </c:pt>
                <c:pt idx="194">
                  <c:v>41056</c:v>
                </c:pt>
                <c:pt idx="195">
                  <c:v>41057</c:v>
                </c:pt>
                <c:pt idx="196">
                  <c:v>41058</c:v>
                </c:pt>
                <c:pt idx="197">
                  <c:v>41059</c:v>
                </c:pt>
                <c:pt idx="198">
                  <c:v>41060</c:v>
                </c:pt>
                <c:pt idx="199">
                  <c:v>41061</c:v>
                </c:pt>
                <c:pt idx="200">
                  <c:v>41062</c:v>
                </c:pt>
                <c:pt idx="201">
                  <c:v>41063</c:v>
                </c:pt>
                <c:pt idx="202">
                  <c:v>41064</c:v>
                </c:pt>
                <c:pt idx="203">
                  <c:v>41065</c:v>
                </c:pt>
                <c:pt idx="204">
                  <c:v>41066</c:v>
                </c:pt>
                <c:pt idx="205">
                  <c:v>41067</c:v>
                </c:pt>
                <c:pt idx="206">
                  <c:v>41068</c:v>
                </c:pt>
                <c:pt idx="207">
                  <c:v>41069</c:v>
                </c:pt>
                <c:pt idx="208">
                  <c:v>41070</c:v>
                </c:pt>
                <c:pt idx="209">
                  <c:v>41071</c:v>
                </c:pt>
                <c:pt idx="210">
                  <c:v>41072</c:v>
                </c:pt>
                <c:pt idx="211">
                  <c:v>41073</c:v>
                </c:pt>
                <c:pt idx="212">
                  <c:v>41074</c:v>
                </c:pt>
              </c:numCache>
            </c:numRef>
          </c:cat>
          <c:val>
            <c:numRef>
              <c:f>indicator_sugar!$M$16:$M$228</c:f>
              <c:numCache>
                <c:formatCode>General</c:formatCode>
                <c:ptCount val="21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3.4516555022793458E-3</c:v>
                </c:pt>
                <c:pt idx="22">
                  <c:v>3.5373237337992511E-2</c:v>
                </c:pt>
                <c:pt idx="23">
                  <c:v>4.0909949973280742E-2</c:v>
                </c:pt>
                <c:pt idx="24">
                  <c:v>4.2709195341400816E-2</c:v>
                </c:pt>
                <c:pt idx="25">
                  <c:v>4.9391368106388438E-2</c:v>
                </c:pt>
                <c:pt idx="26">
                  <c:v>5.3305307269644962E-2</c:v>
                </c:pt>
                <c:pt idx="27">
                  <c:v>6.5029689232014257E-2</c:v>
                </c:pt>
                <c:pt idx="28">
                  <c:v>6.4910859278048877E-2</c:v>
                </c:pt>
                <c:pt idx="29">
                  <c:v>7.7298154922494755E-2</c:v>
                </c:pt>
                <c:pt idx="30">
                  <c:v>7.2860232788705639E-2</c:v>
                </c:pt>
                <c:pt idx="31">
                  <c:v>6.7208624221919144E-2</c:v>
                </c:pt>
                <c:pt idx="32">
                  <c:v>7.2653118388597254E-2</c:v>
                </c:pt>
                <c:pt idx="33">
                  <c:v>8.3020769515108048E-2</c:v>
                </c:pt>
                <c:pt idx="34">
                  <c:v>8.8834317882321434E-2</c:v>
                </c:pt>
                <c:pt idx="35">
                  <c:v>7.9541666369940658E-2</c:v>
                </c:pt>
                <c:pt idx="36">
                  <c:v>8.51136910172762E-2</c:v>
                </c:pt>
                <c:pt idx="37">
                  <c:v>8.9642193767001152E-2</c:v>
                </c:pt>
                <c:pt idx="38">
                  <c:v>8.4783351562747578E-2</c:v>
                </c:pt>
                <c:pt idx="39">
                  <c:v>9.3338340048477228E-2</c:v>
                </c:pt>
                <c:pt idx="40">
                  <c:v>8.587159047205814E-2</c:v>
                </c:pt>
                <c:pt idx="41">
                  <c:v>8.9471134680817008E-2</c:v>
                </c:pt>
                <c:pt idx="42">
                  <c:v>9.1919811789065803E-2</c:v>
                </c:pt>
                <c:pt idx="43">
                  <c:v>9.3338145800045E-2</c:v>
                </c:pt>
                <c:pt idx="44">
                  <c:v>0.10196144400516335</c:v>
                </c:pt>
                <c:pt idx="45">
                  <c:v>0.12432147927188635</c:v>
                </c:pt>
                <c:pt idx="46">
                  <c:v>0.30504479834639248</c:v>
                </c:pt>
                <c:pt idx="47">
                  <c:v>1.6314776211585793</c:v>
                </c:pt>
                <c:pt idx="48">
                  <c:v>0.11566985599964093</c:v>
                </c:pt>
                <c:pt idx="49">
                  <c:v>5.25711059704859E-2</c:v>
                </c:pt>
                <c:pt idx="50">
                  <c:v>3.7557077918281924E-2</c:v>
                </c:pt>
                <c:pt idx="51">
                  <c:v>6.5092684564088898E-2</c:v>
                </c:pt>
                <c:pt idx="52">
                  <c:v>8.5382877804891302E-2</c:v>
                </c:pt>
                <c:pt idx="53">
                  <c:v>9.3867410891527711E-2</c:v>
                </c:pt>
                <c:pt idx="54">
                  <c:v>9.9878950860232588E-2</c:v>
                </c:pt>
                <c:pt idx="55">
                  <c:v>0.10304018373509835</c:v>
                </c:pt>
                <c:pt idx="56">
                  <c:v>0.10953089484577784</c:v>
                </c:pt>
                <c:pt idx="57">
                  <c:v>0.11740347362457917</c:v>
                </c:pt>
                <c:pt idx="58">
                  <c:v>0.11018272663932141</c:v>
                </c:pt>
                <c:pt idx="59">
                  <c:v>0.10552038252694936</c:v>
                </c:pt>
                <c:pt idx="60">
                  <c:v>8.9830840448653998E-2</c:v>
                </c:pt>
                <c:pt idx="61">
                  <c:v>9.3681684915452826E-2</c:v>
                </c:pt>
                <c:pt idx="62">
                  <c:v>9.5275074564687881E-2</c:v>
                </c:pt>
                <c:pt idx="63">
                  <c:v>9.5770810962581415E-2</c:v>
                </c:pt>
                <c:pt idx="64">
                  <c:v>0.10039881329327364</c:v>
                </c:pt>
                <c:pt idx="65">
                  <c:v>0.1037636063752063</c:v>
                </c:pt>
                <c:pt idx="66">
                  <c:v>0.10588117411644178</c:v>
                </c:pt>
                <c:pt idx="67">
                  <c:v>0.10199503587936934</c:v>
                </c:pt>
                <c:pt idx="68">
                  <c:v>0.10503825551157468</c:v>
                </c:pt>
                <c:pt idx="69">
                  <c:v>0.10502442238299441</c:v>
                </c:pt>
                <c:pt idx="70">
                  <c:v>0.10712539023381804</c:v>
                </c:pt>
                <c:pt idx="71">
                  <c:v>0.10894624436803806</c:v>
                </c:pt>
                <c:pt idx="72">
                  <c:v>0.11083201402662451</c:v>
                </c:pt>
                <c:pt idx="73">
                  <c:v>0.12272062034456631</c:v>
                </c:pt>
                <c:pt idx="74">
                  <c:v>0.11424887900325024</c:v>
                </c:pt>
                <c:pt idx="75">
                  <c:v>0.10601852227467769</c:v>
                </c:pt>
                <c:pt idx="76">
                  <c:v>0.10835186067727481</c:v>
                </c:pt>
                <c:pt idx="77">
                  <c:v>0.10879894015717609</c:v>
                </c:pt>
                <c:pt idx="78">
                  <c:v>0.10836194699174294</c:v>
                </c:pt>
                <c:pt idx="79">
                  <c:v>0.10843034946980559</c:v>
                </c:pt>
                <c:pt idx="80">
                  <c:v>0.11187313676356922</c:v>
                </c:pt>
                <c:pt idx="81">
                  <c:v>0.11058741796801727</c:v>
                </c:pt>
                <c:pt idx="82">
                  <c:v>0.11185584837865506</c:v>
                </c:pt>
                <c:pt idx="83">
                  <c:v>0.11284189814909591</c:v>
                </c:pt>
                <c:pt idx="84">
                  <c:v>0.11027791074980223</c:v>
                </c:pt>
                <c:pt idx="85">
                  <c:v>0.11022244751737556</c:v>
                </c:pt>
                <c:pt idx="86">
                  <c:v>0.10997256302038678</c:v>
                </c:pt>
                <c:pt idx="87">
                  <c:v>0.1109135416466388</c:v>
                </c:pt>
                <c:pt idx="88">
                  <c:v>0.1146221590132319</c:v>
                </c:pt>
                <c:pt idx="89">
                  <c:v>0.11396678301265098</c:v>
                </c:pt>
                <c:pt idx="90">
                  <c:v>0.11358590651736682</c:v>
                </c:pt>
                <c:pt idx="91">
                  <c:v>0.11462567250445439</c:v>
                </c:pt>
                <c:pt idx="92">
                  <c:v>0.11718132205134792</c:v>
                </c:pt>
                <c:pt idx="93">
                  <c:v>0.11580271273356119</c:v>
                </c:pt>
                <c:pt idx="94">
                  <c:v>0.11740212173306748</c:v>
                </c:pt>
                <c:pt idx="95">
                  <c:v>0.11486462079031569</c:v>
                </c:pt>
                <c:pt idx="96">
                  <c:v>0.11622094793388969</c:v>
                </c:pt>
                <c:pt idx="97">
                  <c:v>0.11806732108689141</c:v>
                </c:pt>
                <c:pt idx="98">
                  <c:v>0.12041852121187777</c:v>
                </c:pt>
                <c:pt idx="99">
                  <c:v>0.11903636935738485</c:v>
                </c:pt>
                <c:pt idx="100">
                  <c:v>0.1164511353926173</c:v>
                </c:pt>
                <c:pt idx="101">
                  <c:v>0.11680077134011072</c:v>
                </c:pt>
                <c:pt idx="102">
                  <c:v>0.11872981567852496</c:v>
                </c:pt>
                <c:pt idx="103">
                  <c:v>0.11763667250977954</c:v>
                </c:pt>
                <c:pt idx="104">
                  <c:v>0.11752826810635188</c:v>
                </c:pt>
                <c:pt idx="105">
                  <c:v>0.11857427514006998</c:v>
                </c:pt>
                <c:pt idx="106">
                  <c:v>0.11498072368764359</c:v>
                </c:pt>
                <c:pt idx="107">
                  <c:v>0.11498072368764359</c:v>
                </c:pt>
                <c:pt idx="108">
                  <c:v>0.11941951542704055</c:v>
                </c:pt>
                <c:pt idx="109">
                  <c:v>0.11535389464618359</c:v>
                </c:pt>
                <c:pt idx="110">
                  <c:v>0.11624504973796075</c:v>
                </c:pt>
                <c:pt idx="111">
                  <c:v>0.11906454240824628</c:v>
                </c:pt>
                <c:pt idx="112">
                  <c:v>0.11745708622202015</c:v>
                </c:pt>
                <c:pt idx="113">
                  <c:v>0.12032368230468668</c:v>
                </c:pt>
                <c:pt idx="114">
                  <c:v>0.12042887751467671</c:v>
                </c:pt>
                <c:pt idx="115">
                  <c:v>0.11698664152233611</c:v>
                </c:pt>
                <c:pt idx="116">
                  <c:v>0.1148296503762832</c:v>
                </c:pt>
                <c:pt idx="117">
                  <c:v>0.12247154266672421</c:v>
                </c:pt>
                <c:pt idx="118">
                  <c:v>0.11470869973431599</c:v>
                </c:pt>
                <c:pt idx="119">
                  <c:v>0.11476614283678031</c:v>
                </c:pt>
                <c:pt idx="120">
                  <c:v>0.12007731220409845</c:v>
                </c:pt>
                <c:pt idx="121">
                  <c:v>0.11829459445633926</c:v>
                </c:pt>
                <c:pt idx="122">
                  <c:v>0.12368145710815663</c:v>
                </c:pt>
                <c:pt idx="123">
                  <c:v>0.12300378642740613</c:v>
                </c:pt>
                <c:pt idx="124">
                  <c:v>0.11414989766822894</c:v>
                </c:pt>
                <c:pt idx="125">
                  <c:v>0.12099462643560437</c:v>
                </c:pt>
                <c:pt idx="126">
                  <c:v>0.11973564544768303</c:v>
                </c:pt>
                <c:pt idx="127">
                  <c:v>0.11661104496277637</c:v>
                </c:pt>
                <c:pt idx="128">
                  <c:v>0.11603168307481465</c:v>
                </c:pt>
                <c:pt idx="129">
                  <c:v>0.11425356564354816</c:v>
                </c:pt>
                <c:pt idx="130">
                  <c:v>0.11687602758631276</c:v>
                </c:pt>
                <c:pt idx="131">
                  <c:v>0.12474142465231799</c:v>
                </c:pt>
                <c:pt idx="132">
                  <c:v>0.12168952842719306</c:v>
                </c:pt>
                <c:pt idx="133">
                  <c:v>0.12864872382689271</c:v>
                </c:pt>
                <c:pt idx="134">
                  <c:v>0.11550971551486439</c:v>
                </c:pt>
                <c:pt idx="135">
                  <c:v>0.1043811873576536</c:v>
                </c:pt>
                <c:pt idx="136">
                  <c:v>0.10795978694512999</c:v>
                </c:pt>
                <c:pt idx="137">
                  <c:v>0.11338155417366298</c:v>
                </c:pt>
                <c:pt idx="138">
                  <c:v>0.1223271141452278</c:v>
                </c:pt>
                <c:pt idx="139">
                  <c:v>0.13384175484504809</c:v>
                </c:pt>
                <c:pt idx="140">
                  <c:v>0.12200843387218059</c:v>
                </c:pt>
                <c:pt idx="141">
                  <c:v>0.12127966468732736</c:v>
                </c:pt>
                <c:pt idx="142">
                  <c:v>0.12152723774908275</c:v>
                </c:pt>
                <c:pt idx="143">
                  <c:v>0.13846493738593169</c:v>
                </c:pt>
                <c:pt idx="144">
                  <c:v>0.1582199049200918</c:v>
                </c:pt>
                <c:pt idx="145">
                  <c:v>0.16256235656806867</c:v>
                </c:pt>
                <c:pt idx="146">
                  <c:v>0.22006559306809426</c:v>
                </c:pt>
                <c:pt idx="147">
                  <c:v>0.20056760195493845</c:v>
                </c:pt>
                <c:pt idx="148">
                  <c:v>0.22245184792582512</c:v>
                </c:pt>
                <c:pt idx="149">
                  <c:v>0.29774899280501521</c:v>
                </c:pt>
                <c:pt idx="150">
                  <c:v>0.37693107300552942</c:v>
                </c:pt>
                <c:pt idx="151">
                  <c:v>0.30233436178450007</c:v>
                </c:pt>
                <c:pt idx="152">
                  <c:v>0.15311543021006993</c:v>
                </c:pt>
                <c:pt idx="153">
                  <c:v>0.12957592122900283</c:v>
                </c:pt>
                <c:pt idx="154">
                  <c:v>4.6357239856252862E-2</c:v>
                </c:pt>
                <c:pt idx="155">
                  <c:v>0.11776406488585286</c:v>
                </c:pt>
                <c:pt idx="156">
                  <c:v>6.0673359148187958E-2</c:v>
                </c:pt>
                <c:pt idx="157">
                  <c:v>7.2398186542105891E-2</c:v>
                </c:pt>
                <c:pt idx="158">
                  <c:v>8.9260738934526546E-2</c:v>
                </c:pt>
                <c:pt idx="159">
                  <c:v>7.0330014536596333E-2</c:v>
                </c:pt>
                <c:pt idx="160">
                  <c:v>0.13495521554663509</c:v>
                </c:pt>
                <c:pt idx="161">
                  <c:v>9.1382482500623419E-2</c:v>
                </c:pt>
                <c:pt idx="162">
                  <c:v>6.9824837844704224E-2</c:v>
                </c:pt>
                <c:pt idx="163">
                  <c:v>7.5763189412150267E-2</c:v>
                </c:pt>
                <c:pt idx="164">
                  <c:v>3.5505232122098961E-2</c:v>
                </c:pt>
                <c:pt idx="165">
                  <c:v>0.15671467146702289</c:v>
                </c:pt>
                <c:pt idx="166">
                  <c:v>0.18469611042513107</c:v>
                </c:pt>
                <c:pt idx="167">
                  <c:v>0.14147737758780274</c:v>
                </c:pt>
                <c:pt idx="168">
                  <c:v>#N/A</c:v>
                </c:pt>
                <c:pt idx="169">
                  <c:v>0.87481117824848686</c:v>
                </c:pt>
                <c:pt idx="170">
                  <c:v>0.73518908589889886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73-49E8-B1E4-9D371B414F8E}"/>
            </c:ext>
          </c:extLst>
        </c:ser>
        <c:ser>
          <c:idx val="5"/>
          <c:order val="5"/>
          <c:tx>
            <c:strRef>
              <c:f>indicator_sugar!$N$1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indicator_sugar!$H$16:$H$228</c:f>
              <c:numCache>
                <c:formatCode>[$-409]d\-mmm;@</c:formatCode>
                <c:ptCount val="213"/>
                <c:pt idx="0">
                  <c:v>40862</c:v>
                </c:pt>
                <c:pt idx="1">
                  <c:v>40863</c:v>
                </c:pt>
                <c:pt idx="2">
                  <c:v>40864</c:v>
                </c:pt>
                <c:pt idx="3">
                  <c:v>40865</c:v>
                </c:pt>
                <c:pt idx="4">
                  <c:v>40866</c:v>
                </c:pt>
                <c:pt idx="5">
                  <c:v>40867</c:v>
                </c:pt>
                <c:pt idx="6">
                  <c:v>40868</c:v>
                </c:pt>
                <c:pt idx="7">
                  <c:v>40869</c:v>
                </c:pt>
                <c:pt idx="8">
                  <c:v>40870</c:v>
                </c:pt>
                <c:pt idx="9">
                  <c:v>40871</c:v>
                </c:pt>
                <c:pt idx="10">
                  <c:v>40872</c:v>
                </c:pt>
                <c:pt idx="11">
                  <c:v>40873</c:v>
                </c:pt>
                <c:pt idx="12">
                  <c:v>40874</c:v>
                </c:pt>
                <c:pt idx="13">
                  <c:v>40875</c:v>
                </c:pt>
                <c:pt idx="14">
                  <c:v>40876</c:v>
                </c:pt>
                <c:pt idx="15">
                  <c:v>40877</c:v>
                </c:pt>
                <c:pt idx="16">
                  <c:v>40878</c:v>
                </c:pt>
                <c:pt idx="17">
                  <c:v>40879</c:v>
                </c:pt>
                <c:pt idx="18">
                  <c:v>40880</c:v>
                </c:pt>
                <c:pt idx="19">
                  <c:v>40881</c:v>
                </c:pt>
                <c:pt idx="20">
                  <c:v>40882</c:v>
                </c:pt>
                <c:pt idx="21">
                  <c:v>40883</c:v>
                </c:pt>
                <c:pt idx="22">
                  <c:v>40884</c:v>
                </c:pt>
                <c:pt idx="23">
                  <c:v>40885</c:v>
                </c:pt>
                <c:pt idx="24">
                  <c:v>40886</c:v>
                </c:pt>
                <c:pt idx="25">
                  <c:v>40887</c:v>
                </c:pt>
                <c:pt idx="26">
                  <c:v>40888</c:v>
                </c:pt>
                <c:pt idx="27">
                  <c:v>40889</c:v>
                </c:pt>
                <c:pt idx="28">
                  <c:v>40890</c:v>
                </c:pt>
                <c:pt idx="29">
                  <c:v>40891</c:v>
                </c:pt>
                <c:pt idx="30">
                  <c:v>40892</c:v>
                </c:pt>
                <c:pt idx="31">
                  <c:v>40893</c:v>
                </c:pt>
                <c:pt idx="32">
                  <c:v>40894</c:v>
                </c:pt>
                <c:pt idx="33">
                  <c:v>40895</c:v>
                </c:pt>
                <c:pt idx="34">
                  <c:v>40896</c:v>
                </c:pt>
                <c:pt idx="35">
                  <c:v>40897</c:v>
                </c:pt>
                <c:pt idx="36">
                  <c:v>40898</c:v>
                </c:pt>
                <c:pt idx="37">
                  <c:v>40899</c:v>
                </c:pt>
                <c:pt idx="38">
                  <c:v>40900</c:v>
                </c:pt>
                <c:pt idx="39">
                  <c:v>40901</c:v>
                </c:pt>
                <c:pt idx="40">
                  <c:v>40902</c:v>
                </c:pt>
                <c:pt idx="41">
                  <c:v>40903</c:v>
                </c:pt>
                <c:pt idx="42">
                  <c:v>40904</c:v>
                </c:pt>
                <c:pt idx="43">
                  <c:v>40905</c:v>
                </c:pt>
                <c:pt idx="44">
                  <c:v>40906</c:v>
                </c:pt>
                <c:pt idx="45">
                  <c:v>40907</c:v>
                </c:pt>
                <c:pt idx="46">
                  <c:v>40908</c:v>
                </c:pt>
                <c:pt idx="47">
                  <c:v>40909</c:v>
                </c:pt>
                <c:pt idx="48">
                  <c:v>40910</c:v>
                </c:pt>
                <c:pt idx="49">
                  <c:v>40911</c:v>
                </c:pt>
                <c:pt idx="50">
                  <c:v>40912</c:v>
                </c:pt>
                <c:pt idx="51">
                  <c:v>40913</c:v>
                </c:pt>
                <c:pt idx="52">
                  <c:v>40914</c:v>
                </c:pt>
                <c:pt idx="53">
                  <c:v>40915</c:v>
                </c:pt>
                <c:pt idx="54">
                  <c:v>40916</c:v>
                </c:pt>
                <c:pt idx="55">
                  <c:v>40917</c:v>
                </c:pt>
                <c:pt idx="56">
                  <c:v>40918</c:v>
                </c:pt>
                <c:pt idx="57">
                  <c:v>40919</c:v>
                </c:pt>
                <c:pt idx="58">
                  <c:v>40920</c:v>
                </c:pt>
                <c:pt idx="59">
                  <c:v>40921</c:v>
                </c:pt>
                <c:pt idx="60">
                  <c:v>40922</c:v>
                </c:pt>
                <c:pt idx="61">
                  <c:v>40923</c:v>
                </c:pt>
                <c:pt idx="62">
                  <c:v>40924</c:v>
                </c:pt>
                <c:pt idx="63">
                  <c:v>40925</c:v>
                </c:pt>
                <c:pt idx="64">
                  <c:v>40926</c:v>
                </c:pt>
                <c:pt idx="65">
                  <c:v>40927</c:v>
                </c:pt>
                <c:pt idx="66">
                  <c:v>40928</c:v>
                </c:pt>
                <c:pt idx="67">
                  <c:v>40929</c:v>
                </c:pt>
                <c:pt idx="68">
                  <c:v>40930</c:v>
                </c:pt>
                <c:pt idx="69">
                  <c:v>40931</c:v>
                </c:pt>
                <c:pt idx="70">
                  <c:v>40932</c:v>
                </c:pt>
                <c:pt idx="71">
                  <c:v>40933</c:v>
                </c:pt>
                <c:pt idx="72">
                  <c:v>40934</c:v>
                </c:pt>
                <c:pt idx="73">
                  <c:v>40935</c:v>
                </c:pt>
                <c:pt idx="74">
                  <c:v>40936</c:v>
                </c:pt>
                <c:pt idx="75">
                  <c:v>40937</c:v>
                </c:pt>
                <c:pt idx="76">
                  <c:v>40938</c:v>
                </c:pt>
                <c:pt idx="77">
                  <c:v>40939</c:v>
                </c:pt>
                <c:pt idx="78">
                  <c:v>40940</c:v>
                </c:pt>
                <c:pt idx="79">
                  <c:v>40941</c:v>
                </c:pt>
                <c:pt idx="80">
                  <c:v>40942</c:v>
                </c:pt>
                <c:pt idx="81">
                  <c:v>40943</c:v>
                </c:pt>
                <c:pt idx="82">
                  <c:v>40944</c:v>
                </c:pt>
                <c:pt idx="83">
                  <c:v>40945</c:v>
                </c:pt>
                <c:pt idx="84">
                  <c:v>40946</c:v>
                </c:pt>
                <c:pt idx="85">
                  <c:v>40947</c:v>
                </c:pt>
                <c:pt idx="86">
                  <c:v>40948</c:v>
                </c:pt>
                <c:pt idx="87">
                  <c:v>40949</c:v>
                </c:pt>
                <c:pt idx="88">
                  <c:v>40950</c:v>
                </c:pt>
                <c:pt idx="89">
                  <c:v>40951</c:v>
                </c:pt>
                <c:pt idx="90">
                  <c:v>40952</c:v>
                </c:pt>
                <c:pt idx="91">
                  <c:v>40953</c:v>
                </c:pt>
                <c:pt idx="92">
                  <c:v>40954</c:v>
                </c:pt>
                <c:pt idx="93">
                  <c:v>40955</c:v>
                </c:pt>
                <c:pt idx="94">
                  <c:v>40956</c:v>
                </c:pt>
                <c:pt idx="95">
                  <c:v>40957</c:v>
                </c:pt>
                <c:pt idx="96">
                  <c:v>40958</c:v>
                </c:pt>
                <c:pt idx="97">
                  <c:v>40959</c:v>
                </c:pt>
                <c:pt idx="98">
                  <c:v>40960</c:v>
                </c:pt>
                <c:pt idx="99">
                  <c:v>40961</c:v>
                </c:pt>
                <c:pt idx="100">
                  <c:v>40962</c:v>
                </c:pt>
                <c:pt idx="101">
                  <c:v>40963</c:v>
                </c:pt>
                <c:pt idx="102">
                  <c:v>40964</c:v>
                </c:pt>
                <c:pt idx="103">
                  <c:v>40965</c:v>
                </c:pt>
                <c:pt idx="104">
                  <c:v>40966</c:v>
                </c:pt>
                <c:pt idx="105">
                  <c:v>40967</c:v>
                </c:pt>
                <c:pt idx="106">
                  <c:v>40968</c:v>
                </c:pt>
                <c:pt idx="107">
                  <c:v>40969</c:v>
                </c:pt>
                <c:pt idx="108">
                  <c:v>40970</c:v>
                </c:pt>
                <c:pt idx="109">
                  <c:v>40971</c:v>
                </c:pt>
                <c:pt idx="110">
                  <c:v>40972</c:v>
                </c:pt>
                <c:pt idx="111">
                  <c:v>40973</c:v>
                </c:pt>
                <c:pt idx="112">
                  <c:v>40974</c:v>
                </c:pt>
                <c:pt idx="113">
                  <c:v>40975</c:v>
                </c:pt>
                <c:pt idx="114">
                  <c:v>40976</c:v>
                </c:pt>
                <c:pt idx="115">
                  <c:v>40977</c:v>
                </c:pt>
                <c:pt idx="116">
                  <c:v>40978</c:v>
                </c:pt>
                <c:pt idx="117">
                  <c:v>40979</c:v>
                </c:pt>
                <c:pt idx="118">
                  <c:v>40980</c:v>
                </c:pt>
                <c:pt idx="119">
                  <c:v>40981</c:v>
                </c:pt>
                <c:pt idx="120">
                  <c:v>40982</c:v>
                </c:pt>
                <c:pt idx="121">
                  <c:v>40983</c:v>
                </c:pt>
                <c:pt idx="122">
                  <c:v>40984</c:v>
                </c:pt>
                <c:pt idx="123">
                  <c:v>40985</c:v>
                </c:pt>
                <c:pt idx="124">
                  <c:v>40986</c:v>
                </c:pt>
                <c:pt idx="125">
                  <c:v>40987</c:v>
                </c:pt>
                <c:pt idx="126">
                  <c:v>40988</c:v>
                </c:pt>
                <c:pt idx="127">
                  <c:v>40989</c:v>
                </c:pt>
                <c:pt idx="128">
                  <c:v>40990</c:v>
                </c:pt>
                <c:pt idx="129">
                  <c:v>40991</c:v>
                </c:pt>
                <c:pt idx="130">
                  <c:v>40992</c:v>
                </c:pt>
                <c:pt idx="131">
                  <c:v>40993</c:v>
                </c:pt>
                <c:pt idx="132">
                  <c:v>40994</c:v>
                </c:pt>
                <c:pt idx="133">
                  <c:v>40995</c:v>
                </c:pt>
                <c:pt idx="134">
                  <c:v>40996</c:v>
                </c:pt>
                <c:pt idx="135">
                  <c:v>40997</c:v>
                </c:pt>
                <c:pt idx="136">
                  <c:v>40998</c:v>
                </c:pt>
                <c:pt idx="137">
                  <c:v>40999</c:v>
                </c:pt>
                <c:pt idx="138">
                  <c:v>41000</c:v>
                </c:pt>
                <c:pt idx="139">
                  <c:v>41001</c:v>
                </c:pt>
                <c:pt idx="140">
                  <c:v>41002</c:v>
                </c:pt>
                <c:pt idx="141">
                  <c:v>41003</c:v>
                </c:pt>
                <c:pt idx="142">
                  <c:v>41004</c:v>
                </c:pt>
                <c:pt idx="143">
                  <c:v>41005</c:v>
                </c:pt>
                <c:pt idx="144">
                  <c:v>41006</c:v>
                </c:pt>
                <c:pt idx="145">
                  <c:v>41007</c:v>
                </c:pt>
                <c:pt idx="146">
                  <c:v>41008</c:v>
                </c:pt>
                <c:pt idx="147">
                  <c:v>41009</c:v>
                </c:pt>
                <c:pt idx="148">
                  <c:v>41010</c:v>
                </c:pt>
                <c:pt idx="149">
                  <c:v>41011</c:v>
                </c:pt>
                <c:pt idx="150">
                  <c:v>41012</c:v>
                </c:pt>
                <c:pt idx="151">
                  <c:v>41013</c:v>
                </c:pt>
                <c:pt idx="152">
                  <c:v>41014</c:v>
                </c:pt>
                <c:pt idx="153">
                  <c:v>41015</c:v>
                </c:pt>
                <c:pt idx="154">
                  <c:v>41016</c:v>
                </c:pt>
                <c:pt idx="155">
                  <c:v>41017</c:v>
                </c:pt>
                <c:pt idx="156">
                  <c:v>41018</c:v>
                </c:pt>
                <c:pt idx="157">
                  <c:v>41019</c:v>
                </c:pt>
                <c:pt idx="158">
                  <c:v>41020</c:v>
                </c:pt>
                <c:pt idx="159">
                  <c:v>41021</c:v>
                </c:pt>
                <c:pt idx="160">
                  <c:v>41022</c:v>
                </c:pt>
                <c:pt idx="161">
                  <c:v>41023</c:v>
                </c:pt>
                <c:pt idx="162">
                  <c:v>41024</c:v>
                </c:pt>
                <c:pt idx="163">
                  <c:v>41025</c:v>
                </c:pt>
                <c:pt idx="164">
                  <c:v>41026</c:v>
                </c:pt>
                <c:pt idx="165">
                  <c:v>41027</c:v>
                </c:pt>
                <c:pt idx="166">
                  <c:v>41028</c:v>
                </c:pt>
                <c:pt idx="167">
                  <c:v>41029</c:v>
                </c:pt>
                <c:pt idx="168">
                  <c:v>41030</c:v>
                </c:pt>
                <c:pt idx="169">
                  <c:v>41031</c:v>
                </c:pt>
                <c:pt idx="170">
                  <c:v>41032</c:v>
                </c:pt>
                <c:pt idx="171">
                  <c:v>41033</c:v>
                </c:pt>
                <c:pt idx="172">
                  <c:v>41034</c:v>
                </c:pt>
                <c:pt idx="173">
                  <c:v>41035</c:v>
                </c:pt>
                <c:pt idx="174">
                  <c:v>41036</c:v>
                </c:pt>
                <c:pt idx="175">
                  <c:v>41037</c:v>
                </c:pt>
                <c:pt idx="176">
                  <c:v>41038</c:v>
                </c:pt>
                <c:pt idx="177">
                  <c:v>41039</c:v>
                </c:pt>
                <c:pt idx="178">
                  <c:v>41040</c:v>
                </c:pt>
                <c:pt idx="179">
                  <c:v>41041</c:v>
                </c:pt>
                <c:pt idx="180">
                  <c:v>41042</c:v>
                </c:pt>
                <c:pt idx="181">
                  <c:v>41043</c:v>
                </c:pt>
                <c:pt idx="182">
                  <c:v>41044</c:v>
                </c:pt>
                <c:pt idx="183">
                  <c:v>41045</c:v>
                </c:pt>
                <c:pt idx="184">
                  <c:v>41046</c:v>
                </c:pt>
                <c:pt idx="185">
                  <c:v>41047</c:v>
                </c:pt>
                <c:pt idx="186">
                  <c:v>41048</c:v>
                </c:pt>
                <c:pt idx="187">
                  <c:v>41049</c:v>
                </c:pt>
                <c:pt idx="188">
                  <c:v>41050</c:v>
                </c:pt>
                <c:pt idx="189">
                  <c:v>41051</c:v>
                </c:pt>
                <c:pt idx="190">
                  <c:v>41052</c:v>
                </c:pt>
                <c:pt idx="191">
                  <c:v>41053</c:v>
                </c:pt>
                <c:pt idx="192">
                  <c:v>41054</c:v>
                </c:pt>
                <c:pt idx="193">
                  <c:v>41055</c:v>
                </c:pt>
                <c:pt idx="194">
                  <c:v>41056</c:v>
                </c:pt>
                <c:pt idx="195">
                  <c:v>41057</c:v>
                </c:pt>
                <c:pt idx="196">
                  <c:v>41058</c:v>
                </c:pt>
                <c:pt idx="197">
                  <c:v>41059</c:v>
                </c:pt>
                <c:pt idx="198">
                  <c:v>41060</c:v>
                </c:pt>
                <c:pt idx="199">
                  <c:v>41061</c:v>
                </c:pt>
                <c:pt idx="200">
                  <c:v>41062</c:v>
                </c:pt>
                <c:pt idx="201">
                  <c:v>41063</c:v>
                </c:pt>
                <c:pt idx="202">
                  <c:v>41064</c:v>
                </c:pt>
                <c:pt idx="203">
                  <c:v>41065</c:v>
                </c:pt>
                <c:pt idx="204">
                  <c:v>41066</c:v>
                </c:pt>
                <c:pt idx="205">
                  <c:v>41067</c:v>
                </c:pt>
                <c:pt idx="206">
                  <c:v>41068</c:v>
                </c:pt>
                <c:pt idx="207">
                  <c:v>41069</c:v>
                </c:pt>
                <c:pt idx="208">
                  <c:v>41070</c:v>
                </c:pt>
                <c:pt idx="209">
                  <c:v>41071</c:v>
                </c:pt>
                <c:pt idx="210">
                  <c:v>41072</c:v>
                </c:pt>
                <c:pt idx="211">
                  <c:v>41073</c:v>
                </c:pt>
                <c:pt idx="212">
                  <c:v>41074</c:v>
                </c:pt>
              </c:numCache>
            </c:numRef>
          </c:cat>
          <c:val>
            <c:numRef>
              <c:f>indicator_sugar!$N$16:$N$228</c:f>
              <c:numCache>
                <c:formatCode>General</c:formatCode>
                <c:ptCount val="21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2.4073902836212694E-3</c:v>
                </c:pt>
                <c:pt idx="17">
                  <c:v>2.8125027765190894E-2</c:v>
                </c:pt>
                <c:pt idx="18">
                  <c:v>6.5862779435642435E-2</c:v>
                </c:pt>
                <c:pt idx="19">
                  <c:v>6.7373207633272689E-2</c:v>
                </c:pt>
                <c:pt idx="20">
                  <c:v>5.8169060107017133E-2</c:v>
                </c:pt>
                <c:pt idx="21">
                  <c:v>5.7165472528423689E-2</c:v>
                </c:pt>
                <c:pt idx="22">
                  <c:v>5.4919701806887752E-2</c:v>
                </c:pt>
                <c:pt idx="23">
                  <c:v>6.1704343414351652E-2</c:v>
                </c:pt>
                <c:pt idx="24">
                  <c:v>6.5387875284367708E-2</c:v>
                </c:pt>
                <c:pt idx="25">
                  <c:v>8.180721807968315E-2</c:v>
                </c:pt>
                <c:pt idx="26">
                  <c:v>8.6684661901588925E-2</c:v>
                </c:pt>
                <c:pt idx="27">
                  <c:v>9.0389552066377332E-2</c:v>
                </c:pt>
                <c:pt idx="28">
                  <c:v>8.4760674342137715E-2</c:v>
                </c:pt>
                <c:pt idx="29">
                  <c:v>8.9649148002110185E-2</c:v>
                </c:pt>
                <c:pt idx="30">
                  <c:v>8.959436071036142E-2</c:v>
                </c:pt>
                <c:pt idx="31">
                  <c:v>8.8057788259587474E-2</c:v>
                </c:pt>
                <c:pt idx="32">
                  <c:v>8.5408503487453435E-2</c:v>
                </c:pt>
                <c:pt idx="33">
                  <c:v>9.0848010571497301E-2</c:v>
                </c:pt>
                <c:pt idx="34">
                  <c:v>9.0394310250694818E-2</c:v>
                </c:pt>
                <c:pt idx="35">
                  <c:v>9.3928656507017358E-2</c:v>
                </c:pt>
                <c:pt idx="36">
                  <c:v>9.6680295640267894E-2</c:v>
                </c:pt>
                <c:pt idx="37">
                  <c:v>9.4629371267261758E-2</c:v>
                </c:pt>
                <c:pt idx="38">
                  <c:v>0.10181715046589603</c:v>
                </c:pt>
                <c:pt idx="39">
                  <c:v>0.10254895267126043</c:v>
                </c:pt>
                <c:pt idx="40">
                  <c:v>0.10053486125489194</c:v>
                </c:pt>
                <c:pt idx="41">
                  <c:v>0.10197082751605543</c:v>
                </c:pt>
                <c:pt idx="42">
                  <c:v>0.11773788757542414</c:v>
                </c:pt>
                <c:pt idx="43">
                  <c:v>0.15469378522505814</c:v>
                </c:pt>
                <c:pt idx="44">
                  <c:v>0.15927852593377312</c:v>
                </c:pt>
                <c:pt idx="45">
                  <c:v>0.21870008321784634</c:v>
                </c:pt>
                <c:pt idx="46">
                  <c:v>0.43080173439911373</c:v>
                </c:pt>
                <c:pt idx="47">
                  <c:v>0.39228944003879007</c:v>
                </c:pt>
                <c:pt idx="48">
                  <c:v>4.4305576145430133E-2</c:v>
                </c:pt>
                <c:pt idx="49">
                  <c:v>3.441189829230773E-2</c:v>
                </c:pt>
                <c:pt idx="50">
                  <c:v>6.0760579232753346E-2</c:v>
                </c:pt>
                <c:pt idx="51">
                  <c:v>8.6302295919177902E-2</c:v>
                </c:pt>
                <c:pt idx="52">
                  <c:v>9.6059264019854956E-2</c:v>
                </c:pt>
                <c:pt idx="53">
                  <c:v>0.10131878340306832</c:v>
                </c:pt>
                <c:pt idx="54">
                  <c:v>0.10226182747574125</c:v>
                </c:pt>
                <c:pt idx="55">
                  <c:v>0.1025769855231712</c:v>
                </c:pt>
                <c:pt idx="56">
                  <c:v>0.10384639190656904</c:v>
                </c:pt>
                <c:pt idx="57">
                  <c:v>0.11066620069013265</c:v>
                </c:pt>
                <c:pt idx="58">
                  <c:v>0.10587225505018463</c:v>
                </c:pt>
                <c:pt idx="59">
                  <c:v>0.10612440160064138</c:v>
                </c:pt>
                <c:pt idx="60">
                  <c:v>0.10827605636398091</c:v>
                </c:pt>
                <c:pt idx="61">
                  <c:v>0.10601855243211414</c:v>
                </c:pt>
                <c:pt idx="62">
                  <c:v>0.10715705869643379</c:v>
                </c:pt>
                <c:pt idx="63">
                  <c:v>0.10863945926710759</c:v>
                </c:pt>
                <c:pt idx="64">
                  <c:v>0.10955491026501663</c:v>
                </c:pt>
                <c:pt idx="65">
                  <c:v>0.10961991043929789</c:v>
                </c:pt>
                <c:pt idx="66">
                  <c:v>0.11235558310248583</c:v>
                </c:pt>
                <c:pt idx="67">
                  <c:v>0.1093810594717109</c:v>
                </c:pt>
                <c:pt idx="68">
                  <c:v>0.11045235336177929</c:v>
                </c:pt>
                <c:pt idx="69">
                  <c:v>0.11242610742806539</c:v>
                </c:pt>
                <c:pt idx="70">
                  <c:v>0.11350439230980983</c:v>
                </c:pt>
                <c:pt idx="71">
                  <c:v>0.1100377488714957</c:v>
                </c:pt>
                <c:pt idx="72">
                  <c:v>0.11206977956774337</c:v>
                </c:pt>
                <c:pt idx="73">
                  <c:v>0.11521378282855972</c:v>
                </c:pt>
                <c:pt idx="74">
                  <c:v>0.10906825488761906</c:v>
                </c:pt>
                <c:pt idx="75">
                  <c:v>0.10979357354707343</c:v>
                </c:pt>
                <c:pt idx="76">
                  <c:v>0.11341582034784864</c:v>
                </c:pt>
                <c:pt idx="77">
                  <c:v>0.10839712654050047</c:v>
                </c:pt>
                <c:pt idx="78">
                  <c:v>0.11206824957924327</c:v>
                </c:pt>
                <c:pt idx="79">
                  <c:v>0.11260887303264748</c:v>
                </c:pt>
                <c:pt idx="80">
                  <c:v>0.10969277461284327</c:v>
                </c:pt>
                <c:pt idx="81">
                  <c:v>0.1122588939630761</c:v>
                </c:pt>
                <c:pt idx="82">
                  <c:v>0.11048822215764814</c:v>
                </c:pt>
                <c:pt idx="83">
                  <c:v>0.11385068432878888</c:v>
                </c:pt>
                <c:pt idx="84">
                  <c:v>0.1152947718540636</c:v>
                </c:pt>
                <c:pt idx="85">
                  <c:v>0.11421101245461227</c:v>
                </c:pt>
                <c:pt idx="86">
                  <c:v>0.11502117817424726</c:v>
                </c:pt>
                <c:pt idx="87">
                  <c:v>0.1165304960919219</c:v>
                </c:pt>
                <c:pt idx="88">
                  <c:v>0.11758895850819029</c:v>
                </c:pt>
                <c:pt idx="89">
                  <c:v>0.11606912931583431</c:v>
                </c:pt>
                <c:pt idx="90">
                  <c:v>0.11815813231568813</c:v>
                </c:pt>
                <c:pt idx="91">
                  <c:v>0.12038113497595264</c:v>
                </c:pt>
                <c:pt idx="92">
                  <c:v>0.12656368141998867</c:v>
                </c:pt>
                <c:pt idx="93">
                  <c:v>0.12469070681238925</c:v>
                </c:pt>
                <c:pt idx="94">
                  <c:v>0.11506469432908738</c:v>
                </c:pt>
                <c:pt idx="95">
                  <c:v>0.11152345745488235</c:v>
                </c:pt>
                <c:pt idx="96">
                  <c:v>0.11876380284231369</c:v>
                </c:pt>
                <c:pt idx="97">
                  <c:v>0.11610225780572089</c:v>
                </c:pt>
                <c:pt idx="98">
                  <c:v>0.1188511880511243</c:v>
                </c:pt>
                <c:pt idx="99">
                  <c:v>0.12021790868823232</c:v>
                </c:pt>
                <c:pt idx="100">
                  <c:v>0.12144636187644869</c:v>
                </c:pt>
                <c:pt idx="101">
                  <c:v>0.12016381563330455</c:v>
                </c:pt>
                <c:pt idx="102">
                  <c:v>0.11012825349984497</c:v>
                </c:pt>
                <c:pt idx="103">
                  <c:v>0.11023518549222679</c:v>
                </c:pt>
                <c:pt idx="104">
                  <c:v>0.11789157676750006</c:v>
                </c:pt>
                <c:pt idx="105">
                  <c:v>0.12085439850999397</c:v>
                </c:pt>
                <c:pt idx="106">
                  <c:v>0.10961394130865808</c:v>
                </c:pt>
                <c:pt idx="107">
                  <c:v>0.10961394130865808</c:v>
                </c:pt>
                <c:pt idx="108">
                  <c:v>0.10745704926741116</c:v>
                </c:pt>
                <c:pt idx="109">
                  <c:v>0.10981880209479325</c:v>
                </c:pt>
                <c:pt idx="110">
                  <c:v>0.11249461484423155</c:v>
                </c:pt>
                <c:pt idx="111">
                  <c:v>0.11021163687654006</c:v>
                </c:pt>
                <c:pt idx="112">
                  <c:v>0.11130660469151867</c:v>
                </c:pt>
                <c:pt idx="113">
                  <c:v>0.11240875292061323</c:v>
                </c:pt>
                <c:pt idx="114">
                  <c:v>0.11665299955084724</c:v>
                </c:pt>
                <c:pt idx="115">
                  <c:v>0.11756957524872551</c:v>
                </c:pt>
                <c:pt idx="116">
                  <c:v>0.11953580891126936</c:v>
                </c:pt>
                <c:pt idx="117">
                  <c:v>0.11122628504468232</c:v>
                </c:pt>
                <c:pt idx="118">
                  <c:v>0.11763879244861412</c:v>
                </c:pt>
                <c:pt idx="119">
                  <c:v>0.11981376027026319</c:v>
                </c:pt>
                <c:pt idx="120">
                  <c:v>0.11544530570267299</c:v>
                </c:pt>
                <c:pt idx="121">
                  <c:v>0.11538365392871117</c:v>
                </c:pt>
                <c:pt idx="122">
                  <c:v>0.11551547950426047</c:v>
                </c:pt>
                <c:pt idx="123">
                  <c:v>0.1174252432371978</c:v>
                </c:pt>
                <c:pt idx="124">
                  <c:v>0.11549488521512721</c:v>
                </c:pt>
                <c:pt idx="125">
                  <c:v>0.11485229117842041</c:v>
                </c:pt>
                <c:pt idx="126">
                  <c:v>0.11705375099769091</c:v>
                </c:pt>
                <c:pt idx="127">
                  <c:v>0.11602764549383207</c:v>
                </c:pt>
                <c:pt idx="128">
                  <c:v>0.11472252968167834</c:v>
                </c:pt>
                <c:pt idx="129">
                  <c:v>0.11498182251083718</c:v>
                </c:pt>
                <c:pt idx="130">
                  <c:v>0.1149432550165236</c:v>
                </c:pt>
                <c:pt idx="131">
                  <c:v>0.11215703831937865</c:v>
                </c:pt>
                <c:pt idx="132">
                  <c:v>0.11242948236926162</c:v>
                </c:pt>
                <c:pt idx="133">
                  <c:v>0.11653888871022886</c:v>
                </c:pt>
                <c:pt idx="134">
                  <c:v>0.11809318712142282</c:v>
                </c:pt>
                <c:pt idx="135">
                  <c:v>0.11549847986271966</c:v>
                </c:pt>
                <c:pt idx="136">
                  <c:v>0.11516811880031008</c:v>
                </c:pt>
                <c:pt idx="137">
                  <c:v>0.11480193831717866</c:v>
                </c:pt>
                <c:pt idx="138">
                  <c:v>0.11280537693793467</c:v>
                </c:pt>
                <c:pt idx="139">
                  <c:v>0.11424952908788132</c:v>
                </c:pt>
                <c:pt idx="140">
                  <c:v>0.11529185718209271</c:v>
                </c:pt>
                <c:pt idx="141">
                  <c:v>0.11335022190271554</c:v>
                </c:pt>
                <c:pt idx="142">
                  <c:v>0.11566256255927318</c:v>
                </c:pt>
                <c:pt idx="143">
                  <c:v>0.11618757502744018</c:v>
                </c:pt>
                <c:pt idx="144">
                  <c:v>0.12361390604832202</c:v>
                </c:pt>
                <c:pt idx="145">
                  <c:v>0.13253648994963049</c:v>
                </c:pt>
                <c:pt idx="146">
                  <c:v>0.11326399555289864</c:v>
                </c:pt>
                <c:pt idx="147">
                  <c:v>0.12183795634246941</c:v>
                </c:pt>
                <c:pt idx="148">
                  <c:v>0.14068765342058812</c:v>
                </c:pt>
                <c:pt idx="149">
                  <c:v>0.2110203256119807</c:v>
                </c:pt>
                <c:pt idx="150">
                  <c:v>0.32297626831205339</c:v>
                </c:pt>
                <c:pt idx="151">
                  <c:v>0.43657727261598417</c:v>
                </c:pt>
                <c:pt idx="152">
                  <c:v>0.3372428640955224</c:v>
                </c:pt>
                <c:pt idx="153">
                  <c:v>0.11938958532037337</c:v>
                </c:pt>
                <c:pt idx="154">
                  <c:v>3.894373541787445E-2</c:v>
                </c:pt>
                <c:pt idx="155">
                  <c:v>5.7265109185324882E-2</c:v>
                </c:pt>
                <c:pt idx="156">
                  <c:v>6.0328047689665737E-2</c:v>
                </c:pt>
                <c:pt idx="157">
                  <c:v>7.9729402767995866E-2</c:v>
                </c:pt>
                <c:pt idx="158">
                  <c:v>9.168601233439104E-2</c:v>
                </c:pt>
                <c:pt idx="159">
                  <c:v>0.10003571272238988</c:v>
                </c:pt>
                <c:pt idx="160">
                  <c:v>9.7684724095068926E-2</c:v>
                </c:pt>
                <c:pt idx="161">
                  <c:v>0.10156363550192549</c:v>
                </c:pt>
                <c:pt idx="162">
                  <c:v>0.10490381198852299</c:v>
                </c:pt>
                <c:pt idx="163">
                  <c:v>0.10878440986831557</c:v>
                </c:pt>
                <c:pt idx="164">
                  <c:v>0.10769202862522449</c:v>
                </c:pt>
                <c:pt idx="165">
                  <c:v>0.11629252194109674</c:v>
                </c:pt>
                <c:pt idx="166">
                  <c:v>0.21251571927913224</c:v>
                </c:pt>
                <c:pt idx="167">
                  <c:v>0.13781666913831972</c:v>
                </c:pt>
                <c:pt idx="168">
                  <c:v>0.11533905127645704</c:v>
                </c:pt>
                <c:pt idx="169">
                  <c:v>8.9353455988762806E-2</c:v>
                </c:pt>
                <c:pt idx="170">
                  <c:v>7.3884774897721217E-2</c:v>
                </c:pt>
                <c:pt idx="171">
                  <c:v>5.8252506834867254E-2</c:v>
                </c:pt>
                <c:pt idx="172">
                  <c:v>8.4542921989658223E-2</c:v>
                </c:pt>
                <c:pt idx="173">
                  <c:v>7.8568693663781455E-2</c:v>
                </c:pt>
                <c:pt idx="174">
                  <c:v>6.3656804807010386E-2</c:v>
                </c:pt>
                <c:pt idx="175">
                  <c:v>7.7487731143262226E-2</c:v>
                </c:pt>
                <c:pt idx="176">
                  <c:v>8.6464158427339594E-2</c:v>
                </c:pt>
                <c:pt idx="177">
                  <c:v>7.6729310736892584E-2</c:v>
                </c:pt>
                <c:pt idx="178">
                  <c:v>0.10456131592848561</c:v>
                </c:pt>
                <c:pt idx="179">
                  <c:v>0.12345777345012221</c:v>
                </c:pt>
                <c:pt idx="180">
                  <c:v>0.12001317591843581</c:v>
                </c:pt>
                <c:pt idx="181">
                  <c:v>7.2156497015461327E-2</c:v>
                </c:pt>
                <c:pt idx="182">
                  <c:v>7.6307939908506969E-2</c:v>
                </c:pt>
                <c:pt idx="183">
                  <c:v>7.6023571212006716E-2</c:v>
                </c:pt>
                <c:pt idx="184">
                  <c:v>0.10325388847549037</c:v>
                </c:pt>
                <c:pt idx="185">
                  <c:v>8.7188317813114563E-2</c:v>
                </c:pt>
                <c:pt idx="186">
                  <c:v>9.7985131827084931E-2</c:v>
                </c:pt>
                <c:pt idx="187">
                  <c:v>8.4007996774814339E-2</c:v>
                </c:pt>
                <c:pt idx="188">
                  <c:v>8.3985992368837373E-2</c:v>
                </c:pt>
                <c:pt idx="189">
                  <c:v>8.4804546570737868E-2</c:v>
                </c:pt>
                <c:pt idx="190">
                  <c:v>0.10762499279232644</c:v>
                </c:pt>
                <c:pt idx="191">
                  <c:v>7.6528143686424174E-2</c:v>
                </c:pt>
                <c:pt idx="192">
                  <c:v>7.4295080296570198E-2</c:v>
                </c:pt>
                <c:pt idx="193">
                  <c:v>6.7294237295046092E-2</c:v>
                </c:pt>
                <c:pt idx="194">
                  <c:v>6.7544882362476549E-2</c:v>
                </c:pt>
                <c:pt idx="195">
                  <c:v>3.8875558410696641E-2</c:v>
                </c:pt>
                <c:pt idx="196">
                  <c:v>8.3588507049218788E-2</c:v>
                </c:pt>
                <c:pt idx="197">
                  <c:v>9.4140940659281969E-2</c:v>
                </c:pt>
                <c:pt idx="198">
                  <c:v>9.1184865285600519E-2</c:v>
                </c:pt>
                <c:pt idx="199">
                  <c:v>8.6144956530637321E-2</c:v>
                </c:pt>
                <c:pt idx="200">
                  <c:v>0.14985419644619913</c:v>
                </c:pt>
                <c:pt idx="201">
                  <c:v>0.18862036221227949</c:v>
                </c:pt>
                <c:pt idx="202">
                  <c:v>4.1763355215975302E-2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73-49E8-B1E4-9D371B414F8E}"/>
            </c:ext>
          </c:extLst>
        </c:ser>
        <c:ser>
          <c:idx val="6"/>
          <c:order val="6"/>
          <c:tx>
            <c:strRef>
              <c:f>indicator_sugar!$O$1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indicator_sugar!$H$16:$H$228</c:f>
              <c:numCache>
                <c:formatCode>[$-409]d\-mmm;@</c:formatCode>
                <c:ptCount val="213"/>
                <c:pt idx="0">
                  <c:v>40862</c:v>
                </c:pt>
                <c:pt idx="1">
                  <c:v>40863</c:v>
                </c:pt>
                <c:pt idx="2">
                  <c:v>40864</c:v>
                </c:pt>
                <c:pt idx="3">
                  <c:v>40865</c:v>
                </c:pt>
                <c:pt idx="4">
                  <c:v>40866</c:v>
                </c:pt>
                <c:pt idx="5">
                  <c:v>40867</c:v>
                </c:pt>
                <c:pt idx="6">
                  <c:v>40868</c:v>
                </c:pt>
                <c:pt idx="7">
                  <c:v>40869</c:v>
                </c:pt>
                <c:pt idx="8">
                  <c:v>40870</c:v>
                </c:pt>
                <c:pt idx="9">
                  <c:v>40871</c:v>
                </c:pt>
                <c:pt idx="10">
                  <c:v>40872</c:v>
                </c:pt>
                <c:pt idx="11">
                  <c:v>40873</c:v>
                </c:pt>
                <c:pt idx="12">
                  <c:v>40874</c:v>
                </c:pt>
                <c:pt idx="13">
                  <c:v>40875</c:v>
                </c:pt>
                <c:pt idx="14">
                  <c:v>40876</c:v>
                </c:pt>
                <c:pt idx="15">
                  <c:v>40877</c:v>
                </c:pt>
                <c:pt idx="16">
                  <c:v>40878</c:v>
                </c:pt>
                <c:pt idx="17">
                  <c:v>40879</c:v>
                </c:pt>
                <c:pt idx="18">
                  <c:v>40880</c:v>
                </c:pt>
                <c:pt idx="19">
                  <c:v>40881</c:v>
                </c:pt>
                <c:pt idx="20">
                  <c:v>40882</c:v>
                </c:pt>
                <c:pt idx="21">
                  <c:v>40883</c:v>
                </c:pt>
                <c:pt idx="22">
                  <c:v>40884</c:v>
                </c:pt>
                <c:pt idx="23">
                  <c:v>40885</c:v>
                </c:pt>
                <c:pt idx="24">
                  <c:v>40886</c:v>
                </c:pt>
                <c:pt idx="25">
                  <c:v>40887</c:v>
                </c:pt>
                <c:pt idx="26">
                  <c:v>40888</c:v>
                </c:pt>
                <c:pt idx="27">
                  <c:v>40889</c:v>
                </c:pt>
                <c:pt idx="28">
                  <c:v>40890</c:v>
                </c:pt>
                <c:pt idx="29">
                  <c:v>40891</c:v>
                </c:pt>
                <c:pt idx="30">
                  <c:v>40892</c:v>
                </c:pt>
                <c:pt idx="31">
                  <c:v>40893</c:v>
                </c:pt>
                <c:pt idx="32">
                  <c:v>40894</c:v>
                </c:pt>
                <c:pt idx="33">
                  <c:v>40895</c:v>
                </c:pt>
                <c:pt idx="34">
                  <c:v>40896</c:v>
                </c:pt>
                <c:pt idx="35">
                  <c:v>40897</c:v>
                </c:pt>
                <c:pt idx="36">
                  <c:v>40898</c:v>
                </c:pt>
                <c:pt idx="37">
                  <c:v>40899</c:v>
                </c:pt>
                <c:pt idx="38">
                  <c:v>40900</c:v>
                </c:pt>
                <c:pt idx="39">
                  <c:v>40901</c:v>
                </c:pt>
                <c:pt idx="40">
                  <c:v>40902</c:v>
                </c:pt>
                <c:pt idx="41">
                  <c:v>40903</c:v>
                </c:pt>
                <c:pt idx="42">
                  <c:v>40904</c:v>
                </c:pt>
                <c:pt idx="43">
                  <c:v>40905</c:v>
                </c:pt>
                <c:pt idx="44">
                  <c:v>40906</c:v>
                </c:pt>
                <c:pt idx="45">
                  <c:v>40907</c:v>
                </c:pt>
                <c:pt idx="46">
                  <c:v>40908</c:v>
                </c:pt>
                <c:pt idx="47">
                  <c:v>40909</c:v>
                </c:pt>
                <c:pt idx="48">
                  <c:v>40910</c:v>
                </c:pt>
                <c:pt idx="49">
                  <c:v>40911</c:v>
                </c:pt>
                <c:pt idx="50">
                  <c:v>40912</c:v>
                </c:pt>
                <c:pt idx="51">
                  <c:v>40913</c:v>
                </c:pt>
                <c:pt idx="52">
                  <c:v>40914</c:v>
                </c:pt>
                <c:pt idx="53">
                  <c:v>40915</c:v>
                </c:pt>
                <c:pt idx="54">
                  <c:v>40916</c:v>
                </c:pt>
                <c:pt idx="55">
                  <c:v>40917</c:v>
                </c:pt>
                <c:pt idx="56">
                  <c:v>40918</c:v>
                </c:pt>
                <c:pt idx="57">
                  <c:v>40919</c:v>
                </c:pt>
                <c:pt idx="58">
                  <c:v>40920</c:v>
                </c:pt>
                <c:pt idx="59">
                  <c:v>40921</c:v>
                </c:pt>
                <c:pt idx="60">
                  <c:v>40922</c:v>
                </c:pt>
                <c:pt idx="61">
                  <c:v>40923</c:v>
                </c:pt>
                <c:pt idx="62">
                  <c:v>40924</c:v>
                </c:pt>
                <c:pt idx="63">
                  <c:v>40925</c:v>
                </c:pt>
                <c:pt idx="64">
                  <c:v>40926</c:v>
                </c:pt>
                <c:pt idx="65">
                  <c:v>40927</c:v>
                </c:pt>
                <c:pt idx="66">
                  <c:v>40928</c:v>
                </c:pt>
                <c:pt idx="67">
                  <c:v>40929</c:v>
                </c:pt>
                <c:pt idx="68">
                  <c:v>40930</c:v>
                </c:pt>
                <c:pt idx="69">
                  <c:v>40931</c:v>
                </c:pt>
                <c:pt idx="70">
                  <c:v>40932</c:v>
                </c:pt>
                <c:pt idx="71">
                  <c:v>40933</c:v>
                </c:pt>
                <c:pt idx="72">
                  <c:v>40934</c:v>
                </c:pt>
                <c:pt idx="73">
                  <c:v>40935</c:v>
                </c:pt>
                <c:pt idx="74">
                  <c:v>40936</c:v>
                </c:pt>
                <c:pt idx="75">
                  <c:v>40937</c:v>
                </c:pt>
                <c:pt idx="76">
                  <c:v>40938</c:v>
                </c:pt>
                <c:pt idx="77">
                  <c:v>40939</c:v>
                </c:pt>
                <c:pt idx="78">
                  <c:v>40940</c:v>
                </c:pt>
                <c:pt idx="79">
                  <c:v>40941</c:v>
                </c:pt>
                <c:pt idx="80">
                  <c:v>40942</c:v>
                </c:pt>
                <c:pt idx="81">
                  <c:v>40943</c:v>
                </c:pt>
                <c:pt idx="82">
                  <c:v>40944</c:v>
                </c:pt>
                <c:pt idx="83">
                  <c:v>40945</c:v>
                </c:pt>
                <c:pt idx="84">
                  <c:v>40946</c:v>
                </c:pt>
                <c:pt idx="85">
                  <c:v>40947</c:v>
                </c:pt>
                <c:pt idx="86">
                  <c:v>40948</c:v>
                </c:pt>
                <c:pt idx="87">
                  <c:v>40949</c:v>
                </c:pt>
                <c:pt idx="88">
                  <c:v>40950</c:v>
                </c:pt>
                <c:pt idx="89">
                  <c:v>40951</c:v>
                </c:pt>
                <c:pt idx="90">
                  <c:v>40952</c:v>
                </c:pt>
                <c:pt idx="91">
                  <c:v>40953</c:v>
                </c:pt>
                <c:pt idx="92">
                  <c:v>40954</c:v>
                </c:pt>
                <c:pt idx="93">
                  <c:v>40955</c:v>
                </c:pt>
                <c:pt idx="94">
                  <c:v>40956</c:v>
                </c:pt>
                <c:pt idx="95">
                  <c:v>40957</c:v>
                </c:pt>
                <c:pt idx="96">
                  <c:v>40958</c:v>
                </c:pt>
                <c:pt idx="97">
                  <c:v>40959</c:v>
                </c:pt>
                <c:pt idx="98">
                  <c:v>40960</c:v>
                </c:pt>
                <c:pt idx="99">
                  <c:v>40961</c:v>
                </c:pt>
                <c:pt idx="100">
                  <c:v>40962</c:v>
                </c:pt>
                <c:pt idx="101">
                  <c:v>40963</c:v>
                </c:pt>
                <c:pt idx="102">
                  <c:v>40964</c:v>
                </c:pt>
                <c:pt idx="103">
                  <c:v>40965</c:v>
                </c:pt>
                <c:pt idx="104">
                  <c:v>40966</c:v>
                </c:pt>
                <c:pt idx="105">
                  <c:v>40967</c:v>
                </c:pt>
                <c:pt idx="106">
                  <c:v>40968</c:v>
                </c:pt>
                <c:pt idx="107">
                  <c:v>40969</c:v>
                </c:pt>
                <c:pt idx="108">
                  <c:v>40970</c:v>
                </c:pt>
                <c:pt idx="109">
                  <c:v>40971</c:v>
                </c:pt>
                <c:pt idx="110">
                  <c:v>40972</c:v>
                </c:pt>
                <c:pt idx="111">
                  <c:v>40973</c:v>
                </c:pt>
                <c:pt idx="112">
                  <c:v>40974</c:v>
                </c:pt>
                <c:pt idx="113">
                  <c:v>40975</c:v>
                </c:pt>
                <c:pt idx="114">
                  <c:v>40976</c:v>
                </c:pt>
                <c:pt idx="115">
                  <c:v>40977</c:v>
                </c:pt>
                <c:pt idx="116">
                  <c:v>40978</c:v>
                </c:pt>
                <c:pt idx="117">
                  <c:v>40979</c:v>
                </c:pt>
                <c:pt idx="118">
                  <c:v>40980</c:v>
                </c:pt>
                <c:pt idx="119">
                  <c:v>40981</c:v>
                </c:pt>
                <c:pt idx="120">
                  <c:v>40982</c:v>
                </c:pt>
                <c:pt idx="121">
                  <c:v>40983</c:v>
                </c:pt>
                <c:pt idx="122">
                  <c:v>40984</c:v>
                </c:pt>
                <c:pt idx="123">
                  <c:v>40985</c:v>
                </c:pt>
                <c:pt idx="124">
                  <c:v>40986</c:v>
                </c:pt>
                <c:pt idx="125">
                  <c:v>40987</c:v>
                </c:pt>
                <c:pt idx="126">
                  <c:v>40988</c:v>
                </c:pt>
                <c:pt idx="127">
                  <c:v>40989</c:v>
                </c:pt>
                <c:pt idx="128">
                  <c:v>40990</c:v>
                </c:pt>
                <c:pt idx="129">
                  <c:v>40991</c:v>
                </c:pt>
                <c:pt idx="130">
                  <c:v>40992</c:v>
                </c:pt>
                <c:pt idx="131">
                  <c:v>40993</c:v>
                </c:pt>
                <c:pt idx="132">
                  <c:v>40994</c:v>
                </c:pt>
                <c:pt idx="133">
                  <c:v>40995</c:v>
                </c:pt>
                <c:pt idx="134">
                  <c:v>40996</c:v>
                </c:pt>
                <c:pt idx="135">
                  <c:v>40997</c:v>
                </c:pt>
                <c:pt idx="136">
                  <c:v>40998</c:v>
                </c:pt>
                <c:pt idx="137">
                  <c:v>40999</c:v>
                </c:pt>
                <c:pt idx="138">
                  <c:v>41000</c:v>
                </c:pt>
                <c:pt idx="139">
                  <c:v>41001</c:v>
                </c:pt>
                <c:pt idx="140">
                  <c:v>41002</c:v>
                </c:pt>
                <c:pt idx="141">
                  <c:v>41003</c:v>
                </c:pt>
                <c:pt idx="142">
                  <c:v>41004</c:v>
                </c:pt>
                <c:pt idx="143">
                  <c:v>41005</c:v>
                </c:pt>
                <c:pt idx="144">
                  <c:v>41006</c:v>
                </c:pt>
                <c:pt idx="145">
                  <c:v>41007</c:v>
                </c:pt>
                <c:pt idx="146">
                  <c:v>41008</c:v>
                </c:pt>
                <c:pt idx="147">
                  <c:v>41009</c:v>
                </c:pt>
                <c:pt idx="148">
                  <c:v>41010</c:v>
                </c:pt>
                <c:pt idx="149">
                  <c:v>41011</c:v>
                </c:pt>
                <c:pt idx="150">
                  <c:v>41012</c:v>
                </c:pt>
                <c:pt idx="151">
                  <c:v>41013</c:v>
                </c:pt>
                <c:pt idx="152">
                  <c:v>41014</c:v>
                </c:pt>
                <c:pt idx="153">
                  <c:v>41015</c:v>
                </c:pt>
                <c:pt idx="154">
                  <c:v>41016</c:v>
                </c:pt>
                <c:pt idx="155">
                  <c:v>41017</c:v>
                </c:pt>
                <c:pt idx="156">
                  <c:v>41018</c:v>
                </c:pt>
                <c:pt idx="157">
                  <c:v>41019</c:v>
                </c:pt>
                <c:pt idx="158">
                  <c:v>41020</c:v>
                </c:pt>
                <c:pt idx="159">
                  <c:v>41021</c:v>
                </c:pt>
                <c:pt idx="160">
                  <c:v>41022</c:v>
                </c:pt>
                <c:pt idx="161">
                  <c:v>41023</c:v>
                </c:pt>
                <c:pt idx="162">
                  <c:v>41024</c:v>
                </c:pt>
                <c:pt idx="163">
                  <c:v>41025</c:v>
                </c:pt>
                <c:pt idx="164">
                  <c:v>41026</c:v>
                </c:pt>
                <c:pt idx="165">
                  <c:v>41027</c:v>
                </c:pt>
                <c:pt idx="166">
                  <c:v>41028</c:v>
                </c:pt>
                <c:pt idx="167">
                  <c:v>41029</c:v>
                </c:pt>
                <c:pt idx="168">
                  <c:v>41030</c:v>
                </c:pt>
                <c:pt idx="169">
                  <c:v>41031</c:v>
                </c:pt>
                <c:pt idx="170">
                  <c:v>41032</c:v>
                </c:pt>
                <c:pt idx="171">
                  <c:v>41033</c:v>
                </c:pt>
                <c:pt idx="172">
                  <c:v>41034</c:v>
                </c:pt>
                <c:pt idx="173">
                  <c:v>41035</c:v>
                </c:pt>
                <c:pt idx="174">
                  <c:v>41036</c:v>
                </c:pt>
                <c:pt idx="175">
                  <c:v>41037</c:v>
                </c:pt>
                <c:pt idx="176">
                  <c:v>41038</c:v>
                </c:pt>
                <c:pt idx="177">
                  <c:v>41039</c:v>
                </c:pt>
                <c:pt idx="178">
                  <c:v>41040</c:v>
                </c:pt>
                <c:pt idx="179">
                  <c:v>41041</c:v>
                </c:pt>
                <c:pt idx="180">
                  <c:v>41042</c:v>
                </c:pt>
                <c:pt idx="181">
                  <c:v>41043</c:v>
                </c:pt>
                <c:pt idx="182">
                  <c:v>41044</c:v>
                </c:pt>
                <c:pt idx="183">
                  <c:v>41045</c:v>
                </c:pt>
                <c:pt idx="184">
                  <c:v>41046</c:v>
                </c:pt>
                <c:pt idx="185">
                  <c:v>41047</c:v>
                </c:pt>
                <c:pt idx="186">
                  <c:v>41048</c:v>
                </c:pt>
                <c:pt idx="187">
                  <c:v>41049</c:v>
                </c:pt>
                <c:pt idx="188">
                  <c:v>41050</c:v>
                </c:pt>
                <c:pt idx="189">
                  <c:v>41051</c:v>
                </c:pt>
                <c:pt idx="190">
                  <c:v>41052</c:v>
                </c:pt>
                <c:pt idx="191">
                  <c:v>41053</c:v>
                </c:pt>
                <c:pt idx="192">
                  <c:v>41054</c:v>
                </c:pt>
                <c:pt idx="193">
                  <c:v>41055</c:v>
                </c:pt>
                <c:pt idx="194">
                  <c:v>41056</c:v>
                </c:pt>
                <c:pt idx="195">
                  <c:v>41057</c:v>
                </c:pt>
                <c:pt idx="196">
                  <c:v>41058</c:v>
                </c:pt>
                <c:pt idx="197">
                  <c:v>41059</c:v>
                </c:pt>
                <c:pt idx="198">
                  <c:v>41060</c:v>
                </c:pt>
                <c:pt idx="199">
                  <c:v>41061</c:v>
                </c:pt>
                <c:pt idx="200">
                  <c:v>41062</c:v>
                </c:pt>
                <c:pt idx="201">
                  <c:v>41063</c:v>
                </c:pt>
                <c:pt idx="202">
                  <c:v>41064</c:v>
                </c:pt>
                <c:pt idx="203">
                  <c:v>41065</c:v>
                </c:pt>
                <c:pt idx="204">
                  <c:v>41066</c:v>
                </c:pt>
                <c:pt idx="205">
                  <c:v>41067</c:v>
                </c:pt>
                <c:pt idx="206">
                  <c:v>41068</c:v>
                </c:pt>
                <c:pt idx="207">
                  <c:v>41069</c:v>
                </c:pt>
                <c:pt idx="208">
                  <c:v>41070</c:v>
                </c:pt>
                <c:pt idx="209">
                  <c:v>41071</c:v>
                </c:pt>
                <c:pt idx="210">
                  <c:v>41072</c:v>
                </c:pt>
                <c:pt idx="211">
                  <c:v>41073</c:v>
                </c:pt>
                <c:pt idx="212">
                  <c:v>41074</c:v>
                </c:pt>
              </c:numCache>
            </c:numRef>
          </c:cat>
          <c:val>
            <c:numRef>
              <c:f>indicator_sugar!$O$16:$O$228</c:f>
              <c:numCache>
                <c:formatCode>General</c:formatCode>
                <c:ptCount val="21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0</c:v>
                </c:pt>
                <c:pt idx="6">
                  <c:v>3.3806817571414759E-2</c:v>
                </c:pt>
                <c:pt idx="7">
                  <c:v>4.0424764015768264E-2</c:v>
                </c:pt>
                <c:pt idx="8">
                  <c:v>7.3090126876930617E-2</c:v>
                </c:pt>
                <c:pt idx="9">
                  <c:v>6.1134195885468125E-2</c:v>
                </c:pt>
                <c:pt idx="10">
                  <c:v>6.4995135193650702E-2</c:v>
                </c:pt>
                <c:pt idx="11">
                  <c:v>8.0830387871861004E-2</c:v>
                </c:pt>
                <c:pt idx="12">
                  <c:v>7.3621368852739358E-2</c:v>
                </c:pt>
                <c:pt idx="13">
                  <c:v>8.1172417813307848E-2</c:v>
                </c:pt>
                <c:pt idx="14">
                  <c:v>6.8746211266835958E-2</c:v>
                </c:pt>
                <c:pt idx="15">
                  <c:v>7.957206099013156E-2</c:v>
                </c:pt>
                <c:pt idx="16">
                  <c:v>8.0446049859469085E-2</c:v>
                </c:pt>
                <c:pt idx="17">
                  <c:v>7.7489489189836336E-2</c:v>
                </c:pt>
                <c:pt idx="18">
                  <c:v>7.5203291724935353E-2</c:v>
                </c:pt>
                <c:pt idx="19">
                  <c:v>8.243456633041156E-2</c:v>
                </c:pt>
                <c:pt idx="20">
                  <c:v>8.5920948211413953E-2</c:v>
                </c:pt>
                <c:pt idx="21">
                  <c:v>8.2540912701536351E-2</c:v>
                </c:pt>
                <c:pt idx="22">
                  <c:v>8.5248000349200465E-2</c:v>
                </c:pt>
                <c:pt idx="23">
                  <c:v>9.1082401701345767E-2</c:v>
                </c:pt>
                <c:pt idx="24">
                  <c:v>9.3134033142936029E-2</c:v>
                </c:pt>
                <c:pt idx="25">
                  <c:v>8.840280534324646E-2</c:v>
                </c:pt>
                <c:pt idx="26">
                  <c:v>8.8057210157199209E-2</c:v>
                </c:pt>
                <c:pt idx="27">
                  <c:v>9.3026434786736417E-2</c:v>
                </c:pt>
                <c:pt idx="28">
                  <c:v>9.3662212133115347E-2</c:v>
                </c:pt>
                <c:pt idx="29">
                  <c:v>9.6096887476425266E-2</c:v>
                </c:pt>
                <c:pt idx="30">
                  <c:v>9.6382149520507443E-2</c:v>
                </c:pt>
                <c:pt idx="31">
                  <c:v>0.10069461933339759</c:v>
                </c:pt>
                <c:pt idx="32">
                  <c:v>9.8822157406290356E-2</c:v>
                </c:pt>
                <c:pt idx="33">
                  <c:v>0.1001607369386763</c:v>
                </c:pt>
                <c:pt idx="34">
                  <c:v>9.8093737315249882E-2</c:v>
                </c:pt>
                <c:pt idx="35">
                  <c:v>9.7394771345725759E-2</c:v>
                </c:pt>
                <c:pt idx="36">
                  <c:v>9.8246248769048097E-2</c:v>
                </c:pt>
                <c:pt idx="37">
                  <c:v>0.10035341466002526</c:v>
                </c:pt>
                <c:pt idx="38">
                  <c:v>0.10235959879922324</c:v>
                </c:pt>
                <c:pt idx="39">
                  <c:v>0.10100958008307695</c:v>
                </c:pt>
                <c:pt idx="40">
                  <c:v>0.10013157928672253</c:v>
                </c:pt>
                <c:pt idx="41">
                  <c:v>0.10433436337592443</c:v>
                </c:pt>
                <c:pt idx="42">
                  <c:v>0.10107280372099547</c:v>
                </c:pt>
                <c:pt idx="43">
                  <c:v>0.12150557398372955</c:v>
                </c:pt>
                <c:pt idx="44">
                  <c:v>0.18840448614233135</c:v>
                </c:pt>
                <c:pt idx="45">
                  <c:v>0.25492930152807924</c:v>
                </c:pt>
                <c:pt idx="46">
                  <c:v>0.33446508260932845</c:v>
                </c:pt>
                <c:pt idx="47">
                  <c:v>0.16617181091222549</c:v>
                </c:pt>
                <c:pt idx="48">
                  <c:v>3.3292512039128301E-2</c:v>
                </c:pt>
                <c:pt idx="49">
                  <c:v>5.0452379891079285E-2</c:v>
                </c:pt>
                <c:pt idx="50">
                  <c:v>7.9042357927845613E-2</c:v>
                </c:pt>
                <c:pt idx="51">
                  <c:v>9.9002230877766842E-2</c:v>
                </c:pt>
                <c:pt idx="52">
                  <c:v>0.10545122246390627</c:v>
                </c:pt>
                <c:pt idx="53">
                  <c:v>0.10578107085271787</c:v>
                </c:pt>
                <c:pt idx="54">
                  <c:v>0.10771419008368772</c:v>
                </c:pt>
                <c:pt idx="55">
                  <c:v>0.10845632776725567</c:v>
                </c:pt>
                <c:pt idx="56">
                  <c:v>0.10808261388093753</c:v>
                </c:pt>
                <c:pt idx="57">
                  <c:v>0.10950869222228644</c:v>
                </c:pt>
                <c:pt idx="58">
                  <c:v>0.10886817258720224</c:v>
                </c:pt>
                <c:pt idx="59">
                  <c:v>0.11050441819500789</c:v>
                </c:pt>
                <c:pt idx="60">
                  <c:v>0.11133976107898383</c:v>
                </c:pt>
                <c:pt idx="61">
                  <c:v>0.11052738223907467</c:v>
                </c:pt>
                <c:pt idx="62">
                  <c:v>0.11229098297428587</c:v>
                </c:pt>
                <c:pt idx="63">
                  <c:v>0.11009778224451422</c:v>
                </c:pt>
                <c:pt idx="64">
                  <c:v>0.11593047158223928</c:v>
                </c:pt>
                <c:pt idx="65">
                  <c:v>0.10861498594533399</c:v>
                </c:pt>
                <c:pt idx="66">
                  <c:v>0.11058958299086148</c:v>
                </c:pt>
                <c:pt idx="67">
                  <c:v>0.11233048551239194</c:v>
                </c:pt>
                <c:pt idx="68">
                  <c:v>0.11136727028464574</c:v>
                </c:pt>
                <c:pt idx="69">
                  <c:v>0.1144020202894921</c:v>
                </c:pt>
                <c:pt idx="70">
                  <c:v>0.11468093420176276</c:v>
                </c:pt>
                <c:pt idx="71">
                  <c:v>0.11246645484292159</c:v>
                </c:pt>
                <c:pt idx="72">
                  <c:v>0.11288979627908982</c:v>
                </c:pt>
                <c:pt idx="73">
                  <c:v>0.11387018759544237</c:v>
                </c:pt>
                <c:pt idx="74">
                  <c:v>0.11794734594331199</c:v>
                </c:pt>
                <c:pt idx="75">
                  <c:v>0.11898200432008942</c:v>
                </c:pt>
                <c:pt idx="76">
                  <c:v>0.11599111104876215</c:v>
                </c:pt>
                <c:pt idx="77">
                  <c:v>0.11849802378355362</c:v>
                </c:pt>
                <c:pt idx="78">
                  <c:v>0.11474792075907994</c:v>
                </c:pt>
                <c:pt idx="79">
                  <c:v>0.11605312098070371</c:v>
                </c:pt>
                <c:pt idx="80">
                  <c:v>0.12217162595134913</c:v>
                </c:pt>
                <c:pt idx="81">
                  <c:v>0.12713132416768219</c:v>
                </c:pt>
                <c:pt idx="82">
                  <c:v>0.12206342824674675</c:v>
                </c:pt>
                <c:pt idx="83">
                  <c:v>0.11174664330694388</c:v>
                </c:pt>
                <c:pt idx="84">
                  <c:v>0.10680711804660929</c:v>
                </c:pt>
                <c:pt idx="85">
                  <c:v>0.11156330433041055</c:v>
                </c:pt>
                <c:pt idx="86">
                  <c:v>0.11300304112781287</c:v>
                </c:pt>
                <c:pt idx="87">
                  <c:v>0.11369220188785872</c:v>
                </c:pt>
                <c:pt idx="88">
                  <c:v>0.11692352820765106</c:v>
                </c:pt>
                <c:pt idx="89">
                  <c:v>0.1176777124398284</c:v>
                </c:pt>
                <c:pt idx="90">
                  <c:v>0.1186467270988199</c:v>
                </c:pt>
                <c:pt idx="91">
                  <c:v>0.11598611760079945</c:v>
                </c:pt>
                <c:pt idx="92">
                  <c:v>0.11330973549333161</c:v>
                </c:pt>
                <c:pt idx="93">
                  <c:v>0.11382678691980633</c:v>
                </c:pt>
                <c:pt idx="94">
                  <c:v>0.1146619515530737</c:v>
                </c:pt>
                <c:pt idx="95">
                  <c:v>0.12115991450432421</c:v>
                </c:pt>
                <c:pt idx="96">
                  <c:v>0.1155997028513327</c:v>
                </c:pt>
                <c:pt idx="97">
                  <c:v>0.1136899655331567</c:v>
                </c:pt>
                <c:pt idx="98">
                  <c:v>0.11676298240512732</c:v>
                </c:pt>
                <c:pt idx="99">
                  <c:v>0.11839451541600909</c:v>
                </c:pt>
                <c:pt idx="100">
                  <c:v>0.11319431368841855</c:v>
                </c:pt>
                <c:pt idx="101">
                  <c:v>0.11832412297811425</c:v>
                </c:pt>
                <c:pt idx="102">
                  <c:v>0.11514077705867469</c:v>
                </c:pt>
                <c:pt idx="103">
                  <c:v>0.11771115101705368</c:v>
                </c:pt>
                <c:pt idx="104">
                  <c:v>0.11845256616405456</c:v>
                </c:pt>
                <c:pt idx="105">
                  <c:v>0.11416391969417422</c:v>
                </c:pt>
                <c:pt idx="106">
                  <c:v>0.11686607232374582</c:v>
                </c:pt>
                <c:pt idx="107">
                  <c:v>0.11686607232374582</c:v>
                </c:pt>
                <c:pt idx="108">
                  <c:v>0.11566436487087639</c:v>
                </c:pt>
                <c:pt idx="109">
                  <c:v>0.11378216844715372</c:v>
                </c:pt>
                <c:pt idx="110">
                  <c:v>0.1162976067342939</c:v>
                </c:pt>
                <c:pt idx="111">
                  <c:v>0.11831890223628273</c:v>
                </c:pt>
                <c:pt idx="112">
                  <c:v>0.11797541841073729</c:v>
                </c:pt>
                <c:pt idx="113">
                  <c:v>0.118860000148375</c:v>
                </c:pt>
                <c:pt idx="114">
                  <c:v>0.11840815509467338</c:v>
                </c:pt>
                <c:pt idx="115">
                  <c:v>0.11578932198394541</c:v>
                </c:pt>
                <c:pt idx="116">
                  <c:v>0.11751463336002536</c:v>
                </c:pt>
                <c:pt idx="117">
                  <c:v>0.1182506037549414</c:v>
                </c:pt>
                <c:pt idx="118">
                  <c:v>0.12102553283128881</c:v>
                </c:pt>
                <c:pt idx="119">
                  <c:v>0.12190619211921931</c:v>
                </c:pt>
                <c:pt idx="120">
                  <c:v>0.12492409353398427</c:v>
                </c:pt>
                <c:pt idx="121">
                  <c:v>0.11777346898020107</c:v>
                </c:pt>
                <c:pt idx="122">
                  <c:v>0.12002725431572533</c:v>
                </c:pt>
                <c:pt idx="123">
                  <c:v>0.11815477540003702</c:v>
                </c:pt>
                <c:pt idx="124">
                  <c:v>0.12272056999741995</c:v>
                </c:pt>
                <c:pt idx="125">
                  <c:v>0.11906661330491709</c:v>
                </c:pt>
                <c:pt idx="126">
                  <c:v>0.11752494737017319</c:v>
                </c:pt>
                <c:pt idx="127">
                  <c:v>0.1268325420823426</c:v>
                </c:pt>
                <c:pt idx="128">
                  <c:v>0.12354346135520985</c:v>
                </c:pt>
                <c:pt idx="129">
                  <c:v>0.12370737497804851</c:v>
                </c:pt>
                <c:pt idx="130">
                  <c:v>0.13025961376050416</c:v>
                </c:pt>
                <c:pt idx="131">
                  <c:v>0.12540037190162642</c:v>
                </c:pt>
                <c:pt idx="132">
                  <c:v>0.12328404836910328</c:v>
                </c:pt>
                <c:pt idx="133">
                  <c:v>0.12484095223409906</c:v>
                </c:pt>
                <c:pt idx="134">
                  <c:v>0.12136116572531455</c:v>
                </c:pt>
                <c:pt idx="135">
                  <c:v>0.12441543514666788</c:v>
                </c:pt>
                <c:pt idx="136">
                  <c:v>0.12065904516491199</c:v>
                </c:pt>
                <c:pt idx="137">
                  <c:v>0.12079741080533024</c:v>
                </c:pt>
                <c:pt idx="138">
                  <c:v>0.12826813230718898</c:v>
                </c:pt>
                <c:pt idx="139">
                  <c:v>0.12769245424112438</c:v>
                </c:pt>
                <c:pt idx="140">
                  <c:v>0.12629365240529231</c:v>
                </c:pt>
                <c:pt idx="141">
                  <c:v>0.13725602266574752</c:v>
                </c:pt>
                <c:pt idx="142">
                  <c:v>0.11908303664380512</c:v>
                </c:pt>
                <c:pt idx="143">
                  <c:v>0.12537714892650631</c:v>
                </c:pt>
                <c:pt idx="144">
                  <c:v>0.1373916471262133</c:v>
                </c:pt>
                <c:pt idx="145">
                  <c:v>0.13389147460153092</c:v>
                </c:pt>
                <c:pt idx="146">
                  <c:v>0.14148958028491912</c:v>
                </c:pt>
                <c:pt idx="147">
                  <c:v>0.17826260233637764</c:v>
                </c:pt>
                <c:pt idx="148">
                  <c:v>0.31662535213393328</c:v>
                </c:pt>
                <c:pt idx="149">
                  <c:v>0.41877589574807755</c:v>
                </c:pt>
                <c:pt idx="150">
                  <c:v>0.84087128888441887</c:v>
                </c:pt>
                <c:pt idx="151">
                  <c:v>1.6293230725914323</c:v>
                </c:pt>
                <c:pt idx="152">
                  <c:v>-0.35143764923263876</c:v>
                </c:pt>
                <c:pt idx="153">
                  <c:v>-0.10220856447321616</c:v>
                </c:pt>
                <c:pt idx="154">
                  <c:v>6.5859907496264677E-2</c:v>
                </c:pt>
                <c:pt idx="155">
                  <c:v>5.6631704320579151E-2</c:v>
                </c:pt>
                <c:pt idx="156">
                  <c:v>9.1062695910619829E-2</c:v>
                </c:pt>
                <c:pt idx="157">
                  <c:v>0.12249131214711358</c:v>
                </c:pt>
                <c:pt idx="158">
                  <c:v>0.1106328607198192</c:v>
                </c:pt>
                <c:pt idx="159">
                  <c:v>0.11230788443962668</c:v>
                </c:pt>
                <c:pt idx="160">
                  <c:v>0.12108630822972348</c:v>
                </c:pt>
                <c:pt idx="161">
                  <c:v>0.11806355279055014</c:v>
                </c:pt>
                <c:pt idx="162">
                  <c:v>0.1369935779641232</c:v>
                </c:pt>
                <c:pt idx="163">
                  <c:v>0.15325973383344768</c:v>
                </c:pt>
                <c:pt idx="164">
                  <c:v>0.15675112600983235</c:v>
                </c:pt>
                <c:pt idx="165">
                  <c:v>0.16973625366391407</c:v>
                </c:pt>
                <c:pt idx="166">
                  <c:v>0.21631535270224223</c:v>
                </c:pt>
                <c:pt idx="167">
                  <c:v>0.30946269144604965</c:v>
                </c:pt>
                <c:pt idx="168">
                  <c:v>0.30102698057174798</c:v>
                </c:pt>
                <c:pt idx="169">
                  <c:v>0.21376442978067284</c:v>
                </c:pt>
                <c:pt idx="170">
                  <c:v>0.15420825194279211</c:v>
                </c:pt>
                <c:pt idx="171">
                  <c:v>2.615619488699256E-2</c:v>
                </c:pt>
                <c:pt idx="172">
                  <c:v>9.7420686174777005E-2</c:v>
                </c:pt>
                <c:pt idx="173">
                  <c:v>0.19943645016716813</c:v>
                </c:pt>
                <c:pt idx="174">
                  <c:v>0.41408918926041249</c:v>
                </c:pt>
                <c:pt idx="175">
                  <c:v>0.6872679112661586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B73-49E8-B1E4-9D371B414F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0931672"/>
        <c:axId val="1180943808"/>
      </c:lineChart>
      <c:dateAx>
        <c:axId val="1180931672"/>
        <c:scaling>
          <c:orientation val="minMax"/>
        </c:scaling>
        <c:delete val="0"/>
        <c:axPos val="b"/>
        <c:numFmt formatCode="[$-409]d\-m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943808"/>
        <c:crosses val="autoZero"/>
        <c:auto val="1"/>
        <c:lblOffset val="100"/>
        <c:baseTimeUnit val="days"/>
      </c:dateAx>
      <c:valAx>
        <c:axId val="1180943808"/>
        <c:scaling>
          <c:orientation val="minMax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931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indicator_sugar!$I$1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indicator_sugar!$H$2:$H$163</c:f>
              <c:numCache>
                <c:formatCode>[$-409]d\-mmm;@</c:formatCode>
                <c:ptCount val="162"/>
                <c:pt idx="0">
                  <c:v>40848</c:v>
                </c:pt>
                <c:pt idx="1">
                  <c:v>40849</c:v>
                </c:pt>
                <c:pt idx="2">
                  <c:v>40850</c:v>
                </c:pt>
                <c:pt idx="3">
                  <c:v>40851</c:v>
                </c:pt>
                <c:pt idx="4">
                  <c:v>40852</c:v>
                </c:pt>
                <c:pt idx="5">
                  <c:v>40853</c:v>
                </c:pt>
                <c:pt idx="6">
                  <c:v>40854</c:v>
                </c:pt>
                <c:pt idx="7">
                  <c:v>40855</c:v>
                </c:pt>
                <c:pt idx="8">
                  <c:v>40856</c:v>
                </c:pt>
                <c:pt idx="9">
                  <c:v>40857</c:v>
                </c:pt>
                <c:pt idx="10">
                  <c:v>40858</c:v>
                </c:pt>
                <c:pt idx="11">
                  <c:v>40859</c:v>
                </c:pt>
                <c:pt idx="12">
                  <c:v>40860</c:v>
                </c:pt>
                <c:pt idx="13">
                  <c:v>40861</c:v>
                </c:pt>
                <c:pt idx="14">
                  <c:v>40862</c:v>
                </c:pt>
                <c:pt idx="15">
                  <c:v>40863</c:v>
                </c:pt>
                <c:pt idx="16">
                  <c:v>40864</c:v>
                </c:pt>
                <c:pt idx="17">
                  <c:v>40865</c:v>
                </c:pt>
                <c:pt idx="18">
                  <c:v>40866</c:v>
                </c:pt>
                <c:pt idx="19">
                  <c:v>40867</c:v>
                </c:pt>
                <c:pt idx="20">
                  <c:v>40868</c:v>
                </c:pt>
                <c:pt idx="21">
                  <c:v>40869</c:v>
                </c:pt>
                <c:pt idx="22">
                  <c:v>40870</c:v>
                </c:pt>
                <c:pt idx="23">
                  <c:v>40871</c:v>
                </c:pt>
                <c:pt idx="24">
                  <c:v>40872</c:v>
                </c:pt>
                <c:pt idx="25">
                  <c:v>40873</c:v>
                </c:pt>
                <c:pt idx="26">
                  <c:v>40874</c:v>
                </c:pt>
                <c:pt idx="27">
                  <c:v>40875</c:v>
                </c:pt>
                <c:pt idx="28">
                  <c:v>40876</c:v>
                </c:pt>
                <c:pt idx="29">
                  <c:v>40877</c:v>
                </c:pt>
                <c:pt idx="30">
                  <c:v>40878</c:v>
                </c:pt>
                <c:pt idx="31">
                  <c:v>40879</c:v>
                </c:pt>
                <c:pt idx="32">
                  <c:v>40880</c:v>
                </c:pt>
                <c:pt idx="33">
                  <c:v>40881</c:v>
                </c:pt>
                <c:pt idx="34">
                  <c:v>40882</c:v>
                </c:pt>
                <c:pt idx="35">
                  <c:v>40883</c:v>
                </c:pt>
                <c:pt idx="36">
                  <c:v>40884</c:v>
                </c:pt>
                <c:pt idx="37">
                  <c:v>40885</c:v>
                </c:pt>
                <c:pt idx="38">
                  <c:v>40886</c:v>
                </c:pt>
                <c:pt idx="39">
                  <c:v>40887</c:v>
                </c:pt>
                <c:pt idx="40">
                  <c:v>40888</c:v>
                </c:pt>
                <c:pt idx="41">
                  <c:v>40889</c:v>
                </c:pt>
                <c:pt idx="42">
                  <c:v>40890</c:v>
                </c:pt>
                <c:pt idx="43">
                  <c:v>40891</c:v>
                </c:pt>
                <c:pt idx="44">
                  <c:v>40892</c:v>
                </c:pt>
                <c:pt idx="45">
                  <c:v>40893</c:v>
                </c:pt>
                <c:pt idx="46">
                  <c:v>40894</c:v>
                </c:pt>
                <c:pt idx="47">
                  <c:v>40895</c:v>
                </c:pt>
                <c:pt idx="48">
                  <c:v>40896</c:v>
                </c:pt>
                <c:pt idx="49">
                  <c:v>40897</c:v>
                </c:pt>
                <c:pt idx="50">
                  <c:v>40898</c:v>
                </c:pt>
                <c:pt idx="51">
                  <c:v>40899</c:v>
                </c:pt>
                <c:pt idx="52">
                  <c:v>40900</c:v>
                </c:pt>
                <c:pt idx="53">
                  <c:v>40901</c:v>
                </c:pt>
                <c:pt idx="54">
                  <c:v>40902</c:v>
                </c:pt>
                <c:pt idx="55">
                  <c:v>40903</c:v>
                </c:pt>
                <c:pt idx="56">
                  <c:v>40904</c:v>
                </c:pt>
                <c:pt idx="57">
                  <c:v>40905</c:v>
                </c:pt>
                <c:pt idx="58">
                  <c:v>40906</c:v>
                </c:pt>
                <c:pt idx="59">
                  <c:v>40907</c:v>
                </c:pt>
                <c:pt idx="60">
                  <c:v>40908</c:v>
                </c:pt>
                <c:pt idx="61">
                  <c:v>40909</c:v>
                </c:pt>
                <c:pt idx="62">
                  <c:v>40910</c:v>
                </c:pt>
                <c:pt idx="63">
                  <c:v>40911</c:v>
                </c:pt>
                <c:pt idx="64">
                  <c:v>40912</c:v>
                </c:pt>
                <c:pt idx="65">
                  <c:v>40913</c:v>
                </c:pt>
                <c:pt idx="66">
                  <c:v>40914</c:v>
                </c:pt>
                <c:pt idx="67">
                  <c:v>40915</c:v>
                </c:pt>
                <c:pt idx="68">
                  <c:v>40916</c:v>
                </c:pt>
                <c:pt idx="69">
                  <c:v>40917</c:v>
                </c:pt>
                <c:pt idx="70">
                  <c:v>40918</c:v>
                </c:pt>
                <c:pt idx="71">
                  <c:v>40919</c:v>
                </c:pt>
                <c:pt idx="72">
                  <c:v>40920</c:v>
                </c:pt>
                <c:pt idx="73">
                  <c:v>40921</c:v>
                </c:pt>
                <c:pt idx="74">
                  <c:v>40922</c:v>
                </c:pt>
                <c:pt idx="75">
                  <c:v>40923</c:v>
                </c:pt>
                <c:pt idx="76">
                  <c:v>40924</c:v>
                </c:pt>
                <c:pt idx="77">
                  <c:v>40925</c:v>
                </c:pt>
                <c:pt idx="78">
                  <c:v>40926</c:v>
                </c:pt>
                <c:pt idx="79">
                  <c:v>40927</c:v>
                </c:pt>
                <c:pt idx="80">
                  <c:v>40928</c:v>
                </c:pt>
                <c:pt idx="81">
                  <c:v>40929</c:v>
                </c:pt>
                <c:pt idx="82">
                  <c:v>40930</c:v>
                </c:pt>
                <c:pt idx="83">
                  <c:v>40931</c:v>
                </c:pt>
                <c:pt idx="84">
                  <c:v>40932</c:v>
                </c:pt>
                <c:pt idx="85">
                  <c:v>40933</c:v>
                </c:pt>
                <c:pt idx="86">
                  <c:v>40934</c:v>
                </c:pt>
                <c:pt idx="87">
                  <c:v>40935</c:v>
                </c:pt>
                <c:pt idx="88">
                  <c:v>40936</c:v>
                </c:pt>
                <c:pt idx="89">
                  <c:v>40937</c:v>
                </c:pt>
                <c:pt idx="90">
                  <c:v>40938</c:v>
                </c:pt>
                <c:pt idx="91">
                  <c:v>40939</c:v>
                </c:pt>
                <c:pt idx="92">
                  <c:v>40940</c:v>
                </c:pt>
                <c:pt idx="93">
                  <c:v>40941</c:v>
                </c:pt>
                <c:pt idx="94">
                  <c:v>40942</c:v>
                </c:pt>
                <c:pt idx="95">
                  <c:v>40943</c:v>
                </c:pt>
                <c:pt idx="96">
                  <c:v>40944</c:v>
                </c:pt>
                <c:pt idx="97">
                  <c:v>40945</c:v>
                </c:pt>
                <c:pt idx="98">
                  <c:v>40946</c:v>
                </c:pt>
                <c:pt idx="99">
                  <c:v>40947</c:v>
                </c:pt>
                <c:pt idx="100">
                  <c:v>40948</c:v>
                </c:pt>
                <c:pt idx="101">
                  <c:v>40949</c:v>
                </c:pt>
                <c:pt idx="102">
                  <c:v>40950</c:v>
                </c:pt>
                <c:pt idx="103">
                  <c:v>40951</c:v>
                </c:pt>
                <c:pt idx="104">
                  <c:v>40952</c:v>
                </c:pt>
                <c:pt idx="105">
                  <c:v>40953</c:v>
                </c:pt>
                <c:pt idx="106">
                  <c:v>40954</c:v>
                </c:pt>
                <c:pt idx="107">
                  <c:v>40955</c:v>
                </c:pt>
                <c:pt idx="108">
                  <c:v>40956</c:v>
                </c:pt>
                <c:pt idx="109">
                  <c:v>40957</c:v>
                </c:pt>
                <c:pt idx="110">
                  <c:v>40958</c:v>
                </c:pt>
                <c:pt idx="111">
                  <c:v>40959</c:v>
                </c:pt>
                <c:pt idx="112">
                  <c:v>40960</c:v>
                </c:pt>
                <c:pt idx="113">
                  <c:v>40961</c:v>
                </c:pt>
                <c:pt idx="114">
                  <c:v>40962</c:v>
                </c:pt>
                <c:pt idx="115">
                  <c:v>40963</c:v>
                </c:pt>
                <c:pt idx="116">
                  <c:v>40964</c:v>
                </c:pt>
                <c:pt idx="117">
                  <c:v>40965</c:v>
                </c:pt>
                <c:pt idx="118">
                  <c:v>40966</c:v>
                </c:pt>
                <c:pt idx="119">
                  <c:v>40967</c:v>
                </c:pt>
                <c:pt idx="120">
                  <c:v>40968</c:v>
                </c:pt>
                <c:pt idx="121">
                  <c:v>40969</c:v>
                </c:pt>
                <c:pt idx="122">
                  <c:v>40970</c:v>
                </c:pt>
                <c:pt idx="123">
                  <c:v>40971</c:v>
                </c:pt>
                <c:pt idx="124">
                  <c:v>40972</c:v>
                </c:pt>
                <c:pt idx="125">
                  <c:v>40973</c:v>
                </c:pt>
                <c:pt idx="126">
                  <c:v>40974</c:v>
                </c:pt>
                <c:pt idx="127">
                  <c:v>40975</c:v>
                </c:pt>
                <c:pt idx="128">
                  <c:v>40976</c:v>
                </c:pt>
                <c:pt idx="129">
                  <c:v>40977</c:v>
                </c:pt>
                <c:pt idx="130">
                  <c:v>40978</c:v>
                </c:pt>
                <c:pt idx="131">
                  <c:v>40979</c:v>
                </c:pt>
                <c:pt idx="132">
                  <c:v>40980</c:v>
                </c:pt>
                <c:pt idx="133">
                  <c:v>40981</c:v>
                </c:pt>
                <c:pt idx="134">
                  <c:v>40982</c:v>
                </c:pt>
                <c:pt idx="135">
                  <c:v>40983</c:v>
                </c:pt>
                <c:pt idx="136">
                  <c:v>40984</c:v>
                </c:pt>
                <c:pt idx="137">
                  <c:v>40985</c:v>
                </c:pt>
                <c:pt idx="138">
                  <c:v>40986</c:v>
                </c:pt>
                <c:pt idx="139">
                  <c:v>40987</c:v>
                </c:pt>
                <c:pt idx="140">
                  <c:v>40988</c:v>
                </c:pt>
                <c:pt idx="141">
                  <c:v>40989</c:v>
                </c:pt>
                <c:pt idx="142">
                  <c:v>40990</c:v>
                </c:pt>
                <c:pt idx="143">
                  <c:v>40991</c:v>
                </c:pt>
                <c:pt idx="144">
                  <c:v>40992</c:v>
                </c:pt>
                <c:pt idx="145">
                  <c:v>40993</c:v>
                </c:pt>
                <c:pt idx="146">
                  <c:v>40994</c:v>
                </c:pt>
                <c:pt idx="147">
                  <c:v>40995</c:v>
                </c:pt>
                <c:pt idx="148">
                  <c:v>40996</c:v>
                </c:pt>
                <c:pt idx="149">
                  <c:v>40997</c:v>
                </c:pt>
                <c:pt idx="150">
                  <c:v>40998</c:v>
                </c:pt>
                <c:pt idx="151">
                  <c:v>40999</c:v>
                </c:pt>
                <c:pt idx="152">
                  <c:v>41000</c:v>
                </c:pt>
                <c:pt idx="153">
                  <c:v>41001</c:v>
                </c:pt>
                <c:pt idx="154">
                  <c:v>41002</c:v>
                </c:pt>
                <c:pt idx="155">
                  <c:v>41003</c:v>
                </c:pt>
                <c:pt idx="156">
                  <c:v>41004</c:v>
                </c:pt>
                <c:pt idx="157">
                  <c:v>41005</c:v>
                </c:pt>
                <c:pt idx="158">
                  <c:v>41006</c:v>
                </c:pt>
                <c:pt idx="159">
                  <c:v>41007</c:v>
                </c:pt>
                <c:pt idx="160">
                  <c:v>41008</c:v>
                </c:pt>
                <c:pt idx="161">
                  <c:v>41009</c:v>
                </c:pt>
              </c:numCache>
            </c:numRef>
          </c:cat>
          <c:val>
            <c:numRef>
              <c:f>indicator_sugar!$I$2:$I$163</c:f>
              <c:numCache>
                <c:formatCode>General</c:formatCode>
                <c:ptCount val="16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4.1521197628317146E-3</c:v>
                </c:pt>
                <c:pt idx="15">
                  <c:v>2.0660783873233085E-2</c:v>
                </c:pt>
                <c:pt idx="16">
                  <c:v>5.2395726381576198E-2</c:v>
                </c:pt>
                <c:pt idx="17">
                  <c:v>3.8957628789014986E-2</c:v>
                </c:pt>
                <c:pt idx="18">
                  <c:v>2.6818172710088788E-2</c:v>
                </c:pt>
                <c:pt idx="19">
                  <c:v>2.7934024004443475E-2</c:v>
                </c:pt>
                <c:pt idx="20">
                  <c:v>3.9675385460161902E-2</c:v>
                </c:pt>
                <c:pt idx="21">
                  <c:v>6.8102381054177832E-2</c:v>
                </c:pt>
                <c:pt idx="22">
                  <c:v>4.7277098340194106E-2</c:v>
                </c:pt>
                <c:pt idx="23">
                  <c:v>5.22304785612508E-2</c:v>
                </c:pt>
                <c:pt idx="24">
                  <c:v>6.6258960044812909E-2</c:v>
                </c:pt>
                <c:pt idx="25">
                  <c:v>5.4180601076106401E-2</c:v>
                </c:pt>
                <c:pt idx="26">
                  <c:v>6.5151105350155447E-2</c:v>
                </c:pt>
                <c:pt idx="27">
                  <c:v>6.7267167736512382E-2</c:v>
                </c:pt>
                <c:pt idx="28">
                  <c:v>8.0934531328370737E-2</c:v>
                </c:pt>
                <c:pt idx="29">
                  <c:v>5.6420069697888743E-2</c:v>
                </c:pt>
                <c:pt idx="30">
                  <c:v>6.4569642383646972E-2</c:v>
                </c:pt>
                <c:pt idx="31">
                  <c:v>7.4273559058458713E-2</c:v>
                </c:pt>
                <c:pt idx="32">
                  <c:v>7.280240587706803E-2</c:v>
                </c:pt>
                <c:pt idx="33">
                  <c:v>7.3671750212228243E-2</c:v>
                </c:pt>
                <c:pt idx="34">
                  <c:v>8.0917034670929033E-2</c:v>
                </c:pt>
                <c:pt idx="35">
                  <c:v>7.0383897429847339E-2</c:v>
                </c:pt>
                <c:pt idx="36">
                  <c:v>7.7088693377921222E-2</c:v>
                </c:pt>
                <c:pt idx="37">
                  <c:v>7.93635608268842E-2</c:v>
                </c:pt>
                <c:pt idx="38">
                  <c:v>8.0200875499255891E-2</c:v>
                </c:pt>
                <c:pt idx="39">
                  <c:v>8.1594500373880316E-2</c:v>
                </c:pt>
                <c:pt idx="40">
                  <c:v>8.1381120716870023E-2</c:v>
                </c:pt>
                <c:pt idx="41">
                  <c:v>8.3837980803304221E-2</c:v>
                </c:pt>
                <c:pt idx="42">
                  <c:v>8.4013120013390508E-2</c:v>
                </c:pt>
                <c:pt idx="43">
                  <c:v>7.8616929759348836E-2</c:v>
                </c:pt>
                <c:pt idx="44">
                  <c:v>8.4791764567620803E-2</c:v>
                </c:pt>
                <c:pt idx="45">
                  <c:v>8.8676318987505581E-2</c:v>
                </c:pt>
                <c:pt idx="46">
                  <c:v>8.6382418614597459E-2</c:v>
                </c:pt>
                <c:pt idx="47">
                  <c:v>8.4232514600287439E-2</c:v>
                </c:pt>
                <c:pt idx="48">
                  <c:v>8.7779535272911324E-2</c:v>
                </c:pt>
                <c:pt idx="49">
                  <c:v>8.9140035199203618E-2</c:v>
                </c:pt>
                <c:pt idx="50">
                  <c:v>8.8608673152589579E-2</c:v>
                </c:pt>
                <c:pt idx="51">
                  <c:v>8.8597279738356086E-2</c:v>
                </c:pt>
                <c:pt idx="52">
                  <c:v>9.4385671819058131E-2</c:v>
                </c:pt>
                <c:pt idx="53">
                  <c:v>8.6923638082833932E-2</c:v>
                </c:pt>
                <c:pt idx="54">
                  <c:v>8.5988918993057245E-2</c:v>
                </c:pt>
                <c:pt idx="55">
                  <c:v>8.9178217701213966E-2</c:v>
                </c:pt>
                <c:pt idx="56">
                  <c:v>8.9591985601789922E-2</c:v>
                </c:pt>
                <c:pt idx="57">
                  <c:v>8.7321133142747559E-2</c:v>
                </c:pt>
                <c:pt idx="58">
                  <c:v>9.0929080020764816E-2</c:v>
                </c:pt>
                <c:pt idx="59">
                  <c:v>9.5822771541267671E-2</c:v>
                </c:pt>
                <c:pt idx="60">
                  <c:v>0.10051648532914355</c:v>
                </c:pt>
                <c:pt idx="61">
                  <c:v>0.11106554887739785</c:v>
                </c:pt>
                <c:pt idx="62">
                  <c:v>9.2937631194132841E-2</c:v>
                </c:pt>
                <c:pt idx="63">
                  <c:v>7.5046784086734861E-2</c:v>
                </c:pt>
                <c:pt idx="64">
                  <c:v>8.3633745817051797E-2</c:v>
                </c:pt>
                <c:pt idx="65">
                  <c:v>8.9526266410632091E-2</c:v>
                </c:pt>
                <c:pt idx="66">
                  <c:v>9.4935857611580063E-2</c:v>
                </c:pt>
                <c:pt idx="67">
                  <c:v>9.6610770412855818E-2</c:v>
                </c:pt>
                <c:pt idx="68">
                  <c:v>9.9117736084913241E-2</c:v>
                </c:pt>
                <c:pt idx="69">
                  <c:v>0.10108081706851092</c:v>
                </c:pt>
                <c:pt idx="70">
                  <c:v>9.6650535643561575E-2</c:v>
                </c:pt>
                <c:pt idx="71">
                  <c:v>9.8359948277393944E-2</c:v>
                </c:pt>
                <c:pt idx="72">
                  <c:v>9.8044859893761882E-2</c:v>
                </c:pt>
                <c:pt idx="73">
                  <c:v>0.10021242500731301</c:v>
                </c:pt>
                <c:pt idx="74">
                  <c:v>9.9931433745420642E-2</c:v>
                </c:pt>
                <c:pt idx="75">
                  <c:v>0.10321604030101991</c:v>
                </c:pt>
                <c:pt idx="76">
                  <c:v>0.10218460966921367</c:v>
                </c:pt>
                <c:pt idx="77">
                  <c:v>0.10391009767012703</c:v>
                </c:pt>
                <c:pt idx="78">
                  <c:v>9.8955562956816123E-2</c:v>
                </c:pt>
                <c:pt idx="79">
                  <c:v>0.1013823395731011</c:v>
                </c:pt>
                <c:pt idx="80">
                  <c:v>0.10380508322163993</c:v>
                </c:pt>
                <c:pt idx="81">
                  <c:v>9.9657999027659872E-2</c:v>
                </c:pt>
                <c:pt idx="82">
                  <c:v>0.10323434547674865</c:v>
                </c:pt>
                <c:pt idx="83">
                  <c:v>0.10453864069039015</c:v>
                </c:pt>
                <c:pt idx="84">
                  <c:v>0.10281855411624627</c:v>
                </c:pt>
                <c:pt idx="85">
                  <c:v>0.10340426275702289</c:v>
                </c:pt>
                <c:pt idx="86">
                  <c:v>0.10494674785685566</c:v>
                </c:pt>
                <c:pt idx="87">
                  <c:v>0.1025494908641375</c:v>
                </c:pt>
                <c:pt idx="88">
                  <c:v>0.10423815582559287</c:v>
                </c:pt>
                <c:pt idx="89">
                  <c:v>0.10794259664795028</c:v>
                </c:pt>
                <c:pt idx="90">
                  <c:v>9.9368384659797609E-2</c:v>
                </c:pt>
                <c:pt idx="91">
                  <c:v>0.10370747035318251</c:v>
                </c:pt>
                <c:pt idx="92">
                  <c:v>9.983676830624906E-2</c:v>
                </c:pt>
                <c:pt idx="93">
                  <c:v>9.6296824874420803E-2</c:v>
                </c:pt>
                <c:pt idx="94">
                  <c:v>0.10120919990032481</c:v>
                </c:pt>
                <c:pt idx="95">
                  <c:v>9.5485694443642424E-2</c:v>
                </c:pt>
                <c:pt idx="96">
                  <c:v>9.7230336321657757E-2</c:v>
                </c:pt>
                <c:pt idx="97">
                  <c:v>0.1028378223887126</c:v>
                </c:pt>
                <c:pt idx="98">
                  <c:v>0.10473363248533905</c:v>
                </c:pt>
                <c:pt idx="99">
                  <c:v>0.1040169045280894</c:v>
                </c:pt>
                <c:pt idx="100">
                  <c:v>0.11269990459957356</c:v>
                </c:pt>
                <c:pt idx="101">
                  <c:v>0.10954846218937016</c:v>
                </c:pt>
                <c:pt idx="102">
                  <c:v>0.10235424815965398</c:v>
                </c:pt>
                <c:pt idx="103">
                  <c:v>0.10095831839057401</c:v>
                </c:pt>
                <c:pt idx="104">
                  <c:v>0.1040892739772292</c:v>
                </c:pt>
                <c:pt idx="105">
                  <c:v>0.10242736671765103</c:v>
                </c:pt>
                <c:pt idx="106">
                  <c:v>0.11138908161624289</c:v>
                </c:pt>
                <c:pt idx="107">
                  <c:v>0.10825508414034032</c:v>
                </c:pt>
                <c:pt idx="108">
                  <c:v>0.10620446969367205</c:v>
                </c:pt>
                <c:pt idx="109">
                  <c:v>0.10621513007083253</c:v>
                </c:pt>
                <c:pt idx="110">
                  <c:v>0.10690584228141445</c:v>
                </c:pt>
                <c:pt idx="111">
                  <c:v>0.10544620112846141</c:v>
                </c:pt>
                <c:pt idx="112">
                  <c:v>0.10705787472128503</c:v>
                </c:pt>
                <c:pt idx="113">
                  <c:v>0.10705385766396855</c:v>
                </c:pt>
                <c:pt idx="114">
                  <c:v>0.10701337291238545</c:v>
                </c:pt>
                <c:pt idx="115">
                  <c:v>0.10898812381084781</c:v>
                </c:pt>
                <c:pt idx="116">
                  <c:v>0.10978496528065126</c:v>
                </c:pt>
                <c:pt idx="117">
                  <c:v>0.10873921424547417</c:v>
                </c:pt>
                <c:pt idx="118">
                  <c:v>0.10773100865442752</c:v>
                </c:pt>
                <c:pt idx="119">
                  <c:v>0.10814699447134885</c:v>
                </c:pt>
                <c:pt idx="120">
                  <c:v>0.11203313565405915</c:v>
                </c:pt>
                <c:pt idx="121">
                  <c:v>0.11203313565405915</c:v>
                </c:pt>
                <c:pt idx="122">
                  <c:v>0.10644377126786947</c:v>
                </c:pt>
                <c:pt idx="123">
                  <c:v>0.10615263841686937</c:v>
                </c:pt>
                <c:pt idx="124">
                  <c:v>0.1130833356463542</c:v>
                </c:pt>
                <c:pt idx="125">
                  <c:v>0.1127338827799868</c:v>
                </c:pt>
                <c:pt idx="126">
                  <c:v>9.9976285207678608E-2</c:v>
                </c:pt>
                <c:pt idx="127">
                  <c:v>0.10253100267718733</c:v>
                </c:pt>
                <c:pt idx="128">
                  <c:v>0.10212035711325151</c:v>
                </c:pt>
                <c:pt idx="129">
                  <c:v>0.107199092506954</c:v>
                </c:pt>
                <c:pt idx="130">
                  <c:v>0.10510739066493874</c:v>
                </c:pt>
                <c:pt idx="131">
                  <c:v>0.11092244876807227</c:v>
                </c:pt>
                <c:pt idx="132">
                  <c:v>0.10975404127310458</c:v>
                </c:pt>
                <c:pt idx="133">
                  <c:v>0.10948812071238244</c:v>
                </c:pt>
                <c:pt idx="134">
                  <c:v>0.10812057658249945</c:v>
                </c:pt>
                <c:pt idx="135">
                  <c:v>0.11047139181897052</c:v>
                </c:pt>
                <c:pt idx="136">
                  <c:v>0.11577598091605926</c:v>
                </c:pt>
                <c:pt idx="137">
                  <c:v>0.11137125440002638</c:v>
                </c:pt>
                <c:pt idx="138">
                  <c:v>0.11059949435091189</c:v>
                </c:pt>
                <c:pt idx="139">
                  <c:v>0.10739102308904891</c:v>
                </c:pt>
                <c:pt idx="140">
                  <c:v>0.10901965501950189</c:v>
                </c:pt>
                <c:pt idx="141">
                  <c:v>0.10926378591395303</c:v>
                </c:pt>
                <c:pt idx="142">
                  <c:v>0.11074038032866834</c:v>
                </c:pt>
                <c:pt idx="143">
                  <c:v>0.1127990404628339</c:v>
                </c:pt>
                <c:pt idx="144">
                  <c:v>0.11017795873096385</c:v>
                </c:pt>
                <c:pt idx="145">
                  <c:v>0.11399800358331857</c:v>
                </c:pt>
                <c:pt idx="146">
                  <c:v>0.11508269303740352</c:v>
                </c:pt>
                <c:pt idx="147">
                  <c:v>0.10665446505014509</c:v>
                </c:pt>
                <c:pt idx="148">
                  <c:v>0.10587869981365816</c:v>
                </c:pt>
                <c:pt idx="149">
                  <c:v>0.11921782498990253</c:v>
                </c:pt>
                <c:pt idx="150">
                  <c:v>0.12848291160817085</c:v>
                </c:pt>
                <c:pt idx="151">
                  <c:v>0.11960054481790797</c:v>
                </c:pt>
                <c:pt idx="152">
                  <c:v>0.10459217728821012</c:v>
                </c:pt>
                <c:pt idx="153">
                  <c:v>0.10910288188496341</c:v>
                </c:pt>
                <c:pt idx="154">
                  <c:v>0.1178148785796482</c:v>
                </c:pt>
                <c:pt idx="155">
                  <c:v>0.12165705565475041</c:v>
                </c:pt>
                <c:pt idx="156">
                  <c:v>0.12850709968863727</c:v>
                </c:pt>
                <c:pt idx="157">
                  <c:v>0.1393144502625828</c:v>
                </c:pt>
                <c:pt idx="158">
                  <c:v>0.12303766780459884</c:v>
                </c:pt>
                <c:pt idx="159">
                  <c:v>0.13227736489437286</c:v>
                </c:pt>
                <c:pt idx="160">
                  <c:v>0.13206186288926688</c:v>
                </c:pt>
                <c:pt idx="161">
                  <c:v>0.14699622248078947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B3-4A0D-A2B2-3C61E4D49944}"/>
            </c:ext>
          </c:extLst>
        </c:ser>
        <c:ser>
          <c:idx val="1"/>
          <c:order val="1"/>
          <c:tx>
            <c:strRef>
              <c:f>indicator_sugar!$J$1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indicator_sugar!$H$2:$H$163</c:f>
              <c:numCache>
                <c:formatCode>[$-409]d\-mmm;@</c:formatCode>
                <c:ptCount val="162"/>
                <c:pt idx="0">
                  <c:v>40848</c:v>
                </c:pt>
                <c:pt idx="1">
                  <c:v>40849</c:v>
                </c:pt>
                <c:pt idx="2">
                  <c:v>40850</c:v>
                </c:pt>
                <c:pt idx="3">
                  <c:v>40851</c:v>
                </c:pt>
                <c:pt idx="4">
                  <c:v>40852</c:v>
                </c:pt>
                <c:pt idx="5">
                  <c:v>40853</c:v>
                </c:pt>
                <c:pt idx="6">
                  <c:v>40854</c:v>
                </c:pt>
                <c:pt idx="7">
                  <c:v>40855</c:v>
                </c:pt>
                <c:pt idx="8">
                  <c:v>40856</c:v>
                </c:pt>
                <c:pt idx="9">
                  <c:v>40857</c:v>
                </c:pt>
                <c:pt idx="10">
                  <c:v>40858</c:v>
                </c:pt>
                <c:pt idx="11">
                  <c:v>40859</c:v>
                </c:pt>
                <c:pt idx="12">
                  <c:v>40860</c:v>
                </c:pt>
                <c:pt idx="13">
                  <c:v>40861</c:v>
                </c:pt>
                <c:pt idx="14">
                  <c:v>40862</c:v>
                </c:pt>
                <c:pt idx="15">
                  <c:v>40863</c:v>
                </c:pt>
                <c:pt idx="16">
                  <c:v>40864</c:v>
                </c:pt>
                <c:pt idx="17">
                  <c:v>40865</c:v>
                </c:pt>
                <c:pt idx="18">
                  <c:v>40866</c:v>
                </c:pt>
                <c:pt idx="19">
                  <c:v>40867</c:v>
                </c:pt>
                <c:pt idx="20">
                  <c:v>40868</c:v>
                </c:pt>
                <c:pt idx="21">
                  <c:v>40869</c:v>
                </c:pt>
                <c:pt idx="22">
                  <c:v>40870</c:v>
                </c:pt>
                <c:pt idx="23">
                  <c:v>40871</c:v>
                </c:pt>
                <c:pt idx="24">
                  <c:v>40872</c:v>
                </c:pt>
                <c:pt idx="25">
                  <c:v>40873</c:v>
                </c:pt>
                <c:pt idx="26">
                  <c:v>40874</c:v>
                </c:pt>
                <c:pt idx="27">
                  <c:v>40875</c:v>
                </c:pt>
                <c:pt idx="28">
                  <c:v>40876</c:v>
                </c:pt>
                <c:pt idx="29">
                  <c:v>40877</c:v>
                </c:pt>
                <c:pt idx="30">
                  <c:v>40878</c:v>
                </c:pt>
                <c:pt idx="31">
                  <c:v>40879</c:v>
                </c:pt>
                <c:pt idx="32">
                  <c:v>40880</c:v>
                </c:pt>
                <c:pt idx="33">
                  <c:v>40881</c:v>
                </c:pt>
                <c:pt idx="34">
                  <c:v>40882</c:v>
                </c:pt>
                <c:pt idx="35">
                  <c:v>40883</c:v>
                </c:pt>
                <c:pt idx="36">
                  <c:v>40884</c:v>
                </c:pt>
                <c:pt idx="37">
                  <c:v>40885</c:v>
                </c:pt>
                <c:pt idx="38">
                  <c:v>40886</c:v>
                </c:pt>
                <c:pt idx="39">
                  <c:v>40887</c:v>
                </c:pt>
                <c:pt idx="40">
                  <c:v>40888</c:v>
                </c:pt>
                <c:pt idx="41">
                  <c:v>40889</c:v>
                </c:pt>
                <c:pt idx="42">
                  <c:v>40890</c:v>
                </c:pt>
                <c:pt idx="43">
                  <c:v>40891</c:v>
                </c:pt>
                <c:pt idx="44">
                  <c:v>40892</c:v>
                </c:pt>
                <c:pt idx="45">
                  <c:v>40893</c:v>
                </c:pt>
                <c:pt idx="46">
                  <c:v>40894</c:v>
                </c:pt>
                <c:pt idx="47">
                  <c:v>40895</c:v>
                </c:pt>
                <c:pt idx="48">
                  <c:v>40896</c:v>
                </c:pt>
                <c:pt idx="49">
                  <c:v>40897</c:v>
                </c:pt>
                <c:pt idx="50">
                  <c:v>40898</c:v>
                </c:pt>
                <c:pt idx="51">
                  <c:v>40899</c:v>
                </c:pt>
                <c:pt idx="52">
                  <c:v>40900</c:v>
                </c:pt>
                <c:pt idx="53">
                  <c:v>40901</c:v>
                </c:pt>
                <c:pt idx="54">
                  <c:v>40902</c:v>
                </c:pt>
                <c:pt idx="55">
                  <c:v>40903</c:v>
                </c:pt>
                <c:pt idx="56">
                  <c:v>40904</c:v>
                </c:pt>
                <c:pt idx="57">
                  <c:v>40905</c:v>
                </c:pt>
                <c:pt idx="58">
                  <c:v>40906</c:v>
                </c:pt>
                <c:pt idx="59">
                  <c:v>40907</c:v>
                </c:pt>
                <c:pt idx="60">
                  <c:v>40908</c:v>
                </c:pt>
                <c:pt idx="61">
                  <c:v>40909</c:v>
                </c:pt>
                <c:pt idx="62">
                  <c:v>40910</c:v>
                </c:pt>
                <c:pt idx="63">
                  <c:v>40911</c:v>
                </c:pt>
                <c:pt idx="64">
                  <c:v>40912</c:v>
                </c:pt>
                <c:pt idx="65">
                  <c:v>40913</c:v>
                </c:pt>
                <c:pt idx="66">
                  <c:v>40914</c:v>
                </c:pt>
                <c:pt idx="67">
                  <c:v>40915</c:v>
                </c:pt>
                <c:pt idx="68">
                  <c:v>40916</c:v>
                </c:pt>
                <c:pt idx="69">
                  <c:v>40917</c:v>
                </c:pt>
                <c:pt idx="70">
                  <c:v>40918</c:v>
                </c:pt>
                <c:pt idx="71">
                  <c:v>40919</c:v>
                </c:pt>
                <c:pt idx="72">
                  <c:v>40920</c:v>
                </c:pt>
                <c:pt idx="73">
                  <c:v>40921</c:v>
                </c:pt>
                <c:pt idx="74">
                  <c:v>40922</c:v>
                </c:pt>
                <c:pt idx="75">
                  <c:v>40923</c:v>
                </c:pt>
                <c:pt idx="76">
                  <c:v>40924</c:v>
                </c:pt>
                <c:pt idx="77">
                  <c:v>40925</c:v>
                </c:pt>
                <c:pt idx="78">
                  <c:v>40926</c:v>
                </c:pt>
                <c:pt idx="79">
                  <c:v>40927</c:v>
                </c:pt>
                <c:pt idx="80">
                  <c:v>40928</c:v>
                </c:pt>
                <c:pt idx="81">
                  <c:v>40929</c:v>
                </c:pt>
                <c:pt idx="82">
                  <c:v>40930</c:v>
                </c:pt>
                <c:pt idx="83">
                  <c:v>40931</c:v>
                </c:pt>
                <c:pt idx="84">
                  <c:v>40932</c:v>
                </c:pt>
                <c:pt idx="85">
                  <c:v>40933</c:v>
                </c:pt>
                <c:pt idx="86">
                  <c:v>40934</c:v>
                </c:pt>
                <c:pt idx="87">
                  <c:v>40935</c:v>
                </c:pt>
                <c:pt idx="88">
                  <c:v>40936</c:v>
                </c:pt>
                <c:pt idx="89">
                  <c:v>40937</c:v>
                </c:pt>
                <c:pt idx="90">
                  <c:v>40938</c:v>
                </c:pt>
                <c:pt idx="91">
                  <c:v>40939</c:v>
                </c:pt>
                <c:pt idx="92">
                  <c:v>40940</c:v>
                </c:pt>
                <c:pt idx="93">
                  <c:v>40941</c:v>
                </c:pt>
                <c:pt idx="94">
                  <c:v>40942</c:v>
                </c:pt>
                <c:pt idx="95">
                  <c:v>40943</c:v>
                </c:pt>
                <c:pt idx="96">
                  <c:v>40944</c:v>
                </c:pt>
                <c:pt idx="97">
                  <c:v>40945</c:v>
                </c:pt>
                <c:pt idx="98">
                  <c:v>40946</c:v>
                </c:pt>
                <c:pt idx="99">
                  <c:v>40947</c:v>
                </c:pt>
                <c:pt idx="100">
                  <c:v>40948</c:v>
                </c:pt>
                <c:pt idx="101">
                  <c:v>40949</c:v>
                </c:pt>
                <c:pt idx="102">
                  <c:v>40950</c:v>
                </c:pt>
                <c:pt idx="103">
                  <c:v>40951</c:v>
                </c:pt>
                <c:pt idx="104">
                  <c:v>40952</c:v>
                </c:pt>
                <c:pt idx="105">
                  <c:v>40953</c:v>
                </c:pt>
                <c:pt idx="106">
                  <c:v>40954</c:v>
                </c:pt>
                <c:pt idx="107">
                  <c:v>40955</c:v>
                </c:pt>
                <c:pt idx="108">
                  <c:v>40956</c:v>
                </c:pt>
                <c:pt idx="109">
                  <c:v>40957</c:v>
                </c:pt>
                <c:pt idx="110">
                  <c:v>40958</c:v>
                </c:pt>
                <c:pt idx="111">
                  <c:v>40959</c:v>
                </c:pt>
                <c:pt idx="112">
                  <c:v>40960</c:v>
                </c:pt>
                <c:pt idx="113">
                  <c:v>40961</c:v>
                </c:pt>
                <c:pt idx="114">
                  <c:v>40962</c:v>
                </c:pt>
                <c:pt idx="115">
                  <c:v>40963</c:v>
                </c:pt>
                <c:pt idx="116">
                  <c:v>40964</c:v>
                </c:pt>
                <c:pt idx="117">
                  <c:v>40965</c:v>
                </c:pt>
                <c:pt idx="118">
                  <c:v>40966</c:v>
                </c:pt>
                <c:pt idx="119">
                  <c:v>40967</c:v>
                </c:pt>
                <c:pt idx="120">
                  <c:v>40968</c:v>
                </c:pt>
                <c:pt idx="121">
                  <c:v>40969</c:v>
                </c:pt>
                <c:pt idx="122">
                  <c:v>40970</c:v>
                </c:pt>
                <c:pt idx="123">
                  <c:v>40971</c:v>
                </c:pt>
                <c:pt idx="124">
                  <c:v>40972</c:v>
                </c:pt>
                <c:pt idx="125">
                  <c:v>40973</c:v>
                </c:pt>
                <c:pt idx="126">
                  <c:v>40974</c:v>
                </c:pt>
                <c:pt idx="127">
                  <c:v>40975</c:v>
                </c:pt>
                <c:pt idx="128">
                  <c:v>40976</c:v>
                </c:pt>
                <c:pt idx="129">
                  <c:v>40977</c:v>
                </c:pt>
                <c:pt idx="130">
                  <c:v>40978</c:v>
                </c:pt>
                <c:pt idx="131">
                  <c:v>40979</c:v>
                </c:pt>
                <c:pt idx="132">
                  <c:v>40980</c:v>
                </c:pt>
                <c:pt idx="133">
                  <c:v>40981</c:v>
                </c:pt>
                <c:pt idx="134">
                  <c:v>40982</c:v>
                </c:pt>
                <c:pt idx="135">
                  <c:v>40983</c:v>
                </c:pt>
                <c:pt idx="136">
                  <c:v>40984</c:v>
                </c:pt>
                <c:pt idx="137">
                  <c:v>40985</c:v>
                </c:pt>
                <c:pt idx="138">
                  <c:v>40986</c:v>
                </c:pt>
                <c:pt idx="139">
                  <c:v>40987</c:v>
                </c:pt>
                <c:pt idx="140">
                  <c:v>40988</c:v>
                </c:pt>
                <c:pt idx="141">
                  <c:v>40989</c:v>
                </c:pt>
                <c:pt idx="142">
                  <c:v>40990</c:v>
                </c:pt>
                <c:pt idx="143">
                  <c:v>40991</c:v>
                </c:pt>
                <c:pt idx="144">
                  <c:v>40992</c:v>
                </c:pt>
                <c:pt idx="145">
                  <c:v>40993</c:v>
                </c:pt>
                <c:pt idx="146">
                  <c:v>40994</c:v>
                </c:pt>
                <c:pt idx="147">
                  <c:v>40995</c:v>
                </c:pt>
                <c:pt idx="148">
                  <c:v>40996</c:v>
                </c:pt>
                <c:pt idx="149">
                  <c:v>40997</c:v>
                </c:pt>
                <c:pt idx="150">
                  <c:v>40998</c:v>
                </c:pt>
                <c:pt idx="151">
                  <c:v>40999</c:v>
                </c:pt>
                <c:pt idx="152">
                  <c:v>41000</c:v>
                </c:pt>
                <c:pt idx="153">
                  <c:v>41001</c:v>
                </c:pt>
                <c:pt idx="154">
                  <c:v>41002</c:v>
                </c:pt>
                <c:pt idx="155">
                  <c:v>41003</c:v>
                </c:pt>
                <c:pt idx="156">
                  <c:v>41004</c:v>
                </c:pt>
                <c:pt idx="157">
                  <c:v>41005</c:v>
                </c:pt>
                <c:pt idx="158">
                  <c:v>41006</c:v>
                </c:pt>
                <c:pt idx="159">
                  <c:v>41007</c:v>
                </c:pt>
                <c:pt idx="160">
                  <c:v>41008</c:v>
                </c:pt>
                <c:pt idx="161">
                  <c:v>41009</c:v>
                </c:pt>
              </c:numCache>
            </c:numRef>
          </c:cat>
          <c:val>
            <c:numRef>
              <c:f>indicator_sugar!$J$2:$J$163</c:f>
              <c:numCache>
                <c:formatCode>General</c:formatCode>
                <c:ptCount val="16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0</c:v>
                </c:pt>
                <c:pt idx="25">
                  <c:v>3.8994929870262443E-2</c:v>
                </c:pt>
                <c:pt idx="26">
                  <c:v>7.0832909996495372E-2</c:v>
                </c:pt>
                <c:pt idx="27">
                  <c:v>2.4682711657188414E-2</c:v>
                </c:pt>
                <c:pt idx="28">
                  <c:v>3.3563487189371702E-2</c:v>
                </c:pt>
                <c:pt idx="29">
                  <c:v>5.5062422803182E-2</c:v>
                </c:pt>
                <c:pt idx="30">
                  <c:v>5.3027976537976758E-2</c:v>
                </c:pt>
                <c:pt idx="31">
                  <c:v>5.1746755685668076E-2</c:v>
                </c:pt>
                <c:pt idx="32">
                  <c:v>6.1788974292581109E-2</c:v>
                </c:pt>
                <c:pt idx="33">
                  <c:v>6.6090582043708976E-2</c:v>
                </c:pt>
                <c:pt idx="34">
                  <c:v>7.559799095588042E-2</c:v>
                </c:pt>
                <c:pt idx="35">
                  <c:v>7.2432147302338795E-2</c:v>
                </c:pt>
                <c:pt idx="36">
                  <c:v>7.2963373600997763E-2</c:v>
                </c:pt>
                <c:pt idx="37">
                  <c:v>7.5983925106981764E-2</c:v>
                </c:pt>
                <c:pt idx="38">
                  <c:v>8.1306047716633856E-2</c:v>
                </c:pt>
                <c:pt idx="39">
                  <c:v>7.8824829092787763E-2</c:v>
                </c:pt>
                <c:pt idx="40">
                  <c:v>8.0995346227287587E-2</c:v>
                </c:pt>
                <c:pt idx="41">
                  <c:v>9.3364670742276806E-2</c:v>
                </c:pt>
                <c:pt idx="42">
                  <c:v>8.9735641053068665E-2</c:v>
                </c:pt>
                <c:pt idx="43">
                  <c:v>9.1516812625889482E-2</c:v>
                </c:pt>
                <c:pt idx="44">
                  <c:v>9.3486107166996499E-2</c:v>
                </c:pt>
                <c:pt idx="45">
                  <c:v>9.3808712268752925E-2</c:v>
                </c:pt>
                <c:pt idx="46">
                  <c:v>9.7417850413698687E-2</c:v>
                </c:pt>
                <c:pt idx="47">
                  <c:v>9.3253855905849004E-2</c:v>
                </c:pt>
                <c:pt idx="48">
                  <c:v>9.2968438745723053E-2</c:v>
                </c:pt>
                <c:pt idx="49">
                  <c:v>9.5737975270830736E-2</c:v>
                </c:pt>
                <c:pt idx="50">
                  <c:v>9.0555795944288878E-2</c:v>
                </c:pt>
                <c:pt idx="51">
                  <c:v>9.2351058305469289E-2</c:v>
                </c:pt>
                <c:pt idx="52">
                  <c:v>9.3886267052676886E-2</c:v>
                </c:pt>
                <c:pt idx="53">
                  <c:v>9.5954669667244322E-2</c:v>
                </c:pt>
                <c:pt idx="54">
                  <c:v>9.5205352843840088E-2</c:v>
                </c:pt>
                <c:pt idx="55">
                  <c:v>9.4799838627460151E-2</c:v>
                </c:pt>
                <c:pt idx="56">
                  <c:v>0.10138220887802647</c:v>
                </c:pt>
                <c:pt idx="57">
                  <c:v>0.10044945770483378</c:v>
                </c:pt>
                <c:pt idx="58">
                  <c:v>0.10170242621323794</c:v>
                </c:pt>
                <c:pt idx="59">
                  <c:v>0.10358704969248064</c:v>
                </c:pt>
                <c:pt idx="60">
                  <c:v>0.11726312662095814</c:v>
                </c:pt>
                <c:pt idx="61">
                  <c:v>0.12934062730432014</c:v>
                </c:pt>
                <c:pt idx="62">
                  <c:v>0.10287191657657357</c:v>
                </c:pt>
                <c:pt idx="63">
                  <c:v>8.6197982935605405E-2</c:v>
                </c:pt>
                <c:pt idx="64">
                  <c:v>9.0072628032947868E-2</c:v>
                </c:pt>
                <c:pt idx="65">
                  <c:v>0.1005168392176902</c:v>
                </c:pt>
                <c:pt idx="66">
                  <c:v>0.10494779675405404</c:v>
                </c:pt>
                <c:pt idx="67">
                  <c:v>0.10279578396908096</c:v>
                </c:pt>
                <c:pt idx="68">
                  <c:v>0.10730984924594976</c:v>
                </c:pt>
                <c:pt idx="69">
                  <c:v>0.10979239613367216</c:v>
                </c:pt>
                <c:pt idx="70">
                  <c:v>0.10547199894548849</c:v>
                </c:pt>
                <c:pt idx="71">
                  <c:v>0.10559982863159681</c:v>
                </c:pt>
                <c:pt idx="72">
                  <c:v>0.10494964421348674</c:v>
                </c:pt>
                <c:pt idx="73">
                  <c:v>0.11095102415784182</c:v>
                </c:pt>
                <c:pt idx="74">
                  <c:v>0.10650928635970339</c:v>
                </c:pt>
                <c:pt idx="75">
                  <c:v>0.10820246643432459</c:v>
                </c:pt>
                <c:pt idx="76">
                  <c:v>0.11082919845712884</c:v>
                </c:pt>
                <c:pt idx="77">
                  <c:v>0.1078423855679929</c:v>
                </c:pt>
                <c:pt idx="78">
                  <c:v>0.10616268720652376</c:v>
                </c:pt>
                <c:pt idx="79">
                  <c:v>0.10898904175050803</c:v>
                </c:pt>
                <c:pt idx="80">
                  <c:v>0.11081006231795698</c:v>
                </c:pt>
                <c:pt idx="81">
                  <c:v>0.11226284979957861</c:v>
                </c:pt>
                <c:pt idx="82">
                  <c:v>0.11226216835469899</c:v>
                </c:pt>
                <c:pt idx="83">
                  <c:v>0.11136040392444421</c:v>
                </c:pt>
                <c:pt idx="84">
                  <c:v>0.11368430099356572</c:v>
                </c:pt>
                <c:pt idx="85">
                  <c:v>0.115800694296583</c:v>
                </c:pt>
                <c:pt idx="86">
                  <c:v>0.11373020171273639</c:v>
                </c:pt>
                <c:pt idx="87">
                  <c:v>0.11198365901576184</c:v>
                </c:pt>
                <c:pt idx="88">
                  <c:v>0.11685265982237811</c:v>
                </c:pt>
                <c:pt idx="89">
                  <c:v>0.11592601150818056</c:v>
                </c:pt>
                <c:pt idx="90">
                  <c:v>0.12536707951113882</c:v>
                </c:pt>
                <c:pt idx="91">
                  <c:v>0.12609521946982188</c:v>
                </c:pt>
                <c:pt idx="92">
                  <c:v>0.10810371453686088</c:v>
                </c:pt>
                <c:pt idx="93">
                  <c:v>9.9707846256981175E-2</c:v>
                </c:pt>
                <c:pt idx="94">
                  <c:v>0.10193250086748999</c:v>
                </c:pt>
                <c:pt idx="95">
                  <c:v>0.10838430015964734</c:v>
                </c:pt>
                <c:pt idx="96">
                  <c:v>0.11537034162620877</c:v>
                </c:pt>
                <c:pt idx="97">
                  <c:v>0.1080584053429177</c:v>
                </c:pt>
                <c:pt idx="98">
                  <c:v>0.11730513565377249</c:v>
                </c:pt>
                <c:pt idx="99">
                  <c:v>0.11174610769285966</c:v>
                </c:pt>
                <c:pt idx="100">
                  <c:v>0.1128316461289436</c:v>
                </c:pt>
                <c:pt idx="101">
                  <c:v>0.11247666506833076</c:v>
                </c:pt>
                <c:pt idx="102">
                  <c:v>0.11635768989671076</c:v>
                </c:pt>
                <c:pt idx="103">
                  <c:v>0.11694500501842414</c:v>
                </c:pt>
                <c:pt idx="104">
                  <c:v>0.1173612407165628</c:v>
                </c:pt>
                <c:pt idx="105">
                  <c:v>0.11835163105694192</c:v>
                </c:pt>
                <c:pt idx="106">
                  <c:v>0.11514837987280885</c:v>
                </c:pt>
                <c:pt idx="107">
                  <c:v>0.11562094502126891</c:v>
                </c:pt>
                <c:pt idx="108">
                  <c:v>0.11127897669117201</c:v>
                </c:pt>
                <c:pt idx="109">
                  <c:v>0.1160053950285401</c:v>
                </c:pt>
                <c:pt idx="110">
                  <c:v>0.11665381345875248</c:v>
                </c:pt>
                <c:pt idx="111">
                  <c:v>0.1111073551585242</c:v>
                </c:pt>
                <c:pt idx="112">
                  <c:v>0.11538788120876715</c:v>
                </c:pt>
                <c:pt idx="113">
                  <c:v>0.11600827167119093</c:v>
                </c:pt>
                <c:pt idx="114">
                  <c:v>0.12154145684618682</c:v>
                </c:pt>
                <c:pt idx="115">
                  <c:v>0.11427058097847823</c:v>
                </c:pt>
                <c:pt idx="116">
                  <c:v>0.11609862642482613</c:v>
                </c:pt>
                <c:pt idx="117">
                  <c:v>0.11616763521279991</c:v>
                </c:pt>
                <c:pt idx="118">
                  <c:v>0.12043219599459855</c:v>
                </c:pt>
                <c:pt idx="119">
                  <c:v>0.11900174205044844</c:v>
                </c:pt>
                <c:pt idx="120">
                  <c:v>0.11729626205911532</c:v>
                </c:pt>
                <c:pt idx="121">
                  <c:v>0.11729626205911532</c:v>
                </c:pt>
                <c:pt idx="122">
                  <c:v>0.11480730914369916</c:v>
                </c:pt>
                <c:pt idx="123">
                  <c:v>0.11534013894270136</c:v>
                </c:pt>
                <c:pt idx="124">
                  <c:v>0.12085484607778631</c:v>
                </c:pt>
                <c:pt idx="125">
                  <c:v>0.11341943641719132</c:v>
                </c:pt>
                <c:pt idx="126">
                  <c:v>0.11624992079157087</c:v>
                </c:pt>
                <c:pt idx="127">
                  <c:v>0.11846672483174898</c:v>
                </c:pt>
                <c:pt idx="128">
                  <c:v>0.11984649967340885</c:v>
                </c:pt>
                <c:pt idx="129">
                  <c:v>0.11738191416748534</c:v>
                </c:pt>
                <c:pt idx="130">
                  <c:v>0.11598733639907004</c:v>
                </c:pt>
                <c:pt idx="131">
                  <c:v>0.11771777869111488</c:v>
                </c:pt>
                <c:pt idx="132">
                  <c:v>0.11849174265053025</c:v>
                </c:pt>
                <c:pt idx="133">
                  <c:v>0.12231549918279276</c:v>
                </c:pt>
                <c:pt idx="134">
                  <c:v>0.12192482209966729</c:v>
                </c:pt>
                <c:pt idx="135">
                  <c:v>0.12229385765391242</c:v>
                </c:pt>
                <c:pt idx="136">
                  <c:v>0.11969889192788219</c:v>
                </c:pt>
                <c:pt idx="137">
                  <c:v>0.11982548244630939</c:v>
                </c:pt>
                <c:pt idx="138">
                  <c:v>0.12080308684885534</c:v>
                </c:pt>
                <c:pt idx="139">
                  <c:v>0.12312537864745383</c:v>
                </c:pt>
                <c:pt idx="140">
                  <c:v>0.12563304479395165</c:v>
                </c:pt>
                <c:pt idx="141">
                  <c:v>0.11958700226931088</c:v>
                </c:pt>
                <c:pt idx="142">
                  <c:v>0.12220402928558659</c:v>
                </c:pt>
                <c:pt idx="143">
                  <c:v>0.1288404499095904</c:v>
                </c:pt>
                <c:pt idx="144">
                  <c:v>0.11830566564085766</c:v>
                </c:pt>
                <c:pt idx="145">
                  <c:v>0.11777482144120967</c:v>
                </c:pt>
                <c:pt idx="146">
                  <c:v>0.12804590057567763</c:v>
                </c:pt>
                <c:pt idx="147">
                  <c:v>0.12581776940223943</c:v>
                </c:pt>
                <c:pt idx="148">
                  <c:v>0.12343702988515476</c:v>
                </c:pt>
                <c:pt idx="149">
                  <c:v>0.12167579071936864</c:v>
                </c:pt>
                <c:pt idx="150">
                  <c:v>0.11878833266693163</c:v>
                </c:pt>
                <c:pt idx="151">
                  <c:v>0.15176288949517772</c:v>
                </c:pt>
                <c:pt idx="152">
                  <c:v>0.11936326373385905</c:v>
                </c:pt>
                <c:pt idx="153">
                  <c:v>0.12090184918260879</c:v>
                </c:pt>
                <c:pt idx="154">
                  <c:v>0.11828281943968927</c:v>
                </c:pt>
                <c:pt idx="155">
                  <c:v>0.12129843106427082</c:v>
                </c:pt>
                <c:pt idx="156">
                  <c:v>0.13869637882215888</c:v>
                </c:pt>
                <c:pt idx="157">
                  <c:v>0.12885821308088655</c:v>
                </c:pt>
                <c:pt idx="158">
                  <c:v>0.11107742967897448</c:v>
                </c:pt>
                <c:pt idx="159">
                  <c:v>0.13033949011019486</c:v>
                </c:pt>
                <c:pt idx="160">
                  <c:v>0.13959213677549123</c:v>
                </c:pt>
                <c:pt idx="161">
                  <c:v>0.1296481105376085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B3-4A0D-A2B2-3C61E4D49944}"/>
            </c:ext>
          </c:extLst>
        </c:ser>
        <c:ser>
          <c:idx val="2"/>
          <c:order val="2"/>
          <c:tx>
            <c:strRef>
              <c:f>indicator_sugar!$K$1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indicator_sugar!$H$2:$H$163</c:f>
              <c:numCache>
                <c:formatCode>[$-409]d\-mmm;@</c:formatCode>
                <c:ptCount val="162"/>
                <c:pt idx="0">
                  <c:v>40848</c:v>
                </c:pt>
                <c:pt idx="1">
                  <c:v>40849</c:v>
                </c:pt>
                <c:pt idx="2">
                  <c:v>40850</c:v>
                </c:pt>
                <c:pt idx="3">
                  <c:v>40851</c:v>
                </c:pt>
                <c:pt idx="4">
                  <c:v>40852</c:v>
                </c:pt>
                <c:pt idx="5">
                  <c:v>40853</c:v>
                </c:pt>
                <c:pt idx="6">
                  <c:v>40854</c:v>
                </c:pt>
                <c:pt idx="7">
                  <c:v>40855</c:v>
                </c:pt>
                <c:pt idx="8">
                  <c:v>40856</c:v>
                </c:pt>
                <c:pt idx="9">
                  <c:v>40857</c:v>
                </c:pt>
                <c:pt idx="10">
                  <c:v>40858</c:v>
                </c:pt>
                <c:pt idx="11">
                  <c:v>40859</c:v>
                </c:pt>
                <c:pt idx="12">
                  <c:v>40860</c:v>
                </c:pt>
                <c:pt idx="13">
                  <c:v>40861</c:v>
                </c:pt>
                <c:pt idx="14">
                  <c:v>40862</c:v>
                </c:pt>
                <c:pt idx="15">
                  <c:v>40863</c:v>
                </c:pt>
                <c:pt idx="16">
                  <c:v>40864</c:v>
                </c:pt>
                <c:pt idx="17">
                  <c:v>40865</c:v>
                </c:pt>
                <c:pt idx="18">
                  <c:v>40866</c:v>
                </c:pt>
                <c:pt idx="19">
                  <c:v>40867</c:v>
                </c:pt>
                <c:pt idx="20">
                  <c:v>40868</c:v>
                </c:pt>
                <c:pt idx="21">
                  <c:v>40869</c:v>
                </c:pt>
                <c:pt idx="22">
                  <c:v>40870</c:v>
                </c:pt>
                <c:pt idx="23">
                  <c:v>40871</c:v>
                </c:pt>
                <c:pt idx="24">
                  <c:v>40872</c:v>
                </c:pt>
                <c:pt idx="25">
                  <c:v>40873</c:v>
                </c:pt>
                <c:pt idx="26">
                  <c:v>40874</c:v>
                </c:pt>
                <c:pt idx="27">
                  <c:v>40875</c:v>
                </c:pt>
                <c:pt idx="28">
                  <c:v>40876</c:v>
                </c:pt>
                <c:pt idx="29">
                  <c:v>40877</c:v>
                </c:pt>
                <c:pt idx="30">
                  <c:v>40878</c:v>
                </c:pt>
                <c:pt idx="31">
                  <c:v>40879</c:v>
                </c:pt>
                <c:pt idx="32">
                  <c:v>40880</c:v>
                </c:pt>
                <c:pt idx="33">
                  <c:v>40881</c:v>
                </c:pt>
                <c:pt idx="34">
                  <c:v>40882</c:v>
                </c:pt>
                <c:pt idx="35">
                  <c:v>40883</c:v>
                </c:pt>
                <c:pt idx="36">
                  <c:v>40884</c:v>
                </c:pt>
                <c:pt idx="37">
                  <c:v>40885</c:v>
                </c:pt>
                <c:pt idx="38">
                  <c:v>40886</c:v>
                </c:pt>
                <c:pt idx="39">
                  <c:v>40887</c:v>
                </c:pt>
                <c:pt idx="40">
                  <c:v>40888</c:v>
                </c:pt>
                <c:pt idx="41">
                  <c:v>40889</c:v>
                </c:pt>
                <c:pt idx="42">
                  <c:v>40890</c:v>
                </c:pt>
                <c:pt idx="43">
                  <c:v>40891</c:v>
                </c:pt>
                <c:pt idx="44">
                  <c:v>40892</c:v>
                </c:pt>
                <c:pt idx="45">
                  <c:v>40893</c:v>
                </c:pt>
                <c:pt idx="46">
                  <c:v>40894</c:v>
                </c:pt>
                <c:pt idx="47">
                  <c:v>40895</c:v>
                </c:pt>
                <c:pt idx="48">
                  <c:v>40896</c:v>
                </c:pt>
                <c:pt idx="49">
                  <c:v>40897</c:v>
                </c:pt>
                <c:pt idx="50">
                  <c:v>40898</c:v>
                </c:pt>
                <c:pt idx="51">
                  <c:v>40899</c:v>
                </c:pt>
                <c:pt idx="52">
                  <c:v>40900</c:v>
                </c:pt>
                <c:pt idx="53">
                  <c:v>40901</c:v>
                </c:pt>
                <c:pt idx="54">
                  <c:v>40902</c:v>
                </c:pt>
                <c:pt idx="55">
                  <c:v>40903</c:v>
                </c:pt>
                <c:pt idx="56">
                  <c:v>40904</c:v>
                </c:pt>
                <c:pt idx="57">
                  <c:v>40905</c:v>
                </c:pt>
                <c:pt idx="58">
                  <c:v>40906</c:v>
                </c:pt>
                <c:pt idx="59">
                  <c:v>40907</c:v>
                </c:pt>
                <c:pt idx="60">
                  <c:v>40908</c:v>
                </c:pt>
                <c:pt idx="61">
                  <c:v>40909</c:v>
                </c:pt>
                <c:pt idx="62">
                  <c:v>40910</c:v>
                </c:pt>
                <c:pt idx="63">
                  <c:v>40911</c:v>
                </c:pt>
                <c:pt idx="64">
                  <c:v>40912</c:v>
                </c:pt>
                <c:pt idx="65">
                  <c:v>40913</c:v>
                </c:pt>
                <c:pt idx="66">
                  <c:v>40914</c:v>
                </c:pt>
                <c:pt idx="67">
                  <c:v>40915</c:v>
                </c:pt>
                <c:pt idx="68">
                  <c:v>40916</c:v>
                </c:pt>
                <c:pt idx="69">
                  <c:v>40917</c:v>
                </c:pt>
                <c:pt idx="70">
                  <c:v>40918</c:v>
                </c:pt>
                <c:pt idx="71">
                  <c:v>40919</c:v>
                </c:pt>
                <c:pt idx="72">
                  <c:v>40920</c:v>
                </c:pt>
                <c:pt idx="73">
                  <c:v>40921</c:v>
                </c:pt>
                <c:pt idx="74">
                  <c:v>40922</c:v>
                </c:pt>
                <c:pt idx="75">
                  <c:v>40923</c:v>
                </c:pt>
                <c:pt idx="76">
                  <c:v>40924</c:v>
                </c:pt>
                <c:pt idx="77">
                  <c:v>40925</c:v>
                </c:pt>
                <c:pt idx="78">
                  <c:v>40926</c:v>
                </c:pt>
                <c:pt idx="79">
                  <c:v>40927</c:v>
                </c:pt>
                <c:pt idx="80">
                  <c:v>40928</c:v>
                </c:pt>
                <c:pt idx="81">
                  <c:v>40929</c:v>
                </c:pt>
                <c:pt idx="82">
                  <c:v>40930</c:v>
                </c:pt>
                <c:pt idx="83">
                  <c:v>40931</c:v>
                </c:pt>
                <c:pt idx="84">
                  <c:v>40932</c:v>
                </c:pt>
                <c:pt idx="85">
                  <c:v>40933</c:v>
                </c:pt>
                <c:pt idx="86">
                  <c:v>40934</c:v>
                </c:pt>
                <c:pt idx="87">
                  <c:v>40935</c:v>
                </c:pt>
                <c:pt idx="88">
                  <c:v>40936</c:v>
                </c:pt>
                <c:pt idx="89">
                  <c:v>40937</c:v>
                </c:pt>
                <c:pt idx="90">
                  <c:v>40938</c:v>
                </c:pt>
                <c:pt idx="91">
                  <c:v>40939</c:v>
                </c:pt>
                <c:pt idx="92">
                  <c:v>40940</c:v>
                </c:pt>
                <c:pt idx="93">
                  <c:v>40941</c:v>
                </c:pt>
                <c:pt idx="94">
                  <c:v>40942</c:v>
                </c:pt>
                <c:pt idx="95">
                  <c:v>40943</c:v>
                </c:pt>
                <c:pt idx="96">
                  <c:v>40944</c:v>
                </c:pt>
                <c:pt idx="97">
                  <c:v>40945</c:v>
                </c:pt>
                <c:pt idx="98">
                  <c:v>40946</c:v>
                </c:pt>
                <c:pt idx="99">
                  <c:v>40947</c:v>
                </c:pt>
                <c:pt idx="100">
                  <c:v>40948</c:v>
                </c:pt>
                <c:pt idx="101">
                  <c:v>40949</c:v>
                </c:pt>
                <c:pt idx="102">
                  <c:v>40950</c:v>
                </c:pt>
                <c:pt idx="103">
                  <c:v>40951</c:v>
                </c:pt>
                <c:pt idx="104">
                  <c:v>40952</c:v>
                </c:pt>
                <c:pt idx="105">
                  <c:v>40953</c:v>
                </c:pt>
                <c:pt idx="106">
                  <c:v>40954</c:v>
                </c:pt>
                <c:pt idx="107">
                  <c:v>40955</c:v>
                </c:pt>
                <c:pt idx="108">
                  <c:v>40956</c:v>
                </c:pt>
                <c:pt idx="109">
                  <c:v>40957</c:v>
                </c:pt>
                <c:pt idx="110">
                  <c:v>40958</c:v>
                </c:pt>
                <c:pt idx="111">
                  <c:v>40959</c:v>
                </c:pt>
                <c:pt idx="112">
                  <c:v>40960</c:v>
                </c:pt>
                <c:pt idx="113">
                  <c:v>40961</c:v>
                </c:pt>
                <c:pt idx="114">
                  <c:v>40962</c:v>
                </c:pt>
                <c:pt idx="115">
                  <c:v>40963</c:v>
                </c:pt>
                <c:pt idx="116">
                  <c:v>40964</c:v>
                </c:pt>
                <c:pt idx="117">
                  <c:v>40965</c:v>
                </c:pt>
                <c:pt idx="118">
                  <c:v>40966</c:v>
                </c:pt>
                <c:pt idx="119">
                  <c:v>40967</c:v>
                </c:pt>
                <c:pt idx="120">
                  <c:v>40968</c:v>
                </c:pt>
                <c:pt idx="121">
                  <c:v>40969</c:v>
                </c:pt>
                <c:pt idx="122">
                  <c:v>40970</c:v>
                </c:pt>
                <c:pt idx="123">
                  <c:v>40971</c:v>
                </c:pt>
                <c:pt idx="124">
                  <c:v>40972</c:v>
                </c:pt>
                <c:pt idx="125">
                  <c:v>40973</c:v>
                </c:pt>
                <c:pt idx="126">
                  <c:v>40974</c:v>
                </c:pt>
                <c:pt idx="127">
                  <c:v>40975</c:v>
                </c:pt>
                <c:pt idx="128">
                  <c:v>40976</c:v>
                </c:pt>
                <c:pt idx="129">
                  <c:v>40977</c:v>
                </c:pt>
                <c:pt idx="130">
                  <c:v>40978</c:v>
                </c:pt>
                <c:pt idx="131">
                  <c:v>40979</c:v>
                </c:pt>
                <c:pt idx="132">
                  <c:v>40980</c:v>
                </c:pt>
                <c:pt idx="133">
                  <c:v>40981</c:v>
                </c:pt>
                <c:pt idx="134">
                  <c:v>40982</c:v>
                </c:pt>
                <c:pt idx="135">
                  <c:v>40983</c:v>
                </c:pt>
                <c:pt idx="136">
                  <c:v>40984</c:v>
                </c:pt>
                <c:pt idx="137">
                  <c:v>40985</c:v>
                </c:pt>
                <c:pt idx="138">
                  <c:v>40986</c:v>
                </c:pt>
                <c:pt idx="139">
                  <c:v>40987</c:v>
                </c:pt>
                <c:pt idx="140">
                  <c:v>40988</c:v>
                </c:pt>
                <c:pt idx="141">
                  <c:v>40989</c:v>
                </c:pt>
                <c:pt idx="142">
                  <c:v>40990</c:v>
                </c:pt>
                <c:pt idx="143">
                  <c:v>40991</c:v>
                </c:pt>
                <c:pt idx="144">
                  <c:v>40992</c:v>
                </c:pt>
                <c:pt idx="145">
                  <c:v>40993</c:v>
                </c:pt>
                <c:pt idx="146">
                  <c:v>40994</c:v>
                </c:pt>
                <c:pt idx="147">
                  <c:v>40995</c:v>
                </c:pt>
                <c:pt idx="148">
                  <c:v>40996</c:v>
                </c:pt>
                <c:pt idx="149">
                  <c:v>40997</c:v>
                </c:pt>
                <c:pt idx="150">
                  <c:v>40998</c:v>
                </c:pt>
                <c:pt idx="151">
                  <c:v>40999</c:v>
                </c:pt>
                <c:pt idx="152">
                  <c:v>41000</c:v>
                </c:pt>
                <c:pt idx="153">
                  <c:v>41001</c:v>
                </c:pt>
                <c:pt idx="154">
                  <c:v>41002</c:v>
                </c:pt>
                <c:pt idx="155">
                  <c:v>41003</c:v>
                </c:pt>
                <c:pt idx="156">
                  <c:v>41004</c:v>
                </c:pt>
                <c:pt idx="157">
                  <c:v>41005</c:v>
                </c:pt>
                <c:pt idx="158">
                  <c:v>41006</c:v>
                </c:pt>
                <c:pt idx="159">
                  <c:v>41007</c:v>
                </c:pt>
                <c:pt idx="160">
                  <c:v>41008</c:v>
                </c:pt>
                <c:pt idx="161">
                  <c:v>41009</c:v>
                </c:pt>
              </c:numCache>
            </c:numRef>
          </c:cat>
          <c:val>
            <c:numRef>
              <c:f>indicator_sugar!$K$2:$K$163</c:f>
              <c:numCache>
                <c:formatCode>General</c:formatCode>
                <c:ptCount val="16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6.8457338103067615E-3</c:v>
                </c:pt>
                <c:pt idx="31">
                  <c:v>2.5152274536533958E-2</c:v>
                </c:pt>
                <c:pt idx="32">
                  <c:v>4.8247452005281626E-2</c:v>
                </c:pt>
                <c:pt idx="33">
                  <c:v>5.7673045956819921E-2</c:v>
                </c:pt>
                <c:pt idx="34">
                  <c:v>6.8965351946714187E-2</c:v>
                </c:pt>
                <c:pt idx="35">
                  <c:v>7.2380457758635428E-2</c:v>
                </c:pt>
                <c:pt idx="36">
                  <c:v>8.2121202985878661E-2</c:v>
                </c:pt>
                <c:pt idx="37">
                  <c:v>8.303589244661258E-2</c:v>
                </c:pt>
                <c:pt idx="38">
                  <c:v>6.8906095984621704E-2</c:v>
                </c:pt>
                <c:pt idx="39">
                  <c:v>7.8693638754574177E-2</c:v>
                </c:pt>
                <c:pt idx="40">
                  <c:v>7.6478160789749186E-2</c:v>
                </c:pt>
                <c:pt idx="41">
                  <c:v>8.0466578195274835E-2</c:v>
                </c:pt>
                <c:pt idx="42">
                  <c:v>8.3804201384219873E-2</c:v>
                </c:pt>
                <c:pt idx="43">
                  <c:v>8.6003329616861524E-2</c:v>
                </c:pt>
                <c:pt idx="44">
                  <c:v>9.8808712885286878E-2</c:v>
                </c:pt>
                <c:pt idx="45">
                  <c:v>9.4121766087356548E-2</c:v>
                </c:pt>
                <c:pt idx="46">
                  <c:v>8.4725432961263072E-2</c:v>
                </c:pt>
                <c:pt idx="47">
                  <c:v>9.0166463457938287E-2</c:v>
                </c:pt>
                <c:pt idx="48">
                  <c:v>9.3550553271149167E-2</c:v>
                </c:pt>
                <c:pt idx="49">
                  <c:v>9.3110675104973492E-2</c:v>
                </c:pt>
                <c:pt idx="50">
                  <c:v>9.3374318550469196E-2</c:v>
                </c:pt>
                <c:pt idx="51">
                  <c:v>9.0178385502478531E-2</c:v>
                </c:pt>
                <c:pt idx="52">
                  <c:v>9.6245069956992252E-2</c:v>
                </c:pt>
                <c:pt idx="53">
                  <c:v>9.7046524011381335E-2</c:v>
                </c:pt>
                <c:pt idx="54">
                  <c:v>9.5022289461359613E-2</c:v>
                </c:pt>
                <c:pt idx="55">
                  <c:v>9.5359571846037702E-2</c:v>
                </c:pt>
                <c:pt idx="56">
                  <c:v>9.2840822063354894E-2</c:v>
                </c:pt>
                <c:pt idx="57">
                  <c:v>9.1343216300032851E-2</c:v>
                </c:pt>
                <c:pt idx="58">
                  <c:v>9.7747056488809339E-2</c:v>
                </c:pt>
                <c:pt idx="59">
                  <c:v>0.10461433975360022</c:v>
                </c:pt>
                <c:pt idx="60">
                  <c:v>0.12145243232209978</c:v>
                </c:pt>
                <c:pt idx="61">
                  <c:v>0.11773921298027624</c:v>
                </c:pt>
                <c:pt idx="62">
                  <c:v>8.8844580051754524E-2</c:v>
                </c:pt>
                <c:pt idx="63">
                  <c:v>8.3556826174226856E-2</c:v>
                </c:pt>
                <c:pt idx="64">
                  <c:v>8.6209819012508654E-2</c:v>
                </c:pt>
                <c:pt idx="65">
                  <c:v>8.9760851668572422E-2</c:v>
                </c:pt>
                <c:pt idx="66">
                  <c:v>9.8238952898936291E-2</c:v>
                </c:pt>
                <c:pt idx="67">
                  <c:v>0.10234543464903524</c:v>
                </c:pt>
                <c:pt idx="68">
                  <c:v>0.10141509746462138</c:v>
                </c:pt>
                <c:pt idx="69">
                  <c:v>0.10678563986755649</c:v>
                </c:pt>
                <c:pt idx="70">
                  <c:v>0.10295154105561409</c:v>
                </c:pt>
                <c:pt idx="71">
                  <c:v>0.1070195624121713</c:v>
                </c:pt>
                <c:pt idx="72">
                  <c:v>0.1008776929744237</c:v>
                </c:pt>
                <c:pt idx="73">
                  <c:v>9.7362900003488573E-2</c:v>
                </c:pt>
                <c:pt idx="74">
                  <c:v>9.5384214469590958E-2</c:v>
                </c:pt>
                <c:pt idx="75">
                  <c:v>9.9895968242265834E-2</c:v>
                </c:pt>
                <c:pt idx="76">
                  <c:v>0.10401112668472574</c:v>
                </c:pt>
                <c:pt idx="77">
                  <c:v>0.1044656207323998</c:v>
                </c:pt>
                <c:pt idx="78">
                  <c:v>0.10780885178083793</c:v>
                </c:pt>
                <c:pt idx="79">
                  <c:v>0.10870711826877796</c:v>
                </c:pt>
                <c:pt idx="80">
                  <c:v>0.10616970037482867</c:v>
                </c:pt>
                <c:pt idx="81">
                  <c:v>0.1069410860454159</c:v>
                </c:pt>
                <c:pt idx="82">
                  <c:v>0.10756161461930364</c:v>
                </c:pt>
                <c:pt idx="83">
                  <c:v>0.10475359143845658</c:v>
                </c:pt>
                <c:pt idx="84">
                  <c:v>0.10789903595266974</c:v>
                </c:pt>
                <c:pt idx="85">
                  <c:v>0.10963804598402786</c:v>
                </c:pt>
                <c:pt idx="86">
                  <c:v>0.10774936436679874</c:v>
                </c:pt>
                <c:pt idx="87">
                  <c:v>0.10820127354400998</c:v>
                </c:pt>
                <c:pt idx="88">
                  <c:v>0.10802713919780864</c:v>
                </c:pt>
                <c:pt idx="89">
                  <c:v>0.10877128144030726</c:v>
                </c:pt>
                <c:pt idx="90">
                  <c:v>0.10872701781055209</c:v>
                </c:pt>
                <c:pt idx="91">
                  <c:v>0.10906173211194788</c:v>
                </c:pt>
                <c:pt idx="92">
                  <c:v>0.11325774133143918</c:v>
                </c:pt>
                <c:pt idx="93">
                  <c:v>0.11036031487565121</c:v>
                </c:pt>
                <c:pt idx="94">
                  <c:v>0.11020665117114969</c:v>
                </c:pt>
                <c:pt idx="95">
                  <c:v>0.10855809396508176</c:v>
                </c:pt>
                <c:pt idx="96">
                  <c:v>0.10896151811165919</c:v>
                </c:pt>
                <c:pt idx="97">
                  <c:v>0.11159082431940619</c:v>
                </c:pt>
                <c:pt idx="98">
                  <c:v>0.11115137041169303</c:v>
                </c:pt>
                <c:pt idx="99">
                  <c:v>0.10929050258869272</c:v>
                </c:pt>
                <c:pt idx="100">
                  <c:v>0.1092019801799237</c:v>
                </c:pt>
                <c:pt idx="101">
                  <c:v>0.11315127378592946</c:v>
                </c:pt>
                <c:pt idx="102">
                  <c:v>0.12559519144873402</c:v>
                </c:pt>
                <c:pt idx="103">
                  <c:v>0.11106851253321073</c:v>
                </c:pt>
                <c:pt idx="104">
                  <c:v>0.12760394477337769</c:v>
                </c:pt>
                <c:pt idx="105">
                  <c:v>0.11561480967395515</c:v>
                </c:pt>
                <c:pt idx="106">
                  <c:v>0.11331572246697887</c:v>
                </c:pt>
                <c:pt idx="107">
                  <c:v>0.11211643261206544</c:v>
                </c:pt>
                <c:pt idx="108">
                  <c:v>0.11812054642253625</c:v>
                </c:pt>
                <c:pt idx="109">
                  <c:v>0.12374561781474354</c:v>
                </c:pt>
                <c:pt idx="110">
                  <c:v>0.11385568988782251</c:v>
                </c:pt>
                <c:pt idx="111">
                  <c:v>0.11109967667715846</c:v>
                </c:pt>
                <c:pt idx="112">
                  <c:v>0.10658976648870606</c:v>
                </c:pt>
                <c:pt idx="113">
                  <c:v>0.11344082128285174</c:v>
                </c:pt>
                <c:pt idx="114">
                  <c:v>0.1114293344316863</c:v>
                </c:pt>
                <c:pt idx="115">
                  <c:v>0.11321752308167742</c:v>
                </c:pt>
                <c:pt idx="116">
                  <c:v>0.10974826662204919</c:v>
                </c:pt>
                <c:pt idx="117">
                  <c:v>0.11099169087118117</c:v>
                </c:pt>
                <c:pt idx="118">
                  <c:v>0.11370002424093754</c:v>
                </c:pt>
                <c:pt idx="119">
                  <c:v>0.11127452498356442</c:v>
                </c:pt>
                <c:pt idx="120">
                  <c:v>0.11674697681857084</c:v>
                </c:pt>
                <c:pt idx="121">
                  <c:v>0.11674697681857084</c:v>
                </c:pt>
                <c:pt idx="122">
                  <c:v>0.11914316230808772</c:v>
                </c:pt>
                <c:pt idx="123">
                  <c:v>0.12378678955799836</c:v>
                </c:pt>
                <c:pt idx="124">
                  <c:v>0.10734938003599391</c:v>
                </c:pt>
                <c:pt idx="125">
                  <c:v>0.11244451490408199</c:v>
                </c:pt>
                <c:pt idx="126">
                  <c:v>0.11377605660533113</c:v>
                </c:pt>
                <c:pt idx="127">
                  <c:v>0.11347742115129167</c:v>
                </c:pt>
                <c:pt idx="128">
                  <c:v>0.11625001433223058</c:v>
                </c:pt>
                <c:pt idx="129">
                  <c:v>0.11321028985745124</c:v>
                </c:pt>
                <c:pt idx="130">
                  <c:v>0.11665028036010659</c:v>
                </c:pt>
                <c:pt idx="131">
                  <c:v>0.11766762488044424</c:v>
                </c:pt>
                <c:pt idx="132">
                  <c:v>0.11095790948057764</c:v>
                </c:pt>
                <c:pt idx="133">
                  <c:v>0.11622556203805552</c:v>
                </c:pt>
                <c:pt idx="134">
                  <c:v>0.11604971766628323</c:v>
                </c:pt>
                <c:pt idx="135">
                  <c:v>0.11561284739606172</c:v>
                </c:pt>
                <c:pt idx="136">
                  <c:v>0.12194094638510776</c:v>
                </c:pt>
                <c:pt idx="137">
                  <c:v>0.11234051358320725</c:v>
                </c:pt>
                <c:pt idx="138">
                  <c:v>0.11486960895913717</c:v>
                </c:pt>
                <c:pt idx="139">
                  <c:v>0.12180850421302189</c:v>
                </c:pt>
                <c:pt idx="140">
                  <c:v>0.11720810916452967</c:v>
                </c:pt>
                <c:pt idx="141">
                  <c:v>0.11604897929904093</c:v>
                </c:pt>
                <c:pt idx="142">
                  <c:v>0.11942672419047758</c:v>
                </c:pt>
                <c:pt idx="143">
                  <c:v>0.11931324978807996</c:v>
                </c:pt>
                <c:pt idx="144">
                  <c:v>0.12015420394992239</c:v>
                </c:pt>
                <c:pt idx="145">
                  <c:v>0.1140363169824905</c:v>
                </c:pt>
                <c:pt idx="146">
                  <c:v>0.1159841168738036</c:v>
                </c:pt>
                <c:pt idx="147">
                  <c:v>0.11783030592261773</c:v>
                </c:pt>
                <c:pt idx="148">
                  <c:v>0.11870799189629742</c:v>
                </c:pt>
                <c:pt idx="149">
                  <c:v>0.11819170590825713</c:v>
                </c:pt>
                <c:pt idx="150">
                  <c:v>0.11367022080306489</c:v>
                </c:pt>
                <c:pt idx="151">
                  <c:v>0.12006504724202996</c:v>
                </c:pt>
                <c:pt idx="152">
                  <c:v>0.11381860311731767</c:v>
                </c:pt>
                <c:pt idx="153">
                  <c:v>0.11701311185606864</c:v>
                </c:pt>
                <c:pt idx="154">
                  <c:v>0.11687136377648169</c:v>
                </c:pt>
                <c:pt idx="155">
                  <c:v>0.11701018684847354</c:v>
                </c:pt>
                <c:pt idx="156">
                  <c:v>0.12405987325924599</c:v>
                </c:pt>
                <c:pt idx="157">
                  <c:v>0.1357290319513007</c:v>
                </c:pt>
                <c:pt idx="158">
                  <c:v>0.12980440012435385</c:v>
                </c:pt>
                <c:pt idx="159">
                  <c:v>0.12829246374229125</c:v>
                </c:pt>
                <c:pt idx="160">
                  <c:v>0.1444994436139648</c:v>
                </c:pt>
                <c:pt idx="161">
                  <c:v>0.15335872812040779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B3-4A0D-A2B2-3C61E4D49944}"/>
            </c:ext>
          </c:extLst>
        </c:ser>
        <c:ser>
          <c:idx val="3"/>
          <c:order val="3"/>
          <c:tx>
            <c:strRef>
              <c:f>indicator_sugar!$L$1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indicator_sugar!$H$2:$H$163</c:f>
              <c:numCache>
                <c:formatCode>[$-409]d\-mmm;@</c:formatCode>
                <c:ptCount val="162"/>
                <c:pt idx="0">
                  <c:v>40848</c:v>
                </c:pt>
                <c:pt idx="1">
                  <c:v>40849</c:v>
                </c:pt>
                <c:pt idx="2">
                  <c:v>40850</c:v>
                </c:pt>
                <c:pt idx="3">
                  <c:v>40851</c:v>
                </c:pt>
                <c:pt idx="4">
                  <c:v>40852</c:v>
                </c:pt>
                <c:pt idx="5">
                  <c:v>40853</c:v>
                </c:pt>
                <c:pt idx="6">
                  <c:v>40854</c:v>
                </c:pt>
                <c:pt idx="7">
                  <c:v>40855</c:v>
                </c:pt>
                <c:pt idx="8">
                  <c:v>40856</c:v>
                </c:pt>
                <c:pt idx="9">
                  <c:v>40857</c:v>
                </c:pt>
                <c:pt idx="10">
                  <c:v>40858</c:v>
                </c:pt>
                <c:pt idx="11">
                  <c:v>40859</c:v>
                </c:pt>
                <c:pt idx="12">
                  <c:v>40860</c:v>
                </c:pt>
                <c:pt idx="13">
                  <c:v>40861</c:v>
                </c:pt>
                <c:pt idx="14">
                  <c:v>40862</c:v>
                </c:pt>
                <c:pt idx="15">
                  <c:v>40863</c:v>
                </c:pt>
                <c:pt idx="16">
                  <c:v>40864</c:v>
                </c:pt>
                <c:pt idx="17">
                  <c:v>40865</c:v>
                </c:pt>
                <c:pt idx="18">
                  <c:v>40866</c:v>
                </c:pt>
                <c:pt idx="19">
                  <c:v>40867</c:v>
                </c:pt>
                <c:pt idx="20">
                  <c:v>40868</c:v>
                </c:pt>
                <c:pt idx="21">
                  <c:v>40869</c:v>
                </c:pt>
                <c:pt idx="22">
                  <c:v>40870</c:v>
                </c:pt>
                <c:pt idx="23">
                  <c:v>40871</c:v>
                </c:pt>
                <c:pt idx="24">
                  <c:v>40872</c:v>
                </c:pt>
                <c:pt idx="25">
                  <c:v>40873</c:v>
                </c:pt>
                <c:pt idx="26">
                  <c:v>40874</c:v>
                </c:pt>
                <c:pt idx="27">
                  <c:v>40875</c:v>
                </c:pt>
                <c:pt idx="28">
                  <c:v>40876</c:v>
                </c:pt>
                <c:pt idx="29">
                  <c:v>40877</c:v>
                </c:pt>
                <c:pt idx="30">
                  <c:v>40878</c:v>
                </c:pt>
                <c:pt idx="31">
                  <c:v>40879</c:v>
                </c:pt>
                <c:pt idx="32">
                  <c:v>40880</c:v>
                </c:pt>
                <c:pt idx="33">
                  <c:v>40881</c:v>
                </c:pt>
                <c:pt idx="34">
                  <c:v>40882</c:v>
                </c:pt>
                <c:pt idx="35">
                  <c:v>40883</c:v>
                </c:pt>
                <c:pt idx="36">
                  <c:v>40884</c:v>
                </c:pt>
                <c:pt idx="37">
                  <c:v>40885</c:v>
                </c:pt>
                <c:pt idx="38">
                  <c:v>40886</c:v>
                </c:pt>
                <c:pt idx="39">
                  <c:v>40887</c:v>
                </c:pt>
                <c:pt idx="40">
                  <c:v>40888</c:v>
                </c:pt>
                <c:pt idx="41">
                  <c:v>40889</c:v>
                </c:pt>
                <c:pt idx="42">
                  <c:v>40890</c:v>
                </c:pt>
                <c:pt idx="43">
                  <c:v>40891</c:v>
                </c:pt>
                <c:pt idx="44">
                  <c:v>40892</c:v>
                </c:pt>
                <c:pt idx="45">
                  <c:v>40893</c:v>
                </c:pt>
                <c:pt idx="46">
                  <c:v>40894</c:v>
                </c:pt>
                <c:pt idx="47">
                  <c:v>40895</c:v>
                </c:pt>
                <c:pt idx="48">
                  <c:v>40896</c:v>
                </c:pt>
                <c:pt idx="49">
                  <c:v>40897</c:v>
                </c:pt>
                <c:pt idx="50">
                  <c:v>40898</c:v>
                </c:pt>
                <c:pt idx="51">
                  <c:v>40899</c:v>
                </c:pt>
                <c:pt idx="52">
                  <c:v>40900</c:v>
                </c:pt>
                <c:pt idx="53">
                  <c:v>40901</c:v>
                </c:pt>
                <c:pt idx="54">
                  <c:v>40902</c:v>
                </c:pt>
                <c:pt idx="55">
                  <c:v>40903</c:v>
                </c:pt>
                <c:pt idx="56">
                  <c:v>40904</c:v>
                </c:pt>
                <c:pt idx="57">
                  <c:v>40905</c:v>
                </c:pt>
                <c:pt idx="58">
                  <c:v>40906</c:v>
                </c:pt>
                <c:pt idx="59">
                  <c:v>40907</c:v>
                </c:pt>
                <c:pt idx="60">
                  <c:v>40908</c:v>
                </c:pt>
                <c:pt idx="61">
                  <c:v>40909</c:v>
                </c:pt>
                <c:pt idx="62">
                  <c:v>40910</c:v>
                </c:pt>
                <c:pt idx="63">
                  <c:v>40911</c:v>
                </c:pt>
                <c:pt idx="64">
                  <c:v>40912</c:v>
                </c:pt>
                <c:pt idx="65">
                  <c:v>40913</c:v>
                </c:pt>
                <c:pt idx="66">
                  <c:v>40914</c:v>
                </c:pt>
                <c:pt idx="67">
                  <c:v>40915</c:v>
                </c:pt>
                <c:pt idx="68">
                  <c:v>40916</c:v>
                </c:pt>
                <c:pt idx="69">
                  <c:v>40917</c:v>
                </c:pt>
                <c:pt idx="70">
                  <c:v>40918</c:v>
                </c:pt>
                <c:pt idx="71">
                  <c:v>40919</c:v>
                </c:pt>
                <c:pt idx="72">
                  <c:v>40920</c:v>
                </c:pt>
                <c:pt idx="73">
                  <c:v>40921</c:v>
                </c:pt>
                <c:pt idx="74">
                  <c:v>40922</c:v>
                </c:pt>
                <c:pt idx="75">
                  <c:v>40923</c:v>
                </c:pt>
                <c:pt idx="76">
                  <c:v>40924</c:v>
                </c:pt>
                <c:pt idx="77">
                  <c:v>40925</c:v>
                </c:pt>
                <c:pt idx="78">
                  <c:v>40926</c:v>
                </c:pt>
                <c:pt idx="79">
                  <c:v>40927</c:v>
                </c:pt>
                <c:pt idx="80">
                  <c:v>40928</c:v>
                </c:pt>
                <c:pt idx="81">
                  <c:v>40929</c:v>
                </c:pt>
                <c:pt idx="82">
                  <c:v>40930</c:v>
                </c:pt>
                <c:pt idx="83">
                  <c:v>40931</c:v>
                </c:pt>
                <c:pt idx="84">
                  <c:v>40932</c:v>
                </c:pt>
                <c:pt idx="85">
                  <c:v>40933</c:v>
                </c:pt>
                <c:pt idx="86">
                  <c:v>40934</c:v>
                </c:pt>
                <c:pt idx="87">
                  <c:v>40935</c:v>
                </c:pt>
                <c:pt idx="88">
                  <c:v>40936</c:v>
                </c:pt>
                <c:pt idx="89">
                  <c:v>40937</c:v>
                </c:pt>
                <c:pt idx="90">
                  <c:v>40938</c:v>
                </c:pt>
                <c:pt idx="91">
                  <c:v>40939</c:v>
                </c:pt>
                <c:pt idx="92">
                  <c:v>40940</c:v>
                </c:pt>
                <c:pt idx="93">
                  <c:v>40941</c:v>
                </c:pt>
                <c:pt idx="94">
                  <c:v>40942</c:v>
                </c:pt>
                <c:pt idx="95">
                  <c:v>40943</c:v>
                </c:pt>
                <c:pt idx="96">
                  <c:v>40944</c:v>
                </c:pt>
                <c:pt idx="97">
                  <c:v>40945</c:v>
                </c:pt>
                <c:pt idx="98">
                  <c:v>40946</c:v>
                </c:pt>
                <c:pt idx="99">
                  <c:v>40947</c:v>
                </c:pt>
                <c:pt idx="100">
                  <c:v>40948</c:v>
                </c:pt>
                <c:pt idx="101">
                  <c:v>40949</c:v>
                </c:pt>
                <c:pt idx="102">
                  <c:v>40950</c:v>
                </c:pt>
                <c:pt idx="103">
                  <c:v>40951</c:v>
                </c:pt>
                <c:pt idx="104">
                  <c:v>40952</c:v>
                </c:pt>
                <c:pt idx="105">
                  <c:v>40953</c:v>
                </c:pt>
                <c:pt idx="106">
                  <c:v>40954</c:v>
                </c:pt>
                <c:pt idx="107">
                  <c:v>40955</c:v>
                </c:pt>
                <c:pt idx="108">
                  <c:v>40956</c:v>
                </c:pt>
                <c:pt idx="109">
                  <c:v>40957</c:v>
                </c:pt>
                <c:pt idx="110">
                  <c:v>40958</c:v>
                </c:pt>
                <c:pt idx="111">
                  <c:v>40959</c:v>
                </c:pt>
                <c:pt idx="112">
                  <c:v>40960</c:v>
                </c:pt>
                <c:pt idx="113">
                  <c:v>40961</c:v>
                </c:pt>
                <c:pt idx="114">
                  <c:v>40962</c:v>
                </c:pt>
                <c:pt idx="115">
                  <c:v>40963</c:v>
                </c:pt>
                <c:pt idx="116">
                  <c:v>40964</c:v>
                </c:pt>
                <c:pt idx="117">
                  <c:v>40965</c:v>
                </c:pt>
                <c:pt idx="118">
                  <c:v>40966</c:v>
                </c:pt>
                <c:pt idx="119">
                  <c:v>40967</c:v>
                </c:pt>
                <c:pt idx="120">
                  <c:v>40968</c:v>
                </c:pt>
                <c:pt idx="121">
                  <c:v>40969</c:v>
                </c:pt>
                <c:pt idx="122">
                  <c:v>40970</c:v>
                </c:pt>
                <c:pt idx="123">
                  <c:v>40971</c:v>
                </c:pt>
                <c:pt idx="124">
                  <c:v>40972</c:v>
                </c:pt>
                <c:pt idx="125">
                  <c:v>40973</c:v>
                </c:pt>
                <c:pt idx="126">
                  <c:v>40974</c:v>
                </c:pt>
                <c:pt idx="127">
                  <c:v>40975</c:v>
                </c:pt>
                <c:pt idx="128">
                  <c:v>40976</c:v>
                </c:pt>
                <c:pt idx="129">
                  <c:v>40977</c:v>
                </c:pt>
                <c:pt idx="130">
                  <c:v>40978</c:v>
                </c:pt>
                <c:pt idx="131">
                  <c:v>40979</c:v>
                </c:pt>
                <c:pt idx="132">
                  <c:v>40980</c:v>
                </c:pt>
                <c:pt idx="133">
                  <c:v>40981</c:v>
                </c:pt>
                <c:pt idx="134">
                  <c:v>40982</c:v>
                </c:pt>
                <c:pt idx="135">
                  <c:v>40983</c:v>
                </c:pt>
                <c:pt idx="136">
                  <c:v>40984</c:v>
                </c:pt>
                <c:pt idx="137">
                  <c:v>40985</c:v>
                </c:pt>
                <c:pt idx="138">
                  <c:v>40986</c:v>
                </c:pt>
                <c:pt idx="139">
                  <c:v>40987</c:v>
                </c:pt>
                <c:pt idx="140">
                  <c:v>40988</c:v>
                </c:pt>
                <c:pt idx="141">
                  <c:v>40989</c:v>
                </c:pt>
                <c:pt idx="142">
                  <c:v>40990</c:v>
                </c:pt>
                <c:pt idx="143">
                  <c:v>40991</c:v>
                </c:pt>
                <c:pt idx="144">
                  <c:v>40992</c:v>
                </c:pt>
                <c:pt idx="145">
                  <c:v>40993</c:v>
                </c:pt>
                <c:pt idx="146">
                  <c:v>40994</c:v>
                </c:pt>
                <c:pt idx="147">
                  <c:v>40995</c:v>
                </c:pt>
                <c:pt idx="148">
                  <c:v>40996</c:v>
                </c:pt>
                <c:pt idx="149">
                  <c:v>40997</c:v>
                </c:pt>
                <c:pt idx="150">
                  <c:v>40998</c:v>
                </c:pt>
                <c:pt idx="151">
                  <c:v>40999</c:v>
                </c:pt>
                <c:pt idx="152">
                  <c:v>41000</c:v>
                </c:pt>
                <c:pt idx="153">
                  <c:v>41001</c:v>
                </c:pt>
                <c:pt idx="154">
                  <c:v>41002</c:v>
                </c:pt>
                <c:pt idx="155">
                  <c:v>41003</c:v>
                </c:pt>
                <c:pt idx="156">
                  <c:v>41004</c:v>
                </c:pt>
                <c:pt idx="157">
                  <c:v>41005</c:v>
                </c:pt>
                <c:pt idx="158">
                  <c:v>41006</c:v>
                </c:pt>
                <c:pt idx="159">
                  <c:v>41007</c:v>
                </c:pt>
                <c:pt idx="160">
                  <c:v>41008</c:v>
                </c:pt>
                <c:pt idx="161">
                  <c:v>41009</c:v>
                </c:pt>
              </c:numCache>
            </c:numRef>
          </c:cat>
          <c:val>
            <c:numRef>
              <c:f>indicator_sugar!$L$2:$L$163</c:f>
              <c:numCache>
                <c:formatCode>General</c:formatCode>
                <c:ptCount val="16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3.6741462878295051E-3</c:v>
                </c:pt>
                <c:pt idx="25">
                  <c:v>4.3244591193516355E-2</c:v>
                </c:pt>
                <c:pt idx="26">
                  <c:v>6.2063643780467803E-2</c:v>
                </c:pt>
                <c:pt idx="27">
                  <c:v>3.5335913214489631E-2</c:v>
                </c:pt>
                <c:pt idx="28">
                  <c:v>2.8565084171370027E-2</c:v>
                </c:pt>
                <c:pt idx="29">
                  <c:v>4.4465273478349283E-2</c:v>
                </c:pt>
                <c:pt idx="30">
                  <c:v>3.0707545066622308E-2</c:v>
                </c:pt>
                <c:pt idx="31">
                  <c:v>3.8481440515193477E-2</c:v>
                </c:pt>
                <c:pt idx="32">
                  <c:v>4.5997885121551264E-2</c:v>
                </c:pt>
                <c:pt idx="33">
                  <c:v>5.4528716531895553E-2</c:v>
                </c:pt>
                <c:pt idx="34">
                  <c:v>6.4144816080474565E-2</c:v>
                </c:pt>
                <c:pt idx="35">
                  <c:v>5.9887812942759557E-2</c:v>
                </c:pt>
                <c:pt idx="36">
                  <c:v>6.9583119665168391E-2</c:v>
                </c:pt>
                <c:pt idx="37">
                  <c:v>7.3396676831285104E-2</c:v>
                </c:pt>
                <c:pt idx="38">
                  <c:v>7.2617758699547619E-2</c:v>
                </c:pt>
                <c:pt idx="39">
                  <c:v>7.3050604704819402E-2</c:v>
                </c:pt>
                <c:pt idx="40">
                  <c:v>7.9593912811781409E-2</c:v>
                </c:pt>
                <c:pt idx="41">
                  <c:v>7.7645852800051485E-2</c:v>
                </c:pt>
                <c:pt idx="42">
                  <c:v>8.4099319495212974E-2</c:v>
                </c:pt>
                <c:pt idx="43">
                  <c:v>9.0211831380134583E-2</c:v>
                </c:pt>
                <c:pt idx="44">
                  <c:v>8.5418122697197008E-2</c:v>
                </c:pt>
                <c:pt idx="45">
                  <c:v>8.0110675354845048E-2</c:v>
                </c:pt>
                <c:pt idx="46">
                  <c:v>8.02826777625371E-2</c:v>
                </c:pt>
                <c:pt idx="47">
                  <c:v>8.867721552148207E-2</c:v>
                </c:pt>
                <c:pt idx="48">
                  <c:v>8.4579172961103372E-2</c:v>
                </c:pt>
                <c:pt idx="49">
                  <c:v>8.1334331409135416E-2</c:v>
                </c:pt>
                <c:pt idx="50">
                  <c:v>9.1183957802153923E-2</c:v>
                </c:pt>
                <c:pt idx="51">
                  <c:v>8.2066176327595358E-2</c:v>
                </c:pt>
                <c:pt idx="52">
                  <c:v>8.714605873905415E-2</c:v>
                </c:pt>
                <c:pt idx="53">
                  <c:v>8.8840724548075622E-2</c:v>
                </c:pt>
                <c:pt idx="54">
                  <c:v>8.9209503339259519E-2</c:v>
                </c:pt>
                <c:pt idx="55">
                  <c:v>8.3094721538686814E-2</c:v>
                </c:pt>
                <c:pt idx="56">
                  <c:v>9.0038209553731222E-2</c:v>
                </c:pt>
                <c:pt idx="57">
                  <c:v>8.8498922785778533E-2</c:v>
                </c:pt>
                <c:pt idx="58">
                  <c:v>9.536728988069372E-2</c:v>
                </c:pt>
                <c:pt idx="59">
                  <c:v>0.10212529343819772</c:v>
                </c:pt>
                <c:pt idx="60">
                  <c:v>0.12444979608424156</c:v>
                </c:pt>
                <c:pt idx="61">
                  <c:v>0.13943709994407247</c:v>
                </c:pt>
                <c:pt idx="62">
                  <c:v>0.10072942648649513</c:v>
                </c:pt>
                <c:pt idx="63">
                  <c:v>7.4890342000807325E-2</c:v>
                </c:pt>
                <c:pt idx="64">
                  <c:v>6.7554123393404455E-2</c:v>
                </c:pt>
                <c:pt idx="65">
                  <c:v>8.8659624648692426E-2</c:v>
                </c:pt>
                <c:pt idx="66">
                  <c:v>9.4642855226589703E-2</c:v>
                </c:pt>
                <c:pt idx="67">
                  <c:v>0.10108281672236001</c:v>
                </c:pt>
                <c:pt idx="68">
                  <c:v>0.10069881236066464</c:v>
                </c:pt>
                <c:pt idx="69">
                  <c:v>0.1016148507265433</c:v>
                </c:pt>
                <c:pt idx="70">
                  <c:v>0.10045593391340217</c:v>
                </c:pt>
                <c:pt idx="71">
                  <c:v>9.7909918531293105E-2</c:v>
                </c:pt>
                <c:pt idx="72">
                  <c:v>9.9696993547514837E-2</c:v>
                </c:pt>
                <c:pt idx="73">
                  <c:v>0.10178878165606718</c:v>
                </c:pt>
                <c:pt idx="74">
                  <c:v>0.1009601833965903</c:v>
                </c:pt>
                <c:pt idx="75">
                  <c:v>0.10146752207586324</c:v>
                </c:pt>
                <c:pt idx="76">
                  <c:v>0.10121250902101038</c:v>
                </c:pt>
                <c:pt idx="77">
                  <c:v>0.1015600685427825</c:v>
                </c:pt>
                <c:pt idx="78">
                  <c:v>0.10264310369705652</c:v>
                </c:pt>
                <c:pt idx="79">
                  <c:v>0.10100131979272217</c:v>
                </c:pt>
                <c:pt idx="80">
                  <c:v>0.10310804549632001</c:v>
                </c:pt>
                <c:pt idx="81">
                  <c:v>0.10484301118169782</c:v>
                </c:pt>
                <c:pt idx="82">
                  <c:v>9.9195637305366E-2</c:v>
                </c:pt>
                <c:pt idx="83">
                  <c:v>9.8931821224695918E-2</c:v>
                </c:pt>
                <c:pt idx="84">
                  <c:v>0.10203242868720017</c:v>
                </c:pt>
                <c:pt idx="85">
                  <c:v>9.9113169267349976E-2</c:v>
                </c:pt>
                <c:pt idx="86">
                  <c:v>0.1111119094489787</c:v>
                </c:pt>
                <c:pt idx="87">
                  <c:v>0.11212593766951311</c:v>
                </c:pt>
                <c:pt idx="88">
                  <c:v>0.1071235995692547</c:v>
                </c:pt>
                <c:pt idx="89">
                  <c:v>9.8168773846861151E-2</c:v>
                </c:pt>
                <c:pt idx="90">
                  <c:v>9.6019892235806328E-2</c:v>
                </c:pt>
                <c:pt idx="91">
                  <c:v>0.10242894640168619</c:v>
                </c:pt>
                <c:pt idx="92">
                  <c:v>0.10074047946354134</c:v>
                </c:pt>
                <c:pt idx="93">
                  <c:v>0.1046540238402842</c:v>
                </c:pt>
                <c:pt idx="94">
                  <c:v>0.10209971799532297</c:v>
                </c:pt>
                <c:pt idx="95">
                  <c:v>0.10310587723945083</c:v>
                </c:pt>
                <c:pt idx="96">
                  <c:v>0.10878201269497914</c:v>
                </c:pt>
                <c:pt idx="97">
                  <c:v>0.10834638635641694</c:v>
                </c:pt>
                <c:pt idx="98">
                  <c:v>0.11769668128757665</c:v>
                </c:pt>
                <c:pt idx="99">
                  <c:v>0.11695846564435713</c:v>
                </c:pt>
                <c:pt idx="100">
                  <c:v>0.10675608270762099</c:v>
                </c:pt>
                <c:pt idx="101">
                  <c:v>0.10382273563721996</c:v>
                </c:pt>
                <c:pt idx="102">
                  <c:v>0.11180565195996491</c:v>
                </c:pt>
                <c:pt idx="103">
                  <c:v>0.1083737570451687</c:v>
                </c:pt>
                <c:pt idx="104">
                  <c:v>0.11439669658490551</c:v>
                </c:pt>
                <c:pt idx="105">
                  <c:v>0.11037083904407993</c:v>
                </c:pt>
                <c:pt idx="106">
                  <c:v>0.11183207999295428</c:v>
                </c:pt>
                <c:pt idx="107">
                  <c:v>0.11092243710087922</c:v>
                </c:pt>
                <c:pt idx="108">
                  <c:v>0.11434286991290954</c:v>
                </c:pt>
                <c:pt idx="109">
                  <c:v>0.11438390423252484</c:v>
                </c:pt>
                <c:pt idx="110">
                  <c:v>0.11188884845432241</c:v>
                </c:pt>
                <c:pt idx="111">
                  <c:v>0.11129865293477474</c:v>
                </c:pt>
                <c:pt idx="112">
                  <c:v>0.11240302575086296</c:v>
                </c:pt>
                <c:pt idx="113">
                  <c:v>0.11279765996939785</c:v>
                </c:pt>
                <c:pt idx="114">
                  <c:v>0.11301263158662454</c:v>
                </c:pt>
                <c:pt idx="115">
                  <c:v>0.11544758312718324</c:v>
                </c:pt>
                <c:pt idx="116">
                  <c:v>0.11353223383962939</c:v>
                </c:pt>
                <c:pt idx="117">
                  <c:v>0.1129421386368077</c:v>
                </c:pt>
                <c:pt idx="118">
                  <c:v>0.11623451374008012</c:v>
                </c:pt>
                <c:pt idx="119">
                  <c:v>0.11738580600363648</c:v>
                </c:pt>
                <c:pt idx="120">
                  <c:v>0.11870993711668891</c:v>
                </c:pt>
                <c:pt idx="121">
                  <c:v>0.11951914070955906</c:v>
                </c:pt>
                <c:pt idx="122">
                  <c:v>0.11448378772785126</c:v>
                </c:pt>
                <c:pt idx="123">
                  <c:v>0.11411906131505972</c:v>
                </c:pt>
                <c:pt idx="124">
                  <c:v>0.11668927462228873</c:v>
                </c:pt>
                <c:pt idx="125">
                  <c:v>0.11926530723467678</c:v>
                </c:pt>
                <c:pt idx="126">
                  <c:v>0.11609094323584847</c:v>
                </c:pt>
                <c:pt idx="127">
                  <c:v>0.12237905895353213</c:v>
                </c:pt>
                <c:pt idx="128">
                  <c:v>0.12216163648898219</c:v>
                </c:pt>
                <c:pt idx="129">
                  <c:v>0.11741341152359505</c:v>
                </c:pt>
                <c:pt idx="130">
                  <c:v>0.12486547523939172</c:v>
                </c:pt>
                <c:pt idx="131">
                  <c:v>0.12333902191117493</c:v>
                </c:pt>
                <c:pt idx="132">
                  <c:v>0.12445266176233466</c:v>
                </c:pt>
                <c:pt idx="133">
                  <c:v>0.11889120630236363</c:v>
                </c:pt>
                <c:pt idx="134">
                  <c:v>0.1220014639298784</c:v>
                </c:pt>
                <c:pt idx="135">
                  <c:v>0.12331929770195282</c:v>
                </c:pt>
                <c:pt idx="136">
                  <c:v>0.13034011931904721</c:v>
                </c:pt>
                <c:pt idx="137">
                  <c:v>0.13073490404857707</c:v>
                </c:pt>
                <c:pt idx="138">
                  <c:v>0.13289810212300224</c:v>
                </c:pt>
                <c:pt idx="139">
                  <c:v>0.13415580077212327</c:v>
                </c:pt>
                <c:pt idx="140">
                  <c:v>0.12832608568034221</c:v>
                </c:pt>
                <c:pt idx="141">
                  <c:v>0.12552604641462686</c:v>
                </c:pt>
                <c:pt idx="142">
                  <c:v>0.12971270240844746</c:v>
                </c:pt>
                <c:pt idx="143">
                  <c:v>0.12827083695121172</c:v>
                </c:pt>
                <c:pt idx="144">
                  <c:v>0.15023567445987604</c:v>
                </c:pt>
                <c:pt idx="145">
                  <c:v>0.14544911643531108</c:v>
                </c:pt>
                <c:pt idx="146">
                  <c:v>0.14692822374376213</c:v>
                </c:pt>
                <c:pt idx="147">
                  <c:v>0.1430990284649846</c:v>
                </c:pt>
                <c:pt idx="148">
                  <c:v>0.14467344191141471</c:v>
                </c:pt>
                <c:pt idx="149">
                  <c:v>0.14853361179950622</c:v>
                </c:pt>
                <c:pt idx="150">
                  <c:v>0.19209887853416871</c:v>
                </c:pt>
                <c:pt idx="151">
                  <c:v>0.22325865248509602</c:v>
                </c:pt>
                <c:pt idx="152">
                  <c:v>0.211014651911791</c:v>
                </c:pt>
                <c:pt idx="153">
                  <c:v>0.20446721689418779</c:v>
                </c:pt>
                <c:pt idx="154">
                  <c:v>0.41603072096726401</c:v>
                </c:pt>
                <c:pt idx="155">
                  <c:v>0.16176885002183744</c:v>
                </c:pt>
                <c:pt idx="156">
                  <c:v>0.12807510808285261</c:v>
                </c:pt>
                <c:pt idx="157">
                  <c:v>0.18569273415033788</c:v>
                </c:pt>
                <c:pt idx="158">
                  <c:v>0.2036010598606437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B3-4A0D-A2B2-3C61E4D49944}"/>
            </c:ext>
          </c:extLst>
        </c:ser>
        <c:ser>
          <c:idx val="4"/>
          <c:order val="4"/>
          <c:tx>
            <c:strRef>
              <c:f>indicator_sugar!$M$1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indicator_sugar!$H$2:$H$163</c:f>
              <c:numCache>
                <c:formatCode>[$-409]d\-mmm;@</c:formatCode>
                <c:ptCount val="162"/>
                <c:pt idx="0">
                  <c:v>40848</c:v>
                </c:pt>
                <c:pt idx="1">
                  <c:v>40849</c:v>
                </c:pt>
                <c:pt idx="2">
                  <c:v>40850</c:v>
                </c:pt>
                <c:pt idx="3">
                  <c:v>40851</c:v>
                </c:pt>
                <c:pt idx="4">
                  <c:v>40852</c:v>
                </c:pt>
                <c:pt idx="5">
                  <c:v>40853</c:v>
                </c:pt>
                <c:pt idx="6">
                  <c:v>40854</c:v>
                </c:pt>
                <c:pt idx="7">
                  <c:v>40855</c:v>
                </c:pt>
                <c:pt idx="8">
                  <c:v>40856</c:v>
                </c:pt>
                <c:pt idx="9">
                  <c:v>40857</c:v>
                </c:pt>
                <c:pt idx="10">
                  <c:v>40858</c:v>
                </c:pt>
                <c:pt idx="11">
                  <c:v>40859</c:v>
                </c:pt>
                <c:pt idx="12">
                  <c:v>40860</c:v>
                </c:pt>
                <c:pt idx="13">
                  <c:v>40861</c:v>
                </c:pt>
                <c:pt idx="14">
                  <c:v>40862</c:v>
                </c:pt>
                <c:pt idx="15">
                  <c:v>40863</c:v>
                </c:pt>
                <c:pt idx="16">
                  <c:v>40864</c:v>
                </c:pt>
                <c:pt idx="17">
                  <c:v>40865</c:v>
                </c:pt>
                <c:pt idx="18">
                  <c:v>40866</c:v>
                </c:pt>
                <c:pt idx="19">
                  <c:v>40867</c:v>
                </c:pt>
                <c:pt idx="20">
                  <c:v>40868</c:v>
                </c:pt>
                <c:pt idx="21">
                  <c:v>40869</c:v>
                </c:pt>
                <c:pt idx="22">
                  <c:v>40870</c:v>
                </c:pt>
                <c:pt idx="23">
                  <c:v>40871</c:v>
                </c:pt>
                <c:pt idx="24">
                  <c:v>40872</c:v>
                </c:pt>
                <c:pt idx="25">
                  <c:v>40873</c:v>
                </c:pt>
                <c:pt idx="26">
                  <c:v>40874</c:v>
                </c:pt>
                <c:pt idx="27">
                  <c:v>40875</c:v>
                </c:pt>
                <c:pt idx="28">
                  <c:v>40876</c:v>
                </c:pt>
                <c:pt idx="29">
                  <c:v>40877</c:v>
                </c:pt>
                <c:pt idx="30">
                  <c:v>40878</c:v>
                </c:pt>
                <c:pt idx="31">
                  <c:v>40879</c:v>
                </c:pt>
                <c:pt idx="32">
                  <c:v>40880</c:v>
                </c:pt>
                <c:pt idx="33">
                  <c:v>40881</c:v>
                </c:pt>
                <c:pt idx="34">
                  <c:v>40882</c:v>
                </c:pt>
                <c:pt idx="35">
                  <c:v>40883</c:v>
                </c:pt>
                <c:pt idx="36">
                  <c:v>40884</c:v>
                </c:pt>
                <c:pt idx="37">
                  <c:v>40885</c:v>
                </c:pt>
                <c:pt idx="38">
                  <c:v>40886</c:v>
                </c:pt>
                <c:pt idx="39">
                  <c:v>40887</c:v>
                </c:pt>
                <c:pt idx="40">
                  <c:v>40888</c:v>
                </c:pt>
                <c:pt idx="41">
                  <c:v>40889</c:v>
                </c:pt>
                <c:pt idx="42">
                  <c:v>40890</c:v>
                </c:pt>
                <c:pt idx="43">
                  <c:v>40891</c:v>
                </c:pt>
                <c:pt idx="44">
                  <c:v>40892</c:v>
                </c:pt>
                <c:pt idx="45">
                  <c:v>40893</c:v>
                </c:pt>
                <c:pt idx="46">
                  <c:v>40894</c:v>
                </c:pt>
                <c:pt idx="47">
                  <c:v>40895</c:v>
                </c:pt>
                <c:pt idx="48">
                  <c:v>40896</c:v>
                </c:pt>
                <c:pt idx="49">
                  <c:v>40897</c:v>
                </c:pt>
                <c:pt idx="50">
                  <c:v>40898</c:v>
                </c:pt>
                <c:pt idx="51">
                  <c:v>40899</c:v>
                </c:pt>
                <c:pt idx="52">
                  <c:v>40900</c:v>
                </c:pt>
                <c:pt idx="53">
                  <c:v>40901</c:v>
                </c:pt>
                <c:pt idx="54">
                  <c:v>40902</c:v>
                </c:pt>
                <c:pt idx="55">
                  <c:v>40903</c:v>
                </c:pt>
                <c:pt idx="56">
                  <c:v>40904</c:v>
                </c:pt>
                <c:pt idx="57">
                  <c:v>40905</c:v>
                </c:pt>
                <c:pt idx="58">
                  <c:v>40906</c:v>
                </c:pt>
                <c:pt idx="59">
                  <c:v>40907</c:v>
                </c:pt>
                <c:pt idx="60">
                  <c:v>40908</c:v>
                </c:pt>
                <c:pt idx="61">
                  <c:v>40909</c:v>
                </c:pt>
                <c:pt idx="62">
                  <c:v>40910</c:v>
                </c:pt>
                <c:pt idx="63">
                  <c:v>40911</c:v>
                </c:pt>
                <c:pt idx="64">
                  <c:v>40912</c:v>
                </c:pt>
                <c:pt idx="65">
                  <c:v>40913</c:v>
                </c:pt>
                <c:pt idx="66">
                  <c:v>40914</c:v>
                </c:pt>
                <c:pt idx="67">
                  <c:v>40915</c:v>
                </c:pt>
                <c:pt idx="68">
                  <c:v>40916</c:v>
                </c:pt>
                <c:pt idx="69">
                  <c:v>40917</c:v>
                </c:pt>
                <c:pt idx="70">
                  <c:v>40918</c:v>
                </c:pt>
                <c:pt idx="71">
                  <c:v>40919</c:v>
                </c:pt>
                <c:pt idx="72">
                  <c:v>40920</c:v>
                </c:pt>
                <c:pt idx="73">
                  <c:v>40921</c:v>
                </c:pt>
                <c:pt idx="74">
                  <c:v>40922</c:v>
                </c:pt>
                <c:pt idx="75">
                  <c:v>40923</c:v>
                </c:pt>
                <c:pt idx="76">
                  <c:v>40924</c:v>
                </c:pt>
                <c:pt idx="77">
                  <c:v>40925</c:v>
                </c:pt>
                <c:pt idx="78">
                  <c:v>40926</c:v>
                </c:pt>
                <c:pt idx="79">
                  <c:v>40927</c:v>
                </c:pt>
                <c:pt idx="80">
                  <c:v>40928</c:v>
                </c:pt>
                <c:pt idx="81">
                  <c:v>40929</c:v>
                </c:pt>
                <c:pt idx="82">
                  <c:v>40930</c:v>
                </c:pt>
                <c:pt idx="83">
                  <c:v>40931</c:v>
                </c:pt>
                <c:pt idx="84">
                  <c:v>40932</c:v>
                </c:pt>
                <c:pt idx="85">
                  <c:v>40933</c:v>
                </c:pt>
                <c:pt idx="86">
                  <c:v>40934</c:v>
                </c:pt>
                <c:pt idx="87">
                  <c:v>40935</c:v>
                </c:pt>
                <c:pt idx="88">
                  <c:v>40936</c:v>
                </c:pt>
                <c:pt idx="89">
                  <c:v>40937</c:v>
                </c:pt>
                <c:pt idx="90">
                  <c:v>40938</c:v>
                </c:pt>
                <c:pt idx="91">
                  <c:v>40939</c:v>
                </c:pt>
                <c:pt idx="92">
                  <c:v>40940</c:v>
                </c:pt>
                <c:pt idx="93">
                  <c:v>40941</c:v>
                </c:pt>
                <c:pt idx="94">
                  <c:v>40942</c:v>
                </c:pt>
                <c:pt idx="95">
                  <c:v>40943</c:v>
                </c:pt>
                <c:pt idx="96">
                  <c:v>40944</c:v>
                </c:pt>
                <c:pt idx="97">
                  <c:v>40945</c:v>
                </c:pt>
                <c:pt idx="98">
                  <c:v>40946</c:v>
                </c:pt>
                <c:pt idx="99">
                  <c:v>40947</c:v>
                </c:pt>
                <c:pt idx="100">
                  <c:v>40948</c:v>
                </c:pt>
                <c:pt idx="101">
                  <c:v>40949</c:v>
                </c:pt>
                <c:pt idx="102">
                  <c:v>40950</c:v>
                </c:pt>
                <c:pt idx="103">
                  <c:v>40951</c:v>
                </c:pt>
                <c:pt idx="104">
                  <c:v>40952</c:v>
                </c:pt>
                <c:pt idx="105">
                  <c:v>40953</c:v>
                </c:pt>
                <c:pt idx="106">
                  <c:v>40954</c:v>
                </c:pt>
                <c:pt idx="107">
                  <c:v>40955</c:v>
                </c:pt>
                <c:pt idx="108">
                  <c:v>40956</c:v>
                </c:pt>
                <c:pt idx="109">
                  <c:v>40957</c:v>
                </c:pt>
                <c:pt idx="110">
                  <c:v>40958</c:v>
                </c:pt>
                <c:pt idx="111">
                  <c:v>40959</c:v>
                </c:pt>
                <c:pt idx="112">
                  <c:v>40960</c:v>
                </c:pt>
                <c:pt idx="113">
                  <c:v>40961</c:v>
                </c:pt>
                <c:pt idx="114">
                  <c:v>40962</c:v>
                </c:pt>
                <c:pt idx="115">
                  <c:v>40963</c:v>
                </c:pt>
                <c:pt idx="116">
                  <c:v>40964</c:v>
                </c:pt>
                <c:pt idx="117">
                  <c:v>40965</c:v>
                </c:pt>
                <c:pt idx="118">
                  <c:v>40966</c:v>
                </c:pt>
                <c:pt idx="119">
                  <c:v>40967</c:v>
                </c:pt>
                <c:pt idx="120">
                  <c:v>40968</c:v>
                </c:pt>
                <c:pt idx="121">
                  <c:v>40969</c:v>
                </c:pt>
                <c:pt idx="122">
                  <c:v>40970</c:v>
                </c:pt>
                <c:pt idx="123">
                  <c:v>40971</c:v>
                </c:pt>
                <c:pt idx="124">
                  <c:v>40972</c:v>
                </c:pt>
                <c:pt idx="125">
                  <c:v>40973</c:v>
                </c:pt>
                <c:pt idx="126">
                  <c:v>40974</c:v>
                </c:pt>
                <c:pt idx="127">
                  <c:v>40975</c:v>
                </c:pt>
                <c:pt idx="128">
                  <c:v>40976</c:v>
                </c:pt>
                <c:pt idx="129">
                  <c:v>40977</c:v>
                </c:pt>
                <c:pt idx="130">
                  <c:v>40978</c:v>
                </c:pt>
                <c:pt idx="131">
                  <c:v>40979</c:v>
                </c:pt>
                <c:pt idx="132">
                  <c:v>40980</c:v>
                </c:pt>
                <c:pt idx="133">
                  <c:v>40981</c:v>
                </c:pt>
                <c:pt idx="134">
                  <c:v>40982</c:v>
                </c:pt>
                <c:pt idx="135">
                  <c:v>40983</c:v>
                </c:pt>
                <c:pt idx="136">
                  <c:v>40984</c:v>
                </c:pt>
                <c:pt idx="137">
                  <c:v>40985</c:v>
                </c:pt>
                <c:pt idx="138">
                  <c:v>40986</c:v>
                </c:pt>
                <c:pt idx="139">
                  <c:v>40987</c:v>
                </c:pt>
                <c:pt idx="140">
                  <c:v>40988</c:v>
                </c:pt>
                <c:pt idx="141">
                  <c:v>40989</c:v>
                </c:pt>
                <c:pt idx="142">
                  <c:v>40990</c:v>
                </c:pt>
                <c:pt idx="143">
                  <c:v>40991</c:v>
                </c:pt>
                <c:pt idx="144">
                  <c:v>40992</c:v>
                </c:pt>
                <c:pt idx="145">
                  <c:v>40993</c:v>
                </c:pt>
                <c:pt idx="146">
                  <c:v>40994</c:v>
                </c:pt>
                <c:pt idx="147">
                  <c:v>40995</c:v>
                </c:pt>
                <c:pt idx="148">
                  <c:v>40996</c:v>
                </c:pt>
                <c:pt idx="149">
                  <c:v>40997</c:v>
                </c:pt>
                <c:pt idx="150">
                  <c:v>40998</c:v>
                </c:pt>
                <c:pt idx="151">
                  <c:v>40999</c:v>
                </c:pt>
                <c:pt idx="152">
                  <c:v>41000</c:v>
                </c:pt>
                <c:pt idx="153">
                  <c:v>41001</c:v>
                </c:pt>
                <c:pt idx="154">
                  <c:v>41002</c:v>
                </c:pt>
                <c:pt idx="155">
                  <c:v>41003</c:v>
                </c:pt>
                <c:pt idx="156">
                  <c:v>41004</c:v>
                </c:pt>
                <c:pt idx="157">
                  <c:v>41005</c:v>
                </c:pt>
                <c:pt idx="158">
                  <c:v>41006</c:v>
                </c:pt>
                <c:pt idx="159">
                  <c:v>41007</c:v>
                </c:pt>
                <c:pt idx="160">
                  <c:v>41008</c:v>
                </c:pt>
                <c:pt idx="161">
                  <c:v>41009</c:v>
                </c:pt>
              </c:numCache>
            </c:numRef>
          </c:cat>
          <c:val>
            <c:numRef>
              <c:f>indicator_sugar!$M$2:$M$163</c:f>
              <c:numCache>
                <c:formatCode>General</c:formatCode>
                <c:ptCount val="16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3.4516555022793458E-3</c:v>
                </c:pt>
                <c:pt idx="36">
                  <c:v>3.5373237337992511E-2</c:v>
                </c:pt>
                <c:pt idx="37">
                  <c:v>4.0909949973280742E-2</c:v>
                </c:pt>
                <c:pt idx="38">
                  <c:v>4.2709195341400816E-2</c:v>
                </c:pt>
                <c:pt idx="39">
                  <c:v>4.9391368106388438E-2</c:v>
                </c:pt>
                <c:pt idx="40">
                  <c:v>5.3305307269644962E-2</c:v>
                </c:pt>
                <c:pt idx="41">
                  <c:v>6.5029689232014257E-2</c:v>
                </c:pt>
                <c:pt idx="42">
                  <c:v>6.4910859278048877E-2</c:v>
                </c:pt>
                <c:pt idx="43">
                  <c:v>7.7298154922494755E-2</c:v>
                </c:pt>
                <c:pt idx="44">
                  <c:v>7.2860232788705639E-2</c:v>
                </c:pt>
                <c:pt idx="45">
                  <c:v>6.7208624221919144E-2</c:v>
                </c:pt>
                <c:pt idx="46">
                  <c:v>7.2653118388597254E-2</c:v>
                </c:pt>
                <c:pt idx="47">
                  <c:v>8.3020769515108048E-2</c:v>
                </c:pt>
                <c:pt idx="48">
                  <c:v>8.8834317882321434E-2</c:v>
                </c:pt>
                <c:pt idx="49">
                  <c:v>7.9541666369940658E-2</c:v>
                </c:pt>
                <c:pt idx="50">
                  <c:v>8.51136910172762E-2</c:v>
                </c:pt>
                <c:pt idx="51">
                  <c:v>8.9642193767001152E-2</c:v>
                </c:pt>
                <c:pt idx="52">
                  <c:v>8.4783351562747578E-2</c:v>
                </c:pt>
                <c:pt idx="53">
                  <c:v>9.3338340048477228E-2</c:v>
                </c:pt>
                <c:pt idx="54">
                  <c:v>8.587159047205814E-2</c:v>
                </c:pt>
                <c:pt idx="55">
                  <c:v>8.9471134680817008E-2</c:v>
                </c:pt>
                <c:pt idx="56">
                  <c:v>9.1919811789065803E-2</c:v>
                </c:pt>
                <c:pt idx="57">
                  <c:v>9.3338145800045E-2</c:v>
                </c:pt>
                <c:pt idx="58">
                  <c:v>0.10196144400516335</c:v>
                </c:pt>
                <c:pt idx="59">
                  <c:v>0.12432147927188635</c:v>
                </c:pt>
                <c:pt idx="60">
                  <c:v>0.30504479834639248</c:v>
                </c:pt>
                <c:pt idx="61">
                  <c:v>1.6314776211585793</c:v>
                </c:pt>
                <c:pt idx="62">
                  <c:v>0.11566985599964093</c:v>
                </c:pt>
                <c:pt idx="63">
                  <c:v>5.25711059704859E-2</c:v>
                </c:pt>
                <c:pt idx="64">
                  <c:v>3.7557077918281924E-2</c:v>
                </c:pt>
                <c:pt idx="65">
                  <c:v>6.5092684564088898E-2</c:v>
                </c:pt>
                <c:pt idx="66">
                  <c:v>8.5382877804891302E-2</c:v>
                </c:pt>
                <c:pt idx="67">
                  <c:v>9.3867410891527711E-2</c:v>
                </c:pt>
                <c:pt idx="68">
                  <c:v>9.9878950860232588E-2</c:v>
                </c:pt>
                <c:pt idx="69">
                  <c:v>0.10304018373509835</c:v>
                </c:pt>
                <c:pt idx="70">
                  <c:v>0.10953089484577784</c:v>
                </c:pt>
                <c:pt idx="71">
                  <c:v>0.11740347362457917</c:v>
                </c:pt>
                <c:pt idx="72">
                  <c:v>0.11018272663932141</c:v>
                </c:pt>
                <c:pt idx="73">
                  <c:v>0.10552038252694936</c:v>
                </c:pt>
                <c:pt idx="74">
                  <c:v>8.9830840448653998E-2</c:v>
                </c:pt>
                <c:pt idx="75">
                  <c:v>9.3681684915452826E-2</c:v>
                </c:pt>
                <c:pt idx="76">
                  <c:v>9.5275074564687881E-2</c:v>
                </c:pt>
                <c:pt idx="77">
                  <c:v>9.5770810962581415E-2</c:v>
                </c:pt>
                <c:pt idx="78">
                  <c:v>0.10039881329327364</c:v>
                </c:pt>
                <c:pt idx="79">
                  <c:v>0.1037636063752063</c:v>
                </c:pt>
                <c:pt idx="80">
                  <c:v>0.10588117411644178</c:v>
                </c:pt>
                <c:pt idx="81">
                  <c:v>0.10199503587936934</c:v>
                </c:pt>
                <c:pt idx="82">
                  <c:v>0.10503825551157468</c:v>
                </c:pt>
                <c:pt idx="83">
                  <c:v>0.10502442238299441</c:v>
                </c:pt>
                <c:pt idx="84">
                  <c:v>0.10712539023381804</c:v>
                </c:pt>
                <c:pt idx="85">
                  <c:v>0.10894624436803806</c:v>
                </c:pt>
                <c:pt idx="86">
                  <c:v>0.11083201402662451</c:v>
                </c:pt>
                <c:pt idx="87">
                  <c:v>0.12272062034456631</c:v>
                </c:pt>
                <c:pt idx="88">
                  <c:v>0.11424887900325024</c:v>
                </c:pt>
                <c:pt idx="89">
                  <c:v>0.10601852227467769</c:v>
                </c:pt>
                <c:pt idx="90">
                  <c:v>0.10835186067727481</c:v>
                </c:pt>
                <c:pt idx="91">
                  <c:v>0.10879894015717609</c:v>
                </c:pt>
                <c:pt idx="92">
                  <c:v>0.10836194699174294</c:v>
                </c:pt>
                <c:pt idx="93">
                  <c:v>0.10843034946980559</c:v>
                </c:pt>
                <c:pt idx="94">
                  <c:v>0.11187313676356922</c:v>
                </c:pt>
                <c:pt idx="95">
                  <c:v>0.11058741796801727</c:v>
                </c:pt>
                <c:pt idx="96">
                  <c:v>0.11185584837865506</c:v>
                </c:pt>
                <c:pt idx="97">
                  <c:v>0.11284189814909591</c:v>
                </c:pt>
                <c:pt idx="98">
                  <c:v>0.11027791074980223</c:v>
                </c:pt>
                <c:pt idx="99">
                  <c:v>0.11022244751737556</c:v>
                </c:pt>
                <c:pt idx="100">
                  <c:v>0.10997256302038678</c:v>
                </c:pt>
                <c:pt idx="101">
                  <c:v>0.1109135416466388</c:v>
                </c:pt>
                <c:pt idx="102">
                  <c:v>0.1146221590132319</c:v>
                </c:pt>
                <c:pt idx="103">
                  <c:v>0.11396678301265098</c:v>
                </c:pt>
                <c:pt idx="104">
                  <c:v>0.11358590651736682</c:v>
                </c:pt>
                <c:pt idx="105">
                  <c:v>0.11462567250445439</c:v>
                </c:pt>
                <c:pt idx="106">
                  <c:v>0.11718132205134792</c:v>
                </c:pt>
                <c:pt idx="107">
                  <c:v>0.11580271273356119</c:v>
                </c:pt>
                <c:pt idx="108">
                  <c:v>0.11740212173306748</c:v>
                </c:pt>
                <c:pt idx="109">
                  <c:v>0.11486462079031569</c:v>
                </c:pt>
                <c:pt idx="110">
                  <c:v>0.11622094793388969</c:v>
                </c:pt>
                <c:pt idx="111">
                  <c:v>0.11806732108689141</c:v>
                </c:pt>
                <c:pt idx="112">
                  <c:v>0.12041852121187777</c:v>
                </c:pt>
                <c:pt idx="113">
                  <c:v>0.11903636935738485</c:v>
                </c:pt>
                <c:pt idx="114">
                  <c:v>0.1164511353926173</c:v>
                </c:pt>
                <c:pt idx="115">
                  <c:v>0.11680077134011072</c:v>
                </c:pt>
                <c:pt idx="116">
                  <c:v>0.11872981567852496</c:v>
                </c:pt>
                <c:pt idx="117">
                  <c:v>0.11763667250977954</c:v>
                </c:pt>
                <c:pt idx="118">
                  <c:v>0.11752826810635188</c:v>
                </c:pt>
                <c:pt idx="119">
                  <c:v>0.11857427514006998</c:v>
                </c:pt>
                <c:pt idx="120">
                  <c:v>0.11498072368764359</c:v>
                </c:pt>
                <c:pt idx="121">
                  <c:v>0.11498072368764359</c:v>
                </c:pt>
                <c:pt idx="122">
                  <c:v>0.11941951542704055</c:v>
                </c:pt>
                <c:pt idx="123">
                  <c:v>0.11535389464618359</c:v>
                </c:pt>
                <c:pt idx="124">
                  <c:v>0.11624504973796075</c:v>
                </c:pt>
                <c:pt idx="125">
                  <c:v>0.11906454240824628</c:v>
                </c:pt>
                <c:pt idx="126">
                  <c:v>0.11745708622202015</c:v>
                </c:pt>
                <c:pt idx="127">
                  <c:v>0.12032368230468668</c:v>
                </c:pt>
                <c:pt idx="128">
                  <c:v>0.12042887751467671</c:v>
                </c:pt>
                <c:pt idx="129">
                  <c:v>0.11698664152233611</c:v>
                </c:pt>
                <c:pt idx="130">
                  <c:v>0.1148296503762832</c:v>
                </c:pt>
                <c:pt idx="131">
                  <c:v>0.12247154266672421</c:v>
                </c:pt>
                <c:pt idx="132">
                  <c:v>0.11470869973431599</c:v>
                </c:pt>
                <c:pt idx="133">
                  <c:v>0.11476614283678031</c:v>
                </c:pt>
                <c:pt idx="134">
                  <c:v>0.12007731220409845</c:v>
                </c:pt>
                <c:pt idx="135">
                  <c:v>0.11829459445633926</c:v>
                </c:pt>
                <c:pt idx="136">
                  <c:v>0.12368145710815663</c:v>
                </c:pt>
                <c:pt idx="137">
                  <c:v>0.12300378642740613</c:v>
                </c:pt>
                <c:pt idx="138">
                  <c:v>0.11414989766822894</c:v>
                </c:pt>
                <c:pt idx="139">
                  <c:v>0.12099462643560437</c:v>
                </c:pt>
                <c:pt idx="140">
                  <c:v>0.11973564544768303</c:v>
                </c:pt>
                <c:pt idx="141">
                  <c:v>0.11661104496277637</c:v>
                </c:pt>
                <c:pt idx="142">
                  <c:v>0.11603168307481465</c:v>
                </c:pt>
                <c:pt idx="143">
                  <c:v>0.11425356564354816</c:v>
                </c:pt>
                <c:pt idx="144">
                  <c:v>0.11687602758631276</c:v>
                </c:pt>
                <c:pt idx="145">
                  <c:v>0.12474142465231799</c:v>
                </c:pt>
                <c:pt idx="146">
                  <c:v>0.12168952842719306</c:v>
                </c:pt>
                <c:pt idx="147">
                  <c:v>0.12864872382689271</c:v>
                </c:pt>
                <c:pt idx="148">
                  <c:v>0.11550971551486439</c:v>
                </c:pt>
                <c:pt idx="149">
                  <c:v>0.1043811873576536</c:v>
                </c:pt>
                <c:pt idx="150">
                  <c:v>0.10795978694512999</c:v>
                </c:pt>
                <c:pt idx="151">
                  <c:v>0.11338155417366298</c:v>
                </c:pt>
                <c:pt idx="152">
                  <c:v>0.1223271141452278</c:v>
                </c:pt>
                <c:pt idx="153">
                  <c:v>0.13384175484504809</c:v>
                </c:pt>
                <c:pt idx="154">
                  <c:v>0.12200843387218059</c:v>
                </c:pt>
                <c:pt idx="155">
                  <c:v>0.12127966468732736</c:v>
                </c:pt>
                <c:pt idx="156">
                  <c:v>0.12152723774908275</c:v>
                </c:pt>
                <c:pt idx="157">
                  <c:v>0.13846493738593169</c:v>
                </c:pt>
                <c:pt idx="158">
                  <c:v>0.1582199049200918</c:v>
                </c:pt>
                <c:pt idx="159">
                  <c:v>0.16256235656806867</c:v>
                </c:pt>
                <c:pt idx="160">
                  <c:v>0.22006559306809426</c:v>
                </c:pt>
                <c:pt idx="161">
                  <c:v>0.20056760195493845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BB3-4A0D-A2B2-3C61E4D49944}"/>
            </c:ext>
          </c:extLst>
        </c:ser>
        <c:ser>
          <c:idx val="5"/>
          <c:order val="5"/>
          <c:tx>
            <c:strRef>
              <c:f>indicator_sugar!$N$1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indicator_sugar!$H$2:$H$163</c:f>
              <c:numCache>
                <c:formatCode>[$-409]d\-mmm;@</c:formatCode>
                <c:ptCount val="162"/>
                <c:pt idx="0">
                  <c:v>40848</c:v>
                </c:pt>
                <c:pt idx="1">
                  <c:v>40849</c:v>
                </c:pt>
                <c:pt idx="2">
                  <c:v>40850</c:v>
                </c:pt>
                <c:pt idx="3">
                  <c:v>40851</c:v>
                </c:pt>
                <c:pt idx="4">
                  <c:v>40852</c:v>
                </c:pt>
                <c:pt idx="5">
                  <c:v>40853</c:v>
                </c:pt>
                <c:pt idx="6">
                  <c:v>40854</c:v>
                </c:pt>
                <c:pt idx="7">
                  <c:v>40855</c:v>
                </c:pt>
                <c:pt idx="8">
                  <c:v>40856</c:v>
                </c:pt>
                <c:pt idx="9">
                  <c:v>40857</c:v>
                </c:pt>
                <c:pt idx="10">
                  <c:v>40858</c:v>
                </c:pt>
                <c:pt idx="11">
                  <c:v>40859</c:v>
                </c:pt>
                <c:pt idx="12">
                  <c:v>40860</c:v>
                </c:pt>
                <c:pt idx="13">
                  <c:v>40861</c:v>
                </c:pt>
                <c:pt idx="14">
                  <c:v>40862</c:v>
                </c:pt>
                <c:pt idx="15">
                  <c:v>40863</c:v>
                </c:pt>
                <c:pt idx="16">
                  <c:v>40864</c:v>
                </c:pt>
                <c:pt idx="17">
                  <c:v>40865</c:v>
                </c:pt>
                <c:pt idx="18">
                  <c:v>40866</c:v>
                </c:pt>
                <c:pt idx="19">
                  <c:v>40867</c:v>
                </c:pt>
                <c:pt idx="20">
                  <c:v>40868</c:v>
                </c:pt>
                <c:pt idx="21">
                  <c:v>40869</c:v>
                </c:pt>
                <c:pt idx="22">
                  <c:v>40870</c:v>
                </c:pt>
                <c:pt idx="23">
                  <c:v>40871</c:v>
                </c:pt>
                <c:pt idx="24">
                  <c:v>40872</c:v>
                </c:pt>
                <c:pt idx="25">
                  <c:v>40873</c:v>
                </c:pt>
                <c:pt idx="26">
                  <c:v>40874</c:v>
                </c:pt>
                <c:pt idx="27">
                  <c:v>40875</c:v>
                </c:pt>
                <c:pt idx="28">
                  <c:v>40876</c:v>
                </c:pt>
                <c:pt idx="29">
                  <c:v>40877</c:v>
                </c:pt>
                <c:pt idx="30">
                  <c:v>40878</c:v>
                </c:pt>
                <c:pt idx="31">
                  <c:v>40879</c:v>
                </c:pt>
                <c:pt idx="32">
                  <c:v>40880</c:v>
                </c:pt>
                <c:pt idx="33">
                  <c:v>40881</c:v>
                </c:pt>
                <c:pt idx="34">
                  <c:v>40882</c:v>
                </c:pt>
                <c:pt idx="35">
                  <c:v>40883</c:v>
                </c:pt>
                <c:pt idx="36">
                  <c:v>40884</c:v>
                </c:pt>
                <c:pt idx="37">
                  <c:v>40885</c:v>
                </c:pt>
                <c:pt idx="38">
                  <c:v>40886</c:v>
                </c:pt>
                <c:pt idx="39">
                  <c:v>40887</c:v>
                </c:pt>
                <c:pt idx="40">
                  <c:v>40888</c:v>
                </c:pt>
                <c:pt idx="41">
                  <c:v>40889</c:v>
                </c:pt>
                <c:pt idx="42">
                  <c:v>40890</c:v>
                </c:pt>
                <c:pt idx="43">
                  <c:v>40891</c:v>
                </c:pt>
                <c:pt idx="44">
                  <c:v>40892</c:v>
                </c:pt>
                <c:pt idx="45">
                  <c:v>40893</c:v>
                </c:pt>
                <c:pt idx="46">
                  <c:v>40894</c:v>
                </c:pt>
                <c:pt idx="47">
                  <c:v>40895</c:v>
                </c:pt>
                <c:pt idx="48">
                  <c:v>40896</c:v>
                </c:pt>
                <c:pt idx="49">
                  <c:v>40897</c:v>
                </c:pt>
                <c:pt idx="50">
                  <c:v>40898</c:v>
                </c:pt>
                <c:pt idx="51">
                  <c:v>40899</c:v>
                </c:pt>
                <c:pt idx="52">
                  <c:v>40900</c:v>
                </c:pt>
                <c:pt idx="53">
                  <c:v>40901</c:v>
                </c:pt>
                <c:pt idx="54">
                  <c:v>40902</c:v>
                </c:pt>
                <c:pt idx="55">
                  <c:v>40903</c:v>
                </c:pt>
                <c:pt idx="56">
                  <c:v>40904</c:v>
                </c:pt>
                <c:pt idx="57">
                  <c:v>40905</c:v>
                </c:pt>
                <c:pt idx="58">
                  <c:v>40906</c:v>
                </c:pt>
                <c:pt idx="59">
                  <c:v>40907</c:v>
                </c:pt>
                <c:pt idx="60">
                  <c:v>40908</c:v>
                </c:pt>
                <c:pt idx="61">
                  <c:v>40909</c:v>
                </c:pt>
                <c:pt idx="62">
                  <c:v>40910</c:v>
                </c:pt>
                <c:pt idx="63">
                  <c:v>40911</c:v>
                </c:pt>
                <c:pt idx="64">
                  <c:v>40912</c:v>
                </c:pt>
                <c:pt idx="65">
                  <c:v>40913</c:v>
                </c:pt>
                <c:pt idx="66">
                  <c:v>40914</c:v>
                </c:pt>
                <c:pt idx="67">
                  <c:v>40915</c:v>
                </c:pt>
                <c:pt idx="68">
                  <c:v>40916</c:v>
                </c:pt>
                <c:pt idx="69">
                  <c:v>40917</c:v>
                </c:pt>
                <c:pt idx="70">
                  <c:v>40918</c:v>
                </c:pt>
                <c:pt idx="71">
                  <c:v>40919</c:v>
                </c:pt>
                <c:pt idx="72">
                  <c:v>40920</c:v>
                </c:pt>
                <c:pt idx="73">
                  <c:v>40921</c:v>
                </c:pt>
                <c:pt idx="74">
                  <c:v>40922</c:v>
                </c:pt>
                <c:pt idx="75">
                  <c:v>40923</c:v>
                </c:pt>
                <c:pt idx="76">
                  <c:v>40924</c:v>
                </c:pt>
                <c:pt idx="77">
                  <c:v>40925</c:v>
                </c:pt>
                <c:pt idx="78">
                  <c:v>40926</c:v>
                </c:pt>
                <c:pt idx="79">
                  <c:v>40927</c:v>
                </c:pt>
                <c:pt idx="80">
                  <c:v>40928</c:v>
                </c:pt>
                <c:pt idx="81">
                  <c:v>40929</c:v>
                </c:pt>
                <c:pt idx="82">
                  <c:v>40930</c:v>
                </c:pt>
                <c:pt idx="83">
                  <c:v>40931</c:v>
                </c:pt>
                <c:pt idx="84">
                  <c:v>40932</c:v>
                </c:pt>
                <c:pt idx="85">
                  <c:v>40933</c:v>
                </c:pt>
                <c:pt idx="86">
                  <c:v>40934</c:v>
                </c:pt>
                <c:pt idx="87">
                  <c:v>40935</c:v>
                </c:pt>
                <c:pt idx="88">
                  <c:v>40936</c:v>
                </c:pt>
                <c:pt idx="89">
                  <c:v>40937</c:v>
                </c:pt>
                <c:pt idx="90">
                  <c:v>40938</c:v>
                </c:pt>
                <c:pt idx="91">
                  <c:v>40939</c:v>
                </c:pt>
                <c:pt idx="92">
                  <c:v>40940</c:v>
                </c:pt>
                <c:pt idx="93">
                  <c:v>40941</c:v>
                </c:pt>
                <c:pt idx="94">
                  <c:v>40942</c:v>
                </c:pt>
                <c:pt idx="95">
                  <c:v>40943</c:v>
                </c:pt>
                <c:pt idx="96">
                  <c:v>40944</c:v>
                </c:pt>
                <c:pt idx="97">
                  <c:v>40945</c:v>
                </c:pt>
                <c:pt idx="98">
                  <c:v>40946</c:v>
                </c:pt>
                <c:pt idx="99">
                  <c:v>40947</c:v>
                </c:pt>
                <c:pt idx="100">
                  <c:v>40948</c:v>
                </c:pt>
                <c:pt idx="101">
                  <c:v>40949</c:v>
                </c:pt>
                <c:pt idx="102">
                  <c:v>40950</c:v>
                </c:pt>
                <c:pt idx="103">
                  <c:v>40951</c:v>
                </c:pt>
                <c:pt idx="104">
                  <c:v>40952</c:v>
                </c:pt>
                <c:pt idx="105">
                  <c:v>40953</c:v>
                </c:pt>
                <c:pt idx="106">
                  <c:v>40954</c:v>
                </c:pt>
                <c:pt idx="107">
                  <c:v>40955</c:v>
                </c:pt>
                <c:pt idx="108">
                  <c:v>40956</c:v>
                </c:pt>
                <c:pt idx="109">
                  <c:v>40957</c:v>
                </c:pt>
                <c:pt idx="110">
                  <c:v>40958</c:v>
                </c:pt>
                <c:pt idx="111">
                  <c:v>40959</c:v>
                </c:pt>
                <c:pt idx="112">
                  <c:v>40960</c:v>
                </c:pt>
                <c:pt idx="113">
                  <c:v>40961</c:v>
                </c:pt>
                <c:pt idx="114">
                  <c:v>40962</c:v>
                </c:pt>
                <c:pt idx="115">
                  <c:v>40963</c:v>
                </c:pt>
                <c:pt idx="116">
                  <c:v>40964</c:v>
                </c:pt>
                <c:pt idx="117">
                  <c:v>40965</c:v>
                </c:pt>
                <c:pt idx="118">
                  <c:v>40966</c:v>
                </c:pt>
                <c:pt idx="119">
                  <c:v>40967</c:v>
                </c:pt>
                <c:pt idx="120">
                  <c:v>40968</c:v>
                </c:pt>
                <c:pt idx="121">
                  <c:v>40969</c:v>
                </c:pt>
                <c:pt idx="122">
                  <c:v>40970</c:v>
                </c:pt>
                <c:pt idx="123">
                  <c:v>40971</c:v>
                </c:pt>
                <c:pt idx="124">
                  <c:v>40972</c:v>
                </c:pt>
                <c:pt idx="125">
                  <c:v>40973</c:v>
                </c:pt>
                <c:pt idx="126">
                  <c:v>40974</c:v>
                </c:pt>
                <c:pt idx="127">
                  <c:v>40975</c:v>
                </c:pt>
                <c:pt idx="128">
                  <c:v>40976</c:v>
                </c:pt>
                <c:pt idx="129">
                  <c:v>40977</c:v>
                </c:pt>
                <c:pt idx="130">
                  <c:v>40978</c:v>
                </c:pt>
                <c:pt idx="131">
                  <c:v>40979</c:v>
                </c:pt>
                <c:pt idx="132">
                  <c:v>40980</c:v>
                </c:pt>
                <c:pt idx="133">
                  <c:v>40981</c:v>
                </c:pt>
                <c:pt idx="134">
                  <c:v>40982</c:v>
                </c:pt>
                <c:pt idx="135">
                  <c:v>40983</c:v>
                </c:pt>
                <c:pt idx="136">
                  <c:v>40984</c:v>
                </c:pt>
                <c:pt idx="137">
                  <c:v>40985</c:v>
                </c:pt>
                <c:pt idx="138">
                  <c:v>40986</c:v>
                </c:pt>
                <c:pt idx="139">
                  <c:v>40987</c:v>
                </c:pt>
                <c:pt idx="140">
                  <c:v>40988</c:v>
                </c:pt>
                <c:pt idx="141">
                  <c:v>40989</c:v>
                </c:pt>
                <c:pt idx="142">
                  <c:v>40990</c:v>
                </c:pt>
                <c:pt idx="143">
                  <c:v>40991</c:v>
                </c:pt>
                <c:pt idx="144">
                  <c:v>40992</c:v>
                </c:pt>
                <c:pt idx="145">
                  <c:v>40993</c:v>
                </c:pt>
                <c:pt idx="146">
                  <c:v>40994</c:v>
                </c:pt>
                <c:pt idx="147">
                  <c:v>40995</c:v>
                </c:pt>
                <c:pt idx="148">
                  <c:v>40996</c:v>
                </c:pt>
                <c:pt idx="149">
                  <c:v>40997</c:v>
                </c:pt>
                <c:pt idx="150">
                  <c:v>40998</c:v>
                </c:pt>
                <c:pt idx="151">
                  <c:v>40999</c:v>
                </c:pt>
                <c:pt idx="152">
                  <c:v>41000</c:v>
                </c:pt>
                <c:pt idx="153">
                  <c:v>41001</c:v>
                </c:pt>
                <c:pt idx="154">
                  <c:v>41002</c:v>
                </c:pt>
                <c:pt idx="155">
                  <c:v>41003</c:v>
                </c:pt>
                <c:pt idx="156">
                  <c:v>41004</c:v>
                </c:pt>
                <c:pt idx="157">
                  <c:v>41005</c:v>
                </c:pt>
                <c:pt idx="158">
                  <c:v>41006</c:v>
                </c:pt>
                <c:pt idx="159">
                  <c:v>41007</c:v>
                </c:pt>
                <c:pt idx="160">
                  <c:v>41008</c:v>
                </c:pt>
                <c:pt idx="161">
                  <c:v>41009</c:v>
                </c:pt>
              </c:numCache>
            </c:numRef>
          </c:cat>
          <c:val>
            <c:numRef>
              <c:f>indicator_sugar!$N$2:$N$163</c:f>
              <c:numCache>
                <c:formatCode>General</c:formatCode>
                <c:ptCount val="16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2.4073902836212694E-3</c:v>
                </c:pt>
                <c:pt idx="31">
                  <c:v>2.8125027765190894E-2</c:v>
                </c:pt>
                <c:pt idx="32">
                  <c:v>6.5862779435642435E-2</c:v>
                </c:pt>
                <c:pt idx="33">
                  <c:v>6.7373207633272689E-2</c:v>
                </c:pt>
                <c:pt idx="34">
                  <c:v>5.8169060107017133E-2</c:v>
                </c:pt>
                <c:pt idx="35">
                  <c:v>5.7165472528423689E-2</c:v>
                </c:pt>
                <c:pt idx="36">
                  <c:v>5.4919701806887752E-2</c:v>
                </c:pt>
                <c:pt idx="37">
                  <c:v>6.1704343414351652E-2</c:v>
                </c:pt>
                <c:pt idx="38">
                  <c:v>6.5387875284367708E-2</c:v>
                </c:pt>
                <c:pt idx="39">
                  <c:v>8.180721807968315E-2</c:v>
                </c:pt>
                <c:pt idx="40">
                  <c:v>8.6684661901588925E-2</c:v>
                </c:pt>
                <c:pt idx="41">
                  <c:v>9.0389552066377332E-2</c:v>
                </c:pt>
                <c:pt idx="42">
                  <c:v>8.4760674342137715E-2</c:v>
                </c:pt>
                <c:pt idx="43">
                  <c:v>8.9649148002110185E-2</c:v>
                </c:pt>
                <c:pt idx="44">
                  <c:v>8.959436071036142E-2</c:v>
                </c:pt>
                <c:pt idx="45">
                  <c:v>8.8057788259587474E-2</c:v>
                </c:pt>
                <c:pt idx="46">
                  <c:v>8.5408503487453435E-2</c:v>
                </c:pt>
                <c:pt idx="47">
                  <c:v>9.0848010571497301E-2</c:v>
                </c:pt>
                <c:pt idx="48">
                  <c:v>9.0394310250694818E-2</c:v>
                </c:pt>
                <c:pt idx="49">
                  <c:v>9.3928656507017358E-2</c:v>
                </c:pt>
                <c:pt idx="50">
                  <c:v>9.6680295640267894E-2</c:v>
                </c:pt>
                <c:pt idx="51">
                  <c:v>9.4629371267261758E-2</c:v>
                </c:pt>
                <c:pt idx="52">
                  <c:v>0.10181715046589603</c:v>
                </c:pt>
                <c:pt idx="53">
                  <c:v>0.10254895267126043</c:v>
                </c:pt>
                <c:pt idx="54">
                  <c:v>0.10053486125489194</c:v>
                </c:pt>
                <c:pt idx="55">
                  <c:v>0.10197082751605543</c:v>
                </c:pt>
                <c:pt idx="56">
                  <c:v>0.11773788757542414</c:v>
                </c:pt>
                <c:pt idx="57">
                  <c:v>0.15469378522505814</c:v>
                </c:pt>
                <c:pt idx="58">
                  <c:v>0.15927852593377312</c:v>
                </c:pt>
                <c:pt idx="59">
                  <c:v>0.21870008321784634</c:v>
                </c:pt>
                <c:pt idx="60">
                  <c:v>0.43080173439911373</c:v>
                </c:pt>
                <c:pt idx="61">
                  <c:v>0.39228944003879007</c:v>
                </c:pt>
                <c:pt idx="62">
                  <c:v>4.4305576145430133E-2</c:v>
                </c:pt>
                <c:pt idx="63">
                  <c:v>3.441189829230773E-2</c:v>
                </c:pt>
                <c:pt idx="64">
                  <c:v>6.0760579232753346E-2</c:v>
                </c:pt>
                <c:pt idx="65">
                  <c:v>8.6302295919177902E-2</c:v>
                </c:pt>
                <c:pt idx="66">
                  <c:v>9.6059264019854956E-2</c:v>
                </c:pt>
                <c:pt idx="67">
                  <c:v>0.10131878340306832</c:v>
                </c:pt>
                <c:pt idx="68">
                  <c:v>0.10226182747574125</c:v>
                </c:pt>
                <c:pt idx="69">
                  <c:v>0.1025769855231712</c:v>
                </c:pt>
                <c:pt idx="70">
                  <c:v>0.10384639190656904</c:v>
                </c:pt>
                <c:pt idx="71">
                  <c:v>0.11066620069013265</c:v>
                </c:pt>
                <c:pt idx="72">
                  <c:v>0.10587225505018463</c:v>
                </c:pt>
                <c:pt idx="73">
                  <c:v>0.10612440160064138</c:v>
                </c:pt>
                <c:pt idx="74">
                  <c:v>0.10827605636398091</c:v>
                </c:pt>
                <c:pt idx="75">
                  <c:v>0.10601855243211414</c:v>
                </c:pt>
                <c:pt idx="76">
                  <c:v>0.10715705869643379</c:v>
                </c:pt>
                <c:pt idx="77">
                  <c:v>0.10863945926710759</c:v>
                </c:pt>
                <c:pt idx="78">
                  <c:v>0.10955491026501663</c:v>
                </c:pt>
                <c:pt idx="79">
                  <c:v>0.10961991043929789</c:v>
                </c:pt>
                <c:pt idx="80">
                  <c:v>0.11235558310248583</c:v>
                </c:pt>
                <c:pt idx="81">
                  <c:v>0.1093810594717109</c:v>
                </c:pt>
                <c:pt idx="82">
                  <c:v>0.11045235336177929</c:v>
                </c:pt>
                <c:pt idx="83">
                  <c:v>0.11242610742806539</c:v>
                </c:pt>
                <c:pt idx="84">
                  <c:v>0.11350439230980983</c:v>
                </c:pt>
                <c:pt idx="85">
                  <c:v>0.1100377488714957</c:v>
                </c:pt>
                <c:pt idx="86">
                  <c:v>0.11206977956774337</c:v>
                </c:pt>
                <c:pt idx="87">
                  <c:v>0.11521378282855972</c:v>
                </c:pt>
                <c:pt idx="88">
                  <c:v>0.10906825488761906</c:v>
                </c:pt>
                <c:pt idx="89">
                  <c:v>0.10979357354707343</c:v>
                </c:pt>
                <c:pt idx="90">
                  <c:v>0.11341582034784864</c:v>
                </c:pt>
                <c:pt idx="91">
                  <c:v>0.10839712654050047</c:v>
                </c:pt>
                <c:pt idx="92">
                  <c:v>0.11206824957924327</c:v>
                </c:pt>
                <c:pt idx="93">
                  <c:v>0.11260887303264748</c:v>
                </c:pt>
                <c:pt idx="94">
                  <c:v>0.10969277461284327</c:v>
                </c:pt>
                <c:pt idx="95">
                  <c:v>0.1122588939630761</c:v>
                </c:pt>
                <c:pt idx="96">
                  <c:v>0.11048822215764814</c:v>
                </c:pt>
                <c:pt idx="97">
                  <c:v>0.11385068432878888</c:v>
                </c:pt>
                <c:pt idx="98">
                  <c:v>0.1152947718540636</c:v>
                </c:pt>
                <c:pt idx="99">
                  <c:v>0.11421101245461227</c:v>
                </c:pt>
                <c:pt idx="100">
                  <c:v>0.11502117817424726</c:v>
                </c:pt>
                <c:pt idx="101">
                  <c:v>0.1165304960919219</c:v>
                </c:pt>
                <c:pt idx="102">
                  <c:v>0.11758895850819029</c:v>
                </c:pt>
                <c:pt idx="103">
                  <c:v>0.11606912931583431</c:v>
                </c:pt>
                <c:pt idx="104">
                  <c:v>0.11815813231568813</c:v>
                </c:pt>
                <c:pt idx="105">
                  <c:v>0.12038113497595264</c:v>
                </c:pt>
                <c:pt idx="106">
                  <c:v>0.12656368141998867</c:v>
                </c:pt>
                <c:pt idx="107">
                  <c:v>0.12469070681238925</c:v>
                </c:pt>
                <c:pt idx="108">
                  <c:v>0.11506469432908738</c:v>
                </c:pt>
                <c:pt idx="109">
                  <c:v>0.11152345745488235</c:v>
                </c:pt>
                <c:pt idx="110">
                  <c:v>0.11876380284231369</c:v>
                </c:pt>
                <c:pt idx="111">
                  <c:v>0.11610225780572089</c:v>
                </c:pt>
                <c:pt idx="112">
                  <c:v>0.1188511880511243</c:v>
                </c:pt>
                <c:pt idx="113">
                  <c:v>0.12021790868823232</c:v>
                </c:pt>
                <c:pt idx="114">
                  <c:v>0.12144636187644869</c:v>
                </c:pt>
                <c:pt idx="115">
                  <c:v>0.12016381563330455</c:v>
                </c:pt>
                <c:pt idx="116">
                  <c:v>0.11012825349984497</c:v>
                </c:pt>
                <c:pt idx="117">
                  <c:v>0.11023518549222679</c:v>
                </c:pt>
                <c:pt idx="118">
                  <c:v>0.11789157676750006</c:v>
                </c:pt>
                <c:pt idx="119">
                  <c:v>0.12085439850999397</c:v>
                </c:pt>
                <c:pt idx="120">
                  <c:v>0.10961394130865808</c:v>
                </c:pt>
                <c:pt idx="121">
                  <c:v>0.10961394130865808</c:v>
                </c:pt>
                <c:pt idx="122">
                  <c:v>0.10745704926741116</c:v>
                </c:pt>
                <c:pt idx="123">
                  <c:v>0.10981880209479325</c:v>
                </c:pt>
                <c:pt idx="124">
                  <c:v>0.11249461484423155</c:v>
                </c:pt>
                <c:pt idx="125">
                  <c:v>0.11021163687654006</c:v>
                </c:pt>
                <c:pt idx="126">
                  <c:v>0.11130660469151867</c:v>
                </c:pt>
                <c:pt idx="127">
                  <c:v>0.11240875292061323</c:v>
                </c:pt>
                <c:pt idx="128">
                  <c:v>0.11665299955084724</c:v>
                </c:pt>
                <c:pt idx="129">
                  <c:v>0.11756957524872551</c:v>
                </c:pt>
                <c:pt idx="130">
                  <c:v>0.11953580891126936</c:v>
                </c:pt>
                <c:pt idx="131">
                  <c:v>0.11122628504468232</c:v>
                </c:pt>
                <c:pt idx="132">
                  <c:v>0.11763879244861412</c:v>
                </c:pt>
                <c:pt idx="133">
                  <c:v>0.11981376027026319</c:v>
                </c:pt>
                <c:pt idx="134">
                  <c:v>0.11544530570267299</c:v>
                </c:pt>
                <c:pt idx="135">
                  <c:v>0.11538365392871117</c:v>
                </c:pt>
                <c:pt idx="136">
                  <c:v>0.11551547950426047</c:v>
                </c:pt>
                <c:pt idx="137">
                  <c:v>0.1174252432371978</c:v>
                </c:pt>
                <c:pt idx="138">
                  <c:v>0.11549488521512721</c:v>
                </c:pt>
                <c:pt idx="139">
                  <c:v>0.11485229117842041</c:v>
                </c:pt>
                <c:pt idx="140">
                  <c:v>0.11705375099769091</c:v>
                </c:pt>
                <c:pt idx="141">
                  <c:v>0.11602764549383207</c:v>
                </c:pt>
                <c:pt idx="142">
                  <c:v>0.11472252968167834</c:v>
                </c:pt>
                <c:pt idx="143">
                  <c:v>0.11498182251083718</c:v>
                </c:pt>
                <c:pt idx="144">
                  <c:v>0.1149432550165236</c:v>
                </c:pt>
                <c:pt idx="145">
                  <c:v>0.11215703831937865</c:v>
                </c:pt>
                <c:pt idx="146">
                  <c:v>0.11242948236926162</c:v>
                </c:pt>
                <c:pt idx="147">
                  <c:v>0.11653888871022886</c:v>
                </c:pt>
                <c:pt idx="148">
                  <c:v>0.11809318712142282</c:v>
                </c:pt>
                <c:pt idx="149">
                  <c:v>0.11549847986271966</c:v>
                </c:pt>
                <c:pt idx="150">
                  <c:v>0.11516811880031008</c:v>
                </c:pt>
                <c:pt idx="151">
                  <c:v>0.11480193831717866</c:v>
                </c:pt>
                <c:pt idx="152">
                  <c:v>0.11280537693793467</c:v>
                </c:pt>
                <c:pt idx="153">
                  <c:v>0.11424952908788132</c:v>
                </c:pt>
                <c:pt idx="154">
                  <c:v>0.11529185718209271</c:v>
                </c:pt>
                <c:pt idx="155">
                  <c:v>0.11335022190271554</c:v>
                </c:pt>
                <c:pt idx="156">
                  <c:v>0.11566256255927318</c:v>
                </c:pt>
                <c:pt idx="157">
                  <c:v>0.11618757502744018</c:v>
                </c:pt>
                <c:pt idx="158">
                  <c:v>0.12361390604832202</c:v>
                </c:pt>
                <c:pt idx="159">
                  <c:v>0.13253648994963049</c:v>
                </c:pt>
                <c:pt idx="160">
                  <c:v>0.11326399555289864</c:v>
                </c:pt>
                <c:pt idx="161">
                  <c:v>0.12183795634246941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BB3-4A0D-A2B2-3C61E4D49944}"/>
            </c:ext>
          </c:extLst>
        </c:ser>
        <c:ser>
          <c:idx val="6"/>
          <c:order val="6"/>
          <c:tx>
            <c:strRef>
              <c:f>indicator_sugar!$O$1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indicator_sugar!$H$2:$H$163</c:f>
              <c:numCache>
                <c:formatCode>[$-409]d\-mmm;@</c:formatCode>
                <c:ptCount val="162"/>
                <c:pt idx="0">
                  <c:v>40848</c:v>
                </c:pt>
                <c:pt idx="1">
                  <c:v>40849</c:v>
                </c:pt>
                <c:pt idx="2">
                  <c:v>40850</c:v>
                </c:pt>
                <c:pt idx="3">
                  <c:v>40851</c:v>
                </c:pt>
                <c:pt idx="4">
                  <c:v>40852</c:v>
                </c:pt>
                <c:pt idx="5">
                  <c:v>40853</c:v>
                </c:pt>
                <c:pt idx="6">
                  <c:v>40854</c:v>
                </c:pt>
                <c:pt idx="7">
                  <c:v>40855</c:v>
                </c:pt>
                <c:pt idx="8">
                  <c:v>40856</c:v>
                </c:pt>
                <c:pt idx="9">
                  <c:v>40857</c:v>
                </c:pt>
                <c:pt idx="10">
                  <c:v>40858</c:v>
                </c:pt>
                <c:pt idx="11">
                  <c:v>40859</c:v>
                </c:pt>
                <c:pt idx="12">
                  <c:v>40860</c:v>
                </c:pt>
                <c:pt idx="13">
                  <c:v>40861</c:v>
                </c:pt>
                <c:pt idx="14">
                  <c:v>40862</c:v>
                </c:pt>
                <c:pt idx="15">
                  <c:v>40863</c:v>
                </c:pt>
                <c:pt idx="16">
                  <c:v>40864</c:v>
                </c:pt>
                <c:pt idx="17">
                  <c:v>40865</c:v>
                </c:pt>
                <c:pt idx="18">
                  <c:v>40866</c:v>
                </c:pt>
                <c:pt idx="19">
                  <c:v>40867</c:v>
                </c:pt>
                <c:pt idx="20">
                  <c:v>40868</c:v>
                </c:pt>
                <c:pt idx="21">
                  <c:v>40869</c:v>
                </c:pt>
                <c:pt idx="22">
                  <c:v>40870</c:v>
                </c:pt>
                <c:pt idx="23">
                  <c:v>40871</c:v>
                </c:pt>
                <c:pt idx="24">
                  <c:v>40872</c:v>
                </c:pt>
                <c:pt idx="25">
                  <c:v>40873</c:v>
                </c:pt>
                <c:pt idx="26">
                  <c:v>40874</c:v>
                </c:pt>
                <c:pt idx="27">
                  <c:v>40875</c:v>
                </c:pt>
                <c:pt idx="28">
                  <c:v>40876</c:v>
                </c:pt>
                <c:pt idx="29">
                  <c:v>40877</c:v>
                </c:pt>
                <c:pt idx="30">
                  <c:v>40878</c:v>
                </c:pt>
                <c:pt idx="31">
                  <c:v>40879</c:v>
                </c:pt>
                <c:pt idx="32">
                  <c:v>40880</c:v>
                </c:pt>
                <c:pt idx="33">
                  <c:v>40881</c:v>
                </c:pt>
                <c:pt idx="34">
                  <c:v>40882</c:v>
                </c:pt>
                <c:pt idx="35">
                  <c:v>40883</c:v>
                </c:pt>
                <c:pt idx="36">
                  <c:v>40884</c:v>
                </c:pt>
                <c:pt idx="37">
                  <c:v>40885</c:v>
                </c:pt>
                <c:pt idx="38">
                  <c:v>40886</c:v>
                </c:pt>
                <c:pt idx="39">
                  <c:v>40887</c:v>
                </c:pt>
                <c:pt idx="40">
                  <c:v>40888</c:v>
                </c:pt>
                <c:pt idx="41">
                  <c:v>40889</c:v>
                </c:pt>
                <c:pt idx="42">
                  <c:v>40890</c:v>
                </c:pt>
                <c:pt idx="43">
                  <c:v>40891</c:v>
                </c:pt>
                <c:pt idx="44">
                  <c:v>40892</c:v>
                </c:pt>
                <c:pt idx="45">
                  <c:v>40893</c:v>
                </c:pt>
                <c:pt idx="46">
                  <c:v>40894</c:v>
                </c:pt>
                <c:pt idx="47">
                  <c:v>40895</c:v>
                </c:pt>
                <c:pt idx="48">
                  <c:v>40896</c:v>
                </c:pt>
                <c:pt idx="49">
                  <c:v>40897</c:v>
                </c:pt>
                <c:pt idx="50">
                  <c:v>40898</c:v>
                </c:pt>
                <c:pt idx="51">
                  <c:v>40899</c:v>
                </c:pt>
                <c:pt idx="52">
                  <c:v>40900</c:v>
                </c:pt>
                <c:pt idx="53">
                  <c:v>40901</c:v>
                </c:pt>
                <c:pt idx="54">
                  <c:v>40902</c:v>
                </c:pt>
                <c:pt idx="55">
                  <c:v>40903</c:v>
                </c:pt>
                <c:pt idx="56">
                  <c:v>40904</c:v>
                </c:pt>
                <c:pt idx="57">
                  <c:v>40905</c:v>
                </c:pt>
                <c:pt idx="58">
                  <c:v>40906</c:v>
                </c:pt>
                <c:pt idx="59">
                  <c:v>40907</c:v>
                </c:pt>
                <c:pt idx="60">
                  <c:v>40908</c:v>
                </c:pt>
                <c:pt idx="61">
                  <c:v>40909</c:v>
                </c:pt>
                <c:pt idx="62">
                  <c:v>40910</c:v>
                </c:pt>
                <c:pt idx="63">
                  <c:v>40911</c:v>
                </c:pt>
                <c:pt idx="64">
                  <c:v>40912</c:v>
                </c:pt>
                <c:pt idx="65">
                  <c:v>40913</c:v>
                </c:pt>
                <c:pt idx="66">
                  <c:v>40914</c:v>
                </c:pt>
                <c:pt idx="67">
                  <c:v>40915</c:v>
                </c:pt>
                <c:pt idx="68">
                  <c:v>40916</c:v>
                </c:pt>
                <c:pt idx="69">
                  <c:v>40917</c:v>
                </c:pt>
                <c:pt idx="70">
                  <c:v>40918</c:v>
                </c:pt>
                <c:pt idx="71">
                  <c:v>40919</c:v>
                </c:pt>
                <c:pt idx="72">
                  <c:v>40920</c:v>
                </c:pt>
                <c:pt idx="73">
                  <c:v>40921</c:v>
                </c:pt>
                <c:pt idx="74">
                  <c:v>40922</c:v>
                </c:pt>
                <c:pt idx="75">
                  <c:v>40923</c:v>
                </c:pt>
                <c:pt idx="76">
                  <c:v>40924</c:v>
                </c:pt>
                <c:pt idx="77">
                  <c:v>40925</c:v>
                </c:pt>
                <c:pt idx="78">
                  <c:v>40926</c:v>
                </c:pt>
                <c:pt idx="79">
                  <c:v>40927</c:v>
                </c:pt>
                <c:pt idx="80">
                  <c:v>40928</c:v>
                </c:pt>
                <c:pt idx="81">
                  <c:v>40929</c:v>
                </c:pt>
                <c:pt idx="82">
                  <c:v>40930</c:v>
                </c:pt>
                <c:pt idx="83">
                  <c:v>40931</c:v>
                </c:pt>
                <c:pt idx="84">
                  <c:v>40932</c:v>
                </c:pt>
                <c:pt idx="85">
                  <c:v>40933</c:v>
                </c:pt>
                <c:pt idx="86">
                  <c:v>40934</c:v>
                </c:pt>
                <c:pt idx="87">
                  <c:v>40935</c:v>
                </c:pt>
                <c:pt idx="88">
                  <c:v>40936</c:v>
                </c:pt>
                <c:pt idx="89">
                  <c:v>40937</c:v>
                </c:pt>
                <c:pt idx="90">
                  <c:v>40938</c:v>
                </c:pt>
                <c:pt idx="91">
                  <c:v>40939</c:v>
                </c:pt>
                <c:pt idx="92">
                  <c:v>40940</c:v>
                </c:pt>
                <c:pt idx="93">
                  <c:v>40941</c:v>
                </c:pt>
                <c:pt idx="94">
                  <c:v>40942</c:v>
                </c:pt>
                <c:pt idx="95">
                  <c:v>40943</c:v>
                </c:pt>
                <c:pt idx="96">
                  <c:v>40944</c:v>
                </c:pt>
                <c:pt idx="97">
                  <c:v>40945</c:v>
                </c:pt>
                <c:pt idx="98">
                  <c:v>40946</c:v>
                </c:pt>
                <c:pt idx="99">
                  <c:v>40947</c:v>
                </c:pt>
                <c:pt idx="100">
                  <c:v>40948</c:v>
                </c:pt>
                <c:pt idx="101">
                  <c:v>40949</c:v>
                </c:pt>
                <c:pt idx="102">
                  <c:v>40950</c:v>
                </c:pt>
                <c:pt idx="103">
                  <c:v>40951</c:v>
                </c:pt>
                <c:pt idx="104">
                  <c:v>40952</c:v>
                </c:pt>
                <c:pt idx="105">
                  <c:v>40953</c:v>
                </c:pt>
                <c:pt idx="106">
                  <c:v>40954</c:v>
                </c:pt>
                <c:pt idx="107">
                  <c:v>40955</c:v>
                </c:pt>
                <c:pt idx="108">
                  <c:v>40956</c:v>
                </c:pt>
                <c:pt idx="109">
                  <c:v>40957</c:v>
                </c:pt>
                <c:pt idx="110">
                  <c:v>40958</c:v>
                </c:pt>
                <c:pt idx="111">
                  <c:v>40959</c:v>
                </c:pt>
                <c:pt idx="112">
                  <c:v>40960</c:v>
                </c:pt>
                <c:pt idx="113">
                  <c:v>40961</c:v>
                </c:pt>
                <c:pt idx="114">
                  <c:v>40962</c:v>
                </c:pt>
                <c:pt idx="115">
                  <c:v>40963</c:v>
                </c:pt>
                <c:pt idx="116">
                  <c:v>40964</c:v>
                </c:pt>
                <c:pt idx="117">
                  <c:v>40965</c:v>
                </c:pt>
                <c:pt idx="118">
                  <c:v>40966</c:v>
                </c:pt>
                <c:pt idx="119">
                  <c:v>40967</c:v>
                </c:pt>
                <c:pt idx="120">
                  <c:v>40968</c:v>
                </c:pt>
                <c:pt idx="121">
                  <c:v>40969</c:v>
                </c:pt>
                <c:pt idx="122">
                  <c:v>40970</c:v>
                </c:pt>
                <c:pt idx="123">
                  <c:v>40971</c:v>
                </c:pt>
                <c:pt idx="124">
                  <c:v>40972</c:v>
                </c:pt>
                <c:pt idx="125">
                  <c:v>40973</c:v>
                </c:pt>
                <c:pt idx="126">
                  <c:v>40974</c:v>
                </c:pt>
                <c:pt idx="127">
                  <c:v>40975</c:v>
                </c:pt>
                <c:pt idx="128">
                  <c:v>40976</c:v>
                </c:pt>
                <c:pt idx="129">
                  <c:v>40977</c:v>
                </c:pt>
                <c:pt idx="130">
                  <c:v>40978</c:v>
                </c:pt>
                <c:pt idx="131">
                  <c:v>40979</c:v>
                </c:pt>
                <c:pt idx="132">
                  <c:v>40980</c:v>
                </c:pt>
                <c:pt idx="133">
                  <c:v>40981</c:v>
                </c:pt>
                <c:pt idx="134">
                  <c:v>40982</c:v>
                </c:pt>
                <c:pt idx="135">
                  <c:v>40983</c:v>
                </c:pt>
                <c:pt idx="136">
                  <c:v>40984</c:v>
                </c:pt>
                <c:pt idx="137">
                  <c:v>40985</c:v>
                </c:pt>
                <c:pt idx="138">
                  <c:v>40986</c:v>
                </c:pt>
                <c:pt idx="139">
                  <c:v>40987</c:v>
                </c:pt>
                <c:pt idx="140">
                  <c:v>40988</c:v>
                </c:pt>
                <c:pt idx="141">
                  <c:v>40989</c:v>
                </c:pt>
                <c:pt idx="142">
                  <c:v>40990</c:v>
                </c:pt>
                <c:pt idx="143">
                  <c:v>40991</c:v>
                </c:pt>
                <c:pt idx="144">
                  <c:v>40992</c:v>
                </c:pt>
                <c:pt idx="145">
                  <c:v>40993</c:v>
                </c:pt>
                <c:pt idx="146">
                  <c:v>40994</c:v>
                </c:pt>
                <c:pt idx="147">
                  <c:v>40995</c:v>
                </c:pt>
                <c:pt idx="148">
                  <c:v>40996</c:v>
                </c:pt>
                <c:pt idx="149">
                  <c:v>40997</c:v>
                </c:pt>
                <c:pt idx="150">
                  <c:v>40998</c:v>
                </c:pt>
                <c:pt idx="151">
                  <c:v>40999</c:v>
                </c:pt>
                <c:pt idx="152">
                  <c:v>41000</c:v>
                </c:pt>
                <c:pt idx="153">
                  <c:v>41001</c:v>
                </c:pt>
                <c:pt idx="154">
                  <c:v>41002</c:v>
                </c:pt>
                <c:pt idx="155">
                  <c:v>41003</c:v>
                </c:pt>
                <c:pt idx="156">
                  <c:v>41004</c:v>
                </c:pt>
                <c:pt idx="157">
                  <c:v>41005</c:v>
                </c:pt>
                <c:pt idx="158">
                  <c:v>41006</c:v>
                </c:pt>
                <c:pt idx="159">
                  <c:v>41007</c:v>
                </c:pt>
                <c:pt idx="160">
                  <c:v>41008</c:v>
                </c:pt>
                <c:pt idx="161">
                  <c:v>41009</c:v>
                </c:pt>
              </c:numCache>
            </c:numRef>
          </c:cat>
          <c:val>
            <c:numRef>
              <c:f>indicator_sugar!$O$2:$O$163</c:f>
              <c:numCache>
                <c:formatCode>General</c:formatCode>
                <c:ptCount val="16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0</c:v>
                </c:pt>
                <c:pt idx="20">
                  <c:v>3.3806817571414759E-2</c:v>
                </c:pt>
                <c:pt idx="21">
                  <c:v>4.0424764015768264E-2</c:v>
                </c:pt>
                <c:pt idx="22">
                  <c:v>7.3090126876930617E-2</c:v>
                </c:pt>
                <c:pt idx="23">
                  <c:v>6.1134195885468125E-2</c:v>
                </c:pt>
                <c:pt idx="24">
                  <c:v>6.4995135193650702E-2</c:v>
                </c:pt>
                <c:pt idx="25">
                  <c:v>8.0830387871861004E-2</c:v>
                </c:pt>
                <c:pt idx="26">
                  <c:v>7.3621368852739358E-2</c:v>
                </c:pt>
                <c:pt idx="27">
                  <c:v>8.1172417813307848E-2</c:v>
                </c:pt>
                <c:pt idx="28">
                  <c:v>6.8746211266835958E-2</c:v>
                </c:pt>
                <c:pt idx="29">
                  <c:v>7.957206099013156E-2</c:v>
                </c:pt>
                <c:pt idx="30">
                  <c:v>8.0446049859469085E-2</c:v>
                </c:pt>
                <c:pt idx="31">
                  <c:v>7.7489489189836336E-2</c:v>
                </c:pt>
                <c:pt idx="32">
                  <c:v>7.5203291724935353E-2</c:v>
                </c:pt>
                <c:pt idx="33">
                  <c:v>8.243456633041156E-2</c:v>
                </c:pt>
                <c:pt idx="34">
                  <c:v>8.5920948211413953E-2</c:v>
                </c:pt>
                <c:pt idx="35">
                  <c:v>8.2540912701536351E-2</c:v>
                </c:pt>
                <c:pt idx="36">
                  <c:v>8.5248000349200465E-2</c:v>
                </c:pt>
                <c:pt idx="37">
                  <c:v>9.1082401701345767E-2</c:v>
                </c:pt>
                <c:pt idx="38">
                  <c:v>9.3134033142936029E-2</c:v>
                </c:pt>
                <c:pt idx="39">
                  <c:v>8.840280534324646E-2</c:v>
                </c:pt>
                <c:pt idx="40">
                  <c:v>8.8057210157199209E-2</c:v>
                </c:pt>
                <c:pt idx="41">
                  <c:v>9.3026434786736417E-2</c:v>
                </c:pt>
                <c:pt idx="42">
                  <c:v>9.3662212133115347E-2</c:v>
                </c:pt>
                <c:pt idx="43">
                  <c:v>9.6096887476425266E-2</c:v>
                </c:pt>
                <c:pt idx="44">
                  <c:v>9.6382149520507443E-2</c:v>
                </c:pt>
                <c:pt idx="45">
                  <c:v>0.10069461933339759</c:v>
                </c:pt>
                <c:pt idx="46">
                  <c:v>9.8822157406290356E-2</c:v>
                </c:pt>
                <c:pt idx="47">
                  <c:v>0.1001607369386763</c:v>
                </c:pt>
                <c:pt idx="48">
                  <c:v>9.8093737315249882E-2</c:v>
                </c:pt>
                <c:pt idx="49">
                  <c:v>9.7394771345725759E-2</c:v>
                </c:pt>
                <c:pt idx="50">
                  <c:v>9.8246248769048097E-2</c:v>
                </c:pt>
                <c:pt idx="51">
                  <c:v>0.10035341466002526</c:v>
                </c:pt>
                <c:pt idx="52">
                  <c:v>0.10235959879922324</c:v>
                </c:pt>
                <c:pt idx="53">
                  <c:v>0.10100958008307695</c:v>
                </c:pt>
                <c:pt idx="54">
                  <c:v>0.10013157928672253</c:v>
                </c:pt>
                <c:pt idx="55">
                  <c:v>0.10433436337592443</c:v>
                </c:pt>
                <c:pt idx="56">
                  <c:v>0.10107280372099547</c:v>
                </c:pt>
                <c:pt idx="57">
                  <c:v>0.12150557398372955</c:v>
                </c:pt>
                <c:pt idx="58">
                  <c:v>0.18840448614233135</c:v>
                </c:pt>
                <c:pt idx="59">
                  <c:v>0.25492930152807924</c:v>
                </c:pt>
                <c:pt idx="60">
                  <c:v>0.33446508260932845</c:v>
                </c:pt>
                <c:pt idx="61">
                  <c:v>0.16617181091222549</c:v>
                </c:pt>
                <c:pt idx="62">
                  <c:v>3.3292512039128301E-2</c:v>
                </c:pt>
                <c:pt idx="63">
                  <c:v>5.0452379891079285E-2</c:v>
                </c:pt>
                <c:pt idx="64">
                  <c:v>7.9042357927845613E-2</c:v>
                </c:pt>
                <c:pt idx="65">
                  <c:v>9.9002230877766842E-2</c:v>
                </c:pt>
                <c:pt idx="66">
                  <c:v>0.10545122246390627</c:v>
                </c:pt>
                <c:pt idx="67">
                  <c:v>0.10578107085271787</c:v>
                </c:pt>
                <c:pt idx="68">
                  <c:v>0.10771419008368772</c:v>
                </c:pt>
                <c:pt idx="69">
                  <c:v>0.10845632776725567</c:v>
                </c:pt>
                <c:pt idx="70">
                  <c:v>0.10808261388093753</c:v>
                </c:pt>
                <c:pt idx="71">
                  <c:v>0.10950869222228644</c:v>
                </c:pt>
                <c:pt idx="72">
                  <c:v>0.10886817258720224</c:v>
                </c:pt>
                <c:pt idx="73">
                  <c:v>0.11050441819500789</c:v>
                </c:pt>
                <c:pt idx="74">
                  <c:v>0.11133976107898383</c:v>
                </c:pt>
                <c:pt idx="75">
                  <c:v>0.11052738223907467</c:v>
                </c:pt>
                <c:pt idx="76">
                  <c:v>0.11229098297428587</c:v>
                </c:pt>
                <c:pt idx="77">
                  <c:v>0.11009778224451422</c:v>
                </c:pt>
                <c:pt idx="78">
                  <c:v>0.11593047158223928</c:v>
                </c:pt>
                <c:pt idx="79">
                  <c:v>0.10861498594533399</c:v>
                </c:pt>
                <c:pt idx="80">
                  <c:v>0.11058958299086148</c:v>
                </c:pt>
                <c:pt idx="81">
                  <c:v>0.11233048551239194</c:v>
                </c:pt>
                <c:pt idx="82">
                  <c:v>0.11136727028464574</c:v>
                </c:pt>
                <c:pt idx="83">
                  <c:v>0.1144020202894921</c:v>
                </c:pt>
                <c:pt idx="84">
                  <c:v>0.11468093420176276</c:v>
                </c:pt>
                <c:pt idx="85">
                  <c:v>0.11246645484292159</c:v>
                </c:pt>
                <c:pt idx="86">
                  <c:v>0.11288979627908982</c:v>
                </c:pt>
                <c:pt idx="87">
                  <c:v>0.11387018759544237</c:v>
                </c:pt>
                <c:pt idx="88">
                  <c:v>0.11794734594331199</c:v>
                </c:pt>
                <c:pt idx="89">
                  <c:v>0.11898200432008942</c:v>
                </c:pt>
                <c:pt idx="90">
                  <c:v>0.11599111104876215</c:v>
                </c:pt>
                <c:pt idx="91">
                  <c:v>0.11849802378355362</c:v>
                </c:pt>
                <c:pt idx="92">
                  <c:v>0.11474792075907994</c:v>
                </c:pt>
                <c:pt idx="93">
                  <c:v>0.11605312098070371</c:v>
                </c:pt>
                <c:pt idx="94">
                  <c:v>0.12217162595134913</c:v>
                </c:pt>
                <c:pt idx="95">
                  <c:v>0.12713132416768219</c:v>
                </c:pt>
                <c:pt idx="96">
                  <c:v>0.12206342824674675</c:v>
                </c:pt>
                <c:pt idx="97">
                  <c:v>0.11174664330694388</c:v>
                </c:pt>
                <c:pt idx="98">
                  <c:v>0.10680711804660929</c:v>
                </c:pt>
                <c:pt idx="99">
                  <c:v>0.11156330433041055</c:v>
                </c:pt>
                <c:pt idx="100">
                  <c:v>0.11300304112781287</c:v>
                </c:pt>
                <c:pt idx="101">
                  <c:v>0.11369220188785872</c:v>
                </c:pt>
                <c:pt idx="102">
                  <c:v>0.11692352820765106</c:v>
                </c:pt>
                <c:pt idx="103">
                  <c:v>0.1176777124398284</c:v>
                </c:pt>
                <c:pt idx="104">
                  <c:v>0.1186467270988199</c:v>
                </c:pt>
                <c:pt idx="105">
                  <c:v>0.11598611760079945</c:v>
                </c:pt>
                <c:pt idx="106">
                  <c:v>0.11330973549333161</c:v>
                </c:pt>
                <c:pt idx="107">
                  <c:v>0.11382678691980633</c:v>
                </c:pt>
                <c:pt idx="108">
                  <c:v>0.1146619515530737</c:v>
                </c:pt>
                <c:pt idx="109">
                  <c:v>0.12115991450432421</c:v>
                </c:pt>
                <c:pt idx="110">
                  <c:v>0.1155997028513327</c:v>
                </c:pt>
                <c:pt idx="111">
                  <c:v>0.1136899655331567</c:v>
                </c:pt>
                <c:pt idx="112">
                  <c:v>0.11676298240512732</c:v>
                </c:pt>
                <c:pt idx="113">
                  <c:v>0.11839451541600909</c:v>
                </c:pt>
                <c:pt idx="114">
                  <c:v>0.11319431368841855</c:v>
                </c:pt>
                <c:pt idx="115">
                  <c:v>0.11832412297811425</c:v>
                </c:pt>
                <c:pt idx="116">
                  <c:v>0.11514077705867469</c:v>
                </c:pt>
                <c:pt idx="117">
                  <c:v>0.11771115101705368</c:v>
                </c:pt>
                <c:pt idx="118">
                  <c:v>0.11845256616405456</c:v>
                </c:pt>
                <c:pt idx="119">
                  <c:v>0.11416391969417422</c:v>
                </c:pt>
                <c:pt idx="120">
                  <c:v>0.11686607232374582</c:v>
                </c:pt>
                <c:pt idx="121">
                  <c:v>0.11686607232374582</c:v>
                </c:pt>
                <c:pt idx="122">
                  <c:v>0.11566436487087639</c:v>
                </c:pt>
                <c:pt idx="123">
                  <c:v>0.11378216844715372</c:v>
                </c:pt>
                <c:pt idx="124">
                  <c:v>0.1162976067342939</c:v>
                </c:pt>
                <c:pt idx="125">
                  <c:v>0.11831890223628273</c:v>
                </c:pt>
                <c:pt idx="126">
                  <c:v>0.11797541841073729</c:v>
                </c:pt>
                <c:pt idx="127">
                  <c:v>0.118860000148375</c:v>
                </c:pt>
                <c:pt idx="128">
                  <c:v>0.11840815509467338</c:v>
                </c:pt>
                <c:pt idx="129">
                  <c:v>0.11578932198394541</c:v>
                </c:pt>
                <c:pt idx="130">
                  <c:v>0.11751463336002536</c:v>
                </c:pt>
                <c:pt idx="131">
                  <c:v>0.1182506037549414</c:v>
                </c:pt>
                <c:pt idx="132">
                  <c:v>0.12102553283128881</c:v>
                </c:pt>
                <c:pt idx="133">
                  <c:v>0.12190619211921931</c:v>
                </c:pt>
                <c:pt idx="134">
                  <c:v>0.12492409353398427</c:v>
                </c:pt>
                <c:pt idx="135">
                  <c:v>0.11777346898020107</c:v>
                </c:pt>
                <c:pt idx="136">
                  <c:v>0.12002725431572533</c:v>
                </c:pt>
                <c:pt idx="137">
                  <c:v>0.11815477540003702</c:v>
                </c:pt>
                <c:pt idx="138">
                  <c:v>0.12272056999741995</c:v>
                </c:pt>
                <c:pt idx="139">
                  <c:v>0.11906661330491709</c:v>
                </c:pt>
                <c:pt idx="140">
                  <c:v>0.11752494737017319</c:v>
                </c:pt>
                <c:pt idx="141">
                  <c:v>0.1268325420823426</c:v>
                </c:pt>
                <c:pt idx="142">
                  <c:v>0.12354346135520985</c:v>
                </c:pt>
                <c:pt idx="143">
                  <c:v>0.12370737497804851</c:v>
                </c:pt>
                <c:pt idx="144">
                  <c:v>0.13025961376050416</c:v>
                </c:pt>
                <c:pt idx="145">
                  <c:v>0.12540037190162642</c:v>
                </c:pt>
                <c:pt idx="146">
                  <c:v>0.12328404836910328</c:v>
                </c:pt>
                <c:pt idx="147">
                  <c:v>0.12484095223409906</c:v>
                </c:pt>
                <c:pt idx="148">
                  <c:v>0.12136116572531455</c:v>
                </c:pt>
                <c:pt idx="149">
                  <c:v>0.12441543514666788</c:v>
                </c:pt>
                <c:pt idx="150">
                  <c:v>0.12065904516491199</c:v>
                </c:pt>
                <c:pt idx="151">
                  <c:v>0.12079741080533024</c:v>
                </c:pt>
                <c:pt idx="152">
                  <c:v>0.12826813230718898</c:v>
                </c:pt>
                <c:pt idx="153">
                  <c:v>0.12769245424112438</c:v>
                </c:pt>
                <c:pt idx="154">
                  <c:v>0.12629365240529231</c:v>
                </c:pt>
                <c:pt idx="155">
                  <c:v>0.13725602266574752</c:v>
                </c:pt>
                <c:pt idx="156">
                  <c:v>0.11908303664380512</c:v>
                </c:pt>
                <c:pt idx="157">
                  <c:v>0.12537714892650631</c:v>
                </c:pt>
                <c:pt idx="158">
                  <c:v>0.1373916471262133</c:v>
                </c:pt>
                <c:pt idx="159">
                  <c:v>0.13389147460153092</c:v>
                </c:pt>
                <c:pt idx="160">
                  <c:v>0.14148958028491912</c:v>
                </c:pt>
                <c:pt idx="161">
                  <c:v>0.17826260233637764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BB3-4A0D-A2B2-3C61E4D49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5656272"/>
        <c:axId val="1065658568"/>
      </c:lineChart>
      <c:dateAx>
        <c:axId val="1065656272"/>
        <c:scaling>
          <c:orientation val="minMax"/>
        </c:scaling>
        <c:delete val="0"/>
        <c:axPos val="b"/>
        <c:numFmt formatCode="[$-409]d\-m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658568"/>
        <c:crosses val="autoZero"/>
        <c:auto val="1"/>
        <c:lblOffset val="100"/>
        <c:baseTimeUnit val="days"/>
      </c:dateAx>
      <c:valAx>
        <c:axId val="1065658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656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Sugar/Crush indicator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indicator_sugar!$Z$1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indicator_sugar!$Y$2:$Y$163</c:f>
              <c:numCache>
                <c:formatCode>[$-409]d\-mmm;@</c:formatCode>
                <c:ptCount val="162"/>
                <c:pt idx="0">
                  <c:v>40848</c:v>
                </c:pt>
                <c:pt idx="1">
                  <c:v>40849</c:v>
                </c:pt>
                <c:pt idx="2">
                  <c:v>40850</c:v>
                </c:pt>
                <c:pt idx="3">
                  <c:v>40851</c:v>
                </c:pt>
                <c:pt idx="4">
                  <c:v>40852</c:v>
                </c:pt>
                <c:pt idx="5">
                  <c:v>40853</c:v>
                </c:pt>
                <c:pt idx="6">
                  <c:v>40854</c:v>
                </c:pt>
                <c:pt idx="7">
                  <c:v>40855</c:v>
                </c:pt>
                <c:pt idx="8">
                  <c:v>40856</c:v>
                </c:pt>
                <c:pt idx="9">
                  <c:v>40857</c:v>
                </c:pt>
                <c:pt idx="10">
                  <c:v>40858</c:v>
                </c:pt>
                <c:pt idx="11">
                  <c:v>40859</c:v>
                </c:pt>
                <c:pt idx="12">
                  <c:v>40860</c:v>
                </c:pt>
                <c:pt idx="13">
                  <c:v>40861</c:v>
                </c:pt>
                <c:pt idx="14">
                  <c:v>40862</c:v>
                </c:pt>
                <c:pt idx="15">
                  <c:v>40863</c:v>
                </c:pt>
                <c:pt idx="16">
                  <c:v>40864</c:v>
                </c:pt>
                <c:pt idx="17">
                  <c:v>40865</c:v>
                </c:pt>
                <c:pt idx="18">
                  <c:v>40866</c:v>
                </c:pt>
                <c:pt idx="19">
                  <c:v>40867</c:v>
                </c:pt>
                <c:pt idx="20">
                  <c:v>40868</c:v>
                </c:pt>
                <c:pt idx="21">
                  <c:v>40869</c:v>
                </c:pt>
                <c:pt idx="22">
                  <c:v>40870</c:v>
                </c:pt>
                <c:pt idx="23">
                  <c:v>40871</c:v>
                </c:pt>
                <c:pt idx="24">
                  <c:v>40872</c:v>
                </c:pt>
                <c:pt idx="25">
                  <c:v>40873</c:v>
                </c:pt>
                <c:pt idx="26">
                  <c:v>40874</c:v>
                </c:pt>
                <c:pt idx="27">
                  <c:v>40875</c:v>
                </c:pt>
                <c:pt idx="28">
                  <c:v>40876</c:v>
                </c:pt>
                <c:pt idx="29">
                  <c:v>40877</c:v>
                </c:pt>
                <c:pt idx="30">
                  <c:v>40878</c:v>
                </c:pt>
                <c:pt idx="31">
                  <c:v>40879</c:v>
                </c:pt>
                <c:pt idx="32">
                  <c:v>40880</c:v>
                </c:pt>
                <c:pt idx="33">
                  <c:v>40881</c:v>
                </c:pt>
                <c:pt idx="34">
                  <c:v>40882</c:v>
                </c:pt>
                <c:pt idx="35">
                  <c:v>40883</c:v>
                </c:pt>
                <c:pt idx="36">
                  <c:v>40884</c:v>
                </c:pt>
                <c:pt idx="37">
                  <c:v>40885</c:v>
                </c:pt>
                <c:pt idx="38">
                  <c:v>40886</c:v>
                </c:pt>
                <c:pt idx="39">
                  <c:v>40887</c:v>
                </c:pt>
                <c:pt idx="40">
                  <c:v>40888</c:v>
                </c:pt>
                <c:pt idx="41">
                  <c:v>40889</c:v>
                </c:pt>
                <c:pt idx="42">
                  <c:v>40890</c:v>
                </c:pt>
                <c:pt idx="43">
                  <c:v>40891</c:v>
                </c:pt>
                <c:pt idx="44">
                  <c:v>40892</c:v>
                </c:pt>
                <c:pt idx="45">
                  <c:v>40893</c:v>
                </c:pt>
                <c:pt idx="46">
                  <c:v>40894</c:v>
                </c:pt>
                <c:pt idx="47">
                  <c:v>40895</c:v>
                </c:pt>
                <c:pt idx="48">
                  <c:v>40896</c:v>
                </c:pt>
                <c:pt idx="49">
                  <c:v>40897</c:v>
                </c:pt>
                <c:pt idx="50">
                  <c:v>40898</c:v>
                </c:pt>
                <c:pt idx="51">
                  <c:v>40899</c:v>
                </c:pt>
                <c:pt idx="52">
                  <c:v>40900</c:v>
                </c:pt>
                <c:pt idx="53">
                  <c:v>40901</c:v>
                </c:pt>
                <c:pt idx="54">
                  <c:v>40902</c:v>
                </c:pt>
                <c:pt idx="55">
                  <c:v>40903</c:v>
                </c:pt>
                <c:pt idx="56">
                  <c:v>40904</c:v>
                </c:pt>
                <c:pt idx="57">
                  <c:v>40905</c:v>
                </c:pt>
                <c:pt idx="58">
                  <c:v>40906</c:v>
                </c:pt>
                <c:pt idx="59">
                  <c:v>40907</c:v>
                </c:pt>
                <c:pt idx="60">
                  <c:v>40908</c:v>
                </c:pt>
                <c:pt idx="61">
                  <c:v>40909</c:v>
                </c:pt>
                <c:pt idx="62">
                  <c:v>40910</c:v>
                </c:pt>
                <c:pt idx="63">
                  <c:v>40911</c:v>
                </c:pt>
                <c:pt idx="64">
                  <c:v>40912</c:v>
                </c:pt>
                <c:pt idx="65">
                  <c:v>40913</c:v>
                </c:pt>
                <c:pt idx="66">
                  <c:v>40914</c:v>
                </c:pt>
                <c:pt idx="67">
                  <c:v>40915</c:v>
                </c:pt>
                <c:pt idx="68">
                  <c:v>40916</c:v>
                </c:pt>
                <c:pt idx="69">
                  <c:v>40917</c:v>
                </c:pt>
                <c:pt idx="70">
                  <c:v>40918</c:v>
                </c:pt>
                <c:pt idx="71">
                  <c:v>40919</c:v>
                </c:pt>
                <c:pt idx="72">
                  <c:v>40920</c:v>
                </c:pt>
                <c:pt idx="73">
                  <c:v>40921</c:v>
                </c:pt>
                <c:pt idx="74">
                  <c:v>40922</c:v>
                </c:pt>
                <c:pt idx="75">
                  <c:v>40923</c:v>
                </c:pt>
                <c:pt idx="76">
                  <c:v>40924</c:v>
                </c:pt>
                <c:pt idx="77">
                  <c:v>40925</c:v>
                </c:pt>
                <c:pt idx="78">
                  <c:v>40926</c:v>
                </c:pt>
                <c:pt idx="79">
                  <c:v>40927</c:v>
                </c:pt>
                <c:pt idx="80">
                  <c:v>40928</c:v>
                </c:pt>
                <c:pt idx="81">
                  <c:v>40929</c:v>
                </c:pt>
                <c:pt idx="82">
                  <c:v>40930</c:v>
                </c:pt>
                <c:pt idx="83">
                  <c:v>40931</c:v>
                </c:pt>
                <c:pt idx="84">
                  <c:v>40932</c:v>
                </c:pt>
                <c:pt idx="85">
                  <c:v>40933</c:v>
                </c:pt>
                <c:pt idx="86">
                  <c:v>40934</c:v>
                </c:pt>
                <c:pt idx="87">
                  <c:v>40935</c:v>
                </c:pt>
                <c:pt idx="88">
                  <c:v>40936</c:v>
                </c:pt>
                <c:pt idx="89">
                  <c:v>40937</c:v>
                </c:pt>
                <c:pt idx="90">
                  <c:v>40938</c:v>
                </c:pt>
                <c:pt idx="91">
                  <c:v>40939</c:v>
                </c:pt>
                <c:pt idx="92">
                  <c:v>40940</c:v>
                </c:pt>
                <c:pt idx="93">
                  <c:v>40941</c:v>
                </c:pt>
                <c:pt idx="94">
                  <c:v>40942</c:v>
                </c:pt>
                <c:pt idx="95">
                  <c:v>40943</c:v>
                </c:pt>
                <c:pt idx="96">
                  <c:v>40944</c:v>
                </c:pt>
                <c:pt idx="97">
                  <c:v>40945</c:v>
                </c:pt>
                <c:pt idx="98">
                  <c:v>40946</c:v>
                </c:pt>
                <c:pt idx="99">
                  <c:v>40947</c:v>
                </c:pt>
                <c:pt idx="100">
                  <c:v>40948</c:v>
                </c:pt>
                <c:pt idx="101">
                  <c:v>40949</c:v>
                </c:pt>
                <c:pt idx="102">
                  <c:v>40950</c:v>
                </c:pt>
                <c:pt idx="103">
                  <c:v>40951</c:v>
                </c:pt>
                <c:pt idx="104">
                  <c:v>40952</c:v>
                </c:pt>
                <c:pt idx="105">
                  <c:v>40953</c:v>
                </c:pt>
                <c:pt idx="106">
                  <c:v>40954</c:v>
                </c:pt>
                <c:pt idx="107">
                  <c:v>40955</c:v>
                </c:pt>
                <c:pt idx="108">
                  <c:v>40956</c:v>
                </c:pt>
                <c:pt idx="109">
                  <c:v>40957</c:v>
                </c:pt>
                <c:pt idx="110">
                  <c:v>40958</c:v>
                </c:pt>
                <c:pt idx="111">
                  <c:v>40959</c:v>
                </c:pt>
                <c:pt idx="112">
                  <c:v>40960</c:v>
                </c:pt>
                <c:pt idx="113">
                  <c:v>40961</c:v>
                </c:pt>
                <c:pt idx="114">
                  <c:v>40962</c:v>
                </c:pt>
                <c:pt idx="115">
                  <c:v>40963</c:v>
                </c:pt>
                <c:pt idx="116">
                  <c:v>40964</c:v>
                </c:pt>
                <c:pt idx="117">
                  <c:v>40965</c:v>
                </c:pt>
                <c:pt idx="118">
                  <c:v>40966</c:v>
                </c:pt>
                <c:pt idx="119">
                  <c:v>40967</c:v>
                </c:pt>
                <c:pt idx="120">
                  <c:v>40968</c:v>
                </c:pt>
                <c:pt idx="121">
                  <c:v>40969</c:v>
                </c:pt>
                <c:pt idx="122">
                  <c:v>40970</c:v>
                </c:pt>
                <c:pt idx="123">
                  <c:v>40971</c:v>
                </c:pt>
                <c:pt idx="124">
                  <c:v>40972</c:v>
                </c:pt>
                <c:pt idx="125">
                  <c:v>40973</c:v>
                </c:pt>
                <c:pt idx="126">
                  <c:v>40974</c:v>
                </c:pt>
                <c:pt idx="127">
                  <c:v>40975</c:v>
                </c:pt>
                <c:pt idx="128">
                  <c:v>40976</c:v>
                </c:pt>
                <c:pt idx="129">
                  <c:v>40977</c:v>
                </c:pt>
                <c:pt idx="130">
                  <c:v>40978</c:v>
                </c:pt>
                <c:pt idx="131">
                  <c:v>40979</c:v>
                </c:pt>
                <c:pt idx="132">
                  <c:v>40980</c:v>
                </c:pt>
                <c:pt idx="133">
                  <c:v>40981</c:v>
                </c:pt>
                <c:pt idx="134">
                  <c:v>40982</c:v>
                </c:pt>
                <c:pt idx="135">
                  <c:v>40983</c:v>
                </c:pt>
                <c:pt idx="136">
                  <c:v>40984</c:v>
                </c:pt>
                <c:pt idx="137">
                  <c:v>40985</c:v>
                </c:pt>
                <c:pt idx="138">
                  <c:v>40986</c:v>
                </c:pt>
                <c:pt idx="139">
                  <c:v>40987</c:v>
                </c:pt>
                <c:pt idx="140">
                  <c:v>40988</c:v>
                </c:pt>
                <c:pt idx="141">
                  <c:v>40989</c:v>
                </c:pt>
                <c:pt idx="142">
                  <c:v>40990</c:v>
                </c:pt>
                <c:pt idx="143">
                  <c:v>40991</c:v>
                </c:pt>
                <c:pt idx="144">
                  <c:v>40992</c:v>
                </c:pt>
                <c:pt idx="145">
                  <c:v>40993</c:v>
                </c:pt>
                <c:pt idx="146">
                  <c:v>40994</c:v>
                </c:pt>
                <c:pt idx="147">
                  <c:v>40995</c:v>
                </c:pt>
                <c:pt idx="148">
                  <c:v>40996</c:v>
                </c:pt>
                <c:pt idx="149">
                  <c:v>40997</c:v>
                </c:pt>
                <c:pt idx="150">
                  <c:v>40998</c:v>
                </c:pt>
                <c:pt idx="151">
                  <c:v>40999</c:v>
                </c:pt>
                <c:pt idx="152">
                  <c:v>41000</c:v>
                </c:pt>
                <c:pt idx="153">
                  <c:v>41001</c:v>
                </c:pt>
                <c:pt idx="154">
                  <c:v>41002</c:v>
                </c:pt>
                <c:pt idx="155">
                  <c:v>41003</c:v>
                </c:pt>
                <c:pt idx="156">
                  <c:v>41004</c:v>
                </c:pt>
                <c:pt idx="157">
                  <c:v>41005</c:v>
                </c:pt>
                <c:pt idx="158">
                  <c:v>41006</c:v>
                </c:pt>
                <c:pt idx="159">
                  <c:v>41007</c:v>
                </c:pt>
                <c:pt idx="160">
                  <c:v>41008</c:v>
                </c:pt>
                <c:pt idx="161">
                  <c:v>41009</c:v>
                </c:pt>
              </c:numCache>
            </c:numRef>
          </c:cat>
          <c:val>
            <c:numRef>
              <c:f>indicator_sugar!$Z$2:$Z$163</c:f>
              <c:numCache>
                <c:formatCode>General</c:formatCode>
                <c:ptCount val="16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4.1521197628317146E-3</c:v>
                </c:pt>
                <c:pt idx="15">
                  <c:v>2.0660783873233085E-2</c:v>
                </c:pt>
                <c:pt idx="16">
                  <c:v>5.2395726381576198E-2</c:v>
                </c:pt>
                <c:pt idx="17">
                  <c:v>3.8957628789014986E-2</c:v>
                </c:pt>
                <c:pt idx="18">
                  <c:v>2.6818172710088788E-2</c:v>
                </c:pt>
                <c:pt idx="19">
                  <c:v>2.7934024004443475E-2</c:v>
                </c:pt>
                <c:pt idx="20">
                  <c:v>3.9675385460161902E-2</c:v>
                </c:pt>
                <c:pt idx="21">
                  <c:v>6.8102381054177832E-2</c:v>
                </c:pt>
                <c:pt idx="22">
                  <c:v>4.7277098340194106E-2</c:v>
                </c:pt>
                <c:pt idx="23">
                  <c:v>5.22304785612508E-2</c:v>
                </c:pt>
                <c:pt idx="24">
                  <c:v>6.6258960044812909E-2</c:v>
                </c:pt>
                <c:pt idx="25">
                  <c:v>5.4180601076106401E-2</c:v>
                </c:pt>
                <c:pt idx="26">
                  <c:v>6.5151105350155447E-2</c:v>
                </c:pt>
                <c:pt idx="27">
                  <c:v>6.7267167736512382E-2</c:v>
                </c:pt>
                <c:pt idx="28">
                  <c:v>8.0934531328370737E-2</c:v>
                </c:pt>
                <c:pt idx="29">
                  <c:v>5.6420069697888743E-2</c:v>
                </c:pt>
                <c:pt idx="30">
                  <c:v>6.4569642383646972E-2</c:v>
                </c:pt>
                <c:pt idx="31">
                  <c:v>7.4273559058458713E-2</c:v>
                </c:pt>
                <c:pt idx="32">
                  <c:v>7.280240587706803E-2</c:v>
                </c:pt>
                <c:pt idx="33">
                  <c:v>7.3671750212228243E-2</c:v>
                </c:pt>
                <c:pt idx="34">
                  <c:v>8.0917034670929033E-2</c:v>
                </c:pt>
                <c:pt idx="35">
                  <c:v>7.0383897429847339E-2</c:v>
                </c:pt>
                <c:pt idx="36">
                  <c:v>7.7088693377921222E-2</c:v>
                </c:pt>
                <c:pt idx="37">
                  <c:v>7.93635608268842E-2</c:v>
                </c:pt>
                <c:pt idx="38">
                  <c:v>8.0200875499255891E-2</c:v>
                </c:pt>
                <c:pt idx="39">
                  <c:v>8.1594500373880316E-2</c:v>
                </c:pt>
                <c:pt idx="40">
                  <c:v>8.1381120716870023E-2</c:v>
                </c:pt>
                <c:pt idx="41">
                  <c:v>8.3837980803304221E-2</c:v>
                </c:pt>
                <c:pt idx="42">
                  <c:v>8.4013120013390508E-2</c:v>
                </c:pt>
                <c:pt idx="43">
                  <c:v>7.8616929759348836E-2</c:v>
                </c:pt>
                <c:pt idx="44">
                  <c:v>8.4791764567620803E-2</c:v>
                </c:pt>
                <c:pt idx="45">
                  <c:v>8.8676318987505581E-2</c:v>
                </c:pt>
                <c:pt idx="46">
                  <c:v>8.6382418614597459E-2</c:v>
                </c:pt>
                <c:pt idx="47">
                  <c:v>8.4232514600287439E-2</c:v>
                </c:pt>
                <c:pt idx="48">
                  <c:v>8.7779535272911324E-2</c:v>
                </c:pt>
                <c:pt idx="49">
                  <c:v>8.9140035199203618E-2</c:v>
                </c:pt>
                <c:pt idx="50">
                  <c:v>8.8608673152589579E-2</c:v>
                </c:pt>
                <c:pt idx="51">
                  <c:v>8.8597279738356086E-2</c:v>
                </c:pt>
                <c:pt idx="52">
                  <c:v>9.4385671819058131E-2</c:v>
                </c:pt>
                <c:pt idx="53">
                  <c:v>8.6923638082833932E-2</c:v>
                </c:pt>
                <c:pt idx="54">
                  <c:v>8.5988918993057245E-2</c:v>
                </c:pt>
                <c:pt idx="55">
                  <c:v>8.9178217701213966E-2</c:v>
                </c:pt>
                <c:pt idx="66">
                  <c:v>9.4935857611580063E-2</c:v>
                </c:pt>
                <c:pt idx="67">
                  <c:v>9.6610770412855818E-2</c:v>
                </c:pt>
                <c:pt idx="68">
                  <c:v>9.9117736084913241E-2</c:v>
                </c:pt>
                <c:pt idx="69">
                  <c:v>0.10108081706851092</c:v>
                </c:pt>
                <c:pt idx="70">
                  <c:v>9.6650535643561575E-2</c:v>
                </c:pt>
                <c:pt idx="71">
                  <c:v>9.8359948277393944E-2</c:v>
                </c:pt>
                <c:pt idx="72">
                  <c:v>9.8044859893761882E-2</c:v>
                </c:pt>
                <c:pt idx="73">
                  <c:v>0.10021242500731301</c:v>
                </c:pt>
                <c:pt idx="74">
                  <c:v>9.9931433745420642E-2</c:v>
                </c:pt>
                <c:pt idx="75">
                  <c:v>0.10321604030101991</c:v>
                </c:pt>
                <c:pt idx="76">
                  <c:v>0.10218460966921367</c:v>
                </c:pt>
                <c:pt idx="77">
                  <c:v>0.10391009767012703</c:v>
                </c:pt>
                <c:pt idx="78">
                  <c:v>9.8955562956816123E-2</c:v>
                </c:pt>
                <c:pt idx="79">
                  <c:v>0.1013823395731011</c:v>
                </c:pt>
                <c:pt idx="80">
                  <c:v>0.10380508322163993</c:v>
                </c:pt>
                <c:pt idx="81">
                  <c:v>9.9657999027659872E-2</c:v>
                </c:pt>
                <c:pt idx="82">
                  <c:v>0.10323434547674865</c:v>
                </c:pt>
                <c:pt idx="83">
                  <c:v>0.10453864069039015</c:v>
                </c:pt>
                <c:pt idx="84">
                  <c:v>0.10281855411624627</c:v>
                </c:pt>
                <c:pt idx="85">
                  <c:v>0.10340426275702289</c:v>
                </c:pt>
                <c:pt idx="86">
                  <c:v>0.10494674785685566</c:v>
                </c:pt>
                <c:pt idx="87">
                  <c:v>0.1025494908641375</c:v>
                </c:pt>
                <c:pt idx="88">
                  <c:v>0.10423815582559287</c:v>
                </c:pt>
                <c:pt idx="89">
                  <c:v>0.10794259664795028</c:v>
                </c:pt>
                <c:pt idx="90">
                  <c:v>9.9368384659797609E-2</c:v>
                </c:pt>
                <c:pt idx="91">
                  <c:v>0.10370747035318251</c:v>
                </c:pt>
                <c:pt idx="92">
                  <c:v>9.983676830624906E-2</c:v>
                </c:pt>
                <c:pt idx="93">
                  <c:v>9.6296824874420803E-2</c:v>
                </c:pt>
                <c:pt idx="94">
                  <c:v>0.10120919990032481</c:v>
                </c:pt>
                <c:pt idx="95">
                  <c:v>9.5485694443642424E-2</c:v>
                </c:pt>
                <c:pt idx="96">
                  <c:v>9.7230336321657757E-2</c:v>
                </c:pt>
                <c:pt idx="97">
                  <c:v>0.1028378223887126</c:v>
                </c:pt>
                <c:pt idx="98">
                  <c:v>0.10473363248533905</c:v>
                </c:pt>
                <c:pt idx="99">
                  <c:v>0.1040169045280894</c:v>
                </c:pt>
                <c:pt idx="100">
                  <c:v>0.11269990459957356</c:v>
                </c:pt>
                <c:pt idx="101">
                  <c:v>0.10954846218937016</c:v>
                </c:pt>
                <c:pt idx="102">
                  <c:v>0.10235424815965398</c:v>
                </c:pt>
                <c:pt idx="103">
                  <c:v>0.10095831839057401</c:v>
                </c:pt>
                <c:pt idx="104">
                  <c:v>0.1040892739772292</c:v>
                </c:pt>
                <c:pt idx="105">
                  <c:v>0.10242736671765103</c:v>
                </c:pt>
                <c:pt idx="106">
                  <c:v>0.11138908161624289</c:v>
                </c:pt>
                <c:pt idx="107">
                  <c:v>0.10825508414034032</c:v>
                </c:pt>
                <c:pt idx="108">
                  <c:v>0.10620446969367205</c:v>
                </c:pt>
                <c:pt idx="109">
                  <c:v>0.10621513007083253</c:v>
                </c:pt>
                <c:pt idx="110">
                  <c:v>0.10690584228141445</c:v>
                </c:pt>
                <c:pt idx="111">
                  <c:v>0.10544620112846141</c:v>
                </c:pt>
                <c:pt idx="112">
                  <c:v>0.10705787472128503</c:v>
                </c:pt>
                <c:pt idx="113">
                  <c:v>0.10705385766396855</c:v>
                </c:pt>
                <c:pt idx="114">
                  <c:v>0.10701337291238545</c:v>
                </c:pt>
                <c:pt idx="115">
                  <c:v>0.10898812381084781</c:v>
                </c:pt>
                <c:pt idx="116">
                  <c:v>0.10978496528065126</c:v>
                </c:pt>
                <c:pt idx="117">
                  <c:v>0.10873921424547417</c:v>
                </c:pt>
                <c:pt idx="118">
                  <c:v>0.10773100865442752</c:v>
                </c:pt>
                <c:pt idx="119">
                  <c:v>0.10814699447134885</c:v>
                </c:pt>
                <c:pt idx="120">
                  <c:v>0.11203313565405915</c:v>
                </c:pt>
                <c:pt idx="121">
                  <c:v>0.11203313565405915</c:v>
                </c:pt>
                <c:pt idx="122">
                  <c:v>0.10644377126786947</c:v>
                </c:pt>
                <c:pt idx="123">
                  <c:v>0.10615263841686937</c:v>
                </c:pt>
                <c:pt idx="124">
                  <c:v>0.1130833356463542</c:v>
                </c:pt>
                <c:pt idx="125">
                  <c:v>0.1127338827799868</c:v>
                </c:pt>
                <c:pt idx="126">
                  <c:v>9.9976285207678608E-2</c:v>
                </c:pt>
                <c:pt idx="127">
                  <c:v>0.10253100267718733</c:v>
                </c:pt>
                <c:pt idx="128">
                  <c:v>0.10212035711325151</c:v>
                </c:pt>
                <c:pt idx="129">
                  <c:v>0.107199092506954</c:v>
                </c:pt>
                <c:pt idx="130">
                  <c:v>0.10510739066493874</c:v>
                </c:pt>
                <c:pt idx="131">
                  <c:v>0.11092244876807227</c:v>
                </c:pt>
                <c:pt idx="132">
                  <c:v>0.10975404127310458</c:v>
                </c:pt>
                <c:pt idx="133">
                  <c:v>0.10948812071238244</c:v>
                </c:pt>
                <c:pt idx="134">
                  <c:v>0.10812057658249945</c:v>
                </c:pt>
                <c:pt idx="135">
                  <c:v>0.11047139181897052</c:v>
                </c:pt>
                <c:pt idx="136">
                  <c:v>0.11577598091605926</c:v>
                </c:pt>
                <c:pt idx="137">
                  <c:v>0.11137125440002638</c:v>
                </c:pt>
                <c:pt idx="138">
                  <c:v>0.11059949435091189</c:v>
                </c:pt>
                <c:pt idx="139">
                  <c:v>0.10739102308904891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84-426D-A91F-819891A95F86}"/>
            </c:ext>
          </c:extLst>
        </c:ser>
        <c:ser>
          <c:idx val="1"/>
          <c:order val="1"/>
          <c:tx>
            <c:strRef>
              <c:f>indicator_sugar!$AA$1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indicator_sugar!$Y$2:$Y$163</c:f>
              <c:numCache>
                <c:formatCode>[$-409]d\-mmm;@</c:formatCode>
                <c:ptCount val="162"/>
                <c:pt idx="0">
                  <c:v>40848</c:v>
                </c:pt>
                <c:pt idx="1">
                  <c:v>40849</c:v>
                </c:pt>
                <c:pt idx="2">
                  <c:v>40850</c:v>
                </c:pt>
                <c:pt idx="3">
                  <c:v>40851</c:v>
                </c:pt>
                <c:pt idx="4">
                  <c:v>40852</c:v>
                </c:pt>
                <c:pt idx="5">
                  <c:v>40853</c:v>
                </c:pt>
                <c:pt idx="6">
                  <c:v>40854</c:v>
                </c:pt>
                <c:pt idx="7">
                  <c:v>40855</c:v>
                </c:pt>
                <c:pt idx="8">
                  <c:v>40856</c:v>
                </c:pt>
                <c:pt idx="9">
                  <c:v>40857</c:v>
                </c:pt>
                <c:pt idx="10">
                  <c:v>40858</c:v>
                </c:pt>
                <c:pt idx="11">
                  <c:v>40859</c:v>
                </c:pt>
                <c:pt idx="12">
                  <c:v>40860</c:v>
                </c:pt>
                <c:pt idx="13">
                  <c:v>40861</c:v>
                </c:pt>
                <c:pt idx="14">
                  <c:v>40862</c:v>
                </c:pt>
                <c:pt idx="15">
                  <c:v>40863</c:v>
                </c:pt>
                <c:pt idx="16">
                  <c:v>40864</c:v>
                </c:pt>
                <c:pt idx="17">
                  <c:v>40865</c:v>
                </c:pt>
                <c:pt idx="18">
                  <c:v>40866</c:v>
                </c:pt>
                <c:pt idx="19">
                  <c:v>40867</c:v>
                </c:pt>
                <c:pt idx="20">
                  <c:v>40868</c:v>
                </c:pt>
                <c:pt idx="21">
                  <c:v>40869</c:v>
                </c:pt>
                <c:pt idx="22">
                  <c:v>40870</c:v>
                </c:pt>
                <c:pt idx="23">
                  <c:v>40871</c:v>
                </c:pt>
                <c:pt idx="24">
                  <c:v>40872</c:v>
                </c:pt>
                <c:pt idx="25">
                  <c:v>40873</c:v>
                </c:pt>
                <c:pt idx="26">
                  <c:v>40874</c:v>
                </c:pt>
                <c:pt idx="27">
                  <c:v>40875</c:v>
                </c:pt>
                <c:pt idx="28">
                  <c:v>40876</c:v>
                </c:pt>
                <c:pt idx="29">
                  <c:v>40877</c:v>
                </c:pt>
                <c:pt idx="30">
                  <c:v>40878</c:v>
                </c:pt>
                <c:pt idx="31">
                  <c:v>40879</c:v>
                </c:pt>
                <c:pt idx="32">
                  <c:v>40880</c:v>
                </c:pt>
                <c:pt idx="33">
                  <c:v>40881</c:v>
                </c:pt>
                <c:pt idx="34">
                  <c:v>40882</c:v>
                </c:pt>
                <c:pt idx="35">
                  <c:v>40883</c:v>
                </c:pt>
                <c:pt idx="36">
                  <c:v>40884</c:v>
                </c:pt>
                <c:pt idx="37">
                  <c:v>40885</c:v>
                </c:pt>
                <c:pt idx="38">
                  <c:v>40886</c:v>
                </c:pt>
                <c:pt idx="39">
                  <c:v>40887</c:v>
                </c:pt>
                <c:pt idx="40">
                  <c:v>40888</c:v>
                </c:pt>
                <c:pt idx="41">
                  <c:v>40889</c:v>
                </c:pt>
                <c:pt idx="42">
                  <c:v>40890</c:v>
                </c:pt>
                <c:pt idx="43">
                  <c:v>40891</c:v>
                </c:pt>
                <c:pt idx="44">
                  <c:v>40892</c:v>
                </c:pt>
                <c:pt idx="45">
                  <c:v>40893</c:v>
                </c:pt>
                <c:pt idx="46">
                  <c:v>40894</c:v>
                </c:pt>
                <c:pt idx="47">
                  <c:v>40895</c:v>
                </c:pt>
                <c:pt idx="48">
                  <c:v>40896</c:v>
                </c:pt>
                <c:pt idx="49">
                  <c:v>40897</c:v>
                </c:pt>
                <c:pt idx="50">
                  <c:v>40898</c:v>
                </c:pt>
                <c:pt idx="51">
                  <c:v>40899</c:v>
                </c:pt>
                <c:pt idx="52">
                  <c:v>40900</c:v>
                </c:pt>
                <c:pt idx="53">
                  <c:v>40901</c:v>
                </c:pt>
                <c:pt idx="54">
                  <c:v>40902</c:v>
                </c:pt>
                <c:pt idx="55">
                  <c:v>40903</c:v>
                </c:pt>
                <c:pt idx="56">
                  <c:v>40904</c:v>
                </c:pt>
                <c:pt idx="57">
                  <c:v>40905</c:v>
                </c:pt>
                <c:pt idx="58">
                  <c:v>40906</c:v>
                </c:pt>
                <c:pt idx="59">
                  <c:v>40907</c:v>
                </c:pt>
                <c:pt idx="60">
                  <c:v>40908</c:v>
                </c:pt>
                <c:pt idx="61">
                  <c:v>40909</c:v>
                </c:pt>
                <c:pt idx="62">
                  <c:v>40910</c:v>
                </c:pt>
                <c:pt idx="63">
                  <c:v>40911</c:v>
                </c:pt>
                <c:pt idx="64">
                  <c:v>40912</c:v>
                </c:pt>
                <c:pt idx="65">
                  <c:v>40913</c:v>
                </c:pt>
                <c:pt idx="66">
                  <c:v>40914</c:v>
                </c:pt>
                <c:pt idx="67">
                  <c:v>40915</c:v>
                </c:pt>
                <c:pt idx="68">
                  <c:v>40916</c:v>
                </c:pt>
                <c:pt idx="69">
                  <c:v>40917</c:v>
                </c:pt>
                <c:pt idx="70">
                  <c:v>40918</c:v>
                </c:pt>
                <c:pt idx="71">
                  <c:v>40919</c:v>
                </c:pt>
                <c:pt idx="72">
                  <c:v>40920</c:v>
                </c:pt>
                <c:pt idx="73">
                  <c:v>40921</c:v>
                </c:pt>
                <c:pt idx="74">
                  <c:v>40922</c:v>
                </c:pt>
                <c:pt idx="75">
                  <c:v>40923</c:v>
                </c:pt>
                <c:pt idx="76">
                  <c:v>40924</c:v>
                </c:pt>
                <c:pt idx="77">
                  <c:v>40925</c:v>
                </c:pt>
                <c:pt idx="78">
                  <c:v>40926</c:v>
                </c:pt>
                <c:pt idx="79">
                  <c:v>40927</c:v>
                </c:pt>
                <c:pt idx="80">
                  <c:v>40928</c:v>
                </c:pt>
                <c:pt idx="81">
                  <c:v>40929</c:v>
                </c:pt>
                <c:pt idx="82">
                  <c:v>40930</c:v>
                </c:pt>
                <c:pt idx="83">
                  <c:v>40931</c:v>
                </c:pt>
                <c:pt idx="84">
                  <c:v>40932</c:v>
                </c:pt>
                <c:pt idx="85">
                  <c:v>40933</c:v>
                </c:pt>
                <c:pt idx="86">
                  <c:v>40934</c:v>
                </c:pt>
                <c:pt idx="87">
                  <c:v>40935</c:v>
                </c:pt>
                <c:pt idx="88">
                  <c:v>40936</c:v>
                </c:pt>
                <c:pt idx="89">
                  <c:v>40937</c:v>
                </c:pt>
                <c:pt idx="90">
                  <c:v>40938</c:v>
                </c:pt>
                <c:pt idx="91">
                  <c:v>40939</c:v>
                </c:pt>
                <c:pt idx="92">
                  <c:v>40940</c:v>
                </c:pt>
                <c:pt idx="93">
                  <c:v>40941</c:v>
                </c:pt>
                <c:pt idx="94">
                  <c:v>40942</c:v>
                </c:pt>
                <c:pt idx="95">
                  <c:v>40943</c:v>
                </c:pt>
                <c:pt idx="96">
                  <c:v>40944</c:v>
                </c:pt>
                <c:pt idx="97">
                  <c:v>40945</c:v>
                </c:pt>
                <c:pt idx="98">
                  <c:v>40946</c:v>
                </c:pt>
                <c:pt idx="99">
                  <c:v>40947</c:v>
                </c:pt>
                <c:pt idx="100">
                  <c:v>40948</c:v>
                </c:pt>
                <c:pt idx="101">
                  <c:v>40949</c:v>
                </c:pt>
                <c:pt idx="102">
                  <c:v>40950</c:v>
                </c:pt>
                <c:pt idx="103">
                  <c:v>40951</c:v>
                </c:pt>
                <c:pt idx="104">
                  <c:v>40952</c:v>
                </c:pt>
                <c:pt idx="105">
                  <c:v>40953</c:v>
                </c:pt>
                <c:pt idx="106">
                  <c:v>40954</c:v>
                </c:pt>
                <c:pt idx="107">
                  <c:v>40955</c:v>
                </c:pt>
                <c:pt idx="108">
                  <c:v>40956</c:v>
                </c:pt>
                <c:pt idx="109">
                  <c:v>40957</c:v>
                </c:pt>
                <c:pt idx="110">
                  <c:v>40958</c:v>
                </c:pt>
                <c:pt idx="111">
                  <c:v>40959</c:v>
                </c:pt>
                <c:pt idx="112">
                  <c:v>40960</c:v>
                </c:pt>
                <c:pt idx="113">
                  <c:v>40961</c:v>
                </c:pt>
                <c:pt idx="114">
                  <c:v>40962</c:v>
                </c:pt>
                <c:pt idx="115">
                  <c:v>40963</c:v>
                </c:pt>
                <c:pt idx="116">
                  <c:v>40964</c:v>
                </c:pt>
                <c:pt idx="117">
                  <c:v>40965</c:v>
                </c:pt>
                <c:pt idx="118">
                  <c:v>40966</c:v>
                </c:pt>
                <c:pt idx="119">
                  <c:v>40967</c:v>
                </c:pt>
                <c:pt idx="120">
                  <c:v>40968</c:v>
                </c:pt>
                <c:pt idx="121">
                  <c:v>40969</c:v>
                </c:pt>
                <c:pt idx="122">
                  <c:v>40970</c:v>
                </c:pt>
                <c:pt idx="123">
                  <c:v>40971</c:v>
                </c:pt>
                <c:pt idx="124">
                  <c:v>40972</c:v>
                </c:pt>
                <c:pt idx="125">
                  <c:v>40973</c:v>
                </c:pt>
                <c:pt idx="126">
                  <c:v>40974</c:v>
                </c:pt>
                <c:pt idx="127">
                  <c:v>40975</c:v>
                </c:pt>
                <c:pt idx="128">
                  <c:v>40976</c:v>
                </c:pt>
                <c:pt idx="129">
                  <c:v>40977</c:v>
                </c:pt>
                <c:pt idx="130">
                  <c:v>40978</c:v>
                </c:pt>
                <c:pt idx="131">
                  <c:v>40979</c:v>
                </c:pt>
                <c:pt idx="132">
                  <c:v>40980</c:v>
                </c:pt>
                <c:pt idx="133">
                  <c:v>40981</c:v>
                </c:pt>
                <c:pt idx="134">
                  <c:v>40982</c:v>
                </c:pt>
                <c:pt idx="135">
                  <c:v>40983</c:v>
                </c:pt>
                <c:pt idx="136">
                  <c:v>40984</c:v>
                </c:pt>
                <c:pt idx="137">
                  <c:v>40985</c:v>
                </c:pt>
                <c:pt idx="138">
                  <c:v>40986</c:v>
                </c:pt>
                <c:pt idx="139">
                  <c:v>40987</c:v>
                </c:pt>
                <c:pt idx="140">
                  <c:v>40988</c:v>
                </c:pt>
                <c:pt idx="141">
                  <c:v>40989</c:v>
                </c:pt>
                <c:pt idx="142">
                  <c:v>40990</c:v>
                </c:pt>
                <c:pt idx="143">
                  <c:v>40991</c:v>
                </c:pt>
                <c:pt idx="144">
                  <c:v>40992</c:v>
                </c:pt>
                <c:pt idx="145">
                  <c:v>40993</c:v>
                </c:pt>
                <c:pt idx="146">
                  <c:v>40994</c:v>
                </c:pt>
                <c:pt idx="147">
                  <c:v>40995</c:v>
                </c:pt>
                <c:pt idx="148">
                  <c:v>40996</c:v>
                </c:pt>
                <c:pt idx="149">
                  <c:v>40997</c:v>
                </c:pt>
                <c:pt idx="150">
                  <c:v>40998</c:v>
                </c:pt>
                <c:pt idx="151">
                  <c:v>40999</c:v>
                </c:pt>
                <c:pt idx="152">
                  <c:v>41000</c:v>
                </c:pt>
                <c:pt idx="153">
                  <c:v>41001</c:v>
                </c:pt>
                <c:pt idx="154">
                  <c:v>41002</c:v>
                </c:pt>
                <c:pt idx="155">
                  <c:v>41003</c:v>
                </c:pt>
                <c:pt idx="156">
                  <c:v>41004</c:v>
                </c:pt>
                <c:pt idx="157">
                  <c:v>41005</c:v>
                </c:pt>
                <c:pt idx="158">
                  <c:v>41006</c:v>
                </c:pt>
                <c:pt idx="159">
                  <c:v>41007</c:v>
                </c:pt>
                <c:pt idx="160">
                  <c:v>41008</c:v>
                </c:pt>
                <c:pt idx="161">
                  <c:v>41009</c:v>
                </c:pt>
              </c:numCache>
            </c:numRef>
          </c:cat>
          <c:val>
            <c:numRef>
              <c:f>indicator_sugar!$AA$2:$AA$163</c:f>
              <c:numCache>
                <c:formatCode>General</c:formatCode>
                <c:ptCount val="16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0</c:v>
                </c:pt>
                <c:pt idx="25">
                  <c:v>3.8994929870262443E-2</c:v>
                </c:pt>
                <c:pt idx="26">
                  <c:v>7.0832909996495372E-2</c:v>
                </c:pt>
                <c:pt idx="27">
                  <c:v>2.4682711657188414E-2</c:v>
                </c:pt>
                <c:pt idx="28">
                  <c:v>3.3563487189371702E-2</c:v>
                </c:pt>
                <c:pt idx="29">
                  <c:v>5.5062422803182E-2</c:v>
                </c:pt>
                <c:pt idx="30">
                  <c:v>5.3027976537976758E-2</c:v>
                </c:pt>
                <c:pt idx="31">
                  <c:v>5.1746755685668076E-2</c:v>
                </c:pt>
                <c:pt idx="32">
                  <c:v>6.1788974292581109E-2</c:v>
                </c:pt>
                <c:pt idx="33">
                  <c:v>6.6090582043708976E-2</c:v>
                </c:pt>
                <c:pt idx="34">
                  <c:v>7.559799095588042E-2</c:v>
                </c:pt>
                <c:pt idx="35">
                  <c:v>7.2432147302338795E-2</c:v>
                </c:pt>
                <c:pt idx="36">
                  <c:v>7.2963373600997763E-2</c:v>
                </c:pt>
                <c:pt idx="37">
                  <c:v>7.5983925106981764E-2</c:v>
                </c:pt>
                <c:pt idx="38">
                  <c:v>8.1306047716633856E-2</c:v>
                </c:pt>
                <c:pt idx="39">
                  <c:v>7.8824829092787763E-2</c:v>
                </c:pt>
                <c:pt idx="40">
                  <c:v>8.0995346227287587E-2</c:v>
                </c:pt>
                <c:pt idx="41">
                  <c:v>9.3364670742276806E-2</c:v>
                </c:pt>
                <c:pt idx="42">
                  <c:v>8.9735641053068665E-2</c:v>
                </c:pt>
                <c:pt idx="43">
                  <c:v>9.1516812625889482E-2</c:v>
                </c:pt>
                <c:pt idx="44">
                  <c:v>9.3486107166996499E-2</c:v>
                </c:pt>
                <c:pt idx="45">
                  <c:v>9.3808712268752925E-2</c:v>
                </c:pt>
                <c:pt idx="46">
                  <c:v>9.7417850413698687E-2</c:v>
                </c:pt>
                <c:pt idx="47">
                  <c:v>9.3253855905849004E-2</c:v>
                </c:pt>
                <c:pt idx="48">
                  <c:v>9.2968438745723053E-2</c:v>
                </c:pt>
                <c:pt idx="49">
                  <c:v>9.5737975270830736E-2</c:v>
                </c:pt>
                <c:pt idx="50">
                  <c:v>9.0555795944288878E-2</c:v>
                </c:pt>
                <c:pt idx="51">
                  <c:v>9.2351058305469289E-2</c:v>
                </c:pt>
                <c:pt idx="52">
                  <c:v>9.3886267052676886E-2</c:v>
                </c:pt>
                <c:pt idx="53">
                  <c:v>9.5954669667244322E-2</c:v>
                </c:pt>
                <c:pt idx="54">
                  <c:v>9.5205352843840088E-2</c:v>
                </c:pt>
                <c:pt idx="55">
                  <c:v>9.4799838627460151E-2</c:v>
                </c:pt>
                <c:pt idx="66">
                  <c:v>0.10494779675405404</c:v>
                </c:pt>
                <c:pt idx="67">
                  <c:v>0.10279578396908096</c:v>
                </c:pt>
                <c:pt idx="68">
                  <c:v>0.10730984924594976</c:v>
                </c:pt>
                <c:pt idx="69">
                  <c:v>0.10979239613367216</c:v>
                </c:pt>
                <c:pt idx="70">
                  <c:v>0.10547199894548849</c:v>
                </c:pt>
                <c:pt idx="71">
                  <c:v>0.10559982863159681</c:v>
                </c:pt>
                <c:pt idx="72">
                  <c:v>0.10494964421348674</c:v>
                </c:pt>
                <c:pt idx="73">
                  <c:v>0.11095102415784182</c:v>
                </c:pt>
                <c:pt idx="74">
                  <c:v>0.10650928635970339</c:v>
                </c:pt>
                <c:pt idx="75">
                  <c:v>0.10820246643432459</c:v>
                </c:pt>
                <c:pt idx="76">
                  <c:v>0.11082919845712884</c:v>
                </c:pt>
                <c:pt idx="77">
                  <c:v>0.1078423855679929</c:v>
                </c:pt>
                <c:pt idx="78">
                  <c:v>0.10616268720652376</c:v>
                </c:pt>
                <c:pt idx="79">
                  <c:v>0.10898904175050803</c:v>
                </c:pt>
                <c:pt idx="80">
                  <c:v>0.11081006231795698</c:v>
                </c:pt>
                <c:pt idx="81">
                  <c:v>0.11226284979957861</c:v>
                </c:pt>
                <c:pt idx="82">
                  <c:v>0.11226216835469899</c:v>
                </c:pt>
                <c:pt idx="83">
                  <c:v>0.11136040392444421</c:v>
                </c:pt>
                <c:pt idx="84">
                  <c:v>0.11368430099356572</c:v>
                </c:pt>
                <c:pt idx="85">
                  <c:v>0.115800694296583</c:v>
                </c:pt>
                <c:pt idx="86">
                  <c:v>0.11373020171273639</c:v>
                </c:pt>
                <c:pt idx="87">
                  <c:v>0.11198365901576184</c:v>
                </c:pt>
                <c:pt idx="88">
                  <c:v>0.11685265982237811</c:v>
                </c:pt>
                <c:pt idx="89">
                  <c:v>0.11592601150818056</c:v>
                </c:pt>
                <c:pt idx="90">
                  <c:v>0.12536707951113882</c:v>
                </c:pt>
                <c:pt idx="91">
                  <c:v>0.12609521946982188</c:v>
                </c:pt>
                <c:pt idx="92">
                  <c:v>0.10810371453686088</c:v>
                </c:pt>
                <c:pt idx="93">
                  <c:v>9.9707846256981175E-2</c:v>
                </c:pt>
                <c:pt idx="94">
                  <c:v>0.10193250086748999</c:v>
                </c:pt>
                <c:pt idx="95">
                  <c:v>0.10838430015964734</c:v>
                </c:pt>
                <c:pt idx="96">
                  <c:v>0.11537034162620877</c:v>
                </c:pt>
                <c:pt idx="97">
                  <c:v>0.1080584053429177</c:v>
                </c:pt>
                <c:pt idx="98">
                  <c:v>0.11730513565377249</c:v>
                </c:pt>
                <c:pt idx="99">
                  <c:v>0.11174610769285966</c:v>
                </c:pt>
                <c:pt idx="100">
                  <c:v>0.1128316461289436</c:v>
                </c:pt>
                <c:pt idx="101">
                  <c:v>0.11247666506833076</c:v>
                </c:pt>
                <c:pt idx="102">
                  <c:v>0.11635768989671076</c:v>
                </c:pt>
                <c:pt idx="103">
                  <c:v>0.11694500501842414</c:v>
                </c:pt>
                <c:pt idx="104">
                  <c:v>0.1173612407165628</c:v>
                </c:pt>
                <c:pt idx="105">
                  <c:v>0.11835163105694192</c:v>
                </c:pt>
                <c:pt idx="106">
                  <c:v>0.11514837987280885</c:v>
                </c:pt>
                <c:pt idx="107">
                  <c:v>0.11562094502126891</c:v>
                </c:pt>
                <c:pt idx="108">
                  <c:v>0.11127897669117201</c:v>
                </c:pt>
                <c:pt idx="109">
                  <c:v>0.1160053950285401</c:v>
                </c:pt>
                <c:pt idx="110">
                  <c:v>0.11665381345875248</c:v>
                </c:pt>
                <c:pt idx="111">
                  <c:v>0.1111073551585242</c:v>
                </c:pt>
                <c:pt idx="112">
                  <c:v>0.11538788120876715</c:v>
                </c:pt>
                <c:pt idx="113">
                  <c:v>0.11600827167119093</c:v>
                </c:pt>
                <c:pt idx="114">
                  <c:v>0.12154145684618682</c:v>
                </c:pt>
                <c:pt idx="115">
                  <c:v>0.11427058097847823</c:v>
                </c:pt>
                <c:pt idx="116">
                  <c:v>0.11609862642482613</c:v>
                </c:pt>
                <c:pt idx="117">
                  <c:v>0.11616763521279991</c:v>
                </c:pt>
                <c:pt idx="118">
                  <c:v>0.12043219599459855</c:v>
                </c:pt>
                <c:pt idx="119">
                  <c:v>0.11900174205044844</c:v>
                </c:pt>
                <c:pt idx="120">
                  <c:v>0.11729626205911532</c:v>
                </c:pt>
                <c:pt idx="121">
                  <c:v>0.11729626205911532</c:v>
                </c:pt>
                <c:pt idx="122">
                  <c:v>0.11480730914369916</c:v>
                </c:pt>
                <c:pt idx="123">
                  <c:v>0.11534013894270136</c:v>
                </c:pt>
                <c:pt idx="124">
                  <c:v>0.12085484607778631</c:v>
                </c:pt>
                <c:pt idx="125">
                  <c:v>0.11341943641719132</c:v>
                </c:pt>
                <c:pt idx="126">
                  <c:v>0.11624992079157087</c:v>
                </c:pt>
                <c:pt idx="127">
                  <c:v>0.11846672483174898</c:v>
                </c:pt>
                <c:pt idx="128">
                  <c:v>0.11984649967340885</c:v>
                </c:pt>
                <c:pt idx="129">
                  <c:v>0.11738191416748534</c:v>
                </c:pt>
                <c:pt idx="130">
                  <c:v>0.11598733639907004</c:v>
                </c:pt>
                <c:pt idx="131">
                  <c:v>0.11771777869111488</c:v>
                </c:pt>
                <c:pt idx="132">
                  <c:v>0.11849174265053025</c:v>
                </c:pt>
                <c:pt idx="133">
                  <c:v>0.12231549918279276</c:v>
                </c:pt>
                <c:pt idx="134">
                  <c:v>0.12192482209966729</c:v>
                </c:pt>
                <c:pt idx="135">
                  <c:v>0.12229385765391242</c:v>
                </c:pt>
                <c:pt idx="136">
                  <c:v>0.11969889192788219</c:v>
                </c:pt>
                <c:pt idx="137">
                  <c:v>0.11982548244630939</c:v>
                </c:pt>
                <c:pt idx="138">
                  <c:v>0.12080308684885534</c:v>
                </c:pt>
                <c:pt idx="139">
                  <c:v>0.12312537864745383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84-426D-A91F-819891A95F86}"/>
            </c:ext>
          </c:extLst>
        </c:ser>
        <c:ser>
          <c:idx val="2"/>
          <c:order val="2"/>
          <c:tx>
            <c:strRef>
              <c:f>indicator_sugar!$AB$1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indicator_sugar!$Y$2:$Y$163</c:f>
              <c:numCache>
                <c:formatCode>[$-409]d\-mmm;@</c:formatCode>
                <c:ptCount val="162"/>
                <c:pt idx="0">
                  <c:v>40848</c:v>
                </c:pt>
                <c:pt idx="1">
                  <c:v>40849</c:v>
                </c:pt>
                <c:pt idx="2">
                  <c:v>40850</c:v>
                </c:pt>
                <c:pt idx="3">
                  <c:v>40851</c:v>
                </c:pt>
                <c:pt idx="4">
                  <c:v>40852</c:v>
                </c:pt>
                <c:pt idx="5">
                  <c:v>40853</c:v>
                </c:pt>
                <c:pt idx="6">
                  <c:v>40854</c:v>
                </c:pt>
                <c:pt idx="7">
                  <c:v>40855</c:v>
                </c:pt>
                <c:pt idx="8">
                  <c:v>40856</c:v>
                </c:pt>
                <c:pt idx="9">
                  <c:v>40857</c:v>
                </c:pt>
                <c:pt idx="10">
                  <c:v>40858</c:v>
                </c:pt>
                <c:pt idx="11">
                  <c:v>40859</c:v>
                </c:pt>
                <c:pt idx="12">
                  <c:v>40860</c:v>
                </c:pt>
                <c:pt idx="13">
                  <c:v>40861</c:v>
                </c:pt>
                <c:pt idx="14">
                  <c:v>40862</c:v>
                </c:pt>
                <c:pt idx="15">
                  <c:v>40863</c:v>
                </c:pt>
                <c:pt idx="16">
                  <c:v>40864</c:v>
                </c:pt>
                <c:pt idx="17">
                  <c:v>40865</c:v>
                </c:pt>
                <c:pt idx="18">
                  <c:v>40866</c:v>
                </c:pt>
                <c:pt idx="19">
                  <c:v>40867</c:v>
                </c:pt>
                <c:pt idx="20">
                  <c:v>40868</c:v>
                </c:pt>
                <c:pt idx="21">
                  <c:v>40869</c:v>
                </c:pt>
                <c:pt idx="22">
                  <c:v>40870</c:v>
                </c:pt>
                <c:pt idx="23">
                  <c:v>40871</c:v>
                </c:pt>
                <c:pt idx="24">
                  <c:v>40872</c:v>
                </c:pt>
                <c:pt idx="25">
                  <c:v>40873</c:v>
                </c:pt>
                <c:pt idx="26">
                  <c:v>40874</c:v>
                </c:pt>
                <c:pt idx="27">
                  <c:v>40875</c:v>
                </c:pt>
                <c:pt idx="28">
                  <c:v>40876</c:v>
                </c:pt>
                <c:pt idx="29">
                  <c:v>40877</c:v>
                </c:pt>
                <c:pt idx="30">
                  <c:v>40878</c:v>
                </c:pt>
                <c:pt idx="31">
                  <c:v>40879</c:v>
                </c:pt>
                <c:pt idx="32">
                  <c:v>40880</c:v>
                </c:pt>
                <c:pt idx="33">
                  <c:v>40881</c:v>
                </c:pt>
                <c:pt idx="34">
                  <c:v>40882</c:v>
                </c:pt>
                <c:pt idx="35">
                  <c:v>40883</c:v>
                </c:pt>
                <c:pt idx="36">
                  <c:v>40884</c:v>
                </c:pt>
                <c:pt idx="37">
                  <c:v>40885</c:v>
                </c:pt>
                <c:pt idx="38">
                  <c:v>40886</c:v>
                </c:pt>
                <c:pt idx="39">
                  <c:v>40887</c:v>
                </c:pt>
                <c:pt idx="40">
                  <c:v>40888</c:v>
                </c:pt>
                <c:pt idx="41">
                  <c:v>40889</c:v>
                </c:pt>
                <c:pt idx="42">
                  <c:v>40890</c:v>
                </c:pt>
                <c:pt idx="43">
                  <c:v>40891</c:v>
                </c:pt>
                <c:pt idx="44">
                  <c:v>40892</c:v>
                </c:pt>
                <c:pt idx="45">
                  <c:v>40893</c:v>
                </c:pt>
                <c:pt idx="46">
                  <c:v>40894</c:v>
                </c:pt>
                <c:pt idx="47">
                  <c:v>40895</c:v>
                </c:pt>
                <c:pt idx="48">
                  <c:v>40896</c:v>
                </c:pt>
                <c:pt idx="49">
                  <c:v>40897</c:v>
                </c:pt>
                <c:pt idx="50">
                  <c:v>40898</c:v>
                </c:pt>
                <c:pt idx="51">
                  <c:v>40899</c:v>
                </c:pt>
                <c:pt idx="52">
                  <c:v>40900</c:v>
                </c:pt>
                <c:pt idx="53">
                  <c:v>40901</c:v>
                </c:pt>
                <c:pt idx="54">
                  <c:v>40902</c:v>
                </c:pt>
                <c:pt idx="55">
                  <c:v>40903</c:v>
                </c:pt>
                <c:pt idx="56">
                  <c:v>40904</c:v>
                </c:pt>
                <c:pt idx="57">
                  <c:v>40905</c:v>
                </c:pt>
                <c:pt idx="58">
                  <c:v>40906</c:v>
                </c:pt>
                <c:pt idx="59">
                  <c:v>40907</c:v>
                </c:pt>
                <c:pt idx="60">
                  <c:v>40908</c:v>
                </c:pt>
                <c:pt idx="61">
                  <c:v>40909</c:v>
                </c:pt>
                <c:pt idx="62">
                  <c:v>40910</c:v>
                </c:pt>
                <c:pt idx="63">
                  <c:v>40911</c:v>
                </c:pt>
                <c:pt idx="64">
                  <c:v>40912</c:v>
                </c:pt>
                <c:pt idx="65">
                  <c:v>40913</c:v>
                </c:pt>
                <c:pt idx="66">
                  <c:v>40914</c:v>
                </c:pt>
                <c:pt idx="67">
                  <c:v>40915</c:v>
                </c:pt>
                <c:pt idx="68">
                  <c:v>40916</c:v>
                </c:pt>
                <c:pt idx="69">
                  <c:v>40917</c:v>
                </c:pt>
                <c:pt idx="70">
                  <c:v>40918</c:v>
                </c:pt>
                <c:pt idx="71">
                  <c:v>40919</c:v>
                </c:pt>
                <c:pt idx="72">
                  <c:v>40920</c:v>
                </c:pt>
                <c:pt idx="73">
                  <c:v>40921</c:v>
                </c:pt>
                <c:pt idx="74">
                  <c:v>40922</c:v>
                </c:pt>
                <c:pt idx="75">
                  <c:v>40923</c:v>
                </c:pt>
                <c:pt idx="76">
                  <c:v>40924</c:v>
                </c:pt>
                <c:pt idx="77">
                  <c:v>40925</c:v>
                </c:pt>
                <c:pt idx="78">
                  <c:v>40926</c:v>
                </c:pt>
                <c:pt idx="79">
                  <c:v>40927</c:v>
                </c:pt>
                <c:pt idx="80">
                  <c:v>40928</c:v>
                </c:pt>
                <c:pt idx="81">
                  <c:v>40929</c:v>
                </c:pt>
                <c:pt idx="82">
                  <c:v>40930</c:v>
                </c:pt>
                <c:pt idx="83">
                  <c:v>40931</c:v>
                </c:pt>
                <c:pt idx="84">
                  <c:v>40932</c:v>
                </c:pt>
                <c:pt idx="85">
                  <c:v>40933</c:v>
                </c:pt>
                <c:pt idx="86">
                  <c:v>40934</c:v>
                </c:pt>
                <c:pt idx="87">
                  <c:v>40935</c:v>
                </c:pt>
                <c:pt idx="88">
                  <c:v>40936</c:v>
                </c:pt>
                <c:pt idx="89">
                  <c:v>40937</c:v>
                </c:pt>
                <c:pt idx="90">
                  <c:v>40938</c:v>
                </c:pt>
                <c:pt idx="91">
                  <c:v>40939</c:v>
                </c:pt>
                <c:pt idx="92">
                  <c:v>40940</c:v>
                </c:pt>
                <c:pt idx="93">
                  <c:v>40941</c:v>
                </c:pt>
                <c:pt idx="94">
                  <c:v>40942</c:v>
                </c:pt>
                <c:pt idx="95">
                  <c:v>40943</c:v>
                </c:pt>
                <c:pt idx="96">
                  <c:v>40944</c:v>
                </c:pt>
                <c:pt idx="97">
                  <c:v>40945</c:v>
                </c:pt>
                <c:pt idx="98">
                  <c:v>40946</c:v>
                </c:pt>
                <c:pt idx="99">
                  <c:v>40947</c:v>
                </c:pt>
                <c:pt idx="100">
                  <c:v>40948</c:v>
                </c:pt>
                <c:pt idx="101">
                  <c:v>40949</c:v>
                </c:pt>
                <c:pt idx="102">
                  <c:v>40950</c:v>
                </c:pt>
                <c:pt idx="103">
                  <c:v>40951</c:v>
                </c:pt>
                <c:pt idx="104">
                  <c:v>40952</c:v>
                </c:pt>
                <c:pt idx="105">
                  <c:v>40953</c:v>
                </c:pt>
                <c:pt idx="106">
                  <c:v>40954</c:v>
                </c:pt>
                <c:pt idx="107">
                  <c:v>40955</c:v>
                </c:pt>
                <c:pt idx="108">
                  <c:v>40956</c:v>
                </c:pt>
                <c:pt idx="109">
                  <c:v>40957</c:v>
                </c:pt>
                <c:pt idx="110">
                  <c:v>40958</c:v>
                </c:pt>
                <c:pt idx="111">
                  <c:v>40959</c:v>
                </c:pt>
                <c:pt idx="112">
                  <c:v>40960</c:v>
                </c:pt>
                <c:pt idx="113">
                  <c:v>40961</c:v>
                </c:pt>
                <c:pt idx="114">
                  <c:v>40962</c:v>
                </c:pt>
                <c:pt idx="115">
                  <c:v>40963</c:v>
                </c:pt>
                <c:pt idx="116">
                  <c:v>40964</c:v>
                </c:pt>
                <c:pt idx="117">
                  <c:v>40965</c:v>
                </c:pt>
                <c:pt idx="118">
                  <c:v>40966</c:v>
                </c:pt>
                <c:pt idx="119">
                  <c:v>40967</c:v>
                </c:pt>
                <c:pt idx="120">
                  <c:v>40968</c:v>
                </c:pt>
                <c:pt idx="121">
                  <c:v>40969</c:v>
                </c:pt>
                <c:pt idx="122">
                  <c:v>40970</c:v>
                </c:pt>
                <c:pt idx="123">
                  <c:v>40971</c:v>
                </c:pt>
                <c:pt idx="124">
                  <c:v>40972</c:v>
                </c:pt>
                <c:pt idx="125">
                  <c:v>40973</c:v>
                </c:pt>
                <c:pt idx="126">
                  <c:v>40974</c:v>
                </c:pt>
                <c:pt idx="127">
                  <c:v>40975</c:v>
                </c:pt>
                <c:pt idx="128">
                  <c:v>40976</c:v>
                </c:pt>
                <c:pt idx="129">
                  <c:v>40977</c:v>
                </c:pt>
                <c:pt idx="130">
                  <c:v>40978</c:v>
                </c:pt>
                <c:pt idx="131">
                  <c:v>40979</c:v>
                </c:pt>
                <c:pt idx="132">
                  <c:v>40980</c:v>
                </c:pt>
                <c:pt idx="133">
                  <c:v>40981</c:v>
                </c:pt>
                <c:pt idx="134">
                  <c:v>40982</c:v>
                </c:pt>
                <c:pt idx="135">
                  <c:v>40983</c:v>
                </c:pt>
                <c:pt idx="136">
                  <c:v>40984</c:v>
                </c:pt>
                <c:pt idx="137">
                  <c:v>40985</c:v>
                </c:pt>
                <c:pt idx="138">
                  <c:v>40986</c:v>
                </c:pt>
                <c:pt idx="139">
                  <c:v>40987</c:v>
                </c:pt>
                <c:pt idx="140">
                  <c:v>40988</c:v>
                </c:pt>
                <c:pt idx="141">
                  <c:v>40989</c:v>
                </c:pt>
                <c:pt idx="142">
                  <c:v>40990</c:v>
                </c:pt>
                <c:pt idx="143">
                  <c:v>40991</c:v>
                </c:pt>
                <c:pt idx="144">
                  <c:v>40992</c:v>
                </c:pt>
                <c:pt idx="145">
                  <c:v>40993</c:v>
                </c:pt>
                <c:pt idx="146">
                  <c:v>40994</c:v>
                </c:pt>
                <c:pt idx="147">
                  <c:v>40995</c:v>
                </c:pt>
                <c:pt idx="148">
                  <c:v>40996</c:v>
                </c:pt>
                <c:pt idx="149">
                  <c:v>40997</c:v>
                </c:pt>
                <c:pt idx="150">
                  <c:v>40998</c:v>
                </c:pt>
                <c:pt idx="151">
                  <c:v>40999</c:v>
                </c:pt>
                <c:pt idx="152">
                  <c:v>41000</c:v>
                </c:pt>
                <c:pt idx="153">
                  <c:v>41001</c:v>
                </c:pt>
                <c:pt idx="154">
                  <c:v>41002</c:v>
                </c:pt>
                <c:pt idx="155">
                  <c:v>41003</c:v>
                </c:pt>
                <c:pt idx="156">
                  <c:v>41004</c:v>
                </c:pt>
                <c:pt idx="157">
                  <c:v>41005</c:v>
                </c:pt>
                <c:pt idx="158">
                  <c:v>41006</c:v>
                </c:pt>
                <c:pt idx="159">
                  <c:v>41007</c:v>
                </c:pt>
                <c:pt idx="160">
                  <c:v>41008</c:v>
                </c:pt>
                <c:pt idx="161">
                  <c:v>41009</c:v>
                </c:pt>
              </c:numCache>
            </c:numRef>
          </c:cat>
          <c:val>
            <c:numRef>
              <c:f>indicator_sugar!$AB$2:$AB$163</c:f>
              <c:numCache>
                <c:formatCode>General</c:formatCode>
                <c:ptCount val="16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6.8457338103067615E-3</c:v>
                </c:pt>
                <c:pt idx="31">
                  <c:v>2.5152274536533958E-2</c:v>
                </c:pt>
                <c:pt idx="32">
                  <c:v>4.8247452005281626E-2</c:v>
                </c:pt>
                <c:pt idx="33">
                  <c:v>5.7673045956819921E-2</c:v>
                </c:pt>
                <c:pt idx="34">
                  <c:v>6.8965351946714187E-2</c:v>
                </c:pt>
                <c:pt idx="35">
                  <c:v>7.2380457758635428E-2</c:v>
                </c:pt>
                <c:pt idx="36">
                  <c:v>8.2121202985878661E-2</c:v>
                </c:pt>
                <c:pt idx="37">
                  <c:v>8.303589244661258E-2</c:v>
                </c:pt>
                <c:pt idx="38">
                  <c:v>6.8906095984621704E-2</c:v>
                </c:pt>
                <c:pt idx="39">
                  <c:v>7.8693638754574177E-2</c:v>
                </c:pt>
                <c:pt idx="40">
                  <c:v>7.6478160789749186E-2</c:v>
                </c:pt>
                <c:pt idx="41">
                  <c:v>8.0466578195274835E-2</c:v>
                </c:pt>
                <c:pt idx="42">
                  <c:v>8.3804201384219873E-2</c:v>
                </c:pt>
                <c:pt idx="43">
                  <c:v>8.6003329616861524E-2</c:v>
                </c:pt>
                <c:pt idx="44">
                  <c:v>9.8808712885286878E-2</c:v>
                </c:pt>
                <c:pt idx="45">
                  <c:v>9.4121766087356548E-2</c:v>
                </c:pt>
                <c:pt idx="46">
                  <c:v>8.4725432961263072E-2</c:v>
                </c:pt>
                <c:pt idx="47">
                  <c:v>9.0166463457938287E-2</c:v>
                </c:pt>
                <c:pt idx="48">
                  <c:v>9.3550553271149167E-2</c:v>
                </c:pt>
                <c:pt idx="49">
                  <c:v>9.3110675104973492E-2</c:v>
                </c:pt>
                <c:pt idx="50">
                  <c:v>9.3374318550469196E-2</c:v>
                </c:pt>
                <c:pt idx="51">
                  <c:v>9.0178385502478531E-2</c:v>
                </c:pt>
                <c:pt idx="52">
                  <c:v>9.6245069956992252E-2</c:v>
                </c:pt>
                <c:pt idx="53">
                  <c:v>9.7046524011381335E-2</c:v>
                </c:pt>
                <c:pt idx="54">
                  <c:v>9.5022289461359613E-2</c:v>
                </c:pt>
                <c:pt idx="55">
                  <c:v>9.5359571846037702E-2</c:v>
                </c:pt>
                <c:pt idx="66">
                  <c:v>9.8238952898936291E-2</c:v>
                </c:pt>
                <c:pt idx="67">
                  <c:v>0.10234543464903524</c:v>
                </c:pt>
                <c:pt idx="68">
                  <c:v>0.10141509746462138</c:v>
                </c:pt>
                <c:pt idx="69">
                  <c:v>0.10678563986755649</c:v>
                </c:pt>
                <c:pt idx="70">
                  <c:v>0.10295154105561409</c:v>
                </c:pt>
                <c:pt idx="71">
                  <c:v>0.1070195624121713</c:v>
                </c:pt>
                <c:pt idx="72">
                  <c:v>0.1008776929744237</c:v>
                </c:pt>
                <c:pt idx="73">
                  <c:v>9.7362900003488573E-2</c:v>
                </c:pt>
                <c:pt idx="74">
                  <c:v>9.5384214469590958E-2</c:v>
                </c:pt>
                <c:pt idx="75">
                  <c:v>9.9895968242265834E-2</c:v>
                </c:pt>
                <c:pt idx="76">
                  <c:v>0.10401112668472574</c:v>
                </c:pt>
                <c:pt idx="77">
                  <c:v>0.1044656207323998</c:v>
                </c:pt>
                <c:pt idx="78">
                  <c:v>0.10780885178083793</c:v>
                </c:pt>
                <c:pt idx="79">
                  <c:v>0.10870711826877796</c:v>
                </c:pt>
                <c:pt idx="80">
                  <c:v>0.10616970037482867</c:v>
                </c:pt>
                <c:pt idx="81">
                  <c:v>0.1069410860454159</c:v>
                </c:pt>
                <c:pt idx="82">
                  <c:v>0.10756161461930364</c:v>
                </c:pt>
                <c:pt idx="83">
                  <c:v>0.10475359143845658</c:v>
                </c:pt>
                <c:pt idx="84">
                  <c:v>0.10789903595266974</c:v>
                </c:pt>
                <c:pt idx="85">
                  <c:v>0.10963804598402786</c:v>
                </c:pt>
                <c:pt idx="86">
                  <c:v>0.10774936436679874</c:v>
                </c:pt>
                <c:pt idx="87">
                  <c:v>0.10820127354400998</c:v>
                </c:pt>
                <c:pt idx="88">
                  <c:v>0.10802713919780864</c:v>
                </c:pt>
                <c:pt idx="89">
                  <c:v>0.10877128144030726</c:v>
                </c:pt>
                <c:pt idx="90">
                  <c:v>0.10872701781055209</c:v>
                </c:pt>
                <c:pt idx="91">
                  <c:v>0.10906173211194788</c:v>
                </c:pt>
                <c:pt idx="92">
                  <c:v>0.11325774133143918</c:v>
                </c:pt>
                <c:pt idx="93">
                  <c:v>0.11036031487565121</c:v>
                </c:pt>
                <c:pt idx="94">
                  <c:v>0.11020665117114969</c:v>
                </c:pt>
                <c:pt idx="95">
                  <c:v>0.10855809396508176</c:v>
                </c:pt>
                <c:pt idx="96">
                  <c:v>0.10896151811165919</c:v>
                </c:pt>
                <c:pt idx="97">
                  <c:v>0.11159082431940619</c:v>
                </c:pt>
                <c:pt idx="98">
                  <c:v>0.11115137041169303</c:v>
                </c:pt>
                <c:pt idx="99">
                  <c:v>0.10929050258869272</c:v>
                </c:pt>
                <c:pt idx="100">
                  <c:v>0.1092019801799237</c:v>
                </c:pt>
                <c:pt idx="101">
                  <c:v>0.11315127378592946</c:v>
                </c:pt>
                <c:pt idx="102">
                  <c:v>0.12559519144873402</c:v>
                </c:pt>
                <c:pt idx="103">
                  <c:v>0.11106851253321073</c:v>
                </c:pt>
                <c:pt idx="104">
                  <c:v>0.12760394477337769</c:v>
                </c:pt>
                <c:pt idx="105">
                  <c:v>0.11561480967395515</c:v>
                </c:pt>
                <c:pt idx="106">
                  <c:v>0.11331572246697887</c:v>
                </c:pt>
                <c:pt idx="107">
                  <c:v>0.11211643261206544</c:v>
                </c:pt>
                <c:pt idx="108">
                  <c:v>0.11812054642253625</c:v>
                </c:pt>
                <c:pt idx="109">
                  <c:v>0.12374561781474354</c:v>
                </c:pt>
                <c:pt idx="110">
                  <c:v>0.11385568988782251</c:v>
                </c:pt>
                <c:pt idx="111">
                  <c:v>0.11109967667715846</c:v>
                </c:pt>
                <c:pt idx="112">
                  <c:v>0.10658976648870606</c:v>
                </c:pt>
                <c:pt idx="113">
                  <c:v>0.11344082128285174</c:v>
                </c:pt>
                <c:pt idx="114">
                  <c:v>0.1114293344316863</c:v>
                </c:pt>
                <c:pt idx="115">
                  <c:v>0.11321752308167742</c:v>
                </c:pt>
                <c:pt idx="116">
                  <c:v>0.10974826662204919</c:v>
                </c:pt>
                <c:pt idx="117">
                  <c:v>0.11099169087118117</c:v>
                </c:pt>
                <c:pt idx="118">
                  <c:v>0.11370002424093754</c:v>
                </c:pt>
                <c:pt idx="119">
                  <c:v>0.11127452498356442</c:v>
                </c:pt>
                <c:pt idx="120">
                  <c:v>0.11674697681857084</c:v>
                </c:pt>
                <c:pt idx="121">
                  <c:v>0.11674697681857084</c:v>
                </c:pt>
                <c:pt idx="122">
                  <c:v>0.11914316230808772</c:v>
                </c:pt>
                <c:pt idx="123">
                  <c:v>0.12378678955799836</c:v>
                </c:pt>
                <c:pt idx="124">
                  <c:v>0.10734938003599391</c:v>
                </c:pt>
                <c:pt idx="125">
                  <c:v>0.11244451490408199</c:v>
                </c:pt>
                <c:pt idx="126">
                  <c:v>0.11377605660533113</c:v>
                </c:pt>
                <c:pt idx="127">
                  <c:v>0.11347742115129167</c:v>
                </c:pt>
                <c:pt idx="128">
                  <c:v>0.11625001433223058</c:v>
                </c:pt>
                <c:pt idx="129">
                  <c:v>0.11321028985745124</c:v>
                </c:pt>
                <c:pt idx="130">
                  <c:v>0.11665028036010659</c:v>
                </c:pt>
                <c:pt idx="131">
                  <c:v>0.11766762488044424</c:v>
                </c:pt>
                <c:pt idx="132">
                  <c:v>0.11095790948057764</c:v>
                </c:pt>
                <c:pt idx="133">
                  <c:v>0.11622556203805552</c:v>
                </c:pt>
                <c:pt idx="134">
                  <c:v>0.11604971766628323</c:v>
                </c:pt>
                <c:pt idx="135">
                  <c:v>0.11561284739606172</c:v>
                </c:pt>
                <c:pt idx="136">
                  <c:v>0.12194094638510776</c:v>
                </c:pt>
                <c:pt idx="137">
                  <c:v>0.11234051358320725</c:v>
                </c:pt>
                <c:pt idx="138">
                  <c:v>0.11486960895913717</c:v>
                </c:pt>
                <c:pt idx="139">
                  <c:v>0.12180850421302189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84-426D-A91F-819891A95F86}"/>
            </c:ext>
          </c:extLst>
        </c:ser>
        <c:ser>
          <c:idx val="3"/>
          <c:order val="3"/>
          <c:tx>
            <c:strRef>
              <c:f>indicator_sugar!$AC$1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indicator_sugar!$Y$2:$Y$163</c:f>
              <c:numCache>
                <c:formatCode>[$-409]d\-mmm;@</c:formatCode>
                <c:ptCount val="162"/>
                <c:pt idx="0">
                  <c:v>40848</c:v>
                </c:pt>
                <c:pt idx="1">
                  <c:v>40849</c:v>
                </c:pt>
                <c:pt idx="2">
                  <c:v>40850</c:v>
                </c:pt>
                <c:pt idx="3">
                  <c:v>40851</c:v>
                </c:pt>
                <c:pt idx="4">
                  <c:v>40852</c:v>
                </c:pt>
                <c:pt idx="5">
                  <c:v>40853</c:v>
                </c:pt>
                <c:pt idx="6">
                  <c:v>40854</c:v>
                </c:pt>
                <c:pt idx="7">
                  <c:v>40855</c:v>
                </c:pt>
                <c:pt idx="8">
                  <c:v>40856</c:v>
                </c:pt>
                <c:pt idx="9">
                  <c:v>40857</c:v>
                </c:pt>
                <c:pt idx="10">
                  <c:v>40858</c:v>
                </c:pt>
                <c:pt idx="11">
                  <c:v>40859</c:v>
                </c:pt>
                <c:pt idx="12">
                  <c:v>40860</c:v>
                </c:pt>
                <c:pt idx="13">
                  <c:v>40861</c:v>
                </c:pt>
                <c:pt idx="14">
                  <c:v>40862</c:v>
                </c:pt>
                <c:pt idx="15">
                  <c:v>40863</c:v>
                </c:pt>
                <c:pt idx="16">
                  <c:v>40864</c:v>
                </c:pt>
                <c:pt idx="17">
                  <c:v>40865</c:v>
                </c:pt>
                <c:pt idx="18">
                  <c:v>40866</c:v>
                </c:pt>
                <c:pt idx="19">
                  <c:v>40867</c:v>
                </c:pt>
                <c:pt idx="20">
                  <c:v>40868</c:v>
                </c:pt>
                <c:pt idx="21">
                  <c:v>40869</c:v>
                </c:pt>
                <c:pt idx="22">
                  <c:v>40870</c:v>
                </c:pt>
                <c:pt idx="23">
                  <c:v>40871</c:v>
                </c:pt>
                <c:pt idx="24">
                  <c:v>40872</c:v>
                </c:pt>
                <c:pt idx="25">
                  <c:v>40873</c:v>
                </c:pt>
                <c:pt idx="26">
                  <c:v>40874</c:v>
                </c:pt>
                <c:pt idx="27">
                  <c:v>40875</c:v>
                </c:pt>
                <c:pt idx="28">
                  <c:v>40876</c:v>
                </c:pt>
                <c:pt idx="29">
                  <c:v>40877</c:v>
                </c:pt>
                <c:pt idx="30">
                  <c:v>40878</c:v>
                </c:pt>
                <c:pt idx="31">
                  <c:v>40879</c:v>
                </c:pt>
                <c:pt idx="32">
                  <c:v>40880</c:v>
                </c:pt>
                <c:pt idx="33">
                  <c:v>40881</c:v>
                </c:pt>
                <c:pt idx="34">
                  <c:v>40882</c:v>
                </c:pt>
                <c:pt idx="35">
                  <c:v>40883</c:v>
                </c:pt>
                <c:pt idx="36">
                  <c:v>40884</c:v>
                </c:pt>
                <c:pt idx="37">
                  <c:v>40885</c:v>
                </c:pt>
                <c:pt idx="38">
                  <c:v>40886</c:v>
                </c:pt>
                <c:pt idx="39">
                  <c:v>40887</c:v>
                </c:pt>
                <c:pt idx="40">
                  <c:v>40888</c:v>
                </c:pt>
                <c:pt idx="41">
                  <c:v>40889</c:v>
                </c:pt>
                <c:pt idx="42">
                  <c:v>40890</c:v>
                </c:pt>
                <c:pt idx="43">
                  <c:v>40891</c:v>
                </c:pt>
                <c:pt idx="44">
                  <c:v>40892</c:v>
                </c:pt>
                <c:pt idx="45">
                  <c:v>40893</c:v>
                </c:pt>
                <c:pt idx="46">
                  <c:v>40894</c:v>
                </c:pt>
                <c:pt idx="47">
                  <c:v>40895</c:v>
                </c:pt>
                <c:pt idx="48">
                  <c:v>40896</c:v>
                </c:pt>
                <c:pt idx="49">
                  <c:v>40897</c:v>
                </c:pt>
                <c:pt idx="50">
                  <c:v>40898</c:v>
                </c:pt>
                <c:pt idx="51">
                  <c:v>40899</c:v>
                </c:pt>
                <c:pt idx="52">
                  <c:v>40900</c:v>
                </c:pt>
                <c:pt idx="53">
                  <c:v>40901</c:v>
                </c:pt>
                <c:pt idx="54">
                  <c:v>40902</c:v>
                </c:pt>
                <c:pt idx="55">
                  <c:v>40903</c:v>
                </c:pt>
                <c:pt idx="56">
                  <c:v>40904</c:v>
                </c:pt>
                <c:pt idx="57">
                  <c:v>40905</c:v>
                </c:pt>
                <c:pt idx="58">
                  <c:v>40906</c:v>
                </c:pt>
                <c:pt idx="59">
                  <c:v>40907</c:v>
                </c:pt>
                <c:pt idx="60">
                  <c:v>40908</c:v>
                </c:pt>
                <c:pt idx="61">
                  <c:v>40909</c:v>
                </c:pt>
                <c:pt idx="62">
                  <c:v>40910</c:v>
                </c:pt>
                <c:pt idx="63">
                  <c:v>40911</c:v>
                </c:pt>
                <c:pt idx="64">
                  <c:v>40912</c:v>
                </c:pt>
                <c:pt idx="65">
                  <c:v>40913</c:v>
                </c:pt>
                <c:pt idx="66">
                  <c:v>40914</c:v>
                </c:pt>
                <c:pt idx="67">
                  <c:v>40915</c:v>
                </c:pt>
                <c:pt idx="68">
                  <c:v>40916</c:v>
                </c:pt>
                <c:pt idx="69">
                  <c:v>40917</c:v>
                </c:pt>
                <c:pt idx="70">
                  <c:v>40918</c:v>
                </c:pt>
                <c:pt idx="71">
                  <c:v>40919</c:v>
                </c:pt>
                <c:pt idx="72">
                  <c:v>40920</c:v>
                </c:pt>
                <c:pt idx="73">
                  <c:v>40921</c:v>
                </c:pt>
                <c:pt idx="74">
                  <c:v>40922</c:v>
                </c:pt>
                <c:pt idx="75">
                  <c:v>40923</c:v>
                </c:pt>
                <c:pt idx="76">
                  <c:v>40924</c:v>
                </c:pt>
                <c:pt idx="77">
                  <c:v>40925</c:v>
                </c:pt>
                <c:pt idx="78">
                  <c:v>40926</c:v>
                </c:pt>
                <c:pt idx="79">
                  <c:v>40927</c:v>
                </c:pt>
                <c:pt idx="80">
                  <c:v>40928</c:v>
                </c:pt>
                <c:pt idx="81">
                  <c:v>40929</c:v>
                </c:pt>
                <c:pt idx="82">
                  <c:v>40930</c:v>
                </c:pt>
                <c:pt idx="83">
                  <c:v>40931</c:v>
                </c:pt>
                <c:pt idx="84">
                  <c:v>40932</c:v>
                </c:pt>
                <c:pt idx="85">
                  <c:v>40933</c:v>
                </c:pt>
                <c:pt idx="86">
                  <c:v>40934</c:v>
                </c:pt>
                <c:pt idx="87">
                  <c:v>40935</c:v>
                </c:pt>
                <c:pt idx="88">
                  <c:v>40936</c:v>
                </c:pt>
                <c:pt idx="89">
                  <c:v>40937</c:v>
                </c:pt>
                <c:pt idx="90">
                  <c:v>40938</c:v>
                </c:pt>
                <c:pt idx="91">
                  <c:v>40939</c:v>
                </c:pt>
                <c:pt idx="92">
                  <c:v>40940</c:v>
                </c:pt>
                <c:pt idx="93">
                  <c:v>40941</c:v>
                </c:pt>
                <c:pt idx="94">
                  <c:v>40942</c:v>
                </c:pt>
                <c:pt idx="95">
                  <c:v>40943</c:v>
                </c:pt>
                <c:pt idx="96">
                  <c:v>40944</c:v>
                </c:pt>
                <c:pt idx="97">
                  <c:v>40945</c:v>
                </c:pt>
                <c:pt idx="98">
                  <c:v>40946</c:v>
                </c:pt>
                <c:pt idx="99">
                  <c:v>40947</c:v>
                </c:pt>
                <c:pt idx="100">
                  <c:v>40948</c:v>
                </c:pt>
                <c:pt idx="101">
                  <c:v>40949</c:v>
                </c:pt>
                <c:pt idx="102">
                  <c:v>40950</c:v>
                </c:pt>
                <c:pt idx="103">
                  <c:v>40951</c:v>
                </c:pt>
                <c:pt idx="104">
                  <c:v>40952</c:v>
                </c:pt>
                <c:pt idx="105">
                  <c:v>40953</c:v>
                </c:pt>
                <c:pt idx="106">
                  <c:v>40954</c:v>
                </c:pt>
                <c:pt idx="107">
                  <c:v>40955</c:v>
                </c:pt>
                <c:pt idx="108">
                  <c:v>40956</c:v>
                </c:pt>
                <c:pt idx="109">
                  <c:v>40957</c:v>
                </c:pt>
                <c:pt idx="110">
                  <c:v>40958</c:v>
                </c:pt>
                <c:pt idx="111">
                  <c:v>40959</c:v>
                </c:pt>
                <c:pt idx="112">
                  <c:v>40960</c:v>
                </c:pt>
                <c:pt idx="113">
                  <c:v>40961</c:v>
                </c:pt>
                <c:pt idx="114">
                  <c:v>40962</c:v>
                </c:pt>
                <c:pt idx="115">
                  <c:v>40963</c:v>
                </c:pt>
                <c:pt idx="116">
                  <c:v>40964</c:v>
                </c:pt>
                <c:pt idx="117">
                  <c:v>40965</c:v>
                </c:pt>
                <c:pt idx="118">
                  <c:v>40966</c:v>
                </c:pt>
                <c:pt idx="119">
                  <c:v>40967</c:v>
                </c:pt>
                <c:pt idx="120">
                  <c:v>40968</c:v>
                </c:pt>
                <c:pt idx="121">
                  <c:v>40969</c:v>
                </c:pt>
                <c:pt idx="122">
                  <c:v>40970</c:v>
                </c:pt>
                <c:pt idx="123">
                  <c:v>40971</c:v>
                </c:pt>
                <c:pt idx="124">
                  <c:v>40972</c:v>
                </c:pt>
                <c:pt idx="125">
                  <c:v>40973</c:v>
                </c:pt>
                <c:pt idx="126">
                  <c:v>40974</c:v>
                </c:pt>
                <c:pt idx="127">
                  <c:v>40975</c:v>
                </c:pt>
                <c:pt idx="128">
                  <c:v>40976</c:v>
                </c:pt>
                <c:pt idx="129">
                  <c:v>40977</c:v>
                </c:pt>
                <c:pt idx="130">
                  <c:v>40978</c:v>
                </c:pt>
                <c:pt idx="131">
                  <c:v>40979</c:v>
                </c:pt>
                <c:pt idx="132">
                  <c:v>40980</c:v>
                </c:pt>
                <c:pt idx="133">
                  <c:v>40981</c:v>
                </c:pt>
                <c:pt idx="134">
                  <c:v>40982</c:v>
                </c:pt>
                <c:pt idx="135">
                  <c:v>40983</c:v>
                </c:pt>
                <c:pt idx="136">
                  <c:v>40984</c:v>
                </c:pt>
                <c:pt idx="137">
                  <c:v>40985</c:v>
                </c:pt>
                <c:pt idx="138">
                  <c:v>40986</c:v>
                </c:pt>
                <c:pt idx="139">
                  <c:v>40987</c:v>
                </c:pt>
                <c:pt idx="140">
                  <c:v>40988</c:v>
                </c:pt>
                <c:pt idx="141">
                  <c:v>40989</c:v>
                </c:pt>
                <c:pt idx="142">
                  <c:v>40990</c:v>
                </c:pt>
                <c:pt idx="143">
                  <c:v>40991</c:v>
                </c:pt>
                <c:pt idx="144">
                  <c:v>40992</c:v>
                </c:pt>
                <c:pt idx="145">
                  <c:v>40993</c:v>
                </c:pt>
                <c:pt idx="146">
                  <c:v>40994</c:v>
                </c:pt>
                <c:pt idx="147">
                  <c:v>40995</c:v>
                </c:pt>
                <c:pt idx="148">
                  <c:v>40996</c:v>
                </c:pt>
                <c:pt idx="149">
                  <c:v>40997</c:v>
                </c:pt>
                <c:pt idx="150">
                  <c:v>40998</c:v>
                </c:pt>
                <c:pt idx="151">
                  <c:v>40999</c:v>
                </c:pt>
                <c:pt idx="152">
                  <c:v>41000</c:v>
                </c:pt>
                <c:pt idx="153">
                  <c:v>41001</c:v>
                </c:pt>
                <c:pt idx="154">
                  <c:v>41002</c:v>
                </c:pt>
                <c:pt idx="155">
                  <c:v>41003</c:v>
                </c:pt>
                <c:pt idx="156">
                  <c:v>41004</c:v>
                </c:pt>
                <c:pt idx="157">
                  <c:v>41005</c:v>
                </c:pt>
                <c:pt idx="158">
                  <c:v>41006</c:v>
                </c:pt>
                <c:pt idx="159">
                  <c:v>41007</c:v>
                </c:pt>
                <c:pt idx="160">
                  <c:v>41008</c:v>
                </c:pt>
                <c:pt idx="161">
                  <c:v>41009</c:v>
                </c:pt>
              </c:numCache>
            </c:numRef>
          </c:cat>
          <c:val>
            <c:numRef>
              <c:f>indicator_sugar!$AC$2:$AC$163</c:f>
              <c:numCache>
                <c:formatCode>General</c:formatCode>
                <c:ptCount val="16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3.6741462878295051E-3</c:v>
                </c:pt>
                <c:pt idx="25">
                  <c:v>4.3244591193516355E-2</c:v>
                </c:pt>
                <c:pt idx="26">
                  <c:v>6.2063643780467803E-2</c:v>
                </c:pt>
                <c:pt idx="27">
                  <c:v>3.5335913214489631E-2</c:v>
                </c:pt>
                <c:pt idx="28">
                  <c:v>2.8565084171370027E-2</c:v>
                </c:pt>
                <c:pt idx="29">
                  <c:v>4.4465273478349283E-2</c:v>
                </c:pt>
                <c:pt idx="30">
                  <c:v>3.0707545066622308E-2</c:v>
                </c:pt>
                <c:pt idx="31">
                  <c:v>3.8481440515193477E-2</c:v>
                </c:pt>
                <c:pt idx="32">
                  <c:v>4.5997885121551264E-2</c:v>
                </c:pt>
                <c:pt idx="33">
                  <c:v>5.4528716531895553E-2</c:v>
                </c:pt>
                <c:pt idx="34">
                  <c:v>6.4144816080474565E-2</c:v>
                </c:pt>
                <c:pt idx="35">
                  <c:v>5.9887812942759557E-2</c:v>
                </c:pt>
                <c:pt idx="36">
                  <c:v>6.9583119665168391E-2</c:v>
                </c:pt>
                <c:pt idx="37">
                  <c:v>7.3396676831285104E-2</c:v>
                </c:pt>
                <c:pt idx="38">
                  <c:v>7.2617758699547619E-2</c:v>
                </c:pt>
                <c:pt idx="39">
                  <c:v>7.3050604704819402E-2</c:v>
                </c:pt>
                <c:pt idx="40">
                  <c:v>7.9593912811781409E-2</c:v>
                </c:pt>
                <c:pt idx="41">
                  <c:v>7.7645852800051485E-2</c:v>
                </c:pt>
                <c:pt idx="42">
                  <c:v>8.4099319495212974E-2</c:v>
                </c:pt>
                <c:pt idx="43">
                  <c:v>9.0211831380134583E-2</c:v>
                </c:pt>
                <c:pt idx="44">
                  <c:v>8.5418122697197008E-2</c:v>
                </c:pt>
                <c:pt idx="45">
                  <c:v>8.0110675354845048E-2</c:v>
                </c:pt>
                <c:pt idx="46">
                  <c:v>8.02826777625371E-2</c:v>
                </c:pt>
                <c:pt idx="47">
                  <c:v>8.867721552148207E-2</c:v>
                </c:pt>
                <c:pt idx="48">
                  <c:v>8.4579172961103372E-2</c:v>
                </c:pt>
                <c:pt idx="49">
                  <c:v>8.1334331409135416E-2</c:v>
                </c:pt>
                <c:pt idx="50">
                  <c:v>9.1183957802153923E-2</c:v>
                </c:pt>
                <c:pt idx="51">
                  <c:v>8.2066176327595358E-2</c:v>
                </c:pt>
                <c:pt idx="52">
                  <c:v>8.714605873905415E-2</c:v>
                </c:pt>
                <c:pt idx="53">
                  <c:v>8.8840724548075622E-2</c:v>
                </c:pt>
                <c:pt idx="54">
                  <c:v>8.9209503339259519E-2</c:v>
                </c:pt>
                <c:pt idx="55">
                  <c:v>8.3094721538686814E-2</c:v>
                </c:pt>
                <c:pt idx="66">
                  <c:v>9.4642855226589703E-2</c:v>
                </c:pt>
                <c:pt idx="67">
                  <c:v>0.10108281672236001</c:v>
                </c:pt>
                <c:pt idx="68">
                  <c:v>0.10069881236066464</c:v>
                </c:pt>
                <c:pt idx="69">
                  <c:v>0.1016148507265433</c:v>
                </c:pt>
                <c:pt idx="70">
                  <c:v>0.10045593391340217</c:v>
                </c:pt>
                <c:pt idx="71">
                  <c:v>9.7909918531293105E-2</c:v>
                </c:pt>
                <c:pt idx="72">
                  <c:v>9.9696993547514837E-2</c:v>
                </c:pt>
                <c:pt idx="73">
                  <c:v>0.10178878165606718</c:v>
                </c:pt>
                <c:pt idx="74">
                  <c:v>0.1009601833965903</c:v>
                </c:pt>
                <c:pt idx="75">
                  <c:v>0.10146752207586324</c:v>
                </c:pt>
                <c:pt idx="76">
                  <c:v>0.10121250902101038</c:v>
                </c:pt>
                <c:pt idx="77">
                  <c:v>0.1015600685427825</c:v>
                </c:pt>
                <c:pt idx="78">
                  <c:v>0.10264310369705652</c:v>
                </c:pt>
                <c:pt idx="79">
                  <c:v>0.10100131979272217</c:v>
                </c:pt>
                <c:pt idx="80">
                  <c:v>0.10310804549632001</c:v>
                </c:pt>
                <c:pt idx="81">
                  <c:v>0.10484301118169782</c:v>
                </c:pt>
                <c:pt idx="82">
                  <c:v>9.9195637305366E-2</c:v>
                </c:pt>
                <c:pt idx="83">
                  <c:v>9.8931821224695918E-2</c:v>
                </c:pt>
                <c:pt idx="84">
                  <c:v>0.10203242868720017</c:v>
                </c:pt>
                <c:pt idx="85">
                  <c:v>9.9113169267349976E-2</c:v>
                </c:pt>
                <c:pt idx="86">
                  <c:v>0.1111119094489787</c:v>
                </c:pt>
                <c:pt idx="87">
                  <c:v>0.11212593766951311</c:v>
                </c:pt>
                <c:pt idx="88">
                  <c:v>0.1071235995692547</c:v>
                </c:pt>
                <c:pt idx="89">
                  <c:v>9.8168773846861151E-2</c:v>
                </c:pt>
                <c:pt idx="90">
                  <c:v>9.6019892235806328E-2</c:v>
                </c:pt>
                <c:pt idx="91">
                  <c:v>0.10242894640168619</c:v>
                </c:pt>
                <c:pt idx="92">
                  <c:v>0.10074047946354134</c:v>
                </c:pt>
                <c:pt idx="93">
                  <c:v>0.1046540238402842</c:v>
                </c:pt>
                <c:pt idx="94">
                  <c:v>0.10209971799532297</c:v>
                </c:pt>
                <c:pt idx="95">
                  <c:v>0.10310587723945083</c:v>
                </c:pt>
                <c:pt idx="96">
                  <c:v>0.10878201269497914</c:v>
                </c:pt>
                <c:pt idx="97">
                  <c:v>0.10834638635641694</c:v>
                </c:pt>
                <c:pt idx="98">
                  <c:v>0.11769668128757665</c:v>
                </c:pt>
                <c:pt idx="99">
                  <c:v>0.11695846564435713</c:v>
                </c:pt>
                <c:pt idx="100">
                  <c:v>0.10675608270762099</c:v>
                </c:pt>
                <c:pt idx="101">
                  <c:v>0.10382273563721996</c:v>
                </c:pt>
                <c:pt idx="102">
                  <c:v>0.11180565195996491</c:v>
                </c:pt>
                <c:pt idx="103">
                  <c:v>0.1083737570451687</c:v>
                </c:pt>
                <c:pt idx="104">
                  <c:v>0.11439669658490551</c:v>
                </c:pt>
                <c:pt idx="105">
                  <c:v>0.11037083904407993</c:v>
                </c:pt>
                <c:pt idx="106">
                  <c:v>0.11183207999295428</c:v>
                </c:pt>
                <c:pt idx="107">
                  <c:v>0.11092243710087922</c:v>
                </c:pt>
                <c:pt idx="108">
                  <c:v>0.11434286991290954</c:v>
                </c:pt>
                <c:pt idx="109">
                  <c:v>0.11438390423252484</c:v>
                </c:pt>
                <c:pt idx="110">
                  <c:v>0.11188884845432241</c:v>
                </c:pt>
                <c:pt idx="111">
                  <c:v>0.11129865293477474</c:v>
                </c:pt>
                <c:pt idx="112">
                  <c:v>0.11240302575086296</c:v>
                </c:pt>
                <c:pt idx="113">
                  <c:v>0.11279765996939785</c:v>
                </c:pt>
                <c:pt idx="114">
                  <c:v>0.11301263158662454</c:v>
                </c:pt>
                <c:pt idx="115">
                  <c:v>0.11544758312718324</c:v>
                </c:pt>
                <c:pt idx="116">
                  <c:v>0.11353223383962939</c:v>
                </c:pt>
                <c:pt idx="117">
                  <c:v>0.1129421386368077</c:v>
                </c:pt>
                <c:pt idx="118">
                  <c:v>0.11623451374008012</c:v>
                </c:pt>
                <c:pt idx="119">
                  <c:v>0.11738580600363648</c:v>
                </c:pt>
                <c:pt idx="120">
                  <c:v>0.11870993711668891</c:v>
                </c:pt>
                <c:pt idx="121">
                  <c:v>0.11951914070955906</c:v>
                </c:pt>
                <c:pt idx="122">
                  <c:v>0.11448378772785126</c:v>
                </c:pt>
                <c:pt idx="123">
                  <c:v>0.11411906131505972</c:v>
                </c:pt>
                <c:pt idx="124">
                  <c:v>0.11668927462228873</c:v>
                </c:pt>
                <c:pt idx="125">
                  <c:v>0.11926530723467678</c:v>
                </c:pt>
                <c:pt idx="126">
                  <c:v>0.11609094323584847</c:v>
                </c:pt>
                <c:pt idx="127">
                  <c:v>0.12237905895353213</c:v>
                </c:pt>
                <c:pt idx="128">
                  <c:v>0.12216163648898219</c:v>
                </c:pt>
                <c:pt idx="129">
                  <c:v>0.11741341152359505</c:v>
                </c:pt>
                <c:pt idx="130">
                  <c:v>0.12486547523939172</c:v>
                </c:pt>
                <c:pt idx="131">
                  <c:v>0.12333902191117493</c:v>
                </c:pt>
                <c:pt idx="132">
                  <c:v>0.12445266176233466</c:v>
                </c:pt>
                <c:pt idx="133">
                  <c:v>0.11889120630236363</c:v>
                </c:pt>
                <c:pt idx="134">
                  <c:v>0.1220014639298784</c:v>
                </c:pt>
                <c:pt idx="135">
                  <c:v>0.12331929770195282</c:v>
                </c:pt>
                <c:pt idx="136">
                  <c:v>0.13034011931904721</c:v>
                </c:pt>
                <c:pt idx="137">
                  <c:v>0.13073490404857707</c:v>
                </c:pt>
                <c:pt idx="138">
                  <c:v>0.13289810212300224</c:v>
                </c:pt>
                <c:pt idx="139">
                  <c:v>0.13415580077212327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84-426D-A91F-819891A95F86}"/>
            </c:ext>
          </c:extLst>
        </c:ser>
        <c:ser>
          <c:idx val="4"/>
          <c:order val="4"/>
          <c:tx>
            <c:strRef>
              <c:f>indicator_sugar!$AD$1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indicator_sugar!$Y$2:$Y$163</c:f>
              <c:numCache>
                <c:formatCode>[$-409]d\-mmm;@</c:formatCode>
                <c:ptCount val="162"/>
                <c:pt idx="0">
                  <c:v>40848</c:v>
                </c:pt>
                <c:pt idx="1">
                  <c:v>40849</c:v>
                </c:pt>
                <c:pt idx="2">
                  <c:v>40850</c:v>
                </c:pt>
                <c:pt idx="3">
                  <c:v>40851</c:v>
                </c:pt>
                <c:pt idx="4">
                  <c:v>40852</c:v>
                </c:pt>
                <c:pt idx="5">
                  <c:v>40853</c:v>
                </c:pt>
                <c:pt idx="6">
                  <c:v>40854</c:v>
                </c:pt>
                <c:pt idx="7">
                  <c:v>40855</c:v>
                </c:pt>
                <c:pt idx="8">
                  <c:v>40856</c:v>
                </c:pt>
                <c:pt idx="9">
                  <c:v>40857</c:v>
                </c:pt>
                <c:pt idx="10">
                  <c:v>40858</c:v>
                </c:pt>
                <c:pt idx="11">
                  <c:v>40859</c:v>
                </c:pt>
                <c:pt idx="12">
                  <c:v>40860</c:v>
                </c:pt>
                <c:pt idx="13">
                  <c:v>40861</c:v>
                </c:pt>
                <c:pt idx="14">
                  <c:v>40862</c:v>
                </c:pt>
                <c:pt idx="15">
                  <c:v>40863</c:v>
                </c:pt>
                <c:pt idx="16">
                  <c:v>40864</c:v>
                </c:pt>
                <c:pt idx="17">
                  <c:v>40865</c:v>
                </c:pt>
                <c:pt idx="18">
                  <c:v>40866</c:v>
                </c:pt>
                <c:pt idx="19">
                  <c:v>40867</c:v>
                </c:pt>
                <c:pt idx="20">
                  <c:v>40868</c:v>
                </c:pt>
                <c:pt idx="21">
                  <c:v>40869</c:v>
                </c:pt>
                <c:pt idx="22">
                  <c:v>40870</c:v>
                </c:pt>
                <c:pt idx="23">
                  <c:v>40871</c:v>
                </c:pt>
                <c:pt idx="24">
                  <c:v>40872</c:v>
                </c:pt>
                <c:pt idx="25">
                  <c:v>40873</c:v>
                </c:pt>
                <c:pt idx="26">
                  <c:v>40874</c:v>
                </c:pt>
                <c:pt idx="27">
                  <c:v>40875</c:v>
                </c:pt>
                <c:pt idx="28">
                  <c:v>40876</c:v>
                </c:pt>
                <c:pt idx="29">
                  <c:v>40877</c:v>
                </c:pt>
                <c:pt idx="30">
                  <c:v>40878</c:v>
                </c:pt>
                <c:pt idx="31">
                  <c:v>40879</c:v>
                </c:pt>
                <c:pt idx="32">
                  <c:v>40880</c:v>
                </c:pt>
                <c:pt idx="33">
                  <c:v>40881</c:v>
                </c:pt>
                <c:pt idx="34">
                  <c:v>40882</c:v>
                </c:pt>
                <c:pt idx="35">
                  <c:v>40883</c:v>
                </c:pt>
                <c:pt idx="36">
                  <c:v>40884</c:v>
                </c:pt>
                <c:pt idx="37">
                  <c:v>40885</c:v>
                </c:pt>
                <c:pt idx="38">
                  <c:v>40886</c:v>
                </c:pt>
                <c:pt idx="39">
                  <c:v>40887</c:v>
                </c:pt>
                <c:pt idx="40">
                  <c:v>40888</c:v>
                </c:pt>
                <c:pt idx="41">
                  <c:v>40889</c:v>
                </c:pt>
                <c:pt idx="42">
                  <c:v>40890</c:v>
                </c:pt>
                <c:pt idx="43">
                  <c:v>40891</c:v>
                </c:pt>
                <c:pt idx="44">
                  <c:v>40892</c:v>
                </c:pt>
                <c:pt idx="45">
                  <c:v>40893</c:v>
                </c:pt>
                <c:pt idx="46">
                  <c:v>40894</c:v>
                </c:pt>
                <c:pt idx="47">
                  <c:v>40895</c:v>
                </c:pt>
                <c:pt idx="48">
                  <c:v>40896</c:v>
                </c:pt>
                <c:pt idx="49">
                  <c:v>40897</c:v>
                </c:pt>
                <c:pt idx="50">
                  <c:v>40898</c:v>
                </c:pt>
                <c:pt idx="51">
                  <c:v>40899</c:v>
                </c:pt>
                <c:pt idx="52">
                  <c:v>40900</c:v>
                </c:pt>
                <c:pt idx="53">
                  <c:v>40901</c:v>
                </c:pt>
                <c:pt idx="54">
                  <c:v>40902</c:v>
                </c:pt>
                <c:pt idx="55">
                  <c:v>40903</c:v>
                </c:pt>
                <c:pt idx="56">
                  <c:v>40904</c:v>
                </c:pt>
                <c:pt idx="57">
                  <c:v>40905</c:v>
                </c:pt>
                <c:pt idx="58">
                  <c:v>40906</c:v>
                </c:pt>
                <c:pt idx="59">
                  <c:v>40907</c:v>
                </c:pt>
                <c:pt idx="60">
                  <c:v>40908</c:v>
                </c:pt>
                <c:pt idx="61">
                  <c:v>40909</c:v>
                </c:pt>
                <c:pt idx="62">
                  <c:v>40910</c:v>
                </c:pt>
                <c:pt idx="63">
                  <c:v>40911</c:v>
                </c:pt>
                <c:pt idx="64">
                  <c:v>40912</c:v>
                </c:pt>
                <c:pt idx="65">
                  <c:v>40913</c:v>
                </c:pt>
                <c:pt idx="66">
                  <c:v>40914</c:v>
                </c:pt>
                <c:pt idx="67">
                  <c:v>40915</c:v>
                </c:pt>
                <c:pt idx="68">
                  <c:v>40916</c:v>
                </c:pt>
                <c:pt idx="69">
                  <c:v>40917</c:v>
                </c:pt>
                <c:pt idx="70">
                  <c:v>40918</c:v>
                </c:pt>
                <c:pt idx="71">
                  <c:v>40919</c:v>
                </c:pt>
                <c:pt idx="72">
                  <c:v>40920</c:v>
                </c:pt>
                <c:pt idx="73">
                  <c:v>40921</c:v>
                </c:pt>
                <c:pt idx="74">
                  <c:v>40922</c:v>
                </c:pt>
                <c:pt idx="75">
                  <c:v>40923</c:v>
                </c:pt>
                <c:pt idx="76">
                  <c:v>40924</c:v>
                </c:pt>
                <c:pt idx="77">
                  <c:v>40925</c:v>
                </c:pt>
                <c:pt idx="78">
                  <c:v>40926</c:v>
                </c:pt>
                <c:pt idx="79">
                  <c:v>40927</c:v>
                </c:pt>
                <c:pt idx="80">
                  <c:v>40928</c:v>
                </c:pt>
                <c:pt idx="81">
                  <c:v>40929</c:v>
                </c:pt>
                <c:pt idx="82">
                  <c:v>40930</c:v>
                </c:pt>
                <c:pt idx="83">
                  <c:v>40931</c:v>
                </c:pt>
                <c:pt idx="84">
                  <c:v>40932</c:v>
                </c:pt>
                <c:pt idx="85">
                  <c:v>40933</c:v>
                </c:pt>
                <c:pt idx="86">
                  <c:v>40934</c:v>
                </c:pt>
                <c:pt idx="87">
                  <c:v>40935</c:v>
                </c:pt>
                <c:pt idx="88">
                  <c:v>40936</c:v>
                </c:pt>
                <c:pt idx="89">
                  <c:v>40937</c:v>
                </c:pt>
                <c:pt idx="90">
                  <c:v>40938</c:v>
                </c:pt>
                <c:pt idx="91">
                  <c:v>40939</c:v>
                </c:pt>
                <c:pt idx="92">
                  <c:v>40940</c:v>
                </c:pt>
                <c:pt idx="93">
                  <c:v>40941</c:v>
                </c:pt>
                <c:pt idx="94">
                  <c:v>40942</c:v>
                </c:pt>
                <c:pt idx="95">
                  <c:v>40943</c:v>
                </c:pt>
                <c:pt idx="96">
                  <c:v>40944</c:v>
                </c:pt>
                <c:pt idx="97">
                  <c:v>40945</c:v>
                </c:pt>
                <c:pt idx="98">
                  <c:v>40946</c:v>
                </c:pt>
                <c:pt idx="99">
                  <c:v>40947</c:v>
                </c:pt>
                <c:pt idx="100">
                  <c:v>40948</c:v>
                </c:pt>
                <c:pt idx="101">
                  <c:v>40949</c:v>
                </c:pt>
                <c:pt idx="102">
                  <c:v>40950</c:v>
                </c:pt>
                <c:pt idx="103">
                  <c:v>40951</c:v>
                </c:pt>
                <c:pt idx="104">
                  <c:v>40952</c:v>
                </c:pt>
                <c:pt idx="105">
                  <c:v>40953</c:v>
                </c:pt>
                <c:pt idx="106">
                  <c:v>40954</c:v>
                </c:pt>
                <c:pt idx="107">
                  <c:v>40955</c:v>
                </c:pt>
                <c:pt idx="108">
                  <c:v>40956</c:v>
                </c:pt>
                <c:pt idx="109">
                  <c:v>40957</c:v>
                </c:pt>
                <c:pt idx="110">
                  <c:v>40958</c:v>
                </c:pt>
                <c:pt idx="111">
                  <c:v>40959</c:v>
                </c:pt>
                <c:pt idx="112">
                  <c:v>40960</c:v>
                </c:pt>
                <c:pt idx="113">
                  <c:v>40961</c:v>
                </c:pt>
                <c:pt idx="114">
                  <c:v>40962</c:v>
                </c:pt>
                <c:pt idx="115">
                  <c:v>40963</c:v>
                </c:pt>
                <c:pt idx="116">
                  <c:v>40964</c:v>
                </c:pt>
                <c:pt idx="117">
                  <c:v>40965</c:v>
                </c:pt>
                <c:pt idx="118">
                  <c:v>40966</c:v>
                </c:pt>
                <c:pt idx="119">
                  <c:v>40967</c:v>
                </c:pt>
                <c:pt idx="120">
                  <c:v>40968</c:v>
                </c:pt>
                <c:pt idx="121">
                  <c:v>40969</c:v>
                </c:pt>
                <c:pt idx="122">
                  <c:v>40970</c:v>
                </c:pt>
                <c:pt idx="123">
                  <c:v>40971</c:v>
                </c:pt>
                <c:pt idx="124">
                  <c:v>40972</c:v>
                </c:pt>
                <c:pt idx="125">
                  <c:v>40973</c:v>
                </c:pt>
                <c:pt idx="126">
                  <c:v>40974</c:v>
                </c:pt>
                <c:pt idx="127">
                  <c:v>40975</c:v>
                </c:pt>
                <c:pt idx="128">
                  <c:v>40976</c:v>
                </c:pt>
                <c:pt idx="129">
                  <c:v>40977</c:v>
                </c:pt>
                <c:pt idx="130">
                  <c:v>40978</c:v>
                </c:pt>
                <c:pt idx="131">
                  <c:v>40979</c:v>
                </c:pt>
                <c:pt idx="132">
                  <c:v>40980</c:v>
                </c:pt>
                <c:pt idx="133">
                  <c:v>40981</c:v>
                </c:pt>
                <c:pt idx="134">
                  <c:v>40982</c:v>
                </c:pt>
                <c:pt idx="135">
                  <c:v>40983</c:v>
                </c:pt>
                <c:pt idx="136">
                  <c:v>40984</c:v>
                </c:pt>
                <c:pt idx="137">
                  <c:v>40985</c:v>
                </c:pt>
                <c:pt idx="138">
                  <c:v>40986</c:v>
                </c:pt>
                <c:pt idx="139">
                  <c:v>40987</c:v>
                </c:pt>
                <c:pt idx="140">
                  <c:v>40988</c:v>
                </c:pt>
                <c:pt idx="141">
                  <c:v>40989</c:v>
                </c:pt>
                <c:pt idx="142">
                  <c:v>40990</c:v>
                </c:pt>
                <c:pt idx="143">
                  <c:v>40991</c:v>
                </c:pt>
                <c:pt idx="144">
                  <c:v>40992</c:v>
                </c:pt>
                <c:pt idx="145">
                  <c:v>40993</c:v>
                </c:pt>
                <c:pt idx="146">
                  <c:v>40994</c:v>
                </c:pt>
                <c:pt idx="147">
                  <c:v>40995</c:v>
                </c:pt>
                <c:pt idx="148">
                  <c:v>40996</c:v>
                </c:pt>
                <c:pt idx="149">
                  <c:v>40997</c:v>
                </c:pt>
                <c:pt idx="150">
                  <c:v>40998</c:v>
                </c:pt>
                <c:pt idx="151">
                  <c:v>40999</c:v>
                </c:pt>
                <c:pt idx="152">
                  <c:v>41000</c:v>
                </c:pt>
                <c:pt idx="153">
                  <c:v>41001</c:v>
                </c:pt>
                <c:pt idx="154">
                  <c:v>41002</c:v>
                </c:pt>
                <c:pt idx="155">
                  <c:v>41003</c:v>
                </c:pt>
                <c:pt idx="156">
                  <c:v>41004</c:v>
                </c:pt>
                <c:pt idx="157">
                  <c:v>41005</c:v>
                </c:pt>
                <c:pt idx="158">
                  <c:v>41006</c:v>
                </c:pt>
                <c:pt idx="159">
                  <c:v>41007</c:v>
                </c:pt>
                <c:pt idx="160">
                  <c:v>41008</c:v>
                </c:pt>
                <c:pt idx="161">
                  <c:v>41009</c:v>
                </c:pt>
              </c:numCache>
            </c:numRef>
          </c:cat>
          <c:val>
            <c:numRef>
              <c:f>indicator_sugar!$AD$2:$AD$163</c:f>
              <c:numCache>
                <c:formatCode>General</c:formatCode>
                <c:ptCount val="16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3.4516555022793458E-3</c:v>
                </c:pt>
                <c:pt idx="36">
                  <c:v>3.5373237337992511E-2</c:v>
                </c:pt>
                <c:pt idx="37">
                  <c:v>4.0909949973280742E-2</c:v>
                </c:pt>
                <c:pt idx="38">
                  <c:v>4.2709195341400816E-2</c:v>
                </c:pt>
                <c:pt idx="39">
                  <c:v>4.9391368106388438E-2</c:v>
                </c:pt>
                <c:pt idx="40">
                  <c:v>5.3305307269644962E-2</c:v>
                </c:pt>
                <c:pt idx="41">
                  <c:v>6.5029689232014257E-2</c:v>
                </c:pt>
                <c:pt idx="42">
                  <c:v>6.4910859278048877E-2</c:v>
                </c:pt>
                <c:pt idx="43">
                  <c:v>7.7298154922494755E-2</c:v>
                </c:pt>
                <c:pt idx="44">
                  <c:v>7.2860232788705639E-2</c:v>
                </c:pt>
                <c:pt idx="45">
                  <c:v>6.7208624221919144E-2</c:v>
                </c:pt>
                <c:pt idx="46">
                  <c:v>7.2653118388597254E-2</c:v>
                </c:pt>
                <c:pt idx="47">
                  <c:v>8.3020769515108048E-2</c:v>
                </c:pt>
                <c:pt idx="48">
                  <c:v>8.8834317882321434E-2</c:v>
                </c:pt>
                <c:pt idx="49">
                  <c:v>7.9541666369940658E-2</c:v>
                </c:pt>
                <c:pt idx="50">
                  <c:v>8.51136910172762E-2</c:v>
                </c:pt>
                <c:pt idx="51">
                  <c:v>8.9642193767001152E-2</c:v>
                </c:pt>
                <c:pt idx="52">
                  <c:v>8.4783351562747578E-2</c:v>
                </c:pt>
                <c:pt idx="53">
                  <c:v>9.3338340048477228E-2</c:v>
                </c:pt>
                <c:pt idx="54">
                  <c:v>8.587159047205814E-2</c:v>
                </c:pt>
                <c:pt idx="55">
                  <c:v>8.9471134680817008E-2</c:v>
                </c:pt>
                <c:pt idx="66">
                  <c:v>8.5382877804891302E-2</c:v>
                </c:pt>
                <c:pt idx="67">
                  <c:v>9.3867410891527711E-2</c:v>
                </c:pt>
                <c:pt idx="68">
                  <c:v>9.9878950860232588E-2</c:v>
                </c:pt>
                <c:pt idx="69">
                  <c:v>0.10304018373509835</c:v>
                </c:pt>
                <c:pt idx="70">
                  <c:v>0.10953089484577784</c:v>
                </c:pt>
                <c:pt idx="71">
                  <c:v>0.11740347362457917</c:v>
                </c:pt>
                <c:pt idx="72">
                  <c:v>0.11018272663932141</c:v>
                </c:pt>
                <c:pt idx="73">
                  <c:v>0.10552038252694936</c:v>
                </c:pt>
                <c:pt idx="74">
                  <c:v>8.9830840448653998E-2</c:v>
                </c:pt>
                <c:pt idx="75">
                  <c:v>9.3681684915452826E-2</c:v>
                </c:pt>
                <c:pt idx="76">
                  <c:v>9.5275074564687881E-2</c:v>
                </c:pt>
                <c:pt idx="77">
                  <c:v>9.5770810962581415E-2</c:v>
                </c:pt>
                <c:pt idx="78">
                  <c:v>0.10039881329327364</c:v>
                </c:pt>
                <c:pt idx="79">
                  <c:v>0.1037636063752063</c:v>
                </c:pt>
                <c:pt idx="80">
                  <c:v>0.10588117411644178</c:v>
                </c:pt>
                <c:pt idx="81">
                  <c:v>0.10199503587936934</c:v>
                </c:pt>
                <c:pt idx="82">
                  <c:v>0.10503825551157468</c:v>
                </c:pt>
                <c:pt idx="83">
                  <c:v>0.10502442238299441</c:v>
                </c:pt>
                <c:pt idx="84">
                  <c:v>0.10712539023381804</c:v>
                </c:pt>
                <c:pt idx="85">
                  <c:v>0.10894624436803806</c:v>
                </c:pt>
                <c:pt idx="86">
                  <c:v>0.11083201402662451</c:v>
                </c:pt>
                <c:pt idx="87">
                  <c:v>0.12272062034456631</c:v>
                </c:pt>
                <c:pt idx="88">
                  <c:v>0.11424887900325024</c:v>
                </c:pt>
                <c:pt idx="89">
                  <c:v>0.10601852227467769</c:v>
                </c:pt>
                <c:pt idx="90">
                  <c:v>0.10835186067727481</c:v>
                </c:pt>
                <c:pt idx="91">
                  <c:v>0.10879894015717609</c:v>
                </c:pt>
                <c:pt idx="92">
                  <c:v>0.10836194699174294</c:v>
                </c:pt>
                <c:pt idx="93">
                  <c:v>0.10843034946980559</c:v>
                </c:pt>
                <c:pt idx="94">
                  <c:v>0.11187313676356922</c:v>
                </c:pt>
                <c:pt idx="95">
                  <c:v>0.11058741796801727</c:v>
                </c:pt>
                <c:pt idx="96">
                  <c:v>0.11185584837865506</c:v>
                </c:pt>
                <c:pt idx="97">
                  <c:v>0.11284189814909591</c:v>
                </c:pt>
                <c:pt idx="98">
                  <c:v>0.11027791074980223</c:v>
                </c:pt>
                <c:pt idx="99">
                  <c:v>0.11022244751737556</c:v>
                </c:pt>
                <c:pt idx="100">
                  <c:v>0.10997256302038678</c:v>
                </c:pt>
                <c:pt idx="101">
                  <c:v>0.1109135416466388</c:v>
                </c:pt>
                <c:pt idx="102">
                  <c:v>0.1146221590132319</c:v>
                </c:pt>
                <c:pt idx="103">
                  <c:v>0.11396678301265098</c:v>
                </c:pt>
                <c:pt idx="104">
                  <c:v>0.11358590651736682</c:v>
                </c:pt>
                <c:pt idx="105">
                  <c:v>0.11462567250445439</c:v>
                </c:pt>
                <c:pt idx="106">
                  <c:v>0.11718132205134792</c:v>
                </c:pt>
                <c:pt idx="107">
                  <c:v>0.11580271273356119</c:v>
                </c:pt>
                <c:pt idx="108">
                  <c:v>0.11740212173306748</c:v>
                </c:pt>
                <c:pt idx="109">
                  <c:v>0.11486462079031569</c:v>
                </c:pt>
                <c:pt idx="110">
                  <c:v>0.11622094793388969</c:v>
                </c:pt>
                <c:pt idx="111">
                  <c:v>0.11806732108689141</c:v>
                </c:pt>
                <c:pt idx="112">
                  <c:v>0.12041852121187777</c:v>
                </c:pt>
                <c:pt idx="113">
                  <c:v>0.11903636935738485</c:v>
                </c:pt>
                <c:pt idx="114">
                  <c:v>0.1164511353926173</c:v>
                </c:pt>
                <c:pt idx="115">
                  <c:v>0.11680077134011072</c:v>
                </c:pt>
                <c:pt idx="116">
                  <c:v>0.11872981567852496</c:v>
                </c:pt>
                <c:pt idx="117">
                  <c:v>0.11763667250977954</c:v>
                </c:pt>
                <c:pt idx="118">
                  <c:v>0.11752826810635188</c:v>
                </c:pt>
                <c:pt idx="119">
                  <c:v>0.11857427514006998</c:v>
                </c:pt>
                <c:pt idx="120">
                  <c:v>0.11498072368764359</c:v>
                </c:pt>
                <c:pt idx="121">
                  <c:v>0.11498072368764359</c:v>
                </c:pt>
                <c:pt idx="122">
                  <c:v>0.11941951542704055</c:v>
                </c:pt>
                <c:pt idx="123">
                  <c:v>0.11535389464618359</c:v>
                </c:pt>
                <c:pt idx="124">
                  <c:v>0.11624504973796075</c:v>
                </c:pt>
                <c:pt idx="125">
                  <c:v>0.11906454240824628</c:v>
                </c:pt>
                <c:pt idx="126">
                  <c:v>0.11745708622202015</c:v>
                </c:pt>
                <c:pt idx="127">
                  <c:v>0.12032368230468668</c:v>
                </c:pt>
                <c:pt idx="128">
                  <c:v>0.12042887751467671</c:v>
                </c:pt>
                <c:pt idx="129">
                  <c:v>0.11698664152233611</c:v>
                </c:pt>
                <c:pt idx="130">
                  <c:v>0.1148296503762832</c:v>
                </c:pt>
                <c:pt idx="131">
                  <c:v>0.12247154266672421</c:v>
                </c:pt>
                <c:pt idx="132">
                  <c:v>0.11470869973431599</c:v>
                </c:pt>
                <c:pt idx="133">
                  <c:v>0.11476614283678031</c:v>
                </c:pt>
                <c:pt idx="134">
                  <c:v>0.12007731220409845</c:v>
                </c:pt>
                <c:pt idx="135">
                  <c:v>0.11829459445633926</c:v>
                </c:pt>
                <c:pt idx="136">
                  <c:v>0.12368145710815663</c:v>
                </c:pt>
                <c:pt idx="137">
                  <c:v>0.12300378642740613</c:v>
                </c:pt>
                <c:pt idx="138">
                  <c:v>0.11414989766822894</c:v>
                </c:pt>
                <c:pt idx="139">
                  <c:v>0.12099462643560437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984-426D-A91F-819891A95F86}"/>
            </c:ext>
          </c:extLst>
        </c:ser>
        <c:ser>
          <c:idx val="5"/>
          <c:order val="5"/>
          <c:tx>
            <c:strRef>
              <c:f>indicator_sugar!$AE$1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indicator_sugar!$Y$2:$Y$163</c:f>
              <c:numCache>
                <c:formatCode>[$-409]d\-mmm;@</c:formatCode>
                <c:ptCount val="162"/>
                <c:pt idx="0">
                  <c:v>40848</c:v>
                </c:pt>
                <c:pt idx="1">
                  <c:v>40849</c:v>
                </c:pt>
                <c:pt idx="2">
                  <c:v>40850</c:v>
                </c:pt>
                <c:pt idx="3">
                  <c:v>40851</c:v>
                </c:pt>
                <c:pt idx="4">
                  <c:v>40852</c:v>
                </c:pt>
                <c:pt idx="5">
                  <c:v>40853</c:v>
                </c:pt>
                <c:pt idx="6">
                  <c:v>40854</c:v>
                </c:pt>
                <c:pt idx="7">
                  <c:v>40855</c:v>
                </c:pt>
                <c:pt idx="8">
                  <c:v>40856</c:v>
                </c:pt>
                <c:pt idx="9">
                  <c:v>40857</c:v>
                </c:pt>
                <c:pt idx="10">
                  <c:v>40858</c:v>
                </c:pt>
                <c:pt idx="11">
                  <c:v>40859</c:v>
                </c:pt>
                <c:pt idx="12">
                  <c:v>40860</c:v>
                </c:pt>
                <c:pt idx="13">
                  <c:v>40861</c:v>
                </c:pt>
                <c:pt idx="14">
                  <c:v>40862</c:v>
                </c:pt>
                <c:pt idx="15">
                  <c:v>40863</c:v>
                </c:pt>
                <c:pt idx="16">
                  <c:v>40864</c:v>
                </c:pt>
                <c:pt idx="17">
                  <c:v>40865</c:v>
                </c:pt>
                <c:pt idx="18">
                  <c:v>40866</c:v>
                </c:pt>
                <c:pt idx="19">
                  <c:v>40867</c:v>
                </c:pt>
                <c:pt idx="20">
                  <c:v>40868</c:v>
                </c:pt>
                <c:pt idx="21">
                  <c:v>40869</c:v>
                </c:pt>
                <c:pt idx="22">
                  <c:v>40870</c:v>
                </c:pt>
                <c:pt idx="23">
                  <c:v>40871</c:v>
                </c:pt>
                <c:pt idx="24">
                  <c:v>40872</c:v>
                </c:pt>
                <c:pt idx="25">
                  <c:v>40873</c:v>
                </c:pt>
                <c:pt idx="26">
                  <c:v>40874</c:v>
                </c:pt>
                <c:pt idx="27">
                  <c:v>40875</c:v>
                </c:pt>
                <c:pt idx="28">
                  <c:v>40876</c:v>
                </c:pt>
                <c:pt idx="29">
                  <c:v>40877</c:v>
                </c:pt>
                <c:pt idx="30">
                  <c:v>40878</c:v>
                </c:pt>
                <c:pt idx="31">
                  <c:v>40879</c:v>
                </c:pt>
                <c:pt idx="32">
                  <c:v>40880</c:v>
                </c:pt>
                <c:pt idx="33">
                  <c:v>40881</c:v>
                </c:pt>
                <c:pt idx="34">
                  <c:v>40882</c:v>
                </c:pt>
                <c:pt idx="35">
                  <c:v>40883</c:v>
                </c:pt>
                <c:pt idx="36">
                  <c:v>40884</c:v>
                </c:pt>
                <c:pt idx="37">
                  <c:v>40885</c:v>
                </c:pt>
                <c:pt idx="38">
                  <c:v>40886</c:v>
                </c:pt>
                <c:pt idx="39">
                  <c:v>40887</c:v>
                </c:pt>
                <c:pt idx="40">
                  <c:v>40888</c:v>
                </c:pt>
                <c:pt idx="41">
                  <c:v>40889</c:v>
                </c:pt>
                <c:pt idx="42">
                  <c:v>40890</c:v>
                </c:pt>
                <c:pt idx="43">
                  <c:v>40891</c:v>
                </c:pt>
                <c:pt idx="44">
                  <c:v>40892</c:v>
                </c:pt>
                <c:pt idx="45">
                  <c:v>40893</c:v>
                </c:pt>
                <c:pt idx="46">
                  <c:v>40894</c:v>
                </c:pt>
                <c:pt idx="47">
                  <c:v>40895</c:v>
                </c:pt>
                <c:pt idx="48">
                  <c:v>40896</c:v>
                </c:pt>
                <c:pt idx="49">
                  <c:v>40897</c:v>
                </c:pt>
                <c:pt idx="50">
                  <c:v>40898</c:v>
                </c:pt>
                <c:pt idx="51">
                  <c:v>40899</c:v>
                </c:pt>
                <c:pt idx="52">
                  <c:v>40900</c:v>
                </c:pt>
                <c:pt idx="53">
                  <c:v>40901</c:v>
                </c:pt>
                <c:pt idx="54">
                  <c:v>40902</c:v>
                </c:pt>
                <c:pt idx="55">
                  <c:v>40903</c:v>
                </c:pt>
                <c:pt idx="56">
                  <c:v>40904</c:v>
                </c:pt>
                <c:pt idx="57">
                  <c:v>40905</c:v>
                </c:pt>
                <c:pt idx="58">
                  <c:v>40906</c:v>
                </c:pt>
                <c:pt idx="59">
                  <c:v>40907</c:v>
                </c:pt>
                <c:pt idx="60">
                  <c:v>40908</c:v>
                </c:pt>
                <c:pt idx="61">
                  <c:v>40909</c:v>
                </c:pt>
                <c:pt idx="62">
                  <c:v>40910</c:v>
                </c:pt>
                <c:pt idx="63">
                  <c:v>40911</c:v>
                </c:pt>
                <c:pt idx="64">
                  <c:v>40912</c:v>
                </c:pt>
                <c:pt idx="65">
                  <c:v>40913</c:v>
                </c:pt>
                <c:pt idx="66">
                  <c:v>40914</c:v>
                </c:pt>
                <c:pt idx="67">
                  <c:v>40915</c:v>
                </c:pt>
                <c:pt idx="68">
                  <c:v>40916</c:v>
                </c:pt>
                <c:pt idx="69">
                  <c:v>40917</c:v>
                </c:pt>
                <c:pt idx="70">
                  <c:v>40918</c:v>
                </c:pt>
                <c:pt idx="71">
                  <c:v>40919</c:v>
                </c:pt>
                <c:pt idx="72">
                  <c:v>40920</c:v>
                </c:pt>
                <c:pt idx="73">
                  <c:v>40921</c:v>
                </c:pt>
                <c:pt idx="74">
                  <c:v>40922</c:v>
                </c:pt>
                <c:pt idx="75">
                  <c:v>40923</c:v>
                </c:pt>
                <c:pt idx="76">
                  <c:v>40924</c:v>
                </c:pt>
                <c:pt idx="77">
                  <c:v>40925</c:v>
                </c:pt>
                <c:pt idx="78">
                  <c:v>40926</c:v>
                </c:pt>
                <c:pt idx="79">
                  <c:v>40927</c:v>
                </c:pt>
                <c:pt idx="80">
                  <c:v>40928</c:v>
                </c:pt>
                <c:pt idx="81">
                  <c:v>40929</c:v>
                </c:pt>
                <c:pt idx="82">
                  <c:v>40930</c:v>
                </c:pt>
                <c:pt idx="83">
                  <c:v>40931</c:v>
                </c:pt>
                <c:pt idx="84">
                  <c:v>40932</c:v>
                </c:pt>
                <c:pt idx="85">
                  <c:v>40933</c:v>
                </c:pt>
                <c:pt idx="86">
                  <c:v>40934</c:v>
                </c:pt>
                <c:pt idx="87">
                  <c:v>40935</c:v>
                </c:pt>
                <c:pt idx="88">
                  <c:v>40936</c:v>
                </c:pt>
                <c:pt idx="89">
                  <c:v>40937</c:v>
                </c:pt>
                <c:pt idx="90">
                  <c:v>40938</c:v>
                </c:pt>
                <c:pt idx="91">
                  <c:v>40939</c:v>
                </c:pt>
                <c:pt idx="92">
                  <c:v>40940</c:v>
                </c:pt>
                <c:pt idx="93">
                  <c:v>40941</c:v>
                </c:pt>
                <c:pt idx="94">
                  <c:v>40942</c:v>
                </c:pt>
                <c:pt idx="95">
                  <c:v>40943</c:v>
                </c:pt>
                <c:pt idx="96">
                  <c:v>40944</c:v>
                </c:pt>
                <c:pt idx="97">
                  <c:v>40945</c:v>
                </c:pt>
                <c:pt idx="98">
                  <c:v>40946</c:v>
                </c:pt>
                <c:pt idx="99">
                  <c:v>40947</c:v>
                </c:pt>
                <c:pt idx="100">
                  <c:v>40948</c:v>
                </c:pt>
                <c:pt idx="101">
                  <c:v>40949</c:v>
                </c:pt>
                <c:pt idx="102">
                  <c:v>40950</c:v>
                </c:pt>
                <c:pt idx="103">
                  <c:v>40951</c:v>
                </c:pt>
                <c:pt idx="104">
                  <c:v>40952</c:v>
                </c:pt>
                <c:pt idx="105">
                  <c:v>40953</c:v>
                </c:pt>
                <c:pt idx="106">
                  <c:v>40954</c:v>
                </c:pt>
                <c:pt idx="107">
                  <c:v>40955</c:v>
                </c:pt>
                <c:pt idx="108">
                  <c:v>40956</c:v>
                </c:pt>
                <c:pt idx="109">
                  <c:v>40957</c:v>
                </c:pt>
                <c:pt idx="110">
                  <c:v>40958</c:v>
                </c:pt>
                <c:pt idx="111">
                  <c:v>40959</c:v>
                </c:pt>
                <c:pt idx="112">
                  <c:v>40960</c:v>
                </c:pt>
                <c:pt idx="113">
                  <c:v>40961</c:v>
                </c:pt>
                <c:pt idx="114">
                  <c:v>40962</c:v>
                </c:pt>
                <c:pt idx="115">
                  <c:v>40963</c:v>
                </c:pt>
                <c:pt idx="116">
                  <c:v>40964</c:v>
                </c:pt>
                <c:pt idx="117">
                  <c:v>40965</c:v>
                </c:pt>
                <c:pt idx="118">
                  <c:v>40966</c:v>
                </c:pt>
                <c:pt idx="119">
                  <c:v>40967</c:v>
                </c:pt>
                <c:pt idx="120">
                  <c:v>40968</c:v>
                </c:pt>
                <c:pt idx="121">
                  <c:v>40969</c:v>
                </c:pt>
                <c:pt idx="122">
                  <c:v>40970</c:v>
                </c:pt>
                <c:pt idx="123">
                  <c:v>40971</c:v>
                </c:pt>
                <c:pt idx="124">
                  <c:v>40972</c:v>
                </c:pt>
                <c:pt idx="125">
                  <c:v>40973</c:v>
                </c:pt>
                <c:pt idx="126">
                  <c:v>40974</c:v>
                </c:pt>
                <c:pt idx="127">
                  <c:v>40975</c:v>
                </c:pt>
                <c:pt idx="128">
                  <c:v>40976</c:v>
                </c:pt>
                <c:pt idx="129">
                  <c:v>40977</c:v>
                </c:pt>
                <c:pt idx="130">
                  <c:v>40978</c:v>
                </c:pt>
                <c:pt idx="131">
                  <c:v>40979</c:v>
                </c:pt>
                <c:pt idx="132">
                  <c:v>40980</c:v>
                </c:pt>
                <c:pt idx="133">
                  <c:v>40981</c:v>
                </c:pt>
                <c:pt idx="134">
                  <c:v>40982</c:v>
                </c:pt>
                <c:pt idx="135">
                  <c:v>40983</c:v>
                </c:pt>
                <c:pt idx="136">
                  <c:v>40984</c:v>
                </c:pt>
                <c:pt idx="137">
                  <c:v>40985</c:v>
                </c:pt>
                <c:pt idx="138">
                  <c:v>40986</c:v>
                </c:pt>
                <c:pt idx="139">
                  <c:v>40987</c:v>
                </c:pt>
                <c:pt idx="140">
                  <c:v>40988</c:v>
                </c:pt>
                <c:pt idx="141">
                  <c:v>40989</c:v>
                </c:pt>
                <c:pt idx="142">
                  <c:v>40990</c:v>
                </c:pt>
                <c:pt idx="143">
                  <c:v>40991</c:v>
                </c:pt>
                <c:pt idx="144">
                  <c:v>40992</c:v>
                </c:pt>
                <c:pt idx="145">
                  <c:v>40993</c:v>
                </c:pt>
                <c:pt idx="146">
                  <c:v>40994</c:v>
                </c:pt>
                <c:pt idx="147">
                  <c:v>40995</c:v>
                </c:pt>
                <c:pt idx="148">
                  <c:v>40996</c:v>
                </c:pt>
                <c:pt idx="149">
                  <c:v>40997</c:v>
                </c:pt>
                <c:pt idx="150">
                  <c:v>40998</c:v>
                </c:pt>
                <c:pt idx="151">
                  <c:v>40999</c:v>
                </c:pt>
                <c:pt idx="152">
                  <c:v>41000</c:v>
                </c:pt>
                <c:pt idx="153">
                  <c:v>41001</c:v>
                </c:pt>
                <c:pt idx="154">
                  <c:v>41002</c:v>
                </c:pt>
                <c:pt idx="155">
                  <c:v>41003</c:v>
                </c:pt>
                <c:pt idx="156">
                  <c:v>41004</c:v>
                </c:pt>
                <c:pt idx="157">
                  <c:v>41005</c:v>
                </c:pt>
                <c:pt idx="158">
                  <c:v>41006</c:v>
                </c:pt>
                <c:pt idx="159">
                  <c:v>41007</c:v>
                </c:pt>
                <c:pt idx="160">
                  <c:v>41008</c:v>
                </c:pt>
                <c:pt idx="161">
                  <c:v>41009</c:v>
                </c:pt>
              </c:numCache>
            </c:numRef>
          </c:cat>
          <c:val>
            <c:numRef>
              <c:f>indicator_sugar!$AE$2:$AE$163</c:f>
              <c:numCache>
                <c:formatCode>General</c:formatCode>
                <c:ptCount val="16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2.4073902836212694E-3</c:v>
                </c:pt>
                <c:pt idx="31">
                  <c:v>2.8125027765190894E-2</c:v>
                </c:pt>
                <c:pt idx="32">
                  <c:v>6.5862779435642435E-2</c:v>
                </c:pt>
                <c:pt idx="33">
                  <c:v>6.7373207633272689E-2</c:v>
                </c:pt>
                <c:pt idx="34">
                  <c:v>5.8169060107017133E-2</c:v>
                </c:pt>
                <c:pt idx="35">
                  <c:v>5.7165472528423689E-2</c:v>
                </c:pt>
                <c:pt idx="36">
                  <c:v>5.4919701806887752E-2</c:v>
                </c:pt>
                <c:pt idx="37">
                  <c:v>6.1704343414351652E-2</c:v>
                </c:pt>
                <c:pt idx="38">
                  <c:v>6.5387875284367708E-2</c:v>
                </c:pt>
                <c:pt idx="39">
                  <c:v>8.180721807968315E-2</c:v>
                </c:pt>
                <c:pt idx="40">
                  <c:v>8.6684661901588925E-2</c:v>
                </c:pt>
                <c:pt idx="41">
                  <c:v>9.0389552066377332E-2</c:v>
                </c:pt>
                <c:pt idx="42">
                  <c:v>8.4760674342137715E-2</c:v>
                </c:pt>
                <c:pt idx="43">
                  <c:v>8.9649148002110185E-2</c:v>
                </c:pt>
                <c:pt idx="44">
                  <c:v>8.959436071036142E-2</c:v>
                </c:pt>
                <c:pt idx="45">
                  <c:v>8.8057788259587474E-2</c:v>
                </c:pt>
                <c:pt idx="46">
                  <c:v>8.5408503487453435E-2</c:v>
                </c:pt>
                <c:pt idx="47">
                  <c:v>9.0848010571497301E-2</c:v>
                </c:pt>
                <c:pt idx="48">
                  <c:v>9.0394310250694818E-2</c:v>
                </c:pt>
                <c:pt idx="49">
                  <c:v>9.3928656507017358E-2</c:v>
                </c:pt>
                <c:pt idx="50">
                  <c:v>9.6680295640267894E-2</c:v>
                </c:pt>
                <c:pt idx="51">
                  <c:v>9.4629371267261758E-2</c:v>
                </c:pt>
                <c:pt idx="52">
                  <c:v>0.10181715046589603</c:v>
                </c:pt>
                <c:pt idx="53">
                  <c:v>0.10254895267126043</c:v>
                </c:pt>
                <c:pt idx="54">
                  <c:v>0.10053486125489194</c:v>
                </c:pt>
                <c:pt idx="55">
                  <c:v>0.10197082751605543</c:v>
                </c:pt>
                <c:pt idx="66">
                  <c:v>9.6059264019854956E-2</c:v>
                </c:pt>
                <c:pt idx="67">
                  <c:v>0.10131878340306832</c:v>
                </c:pt>
                <c:pt idx="68">
                  <c:v>0.10226182747574125</c:v>
                </c:pt>
                <c:pt idx="69">
                  <c:v>0.1025769855231712</c:v>
                </c:pt>
                <c:pt idx="70">
                  <c:v>0.10384639190656904</c:v>
                </c:pt>
                <c:pt idx="71">
                  <c:v>0.11066620069013265</c:v>
                </c:pt>
                <c:pt idx="72">
                  <c:v>0.10587225505018463</c:v>
                </c:pt>
                <c:pt idx="73">
                  <c:v>0.10612440160064138</c:v>
                </c:pt>
                <c:pt idx="74">
                  <c:v>0.10827605636398091</c:v>
                </c:pt>
                <c:pt idx="75">
                  <c:v>0.10601855243211414</c:v>
                </c:pt>
                <c:pt idx="76">
                  <c:v>0.10715705869643379</c:v>
                </c:pt>
                <c:pt idx="77">
                  <c:v>0.10863945926710759</c:v>
                </c:pt>
                <c:pt idx="78">
                  <c:v>0.10955491026501663</c:v>
                </c:pt>
                <c:pt idx="79">
                  <c:v>0.10961991043929789</c:v>
                </c:pt>
                <c:pt idx="80">
                  <c:v>0.11235558310248583</c:v>
                </c:pt>
                <c:pt idx="81">
                  <c:v>0.1093810594717109</c:v>
                </c:pt>
                <c:pt idx="82">
                  <c:v>0.11045235336177929</c:v>
                </c:pt>
                <c:pt idx="83">
                  <c:v>0.11242610742806539</c:v>
                </c:pt>
                <c:pt idx="84">
                  <c:v>0.11350439230980983</c:v>
                </c:pt>
                <c:pt idx="85">
                  <c:v>0.1100377488714957</c:v>
                </c:pt>
                <c:pt idx="86">
                  <c:v>0.11206977956774337</c:v>
                </c:pt>
                <c:pt idx="87">
                  <c:v>0.11521378282855972</c:v>
                </c:pt>
                <c:pt idx="88">
                  <c:v>0.10906825488761906</c:v>
                </c:pt>
                <c:pt idx="89">
                  <c:v>0.10979357354707343</c:v>
                </c:pt>
                <c:pt idx="90">
                  <c:v>0.11341582034784864</c:v>
                </c:pt>
                <c:pt idx="91">
                  <c:v>0.10839712654050047</c:v>
                </c:pt>
                <c:pt idx="92">
                  <c:v>0.11206824957924327</c:v>
                </c:pt>
                <c:pt idx="93">
                  <c:v>0.11260887303264748</c:v>
                </c:pt>
                <c:pt idx="94">
                  <c:v>0.10969277461284327</c:v>
                </c:pt>
                <c:pt idx="95">
                  <c:v>0.1122588939630761</c:v>
                </c:pt>
                <c:pt idx="96">
                  <c:v>0.11048822215764814</c:v>
                </c:pt>
                <c:pt idx="97">
                  <c:v>0.11385068432878888</c:v>
                </c:pt>
                <c:pt idx="98">
                  <c:v>0.1152947718540636</c:v>
                </c:pt>
                <c:pt idx="99">
                  <c:v>0.11421101245461227</c:v>
                </c:pt>
                <c:pt idx="100">
                  <c:v>0.11502117817424726</c:v>
                </c:pt>
                <c:pt idx="101">
                  <c:v>0.1165304960919219</c:v>
                </c:pt>
                <c:pt idx="102">
                  <c:v>0.11758895850819029</c:v>
                </c:pt>
                <c:pt idx="103">
                  <c:v>0.11606912931583431</c:v>
                </c:pt>
                <c:pt idx="104">
                  <c:v>0.11815813231568813</c:v>
                </c:pt>
                <c:pt idx="105">
                  <c:v>0.12038113497595264</c:v>
                </c:pt>
                <c:pt idx="106">
                  <c:v>0.12656368141998867</c:v>
                </c:pt>
                <c:pt idx="107">
                  <c:v>0.12469070681238925</c:v>
                </c:pt>
                <c:pt idx="108">
                  <c:v>0.11506469432908738</c:v>
                </c:pt>
                <c:pt idx="109">
                  <c:v>0.11152345745488235</c:v>
                </c:pt>
                <c:pt idx="110">
                  <c:v>0.11876380284231369</c:v>
                </c:pt>
                <c:pt idx="111">
                  <c:v>0.11610225780572089</c:v>
                </c:pt>
                <c:pt idx="112">
                  <c:v>0.1188511880511243</c:v>
                </c:pt>
                <c:pt idx="113">
                  <c:v>0.12021790868823232</c:v>
                </c:pt>
                <c:pt idx="114">
                  <c:v>0.12144636187644869</c:v>
                </c:pt>
                <c:pt idx="115">
                  <c:v>0.12016381563330455</c:v>
                </c:pt>
                <c:pt idx="116">
                  <c:v>0.11012825349984497</c:v>
                </c:pt>
                <c:pt idx="117">
                  <c:v>0.11023518549222679</c:v>
                </c:pt>
                <c:pt idx="118">
                  <c:v>0.11789157676750006</c:v>
                </c:pt>
                <c:pt idx="119">
                  <c:v>0.12085439850999397</c:v>
                </c:pt>
                <c:pt idx="120">
                  <c:v>0.10961394130865808</c:v>
                </c:pt>
                <c:pt idx="121">
                  <c:v>0.10961394130865808</c:v>
                </c:pt>
                <c:pt idx="122">
                  <c:v>0.10745704926741116</c:v>
                </c:pt>
                <c:pt idx="123">
                  <c:v>0.10981880209479325</c:v>
                </c:pt>
                <c:pt idx="124">
                  <c:v>0.11249461484423155</c:v>
                </c:pt>
                <c:pt idx="125">
                  <c:v>0.11021163687654006</c:v>
                </c:pt>
                <c:pt idx="126">
                  <c:v>0.11130660469151867</c:v>
                </c:pt>
                <c:pt idx="127">
                  <c:v>0.11240875292061323</c:v>
                </c:pt>
                <c:pt idx="128">
                  <c:v>0.11665299955084724</c:v>
                </c:pt>
                <c:pt idx="129">
                  <c:v>0.11756957524872551</c:v>
                </c:pt>
                <c:pt idx="130">
                  <c:v>0.11953580891126936</c:v>
                </c:pt>
                <c:pt idx="131">
                  <c:v>0.11122628504468232</c:v>
                </c:pt>
                <c:pt idx="132">
                  <c:v>0.11763879244861412</c:v>
                </c:pt>
                <c:pt idx="133">
                  <c:v>0.11981376027026319</c:v>
                </c:pt>
                <c:pt idx="134">
                  <c:v>0.11544530570267299</c:v>
                </c:pt>
                <c:pt idx="135">
                  <c:v>0.11538365392871117</c:v>
                </c:pt>
                <c:pt idx="136">
                  <c:v>0.11551547950426047</c:v>
                </c:pt>
                <c:pt idx="137">
                  <c:v>0.1174252432371978</c:v>
                </c:pt>
                <c:pt idx="138">
                  <c:v>0.11549488521512721</c:v>
                </c:pt>
                <c:pt idx="139">
                  <c:v>0.11485229117842041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984-426D-A91F-819891A95F86}"/>
            </c:ext>
          </c:extLst>
        </c:ser>
        <c:ser>
          <c:idx val="6"/>
          <c:order val="6"/>
          <c:tx>
            <c:strRef>
              <c:f>indicator_sugar!$AF$1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indicator_sugar!$Y$2:$Y$163</c:f>
              <c:numCache>
                <c:formatCode>[$-409]d\-mmm;@</c:formatCode>
                <c:ptCount val="162"/>
                <c:pt idx="0">
                  <c:v>40848</c:v>
                </c:pt>
                <c:pt idx="1">
                  <c:v>40849</c:v>
                </c:pt>
                <c:pt idx="2">
                  <c:v>40850</c:v>
                </c:pt>
                <c:pt idx="3">
                  <c:v>40851</c:v>
                </c:pt>
                <c:pt idx="4">
                  <c:v>40852</c:v>
                </c:pt>
                <c:pt idx="5">
                  <c:v>40853</c:v>
                </c:pt>
                <c:pt idx="6">
                  <c:v>40854</c:v>
                </c:pt>
                <c:pt idx="7">
                  <c:v>40855</c:v>
                </c:pt>
                <c:pt idx="8">
                  <c:v>40856</c:v>
                </c:pt>
                <c:pt idx="9">
                  <c:v>40857</c:v>
                </c:pt>
                <c:pt idx="10">
                  <c:v>40858</c:v>
                </c:pt>
                <c:pt idx="11">
                  <c:v>40859</c:v>
                </c:pt>
                <c:pt idx="12">
                  <c:v>40860</c:v>
                </c:pt>
                <c:pt idx="13">
                  <c:v>40861</c:v>
                </c:pt>
                <c:pt idx="14">
                  <c:v>40862</c:v>
                </c:pt>
                <c:pt idx="15">
                  <c:v>40863</c:v>
                </c:pt>
                <c:pt idx="16">
                  <c:v>40864</c:v>
                </c:pt>
                <c:pt idx="17">
                  <c:v>40865</c:v>
                </c:pt>
                <c:pt idx="18">
                  <c:v>40866</c:v>
                </c:pt>
                <c:pt idx="19">
                  <c:v>40867</c:v>
                </c:pt>
                <c:pt idx="20">
                  <c:v>40868</c:v>
                </c:pt>
                <c:pt idx="21">
                  <c:v>40869</c:v>
                </c:pt>
                <c:pt idx="22">
                  <c:v>40870</c:v>
                </c:pt>
                <c:pt idx="23">
                  <c:v>40871</c:v>
                </c:pt>
                <c:pt idx="24">
                  <c:v>40872</c:v>
                </c:pt>
                <c:pt idx="25">
                  <c:v>40873</c:v>
                </c:pt>
                <c:pt idx="26">
                  <c:v>40874</c:v>
                </c:pt>
                <c:pt idx="27">
                  <c:v>40875</c:v>
                </c:pt>
                <c:pt idx="28">
                  <c:v>40876</c:v>
                </c:pt>
                <c:pt idx="29">
                  <c:v>40877</c:v>
                </c:pt>
                <c:pt idx="30">
                  <c:v>40878</c:v>
                </c:pt>
                <c:pt idx="31">
                  <c:v>40879</c:v>
                </c:pt>
                <c:pt idx="32">
                  <c:v>40880</c:v>
                </c:pt>
                <c:pt idx="33">
                  <c:v>40881</c:v>
                </c:pt>
                <c:pt idx="34">
                  <c:v>40882</c:v>
                </c:pt>
                <c:pt idx="35">
                  <c:v>40883</c:v>
                </c:pt>
                <c:pt idx="36">
                  <c:v>40884</c:v>
                </c:pt>
                <c:pt idx="37">
                  <c:v>40885</c:v>
                </c:pt>
                <c:pt idx="38">
                  <c:v>40886</c:v>
                </c:pt>
                <c:pt idx="39">
                  <c:v>40887</c:v>
                </c:pt>
                <c:pt idx="40">
                  <c:v>40888</c:v>
                </c:pt>
                <c:pt idx="41">
                  <c:v>40889</c:v>
                </c:pt>
                <c:pt idx="42">
                  <c:v>40890</c:v>
                </c:pt>
                <c:pt idx="43">
                  <c:v>40891</c:v>
                </c:pt>
                <c:pt idx="44">
                  <c:v>40892</c:v>
                </c:pt>
                <c:pt idx="45">
                  <c:v>40893</c:v>
                </c:pt>
                <c:pt idx="46">
                  <c:v>40894</c:v>
                </c:pt>
                <c:pt idx="47">
                  <c:v>40895</c:v>
                </c:pt>
                <c:pt idx="48">
                  <c:v>40896</c:v>
                </c:pt>
                <c:pt idx="49">
                  <c:v>40897</c:v>
                </c:pt>
                <c:pt idx="50">
                  <c:v>40898</c:v>
                </c:pt>
                <c:pt idx="51">
                  <c:v>40899</c:v>
                </c:pt>
                <c:pt idx="52">
                  <c:v>40900</c:v>
                </c:pt>
                <c:pt idx="53">
                  <c:v>40901</c:v>
                </c:pt>
                <c:pt idx="54">
                  <c:v>40902</c:v>
                </c:pt>
                <c:pt idx="55">
                  <c:v>40903</c:v>
                </c:pt>
                <c:pt idx="56">
                  <c:v>40904</c:v>
                </c:pt>
                <c:pt idx="57">
                  <c:v>40905</c:v>
                </c:pt>
                <c:pt idx="58">
                  <c:v>40906</c:v>
                </c:pt>
                <c:pt idx="59">
                  <c:v>40907</c:v>
                </c:pt>
                <c:pt idx="60">
                  <c:v>40908</c:v>
                </c:pt>
                <c:pt idx="61">
                  <c:v>40909</c:v>
                </c:pt>
                <c:pt idx="62">
                  <c:v>40910</c:v>
                </c:pt>
                <c:pt idx="63">
                  <c:v>40911</c:v>
                </c:pt>
                <c:pt idx="64">
                  <c:v>40912</c:v>
                </c:pt>
                <c:pt idx="65">
                  <c:v>40913</c:v>
                </c:pt>
                <c:pt idx="66">
                  <c:v>40914</c:v>
                </c:pt>
                <c:pt idx="67">
                  <c:v>40915</c:v>
                </c:pt>
                <c:pt idx="68">
                  <c:v>40916</c:v>
                </c:pt>
                <c:pt idx="69">
                  <c:v>40917</c:v>
                </c:pt>
                <c:pt idx="70">
                  <c:v>40918</c:v>
                </c:pt>
                <c:pt idx="71">
                  <c:v>40919</c:v>
                </c:pt>
                <c:pt idx="72">
                  <c:v>40920</c:v>
                </c:pt>
                <c:pt idx="73">
                  <c:v>40921</c:v>
                </c:pt>
                <c:pt idx="74">
                  <c:v>40922</c:v>
                </c:pt>
                <c:pt idx="75">
                  <c:v>40923</c:v>
                </c:pt>
                <c:pt idx="76">
                  <c:v>40924</c:v>
                </c:pt>
                <c:pt idx="77">
                  <c:v>40925</c:v>
                </c:pt>
                <c:pt idx="78">
                  <c:v>40926</c:v>
                </c:pt>
                <c:pt idx="79">
                  <c:v>40927</c:v>
                </c:pt>
                <c:pt idx="80">
                  <c:v>40928</c:v>
                </c:pt>
                <c:pt idx="81">
                  <c:v>40929</c:v>
                </c:pt>
                <c:pt idx="82">
                  <c:v>40930</c:v>
                </c:pt>
                <c:pt idx="83">
                  <c:v>40931</c:v>
                </c:pt>
                <c:pt idx="84">
                  <c:v>40932</c:v>
                </c:pt>
                <c:pt idx="85">
                  <c:v>40933</c:v>
                </c:pt>
                <c:pt idx="86">
                  <c:v>40934</c:v>
                </c:pt>
                <c:pt idx="87">
                  <c:v>40935</c:v>
                </c:pt>
                <c:pt idx="88">
                  <c:v>40936</c:v>
                </c:pt>
                <c:pt idx="89">
                  <c:v>40937</c:v>
                </c:pt>
                <c:pt idx="90">
                  <c:v>40938</c:v>
                </c:pt>
                <c:pt idx="91">
                  <c:v>40939</c:v>
                </c:pt>
                <c:pt idx="92">
                  <c:v>40940</c:v>
                </c:pt>
                <c:pt idx="93">
                  <c:v>40941</c:v>
                </c:pt>
                <c:pt idx="94">
                  <c:v>40942</c:v>
                </c:pt>
                <c:pt idx="95">
                  <c:v>40943</c:v>
                </c:pt>
                <c:pt idx="96">
                  <c:v>40944</c:v>
                </c:pt>
                <c:pt idx="97">
                  <c:v>40945</c:v>
                </c:pt>
                <c:pt idx="98">
                  <c:v>40946</c:v>
                </c:pt>
                <c:pt idx="99">
                  <c:v>40947</c:v>
                </c:pt>
                <c:pt idx="100">
                  <c:v>40948</c:v>
                </c:pt>
                <c:pt idx="101">
                  <c:v>40949</c:v>
                </c:pt>
                <c:pt idx="102">
                  <c:v>40950</c:v>
                </c:pt>
                <c:pt idx="103">
                  <c:v>40951</c:v>
                </c:pt>
                <c:pt idx="104">
                  <c:v>40952</c:v>
                </c:pt>
                <c:pt idx="105">
                  <c:v>40953</c:v>
                </c:pt>
                <c:pt idx="106">
                  <c:v>40954</c:v>
                </c:pt>
                <c:pt idx="107">
                  <c:v>40955</c:v>
                </c:pt>
                <c:pt idx="108">
                  <c:v>40956</c:v>
                </c:pt>
                <c:pt idx="109">
                  <c:v>40957</c:v>
                </c:pt>
                <c:pt idx="110">
                  <c:v>40958</c:v>
                </c:pt>
                <c:pt idx="111">
                  <c:v>40959</c:v>
                </c:pt>
                <c:pt idx="112">
                  <c:v>40960</c:v>
                </c:pt>
                <c:pt idx="113">
                  <c:v>40961</c:v>
                </c:pt>
                <c:pt idx="114">
                  <c:v>40962</c:v>
                </c:pt>
                <c:pt idx="115">
                  <c:v>40963</c:v>
                </c:pt>
                <c:pt idx="116">
                  <c:v>40964</c:v>
                </c:pt>
                <c:pt idx="117">
                  <c:v>40965</c:v>
                </c:pt>
                <c:pt idx="118">
                  <c:v>40966</c:v>
                </c:pt>
                <c:pt idx="119">
                  <c:v>40967</c:v>
                </c:pt>
                <c:pt idx="120">
                  <c:v>40968</c:v>
                </c:pt>
                <c:pt idx="121">
                  <c:v>40969</c:v>
                </c:pt>
                <c:pt idx="122">
                  <c:v>40970</c:v>
                </c:pt>
                <c:pt idx="123">
                  <c:v>40971</c:v>
                </c:pt>
                <c:pt idx="124">
                  <c:v>40972</c:v>
                </c:pt>
                <c:pt idx="125">
                  <c:v>40973</c:v>
                </c:pt>
                <c:pt idx="126">
                  <c:v>40974</c:v>
                </c:pt>
                <c:pt idx="127">
                  <c:v>40975</c:v>
                </c:pt>
                <c:pt idx="128">
                  <c:v>40976</c:v>
                </c:pt>
                <c:pt idx="129">
                  <c:v>40977</c:v>
                </c:pt>
                <c:pt idx="130">
                  <c:v>40978</c:v>
                </c:pt>
                <c:pt idx="131">
                  <c:v>40979</c:v>
                </c:pt>
                <c:pt idx="132">
                  <c:v>40980</c:v>
                </c:pt>
                <c:pt idx="133">
                  <c:v>40981</c:v>
                </c:pt>
                <c:pt idx="134">
                  <c:v>40982</c:v>
                </c:pt>
                <c:pt idx="135">
                  <c:v>40983</c:v>
                </c:pt>
                <c:pt idx="136">
                  <c:v>40984</c:v>
                </c:pt>
                <c:pt idx="137">
                  <c:v>40985</c:v>
                </c:pt>
                <c:pt idx="138">
                  <c:v>40986</c:v>
                </c:pt>
                <c:pt idx="139">
                  <c:v>40987</c:v>
                </c:pt>
                <c:pt idx="140">
                  <c:v>40988</c:v>
                </c:pt>
                <c:pt idx="141">
                  <c:v>40989</c:v>
                </c:pt>
                <c:pt idx="142">
                  <c:v>40990</c:v>
                </c:pt>
                <c:pt idx="143">
                  <c:v>40991</c:v>
                </c:pt>
                <c:pt idx="144">
                  <c:v>40992</c:v>
                </c:pt>
                <c:pt idx="145">
                  <c:v>40993</c:v>
                </c:pt>
                <c:pt idx="146">
                  <c:v>40994</c:v>
                </c:pt>
                <c:pt idx="147">
                  <c:v>40995</c:v>
                </c:pt>
                <c:pt idx="148">
                  <c:v>40996</c:v>
                </c:pt>
                <c:pt idx="149">
                  <c:v>40997</c:v>
                </c:pt>
                <c:pt idx="150">
                  <c:v>40998</c:v>
                </c:pt>
                <c:pt idx="151">
                  <c:v>40999</c:v>
                </c:pt>
                <c:pt idx="152">
                  <c:v>41000</c:v>
                </c:pt>
                <c:pt idx="153">
                  <c:v>41001</c:v>
                </c:pt>
                <c:pt idx="154">
                  <c:v>41002</c:v>
                </c:pt>
                <c:pt idx="155">
                  <c:v>41003</c:v>
                </c:pt>
                <c:pt idx="156">
                  <c:v>41004</c:v>
                </c:pt>
                <c:pt idx="157">
                  <c:v>41005</c:v>
                </c:pt>
                <c:pt idx="158">
                  <c:v>41006</c:v>
                </c:pt>
                <c:pt idx="159">
                  <c:v>41007</c:v>
                </c:pt>
                <c:pt idx="160">
                  <c:v>41008</c:v>
                </c:pt>
                <c:pt idx="161">
                  <c:v>41009</c:v>
                </c:pt>
              </c:numCache>
            </c:numRef>
          </c:cat>
          <c:val>
            <c:numRef>
              <c:f>indicator_sugar!$AF$2:$AF$163</c:f>
              <c:numCache>
                <c:formatCode>General</c:formatCode>
                <c:ptCount val="16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0</c:v>
                </c:pt>
                <c:pt idx="20">
                  <c:v>3.3806817571414759E-2</c:v>
                </c:pt>
                <c:pt idx="21">
                  <c:v>4.0424764015768264E-2</c:v>
                </c:pt>
                <c:pt idx="22">
                  <c:v>7.3090126876930617E-2</c:v>
                </c:pt>
                <c:pt idx="23">
                  <c:v>6.1134195885468125E-2</c:v>
                </c:pt>
                <c:pt idx="24">
                  <c:v>6.4995135193650702E-2</c:v>
                </c:pt>
                <c:pt idx="25">
                  <c:v>8.0830387871861004E-2</c:v>
                </c:pt>
                <c:pt idx="26">
                  <c:v>7.3621368852739358E-2</c:v>
                </c:pt>
                <c:pt idx="27">
                  <c:v>8.1172417813307848E-2</c:v>
                </c:pt>
                <c:pt idx="28">
                  <c:v>6.8746211266835958E-2</c:v>
                </c:pt>
                <c:pt idx="29">
                  <c:v>7.957206099013156E-2</c:v>
                </c:pt>
                <c:pt idx="30">
                  <c:v>8.0446049859469085E-2</c:v>
                </c:pt>
                <c:pt idx="31">
                  <c:v>7.7489489189836336E-2</c:v>
                </c:pt>
                <c:pt idx="32">
                  <c:v>7.5203291724935353E-2</c:v>
                </c:pt>
                <c:pt idx="33">
                  <c:v>8.243456633041156E-2</c:v>
                </c:pt>
                <c:pt idx="34">
                  <c:v>8.5920948211413953E-2</c:v>
                </c:pt>
                <c:pt idx="35">
                  <c:v>8.2540912701536351E-2</c:v>
                </c:pt>
                <c:pt idx="36">
                  <c:v>8.5248000349200465E-2</c:v>
                </c:pt>
                <c:pt idx="37">
                  <c:v>9.1082401701345767E-2</c:v>
                </c:pt>
                <c:pt idx="38">
                  <c:v>9.3134033142936029E-2</c:v>
                </c:pt>
                <c:pt idx="39">
                  <c:v>8.840280534324646E-2</c:v>
                </c:pt>
                <c:pt idx="40">
                  <c:v>8.8057210157199209E-2</c:v>
                </c:pt>
                <c:pt idx="41">
                  <c:v>9.3026434786736417E-2</c:v>
                </c:pt>
                <c:pt idx="42">
                  <c:v>9.3662212133115347E-2</c:v>
                </c:pt>
                <c:pt idx="43">
                  <c:v>9.6096887476425266E-2</c:v>
                </c:pt>
                <c:pt idx="44">
                  <c:v>9.6382149520507443E-2</c:v>
                </c:pt>
                <c:pt idx="45">
                  <c:v>0.10069461933339759</c:v>
                </c:pt>
                <c:pt idx="46">
                  <c:v>9.8822157406290356E-2</c:v>
                </c:pt>
                <c:pt idx="47">
                  <c:v>0.1001607369386763</c:v>
                </c:pt>
                <c:pt idx="48">
                  <c:v>9.8093737315249882E-2</c:v>
                </c:pt>
                <c:pt idx="49">
                  <c:v>9.7394771345725759E-2</c:v>
                </c:pt>
                <c:pt idx="50">
                  <c:v>9.8246248769048097E-2</c:v>
                </c:pt>
                <c:pt idx="51">
                  <c:v>0.10035341466002526</c:v>
                </c:pt>
                <c:pt idx="52">
                  <c:v>0.10235959879922324</c:v>
                </c:pt>
                <c:pt idx="53">
                  <c:v>0.10100958008307695</c:v>
                </c:pt>
                <c:pt idx="54">
                  <c:v>0.10013157928672253</c:v>
                </c:pt>
                <c:pt idx="55">
                  <c:v>0.10433436337592443</c:v>
                </c:pt>
                <c:pt idx="66">
                  <c:v>0.10545122246390627</c:v>
                </c:pt>
                <c:pt idx="67">
                  <c:v>0.10578107085271787</c:v>
                </c:pt>
                <c:pt idx="68">
                  <c:v>0.10771419008368772</c:v>
                </c:pt>
                <c:pt idx="69">
                  <c:v>0.10845632776725567</c:v>
                </c:pt>
                <c:pt idx="70">
                  <c:v>0.10808261388093753</c:v>
                </c:pt>
                <c:pt idx="71">
                  <c:v>0.10950869222228644</c:v>
                </c:pt>
                <c:pt idx="72">
                  <c:v>0.10886817258720224</c:v>
                </c:pt>
                <c:pt idx="73">
                  <c:v>0.11050441819500789</c:v>
                </c:pt>
                <c:pt idx="74">
                  <c:v>0.11133976107898383</c:v>
                </c:pt>
                <c:pt idx="75">
                  <c:v>0.11052738223907467</c:v>
                </c:pt>
                <c:pt idx="76">
                  <c:v>0.11229098297428587</c:v>
                </c:pt>
                <c:pt idx="77">
                  <c:v>0.11009778224451422</c:v>
                </c:pt>
                <c:pt idx="78">
                  <c:v>0.11593047158223928</c:v>
                </c:pt>
                <c:pt idx="79">
                  <c:v>0.10861498594533399</c:v>
                </c:pt>
                <c:pt idx="80">
                  <c:v>0.11058958299086148</c:v>
                </c:pt>
                <c:pt idx="81">
                  <c:v>0.11233048551239194</c:v>
                </c:pt>
                <c:pt idx="82">
                  <c:v>0.11136727028464574</c:v>
                </c:pt>
                <c:pt idx="83">
                  <c:v>0.1144020202894921</c:v>
                </c:pt>
                <c:pt idx="84">
                  <c:v>0.11468093420176276</c:v>
                </c:pt>
                <c:pt idx="85">
                  <c:v>0.11246645484292159</c:v>
                </c:pt>
                <c:pt idx="86">
                  <c:v>0.11288979627908982</c:v>
                </c:pt>
                <c:pt idx="87">
                  <c:v>0.11387018759544237</c:v>
                </c:pt>
                <c:pt idx="88">
                  <c:v>0.11794734594331199</c:v>
                </c:pt>
                <c:pt idx="89">
                  <c:v>0.11898200432008942</c:v>
                </c:pt>
                <c:pt idx="90">
                  <c:v>0.11599111104876215</c:v>
                </c:pt>
                <c:pt idx="91">
                  <c:v>0.11849802378355362</c:v>
                </c:pt>
                <c:pt idx="92">
                  <c:v>0.11474792075907994</c:v>
                </c:pt>
                <c:pt idx="93">
                  <c:v>0.11605312098070371</c:v>
                </c:pt>
                <c:pt idx="94">
                  <c:v>0.12217162595134913</c:v>
                </c:pt>
                <c:pt idx="95">
                  <c:v>0.12713132416768219</c:v>
                </c:pt>
                <c:pt idx="96">
                  <c:v>0.12206342824674675</c:v>
                </c:pt>
                <c:pt idx="97">
                  <c:v>0.11174664330694388</c:v>
                </c:pt>
                <c:pt idx="98">
                  <c:v>0.10680711804660929</c:v>
                </c:pt>
                <c:pt idx="99">
                  <c:v>0.11156330433041055</c:v>
                </c:pt>
                <c:pt idx="100">
                  <c:v>0.11300304112781287</c:v>
                </c:pt>
                <c:pt idx="101">
                  <c:v>0.11369220188785872</c:v>
                </c:pt>
                <c:pt idx="102">
                  <c:v>0.11692352820765106</c:v>
                </c:pt>
                <c:pt idx="103">
                  <c:v>0.1176777124398284</c:v>
                </c:pt>
                <c:pt idx="104">
                  <c:v>0.1186467270988199</c:v>
                </c:pt>
                <c:pt idx="105">
                  <c:v>0.11598611760079945</c:v>
                </c:pt>
                <c:pt idx="106">
                  <c:v>0.11330973549333161</c:v>
                </c:pt>
                <c:pt idx="107">
                  <c:v>0.11382678691980633</c:v>
                </c:pt>
                <c:pt idx="108">
                  <c:v>0.1146619515530737</c:v>
                </c:pt>
                <c:pt idx="109">
                  <c:v>0.12115991450432421</c:v>
                </c:pt>
                <c:pt idx="110">
                  <c:v>0.1155997028513327</c:v>
                </c:pt>
                <c:pt idx="111">
                  <c:v>0.1136899655331567</c:v>
                </c:pt>
                <c:pt idx="112">
                  <c:v>0.11676298240512732</c:v>
                </c:pt>
                <c:pt idx="113">
                  <c:v>0.11839451541600909</c:v>
                </c:pt>
                <c:pt idx="114">
                  <c:v>0.11319431368841855</c:v>
                </c:pt>
                <c:pt idx="115">
                  <c:v>0.11832412297811425</c:v>
                </c:pt>
                <c:pt idx="116">
                  <c:v>0.11514077705867469</c:v>
                </c:pt>
                <c:pt idx="117">
                  <c:v>0.11771115101705368</c:v>
                </c:pt>
                <c:pt idx="118">
                  <c:v>0.11845256616405456</c:v>
                </c:pt>
                <c:pt idx="119">
                  <c:v>0.11416391969417422</c:v>
                </c:pt>
                <c:pt idx="120">
                  <c:v>0.11686607232374582</c:v>
                </c:pt>
                <c:pt idx="121">
                  <c:v>0.11686607232374582</c:v>
                </c:pt>
                <c:pt idx="122">
                  <c:v>0.11566436487087639</c:v>
                </c:pt>
                <c:pt idx="123">
                  <c:v>0.11378216844715372</c:v>
                </c:pt>
                <c:pt idx="124">
                  <c:v>0.1162976067342939</c:v>
                </c:pt>
                <c:pt idx="125">
                  <c:v>0.11831890223628273</c:v>
                </c:pt>
                <c:pt idx="126">
                  <c:v>0.11797541841073729</c:v>
                </c:pt>
                <c:pt idx="127">
                  <c:v>0.118860000148375</c:v>
                </c:pt>
                <c:pt idx="128">
                  <c:v>0.11840815509467338</c:v>
                </c:pt>
                <c:pt idx="129">
                  <c:v>0.11578932198394541</c:v>
                </c:pt>
                <c:pt idx="130">
                  <c:v>0.11751463336002536</c:v>
                </c:pt>
                <c:pt idx="131">
                  <c:v>0.1182506037549414</c:v>
                </c:pt>
                <c:pt idx="132">
                  <c:v>0.12102553283128881</c:v>
                </c:pt>
                <c:pt idx="133">
                  <c:v>0.12190619211921931</c:v>
                </c:pt>
                <c:pt idx="134">
                  <c:v>0.12492409353398427</c:v>
                </c:pt>
                <c:pt idx="135">
                  <c:v>0.11777346898020107</c:v>
                </c:pt>
                <c:pt idx="136">
                  <c:v>0.12002725431572533</c:v>
                </c:pt>
                <c:pt idx="137">
                  <c:v>0.11815477540003702</c:v>
                </c:pt>
                <c:pt idx="138">
                  <c:v>0.12272056999741995</c:v>
                </c:pt>
                <c:pt idx="139">
                  <c:v>0.11906661330491709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984-426D-A91F-819891A95F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5684480"/>
        <c:axId val="1065684808"/>
      </c:lineChart>
      <c:dateAx>
        <c:axId val="1065684480"/>
        <c:scaling>
          <c:orientation val="minMax"/>
        </c:scaling>
        <c:delete val="0"/>
        <c:axPos val="b"/>
        <c:numFmt formatCode="[$-409]d\-m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684808"/>
        <c:crosses val="autoZero"/>
        <c:auto val="1"/>
        <c:lblOffset val="100"/>
        <c:baseTimeUnit val="days"/>
      </c:dateAx>
      <c:valAx>
        <c:axId val="1065684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5684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Raws/Total</a:t>
            </a:r>
            <a:r>
              <a:rPr lang="en-US" baseline="0"/>
              <a:t> Indicator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indicator_raws!$I$1:$I$15</c:f>
              <c:strCache>
                <c:ptCount val="15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indicator_raws!$H$16:$H$228</c:f>
              <c:numCache>
                <c:formatCode>[$-409]d\-mmm;@</c:formatCode>
                <c:ptCount val="213"/>
                <c:pt idx="0">
                  <c:v>40862</c:v>
                </c:pt>
                <c:pt idx="1">
                  <c:v>40863</c:v>
                </c:pt>
                <c:pt idx="2">
                  <c:v>40864</c:v>
                </c:pt>
                <c:pt idx="3">
                  <c:v>40865</c:v>
                </c:pt>
                <c:pt idx="4">
                  <c:v>40866</c:v>
                </c:pt>
                <c:pt idx="5">
                  <c:v>40867</c:v>
                </c:pt>
                <c:pt idx="6">
                  <c:v>40868</c:v>
                </c:pt>
                <c:pt idx="7">
                  <c:v>40869</c:v>
                </c:pt>
                <c:pt idx="8">
                  <c:v>40870</c:v>
                </c:pt>
                <c:pt idx="9">
                  <c:v>40871</c:v>
                </c:pt>
                <c:pt idx="10">
                  <c:v>40872</c:v>
                </c:pt>
                <c:pt idx="11">
                  <c:v>40873</c:v>
                </c:pt>
                <c:pt idx="12">
                  <c:v>40874</c:v>
                </c:pt>
                <c:pt idx="13">
                  <c:v>40875</c:v>
                </c:pt>
                <c:pt idx="14">
                  <c:v>40876</c:v>
                </c:pt>
                <c:pt idx="15">
                  <c:v>40877</c:v>
                </c:pt>
                <c:pt idx="16">
                  <c:v>40878</c:v>
                </c:pt>
                <c:pt idx="17">
                  <c:v>40879</c:v>
                </c:pt>
                <c:pt idx="18">
                  <c:v>40880</c:v>
                </c:pt>
                <c:pt idx="19">
                  <c:v>40881</c:v>
                </c:pt>
                <c:pt idx="20">
                  <c:v>40882</c:v>
                </c:pt>
                <c:pt idx="21">
                  <c:v>40883</c:v>
                </c:pt>
                <c:pt idx="22">
                  <c:v>40884</c:v>
                </c:pt>
                <c:pt idx="23">
                  <c:v>40885</c:v>
                </c:pt>
                <c:pt idx="24">
                  <c:v>40886</c:v>
                </c:pt>
                <c:pt idx="25">
                  <c:v>40887</c:v>
                </c:pt>
                <c:pt idx="26">
                  <c:v>40888</c:v>
                </c:pt>
                <c:pt idx="27">
                  <c:v>40889</c:v>
                </c:pt>
                <c:pt idx="28">
                  <c:v>40890</c:v>
                </c:pt>
                <c:pt idx="29">
                  <c:v>40891</c:v>
                </c:pt>
                <c:pt idx="30">
                  <c:v>40892</c:v>
                </c:pt>
                <c:pt idx="31">
                  <c:v>40893</c:v>
                </c:pt>
                <c:pt idx="32">
                  <c:v>40894</c:v>
                </c:pt>
                <c:pt idx="33">
                  <c:v>40895</c:v>
                </c:pt>
                <c:pt idx="34">
                  <c:v>40896</c:v>
                </c:pt>
                <c:pt idx="35">
                  <c:v>40897</c:v>
                </c:pt>
                <c:pt idx="36">
                  <c:v>40898</c:v>
                </c:pt>
                <c:pt idx="37">
                  <c:v>40899</c:v>
                </c:pt>
                <c:pt idx="38">
                  <c:v>40900</c:v>
                </c:pt>
                <c:pt idx="39">
                  <c:v>40901</c:v>
                </c:pt>
                <c:pt idx="40">
                  <c:v>40902</c:v>
                </c:pt>
                <c:pt idx="41">
                  <c:v>40903</c:v>
                </c:pt>
                <c:pt idx="42">
                  <c:v>40904</c:v>
                </c:pt>
                <c:pt idx="43">
                  <c:v>40905</c:v>
                </c:pt>
                <c:pt idx="44">
                  <c:v>40906</c:v>
                </c:pt>
                <c:pt idx="45">
                  <c:v>40907</c:v>
                </c:pt>
                <c:pt idx="46">
                  <c:v>40908</c:v>
                </c:pt>
                <c:pt idx="47">
                  <c:v>40909</c:v>
                </c:pt>
                <c:pt idx="48">
                  <c:v>40910</c:v>
                </c:pt>
                <c:pt idx="49">
                  <c:v>40911</c:v>
                </c:pt>
                <c:pt idx="50">
                  <c:v>40912</c:v>
                </c:pt>
                <c:pt idx="51">
                  <c:v>40913</c:v>
                </c:pt>
                <c:pt idx="52">
                  <c:v>40914</c:v>
                </c:pt>
                <c:pt idx="53">
                  <c:v>40915</c:v>
                </c:pt>
                <c:pt idx="54">
                  <c:v>40916</c:v>
                </c:pt>
                <c:pt idx="55">
                  <c:v>40917</c:v>
                </c:pt>
                <c:pt idx="56">
                  <c:v>40918</c:v>
                </c:pt>
                <c:pt idx="57">
                  <c:v>40919</c:v>
                </c:pt>
                <c:pt idx="58">
                  <c:v>40920</c:v>
                </c:pt>
                <c:pt idx="59">
                  <c:v>40921</c:v>
                </c:pt>
                <c:pt idx="60">
                  <c:v>40922</c:v>
                </c:pt>
                <c:pt idx="61">
                  <c:v>40923</c:v>
                </c:pt>
                <c:pt idx="62">
                  <c:v>40924</c:v>
                </c:pt>
                <c:pt idx="63">
                  <c:v>40925</c:v>
                </c:pt>
                <c:pt idx="64">
                  <c:v>40926</c:v>
                </c:pt>
                <c:pt idx="65">
                  <c:v>40927</c:v>
                </c:pt>
                <c:pt idx="66">
                  <c:v>40928</c:v>
                </c:pt>
                <c:pt idx="67">
                  <c:v>40929</c:v>
                </c:pt>
                <c:pt idx="68">
                  <c:v>40930</c:v>
                </c:pt>
                <c:pt idx="69">
                  <c:v>40931</c:v>
                </c:pt>
                <c:pt idx="70">
                  <c:v>40932</c:v>
                </c:pt>
                <c:pt idx="71">
                  <c:v>40933</c:v>
                </c:pt>
                <c:pt idx="72">
                  <c:v>40934</c:v>
                </c:pt>
                <c:pt idx="73">
                  <c:v>40935</c:v>
                </c:pt>
                <c:pt idx="74">
                  <c:v>40936</c:v>
                </c:pt>
                <c:pt idx="75">
                  <c:v>40937</c:v>
                </c:pt>
                <c:pt idx="76">
                  <c:v>40938</c:v>
                </c:pt>
                <c:pt idx="77">
                  <c:v>40939</c:v>
                </c:pt>
                <c:pt idx="78">
                  <c:v>40940</c:v>
                </c:pt>
                <c:pt idx="79">
                  <c:v>40941</c:v>
                </c:pt>
                <c:pt idx="80">
                  <c:v>40942</c:v>
                </c:pt>
                <c:pt idx="81">
                  <c:v>40943</c:v>
                </c:pt>
                <c:pt idx="82">
                  <c:v>40944</c:v>
                </c:pt>
                <c:pt idx="83">
                  <c:v>40945</c:v>
                </c:pt>
                <c:pt idx="84">
                  <c:v>40946</c:v>
                </c:pt>
                <c:pt idx="85">
                  <c:v>40947</c:v>
                </c:pt>
                <c:pt idx="86">
                  <c:v>40948</c:v>
                </c:pt>
                <c:pt idx="87">
                  <c:v>40949</c:v>
                </c:pt>
                <c:pt idx="88">
                  <c:v>40950</c:v>
                </c:pt>
                <c:pt idx="89">
                  <c:v>40951</c:v>
                </c:pt>
                <c:pt idx="90">
                  <c:v>40952</c:v>
                </c:pt>
                <c:pt idx="91">
                  <c:v>40953</c:v>
                </c:pt>
                <c:pt idx="92">
                  <c:v>40954</c:v>
                </c:pt>
                <c:pt idx="93">
                  <c:v>40955</c:v>
                </c:pt>
                <c:pt idx="94">
                  <c:v>40956</c:v>
                </c:pt>
                <c:pt idx="95">
                  <c:v>40957</c:v>
                </c:pt>
                <c:pt idx="96">
                  <c:v>40958</c:v>
                </c:pt>
                <c:pt idx="97">
                  <c:v>40959</c:v>
                </c:pt>
                <c:pt idx="98">
                  <c:v>40960</c:v>
                </c:pt>
                <c:pt idx="99">
                  <c:v>40961</c:v>
                </c:pt>
                <c:pt idx="100">
                  <c:v>40962</c:v>
                </c:pt>
                <c:pt idx="101">
                  <c:v>40963</c:v>
                </c:pt>
                <c:pt idx="102">
                  <c:v>40964</c:v>
                </c:pt>
                <c:pt idx="103">
                  <c:v>40965</c:v>
                </c:pt>
                <c:pt idx="104">
                  <c:v>40966</c:v>
                </c:pt>
                <c:pt idx="105">
                  <c:v>40967</c:v>
                </c:pt>
                <c:pt idx="106">
                  <c:v>40968</c:v>
                </c:pt>
                <c:pt idx="107">
                  <c:v>40969</c:v>
                </c:pt>
                <c:pt idx="108">
                  <c:v>40970</c:v>
                </c:pt>
                <c:pt idx="109">
                  <c:v>40971</c:v>
                </c:pt>
                <c:pt idx="110">
                  <c:v>40972</c:v>
                </c:pt>
                <c:pt idx="111">
                  <c:v>40973</c:v>
                </c:pt>
                <c:pt idx="112">
                  <c:v>40974</c:v>
                </c:pt>
                <c:pt idx="113">
                  <c:v>40975</c:v>
                </c:pt>
                <c:pt idx="114">
                  <c:v>40976</c:v>
                </c:pt>
                <c:pt idx="115">
                  <c:v>40977</c:v>
                </c:pt>
                <c:pt idx="116">
                  <c:v>40978</c:v>
                </c:pt>
                <c:pt idx="117">
                  <c:v>40979</c:v>
                </c:pt>
                <c:pt idx="118">
                  <c:v>40980</c:v>
                </c:pt>
                <c:pt idx="119">
                  <c:v>40981</c:v>
                </c:pt>
                <c:pt idx="120">
                  <c:v>40982</c:v>
                </c:pt>
                <c:pt idx="121">
                  <c:v>40983</c:v>
                </c:pt>
                <c:pt idx="122">
                  <c:v>40984</c:v>
                </c:pt>
                <c:pt idx="123">
                  <c:v>40985</c:v>
                </c:pt>
                <c:pt idx="124">
                  <c:v>40986</c:v>
                </c:pt>
                <c:pt idx="125">
                  <c:v>40987</c:v>
                </c:pt>
                <c:pt idx="126">
                  <c:v>40988</c:v>
                </c:pt>
                <c:pt idx="127">
                  <c:v>40989</c:v>
                </c:pt>
                <c:pt idx="128">
                  <c:v>40990</c:v>
                </c:pt>
                <c:pt idx="129">
                  <c:v>40991</c:v>
                </c:pt>
                <c:pt idx="130">
                  <c:v>40992</c:v>
                </c:pt>
                <c:pt idx="131">
                  <c:v>40993</c:v>
                </c:pt>
                <c:pt idx="132">
                  <c:v>40994</c:v>
                </c:pt>
                <c:pt idx="133">
                  <c:v>40995</c:v>
                </c:pt>
                <c:pt idx="134">
                  <c:v>40996</c:v>
                </c:pt>
                <c:pt idx="135">
                  <c:v>40997</c:v>
                </c:pt>
                <c:pt idx="136">
                  <c:v>40998</c:v>
                </c:pt>
                <c:pt idx="137">
                  <c:v>40999</c:v>
                </c:pt>
                <c:pt idx="138">
                  <c:v>41000</c:v>
                </c:pt>
                <c:pt idx="139">
                  <c:v>41001</c:v>
                </c:pt>
                <c:pt idx="140">
                  <c:v>41002</c:v>
                </c:pt>
                <c:pt idx="141">
                  <c:v>41003</c:v>
                </c:pt>
                <c:pt idx="142">
                  <c:v>41004</c:v>
                </c:pt>
                <c:pt idx="143">
                  <c:v>41005</c:v>
                </c:pt>
                <c:pt idx="144">
                  <c:v>41006</c:v>
                </c:pt>
                <c:pt idx="145">
                  <c:v>41007</c:v>
                </c:pt>
                <c:pt idx="146">
                  <c:v>41008</c:v>
                </c:pt>
                <c:pt idx="147">
                  <c:v>41009</c:v>
                </c:pt>
                <c:pt idx="148">
                  <c:v>41010</c:v>
                </c:pt>
                <c:pt idx="149">
                  <c:v>41011</c:v>
                </c:pt>
                <c:pt idx="150">
                  <c:v>41012</c:v>
                </c:pt>
                <c:pt idx="151">
                  <c:v>41013</c:v>
                </c:pt>
                <c:pt idx="152">
                  <c:v>41014</c:v>
                </c:pt>
                <c:pt idx="153">
                  <c:v>41015</c:v>
                </c:pt>
                <c:pt idx="154">
                  <c:v>41016</c:v>
                </c:pt>
                <c:pt idx="155">
                  <c:v>41017</c:v>
                </c:pt>
                <c:pt idx="156">
                  <c:v>41018</c:v>
                </c:pt>
                <c:pt idx="157">
                  <c:v>41019</c:v>
                </c:pt>
                <c:pt idx="158">
                  <c:v>41020</c:v>
                </c:pt>
                <c:pt idx="159">
                  <c:v>41021</c:v>
                </c:pt>
                <c:pt idx="160">
                  <c:v>41022</c:v>
                </c:pt>
                <c:pt idx="161">
                  <c:v>41023</c:v>
                </c:pt>
                <c:pt idx="162">
                  <c:v>41024</c:v>
                </c:pt>
                <c:pt idx="163">
                  <c:v>41025</c:v>
                </c:pt>
                <c:pt idx="164">
                  <c:v>41026</c:v>
                </c:pt>
                <c:pt idx="165">
                  <c:v>41027</c:v>
                </c:pt>
                <c:pt idx="166">
                  <c:v>41028</c:v>
                </c:pt>
                <c:pt idx="167">
                  <c:v>41029</c:v>
                </c:pt>
                <c:pt idx="168">
                  <c:v>41030</c:v>
                </c:pt>
                <c:pt idx="169">
                  <c:v>41031</c:v>
                </c:pt>
                <c:pt idx="170">
                  <c:v>41032</c:v>
                </c:pt>
                <c:pt idx="171">
                  <c:v>41033</c:v>
                </c:pt>
                <c:pt idx="172">
                  <c:v>41034</c:v>
                </c:pt>
                <c:pt idx="173">
                  <c:v>41035</c:v>
                </c:pt>
                <c:pt idx="174">
                  <c:v>41036</c:v>
                </c:pt>
                <c:pt idx="175">
                  <c:v>41037</c:v>
                </c:pt>
                <c:pt idx="176">
                  <c:v>41038</c:v>
                </c:pt>
                <c:pt idx="177">
                  <c:v>41039</c:v>
                </c:pt>
                <c:pt idx="178">
                  <c:v>41040</c:v>
                </c:pt>
                <c:pt idx="179">
                  <c:v>41041</c:v>
                </c:pt>
                <c:pt idx="180">
                  <c:v>41042</c:v>
                </c:pt>
                <c:pt idx="181">
                  <c:v>41043</c:v>
                </c:pt>
                <c:pt idx="182">
                  <c:v>41044</c:v>
                </c:pt>
                <c:pt idx="183">
                  <c:v>41045</c:v>
                </c:pt>
                <c:pt idx="184">
                  <c:v>41046</c:v>
                </c:pt>
                <c:pt idx="185">
                  <c:v>41047</c:v>
                </c:pt>
                <c:pt idx="186">
                  <c:v>41048</c:v>
                </c:pt>
                <c:pt idx="187">
                  <c:v>41049</c:v>
                </c:pt>
                <c:pt idx="188">
                  <c:v>41050</c:v>
                </c:pt>
                <c:pt idx="189">
                  <c:v>41051</c:v>
                </c:pt>
                <c:pt idx="190">
                  <c:v>41052</c:v>
                </c:pt>
                <c:pt idx="191">
                  <c:v>41053</c:v>
                </c:pt>
                <c:pt idx="192">
                  <c:v>41054</c:v>
                </c:pt>
                <c:pt idx="193">
                  <c:v>41055</c:v>
                </c:pt>
                <c:pt idx="194">
                  <c:v>41056</c:v>
                </c:pt>
                <c:pt idx="195">
                  <c:v>41057</c:v>
                </c:pt>
                <c:pt idx="196">
                  <c:v>41058</c:v>
                </c:pt>
                <c:pt idx="197">
                  <c:v>41059</c:v>
                </c:pt>
                <c:pt idx="198">
                  <c:v>41060</c:v>
                </c:pt>
                <c:pt idx="199">
                  <c:v>41061</c:v>
                </c:pt>
                <c:pt idx="200">
                  <c:v>41062</c:v>
                </c:pt>
                <c:pt idx="201">
                  <c:v>41063</c:v>
                </c:pt>
                <c:pt idx="202">
                  <c:v>41064</c:v>
                </c:pt>
                <c:pt idx="203">
                  <c:v>41065</c:v>
                </c:pt>
                <c:pt idx="204">
                  <c:v>41066</c:v>
                </c:pt>
                <c:pt idx="205">
                  <c:v>41067</c:v>
                </c:pt>
                <c:pt idx="206">
                  <c:v>41068</c:v>
                </c:pt>
                <c:pt idx="207">
                  <c:v>41069</c:v>
                </c:pt>
                <c:pt idx="208">
                  <c:v>41070</c:v>
                </c:pt>
                <c:pt idx="209">
                  <c:v>41071</c:v>
                </c:pt>
                <c:pt idx="210">
                  <c:v>41072</c:v>
                </c:pt>
                <c:pt idx="211">
                  <c:v>41073</c:v>
                </c:pt>
                <c:pt idx="212">
                  <c:v>41074</c:v>
                </c:pt>
              </c:numCache>
            </c:numRef>
          </c:cat>
          <c:val>
            <c:numRef>
              <c:f>indicator_raws!$I$16:$I$228</c:f>
              <c:numCache>
                <c:formatCode>General</c:formatCode>
                <c:ptCount val="21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0.96219732259411861</c:v>
                </c:pt>
                <c:pt idx="7">
                  <c:v>0.79814123513231217</c:v>
                </c:pt>
                <c:pt idx="8">
                  <c:v>0.86721455982137297</c:v>
                </c:pt>
                <c:pt idx="9">
                  <c:v>0.81515731456960738</c:v>
                </c:pt>
                <c:pt idx="10">
                  <c:v>0.77469295369385649</c:v>
                </c:pt>
                <c:pt idx="11">
                  <c:v>0.78041717916899211</c:v>
                </c:pt>
                <c:pt idx="12">
                  <c:v>0.81896852725232505</c:v>
                </c:pt>
                <c:pt idx="13">
                  <c:v>0.8204014108827129</c:v>
                </c:pt>
                <c:pt idx="14">
                  <c:v>0.82990380729707902</c:v>
                </c:pt>
                <c:pt idx="15">
                  <c:v>0.78100938528457453</c:v>
                </c:pt>
                <c:pt idx="16">
                  <c:v>0.78185471825558661</c:v>
                </c:pt>
                <c:pt idx="17">
                  <c:v>0.798200070782215</c:v>
                </c:pt>
                <c:pt idx="18">
                  <c:v>0.8119051403594767</c:v>
                </c:pt>
                <c:pt idx="19">
                  <c:v>0.78654787107595803</c:v>
                </c:pt>
                <c:pt idx="20">
                  <c:v>0.79535806439194479</c:v>
                </c:pt>
                <c:pt idx="21">
                  <c:v>0.79672244436699402</c:v>
                </c:pt>
                <c:pt idx="22">
                  <c:v>0.81613896971268296</c:v>
                </c:pt>
                <c:pt idx="23">
                  <c:v>0.8065447721507385</c:v>
                </c:pt>
                <c:pt idx="24">
                  <c:v>0.77566089038844199</c:v>
                </c:pt>
                <c:pt idx="25">
                  <c:v>0.7931766811445089</c:v>
                </c:pt>
                <c:pt idx="26">
                  <c:v>0.78470992383587235</c:v>
                </c:pt>
                <c:pt idx="27">
                  <c:v>0.77036967034173187</c:v>
                </c:pt>
                <c:pt idx="28">
                  <c:v>0.75368960668726215</c:v>
                </c:pt>
                <c:pt idx="29">
                  <c:v>0.74045875198259437</c:v>
                </c:pt>
                <c:pt idx="30">
                  <c:v>0.72219582524173032</c:v>
                </c:pt>
                <c:pt idx="31">
                  <c:v>0.73230539444463161</c:v>
                </c:pt>
                <c:pt idx="32">
                  <c:v>0.74011603910007684</c:v>
                </c:pt>
                <c:pt idx="33">
                  <c:v>0.72589293673649147</c:v>
                </c:pt>
                <c:pt idx="34">
                  <c:v>0.71489391777144828</c:v>
                </c:pt>
                <c:pt idx="35">
                  <c:v>0.72198048112440738</c:v>
                </c:pt>
                <c:pt idx="36">
                  <c:v>0.7051533721215153</c:v>
                </c:pt>
                <c:pt idx="37">
                  <c:v>0.72256803039738859</c:v>
                </c:pt>
                <c:pt idx="38">
                  <c:v>0.72189059104744102</c:v>
                </c:pt>
                <c:pt idx="39">
                  <c:v>0.72038527796506202</c:v>
                </c:pt>
                <c:pt idx="40">
                  <c:v>0.72372968907858071</c:v>
                </c:pt>
                <c:pt idx="41">
                  <c:v>0.70541152157188891</c:v>
                </c:pt>
                <c:pt idx="42">
                  <c:v>0.70462651020211131</c:v>
                </c:pt>
                <c:pt idx="43">
                  <c:v>0.67239942570319744</c:v>
                </c:pt>
                <c:pt idx="44">
                  <c:v>0.68201904967117899</c:v>
                </c:pt>
                <c:pt idx="45">
                  <c:v>0.70797324764210046</c:v>
                </c:pt>
                <c:pt idx="46">
                  <c:v>0.69616180746680933</c:v>
                </c:pt>
                <c:pt idx="47">
                  <c:v>0.68674984792841209</c:v>
                </c:pt>
                <c:pt idx="48">
                  <c:v>0.62184396356641813</c:v>
                </c:pt>
                <c:pt idx="49">
                  <c:v>0.63613102912231401</c:v>
                </c:pt>
                <c:pt idx="50">
                  <c:v>0.70314430393177907</c:v>
                </c:pt>
                <c:pt idx="51">
                  <c:v>0.70335662602916427</c:v>
                </c:pt>
                <c:pt idx="52">
                  <c:v>0.69452038194056287</c:v>
                </c:pt>
                <c:pt idx="53">
                  <c:v>0.68921465474386889</c:v>
                </c:pt>
                <c:pt idx="54">
                  <c:v>0.67476490279792167</c:v>
                </c:pt>
                <c:pt idx="55">
                  <c:v>0.70674551441309208</c:v>
                </c:pt>
                <c:pt idx="56">
                  <c:v>0.69202256936561579</c:v>
                </c:pt>
                <c:pt idx="57">
                  <c:v>0.68443848662449269</c:v>
                </c:pt>
                <c:pt idx="58">
                  <c:v>0.66490958068383677</c:v>
                </c:pt>
                <c:pt idx="59">
                  <c:v>0.68207840813117837</c:v>
                </c:pt>
                <c:pt idx="60">
                  <c:v>0.66829306813110401</c:v>
                </c:pt>
                <c:pt idx="61">
                  <c:v>0.67800617299302801</c:v>
                </c:pt>
                <c:pt idx="62">
                  <c:v>0.68034958038178728</c:v>
                </c:pt>
                <c:pt idx="63">
                  <c:v>0.68581269862456873</c:v>
                </c:pt>
                <c:pt idx="64">
                  <c:v>0.67748972613976988</c:v>
                </c:pt>
                <c:pt idx="65">
                  <c:v>0.69041740613118419</c:v>
                </c:pt>
                <c:pt idx="66">
                  <c:v>0.67886271582022417</c:v>
                </c:pt>
                <c:pt idx="67">
                  <c:v>0.68387026361842251</c:v>
                </c:pt>
                <c:pt idx="68">
                  <c:v>0.69462688949147033</c:v>
                </c:pt>
                <c:pt idx="69">
                  <c:v>0.68318952320477133</c:v>
                </c:pt>
                <c:pt idx="70">
                  <c:v>0.68963260904862356</c:v>
                </c:pt>
                <c:pt idx="71">
                  <c:v>0.67855766750972402</c:v>
                </c:pt>
                <c:pt idx="72">
                  <c:v>0.65914053083997615</c:v>
                </c:pt>
                <c:pt idx="73">
                  <c:v>0.66317455909209477</c:v>
                </c:pt>
                <c:pt idx="74">
                  <c:v>0.68257611800793383</c:v>
                </c:pt>
                <c:pt idx="75">
                  <c:v>0.66422802976034812</c:v>
                </c:pt>
                <c:pt idx="76">
                  <c:v>0.66928373819633102</c:v>
                </c:pt>
                <c:pt idx="77">
                  <c:v>0.67301279485107079</c:v>
                </c:pt>
                <c:pt idx="78">
                  <c:v>0.67232333457315374</c:v>
                </c:pt>
                <c:pt idx="79">
                  <c:v>0.67751410899875975</c:v>
                </c:pt>
                <c:pt idx="80">
                  <c:v>0.68478628977651679</c:v>
                </c:pt>
                <c:pt idx="81">
                  <c:v>0.67412416232515149</c:v>
                </c:pt>
                <c:pt idx="82">
                  <c:v>0.66979729251132814</c:v>
                </c:pt>
                <c:pt idx="83">
                  <c:v>0.66606678726162361</c:v>
                </c:pt>
                <c:pt idx="84">
                  <c:v>0.66657131049149454</c:v>
                </c:pt>
                <c:pt idx="85">
                  <c:v>0.68008563993286142</c:v>
                </c:pt>
                <c:pt idx="86">
                  <c:v>0.6893137196143474</c:v>
                </c:pt>
                <c:pt idx="87">
                  <c:v>0.68118853668338086</c:v>
                </c:pt>
                <c:pt idx="88">
                  <c:v>0.67388395611582075</c:v>
                </c:pt>
                <c:pt idx="89">
                  <c:v>0.69072287649225095</c:v>
                </c:pt>
                <c:pt idx="90">
                  <c:v>0.70535965444881077</c:v>
                </c:pt>
                <c:pt idx="91">
                  <c:v>0.69586231869349346</c:v>
                </c:pt>
                <c:pt idx="92">
                  <c:v>0.69279634360498821</c:v>
                </c:pt>
                <c:pt idx="93">
                  <c:v>0.67205682989175841</c:v>
                </c:pt>
                <c:pt idx="94">
                  <c:v>0.69215246183934154</c:v>
                </c:pt>
                <c:pt idx="95">
                  <c:v>0.70490751098477344</c:v>
                </c:pt>
                <c:pt idx="96">
                  <c:v>0.7050859212956534</c:v>
                </c:pt>
                <c:pt idx="97">
                  <c:v>0.69235052261408769</c:v>
                </c:pt>
                <c:pt idx="98">
                  <c:v>0.67932205179969918</c:v>
                </c:pt>
                <c:pt idx="99">
                  <c:v>0.67794256612502335</c:v>
                </c:pt>
                <c:pt idx="100">
                  <c:v>0.65846101240886812</c:v>
                </c:pt>
                <c:pt idx="101">
                  <c:v>0.66276881667806886</c:v>
                </c:pt>
                <c:pt idx="102">
                  <c:v>0.67072157225560425</c:v>
                </c:pt>
                <c:pt idx="103">
                  <c:v>0.67524413351412083</c:v>
                </c:pt>
                <c:pt idx="104">
                  <c:v>0.68497388674884196</c:v>
                </c:pt>
                <c:pt idx="105">
                  <c:v>0.67459493229862189</c:v>
                </c:pt>
                <c:pt idx="106">
                  <c:v>0.67436603159039299</c:v>
                </c:pt>
                <c:pt idx="107">
                  <c:v>0.67436603159039299</c:v>
                </c:pt>
                <c:pt idx="108">
                  <c:v>0.67611457926756924</c:v>
                </c:pt>
                <c:pt idx="109">
                  <c:v>0.69602038632591179</c:v>
                </c:pt>
                <c:pt idx="110">
                  <c:v>0.69482664525223081</c:v>
                </c:pt>
                <c:pt idx="111">
                  <c:v>0.65316429555503841</c:v>
                </c:pt>
                <c:pt idx="112">
                  <c:v>0.64945548397446196</c:v>
                </c:pt>
                <c:pt idx="113">
                  <c:v>0.64643110987234353</c:v>
                </c:pt>
                <c:pt idx="114">
                  <c:v>0.65040099704293064</c:v>
                </c:pt>
                <c:pt idx="115">
                  <c:v>0.66079159159024592</c:v>
                </c:pt>
                <c:pt idx="116">
                  <c:v>0.66127053173293315</c:v>
                </c:pt>
                <c:pt idx="117">
                  <c:v>0.65076603636258346</c:v>
                </c:pt>
                <c:pt idx="118">
                  <c:v>0.65957257975335915</c:v>
                </c:pt>
                <c:pt idx="119">
                  <c:v>0.67149535238886138</c:v>
                </c:pt>
                <c:pt idx="120">
                  <c:v>0.66765562621453722</c:v>
                </c:pt>
                <c:pt idx="121">
                  <c:v>0.66203087488399903</c:v>
                </c:pt>
                <c:pt idx="122">
                  <c:v>0.66427903152193879</c:v>
                </c:pt>
                <c:pt idx="123">
                  <c:v>0.63760984513775631</c:v>
                </c:pt>
                <c:pt idx="124">
                  <c:v>0.64225431171269765</c:v>
                </c:pt>
                <c:pt idx="125">
                  <c:v>0.6276437786214466</c:v>
                </c:pt>
                <c:pt idx="126">
                  <c:v>0.63618837559439667</c:v>
                </c:pt>
                <c:pt idx="127">
                  <c:v>0.62393684314600029</c:v>
                </c:pt>
                <c:pt idx="128">
                  <c:v>0.60880430521897777</c:v>
                </c:pt>
                <c:pt idx="129">
                  <c:v>0.61002964542474947</c:v>
                </c:pt>
                <c:pt idx="130">
                  <c:v>0.59399648570172059</c:v>
                </c:pt>
                <c:pt idx="131">
                  <c:v>0.59085205968651922</c:v>
                </c:pt>
                <c:pt idx="132">
                  <c:v>0.58043793139854283</c:v>
                </c:pt>
                <c:pt idx="133">
                  <c:v>0.55514377128624881</c:v>
                </c:pt>
                <c:pt idx="134">
                  <c:v>0.57619641321370607</c:v>
                </c:pt>
                <c:pt idx="135">
                  <c:v>0.56046598994234653</c:v>
                </c:pt>
                <c:pt idx="136">
                  <c:v>0.54645195525703216</c:v>
                </c:pt>
                <c:pt idx="137">
                  <c:v>0.57786335755274676</c:v>
                </c:pt>
                <c:pt idx="138">
                  <c:v>0.43410903000881246</c:v>
                </c:pt>
                <c:pt idx="139">
                  <c:v>0.40143338708381804</c:v>
                </c:pt>
                <c:pt idx="140">
                  <c:v>0.28250188494404499</c:v>
                </c:pt>
                <c:pt idx="141">
                  <c:v>0.5189170236233871</c:v>
                </c:pt>
                <c:pt idx="142">
                  <c:v>0.30203477032458331</c:v>
                </c:pt>
                <c:pt idx="143">
                  <c:v>0.27962183931335699</c:v>
                </c:pt>
                <c:pt idx="144">
                  <c:v>0.13795587832949557</c:v>
                </c:pt>
                <c:pt idx="145">
                  <c:v>-8.8668186836285412E-3</c:v>
                </c:pt>
                <c:pt idx="146">
                  <c:v>-7.0832377886862544E-3</c:v>
                </c:pt>
                <c:pt idx="147">
                  <c:v>-0.16314880896244841</c:v>
                </c:pt>
                <c:pt idx="148">
                  <c:v>-0.33662768465957987</c:v>
                </c:pt>
                <c:pt idx="149">
                  <c:v>-0.69557115356075372</c:v>
                </c:pt>
                <c:pt idx="150">
                  <c:v>-1.5416111438145998</c:v>
                </c:pt>
                <c:pt idx="151">
                  <c:v>-50.835503662352949</c:v>
                </c:pt>
                <c:pt idx="152">
                  <c:v>-366.06971416334545</c:v>
                </c:pt>
                <c:pt idx="153">
                  <c:v>-19.678931188614005</c:v>
                </c:pt>
                <c:pt idx="154">
                  <c:v>-15.286660029586152</c:v>
                </c:pt>
                <c:pt idx="155">
                  <c:v>-2.5270082577622279</c:v>
                </c:pt>
                <c:pt idx="156">
                  <c:v>-2.8772665860050322</c:v>
                </c:pt>
                <c:pt idx="157">
                  <c:v>-1.9856324749253389</c:v>
                </c:pt>
                <c:pt idx="158">
                  <c:v>-2.1876339421331124</c:v>
                </c:pt>
                <c:pt idx="159">
                  <c:v>-1.6581156702711237</c:v>
                </c:pt>
                <c:pt idx="160">
                  <c:v>-1.9252132578279197</c:v>
                </c:pt>
                <c:pt idx="161">
                  <c:v>-3.0860106911453808</c:v>
                </c:pt>
                <c:pt idx="162">
                  <c:v>-2.8468267872698139</c:v>
                </c:pt>
                <c:pt idx="163">
                  <c:v>-2.5798198277417708</c:v>
                </c:pt>
                <c:pt idx="164">
                  <c:v>-3.6624557836747602</c:v>
                </c:pt>
                <c:pt idx="165">
                  <c:v>-3.0331718817526565</c:v>
                </c:pt>
                <c:pt idx="166">
                  <c:v>-2.6094501859488966</c:v>
                </c:pt>
                <c:pt idx="167">
                  <c:v>-2.8536433790953444</c:v>
                </c:pt>
                <c:pt idx="168">
                  <c:v>-2.8830642439931791</c:v>
                </c:pt>
                <c:pt idx="169">
                  <c:v>-4.5583449228555599</c:v>
                </c:pt>
                <c:pt idx="170">
                  <c:v>-2.8483233136909392</c:v>
                </c:pt>
                <c:pt idx="171">
                  <c:v>-3.5132450181334174</c:v>
                </c:pt>
                <c:pt idx="172">
                  <c:v>-2.82550866962027</c:v>
                </c:pt>
                <c:pt idx="173">
                  <c:v>-5.8837311959631196</c:v>
                </c:pt>
                <c:pt idx="174">
                  <c:v>-12.976685849197942</c:v>
                </c:pt>
                <c:pt idx="175">
                  <c:v>16.634207260682697</c:v>
                </c:pt>
                <c:pt idx="176">
                  <c:v>-237.18920980124415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27.008373571759808</c:v>
                </c:pt>
                <c:pt idx="181">
                  <c:v>-19.980049570077714</c:v>
                </c:pt>
                <c:pt idx="182">
                  <c:v>-12.434567536352493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A0-4DBD-B09B-7EDAB8391AE4}"/>
            </c:ext>
          </c:extLst>
        </c:ser>
        <c:ser>
          <c:idx val="1"/>
          <c:order val="1"/>
          <c:tx>
            <c:strRef>
              <c:f>indicator_raws!$J$1:$J$15</c:f>
              <c:strCache>
                <c:ptCount val="15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indicator_raws!$H$16:$H$228</c:f>
              <c:numCache>
                <c:formatCode>[$-409]d\-mmm;@</c:formatCode>
                <c:ptCount val="213"/>
                <c:pt idx="0">
                  <c:v>40862</c:v>
                </c:pt>
                <c:pt idx="1">
                  <c:v>40863</c:v>
                </c:pt>
                <c:pt idx="2">
                  <c:v>40864</c:v>
                </c:pt>
                <c:pt idx="3">
                  <c:v>40865</c:v>
                </c:pt>
                <c:pt idx="4">
                  <c:v>40866</c:v>
                </c:pt>
                <c:pt idx="5">
                  <c:v>40867</c:v>
                </c:pt>
                <c:pt idx="6">
                  <c:v>40868</c:v>
                </c:pt>
                <c:pt idx="7">
                  <c:v>40869</c:v>
                </c:pt>
                <c:pt idx="8">
                  <c:v>40870</c:v>
                </c:pt>
                <c:pt idx="9">
                  <c:v>40871</c:v>
                </c:pt>
                <c:pt idx="10">
                  <c:v>40872</c:v>
                </c:pt>
                <c:pt idx="11">
                  <c:v>40873</c:v>
                </c:pt>
                <c:pt idx="12">
                  <c:v>40874</c:v>
                </c:pt>
                <c:pt idx="13">
                  <c:v>40875</c:v>
                </c:pt>
                <c:pt idx="14">
                  <c:v>40876</c:v>
                </c:pt>
                <c:pt idx="15">
                  <c:v>40877</c:v>
                </c:pt>
                <c:pt idx="16">
                  <c:v>40878</c:v>
                </c:pt>
                <c:pt idx="17">
                  <c:v>40879</c:v>
                </c:pt>
                <c:pt idx="18">
                  <c:v>40880</c:v>
                </c:pt>
                <c:pt idx="19">
                  <c:v>40881</c:v>
                </c:pt>
                <c:pt idx="20">
                  <c:v>40882</c:v>
                </c:pt>
                <c:pt idx="21">
                  <c:v>40883</c:v>
                </c:pt>
                <c:pt idx="22">
                  <c:v>40884</c:v>
                </c:pt>
                <c:pt idx="23">
                  <c:v>40885</c:v>
                </c:pt>
                <c:pt idx="24">
                  <c:v>40886</c:v>
                </c:pt>
                <c:pt idx="25">
                  <c:v>40887</c:v>
                </c:pt>
                <c:pt idx="26">
                  <c:v>40888</c:v>
                </c:pt>
                <c:pt idx="27">
                  <c:v>40889</c:v>
                </c:pt>
                <c:pt idx="28">
                  <c:v>40890</c:v>
                </c:pt>
                <c:pt idx="29">
                  <c:v>40891</c:v>
                </c:pt>
                <c:pt idx="30">
                  <c:v>40892</c:v>
                </c:pt>
                <c:pt idx="31">
                  <c:v>40893</c:v>
                </c:pt>
                <c:pt idx="32">
                  <c:v>40894</c:v>
                </c:pt>
                <c:pt idx="33">
                  <c:v>40895</c:v>
                </c:pt>
                <c:pt idx="34">
                  <c:v>40896</c:v>
                </c:pt>
                <c:pt idx="35">
                  <c:v>40897</c:v>
                </c:pt>
                <c:pt idx="36">
                  <c:v>40898</c:v>
                </c:pt>
                <c:pt idx="37">
                  <c:v>40899</c:v>
                </c:pt>
                <c:pt idx="38">
                  <c:v>40900</c:v>
                </c:pt>
                <c:pt idx="39">
                  <c:v>40901</c:v>
                </c:pt>
                <c:pt idx="40">
                  <c:v>40902</c:v>
                </c:pt>
                <c:pt idx="41">
                  <c:v>40903</c:v>
                </c:pt>
                <c:pt idx="42">
                  <c:v>40904</c:v>
                </c:pt>
                <c:pt idx="43">
                  <c:v>40905</c:v>
                </c:pt>
                <c:pt idx="44">
                  <c:v>40906</c:v>
                </c:pt>
                <c:pt idx="45">
                  <c:v>40907</c:v>
                </c:pt>
                <c:pt idx="46">
                  <c:v>40908</c:v>
                </c:pt>
                <c:pt idx="47">
                  <c:v>40909</c:v>
                </c:pt>
                <c:pt idx="48">
                  <c:v>40910</c:v>
                </c:pt>
                <c:pt idx="49">
                  <c:v>40911</c:v>
                </c:pt>
                <c:pt idx="50">
                  <c:v>40912</c:v>
                </c:pt>
                <c:pt idx="51">
                  <c:v>40913</c:v>
                </c:pt>
                <c:pt idx="52">
                  <c:v>40914</c:v>
                </c:pt>
                <c:pt idx="53">
                  <c:v>40915</c:v>
                </c:pt>
                <c:pt idx="54">
                  <c:v>40916</c:v>
                </c:pt>
                <c:pt idx="55">
                  <c:v>40917</c:v>
                </c:pt>
                <c:pt idx="56">
                  <c:v>40918</c:v>
                </c:pt>
                <c:pt idx="57">
                  <c:v>40919</c:v>
                </c:pt>
                <c:pt idx="58">
                  <c:v>40920</c:v>
                </c:pt>
                <c:pt idx="59">
                  <c:v>40921</c:v>
                </c:pt>
                <c:pt idx="60">
                  <c:v>40922</c:v>
                </c:pt>
                <c:pt idx="61">
                  <c:v>40923</c:v>
                </c:pt>
                <c:pt idx="62">
                  <c:v>40924</c:v>
                </c:pt>
                <c:pt idx="63">
                  <c:v>40925</c:v>
                </c:pt>
                <c:pt idx="64">
                  <c:v>40926</c:v>
                </c:pt>
                <c:pt idx="65">
                  <c:v>40927</c:v>
                </c:pt>
                <c:pt idx="66">
                  <c:v>40928</c:v>
                </c:pt>
                <c:pt idx="67">
                  <c:v>40929</c:v>
                </c:pt>
                <c:pt idx="68">
                  <c:v>40930</c:v>
                </c:pt>
                <c:pt idx="69">
                  <c:v>40931</c:v>
                </c:pt>
                <c:pt idx="70">
                  <c:v>40932</c:v>
                </c:pt>
                <c:pt idx="71">
                  <c:v>40933</c:v>
                </c:pt>
                <c:pt idx="72">
                  <c:v>40934</c:v>
                </c:pt>
                <c:pt idx="73">
                  <c:v>40935</c:v>
                </c:pt>
                <c:pt idx="74">
                  <c:v>40936</c:v>
                </c:pt>
                <c:pt idx="75">
                  <c:v>40937</c:v>
                </c:pt>
                <c:pt idx="76">
                  <c:v>40938</c:v>
                </c:pt>
                <c:pt idx="77">
                  <c:v>40939</c:v>
                </c:pt>
                <c:pt idx="78">
                  <c:v>40940</c:v>
                </c:pt>
                <c:pt idx="79">
                  <c:v>40941</c:v>
                </c:pt>
                <c:pt idx="80">
                  <c:v>40942</c:v>
                </c:pt>
                <c:pt idx="81">
                  <c:v>40943</c:v>
                </c:pt>
                <c:pt idx="82">
                  <c:v>40944</c:v>
                </c:pt>
                <c:pt idx="83">
                  <c:v>40945</c:v>
                </c:pt>
                <c:pt idx="84">
                  <c:v>40946</c:v>
                </c:pt>
                <c:pt idx="85">
                  <c:v>40947</c:v>
                </c:pt>
                <c:pt idx="86">
                  <c:v>40948</c:v>
                </c:pt>
                <c:pt idx="87">
                  <c:v>40949</c:v>
                </c:pt>
                <c:pt idx="88">
                  <c:v>40950</c:v>
                </c:pt>
                <c:pt idx="89">
                  <c:v>40951</c:v>
                </c:pt>
                <c:pt idx="90">
                  <c:v>40952</c:v>
                </c:pt>
                <c:pt idx="91">
                  <c:v>40953</c:v>
                </c:pt>
                <c:pt idx="92">
                  <c:v>40954</c:v>
                </c:pt>
                <c:pt idx="93">
                  <c:v>40955</c:v>
                </c:pt>
                <c:pt idx="94">
                  <c:v>40956</c:v>
                </c:pt>
                <c:pt idx="95">
                  <c:v>40957</c:v>
                </c:pt>
                <c:pt idx="96">
                  <c:v>40958</c:v>
                </c:pt>
                <c:pt idx="97">
                  <c:v>40959</c:v>
                </c:pt>
                <c:pt idx="98">
                  <c:v>40960</c:v>
                </c:pt>
                <c:pt idx="99">
                  <c:v>40961</c:v>
                </c:pt>
                <c:pt idx="100">
                  <c:v>40962</c:v>
                </c:pt>
                <c:pt idx="101">
                  <c:v>40963</c:v>
                </c:pt>
                <c:pt idx="102">
                  <c:v>40964</c:v>
                </c:pt>
                <c:pt idx="103">
                  <c:v>40965</c:v>
                </c:pt>
                <c:pt idx="104">
                  <c:v>40966</c:v>
                </c:pt>
                <c:pt idx="105">
                  <c:v>40967</c:v>
                </c:pt>
                <c:pt idx="106">
                  <c:v>40968</c:v>
                </c:pt>
                <c:pt idx="107">
                  <c:v>40969</c:v>
                </c:pt>
                <c:pt idx="108">
                  <c:v>40970</c:v>
                </c:pt>
                <c:pt idx="109">
                  <c:v>40971</c:v>
                </c:pt>
                <c:pt idx="110">
                  <c:v>40972</c:v>
                </c:pt>
                <c:pt idx="111">
                  <c:v>40973</c:v>
                </c:pt>
                <c:pt idx="112">
                  <c:v>40974</c:v>
                </c:pt>
                <c:pt idx="113">
                  <c:v>40975</c:v>
                </c:pt>
                <c:pt idx="114">
                  <c:v>40976</c:v>
                </c:pt>
                <c:pt idx="115">
                  <c:v>40977</c:v>
                </c:pt>
                <c:pt idx="116">
                  <c:v>40978</c:v>
                </c:pt>
                <c:pt idx="117">
                  <c:v>40979</c:v>
                </c:pt>
                <c:pt idx="118">
                  <c:v>40980</c:v>
                </c:pt>
                <c:pt idx="119">
                  <c:v>40981</c:v>
                </c:pt>
                <c:pt idx="120">
                  <c:v>40982</c:v>
                </c:pt>
                <c:pt idx="121">
                  <c:v>40983</c:v>
                </c:pt>
                <c:pt idx="122">
                  <c:v>40984</c:v>
                </c:pt>
                <c:pt idx="123">
                  <c:v>40985</c:v>
                </c:pt>
                <c:pt idx="124">
                  <c:v>40986</c:v>
                </c:pt>
                <c:pt idx="125">
                  <c:v>40987</c:v>
                </c:pt>
                <c:pt idx="126">
                  <c:v>40988</c:v>
                </c:pt>
                <c:pt idx="127">
                  <c:v>40989</c:v>
                </c:pt>
                <c:pt idx="128">
                  <c:v>40990</c:v>
                </c:pt>
                <c:pt idx="129">
                  <c:v>40991</c:v>
                </c:pt>
                <c:pt idx="130">
                  <c:v>40992</c:v>
                </c:pt>
                <c:pt idx="131">
                  <c:v>40993</c:v>
                </c:pt>
                <c:pt idx="132">
                  <c:v>40994</c:v>
                </c:pt>
                <c:pt idx="133">
                  <c:v>40995</c:v>
                </c:pt>
                <c:pt idx="134">
                  <c:v>40996</c:v>
                </c:pt>
                <c:pt idx="135">
                  <c:v>40997</c:v>
                </c:pt>
                <c:pt idx="136">
                  <c:v>40998</c:v>
                </c:pt>
                <c:pt idx="137">
                  <c:v>40999</c:v>
                </c:pt>
                <c:pt idx="138">
                  <c:v>41000</c:v>
                </c:pt>
                <c:pt idx="139">
                  <c:v>41001</c:v>
                </c:pt>
                <c:pt idx="140">
                  <c:v>41002</c:v>
                </c:pt>
                <c:pt idx="141">
                  <c:v>41003</c:v>
                </c:pt>
                <c:pt idx="142">
                  <c:v>41004</c:v>
                </c:pt>
                <c:pt idx="143">
                  <c:v>41005</c:v>
                </c:pt>
                <c:pt idx="144">
                  <c:v>41006</c:v>
                </c:pt>
                <c:pt idx="145">
                  <c:v>41007</c:v>
                </c:pt>
                <c:pt idx="146">
                  <c:v>41008</c:v>
                </c:pt>
                <c:pt idx="147">
                  <c:v>41009</c:v>
                </c:pt>
                <c:pt idx="148">
                  <c:v>41010</c:v>
                </c:pt>
                <c:pt idx="149">
                  <c:v>41011</c:v>
                </c:pt>
                <c:pt idx="150">
                  <c:v>41012</c:v>
                </c:pt>
                <c:pt idx="151">
                  <c:v>41013</c:v>
                </c:pt>
                <c:pt idx="152">
                  <c:v>41014</c:v>
                </c:pt>
                <c:pt idx="153">
                  <c:v>41015</c:v>
                </c:pt>
                <c:pt idx="154">
                  <c:v>41016</c:v>
                </c:pt>
                <c:pt idx="155">
                  <c:v>41017</c:v>
                </c:pt>
                <c:pt idx="156">
                  <c:v>41018</c:v>
                </c:pt>
                <c:pt idx="157">
                  <c:v>41019</c:v>
                </c:pt>
                <c:pt idx="158">
                  <c:v>41020</c:v>
                </c:pt>
                <c:pt idx="159">
                  <c:v>41021</c:v>
                </c:pt>
                <c:pt idx="160">
                  <c:v>41022</c:v>
                </c:pt>
                <c:pt idx="161">
                  <c:v>41023</c:v>
                </c:pt>
                <c:pt idx="162">
                  <c:v>41024</c:v>
                </c:pt>
                <c:pt idx="163">
                  <c:v>41025</c:v>
                </c:pt>
                <c:pt idx="164">
                  <c:v>41026</c:v>
                </c:pt>
                <c:pt idx="165">
                  <c:v>41027</c:v>
                </c:pt>
                <c:pt idx="166">
                  <c:v>41028</c:v>
                </c:pt>
                <c:pt idx="167">
                  <c:v>41029</c:v>
                </c:pt>
                <c:pt idx="168">
                  <c:v>41030</c:v>
                </c:pt>
                <c:pt idx="169">
                  <c:v>41031</c:v>
                </c:pt>
                <c:pt idx="170">
                  <c:v>41032</c:v>
                </c:pt>
                <c:pt idx="171">
                  <c:v>41033</c:v>
                </c:pt>
                <c:pt idx="172">
                  <c:v>41034</c:v>
                </c:pt>
                <c:pt idx="173">
                  <c:v>41035</c:v>
                </c:pt>
                <c:pt idx="174">
                  <c:v>41036</c:v>
                </c:pt>
                <c:pt idx="175">
                  <c:v>41037</c:v>
                </c:pt>
                <c:pt idx="176">
                  <c:v>41038</c:v>
                </c:pt>
                <c:pt idx="177">
                  <c:v>41039</c:v>
                </c:pt>
                <c:pt idx="178">
                  <c:v>41040</c:v>
                </c:pt>
                <c:pt idx="179">
                  <c:v>41041</c:v>
                </c:pt>
                <c:pt idx="180">
                  <c:v>41042</c:v>
                </c:pt>
                <c:pt idx="181">
                  <c:v>41043</c:v>
                </c:pt>
                <c:pt idx="182">
                  <c:v>41044</c:v>
                </c:pt>
                <c:pt idx="183">
                  <c:v>41045</c:v>
                </c:pt>
                <c:pt idx="184">
                  <c:v>41046</c:v>
                </c:pt>
                <c:pt idx="185">
                  <c:v>41047</c:v>
                </c:pt>
                <c:pt idx="186">
                  <c:v>41048</c:v>
                </c:pt>
                <c:pt idx="187">
                  <c:v>41049</c:v>
                </c:pt>
                <c:pt idx="188">
                  <c:v>41050</c:v>
                </c:pt>
                <c:pt idx="189">
                  <c:v>41051</c:v>
                </c:pt>
                <c:pt idx="190">
                  <c:v>41052</c:v>
                </c:pt>
                <c:pt idx="191">
                  <c:v>41053</c:v>
                </c:pt>
                <c:pt idx="192">
                  <c:v>41054</c:v>
                </c:pt>
                <c:pt idx="193">
                  <c:v>41055</c:v>
                </c:pt>
                <c:pt idx="194">
                  <c:v>41056</c:v>
                </c:pt>
                <c:pt idx="195">
                  <c:v>41057</c:v>
                </c:pt>
                <c:pt idx="196">
                  <c:v>41058</c:v>
                </c:pt>
                <c:pt idx="197">
                  <c:v>41059</c:v>
                </c:pt>
                <c:pt idx="198">
                  <c:v>41060</c:v>
                </c:pt>
                <c:pt idx="199">
                  <c:v>41061</c:v>
                </c:pt>
                <c:pt idx="200">
                  <c:v>41062</c:v>
                </c:pt>
                <c:pt idx="201">
                  <c:v>41063</c:v>
                </c:pt>
                <c:pt idx="202">
                  <c:v>41064</c:v>
                </c:pt>
                <c:pt idx="203">
                  <c:v>41065</c:v>
                </c:pt>
                <c:pt idx="204">
                  <c:v>41066</c:v>
                </c:pt>
                <c:pt idx="205">
                  <c:v>41067</c:v>
                </c:pt>
                <c:pt idx="206">
                  <c:v>41068</c:v>
                </c:pt>
                <c:pt idx="207">
                  <c:v>41069</c:v>
                </c:pt>
                <c:pt idx="208">
                  <c:v>41070</c:v>
                </c:pt>
                <c:pt idx="209">
                  <c:v>41071</c:v>
                </c:pt>
                <c:pt idx="210">
                  <c:v>41072</c:v>
                </c:pt>
                <c:pt idx="211">
                  <c:v>41073</c:v>
                </c:pt>
                <c:pt idx="212">
                  <c:v>41074</c:v>
                </c:pt>
              </c:numCache>
            </c:numRef>
          </c:cat>
          <c:val>
            <c:numRef>
              <c:f>indicator_raws!$J$16:$J$228</c:f>
              <c:numCache>
                <c:formatCode>General</c:formatCode>
                <c:ptCount val="2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0.99502629844696167</c:v>
                </c:pt>
                <c:pt idx="18">
                  <c:v>0.96622197612295901</c:v>
                </c:pt>
                <c:pt idx="19">
                  <c:v>0.95746252522512854</c:v>
                </c:pt>
                <c:pt idx="20">
                  <c:v>0.94741129846751648</c:v>
                </c:pt>
                <c:pt idx="21">
                  <c:v>0.90219996274435943</c:v>
                </c:pt>
                <c:pt idx="22">
                  <c:v>0.87430023492054587</c:v>
                </c:pt>
                <c:pt idx="23">
                  <c:v>0.85871861894626289</c:v>
                </c:pt>
                <c:pt idx="24">
                  <c:v>0.8438467165785748</c:v>
                </c:pt>
                <c:pt idx="25">
                  <c:v>0.81204666544772519</c:v>
                </c:pt>
                <c:pt idx="26">
                  <c:v>0.82754895511846926</c:v>
                </c:pt>
                <c:pt idx="27">
                  <c:v>0.81142258968126546</c:v>
                </c:pt>
                <c:pt idx="28">
                  <c:v>0.83208025358556092</c:v>
                </c:pt>
                <c:pt idx="29">
                  <c:v>0.81227306872886318</c:v>
                </c:pt>
                <c:pt idx="30">
                  <c:v>0.82356339275836432</c:v>
                </c:pt>
                <c:pt idx="31">
                  <c:v>0.81320324208449168</c:v>
                </c:pt>
                <c:pt idx="32">
                  <c:v>0.80975725812981214</c:v>
                </c:pt>
                <c:pt idx="33">
                  <c:v>0.782951658019859</c:v>
                </c:pt>
                <c:pt idx="34">
                  <c:v>0.79829041512675558</c:v>
                </c:pt>
                <c:pt idx="35">
                  <c:v>0.78580945535306224</c:v>
                </c:pt>
                <c:pt idx="36">
                  <c:v>0.79224814468291249</c:v>
                </c:pt>
                <c:pt idx="37">
                  <c:v>0.78829400061028687</c:v>
                </c:pt>
                <c:pt idx="38">
                  <c:v>0.77368461025830748</c:v>
                </c:pt>
                <c:pt idx="39">
                  <c:v>0.7630046115242396</c:v>
                </c:pt>
                <c:pt idx="40">
                  <c:v>0.75339862428140958</c:v>
                </c:pt>
                <c:pt idx="41">
                  <c:v>0.73370570650731215</c:v>
                </c:pt>
                <c:pt idx="42">
                  <c:v>0.72826050603843184</c:v>
                </c:pt>
                <c:pt idx="43">
                  <c:v>0.72821101631982255</c:v>
                </c:pt>
                <c:pt idx="44">
                  <c:v>0.70893925847700645</c:v>
                </c:pt>
                <c:pt idx="45">
                  <c:v>0.71581531531280163</c:v>
                </c:pt>
                <c:pt idx="46">
                  <c:v>0.70268231140625448</c:v>
                </c:pt>
                <c:pt idx="47">
                  <c:v>0.69245360522080945</c:v>
                </c:pt>
                <c:pt idx="48">
                  <c:v>0.62593421808216732</c:v>
                </c:pt>
                <c:pt idx="49">
                  <c:v>0.66008288392255776</c:v>
                </c:pt>
                <c:pt idx="50">
                  <c:v>0.69393494671665101</c:v>
                </c:pt>
                <c:pt idx="51">
                  <c:v>0.70719053789362474</c:v>
                </c:pt>
                <c:pt idx="52">
                  <c:v>0.70664113992151778</c:v>
                </c:pt>
                <c:pt idx="53">
                  <c:v>0.71241514646356385</c:v>
                </c:pt>
                <c:pt idx="54">
                  <c:v>0.7024969090525266</c:v>
                </c:pt>
                <c:pt idx="55">
                  <c:v>0.70768988996724236</c:v>
                </c:pt>
                <c:pt idx="56">
                  <c:v>0.71045745145442296</c:v>
                </c:pt>
                <c:pt idx="57">
                  <c:v>0.69825993674144959</c:v>
                </c:pt>
                <c:pt idx="58">
                  <c:v>0.6913875299935982</c:v>
                </c:pt>
                <c:pt idx="59">
                  <c:v>0.6955015587966944</c:v>
                </c:pt>
                <c:pt idx="60">
                  <c:v>0.70564170897856693</c:v>
                </c:pt>
                <c:pt idx="61">
                  <c:v>0.69728989645500705</c:v>
                </c:pt>
                <c:pt idx="62">
                  <c:v>0.71196194823931946</c:v>
                </c:pt>
                <c:pt idx="63">
                  <c:v>0.70615736070935742</c:v>
                </c:pt>
                <c:pt idx="64">
                  <c:v>0.69504861157539788</c:v>
                </c:pt>
                <c:pt idx="65">
                  <c:v>0.70312617037641756</c:v>
                </c:pt>
                <c:pt idx="66">
                  <c:v>0.71332257518181352</c:v>
                </c:pt>
                <c:pt idx="67">
                  <c:v>0.70949444949757867</c:v>
                </c:pt>
                <c:pt idx="68">
                  <c:v>0.70957000866444331</c:v>
                </c:pt>
                <c:pt idx="69">
                  <c:v>0.71162873469243049</c:v>
                </c:pt>
                <c:pt idx="70">
                  <c:v>0.72662306252869313</c:v>
                </c:pt>
                <c:pt idx="71">
                  <c:v>0.71611904688623995</c:v>
                </c:pt>
                <c:pt idx="72">
                  <c:v>0.71524454452441477</c:v>
                </c:pt>
                <c:pt idx="73">
                  <c:v>0.70274008003898747</c:v>
                </c:pt>
                <c:pt idx="74">
                  <c:v>0.69821099903181716</c:v>
                </c:pt>
                <c:pt idx="75">
                  <c:v>0.69151371878566747</c:v>
                </c:pt>
                <c:pt idx="76">
                  <c:v>0.70536377155347396</c:v>
                </c:pt>
                <c:pt idx="77">
                  <c:v>0.69912445028546377</c:v>
                </c:pt>
                <c:pt idx="78">
                  <c:v>0.70422932126221494</c:v>
                </c:pt>
                <c:pt idx="79">
                  <c:v>0.69535373980731763</c:v>
                </c:pt>
                <c:pt idx="80">
                  <c:v>0.81074327985112005</c:v>
                </c:pt>
                <c:pt idx="81">
                  <c:v>0.71946440696706948</c:v>
                </c:pt>
                <c:pt idx="82">
                  <c:v>0.73572831571392217</c:v>
                </c:pt>
                <c:pt idx="83">
                  <c:v>0.73755639651973903</c:v>
                </c:pt>
                <c:pt idx="84">
                  <c:v>0.74011316811509675</c:v>
                </c:pt>
                <c:pt idx="85">
                  <c:v>0.73654088917257621</c:v>
                </c:pt>
                <c:pt idx="86">
                  <c:v>0.73540885398412692</c:v>
                </c:pt>
                <c:pt idx="87">
                  <c:v>0.73759279645320008</c:v>
                </c:pt>
                <c:pt idx="88">
                  <c:v>0.75008803091780019</c:v>
                </c:pt>
                <c:pt idx="89">
                  <c:v>0.74865690193052692</c:v>
                </c:pt>
                <c:pt idx="90">
                  <c:v>0.74520265312688383</c:v>
                </c:pt>
                <c:pt idx="91">
                  <c:v>0.75401006755258737</c:v>
                </c:pt>
                <c:pt idx="92">
                  <c:v>0.7448847180627749</c:v>
                </c:pt>
                <c:pt idx="93">
                  <c:v>0.76212255284182095</c:v>
                </c:pt>
                <c:pt idx="94">
                  <c:v>0.74251638991276725</c:v>
                </c:pt>
                <c:pt idx="95">
                  <c:v>0.73852764190553855</c:v>
                </c:pt>
                <c:pt idx="96">
                  <c:v>0.73630061486078768</c:v>
                </c:pt>
                <c:pt idx="97">
                  <c:v>0.71882841640121986</c:v>
                </c:pt>
                <c:pt idx="98">
                  <c:v>0.73047008885114983</c:v>
                </c:pt>
                <c:pt idx="99">
                  <c:v>0.74836235891455938</c:v>
                </c:pt>
                <c:pt idx="100">
                  <c:v>0.75838706108356435</c:v>
                </c:pt>
                <c:pt idx="101">
                  <c:v>0.73240957038280197</c:v>
                </c:pt>
                <c:pt idx="102">
                  <c:v>0.72774378281051022</c:v>
                </c:pt>
                <c:pt idx="103">
                  <c:v>0.72918385548646281</c:v>
                </c:pt>
                <c:pt idx="104">
                  <c:v>0.71290560647829204</c:v>
                </c:pt>
                <c:pt idx="105">
                  <c:v>0.70994476063808554</c:v>
                </c:pt>
                <c:pt idx="106">
                  <c:v>0.74118869998396264</c:v>
                </c:pt>
                <c:pt idx="107">
                  <c:v>0.74118869998396264</c:v>
                </c:pt>
                <c:pt idx="108">
                  <c:v>0.72348520478796219</c:v>
                </c:pt>
                <c:pt idx="109">
                  <c:v>0.73698790827431737</c:v>
                </c:pt>
                <c:pt idx="110">
                  <c:v>0.73925738932500185</c:v>
                </c:pt>
                <c:pt idx="111">
                  <c:v>0.7565941267227756</c:v>
                </c:pt>
                <c:pt idx="112">
                  <c:v>0.74964156930512615</c:v>
                </c:pt>
                <c:pt idx="113">
                  <c:v>0.73587239640033986</c:v>
                </c:pt>
                <c:pt idx="114">
                  <c:v>0.74915595914916944</c:v>
                </c:pt>
                <c:pt idx="115">
                  <c:v>0.72497819323773649</c:v>
                </c:pt>
                <c:pt idx="116">
                  <c:v>0.73160005271868389</c:v>
                </c:pt>
                <c:pt idx="117">
                  <c:v>0.70737090885741705</c:v>
                </c:pt>
                <c:pt idx="118">
                  <c:v>0.70414143165045118</c:v>
                </c:pt>
                <c:pt idx="119">
                  <c:v>0.69583500981776369</c:v>
                </c:pt>
                <c:pt idx="120">
                  <c:v>0.69919081848622744</c:v>
                </c:pt>
                <c:pt idx="121">
                  <c:v>0.68672301091952603</c:v>
                </c:pt>
                <c:pt idx="122">
                  <c:v>0.68410973817363596</c:v>
                </c:pt>
                <c:pt idx="123">
                  <c:v>0.6839025225160057</c:v>
                </c:pt>
                <c:pt idx="124">
                  <c:v>0.67006577040869009</c:v>
                </c:pt>
                <c:pt idx="125">
                  <c:v>0.64577256045758324</c:v>
                </c:pt>
                <c:pt idx="126">
                  <c:v>0.64296925382774184</c:v>
                </c:pt>
                <c:pt idx="127">
                  <c:v>0.59562465590324576</c:v>
                </c:pt>
                <c:pt idx="128">
                  <c:v>0.63082785309715783</c:v>
                </c:pt>
                <c:pt idx="129">
                  <c:v>0.61974348912511101</c:v>
                </c:pt>
                <c:pt idx="130">
                  <c:v>0.58873372964491288</c:v>
                </c:pt>
                <c:pt idx="131">
                  <c:v>0.55308065122418915</c:v>
                </c:pt>
                <c:pt idx="132">
                  <c:v>0.56529977874220605</c:v>
                </c:pt>
                <c:pt idx="133">
                  <c:v>0.58037996409425086</c:v>
                </c:pt>
                <c:pt idx="134">
                  <c:v>0.49405957959444935</c:v>
                </c:pt>
                <c:pt idx="135">
                  <c:v>0.49224339226252933</c:v>
                </c:pt>
                <c:pt idx="136">
                  <c:v>0.44181175281580076</c:v>
                </c:pt>
                <c:pt idx="137">
                  <c:v>0.52497433768449331</c:v>
                </c:pt>
                <c:pt idx="138">
                  <c:v>0.4496827726999747</c:v>
                </c:pt>
                <c:pt idx="139">
                  <c:v>0.37505737113972254</c:v>
                </c:pt>
                <c:pt idx="140">
                  <c:v>0.25046196687687799</c:v>
                </c:pt>
                <c:pt idx="141">
                  <c:v>0.18276954489701577</c:v>
                </c:pt>
                <c:pt idx="142">
                  <c:v>0.13592136710305355</c:v>
                </c:pt>
                <c:pt idx="143">
                  <c:v>1.0506441158634626E-4</c:v>
                </c:pt>
                <c:pt idx="144">
                  <c:v>-0.10521808063364221</c:v>
                </c:pt>
                <c:pt idx="145">
                  <c:v>-0.27927511350877993</c:v>
                </c:pt>
                <c:pt idx="146">
                  <c:v>-0.33517732816984136</c:v>
                </c:pt>
                <c:pt idx="147">
                  <c:v>-0.47252462724510508</c:v>
                </c:pt>
                <c:pt idx="148">
                  <c:v>-2.1789488644727233</c:v>
                </c:pt>
                <c:pt idx="149">
                  <c:v>-1.5829657446357797</c:v>
                </c:pt>
                <c:pt idx="150">
                  <c:v>-3.5540148596769803</c:v>
                </c:pt>
                <c:pt idx="151">
                  <c:v>-17.03637043434324</c:v>
                </c:pt>
                <c:pt idx="152">
                  <c:v>18.192407240535189</c:v>
                </c:pt>
                <c:pt idx="153">
                  <c:v>12.048063552152675</c:v>
                </c:pt>
                <c:pt idx="154">
                  <c:v>-9.6113038655966161</c:v>
                </c:pt>
                <c:pt idx="155">
                  <c:v>-3.8113543528746243</c:v>
                </c:pt>
                <c:pt idx="156">
                  <c:v>-2.809236379132745</c:v>
                </c:pt>
                <c:pt idx="157">
                  <c:v>21.56080467002122</c:v>
                </c:pt>
                <c:pt idx="158">
                  <c:v>-7.0336548709668243</c:v>
                </c:pt>
                <c:pt idx="159">
                  <c:v>-0.29681404691381835</c:v>
                </c:pt>
                <c:pt idx="160">
                  <c:v>-1.8606710496752255</c:v>
                </c:pt>
                <c:pt idx="161">
                  <c:v>-2.5469053392077932</c:v>
                </c:pt>
                <c:pt idx="162">
                  <c:v>-4.2627510277253604</c:v>
                </c:pt>
                <c:pt idx="163">
                  <c:v>-3.9694156303308632</c:v>
                </c:pt>
                <c:pt idx="164">
                  <c:v>-3.0685073354900529</c:v>
                </c:pt>
                <c:pt idx="165">
                  <c:v>-5.7606824530838718</c:v>
                </c:pt>
                <c:pt idx="166">
                  <c:v>-5.4765661381825712</c:v>
                </c:pt>
                <c:pt idx="167">
                  <c:v>-6.5147573342633693</c:v>
                </c:pt>
                <c:pt idx="168">
                  <c:v>7.5673512408136085</c:v>
                </c:pt>
                <c:pt idx="169">
                  <c:v>-14.628846983250732</c:v>
                </c:pt>
                <c:pt idx="170">
                  <c:v>-222.33532985358227</c:v>
                </c:pt>
                <c:pt idx="171">
                  <c:v>-141.24670305604499</c:v>
                </c:pt>
                <c:pt idx="172">
                  <c:v>24.995239068172232</c:v>
                </c:pt>
                <c:pt idx="173">
                  <c:v>48.734019432299498</c:v>
                </c:pt>
                <c:pt idx="174">
                  <c:v>-24.702630645676098</c:v>
                </c:pt>
                <c:pt idx="175">
                  <c:v>18.298879435214111</c:v>
                </c:pt>
                <c:pt idx="176">
                  <c:v>-49.761218671532099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A0-4DBD-B09B-7EDAB8391AE4}"/>
            </c:ext>
          </c:extLst>
        </c:ser>
        <c:ser>
          <c:idx val="2"/>
          <c:order val="2"/>
          <c:tx>
            <c:strRef>
              <c:f>indicator_raws!$K$1:$K$15</c:f>
              <c:strCache>
                <c:ptCount val="15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indicator_raws!$H$16:$H$228</c:f>
              <c:numCache>
                <c:formatCode>[$-409]d\-mmm;@</c:formatCode>
                <c:ptCount val="213"/>
                <c:pt idx="0">
                  <c:v>40862</c:v>
                </c:pt>
                <c:pt idx="1">
                  <c:v>40863</c:v>
                </c:pt>
                <c:pt idx="2">
                  <c:v>40864</c:v>
                </c:pt>
                <c:pt idx="3">
                  <c:v>40865</c:v>
                </c:pt>
                <c:pt idx="4">
                  <c:v>40866</c:v>
                </c:pt>
                <c:pt idx="5">
                  <c:v>40867</c:v>
                </c:pt>
                <c:pt idx="6">
                  <c:v>40868</c:v>
                </c:pt>
                <c:pt idx="7">
                  <c:v>40869</c:v>
                </c:pt>
                <c:pt idx="8">
                  <c:v>40870</c:v>
                </c:pt>
                <c:pt idx="9">
                  <c:v>40871</c:v>
                </c:pt>
                <c:pt idx="10">
                  <c:v>40872</c:v>
                </c:pt>
                <c:pt idx="11">
                  <c:v>40873</c:v>
                </c:pt>
                <c:pt idx="12">
                  <c:v>40874</c:v>
                </c:pt>
                <c:pt idx="13">
                  <c:v>40875</c:v>
                </c:pt>
                <c:pt idx="14">
                  <c:v>40876</c:v>
                </c:pt>
                <c:pt idx="15">
                  <c:v>40877</c:v>
                </c:pt>
                <c:pt idx="16">
                  <c:v>40878</c:v>
                </c:pt>
                <c:pt idx="17">
                  <c:v>40879</c:v>
                </c:pt>
                <c:pt idx="18">
                  <c:v>40880</c:v>
                </c:pt>
                <c:pt idx="19">
                  <c:v>40881</c:v>
                </c:pt>
                <c:pt idx="20">
                  <c:v>40882</c:v>
                </c:pt>
                <c:pt idx="21">
                  <c:v>40883</c:v>
                </c:pt>
                <c:pt idx="22">
                  <c:v>40884</c:v>
                </c:pt>
                <c:pt idx="23">
                  <c:v>40885</c:v>
                </c:pt>
                <c:pt idx="24">
                  <c:v>40886</c:v>
                </c:pt>
                <c:pt idx="25">
                  <c:v>40887</c:v>
                </c:pt>
                <c:pt idx="26">
                  <c:v>40888</c:v>
                </c:pt>
                <c:pt idx="27">
                  <c:v>40889</c:v>
                </c:pt>
                <c:pt idx="28">
                  <c:v>40890</c:v>
                </c:pt>
                <c:pt idx="29">
                  <c:v>40891</c:v>
                </c:pt>
                <c:pt idx="30">
                  <c:v>40892</c:v>
                </c:pt>
                <c:pt idx="31">
                  <c:v>40893</c:v>
                </c:pt>
                <c:pt idx="32">
                  <c:v>40894</c:v>
                </c:pt>
                <c:pt idx="33">
                  <c:v>40895</c:v>
                </c:pt>
                <c:pt idx="34">
                  <c:v>40896</c:v>
                </c:pt>
                <c:pt idx="35">
                  <c:v>40897</c:v>
                </c:pt>
                <c:pt idx="36">
                  <c:v>40898</c:v>
                </c:pt>
                <c:pt idx="37">
                  <c:v>40899</c:v>
                </c:pt>
                <c:pt idx="38">
                  <c:v>40900</c:v>
                </c:pt>
                <c:pt idx="39">
                  <c:v>40901</c:v>
                </c:pt>
                <c:pt idx="40">
                  <c:v>40902</c:v>
                </c:pt>
                <c:pt idx="41">
                  <c:v>40903</c:v>
                </c:pt>
                <c:pt idx="42">
                  <c:v>40904</c:v>
                </c:pt>
                <c:pt idx="43">
                  <c:v>40905</c:v>
                </c:pt>
                <c:pt idx="44">
                  <c:v>40906</c:v>
                </c:pt>
                <c:pt idx="45">
                  <c:v>40907</c:v>
                </c:pt>
                <c:pt idx="46">
                  <c:v>40908</c:v>
                </c:pt>
                <c:pt idx="47">
                  <c:v>40909</c:v>
                </c:pt>
                <c:pt idx="48">
                  <c:v>40910</c:v>
                </c:pt>
                <c:pt idx="49">
                  <c:v>40911</c:v>
                </c:pt>
                <c:pt idx="50">
                  <c:v>40912</c:v>
                </c:pt>
                <c:pt idx="51">
                  <c:v>40913</c:v>
                </c:pt>
                <c:pt idx="52">
                  <c:v>40914</c:v>
                </c:pt>
                <c:pt idx="53">
                  <c:v>40915</c:v>
                </c:pt>
                <c:pt idx="54">
                  <c:v>40916</c:v>
                </c:pt>
                <c:pt idx="55">
                  <c:v>40917</c:v>
                </c:pt>
                <c:pt idx="56">
                  <c:v>40918</c:v>
                </c:pt>
                <c:pt idx="57">
                  <c:v>40919</c:v>
                </c:pt>
                <c:pt idx="58">
                  <c:v>40920</c:v>
                </c:pt>
                <c:pt idx="59">
                  <c:v>40921</c:v>
                </c:pt>
                <c:pt idx="60">
                  <c:v>40922</c:v>
                </c:pt>
                <c:pt idx="61">
                  <c:v>40923</c:v>
                </c:pt>
                <c:pt idx="62">
                  <c:v>40924</c:v>
                </c:pt>
                <c:pt idx="63">
                  <c:v>40925</c:v>
                </c:pt>
                <c:pt idx="64">
                  <c:v>40926</c:v>
                </c:pt>
                <c:pt idx="65">
                  <c:v>40927</c:v>
                </c:pt>
                <c:pt idx="66">
                  <c:v>40928</c:v>
                </c:pt>
                <c:pt idx="67">
                  <c:v>40929</c:v>
                </c:pt>
                <c:pt idx="68">
                  <c:v>40930</c:v>
                </c:pt>
                <c:pt idx="69">
                  <c:v>40931</c:v>
                </c:pt>
                <c:pt idx="70">
                  <c:v>40932</c:v>
                </c:pt>
                <c:pt idx="71">
                  <c:v>40933</c:v>
                </c:pt>
                <c:pt idx="72">
                  <c:v>40934</c:v>
                </c:pt>
                <c:pt idx="73">
                  <c:v>40935</c:v>
                </c:pt>
                <c:pt idx="74">
                  <c:v>40936</c:v>
                </c:pt>
                <c:pt idx="75">
                  <c:v>40937</c:v>
                </c:pt>
                <c:pt idx="76">
                  <c:v>40938</c:v>
                </c:pt>
                <c:pt idx="77">
                  <c:v>40939</c:v>
                </c:pt>
                <c:pt idx="78">
                  <c:v>40940</c:v>
                </c:pt>
                <c:pt idx="79">
                  <c:v>40941</c:v>
                </c:pt>
                <c:pt idx="80">
                  <c:v>40942</c:v>
                </c:pt>
                <c:pt idx="81">
                  <c:v>40943</c:v>
                </c:pt>
                <c:pt idx="82">
                  <c:v>40944</c:v>
                </c:pt>
                <c:pt idx="83">
                  <c:v>40945</c:v>
                </c:pt>
                <c:pt idx="84">
                  <c:v>40946</c:v>
                </c:pt>
                <c:pt idx="85">
                  <c:v>40947</c:v>
                </c:pt>
                <c:pt idx="86">
                  <c:v>40948</c:v>
                </c:pt>
                <c:pt idx="87">
                  <c:v>40949</c:v>
                </c:pt>
                <c:pt idx="88">
                  <c:v>40950</c:v>
                </c:pt>
                <c:pt idx="89">
                  <c:v>40951</c:v>
                </c:pt>
                <c:pt idx="90">
                  <c:v>40952</c:v>
                </c:pt>
                <c:pt idx="91">
                  <c:v>40953</c:v>
                </c:pt>
                <c:pt idx="92">
                  <c:v>40954</c:v>
                </c:pt>
                <c:pt idx="93">
                  <c:v>40955</c:v>
                </c:pt>
                <c:pt idx="94">
                  <c:v>40956</c:v>
                </c:pt>
                <c:pt idx="95">
                  <c:v>40957</c:v>
                </c:pt>
                <c:pt idx="96">
                  <c:v>40958</c:v>
                </c:pt>
                <c:pt idx="97">
                  <c:v>40959</c:v>
                </c:pt>
                <c:pt idx="98">
                  <c:v>40960</c:v>
                </c:pt>
                <c:pt idx="99">
                  <c:v>40961</c:v>
                </c:pt>
                <c:pt idx="100">
                  <c:v>40962</c:v>
                </c:pt>
                <c:pt idx="101">
                  <c:v>40963</c:v>
                </c:pt>
                <c:pt idx="102">
                  <c:v>40964</c:v>
                </c:pt>
                <c:pt idx="103">
                  <c:v>40965</c:v>
                </c:pt>
                <c:pt idx="104">
                  <c:v>40966</c:v>
                </c:pt>
                <c:pt idx="105">
                  <c:v>40967</c:v>
                </c:pt>
                <c:pt idx="106">
                  <c:v>40968</c:v>
                </c:pt>
                <c:pt idx="107">
                  <c:v>40969</c:v>
                </c:pt>
                <c:pt idx="108">
                  <c:v>40970</c:v>
                </c:pt>
                <c:pt idx="109">
                  <c:v>40971</c:v>
                </c:pt>
                <c:pt idx="110">
                  <c:v>40972</c:v>
                </c:pt>
                <c:pt idx="111">
                  <c:v>40973</c:v>
                </c:pt>
                <c:pt idx="112">
                  <c:v>40974</c:v>
                </c:pt>
                <c:pt idx="113">
                  <c:v>40975</c:v>
                </c:pt>
                <c:pt idx="114">
                  <c:v>40976</c:v>
                </c:pt>
                <c:pt idx="115">
                  <c:v>40977</c:v>
                </c:pt>
                <c:pt idx="116">
                  <c:v>40978</c:v>
                </c:pt>
                <c:pt idx="117">
                  <c:v>40979</c:v>
                </c:pt>
                <c:pt idx="118">
                  <c:v>40980</c:v>
                </c:pt>
                <c:pt idx="119">
                  <c:v>40981</c:v>
                </c:pt>
                <c:pt idx="120">
                  <c:v>40982</c:v>
                </c:pt>
                <c:pt idx="121">
                  <c:v>40983</c:v>
                </c:pt>
                <c:pt idx="122">
                  <c:v>40984</c:v>
                </c:pt>
                <c:pt idx="123">
                  <c:v>40985</c:v>
                </c:pt>
                <c:pt idx="124">
                  <c:v>40986</c:v>
                </c:pt>
                <c:pt idx="125">
                  <c:v>40987</c:v>
                </c:pt>
                <c:pt idx="126">
                  <c:v>40988</c:v>
                </c:pt>
                <c:pt idx="127">
                  <c:v>40989</c:v>
                </c:pt>
                <c:pt idx="128">
                  <c:v>40990</c:v>
                </c:pt>
                <c:pt idx="129">
                  <c:v>40991</c:v>
                </c:pt>
                <c:pt idx="130">
                  <c:v>40992</c:v>
                </c:pt>
                <c:pt idx="131">
                  <c:v>40993</c:v>
                </c:pt>
                <c:pt idx="132">
                  <c:v>40994</c:v>
                </c:pt>
                <c:pt idx="133">
                  <c:v>40995</c:v>
                </c:pt>
                <c:pt idx="134">
                  <c:v>40996</c:v>
                </c:pt>
                <c:pt idx="135">
                  <c:v>40997</c:v>
                </c:pt>
                <c:pt idx="136">
                  <c:v>40998</c:v>
                </c:pt>
                <c:pt idx="137">
                  <c:v>40999</c:v>
                </c:pt>
                <c:pt idx="138">
                  <c:v>41000</c:v>
                </c:pt>
                <c:pt idx="139">
                  <c:v>41001</c:v>
                </c:pt>
                <c:pt idx="140">
                  <c:v>41002</c:v>
                </c:pt>
                <c:pt idx="141">
                  <c:v>41003</c:v>
                </c:pt>
                <c:pt idx="142">
                  <c:v>41004</c:v>
                </c:pt>
                <c:pt idx="143">
                  <c:v>41005</c:v>
                </c:pt>
                <c:pt idx="144">
                  <c:v>41006</c:v>
                </c:pt>
                <c:pt idx="145">
                  <c:v>41007</c:v>
                </c:pt>
                <c:pt idx="146">
                  <c:v>41008</c:v>
                </c:pt>
                <c:pt idx="147">
                  <c:v>41009</c:v>
                </c:pt>
                <c:pt idx="148">
                  <c:v>41010</c:v>
                </c:pt>
                <c:pt idx="149">
                  <c:v>41011</c:v>
                </c:pt>
                <c:pt idx="150">
                  <c:v>41012</c:v>
                </c:pt>
                <c:pt idx="151">
                  <c:v>41013</c:v>
                </c:pt>
                <c:pt idx="152">
                  <c:v>41014</c:v>
                </c:pt>
                <c:pt idx="153">
                  <c:v>41015</c:v>
                </c:pt>
                <c:pt idx="154">
                  <c:v>41016</c:v>
                </c:pt>
                <c:pt idx="155">
                  <c:v>41017</c:v>
                </c:pt>
                <c:pt idx="156">
                  <c:v>41018</c:v>
                </c:pt>
                <c:pt idx="157">
                  <c:v>41019</c:v>
                </c:pt>
                <c:pt idx="158">
                  <c:v>41020</c:v>
                </c:pt>
                <c:pt idx="159">
                  <c:v>41021</c:v>
                </c:pt>
                <c:pt idx="160">
                  <c:v>41022</c:v>
                </c:pt>
                <c:pt idx="161">
                  <c:v>41023</c:v>
                </c:pt>
                <c:pt idx="162">
                  <c:v>41024</c:v>
                </c:pt>
                <c:pt idx="163">
                  <c:v>41025</c:v>
                </c:pt>
                <c:pt idx="164">
                  <c:v>41026</c:v>
                </c:pt>
                <c:pt idx="165">
                  <c:v>41027</c:v>
                </c:pt>
                <c:pt idx="166">
                  <c:v>41028</c:v>
                </c:pt>
                <c:pt idx="167">
                  <c:v>41029</c:v>
                </c:pt>
                <c:pt idx="168">
                  <c:v>41030</c:v>
                </c:pt>
                <c:pt idx="169">
                  <c:v>41031</c:v>
                </c:pt>
                <c:pt idx="170">
                  <c:v>41032</c:v>
                </c:pt>
                <c:pt idx="171">
                  <c:v>41033</c:v>
                </c:pt>
                <c:pt idx="172">
                  <c:v>41034</c:v>
                </c:pt>
                <c:pt idx="173">
                  <c:v>41035</c:v>
                </c:pt>
                <c:pt idx="174">
                  <c:v>41036</c:v>
                </c:pt>
                <c:pt idx="175">
                  <c:v>41037</c:v>
                </c:pt>
                <c:pt idx="176">
                  <c:v>41038</c:v>
                </c:pt>
                <c:pt idx="177">
                  <c:v>41039</c:v>
                </c:pt>
                <c:pt idx="178">
                  <c:v>41040</c:v>
                </c:pt>
                <c:pt idx="179">
                  <c:v>41041</c:v>
                </c:pt>
                <c:pt idx="180">
                  <c:v>41042</c:v>
                </c:pt>
                <c:pt idx="181">
                  <c:v>41043</c:v>
                </c:pt>
                <c:pt idx="182">
                  <c:v>41044</c:v>
                </c:pt>
                <c:pt idx="183">
                  <c:v>41045</c:v>
                </c:pt>
                <c:pt idx="184">
                  <c:v>41046</c:v>
                </c:pt>
                <c:pt idx="185">
                  <c:v>41047</c:v>
                </c:pt>
                <c:pt idx="186">
                  <c:v>41048</c:v>
                </c:pt>
                <c:pt idx="187">
                  <c:v>41049</c:v>
                </c:pt>
                <c:pt idx="188">
                  <c:v>41050</c:v>
                </c:pt>
                <c:pt idx="189">
                  <c:v>41051</c:v>
                </c:pt>
                <c:pt idx="190">
                  <c:v>41052</c:v>
                </c:pt>
                <c:pt idx="191">
                  <c:v>41053</c:v>
                </c:pt>
                <c:pt idx="192">
                  <c:v>41054</c:v>
                </c:pt>
                <c:pt idx="193">
                  <c:v>41055</c:v>
                </c:pt>
                <c:pt idx="194">
                  <c:v>41056</c:v>
                </c:pt>
                <c:pt idx="195">
                  <c:v>41057</c:v>
                </c:pt>
                <c:pt idx="196">
                  <c:v>41058</c:v>
                </c:pt>
                <c:pt idx="197">
                  <c:v>41059</c:v>
                </c:pt>
                <c:pt idx="198">
                  <c:v>41060</c:v>
                </c:pt>
                <c:pt idx="199">
                  <c:v>41061</c:v>
                </c:pt>
                <c:pt idx="200">
                  <c:v>41062</c:v>
                </c:pt>
                <c:pt idx="201">
                  <c:v>41063</c:v>
                </c:pt>
                <c:pt idx="202">
                  <c:v>41064</c:v>
                </c:pt>
                <c:pt idx="203">
                  <c:v>41065</c:v>
                </c:pt>
                <c:pt idx="204">
                  <c:v>41066</c:v>
                </c:pt>
                <c:pt idx="205">
                  <c:v>41067</c:v>
                </c:pt>
                <c:pt idx="206">
                  <c:v>41068</c:v>
                </c:pt>
                <c:pt idx="207">
                  <c:v>41069</c:v>
                </c:pt>
                <c:pt idx="208">
                  <c:v>41070</c:v>
                </c:pt>
                <c:pt idx="209">
                  <c:v>41071</c:v>
                </c:pt>
                <c:pt idx="210">
                  <c:v>41072</c:v>
                </c:pt>
                <c:pt idx="211">
                  <c:v>41073</c:v>
                </c:pt>
                <c:pt idx="212">
                  <c:v>41074</c:v>
                </c:pt>
              </c:numCache>
            </c:numRef>
          </c:cat>
          <c:val>
            <c:numRef>
              <c:f>indicator_raws!$K$16:$K$228</c:f>
              <c:numCache>
                <c:formatCode>General</c:formatCode>
                <c:ptCount val="2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0.97531782961171831</c:v>
                </c:pt>
                <c:pt idx="18">
                  <c:v>0.89576003470418819</c:v>
                </c:pt>
                <c:pt idx="19">
                  <c:v>0.90599322634072588</c:v>
                </c:pt>
                <c:pt idx="20">
                  <c:v>0.88370155418515517</c:v>
                </c:pt>
                <c:pt idx="21">
                  <c:v>0.8680014278848891</c:v>
                </c:pt>
                <c:pt idx="22">
                  <c:v>0.89753100452975887</c:v>
                </c:pt>
                <c:pt idx="23">
                  <c:v>0.88534874410073972</c:v>
                </c:pt>
                <c:pt idx="24">
                  <c:v>0.87081396552008627</c:v>
                </c:pt>
                <c:pt idx="25">
                  <c:v>0.88410181143225741</c:v>
                </c:pt>
                <c:pt idx="26">
                  <c:v>0.86081292558316214</c:v>
                </c:pt>
                <c:pt idx="27">
                  <c:v>0.8771681543544787</c:v>
                </c:pt>
                <c:pt idx="28">
                  <c:v>0.84839283048467806</c:v>
                </c:pt>
                <c:pt idx="29">
                  <c:v>0.85861833417748656</c:v>
                </c:pt>
                <c:pt idx="30">
                  <c:v>0.81745831234251909</c:v>
                </c:pt>
                <c:pt idx="31">
                  <c:v>0.76519686031897782</c:v>
                </c:pt>
                <c:pt idx="32">
                  <c:v>0.81877021723630394</c:v>
                </c:pt>
                <c:pt idx="33">
                  <c:v>0.82019624046220574</c:v>
                </c:pt>
                <c:pt idx="34">
                  <c:v>0.79947263237661748</c:v>
                </c:pt>
                <c:pt idx="35">
                  <c:v>0.78400936126364396</c:v>
                </c:pt>
                <c:pt idx="36">
                  <c:v>0.76611064404435114</c:v>
                </c:pt>
                <c:pt idx="37">
                  <c:v>0.76371223644677844</c:v>
                </c:pt>
                <c:pt idx="38">
                  <c:v>0.78143820635011751</c:v>
                </c:pt>
                <c:pt idx="39">
                  <c:v>0.7662894066947693</c:v>
                </c:pt>
                <c:pt idx="40">
                  <c:v>0.73528474818869449</c:v>
                </c:pt>
                <c:pt idx="41">
                  <c:v>0.74190526667234746</c:v>
                </c:pt>
                <c:pt idx="42">
                  <c:v>0.75176632500254792</c:v>
                </c:pt>
                <c:pt idx="43">
                  <c:v>0.75794381538814326</c:v>
                </c:pt>
                <c:pt idx="44">
                  <c:v>0.76886538600182164</c:v>
                </c:pt>
                <c:pt idx="45">
                  <c:v>0.75653128245589507</c:v>
                </c:pt>
                <c:pt idx="46">
                  <c:v>0.75987902907013938</c:v>
                </c:pt>
                <c:pt idx="47">
                  <c:v>0.67936783675213397</c:v>
                </c:pt>
                <c:pt idx="48">
                  <c:v>0.63603165806116102</c:v>
                </c:pt>
                <c:pt idx="49">
                  <c:v>0.70533678950118528</c:v>
                </c:pt>
                <c:pt idx="50">
                  <c:v>0.73964487115556254</c:v>
                </c:pt>
                <c:pt idx="51">
                  <c:v>0.77267296797407758</c:v>
                </c:pt>
                <c:pt idx="52">
                  <c:v>0.760375242492489</c:v>
                </c:pt>
                <c:pt idx="53">
                  <c:v>0.74745650763417459</c:v>
                </c:pt>
                <c:pt idx="54">
                  <c:v>0.74853534152559953</c:v>
                </c:pt>
                <c:pt idx="55">
                  <c:v>0.72563028168441868</c:v>
                </c:pt>
                <c:pt idx="56">
                  <c:v>0.72252112907703492</c:v>
                </c:pt>
                <c:pt idx="57">
                  <c:v>0.6868240595114683</c:v>
                </c:pt>
                <c:pt idx="58">
                  <c:v>0.65519953961596067</c:v>
                </c:pt>
                <c:pt idx="59">
                  <c:v>0.66396067022405625</c:v>
                </c:pt>
                <c:pt idx="60">
                  <c:v>0.69010255280913491</c:v>
                </c:pt>
                <c:pt idx="61">
                  <c:v>0.68851789880992409</c:v>
                </c:pt>
                <c:pt idx="62">
                  <c:v>0.67574944325082376</c:v>
                </c:pt>
                <c:pt idx="63">
                  <c:v>0.69078119163435969</c:v>
                </c:pt>
                <c:pt idx="64">
                  <c:v>0.69600250976002809</c:v>
                </c:pt>
                <c:pt idx="65">
                  <c:v>0.70358114577491448</c:v>
                </c:pt>
                <c:pt idx="66">
                  <c:v>0.69568600934957503</c:v>
                </c:pt>
                <c:pt idx="67">
                  <c:v>0.6850233242944731</c:v>
                </c:pt>
                <c:pt idx="68">
                  <c:v>0.68352781645209981</c:v>
                </c:pt>
                <c:pt idx="69">
                  <c:v>0.70252426456469097</c:v>
                </c:pt>
                <c:pt idx="70">
                  <c:v>0.70704952528507126</c:v>
                </c:pt>
                <c:pt idx="71">
                  <c:v>0.68383137703772323</c:v>
                </c:pt>
                <c:pt idx="72">
                  <c:v>0.69383828784275614</c:v>
                </c:pt>
                <c:pt idx="73">
                  <c:v>0.69721777843891319</c:v>
                </c:pt>
                <c:pt idx="74">
                  <c:v>0.69529682298071516</c:v>
                </c:pt>
                <c:pt idx="75">
                  <c:v>0.70471607244418888</c:v>
                </c:pt>
                <c:pt idx="76">
                  <c:v>0.71864797154698046</c:v>
                </c:pt>
                <c:pt idx="77">
                  <c:v>0.7339543498040858</c:v>
                </c:pt>
                <c:pt idx="78">
                  <c:v>0.71846509858732588</c:v>
                </c:pt>
                <c:pt idx="79">
                  <c:v>0.71486826827508798</c:v>
                </c:pt>
                <c:pt idx="80">
                  <c:v>0.73271276344490666</c:v>
                </c:pt>
                <c:pt idx="81">
                  <c:v>0.73474272422759523</c:v>
                </c:pt>
                <c:pt idx="82">
                  <c:v>0.74508313219841971</c:v>
                </c:pt>
                <c:pt idx="83">
                  <c:v>0.74245262747450969</c:v>
                </c:pt>
                <c:pt idx="84">
                  <c:v>0.72264650163349697</c:v>
                </c:pt>
                <c:pt idx="85">
                  <c:v>0.72178602040002204</c:v>
                </c:pt>
                <c:pt idx="86">
                  <c:v>0.71112431137901821</c:v>
                </c:pt>
                <c:pt idx="87">
                  <c:v>0.7212310982663771</c:v>
                </c:pt>
                <c:pt idx="88">
                  <c:v>0.74737744049211641</c:v>
                </c:pt>
                <c:pt idx="89">
                  <c:v>0.72296056735727332</c:v>
                </c:pt>
                <c:pt idx="90">
                  <c:v>0.74356121558344346</c:v>
                </c:pt>
                <c:pt idx="91">
                  <c:v>0.71013981453270947</c:v>
                </c:pt>
                <c:pt idx="92">
                  <c:v>0.72387916256034057</c:v>
                </c:pt>
                <c:pt idx="93">
                  <c:v>0.73485411272563195</c:v>
                </c:pt>
                <c:pt idx="94">
                  <c:v>0.75153953520105465</c:v>
                </c:pt>
                <c:pt idx="95">
                  <c:v>0.74322903697974108</c:v>
                </c:pt>
                <c:pt idx="96">
                  <c:v>0.71786198162705528</c:v>
                </c:pt>
                <c:pt idx="97">
                  <c:v>0.72102839958166931</c:v>
                </c:pt>
                <c:pt idx="98">
                  <c:v>0.72620440162713951</c:v>
                </c:pt>
                <c:pt idx="99">
                  <c:v>0.71741556424514197</c:v>
                </c:pt>
                <c:pt idx="100">
                  <c:v>0.70226015778577278</c:v>
                </c:pt>
                <c:pt idx="101">
                  <c:v>0.69637375484596897</c:v>
                </c:pt>
                <c:pt idx="102">
                  <c:v>0.69648797321142752</c:v>
                </c:pt>
                <c:pt idx="103">
                  <c:v>0.6881971051481075</c:v>
                </c:pt>
                <c:pt idx="104">
                  <c:v>0.69219278127893069</c:v>
                </c:pt>
                <c:pt idx="105">
                  <c:v>0.68397163687894824</c:v>
                </c:pt>
                <c:pt idx="106">
                  <c:v>0.68689105344224077</c:v>
                </c:pt>
                <c:pt idx="107">
                  <c:v>0.68689105344224077</c:v>
                </c:pt>
                <c:pt idx="108">
                  <c:v>0.69564594576685868</c:v>
                </c:pt>
                <c:pt idx="109">
                  <c:v>0.68352706585738077</c:v>
                </c:pt>
                <c:pt idx="110">
                  <c:v>0.66788618895819996</c:v>
                </c:pt>
                <c:pt idx="111">
                  <c:v>0.69027351322304054</c:v>
                </c:pt>
                <c:pt idx="112">
                  <c:v>0.69721192809418764</c:v>
                </c:pt>
                <c:pt idx="113">
                  <c:v>0.68924165875143906</c:v>
                </c:pt>
                <c:pt idx="114">
                  <c:v>0.69346974556705276</c:v>
                </c:pt>
                <c:pt idx="115">
                  <c:v>0.6831608923512279</c:v>
                </c:pt>
                <c:pt idx="116">
                  <c:v>0.68958938970519112</c:v>
                </c:pt>
                <c:pt idx="117">
                  <c:v>0.67041356400669527</c:v>
                </c:pt>
                <c:pt idx="118">
                  <c:v>0.67271037515159926</c:v>
                </c:pt>
                <c:pt idx="119">
                  <c:v>0.64927458856923725</c:v>
                </c:pt>
                <c:pt idx="120">
                  <c:v>0.65925540345986844</c:v>
                </c:pt>
                <c:pt idx="121">
                  <c:v>0.65669158637981995</c:v>
                </c:pt>
                <c:pt idx="122">
                  <c:v>0.63942053425812284</c:v>
                </c:pt>
                <c:pt idx="123">
                  <c:v>0.63064019554314077</c:v>
                </c:pt>
                <c:pt idx="124">
                  <c:v>0.63359282893270485</c:v>
                </c:pt>
                <c:pt idx="125">
                  <c:v>0.63730368465209652</c:v>
                </c:pt>
                <c:pt idx="126">
                  <c:v>0.64978856251821249</c:v>
                </c:pt>
                <c:pt idx="127">
                  <c:v>0.6533324679375595</c:v>
                </c:pt>
                <c:pt idx="128">
                  <c:v>0.6526021100599575</c:v>
                </c:pt>
                <c:pt idx="129">
                  <c:v>0.63315423805621318</c:v>
                </c:pt>
                <c:pt idx="130">
                  <c:v>0.60909394378278914</c:v>
                </c:pt>
                <c:pt idx="131">
                  <c:v>0.56516271461371836</c:v>
                </c:pt>
                <c:pt idx="132">
                  <c:v>0.56903602341272841</c:v>
                </c:pt>
                <c:pt idx="133">
                  <c:v>0.57528942129063665</c:v>
                </c:pt>
                <c:pt idx="134">
                  <c:v>0.61267474575451841</c:v>
                </c:pt>
                <c:pt idx="135">
                  <c:v>0.62641467596615297</c:v>
                </c:pt>
                <c:pt idx="136">
                  <c:v>0.59042891369170714</c:v>
                </c:pt>
                <c:pt idx="137">
                  <c:v>0.59044158791794521</c:v>
                </c:pt>
                <c:pt idx="138">
                  <c:v>0.57507239988121706</c:v>
                </c:pt>
                <c:pt idx="139">
                  <c:v>0.59028323673607408</c:v>
                </c:pt>
                <c:pt idx="140">
                  <c:v>0.55502482604365366</c:v>
                </c:pt>
                <c:pt idx="141">
                  <c:v>0.58742462951398577</c:v>
                </c:pt>
                <c:pt idx="142">
                  <c:v>0.56126704051355336</c:v>
                </c:pt>
                <c:pt idx="143">
                  <c:v>0.63352996890652391</c:v>
                </c:pt>
                <c:pt idx="144">
                  <c:v>0.60236669772770157</c:v>
                </c:pt>
                <c:pt idx="145">
                  <c:v>0.63112858962273766</c:v>
                </c:pt>
                <c:pt idx="146">
                  <c:v>0.58111095314722017</c:v>
                </c:pt>
                <c:pt idx="147">
                  <c:v>0.59710173958172197</c:v>
                </c:pt>
                <c:pt idx="148">
                  <c:v>0.56557321526916338</c:v>
                </c:pt>
                <c:pt idx="149">
                  <c:v>0.50736162111719463</c:v>
                </c:pt>
                <c:pt idx="150">
                  <c:v>0.12058444738169427</c:v>
                </c:pt>
                <c:pt idx="151">
                  <c:v>-1.1989182913323723E-2</c:v>
                </c:pt>
                <c:pt idx="152">
                  <c:v>0.16509782975433288</c:v>
                </c:pt>
                <c:pt idx="153">
                  <c:v>-0.18410451912297979</c:v>
                </c:pt>
                <c:pt idx="154">
                  <c:v>0.25223835307942882</c:v>
                </c:pt>
                <c:pt idx="155">
                  <c:v>0.44425576382992615</c:v>
                </c:pt>
                <c:pt idx="156">
                  <c:v>0.58589232043329642</c:v>
                </c:pt>
                <c:pt idx="157">
                  <c:v>0.62938598244773325</c:v>
                </c:pt>
                <c:pt idx="158">
                  <c:v>0.63760548426780717</c:v>
                </c:pt>
                <c:pt idx="159">
                  <c:v>0.60510371616886016</c:v>
                </c:pt>
                <c:pt idx="160">
                  <c:v>0.53236522864321234</c:v>
                </c:pt>
                <c:pt idx="161">
                  <c:v>0.43923191454342081</c:v>
                </c:pt>
                <c:pt idx="162">
                  <c:v>0.53003319566004281</c:v>
                </c:pt>
                <c:pt idx="163">
                  <c:v>0</c:v>
                </c:pt>
                <c:pt idx="164">
                  <c:v>0.54205175431248709</c:v>
                </c:pt>
                <c:pt idx="165">
                  <c:v>0.48832973552910525</c:v>
                </c:pt>
                <c:pt idx="166">
                  <c:v>0.46536096264371246</c:v>
                </c:pt>
                <c:pt idx="167">
                  <c:v>0.39813025671221464</c:v>
                </c:pt>
                <c:pt idx="168">
                  <c:v>0.6277528944445655</c:v>
                </c:pt>
                <c:pt idx="169">
                  <c:v>0.47898748210649217</c:v>
                </c:pt>
                <c:pt idx="170">
                  <c:v>0.75044849883448894</c:v>
                </c:pt>
                <c:pt idx="171">
                  <c:v>0.78880178291956138</c:v>
                </c:pt>
                <c:pt idx="172">
                  <c:v>0.68797668453398297</c:v>
                </c:pt>
                <c:pt idx="173">
                  <c:v>2.0156386292872317</c:v>
                </c:pt>
                <c:pt idx="174">
                  <c:v>0.59634371838258382</c:v>
                </c:pt>
                <c:pt idx="175">
                  <c:v>0.91095138051868207</c:v>
                </c:pt>
                <c:pt idx="176">
                  <c:v>0.94795281054823044</c:v>
                </c:pt>
                <c:pt idx="177">
                  <c:v>0.99307958477508651</c:v>
                </c:pt>
                <c:pt idx="178">
                  <c:v>1.0000000000039317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A0-4DBD-B09B-7EDAB8391AE4}"/>
            </c:ext>
          </c:extLst>
        </c:ser>
        <c:ser>
          <c:idx val="3"/>
          <c:order val="3"/>
          <c:tx>
            <c:strRef>
              <c:f>indicator_raws!$L$1:$L$15</c:f>
              <c:strCache>
                <c:ptCount val="15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indicator_raws!$H$16:$H$228</c:f>
              <c:numCache>
                <c:formatCode>[$-409]d\-mmm;@</c:formatCode>
                <c:ptCount val="213"/>
                <c:pt idx="0">
                  <c:v>40862</c:v>
                </c:pt>
                <c:pt idx="1">
                  <c:v>40863</c:v>
                </c:pt>
                <c:pt idx="2">
                  <c:v>40864</c:v>
                </c:pt>
                <c:pt idx="3">
                  <c:v>40865</c:v>
                </c:pt>
                <c:pt idx="4">
                  <c:v>40866</c:v>
                </c:pt>
                <c:pt idx="5">
                  <c:v>40867</c:v>
                </c:pt>
                <c:pt idx="6">
                  <c:v>40868</c:v>
                </c:pt>
                <c:pt idx="7">
                  <c:v>40869</c:v>
                </c:pt>
                <c:pt idx="8">
                  <c:v>40870</c:v>
                </c:pt>
                <c:pt idx="9">
                  <c:v>40871</c:v>
                </c:pt>
                <c:pt idx="10">
                  <c:v>40872</c:v>
                </c:pt>
                <c:pt idx="11">
                  <c:v>40873</c:v>
                </c:pt>
                <c:pt idx="12">
                  <c:v>40874</c:v>
                </c:pt>
                <c:pt idx="13">
                  <c:v>40875</c:v>
                </c:pt>
                <c:pt idx="14">
                  <c:v>40876</c:v>
                </c:pt>
                <c:pt idx="15">
                  <c:v>40877</c:v>
                </c:pt>
                <c:pt idx="16">
                  <c:v>40878</c:v>
                </c:pt>
                <c:pt idx="17">
                  <c:v>40879</c:v>
                </c:pt>
                <c:pt idx="18">
                  <c:v>40880</c:v>
                </c:pt>
                <c:pt idx="19">
                  <c:v>40881</c:v>
                </c:pt>
                <c:pt idx="20">
                  <c:v>40882</c:v>
                </c:pt>
                <c:pt idx="21">
                  <c:v>40883</c:v>
                </c:pt>
                <c:pt idx="22">
                  <c:v>40884</c:v>
                </c:pt>
                <c:pt idx="23">
                  <c:v>40885</c:v>
                </c:pt>
                <c:pt idx="24">
                  <c:v>40886</c:v>
                </c:pt>
                <c:pt idx="25">
                  <c:v>40887</c:v>
                </c:pt>
                <c:pt idx="26">
                  <c:v>40888</c:v>
                </c:pt>
                <c:pt idx="27">
                  <c:v>40889</c:v>
                </c:pt>
                <c:pt idx="28">
                  <c:v>40890</c:v>
                </c:pt>
                <c:pt idx="29">
                  <c:v>40891</c:v>
                </c:pt>
                <c:pt idx="30">
                  <c:v>40892</c:v>
                </c:pt>
                <c:pt idx="31">
                  <c:v>40893</c:v>
                </c:pt>
                <c:pt idx="32">
                  <c:v>40894</c:v>
                </c:pt>
                <c:pt idx="33">
                  <c:v>40895</c:v>
                </c:pt>
                <c:pt idx="34">
                  <c:v>40896</c:v>
                </c:pt>
                <c:pt idx="35">
                  <c:v>40897</c:v>
                </c:pt>
                <c:pt idx="36">
                  <c:v>40898</c:v>
                </c:pt>
                <c:pt idx="37">
                  <c:v>40899</c:v>
                </c:pt>
                <c:pt idx="38">
                  <c:v>40900</c:v>
                </c:pt>
                <c:pt idx="39">
                  <c:v>40901</c:v>
                </c:pt>
                <c:pt idx="40">
                  <c:v>40902</c:v>
                </c:pt>
                <c:pt idx="41">
                  <c:v>40903</c:v>
                </c:pt>
                <c:pt idx="42">
                  <c:v>40904</c:v>
                </c:pt>
                <c:pt idx="43">
                  <c:v>40905</c:v>
                </c:pt>
                <c:pt idx="44">
                  <c:v>40906</c:v>
                </c:pt>
                <c:pt idx="45">
                  <c:v>40907</c:v>
                </c:pt>
                <c:pt idx="46">
                  <c:v>40908</c:v>
                </c:pt>
                <c:pt idx="47">
                  <c:v>40909</c:v>
                </c:pt>
                <c:pt idx="48">
                  <c:v>40910</c:v>
                </c:pt>
                <c:pt idx="49">
                  <c:v>40911</c:v>
                </c:pt>
                <c:pt idx="50">
                  <c:v>40912</c:v>
                </c:pt>
                <c:pt idx="51">
                  <c:v>40913</c:v>
                </c:pt>
                <c:pt idx="52">
                  <c:v>40914</c:v>
                </c:pt>
                <c:pt idx="53">
                  <c:v>40915</c:v>
                </c:pt>
                <c:pt idx="54">
                  <c:v>40916</c:v>
                </c:pt>
                <c:pt idx="55">
                  <c:v>40917</c:v>
                </c:pt>
                <c:pt idx="56">
                  <c:v>40918</c:v>
                </c:pt>
                <c:pt idx="57">
                  <c:v>40919</c:v>
                </c:pt>
                <c:pt idx="58">
                  <c:v>40920</c:v>
                </c:pt>
                <c:pt idx="59">
                  <c:v>40921</c:v>
                </c:pt>
                <c:pt idx="60">
                  <c:v>40922</c:v>
                </c:pt>
                <c:pt idx="61">
                  <c:v>40923</c:v>
                </c:pt>
                <c:pt idx="62">
                  <c:v>40924</c:v>
                </c:pt>
                <c:pt idx="63">
                  <c:v>40925</c:v>
                </c:pt>
                <c:pt idx="64">
                  <c:v>40926</c:v>
                </c:pt>
                <c:pt idx="65">
                  <c:v>40927</c:v>
                </c:pt>
                <c:pt idx="66">
                  <c:v>40928</c:v>
                </c:pt>
                <c:pt idx="67">
                  <c:v>40929</c:v>
                </c:pt>
                <c:pt idx="68">
                  <c:v>40930</c:v>
                </c:pt>
                <c:pt idx="69">
                  <c:v>40931</c:v>
                </c:pt>
                <c:pt idx="70">
                  <c:v>40932</c:v>
                </c:pt>
                <c:pt idx="71">
                  <c:v>40933</c:v>
                </c:pt>
                <c:pt idx="72">
                  <c:v>40934</c:v>
                </c:pt>
                <c:pt idx="73">
                  <c:v>40935</c:v>
                </c:pt>
                <c:pt idx="74">
                  <c:v>40936</c:v>
                </c:pt>
                <c:pt idx="75">
                  <c:v>40937</c:v>
                </c:pt>
                <c:pt idx="76">
                  <c:v>40938</c:v>
                </c:pt>
                <c:pt idx="77">
                  <c:v>40939</c:v>
                </c:pt>
                <c:pt idx="78">
                  <c:v>40940</c:v>
                </c:pt>
                <c:pt idx="79">
                  <c:v>40941</c:v>
                </c:pt>
                <c:pt idx="80">
                  <c:v>40942</c:v>
                </c:pt>
                <c:pt idx="81">
                  <c:v>40943</c:v>
                </c:pt>
                <c:pt idx="82">
                  <c:v>40944</c:v>
                </c:pt>
                <c:pt idx="83">
                  <c:v>40945</c:v>
                </c:pt>
                <c:pt idx="84">
                  <c:v>40946</c:v>
                </c:pt>
                <c:pt idx="85">
                  <c:v>40947</c:v>
                </c:pt>
                <c:pt idx="86">
                  <c:v>40948</c:v>
                </c:pt>
                <c:pt idx="87">
                  <c:v>40949</c:v>
                </c:pt>
                <c:pt idx="88">
                  <c:v>40950</c:v>
                </c:pt>
                <c:pt idx="89">
                  <c:v>40951</c:v>
                </c:pt>
                <c:pt idx="90">
                  <c:v>40952</c:v>
                </c:pt>
                <c:pt idx="91">
                  <c:v>40953</c:v>
                </c:pt>
                <c:pt idx="92">
                  <c:v>40954</c:v>
                </c:pt>
                <c:pt idx="93">
                  <c:v>40955</c:v>
                </c:pt>
                <c:pt idx="94">
                  <c:v>40956</c:v>
                </c:pt>
                <c:pt idx="95">
                  <c:v>40957</c:v>
                </c:pt>
                <c:pt idx="96">
                  <c:v>40958</c:v>
                </c:pt>
                <c:pt idx="97">
                  <c:v>40959</c:v>
                </c:pt>
                <c:pt idx="98">
                  <c:v>40960</c:v>
                </c:pt>
                <c:pt idx="99">
                  <c:v>40961</c:v>
                </c:pt>
                <c:pt idx="100">
                  <c:v>40962</c:v>
                </c:pt>
                <c:pt idx="101">
                  <c:v>40963</c:v>
                </c:pt>
                <c:pt idx="102">
                  <c:v>40964</c:v>
                </c:pt>
                <c:pt idx="103">
                  <c:v>40965</c:v>
                </c:pt>
                <c:pt idx="104">
                  <c:v>40966</c:v>
                </c:pt>
                <c:pt idx="105">
                  <c:v>40967</c:v>
                </c:pt>
                <c:pt idx="106">
                  <c:v>40968</c:v>
                </c:pt>
                <c:pt idx="107">
                  <c:v>40969</c:v>
                </c:pt>
                <c:pt idx="108">
                  <c:v>40970</c:v>
                </c:pt>
                <c:pt idx="109">
                  <c:v>40971</c:v>
                </c:pt>
                <c:pt idx="110">
                  <c:v>40972</c:v>
                </c:pt>
                <c:pt idx="111">
                  <c:v>40973</c:v>
                </c:pt>
                <c:pt idx="112">
                  <c:v>40974</c:v>
                </c:pt>
                <c:pt idx="113">
                  <c:v>40975</c:v>
                </c:pt>
                <c:pt idx="114">
                  <c:v>40976</c:v>
                </c:pt>
                <c:pt idx="115">
                  <c:v>40977</c:v>
                </c:pt>
                <c:pt idx="116">
                  <c:v>40978</c:v>
                </c:pt>
                <c:pt idx="117">
                  <c:v>40979</c:v>
                </c:pt>
                <c:pt idx="118">
                  <c:v>40980</c:v>
                </c:pt>
                <c:pt idx="119">
                  <c:v>40981</c:v>
                </c:pt>
                <c:pt idx="120">
                  <c:v>40982</c:v>
                </c:pt>
                <c:pt idx="121">
                  <c:v>40983</c:v>
                </c:pt>
                <c:pt idx="122">
                  <c:v>40984</c:v>
                </c:pt>
                <c:pt idx="123">
                  <c:v>40985</c:v>
                </c:pt>
                <c:pt idx="124">
                  <c:v>40986</c:v>
                </c:pt>
                <c:pt idx="125">
                  <c:v>40987</c:v>
                </c:pt>
                <c:pt idx="126">
                  <c:v>40988</c:v>
                </c:pt>
                <c:pt idx="127">
                  <c:v>40989</c:v>
                </c:pt>
                <c:pt idx="128">
                  <c:v>40990</c:v>
                </c:pt>
                <c:pt idx="129">
                  <c:v>40991</c:v>
                </c:pt>
                <c:pt idx="130">
                  <c:v>40992</c:v>
                </c:pt>
                <c:pt idx="131">
                  <c:v>40993</c:v>
                </c:pt>
                <c:pt idx="132">
                  <c:v>40994</c:v>
                </c:pt>
                <c:pt idx="133">
                  <c:v>40995</c:v>
                </c:pt>
                <c:pt idx="134">
                  <c:v>40996</c:v>
                </c:pt>
                <c:pt idx="135">
                  <c:v>40997</c:v>
                </c:pt>
                <c:pt idx="136">
                  <c:v>40998</c:v>
                </c:pt>
                <c:pt idx="137">
                  <c:v>40999</c:v>
                </c:pt>
                <c:pt idx="138">
                  <c:v>41000</c:v>
                </c:pt>
                <c:pt idx="139">
                  <c:v>41001</c:v>
                </c:pt>
                <c:pt idx="140">
                  <c:v>41002</c:v>
                </c:pt>
                <c:pt idx="141">
                  <c:v>41003</c:v>
                </c:pt>
                <c:pt idx="142">
                  <c:v>41004</c:v>
                </c:pt>
                <c:pt idx="143">
                  <c:v>41005</c:v>
                </c:pt>
                <c:pt idx="144">
                  <c:v>41006</c:v>
                </c:pt>
                <c:pt idx="145">
                  <c:v>41007</c:v>
                </c:pt>
                <c:pt idx="146">
                  <c:v>41008</c:v>
                </c:pt>
                <c:pt idx="147">
                  <c:v>41009</c:v>
                </c:pt>
                <c:pt idx="148">
                  <c:v>41010</c:v>
                </c:pt>
                <c:pt idx="149">
                  <c:v>41011</c:v>
                </c:pt>
                <c:pt idx="150">
                  <c:v>41012</c:v>
                </c:pt>
                <c:pt idx="151">
                  <c:v>41013</c:v>
                </c:pt>
                <c:pt idx="152">
                  <c:v>41014</c:v>
                </c:pt>
                <c:pt idx="153">
                  <c:v>41015</c:v>
                </c:pt>
                <c:pt idx="154">
                  <c:v>41016</c:v>
                </c:pt>
                <c:pt idx="155">
                  <c:v>41017</c:v>
                </c:pt>
                <c:pt idx="156">
                  <c:v>41018</c:v>
                </c:pt>
                <c:pt idx="157">
                  <c:v>41019</c:v>
                </c:pt>
                <c:pt idx="158">
                  <c:v>41020</c:v>
                </c:pt>
                <c:pt idx="159">
                  <c:v>41021</c:v>
                </c:pt>
                <c:pt idx="160">
                  <c:v>41022</c:v>
                </c:pt>
                <c:pt idx="161">
                  <c:v>41023</c:v>
                </c:pt>
                <c:pt idx="162">
                  <c:v>41024</c:v>
                </c:pt>
                <c:pt idx="163">
                  <c:v>41025</c:v>
                </c:pt>
                <c:pt idx="164">
                  <c:v>41026</c:v>
                </c:pt>
                <c:pt idx="165">
                  <c:v>41027</c:v>
                </c:pt>
                <c:pt idx="166">
                  <c:v>41028</c:v>
                </c:pt>
                <c:pt idx="167">
                  <c:v>41029</c:v>
                </c:pt>
                <c:pt idx="168">
                  <c:v>41030</c:v>
                </c:pt>
                <c:pt idx="169">
                  <c:v>41031</c:v>
                </c:pt>
                <c:pt idx="170">
                  <c:v>41032</c:v>
                </c:pt>
                <c:pt idx="171">
                  <c:v>41033</c:v>
                </c:pt>
                <c:pt idx="172">
                  <c:v>41034</c:v>
                </c:pt>
                <c:pt idx="173">
                  <c:v>41035</c:v>
                </c:pt>
                <c:pt idx="174">
                  <c:v>41036</c:v>
                </c:pt>
                <c:pt idx="175">
                  <c:v>41037</c:v>
                </c:pt>
                <c:pt idx="176">
                  <c:v>41038</c:v>
                </c:pt>
                <c:pt idx="177">
                  <c:v>41039</c:v>
                </c:pt>
                <c:pt idx="178">
                  <c:v>41040</c:v>
                </c:pt>
                <c:pt idx="179">
                  <c:v>41041</c:v>
                </c:pt>
                <c:pt idx="180">
                  <c:v>41042</c:v>
                </c:pt>
                <c:pt idx="181">
                  <c:v>41043</c:v>
                </c:pt>
                <c:pt idx="182">
                  <c:v>41044</c:v>
                </c:pt>
                <c:pt idx="183">
                  <c:v>41045</c:v>
                </c:pt>
                <c:pt idx="184">
                  <c:v>41046</c:v>
                </c:pt>
                <c:pt idx="185">
                  <c:v>41047</c:v>
                </c:pt>
                <c:pt idx="186">
                  <c:v>41048</c:v>
                </c:pt>
                <c:pt idx="187">
                  <c:v>41049</c:v>
                </c:pt>
                <c:pt idx="188">
                  <c:v>41050</c:v>
                </c:pt>
                <c:pt idx="189">
                  <c:v>41051</c:v>
                </c:pt>
                <c:pt idx="190">
                  <c:v>41052</c:v>
                </c:pt>
                <c:pt idx="191">
                  <c:v>41053</c:v>
                </c:pt>
                <c:pt idx="192">
                  <c:v>41054</c:v>
                </c:pt>
                <c:pt idx="193">
                  <c:v>41055</c:v>
                </c:pt>
                <c:pt idx="194">
                  <c:v>41056</c:v>
                </c:pt>
                <c:pt idx="195">
                  <c:v>41057</c:v>
                </c:pt>
                <c:pt idx="196">
                  <c:v>41058</c:v>
                </c:pt>
                <c:pt idx="197">
                  <c:v>41059</c:v>
                </c:pt>
                <c:pt idx="198">
                  <c:v>41060</c:v>
                </c:pt>
                <c:pt idx="199">
                  <c:v>41061</c:v>
                </c:pt>
                <c:pt idx="200">
                  <c:v>41062</c:v>
                </c:pt>
                <c:pt idx="201">
                  <c:v>41063</c:v>
                </c:pt>
                <c:pt idx="202">
                  <c:v>41064</c:v>
                </c:pt>
                <c:pt idx="203">
                  <c:v>41065</c:v>
                </c:pt>
                <c:pt idx="204">
                  <c:v>41066</c:v>
                </c:pt>
                <c:pt idx="205">
                  <c:v>41067</c:v>
                </c:pt>
                <c:pt idx="206">
                  <c:v>41068</c:v>
                </c:pt>
                <c:pt idx="207">
                  <c:v>41069</c:v>
                </c:pt>
                <c:pt idx="208">
                  <c:v>41070</c:v>
                </c:pt>
                <c:pt idx="209">
                  <c:v>41071</c:v>
                </c:pt>
                <c:pt idx="210">
                  <c:v>41072</c:v>
                </c:pt>
                <c:pt idx="211">
                  <c:v>41073</c:v>
                </c:pt>
                <c:pt idx="212">
                  <c:v>41074</c:v>
                </c:pt>
              </c:numCache>
            </c:numRef>
          </c:cat>
          <c:val>
            <c:numRef>
              <c:f>indicator_raws!$L$16:$L$228</c:f>
              <c:numCache>
                <c:formatCode>General</c:formatCode>
                <c:ptCount val="2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0.8154815903457584</c:v>
                </c:pt>
                <c:pt idx="17">
                  <c:v>0.86335195501115736</c:v>
                </c:pt>
                <c:pt idx="18">
                  <c:v>0.92023815267426212</c:v>
                </c:pt>
                <c:pt idx="19">
                  <c:v>0.96575044504750784</c:v>
                </c:pt>
                <c:pt idx="20">
                  <c:v>0.88739707188819517</c:v>
                </c:pt>
                <c:pt idx="21">
                  <c:v>0.85316541225265963</c:v>
                </c:pt>
                <c:pt idx="22">
                  <c:v>0.77646803844684231</c:v>
                </c:pt>
                <c:pt idx="23">
                  <c:v>0.82171959049900334</c:v>
                </c:pt>
                <c:pt idx="24">
                  <c:v>0.85240466099554146</c:v>
                </c:pt>
                <c:pt idx="25">
                  <c:v>0.81502600257977309</c:v>
                </c:pt>
                <c:pt idx="26">
                  <c:v>0.82604728117222637</c:v>
                </c:pt>
                <c:pt idx="27">
                  <c:v>0.7922210288262117</c:v>
                </c:pt>
                <c:pt idx="28">
                  <c:v>0.80057647573639412</c:v>
                </c:pt>
                <c:pt idx="29">
                  <c:v>0.81534043637361053</c:v>
                </c:pt>
                <c:pt idx="30">
                  <c:v>0.82321662917885119</c:v>
                </c:pt>
                <c:pt idx="31">
                  <c:v>0.76792909203806559</c:v>
                </c:pt>
                <c:pt idx="32">
                  <c:v>0.8037975726635459</c:v>
                </c:pt>
                <c:pt idx="33">
                  <c:v>0.71837009871173996</c:v>
                </c:pt>
                <c:pt idx="34">
                  <c:v>0.77413854218601552</c:v>
                </c:pt>
                <c:pt idx="35">
                  <c:v>0.7896684589732339</c:v>
                </c:pt>
                <c:pt idx="36">
                  <c:v>0.78941882890498394</c:v>
                </c:pt>
                <c:pt idx="37">
                  <c:v>0.78942014594611787</c:v>
                </c:pt>
                <c:pt idx="38">
                  <c:v>0.78498807251789215</c:v>
                </c:pt>
                <c:pt idx="39">
                  <c:v>0.76796848245691962</c:v>
                </c:pt>
                <c:pt idx="40">
                  <c:v>0.77274050480572509</c:v>
                </c:pt>
                <c:pt idx="41">
                  <c:v>0.75852981196516323</c:v>
                </c:pt>
                <c:pt idx="42">
                  <c:v>0.76176226357938881</c:v>
                </c:pt>
                <c:pt idx="43">
                  <c:v>0.76238065856721371</c:v>
                </c:pt>
                <c:pt idx="44">
                  <c:v>0.75077294438446218</c:v>
                </c:pt>
                <c:pt idx="45">
                  <c:v>0.74181024594635614</c:v>
                </c:pt>
                <c:pt idx="46">
                  <c:v>0.72000634820801057</c:v>
                </c:pt>
                <c:pt idx="47">
                  <c:v>0.57032477240585089</c:v>
                </c:pt>
                <c:pt idx="48">
                  <c:v>0.37627632278927142</c:v>
                </c:pt>
                <c:pt idx="49">
                  <c:v>0.45544492549444909</c:v>
                </c:pt>
                <c:pt idx="50">
                  <c:v>0.61784255350690975</c:v>
                </c:pt>
                <c:pt idx="51">
                  <c:v>0.73048303390440794</c:v>
                </c:pt>
                <c:pt idx="52">
                  <c:v>0.73941181864135119</c:v>
                </c:pt>
                <c:pt idx="53">
                  <c:v>0.74383561513262131</c:v>
                </c:pt>
                <c:pt idx="54">
                  <c:v>0.71197843824878071</c:v>
                </c:pt>
                <c:pt idx="55">
                  <c:v>0.7088207490298345</c:v>
                </c:pt>
                <c:pt idx="56">
                  <c:v>0.70517983002646156</c:v>
                </c:pt>
                <c:pt idx="57">
                  <c:v>0.71587972369661523</c:v>
                </c:pt>
                <c:pt idx="58">
                  <c:v>0.72176389795545814</c:v>
                </c:pt>
                <c:pt idx="59">
                  <c:v>0.69991614398826096</c:v>
                </c:pt>
                <c:pt idx="60">
                  <c:v>0.69240652355316357</c:v>
                </c:pt>
                <c:pt idx="61">
                  <c:v>0.6821385458121606</c:v>
                </c:pt>
                <c:pt idx="62">
                  <c:v>0.69207894498357381</c:v>
                </c:pt>
                <c:pt idx="63">
                  <c:v>0.67410404778278399</c:v>
                </c:pt>
                <c:pt idx="64">
                  <c:v>0.66798891425381113</c:v>
                </c:pt>
                <c:pt idx="65">
                  <c:v>0.6917958241802018</c:v>
                </c:pt>
                <c:pt idx="66">
                  <c:v>0.69760798284701742</c:v>
                </c:pt>
                <c:pt idx="67">
                  <c:v>0.68259666322641388</c:v>
                </c:pt>
                <c:pt idx="68">
                  <c:v>0.68095320701360296</c:v>
                </c:pt>
                <c:pt idx="69">
                  <c:v>0.69307266532039713</c:v>
                </c:pt>
                <c:pt idx="70">
                  <c:v>0.68787946108665654</c:v>
                </c:pt>
                <c:pt idx="71">
                  <c:v>0.68841016530217247</c:v>
                </c:pt>
                <c:pt idx="72">
                  <c:v>0.6792549225295974</c:v>
                </c:pt>
                <c:pt idx="73">
                  <c:v>0.68866129328996128</c:v>
                </c:pt>
                <c:pt idx="74">
                  <c:v>0.69260083611586143</c:v>
                </c:pt>
                <c:pt idx="75">
                  <c:v>0.69442647836482674</c:v>
                </c:pt>
                <c:pt idx="76">
                  <c:v>0.71348908724426152</c:v>
                </c:pt>
                <c:pt idx="77">
                  <c:v>0.7279570603248301</c:v>
                </c:pt>
                <c:pt idx="78">
                  <c:v>0.72014784090588146</c:v>
                </c:pt>
                <c:pt idx="79">
                  <c:v>0.71447019742095341</c:v>
                </c:pt>
                <c:pt idx="80">
                  <c:v>0.72012991987854835</c:v>
                </c:pt>
                <c:pt idx="81">
                  <c:v>0.72073441269173366</c:v>
                </c:pt>
                <c:pt idx="82">
                  <c:v>0.72310140090525254</c:v>
                </c:pt>
                <c:pt idx="83">
                  <c:v>0.71782002475145357</c:v>
                </c:pt>
                <c:pt idx="84">
                  <c:v>0.7247337764568661</c:v>
                </c:pt>
                <c:pt idx="85">
                  <c:v>0.70712277635491416</c:v>
                </c:pt>
                <c:pt idx="86">
                  <c:v>0.71348321753236466</c:v>
                </c:pt>
                <c:pt idx="87">
                  <c:v>0.72542597007504883</c:v>
                </c:pt>
                <c:pt idx="88">
                  <c:v>0.73955468435966421</c:v>
                </c:pt>
                <c:pt idx="89">
                  <c:v>0.72922219372802255</c:v>
                </c:pt>
                <c:pt idx="90">
                  <c:v>0.73478791207438543</c:v>
                </c:pt>
                <c:pt idx="91">
                  <c:v>0.72901062613717504</c:v>
                </c:pt>
                <c:pt idx="92">
                  <c:v>0.72110893939546261</c:v>
                </c:pt>
                <c:pt idx="93">
                  <c:v>0.72837020705859978</c:v>
                </c:pt>
                <c:pt idx="94">
                  <c:v>0.71768958410397832</c:v>
                </c:pt>
                <c:pt idx="95">
                  <c:v>0.70972103124731734</c:v>
                </c:pt>
                <c:pt idx="96">
                  <c:v>0.72512671100989956</c:v>
                </c:pt>
                <c:pt idx="97">
                  <c:v>0.71465791691844927</c:v>
                </c:pt>
                <c:pt idx="98">
                  <c:v>0.70980929319266195</c:v>
                </c:pt>
                <c:pt idx="99">
                  <c:v>0.72608038181035228</c:v>
                </c:pt>
                <c:pt idx="100">
                  <c:v>0.71781623268896677</c:v>
                </c:pt>
                <c:pt idx="101">
                  <c:v>0.71443968732150887</c:v>
                </c:pt>
                <c:pt idx="102">
                  <c:v>0.71357480665770512</c:v>
                </c:pt>
                <c:pt idx="103">
                  <c:v>0.7161848333958879</c:v>
                </c:pt>
                <c:pt idx="104">
                  <c:v>0.69579378586032736</c:v>
                </c:pt>
                <c:pt idx="105">
                  <c:v>0.70156138738443341</c:v>
                </c:pt>
                <c:pt idx="106">
                  <c:v>0.72744894262867299</c:v>
                </c:pt>
                <c:pt idx="107">
                  <c:v>0.72637333902794365</c:v>
                </c:pt>
                <c:pt idx="108">
                  <c:v>0.72456159771826567</c:v>
                </c:pt>
                <c:pt idx="109">
                  <c:v>0.73905186914939724</c:v>
                </c:pt>
                <c:pt idx="110">
                  <c:v>0.70520432154857537</c:v>
                </c:pt>
                <c:pt idx="111">
                  <c:v>0.68827485732123717</c:v>
                </c:pt>
                <c:pt idx="112">
                  <c:v>0.67610539640142209</c:v>
                </c:pt>
                <c:pt idx="113">
                  <c:v>0.66240678164183886</c:v>
                </c:pt>
                <c:pt idx="114">
                  <c:v>0.65744223195387363</c:v>
                </c:pt>
                <c:pt idx="115">
                  <c:v>0.64331824710001262</c:v>
                </c:pt>
                <c:pt idx="116">
                  <c:v>0.65460001580789873</c:v>
                </c:pt>
                <c:pt idx="117">
                  <c:v>0.62518581431849785</c:v>
                </c:pt>
                <c:pt idx="118">
                  <c:v>0.61663467874035038</c:v>
                </c:pt>
                <c:pt idx="119">
                  <c:v>0.59370226546440175</c:v>
                </c:pt>
                <c:pt idx="120">
                  <c:v>0.56928829772309608</c:v>
                </c:pt>
                <c:pt idx="121">
                  <c:v>0.56152024166101411</c:v>
                </c:pt>
                <c:pt idx="122">
                  <c:v>0.52414645285897155</c:v>
                </c:pt>
                <c:pt idx="123">
                  <c:v>0.57876288770490325</c:v>
                </c:pt>
                <c:pt idx="124">
                  <c:v>0.56085676326604128</c:v>
                </c:pt>
                <c:pt idx="125">
                  <c:v>0.54905722467653995</c:v>
                </c:pt>
                <c:pt idx="126">
                  <c:v>0.53732462574770368</c:v>
                </c:pt>
                <c:pt idx="127">
                  <c:v>0.51433032043037452</c:v>
                </c:pt>
                <c:pt idx="128">
                  <c:v>0.50102239927114023</c:v>
                </c:pt>
                <c:pt idx="129">
                  <c:v>0.50327825222677314</c:v>
                </c:pt>
                <c:pt idx="130">
                  <c:v>0.50421097995283604</c:v>
                </c:pt>
                <c:pt idx="131">
                  <c:v>0.50771766843198851</c:v>
                </c:pt>
                <c:pt idx="132">
                  <c:v>0.44218245176828841</c:v>
                </c:pt>
                <c:pt idx="133">
                  <c:v>0.41643861447243269</c:v>
                </c:pt>
                <c:pt idx="134">
                  <c:v>0.38732830844555327</c:v>
                </c:pt>
                <c:pt idx="135">
                  <c:v>0.34299307635520243</c:v>
                </c:pt>
                <c:pt idx="136">
                  <c:v>0.40018579241023366</c:v>
                </c:pt>
                <c:pt idx="137">
                  <c:v>0.38795662257875596</c:v>
                </c:pt>
                <c:pt idx="138">
                  <c:v>0.28996802067778099</c:v>
                </c:pt>
                <c:pt idx="139">
                  <c:v>0.34239424484642872</c:v>
                </c:pt>
                <c:pt idx="140">
                  <c:v>0.49552139249742105</c:v>
                </c:pt>
                <c:pt idx="141">
                  <c:v>0.72732158785141732</c:v>
                </c:pt>
                <c:pt idx="142">
                  <c:v>0.70233905752601067</c:v>
                </c:pt>
                <c:pt idx="143">
                  <c:v>0.71015928282713281</c:v>
                </c:pt>
                <c:pt idx="144">
                  <c:v>0.66556664207788174</c:v>
                </c:pt>
                <c:pt idx="145">
                  <c:v>0.67938865507001955</c:v>
                </c:pt>
                <c:pt idx="146">
                  <c:v>0.3738555442522889</c:v>
                </c:pt>
                <c:pt idx="147">
                  <c:v>0.50071340428799482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A0-4DBD-B09B-7EDAB8391AE4}"/>
            </c:ext>
          </c:extLst>
        </c:ser>
        <c:ser>
          <c:idx val="4"/>
          <c:order val="4"/>
          <c:tx>
            <c:strRef>
              <c:f>indicator_raws!$M$1:$M$15</c:f>
              <c:strCache>
                <c:ptCount val="15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indicator_raws!$H$16:$H$228</c:f>
              <c:numCache>
                <c:formatCode>[$-409]d\-mmm;@</c:formatCode>
                <c:ptCount val="213"/>
                <c:pt idx="0">
                  <c:v>40862</c:v>
                </c:pt>
                <c:pt idx="1">
                  <c:v>40863</c:v>
                </c:pt>
                <c:pt idx="2">
                  <c:v>40864</c:v>
                </c:pt>
                <c:pt idx="3">
                  <c:v>40865</c:v>
                </c:pt>
                <c:pt idx="4">
                  <c:v>40866</c:v>
                </c:pt>
                <c:pt idx="5">
                  <c:v>40867</c:v>
                </c:pt>
                <c:pt idx="6">
                  <c:v>40868</c:v>
                </c:pt>
                <c:pt idx="7">
                  <c:v>40869</c:v>
                </c:pt>
                <c:pt idx="8">
                  <c:v>40870</c:v>
                </c:pt>
                <c:pt idx="9">
                  <c:v>40871</c:v>
                </c:pt>
                <c:pt idx="10">
                  <c:v>40872</c:v>
                </c:pt>
                <c:pt idx="11">
                  <c:v>40873</c:v>
                </c:pt>
                <c:pt idx="12">
                  <c:v>40874</c:v>
                </c:pt>
                <c:pt idx="13">
                  <c:v>40875</c:v>
                </c:pt>
                <c:pt idx="14">
                  <c:v>40876</c:v>
                </c:pt>
                <c:pt idx="15">
                  <c:v>40877</c:v>
                </c:pt>
                <c:pt idx="16">
                  <c:v>40878</c:v>
                </c:pt>
                <c:pt idx="17">
                  <c:v>40879</c:v>
                </c:pt>
                <c:pt idx="18">
                  <c:v>40880</c:v>
                </c:pt>
                <c:pt idx="19">
                  <c:v>40881</c:v>
                </c:pt>
                <c:pt idx="20">
                  <c:v>40882</c:v>
                </c:pt>
                <c:pt idx="21">
                  <c:v>40883</c:v>
                </c:pt>
                <c:pt idx="22">
                  <c:v>40884</c:v>
                </c:pt>
                <c:pt idx="23">
                  <c:v>40885</c:v>
                </c:pt>
                <c:pt idx="24">
                  <c:v>40886</c:v>
                </c:pt>
                <c:pt idx="25">
                  <c:v>40887</c:v>
                </c:pt>
                <c:pt idx="26">
                  <c:v>40888</c:v>
                </c:pt>
                <c:pt idx="27">
                  <c:v>40889</c:v>
                </c:pt>
                <c:pt idx="28">
                  <c:v>40890</c:v>
                </c:pt>
                <c:pt idx="29">
                  <c:v>40891</c:v>
                </c:pt>
                <c:pt idx="30">
                  <c:v>40892</c:v>
                </c:pt>
                <c:pt idx="31">
                  <c:v>40893</c:v>
                </c:pt>
                <c:pt idx="32">
                  <c:v>40894</c:v>
                </c:pt>
                <c:pt idx="33">
                  <c:v>40895</c:v>
                </c:pt>
                <c:pt idx="34">
                  <c:v>40896</c:v>
                </c:pt>
                <c:pt idx="35">
                  <c:v>40897</c:v>
                </c:pt>
                <c:pt idx="36">
                  <c:v>40898</c:v>
                </c:pt>
                <c:pt idx="37">
                  <c:v>40899</c:v>
                </c:pt>
                <c:pt idx="38">
                  <c:v>40900</c:v>
                </c:pt>
                <c:pt idx="39">
                  <c:v>40901</c:v>
                </c:pt>
                <c:pt idx="40">
                  <c:v>40902</c:v>
                </c:pt>
                <c:pt idx="41">
                  <c:v>40903</c:v>
                </c:pt>
                <c:pt idx="42">
                  <c:v>40904</c:v>
                </c:pt>
                <c:pt idx="43">
                  <c:v>40905</c:v>
                </c:pt>
                <c:pt idx="44">
                  <c:v>40906</c:v>
                </c:pt>
                <c:pt idx="45">
                  <c:v>40907</c:v>
                </c:pt>
                <c:pt idx="46">
                  <c:v>40908</c:v>
                </c:pt>
                <c:pt idx="47">
                  <c:v>40909</c:v>
                </c:pt>
                <c:pt idx="48">
                  <c:v>40910</c:v>
                </c:pt>
                <c:pt idx="49">
                  <c:v>40911</c:v>
                </c:pt>
                <c:pt idx="50">
                  <c:v>40912</c:v>
                </c:pt>
                <c:pt idx="51">
                  <c:v>40913</c:v>
                </c:pt>
                <c:pt idx="52">
                  <c:v>40914</c:v>
                </c:pt>
                <c:pt idx="53">
                  <c:v>40915</c:v>
                </c:pt>
                <c:pt idx="54">
                  <c:v>40916</c:v>
                </c:pt>
                <c:pt idx="55">
                  <c:v>40917</c:v>
                </c:pt>
                <c:pt idx="56">
                  <c:v>40918</c:v>
                </c:pt>
                <c:pt idx="57">
                  <c:v>40919</c:v>
                </c:pt>
                <c:pt idx="58">
                  <c:v>40920</c:v>
                </c:pt>
                <c:pt idx="59">
                  <c:v>40921</c:v>
                </c:pt>
                <c:pt idx="60">
                  <c:v>40922</c:v>
                </c:pt>
                <c:pt idx="61">
                  <c:v>40923</c:v>
                </c:pt>
                <c:pt idx="62">
                  <c:v>40924</c:v>
                </c:pt>
                <c:pt idx="63">
                  <c:v>40925</c:v>
                </c:pt>
                <c:pt idx="64">
                  <c:v>40926</c:v>
                </c:pt>
                <c:pt idx="65">
                  <c:v>40927</c:v>
                </c:pt>
                <c:pt idx="66">
                  <c:v>40928</c:v>
                </c:pt>
                <c:pt idx="67">
                  <c:v>40929</c:v>
                </c:pt>
                <c:pt idx="68">
                  <c:v>40930</c:v>
                </c:pt>
                <c:pt idx="69">
                  <c:v>40931</c:v>
                </c:pt>
                <c:pt idx="70">
                  <c:v>40932</c:v>
                </c:pt>
                <c:pt idx="71">
                  <c:v>40933</c:v>
                </c:pt>
                <c:pt idx="72">
                  <c:v>40934</c:v>
                </c:pt>
                <c:pt idx="73">
                  <c:v>40935</c:v>
                </c:pt>
                <c:pt idx="74">
                  <c:v>40936</c:v>
                </c:pt>
                <c:pt idx="75">
                  <c:v>40937</c:v>
                </c:pt>
                <c:pt idx="76">
                  <c:v>40938</c:v>
                </c:pt>
                <c:pt idx="77">
                  <c:v>40939</c:v>
                </c:pt>
                <c:pt idx="78">
                  <c:v>40940</c:v>
                </c:pt>
                <c:pt idx="79">
                  <c:v>40941</c:v>
                </c:pt>
                <c:pt idx="80">
                  <c:v>40942</c:v>
                </c:pt>
                <c:pt idx="81">
                  <c:v>40943</c:v>
                </c:pt>
                <c:pt idx="82">
                  <c:v>40944</c:v>
                </c:pt>
                <c:pt idx="83">
                  <c:v>40945</c:v>
                </c:pt>
                <c:pt idx="84">
                  <c:v>40946</c:v>
                </c:pt>
                <c:pt idx="85">
                  <c:v>40947</c:v>
                </c:pt>
                <c:pt idx="86">
                  <c:v>40948</c:v>
                </c:pt>
                <c:pt idx="87">
                  <c:v>40949</c:v>
                </c:pt>
                <c:pt idx="88">
                  <c:v>40950</c:v>
                </c:pt>
                <c:pt idx="89">
                  <c:v>40951</c:v>
                </c:pt>
                <c:pt idx="90">
                  <c:v>40952</c:v>
                </c:pt>
                <c:pt idx="91">
                  <c:v>40953</c:v>
                </c:pt>
                <c:pt idx="92">
                  <c:v>40954</c:v>
                </c:pt>
                <c:pt idx="93">
                  <c:v>40955</c:v>
                </c:pt>
                <c:pt idx="94">
                  <c:v>40956</c:v>
                </c:pt>
                <c:pt idx="95">
                  <c:v>40957</c:v>
                </c:pt>
                <c:pt idx="96">
                  <c:v>40958</c:v>
                </c:pt>
                <c:pt idx="97">
                  <c:v>40959</c:v>
                </c:pt>
                <c:pt idx="98">
                  <c:v>40960</c:v>
                </c:pt>
                <c:pt idx="99">
                  <c:v>40961</c:v>
                </c:pt>
                <c:pt idx="100">
                  <c:v>40962</c:v>
                </c:pt>
                <c:pt idx="101">
                  <c:v>40963</c:v>
                </c:pt>
                <c:pt idx="102">
                  <c:v>40964</c:v>
                </c:pt>
                <c:pt idx="103">
                  <c:v>40965</c:v>
                </c:pt>
                <c:pt idx="104">
                  <c:v>40966</c:v>
                </c:pt>
                <c:pt idx="105">
                  <c:v>40967</c:v>
                </c:pt>
                <c:pt idx="106">
                  <c:v>40968</c:v>
                </c:pt>
                <c:pt idx="107">
                  <c:v>40969</c:v>
                </c:pt>
                <c:pt idx="108">
                  <c:v>40970</c:v>
                </c:pt>
                <c:pt idx="109">
                  <c:v>40971</c:v>
                </c:pt>
                <c:pt idx="110">
                  <c:v>40972</c:v>
                </c:pt>
                <c:pt idx="111">
                  <c:v>40973</c:v>
                </c:pt>
                <c:pt idx="112">
                  <c:v>40974</c:v>
                </c:pt>
                <c:pt idx="113">
                  <c:v>40975</c:v>
                </c:pt>
                <c:pt idx="114">
                  <c:v>40976</c:v>
                </c:pt>
                <c:pt idx="115">
                  <c:v>40977</c:v>
                </c:pt>
                <c:pt idx="116">
                  <c:v>40978</c:v>
                </c:pt>
                <c:pt idx="117">
                  <c:v>40979</c:v>
                </c:pt>
                <c:pt idx="118">
                  <c:v>40980</c:v>
                </c:pt>
                <c:pt idx="119">
                  <c:v>40981</c:v>
                </c:pt>
                <c:pt idx="120">
                  <c:v>40982</c:v>
                </c:pt>
                <c:pt idx="121">
                  <c:v>40983</c:v>
                </c:pt>
                <c:pt idx="122">
                  <c:v>40984</c:v>
                </c:pt>
                <c:pt idx="123">
                  <c:v>40985</c:v>
                </c:pt>
                <c:pt idx="124">
                  <c:v>40986</c:v>
                </c:pt>
                <c:pt idx="125">
                  <c:v>40987</c:v>
                </c:pt>
                <c:pt idx="126">
                  <c:v>40988</c:v>
                </c:pt>
                <c:pt idx="127">
                  <c:v>40989</c:v>
                </c:pt>
                <c:pt idx="128">
                  <c:v>40990</c:v>
                </c:pt>
                <c:pt idx="129">
                  <c:v>40991</c:v>
                </c:pt>
                <c:pt idx="130">
                  <c:v>40992</c:v>
                </c:pt>
                <c:pt idx="131">
                  <c:v>40993</c:v>
                </c:pt>
                <c:pt idx="132">
                  <c:v>40994</c:v>
                </c:pt>
                <c:pt idx="133">
                  <c:v>40995</c:v>
                </c:pt>
                <c:pt idx="134">
                  <c:v>40996</c:v>
                </c:pt>
                <c:pt idx="135">
                  <c:v>40997</c:v>
                </c:pt>
                <c:pt idx="136">
                  <c:v>40998</c:v>
                </c:pt>
                <c:pt idx="137">
                  <c:v>40999</c:v>
                </c:pt>
                <c:pt idx="138">
                  <c:v>41000</c:v>
                </c:pt>
                <c:pt idx="139">
                  <c:v>41001</c:v>
                </c:pt>
                <c:pt idx="140">
                  <c:v>41002</c:v>
                </c:pt>
                <c:pt idx="141">
                  <c:v>41003</c:v>
                </c:pt>
                <c:pt idx="142">
                  <c:v>41004</c:v>
                </c:pt>
                <c:pt idx="143">
                  <c:v>41005</c:v>
                </c:pt>
                <c:pt idx="144">
                  <c:v>41006</c:v>
                </c:pt>
                <c:pt idx="145">
                  <c:v>41007</c:v>
                </c:pt>
                <c:pt idx="146">
                  <c:v>41008</c:v>
                </c:pt>
                <c:pt idx="147">
                  <c:v>41009</c:v>
                </c:pt>
                <c:pt idx="148">
                  <c:v>41010</c:v>
                </c:pt>
                <c:pt idx="149">
                  <c:v>41011</c:v>
                </c:pt>
                <c:pt idx="150">
                  <c:v>41012</c:v>
                </c:pt>
                <c:pt idx="151">
                  <c:v>41013</c:v>
                </c:pt>
                <c:pt idx="152">
                  <c:v>41014</c:v>
                </c:pt>
                <c:pt idx="153">
                  <c:v>41015</c:v>
                </c:pt>
                <c:pt idx="154">
                  <c:v>41016</c:v>
                </c:pt>
                <c:pt idx="155">
                  <c:v>41017</c:v>
                </c:pt>
                <c:pt idx="156">
                  <c:v>41018</c:v>
                </c:pt>
                <c:pt idx="157">
                  <c:v>41019</c:v>
                </c:pt>
                <c:pt idx="158">
                  <c:v>41020</c:v>
                </c:pt>
                <c:pt idx="159">
                  <c:v>41021</c:v>
                </c:pt>
                <c:pt idx="160">
                  <c:v>41022</c:v>
                </c:pt>
                <c:pt idx="161">
                  <c:v>41023</c:v>
                </c:pt>
                <c:pt idx="162">
                  <c:v>41024</c:v>
                </c:pt>
                <c:pt idx="163">
                  <c:v>41025</c:v>
                </c:pt>
                <c:pt idx="164">
                  <c:v>41026</c:v>
                </c:pt>
                <c:pt idx="165">
                  <c:v>41027</c:v>
                </c:pt>
                <c:pt idx="166">
                  <c:v>41028</c:v>
                </c:pt>
                <c:pt idx="167">
                  <c:v>41029</c:v>
                </c:pt>
                <c:pt idx="168">
                  <c:v>41030</c:v>
                </c:pt>
                <c:pt idx="169">
                  <c:v>41031</c:v>
                </c:pt>
                <c:pt idx="170">
                  <c:v>41032</c:v>
                </c:pt>
                <c:pt idx="171">
                  <c:v>41033</c:v>
                </c:pt>
                <c:pt idx="172">
                  <c:v>41034</c:v>
                </c:pt>
                <c:pt idx="173">
                  <c:v>41035</c:v>
                </c:pt>
                <c:pt idx="174">
                  <c:v>41036</c:v>
                </c:pt>
                <c:pt idx="175">
                  <c:v>41037</c:v>
                </c:pt>
                <c:pt idx="176">
                  <c:v>41038</c:v>
                </c:pt>
                <c:pt idx="177">
                  <c:v>41039</c:v>
                </c:pt>
                <c:pt idx="178">
                  <c:v>41040</c:v>
                </c:pt>
                <c:pt idx="179">
                  <c:v>41041</c:v>
                </c:pt>
                <c:pt idx="180">
                  <c:v>41042</c:v>
                </c:pt>
                <c:pt idx="181">
                  <c:v>41043</c:v>
                </c:pt>
                <c:pt idx="182">
                  <c:v>41044</c:v>
                </c:pt>
                <c:pt idx="183">
                  <c:v>41045</c:v>
                </c:pt>
                <c:pt idx="184">
                  <c:v>41046</c:v>
                </c:pt>
                <c:pt idx="185">
                  <c:v>41047</c:v>
                </c:pt>
                <c:pt idx="186">
                  <c:v>41048</c:v>
                </c:pt>
                <c:pt idx="187">
                  <c:v>41049</c:v>
                </c:pt>
                <c:pt idx="188">
                  <c:v>41050</c:v>
                </c:pt>
                <c:pt idx="189">
                  <c:v>41051</c:v>
                </c:pt>
                <c:pt idx="190">
                  <c:v>41052</c:v>
                </c:pt>
                <c:pt idx="191">
                  <c:v>41053</c:v>
                </c:pt>
                <c:pt idx="192">
                  <c:v>41054</c:v>
                </c:pt>
                <c:pt idx="193">
                  <c:v>41055</c:v>
                </c:pt>
                <c:pt idx="194">
                  <c:v>41056</c:v>
                </c:pt>
                <c:pt idx="195">
                  <c:v>41057</c:v>
                </c:pt>
                <c:pt idx="196">
                  <c:v>41058</c:v>
                </c:pt>
                <c:pt idx="197">
                  <c:v>41059</c:v>
                </c:pt>
                <c:pt idx="198">
                  <c:v>41060</c:v>
                </c:pt>
                <c:pt idx="199">
                  <c:v>41061</c:v>
                </c:pt>
                <c:pt idx="200">
                  <c:v>41062</c:v>
                </c:pt>
                <c:pt idx="201">
                  <c:v>41063</c:v>
                </c:pt>
                <c:pt idx="202">
                  <c:v>41064</c:v>
                </c:pt>
                <c:pt idx="203">
                  <c:v>41065</c:v>
                </c:pt>
                <c:pt idx="204">
                  <c:v>41066</c:v>
                </c:pt>
                <c:pt idx="205">
                  <c:v>41067</c:v>
                </c:pt>
                <c:pt idx="206">
                  <c:v>41068</c:v>
                </c:pt>
                <c:pt idx="207">
                  <c:v>41069</c:v>
                </c:pt>
                <c:pt idx="208">
                  <c:v>41070</c:v>
                </c:pt>
                <c:pt idx="209">
                  <c:v>41071</c:v>
                </c:pt>
                <c:pt idx="210">
                  <c:v>41072</c:v>
                </c:pt>
                <c:pt idx="211">
                  <c:v>41073</c:v>
                </c:pt>
                <c:pt idx="212">
                  <c:v>41074</c:v>
                </c:pt>
              </c:numCache>
            </c:numRef>
          </c:cat>
          <c:val>
            <c:numRef>
              <c:f>indicator_raws!$M$16:$M$228</c:f>
              <c:numCache>
                <c:formatCode>General</c:formatCode>
                <c:ptCount val="2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0.9938699694826254</c:v>
                </c:pt>
                <c:pt idx="27">
                  <c:v>0.95587686198881228</c:v>
                </c:pt>
                <c:pt idx="28">
                  <c:v>0.93073801041614612</c:v>
                </c:pt>
                <c:pt idx="29">
                  <c:v>0.91713382757978212</c:v>
                </c:pt>
                <c:pt idx="30">
                  <c:v>0.90039582332329227</c:v>
                </c:pt>
                <c:pt idx="31">
                  <c:v>0.82895004058741528</c:v>
                </c:pt>
                <c:pt idx="32">
                  <c:v>0.84217013973542465</c:v>
                </c:pt>
                <c:pt idx="33">
                  <c:v>0.83103285446660247</c:v>
                </c:pt>
                <c:pt idx="34">
                  <c:v>0.82432048517490253</c:v>
                </c:pt>
                <c:pt idx="35">
                  <c:v>0.81549436869723169</c:v>
                </c:pt>
                <c:pt idx="36">
                  <c:v>0.79414741922643906</c:v>
                </c:pt>
                <c:pt idx="37">
                  <c:v>0.80189563618986059</c:v>
                </c:pt>
                <c:pt idx="38">
                  <c:v>0.79005501496694586</c:v>
                </c:pt>
                <c:pt idx="39">
                  <c:v>0.80655612098785012</c:v>
                </c:pt>
                <c:pt idx="40">
                  <c:v>0.80502228391231923</c:v>
                </c:pt>
                <c:pt idx="41">
                  <c:v>0.77726973576655778</c:v>
                </c:pt>
                <c:pt idx="42">
                  <c:v>0.76522658921588127</c:v>
                </c:pt>
                <c:pt idx="43">
                  <c:v>0.59891507127677268</c:v>
                </c:pt>
                <c:pt idx="44">
                  <c:v>0.90444153529757965</c:v>
                </c:pt>
                <c:pt idx="45">
                  <c:v>0.71573997995057115</c:v>
                </c:pt>
                <c:pt idx="46">
                  <c:v>0.64075051245497072</c:v>
                </c:pt>
                <c:pt idx="47">
                  <c:v>0.19273446263413951</c:v>
                </c:pt>
                <c:pt idx="48">
                  <c:v>-1.8333024653812877</c:v>
                </c:pt>
                <c:pt idx="49">
                  <c:v>-2.0239815999958428</c:v>
                </c:pt>
                <c:pt idx="50">
                  <c:v>0.21247837975000505</c:v>
                </c:pt>
                <c:pt idx="51">
                  <c:v>0.6623793931064984</c:v>
                </c:pt>
                <c:pt idx="52">
                  <c:v>0.70669106508450008</c:v>
                </c:pt>
                <c:pt idx="53">
                  <c:v>0.68799133046418004</c:v>
                </c:pt>
                <c:pt idx="54">
                  <c:v>0.68389907620966695</c:v>
                </c:pt>
                <c:pt idx="55">
                  <c:v>0.67374480118524505</c:v>
                </c:pt>
                <c:pt idx="56">
                  <c:v>0.66122886077212728</c:v>
                </c:pt>
                <c:pt idx="57">
                  <c:v>0.62331336901858236</c:v>
                </c:pt>
                <c:pt idx="58">
                  <c:v>0.59350798797081417</c:v>
                </c:pt>
                <c:pt idx="59">
                  <c:v>0.57626272231922415</c:v>
                </c:pt>
                <c:pt idx="60">
                  <c:v>0.60260958420543365</c:v>
                </c:pt>
                <c:pt idx="61">
                  <c:v>0.64942983897871287</c:v>
                </c:pt>
                <c:pt idx="62">
                  <c:v>0.67570079649203685</c:v>
                </c:pt>
                <c:pt idx="63">
                  <c:v>0.69164758945158111</c:v>
                </c:pt>
                <c:pt idx="64">
                  <c:v>0.69584614723951788</c:v>
                </c:pt>
                <c:pt idx="65">
                  <c:v>0.69417801276269153</c:v>
                </c:pt>
                <c:pt idx="66">
                  <c:v>0.69840664187290669</c:v>
                </c:pt>
                <c:pt idx="67">
                  <c:v>0.6728888395553726</c:v>
                </c:pt>
                <c:pt idx="68">
                  <c:v>0.68709203851579059</c:v>
                </c:pt>
                <c:pt idx="69">
                  <c:v>0.68478062257956751</c:v>
                </c:pt>
                <c:pt idx="70">
                  <c:v>0.70433935876937004</c:v>
                </c:pt>
                <c:pt idx="71">
                  <c:v>0.69954670262291652</c:v>
                </c:pt>
                <c:pt idx="72">
                  <c:v>0.69620932008588388</c:v>
                </c:pt>
                <c:pt idx="73">
                  <c:v>0.69578590732834611</c:v>
                </c:pt>
                <c:pt idx="74">
                  <c:v>0.67941402217940661</c:v>
                </c:pt>
                <c:pt idx="75">
                  <c:v>0.68341715127495162</c:v>
                </c:pt>
                <c:pt idx="76">
                  <c:v>0.70042495746359046</c:v>
                </c:pt>
                <c:pt idx="77">
                  <c:v>0.71269479364646304</c:v>
                </c:pt>
                <c:pt idx="78">
                  <c:v>0.70674420061727938</c:v>
                </c:pt>
                <c:pt idx="79">
                  <c:v>0.72309680485233896</c:v>
                </c:pt>
                <c:pt idx="80">
                  <c:v>0.73071195922646692</c:v>
                </c:pt>
                <c:pt idx="81">
                  <c:v>0.69960070163936017</c:v>
                </c:pt>
                <c:pt idx="82">
                  <c:v>0.71427077239088432</c:v>
                </c:pt>
                <c:pt idx="83">
                  <c:v>0.71050639555120687</c:v>
                </c:pt>
                <c:pt idx="84">
                  <c:v>0.71730314699398245</c:v>
                </c:pt>
                <c:pt idx="85">
                  <c:v>0.71003466570074369</c:v>
                </c:pt>
                <c:pt idx="86">
                  <c:v>0.70788457138010485</c:v>
                </c:pt>
                <c:pt idx="87">
                  <c:v>0.70500472649948764</c:v>
                </c:pt>
                <c:pt idx="88">
                  <c:v>0.71253683475328256</c:v>
                </c:pt>
                <c:pt idx="89">
                  <c:v>0.71314254312994252</c:v>
                </c:pt>
                <c:pt idx="90">
                  <c:v>0.70427788559058924</c:v>
                </c:pt>
                <c:pt idx="91">
                  <c:v>0.71448755861595703</c:v>
                </c:pt>
                <c:pt idx="92">
                  <c:v>0.74122848953361731</c:v>
                </c:pt>
                <c:pt idx="93">
                  <c:v>0.72779539181161657</c:v>
                </c:pt>
                <c:pt idx="94">
                  <c:v>0.72407873732303341</c:v>
                </c:pt>
                <c:pt idx="95">
                  <c:v>0.71498354543372822</c:v>
                </c:pt>
                <c:pt idx="96">
                  <c:v>0.70432545307996464</c:v>
                </c:pt>
                <c:pt idx="97">
                  <c:v>0.70224208826518586</c:v>
                </c:pt>
                <c:pt idx="98">
                  <c:v>0.73035491591175528</c:v>
                </c:pt>
                <c:pt idx="99">
                  <c:v>0.71037859252572721</c:v>
                </c:pt>
                <c:pt idx="100">
                  <c:v>0.70225490473234209</c:v>
                </c:pt>
                <c:pt idx="101">
                  <c:v>0.70818075888870646</c:v>
                </c:pt>
                <c:pt idx="102">
                  <c:v>0.70377774240955981</c:v>
                </c:pt>
                <c:pt idx="103">
                  <c:v>0.70441242561766415</c:v>
                </c:pt>
                <c:pt idx="104">
                  <c:v>0.7109002522794422</c:v>
                </c:pt>
                <c:pt idx="105">
                  <c:v>0.71087978054395162</c:v>
                </c:pt>
                <c:pt idx="106">
                  <c:v>0.73062048092003151</c:v>
                </c:pt>
                <c:pt idx="107">
                  <c:v>0.73062048092003151</c:v>
                </c:pt>
                <c:pt idx="108">
                  <c:v>0.72422224195177043</c:v>
                </c:pt>
                <c:pt idx="109">
                  <c:v>0.70628514551296773</c:v>
                </c:pt>
                <c:pt idx="110">
                  <c:v>0.71864260711882333</c:v>
                </c:pt>
                <c:pt idx="111">
                  <c:v>0.70513276137911829</c:v>
                </c:pt>
                <c:pt idx="112">
                  <c:v>0.7001958134212829</c:v>
                </c:pt>
                <c:pt idx="113">
                  <c:v>0.70418818343504819</c:v>
                </c:pt>
                <c:pt idx="114">
                  <c:v>0.68759769154031869</c:v>
                </c:pt>
                <c:pt idx="115">
                  <c:v>0.68087553989185157</c:v>
                </c:pt>
                <c:pt idx="116">
                  <c:v>0.66272785747148877</c:v>
                </c:pt>
                <c:pt idx="117">
                  <c:v>0.64840745282579859</c:v>
                </c:pt>
                <c:pt idx="118">
                  <c:v>0.64749044423619195</c:v>
                </c:pt>
                <c:pt idx="119">
                  <c:v>0.65305349873743579</c:v>
                </c:pt>
                <c:pt idx="120">
                  <c:v>0.63670575249856087</c:v>
                </c:pt>
                <c:pt idx="121">
                  <c:v>0.62404295706994861</c:v>
                </c:pt>
                <c:pt idx="122">
                  <c:v>0.61680903138934984</c:v>
                </c:pt>
                <c:pt idx="123">
                  <c:v>0.56588254705953223</c:v>
                </c:pt>
                <c:pt idx="124">
                  <c:v>0.56187473972397295</c:v>
                </c:pt>
                <c:pt idx="125">
                  <c:v>0.55941225652006143</c:v>
                </c:pt>
                <c:pt idx="126">
                  <c:v>0.53233736842894386</c:v>
                </c:pt>
                <c:pt idx="127">
                  <c:v>0.53455319207609853</c:v>
                </c:pt>
                <c:pt idx="128">
                  <c:v>0.53336460864796176</c:v>
                </c:pt>
                <c:pt idx="129">
                  <c:v>0.49379671398029956</c:v>
                </c:pt>
                <c:pt idx="130">
                  <c:v>0.49113823519156097</c:v>
                </c:pt>
                <c:pt idx="131">
                  <c:v>0.44906994573302433</c:v>
                </c:pt>
                <c:pt idx="132">
                  <c:v>0.39114462555158575</c:v>
                </c:pt>
                <c:pt idx="133">
                  <c:v>0.38174688767769455</c:v>
                </c:pt>
                <c:pt idx="134">
                  <c:v>0.23354214734665715</c:v>
                </c:pt>
                <c:pt idx="135">
                  <c:v>0.34765164327390213</c:v>
                </c:pt>
                <c:pt idx="136">
                  <c:v>0.35632874816591964</c:v>
                </c:pt>
                <c:pt idx="137">
                  <c:v>0.31947463991265007</c:v>
                </c:pt>
                <c:pt idx="138">
                  <c:v>0.33781162738741372</c:v>
                </c:pt>
                <c:pt idx="139">
                  <c:v>0.34668829601142348</c:v>
                </c:pt>
                <c:pt idx="140">
                  <c:v>0.35562024810757292</c:v>
                </c:pt>
                <c:pt idx="141">
                  <c:v>0.35038664805906533</c:v>
                </c:pt>
                <c:pt idx="142">
                  <c:v>0.35326748447486017</c:v>
                </c:pt>
                <c:pt idx="143">
                  <c:v>0.41670236784358738</c:v>
                </c:pt>
                <c:pt idx="144">
                  <c:v>0.46800093914074248</c:v>
                </c:pt>
                <c:pt idx="145">
                  <c:v>0.46205628596232479</c:v>
                </c:pt>
                <c:pt idx="146">
                  <c:v>0.3470314770116269</c:v>
                </c:pt>
                <c:pt idx="147">
                  <c:v>0.49738349876239729</c:v>
                </c:pt>
                <c:pt idx="148">
                  <c:v>0.38469489266355028</c:v>
                </c:pt>
                <c:pt idx="149">
                  <c:v>0.38355760408408301</c:v>
                </c:pt>
                <c:pt idx="150">
                  <c:v>0.34025145403919071</c:v>
                </c:pt>
                <c:pt idx="151">
                  <c:v>5.6359792217306644E-2</c:v>
                </c:pt>
                <c:pt idx="152">
                  <c:v>6.1914289555915152E-2</c:v>
                </c:pt>
                <c:pt idx="153">
                  <c:v>-0.52602300173476091</c:v>
                </c:pt>
                <c:pt idx="154">
                  <c:v>-3.4484987596965144</c:v>
                </c:pt>
                <c:pt idx="155">
                  <c:v>-0.18165381182219523</c:v>
                </c:pt>
                <c:pt idx="156">
                  <c:v>-1.0020089213414265</c:v>
                </c:pt>
                <c:pt idx="157">
                  <c:v>-1.1642517243223012</c:v>
                </c:pt>
                <c:pt idx="158">
                  <c:v>-0.53996992371311225</c:v>
                </c:pt>
                <c:pt idx="159">
                  <c:v>-0.74661007203146434</c:v>
                </c:pt>
                <c:pt idx="160">
                  <c:v>0.27345282304378865</c:v>
                </c:pt>
                <c:pt idx="161">
                  <c:v>9.2336833587730108E-2</c:v>
                </c:pt>
                <c:pt idx="162">
                  <c:v>8.6892863977541136E-3</c:v>
                </c:pt>
                <c:pt idx="163">
                  <c:v>-1.0804427764540987</c:v>
                </c:pt>
                <c:pt idx="164">
                  <c:v>-3.9574515911404831</c:v>
                </c:pt>
                <c:pt idx="165">
                  <c:v>-0.19641429158364038</c:v>
                </c:pt>
                <c:pt idx="166">
                  <c:v>0.18419218628361453</c:v>
                </c:pt>
                <c:pt idx="167">
                  <c:v>-0.39259770820756607</c:v>
                </c:pt>
                <c:pt idx="168">
                  <c:v>0</c:v>
                </c:pt>
                <c:pt idx="169">
                  <c:v>0.69280392043603556</c:v>
                </c:pt>
                <c:pt idx="170">
                  <c:v>1.1218799510455566</c:v>
                </c:pt>
                <c:pt idx="171">
                  <c:v>-5.4543032466865879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A0-4DBD-B09B-7EDAB8391AE4}"/>
            </c:ext>
          </c:extLst>
        </c:ser>
        <c:ser>
          <c:idx val="5"/>
          <c:order val="5"/>
          <c:tx>
            <c:strRef>
              <c:f>indicator_raws!$N$1:$N$15</c:f>
              <c:strCache>
                <c:ptCount val="15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indicator_raws!$H$16:$H$228</c:f>
              <c:numCache>
                <c:formatCode>[$-409]d\-mmm;@</c:formatCode>
                <c:ptCount val="213"/>
                <c:pt idx="0">
                  <c:v>40862</c:v>
                </c:pt>
                <c:pt idx="1">
                  <c:v>40863</c:v>
                </c:pt>
                <c:pt idx="2">
                  <c:v>40864</c:v>
                </c:pt>
                <c:pt idx="3">
                  <c:v>40865</c:v>
                </c:pt>
                <c:pt idx="4">
                  <c:v>40866</c:v>
                </c:pt>
                <c:pt idx="5">
                  <c:v>40867</c:v>
                </c:pt>
                <c:pt idx="6">
                  <c:v>40868</c:v>
                </c:pt>
                <c:pt idx="7">
                  <c:v>40869</c:v>
                </c:pt>
                <c:pt idx="8">
                  <c:v>40870</c:v>
                </c:pt>
                <c:pt idx="9">
                  <c:v>40871</c:v>
                </c:pt>
                <c:pt idx="10">
                  <c:v>40872</c:v>
                </c:pt>
                <c:pt idx="11">
                  <c:v>40873</c:v>
                </c:pt>
                <c:pt idx="12">
                  <c:v>40874</c:v>
                </c:pt>
                <c:pt idx="13">
                  <c:v>40875</c:v>
                </c:pt>
                <c:pt idx="14">
                  <c:v>40876</c:v>
                </c:pt>
                <c:pt idx="15">
                  <c:v>40877</c:v>
                </c:pt>
                <c:pt idx="16">
                  <c:v>40878</c:v>
                </c:pt>
                <c:pt idx="17">
                  <c:v>40879</c:v>
                </c:pt>
                <c:pt idx="18">
                  <c:v>40880</c:v>
                </c:pt>
                <c:pt idx="19">
                  <c:v>40881</c:v>
                </c:pt>
                <c:pt idx="20">
                  <c:v>40882</c:v>
                </c:pt>
                <c:pt idx="21">
                  <c:v>40883</c:v>
                </c:pt>
                <c:pt idx="22">
                  <c:v>40884</c:v>
                </c:pt>
                <c:pt idx="23">
                  <c:v>40885</c:v>
                </c:pt>
                <c:pt idx="24">
                  <c:v>40886</c:v>
                </c:pt>
                <c:pt idx="25">
                  <c:v>40887</c:v>
                </c:pt>
                <c:pt idx="26">
                  <c:v>40888</c:v>
                </c:pt>
                <c:pt idx="27">
                  <c:v>40889</c:v>
                </c:pt>
                <c:pt idx="28">
                  <c:v>40890</c:v>
                </c:pt>
                <c:pt idx="29">
                  <c:v>40891</c:v>
                </c:pt>
                <c:pt idx="30">
                  <c:v>40892</c:v>
                </c:pt>
                <c:pt idx="31">
                  <c:v>40893</c:v>
                </c:pt>
                <c:pt idx="32">
                  <c:v>40894</c:v>
                </c:pt>
                <c:pt idx="33">
                  <c:v>40895</c:v>
                </c:pt>
                <c:pt idx="34">
                  <c:v>40896</c:v>
                </c:pt>
                <c:pt idx="35">
                  <c:v>40897</c:v>
                </c:pt>
                <c:pt idx="36">
                  <c:v>40898</c:v>
                </c:pt>
                <c:pt idx="37">
                  <c:v>40899</c:v>
                </c:pt>
                <c:pt idx="38">
                  <c:v>40900</c:v>
                </c:pt>
                <c:pt idx="39">
                  <c:v>40901</c:v>
                </c:pt>
                <c:pt idx="40">
                  <c:v>40902</c:v>
                </c:pt>
                <c:pt idx="41">
                  <c:v>40903</c:v>
                </c:pt>
                <c:pt idx="42">
                  <c:v>40904</c:v>
                </c:pt>
                <c:pt idx="43">
                  <c:v>40905</c:v>
                </c:pt>
                <c:pt idx="44">
                  <c:v>40906</c:v>
                </c:pt>
                <c:pt idx="45">
                  <c:v>40907</c:v>
                </c:pt>
                <c:pt idx="46">
                  <c:v>40908</c:v>
                </c:pt>
                <c:pt idx="47">
                  <c:v>40909</c:v>
                </c:pt>
                <c:pt idx="48">
                  <c:v>40910</c:v>
                </c:pt>
                <c:pt idx="49">
                  <c:v>40911</c:v>
                </c:pt>
                <c:pt idx="50">
                  <c:v>40912</c:v>
                </c:pt>
                <c:pt idx="51">
                  <c:v>40913</c:v>
                </c:pt>
                <c:pt idx="52">
                  <c:v>40914</c:v>
                </c:pt>
                <c:pt idx="53">
                  <c:v>40915</c:v>
                </c:pt>
                <c:pt idx="54">
                  <c:v>40916</c:v>
                </c:pt>
                <c:pt idx="55">
                  <c:v>40917</c:v>
                </c:pt>
                <c:pt idx="56">
                  <c:v>40918</c:v>
                </c:pt>
                <c:pt idx="57">
                  <c:v>40919</c:v>
                </c:pt>
                <c:pt idx="58">
                  <c:v>40920</c:v>
                </c:pt>
                <c:pt idx="59">
                  <c:v>40921</c:v>
                </c:pt>
                <c:pt idx="60">
                  <c:v>40922</c:v>
                </c:pt>
                <c:pt idx="61">
                  <c:v>40923</c:v>
                </c:pt>
                <c:pt idx="62">
                  <c:v>40924</c:v>
                </c:pt>
                <c:pt idx="63">
                  <c:v>40925</c:v>
                </c:pt>
                <c:pt idx="64">
                  <c:v>40926</c:v>
                </c:pt>
                <c:pt idx="65">
                  <c:v>40927</c:v>
                </c:pt>
                <c:pt idx="66">
                  <c:v>40928</c:v>
                </c:pt>
                <c:pt idx="67">
                  <c:v>40929</c:v>
                </c:pt>
                <c:pt idx="68">
                  <c:v>40930</c:v>
                </c:pt>
                <c:pt idx="69">
                  <c:v>40931</c:v>
                </c:pt>
                <c:pt idx="70">
                  <c:v>40932</c:v>
                </c:pt>
                <c:pt idx="71">
                  <c:v>40933</c:v>
                </c:pt>
                <c:pt idx="72">
                  <c:v>40934</c:v>
                </c:pt>
                <c:pt idx="73">
                  <c:v>40935</c:v>
                </c:pt>
                <c:pt idx="74">
                  <c:v>40936</c:v>
                </c:pt>
                <c:pt idx="75">
                  <c:v>40937</c:v>
                </c:pt>
                <c:pt idx="76">
                  <c:v>40938</c:v>
                </c:pt>
                <c:pt idx="77">
                  <c:v>40939</c:v>
                </c:pt>
                <c:pt idx="78">
                  <c:v>40940</c:v>
                </c:pt>
                <c:pt idx="79">
                  <c:v>40941</c:v>
                </c:pt>
                <c:pt idx="80">
                  <c:v>40942</c:v>
                </c:pt>
                <c:pt idx="81">
                  <c:v>40943</c:v>
                </c:pt>
                <c:pt idx="82">
                  <c:v>40944</c:v>
                </c:pt>
                <c:pt idx="83">
                  <c:v>40945</c:v>
                </c:pt>
                <c:pt idx="84">
                  <c:v>40946</c:v>
                </c:pt>
                <c:pt idx="85">
                  <c:v>40947</c:v>
                </c:pt>
                <c:pt idx="86">
                  <c:v>40948</c:v>
                </c:pt>
                <c:pt idx="87">
                  <c:v>40949</c:v>
                </c:pt>
                <c:pt idx="88">
                  <c:v>40950</c:v>
                </c:pt>
                <c:pt idx="89">
                  <c:v>40951</c:v>
                </c:pt>
                <c:pt idx="90">
                  <c:v>40952</c:v>
                </c:pt>
                <c:pt idx="91">
                  <c:v>40953</c:v>
                </c:pt>
                <c:pt idx="92">
                  <c:v>40954</c:v>
                </c:pt>
                <c:pt idx="93">
                  <c:v>40955</c:v>
                </c:pt>
                <c:pt idx="94">
                  <c:v>40956</c:v>
                </c:pt>
                <c:pt idx="95">
                  <c:v>40957</c:v>
                </c:pt>
                <c:pt idx="96">
                  <c:v>40958</c:v>
                </c:pt>
                <c:pt idx="97">
                  <c:v>40959</c:v>
                </c:pt>
                <c:pt idx="98">
                  <c:v>40960</c:v>
                </c:pt>
                <c:pt idx="99">
                  <c:v>40961</c:v>
                </c:pt>
                <c:pt idx="100">
                  <c:v>40962</c:v>
                </c:pt>
                <c:pt idx="101">
                  <c:v>40963</c:v>
                </c:pt>
                <c:pt idx="102">
                  <c:v>40964</c:v>
                </c:pt>
                <c:pt idx="103">
                  <c:v>40965</c:v>
                </c:pt>
                <c:pt idx="104">
                  <c:v>40966</c:v>
                </c:pt>
                <c:pt idx="105">
                  <c:v>40967</c:v>
                </c:pt>
                <c:pt idx="106">
                  <c:v>40968</c:v>
                </c:pt>
                <c:pt idx="107">
                  <c:v>40969</c:v>
                </c:pt>
                <c:pt idx="108">
                  <c:v>40970</c:v>
                </c:pt>
                <c:pt idx="109">
                  <c:v>40971</c:v>
                </c:pt>
                <c:pt idx="110">
                  <c:v>40972</c:v>
                </c:pt>
                <c:pt idx="111">
                  <c:v>40973</c:v>
                </c:pt>
                <c:pt idx="112">
                  <c:v>40974</c:v>
                </c:pt>
                <c:pt idx="113">
                  <c:v>40975</c:v>
                </c:pt>
                <c:pt idx="114">
                  <c:v>40976</c:v>
                </c:pt>
                <c:pt idx="115">
                  <c:v>40977</c:v>
                </c:pt>
                <c:pt idx="116">
                  <c:v>40978</c:v>
                </c:pt>
                <c:pt idx="117">
                  <c:v>40979</c:v>
                </c:pt>
                <c:pt idx="118">
                  <c:v>40980</c:v>
                </c:pt>
                <c:pt idx="119">
                  <c:v>40981</c:v>
                </c:pt>
                <c:pt idx="120">
                  <c:v>40982</c:v>
                </c:pt>
                <c:pt idx="121">
                  <c:v>40983</c:v>
                </c:pt>
                <c:pt idx="122">
                  <c:v>40984</c:v>
                </c:pt>
                <c:pt idx="123">
                  <c:v>40985</c:v>
                </c:pt>
                <c:pt idx="124">
                  <c:v>40986</c:v>
                </c:pt>
                <c:pt idx="125">
                  <c:v>40987</c:v>
                </c:pt>
                <c:pt idx="126">
                  <c:v>40988</c:v>
                </c:pt>
                <c:pt idx="127">
                  <c:v>40989</c:v>
                </c:pt>
                <c:pt idx="128">
                  <c:v>40990</c:v>
                </c:pt>
                <c:pt idx="129">
                  <c:v>40991</c:v>
                </c:pt>
                <c:pt idx="130">
                  <c:v>40992</c:v>
                </c:pt>
                <c:pt idx="131">
                  <c:v>40993</c:v>
                </c:pt>
                <c:pt idx="132">
                  <c:v>40994</c:v>
                </c:pt>
                <c:pt idx="133">
                  <c:v>40995</c:v>
                </c:pt>
                <c:pt idx="134">
                  <c:v>40996</c:v>
                </c:pt>
                <c:pt idx="135">
                  <c:v>40997</c:v>
                </c:pt>
                <c:pt idx="136">
                  <c:v>40998</c:v>
                </c:pt>
                <c:pt idx="137">
                  <c:v>40999</c:v>
                </c:pt>
                <c:pt idx="138">
                  <c:v>41000</c:v>
                </c:pt>
                <c:pt idx="139">
                  <c:v>41001</c:v>
                </c:pt>
                <c:pt idx="140">
                  <c:v>41002</c:v>
                </c:pt>
                <c:pt idx="141">
                  <c:v>41003</c:v>
                </c:pt>
                <c:pt idx="142">
                  <c:v>41004</c:v>
                </c:pt>
                <c:pt idx="143">
                  <c:v>41005</c:v>
                </c:pt>
                <c:pt idx="144">
                  <c:v>41006</c:v>
                </c:pt>
                <c:pt idx="145">
                  <c:v>41007</c:v>
                </c:pt>
                <c:pt idx="146">
                  <c:v>41008</c:v>
                </c:pt>
                <c:pt idx="147">
                  <c:v>41009</c:v>
                </c:pt>
                <c:pt idx="148">
                  <c:v>41010</c:v>
                </c:pt>
                <c:pt idx="149">
                  <c:v>41011</c:v>
                </c:pt>
                <c:pt idx="150">
                  <c:v>41012</c:v>
                </c:pt>
                <c:pt idx="151">
                  <c:v>41013</c:v>
                </c:pt>
                <c:pt idx="152">
                  <c:v>41014</c:v>
                </c:pt>
                <c:pt idx="153">
                  <c:v>41015</c:v>
                </c:pt>
                <c:pt idx="154">
                  <c:v>41016</c:v>
                </c:pt>
                <c:pt idx="155">
                  <c:v>41017</c:v>
                </c:pt>
                <c:pt idx="156">
                  <c:v>41018</c:v>
                </c:pt>
                <c:pt idx="157">
                  <c:v>41019</c:v>
                </c:pt>
                <c:pt idx="158">
                  <c:v>41020</c:v>
                </c:pt>
                <c:pt idx="159">
                  <c:v>41021</c:v>
                </c:pt>
                <c:pt idx="160">
                  <c:v>41022</c:v>
                </c:pt>
                <c:pt idx="161">
                  <c:v>41023</c:v>
                </c:pt>
                <c:pt idx="162">
                  <c:v>41024</c:v>
                </c:pt>
                <c:pt idx="163">
                  <c:v>41025</c:v>
                </c:pt>
                <c:pt idx="164">
                  <c:v>41026</c:v>
                </c:pt>
                <c:pt idx="165">
                  <c:v>41027</c:v>
                </c:pt>
                <c:pt idx="166">
                  <c:v>41028</c:v>
                </c:pt>
                <c:pt idx="167">
                  <c:v>41029</c:v>
                </c:pt>
                <c:pt idx="168">
                  <c:v>41030</c:v>
                </c:pt>
                <c:pt idx="169">
                  <c:v>41031</c:v>
                </c:pt>
                <c:pt idx="170">
                  <c:v>41032</c:v>
                </c:pt>
                <c:pt idx="171">
                  <c:v>41033</c:v>
                </c:pt>
                <c:pt idx="172">
                  <c:v>41034</c:v>
                </c:pt>
                <c:pt idx="173">
                  <c:v>41035</c:v>
                </c:pt>
                <c:pt idx="174">
                  <c:v>41036</c:v>
                </c:pt>
                <c:pt idx="175">
                  <c:v>41037</c:v>
                </c:pt>
                <c:pt idx="176">
                  <c:v>41038</c:v>
                </c:pt>
                <c:pt idx="177">
                  <c:v>41039</c:v>
                </c:pt>
                <c:pt idx="178">
                  <c:v>41040</c:v>
                </c:pt>
                <c:pt idx="179">
                  <c:v>41041</c:v>
                </c:pt>
                <c:pt idx="180">
                  <c:v>41042</c:v>
                </c:pt>
                <c:pt idx="181">
                  <c:v>41043</c:v>
                </c:pt>
                <c:pt idx="182">
                  <c:v>41044</c:v>
                </c:pt>
                <c:pt idx="183">
                  <c:v>41045</c:v>
                </c:pt>
                <c:pt idx="184">
                  <c:v>41046</c:v>
                </c:pt>
                <c:pt idx="185">
                  <c:v>41047</c:v>
                </c:pt>
                <c:pt idx="186">
                  <c:v>41048</c:v>
                </c:pt>
                <c:pt idx="187">
                  <c:v>41049</c:v>
                </c:pt>
                <c:pt idx="188">
                  <c:v>41050</c:v>
                </c:pt>
                <c:pt idx="189">
                  <c:v>41051</c:v>
                </c:pt>
                <c:pt idx="190">
                  <c:v>41052</c:v>
                </c:pt>
                <c:pt idx="191">
                  <c:v>41053</c:v>
                </c:pt>
                <c:pt idx="192">
                  <c:v>41054</c:v>
                </c:pt>
                <c:pt idx="193">
                  <c:v>41055</c:v>
                </c:pt>
                <c:pt idx="194">
                  <c:v>41056</c:v>
                </c:pt>
                <c:pt idx="195">
                  <c:v>41057</c:v>
                </c:pt>
                <c:pt idx="196">
                  <c:v>41058</c:v>
                </c:pt>
                <c:pt idx="197">
                  <c:v>41059</c:v>
                </c:pt>
                <c:pt idx="198">
                  <c:v>41060</c:v>
                </c:pt>
                <c:pt idx="199">
                  <c:v>41061</c:v>
                </c:pt>
                <c:pt idx="200">
                  <c:v>41062</c:v>
                </c:pt>
                <c:pt idx="201">
                  <c:v>41063</c:v>
                </c:pt>
                <c:pt idx="202">
                  <c:v>41064</c:v>
                </c:pt>
                <c:pt idx="203">
                  <c:v>41065</c:v>
                </c:pt>
                <c:pt idx="204">
                  <c:v>41066</c:v>
                </c:pt>
                <c:pt idx="205">
                  <c:v>41067</c:v>
                </c:pt>
                <c:pt idx="206">
                  <c:v>41068</c:v>
                </c:pt>
                <c:pt idx="207">
                  <c:v>41069</c:v>
                </c:pt>
                <c:pt idx="208">
                  <c:v>41070</c:v>
                </c:pt>
                <c:pt idx="209">
                  <c:v>41071</c:v>
                </c:pt>
                <c:pt idx="210">
                  <c:v>41072</c:v>
                </c:pt>
                <c:pt idx="211">
                  <c:v>41073</c:v>
                </c:pt>
                <c:pt idx="212">
                  <c:v>41074</c:v>
                </c:pt>
              </c:numCache>
            </c:numRef>
          </c:cat>
          <c:val>
            <c:numRef>
              <c:f>indicator_raws!$N$16:$N$228</c:f>
              <c:numCache>
                <c:formatCode>General</c:formatCode>
                <c:ptCount val="2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0.99480126413164582</c:v>
                </c:pt>
                <c:pt idx="23">
                  <c:v>0.96751685694405265</c:v>
                </c:pt>
                <c:pt idx="24">
                  <c:v>0.90078992499562172</c:v>
                </c:pt>
                <c:pt idx="25">
                  <c:v>0.89999227790598191</c:v>
                </c:pt>
                <c:pt idx="26">
                  <c:v>0.88969924133364153</c:v>
                </c:pt>
                <c:pt idx="27">
                  <c:v>0.86545339312955161</c:v>
                </c:pt>
                <c:pt idx="28">
                  <c:v>0.85426305199697772</c:v>
                </c:pt>
                <c:pt idx="29">
                  <c:v>0.87988639993633178</c:v>
                </c:pt>
                <c:pt idx="30">
                  <c:v>0.84579030383483966</c:v>
                </c:pt>
                <c:pt idx="31">
                  <c:v>0.84642739935907474</c:v>
                </c:pt>
                <c:pt idx="32">
                  <c:v>0.85959678023594244</c:v>
                </c:pt>
                <c:pt idx="33">
                  <c:v>0.85945896211255424</c:v>
                </c:pt>
                <c:pt idx="34">
                  <c:v>0.8552812419100323</c:v>
                </c:pt>
                <c:pt idx="35">
                  <c:v>0.86452142069008608</c:v>
                </c:pt>
                <c:pt idx="36">
                  <c:v>0.83929559665477438</c:v>
                </c:pt>
                <c:pt idx="37">
                  <c:v>0.81890718962458864</c:v>
                </c:pt>
                <c:pt idx="38">
                  <c:v>0.80240575339322517</c:v>
                </c:pt>
                <c:pt idx="39">
                  <c:v>0.80877162729411833</c:v>
                </c:pt>
                <c:pt idx="40">
                  <c:v>0.80406335948156782</c:v>
                </c:pt>
                <c:pt idx="41">
                  <c:v>0.78673721129454066</c:v>
                </c:pt>
                <c:pt idx="42">
                  <c:v>0.77301381288033533</c:v>
                </c:pt>
                <c:pt idx="43">
                  <c:v>0.70109510998229063</c:v>
                </c:pt>
                <c:pt idx="44">
                  <c:v>0.60139411489254402</c:v>
                </c:pt>
                <c:pt idx="45">
                  <c:v>0.46741308383202573</c:v>
                </c:pt>
                <c:pt idx="46">
                  <c:v>3.3810298409049123E-2</c:v>
                </c:pt>
                <c:pt idx="47">
                  <c:v>-1.7927395071901697</c:v>
                </c:pt>
                <c:pt idx="48">
                  <c:v>-2.2731032764374617</c:v>
                </c:pt>
                <c:pt idx="49">
                  <c:v>6.842897114198912E-2</c:v>
                </c:pt>
                <c:pt idx="50">
                  <c:v>0.64819742970117089</c:v>
                </c:pt>
                <c:pt idx="51">
                  <c:v>0.72752914419271963</c:v>
                </c:pt>
                <c:pt idx="52">
                  <c:v>0.72156220446730657</c:v>
                </c:pt>
                <c:pt idx="53">
                  <c:v>0.73247464475701629</c:v>
                </c:pt>
                <c:pt idx="54">
                  <c:v>0.73219898948338358</c:v>
                </c:pt>
                <c:pt idx="55">
                  <c:v>0.75329028415217247</c:v>
                </c:pt>
                <c:pt idx="56">
                  <c:v>0.74049083222491285</c:v>
                </c:pt>
                <c:pt idx="57">
                  <c:v>0.73106543547261893</c:v>
                </c:pt>
                <c:pt idx="58">
                  <c:v>0.71725859272335835</c:v>
                </c:pt>
                <c:pt idx="59">
                  <c:v>0.73211843410463806</c:v>
                </c:pt>
                <c:pt idx="60">
                  <c:v>0.74324107251478233</c:v>
                </c:pt>
                <c:pt idx="61">
                  <c:v>0.75610715386882388</c:v>
                </c:pt>
                <c:pt idx="62">
                  <c:v>0.75570440793075766</c:v>
                </c:pt>
                <c:pt idx="63">
                  <c:v>0.75852958694751293</c:v>
                </c:pt>
                <c:pt idx="64">
                  <c:v>0.74678467743145938</c:v>
                </c:pt>
                <c:pt idx="65">
                  <c:v>0.74120464568197719</c:v>
                </c:pt>
                <c:pt idx="66">
                  <c:v>0.74310772502490596</c:v>
                </c:pt>
                <c:pt idx="67">
                  <c:v>0.73688024356534887</c:v>
                </c:pt>
                <c:pt idx="68">
                  <c:v>0.72983959997430192</c:v>
                </c:pt>
                <c:pt idx="69">
                  <c:v>0.73901735175867755</c:v>
                </c:pt>
                <c:pt idx="70">
                  <c:v>0.73810785588318717</c:v>
                </c:pt>
                <c:pt idx="71">
                  <c:v>0.73214473498312316</c:v>
                </c:pt>
                <c:pt idx="72">
                  <c:v>0.73255978710861369</c:v>
                </c:pt>
                <c:pt idx="73">
                  <c:v>0.73596958126919998</c:v>
                </c:pt>
                <c:pt idx="74">
                  <c:v>0.71161741882494667</c:v>
                </c:pt>
                <c:pt idx="75">
                  <c:v>0.72037828462373377</c:v>
                </c:pt>
                <c:pt idx="76">
                  <c:v>0.72225549424624857</c:v>
                </c:pt>
                <c:pt idx="77">
                  <c:v>0.72103137309452758</c:v>
                </c:pt>
                <c:pt idx="78">
                  <c:v>0.73671141952082453</c:v>
                </c:pt>
                <c:pt idx="79">
                  <c:v>0.72606183046093009</c:v>
                </c:pt>
                <c:pt idx="80">
                  <c:v>0.74481724381316783</c:v>
                </c:pt>
                <c:pt idx="81">
                  <c:v>0.75241252026637673</c:v>
                </c:pt>
                <c:pt idx="82">
                  <c:v>0.74871260215905888</c:v>
                </c:pt>
                <c:pt idx="83">
                  <c:v>0.74497518550878628</c:v>
                </c:pt>
                <c:pt idx="84">
                  <c:v>0.73335026367936862</c:v>
                </c:pt>
                <c:pt idx="85">
                  <c:v>0.7303215308650276</c:v>
                </c:pt>
                <c:pt idx="86">
                  <c:v>0.72978489397947677</c:v>
                </c:pt>
                <c:pt idx="87">
                  <c:v>0.72546798685196623</c:v>
                </c:pt>
                <c:pt idx="88">
                  <c:v>0.73007435073324412</c:v>
                </c:pt>
                <c:pt idx="89">
                  <c:v>0.73215854104888656</c:v>
                </c:pt>
                <c:pt idx="90">
                  <c:v>0.7330259313114933</c:v>
                </c:pt>
                <c:pt idx="91">
                  <c:v>0.74523745787383588</c:v>
                </c:pt>
                <c:pt idx="92">
                  <c:v>0.75461574519332042</c:v>
                </c:pt>
                <c:pt idx="93">
                  <c:v>0.72630086417811002</c:v>
                </c:pt>
                <c:pt idx="94">
                  <c:v>0.72966351237579252</c:v>
                </c:pt>
                <c:pt idx="95">
                  <c:v>0.75208545866161947</c:v>
                </c:pt>
                <c:pt idx="96">
                  <c:v>0.75129858507909042</c:v>
                </c:pt>
                <c:pt idx="97">
                  <c:v>0.75130774170463421</c:v>
                </c:pt>
                <c:pt idx="98">
                  <c:v>0.73970438999625021</c:v>
                </c:pt>
                <c:pt idx="99">
                  <c:v>0.74030374440065316</c:v>
                </c:pt>
                <c:pt idx="100">
                  <c:v>0.7125618922682555</c:v>
                </c:pt>
                <c:pt idx="101">
                  <c:v>0.69084078414741268</c:v>
                </c:pt>
                <c:pt idx="102">
                  <c:v>0.69379270753548439</c:v>
                </c:pt>
                <c:pt idx="103">
                  <c:v>0.70355531099632285</c:v>
                </c:pt>
                <c:pt idx="104">
                  <c:v>0.71631341802904946</c:v>
                </c:pt>
                <c:pt idx="105">
                  <c:v>0.70323978884461258</c:v>
                </c:pt>
                <c:pt idx="106">
                  <c:v>0.69934135861143254</c:v>
                </c:pt>
                <c:pt idx="107">
                  <c:v>0.69934135861143254</c:v>
                </c:pt>
                <c:pt idx="108">
                  <c:v>0.70648786603168923</c:v>
                </c:pt>
                <c:pt idx="109">
                  <c:v>0.7146209588714354</c:v>
                </c:pt>
                <c:pt idx="110">
                  <c:v>0.72499688250644023</c:v>
                </c:pt>
                <c:pt idx="111">
                  <c:v>0.73023440724184019</c:v>
                </c:pt>
                <c:pt idx="112">
                  <c:v>0.72369625480727495</c:v>
                </c:pt>
                <c:pt idx="113">
                  <c:v>0.71926390932904638</c:v>
                </c:pt>
                <c:pt idx="114">
                  <c:v>0.71873630624006046</c:v>
                </c:pt>
                <c:pt idx="115">
                  <c:v>0.71796971396699583</c:v>
                </c:pt>
                <c:pt idx="116">
                  <c:v>0.70231748008677874</c:v>
                </c:pt>
                <c:pt idx="117">
                  <c:v>0.70698987995175278</c:v>
                </c:pt>
                <c:pt idx="118">
                  <c:v>0.72710833667700403</c:v>
                </c:pt>
                <c:pt idx="119">
                  <c:v>0.73329551047106523</c:v>
                </c:pt>
                <c:pt idx="120">
                  <c:v>0.73343150284607728</c:v>
                </c:pt>
                <c:pt idx="121">
                  <c:v>0.71707616622189418</c:v>
                </c:pt>
                <c:pt idx="122">
                  <c:v>0.73210145658064518</c:v>
                </c:pt>
                <c:pt idx="123">
                  <c:v>0.72491713888590203</c:v>
                </c:pt>
                <c:pt idx="124">
                  <c:v>0.70830626566985433</c:v>
                </c:pt>
                <c:pt idx="125">
                  <c:v>0.71400233313693373</c:v>
                </c:pt>
                <c:pt idx="126">
                  <c:v>0.70769018152372487</c:v>
                </c:pt>
                <c:pt idx="127">
                  <c:v>0.71806817353115637</c:v>
                </c:pt>
                <c:pt idx="128">
                  <c:v>0.69132924711332566</c:v>
                </c:pt>
                <c:pt idx="129">
                  <c:v>0.7195031862247625</c:v>
                </c:pt>
                <c:pt idx="130">
                  <c:v>0.71074292039496167</c:v>
                </c:pt>
                <c:pt idx="131">
                  <c:v>0.69702694413531652</c:v>
                </c:pt>
                <c:pt idx="132">
                  <c:v>0.70155056121877812</c:v>
                </c:pt>
                <c:pt idx="133">
                  <c:v>0.70774683398357685</c:v>
                </c:pt>
                <c:pt idx="134">
                  <c:v>0.72032897306587862</c:v>
                </c:pt>
                <c:pt idx="135">
                  <c:v>0.7270777595433654</c:v>
                </c:pt>
                <c:pt idx="136">
                  <c:v>0.71189377194160253</c:v>
                </c:pt>
                <c:pt idx="137">
                  <c:v>0.71549609240239043</c:v>
                </c:pt>
                <c:pt idx="138">
                  <c:v>0.73487859831952307</c:v>
                </c:pt>
                <c:pt idx="139">
                  <c:v>0.70847253836227886</c:v>
                </c:pt>
                <c:pt idx="140">
                  <c:v>0.70876013039537522</c:v>
                </c:pt>
                <c:pt idx="141">
                  <c:v>0.70130373043174576</c:v>
                </c:pt>
                <c:pt idx="142">
                  <c:v>0.69091204193658551</c:v>
                </c:pt>
                <c:pt idx="143">
                  <c:v>0.68728911002201021</c:v>
                </c:pt>
                <c:pt idx="144">
                  <c:v>0.66538501659427629</c:v>
                </c:pt>
                <c:pt idx="145">
                  <c:v>0.59312833483746974</c:v>
                </c:pt>
                <c:pt idx="146">
                  <c:v>0.57232351063545728</c:v>
                </c:pt>
                <c:pt idx="147">
                  <c:v>0.57533322975426604</c:v>
                </c:pt>
                <c:pt idx="148">
                  <c:v>0.57498057877888742</c:v>
                </c:pt>
                <c:pt idx="149">
                  <c:v>0.42669312725484887</c:v>
                </c:pt>
                <c:pt idx="150">
                  <c:v>8.9312540607151755E-2</c:v>
                </c:pt>
                <c:pt idx="151">
                  <c:v>-0.62911670150097609</c:v>
                </c:pt>
                <c:pt idx="152">
                  <c:v>-1.1418418128326191</c:v>
                </c:pt>
                <c:pt idx="153">
                  <c:v>-3.3817465535109195</c:v>
                </c:pt>
                <c:pt idx="154">
                  <c:v>-3.3905170757969745</c:v>
                </c:pt>
                <c:pt idx="155">
                  <c:v>-0.52448886947430706</c:v>
                </c:pt>
                <c:pt idx="156">
                  <c:v>0.29857454711575582</c:v>
                </c:pt>
                <c:pt idx="157">
                  <c:v>0.41799605692194486</c:v>
                </c:pt>
                <c:pt idx="158">
                  <c:v>0.51087403611719695</c:v>
                </c:pt>
                <c:pt idx="159">
                  <c:v>0.55564756237274782</c:v>
                </c:pt>
                <c:pt idx="160">
                  <c:v>0.57282911815359316</c:v>
                </c:pt>
                <c:pt idx="161">
                  <c:v>0.61914291165461133</c:v>
                </c:pt>
                <c:pt idx="162">
                  <c:v>0.62685178962826849</c:v>
                </c:pt>
                <c:pt idx="163">
                  <c:v>0.59301939357739808</c:v>
                </c:pt>
                <c:pt idx="164">
                  <c:v>0.56783128527774629</c:v>
                </c:pt>
                <c:pt idx="165">
                  <c:v>0.54011794640035016</c:v>
                </c:pt>
                <c:pt idx="166">
                  <c:v>0.29109703332728604</c:v>
                </c:pt>
                <c:pt idx="167">
                  <c:v>0.4192898662866909</c:v>
                </c:pt>
                <c:pt idx="168">
                  <c:v>0.31004713762688674</c:v>
                </c:pt>
                <c:pt idx="169">
                  <c:v>0.10760564768020876</c:v>
                </c:pt>
                <c:pt idx="170">
                  <c:v>0.14180414660080856</c:v>
                </c:pt>
                <c:pt idx="171">
                  <c:v>7.7543279163049969E-2</c:v>
                </c:pt>
                <c:pt idx="172">
                  <c:v>0.2433823933718311</c:v>
                </c:pt>
                <c:pt idx="173">
                  <c:v>0.24267650275109467</c:v>
                </c:pt>
                <c:pt idx="174">
                  <c:v>0.26177572769508478</c:v>
                </c:pt>
                <c:pt idx="175">
                  <c:v>0.35388496015921939</c:v>
                </c:pt>
                <c:pt idx="176">
                  <c:v>0.41999500826180775</c:v>
                </c:pt>
                <c:pt idx="177">
                  <c:v>0.44391033814761166</c:v>
                </c:pt>
                <c:pt idx="178">
                  <c:v>0.5294789585992723</c:v>
                </c:pt>
                <c:pt idx="179">
                  <c:v>0.52104247006138515</c:v>
                </c:pt>
                <c:pt idx="180">
                  <c:v>0.52107014505291016</c:v>
                </c:pt>
                <c:pt idx="181">
                  <c:v>0.37935682240829277</c:v>
                </c:pt>
                <c:pt idx="182">
                  <c:v>0.44583522215789101</c:v>
                </c:pt>
                <c:pt idx="183">
                  <c:v>0.34694045559337744</c:v>
                </c:pt>
                <c:pt idx="184">
                  <c:v>0.42361887674360876</c:v>
                </c:pt>
                <c:pt idx="185">
                  <c:v>0.61607745964494831</c:v>
                </c:pt>
                <c:pt idx="186">
                  <c:v>0.48764531526338867</c:v>
                </c:pt>
                <c:pt idx="187">
                  <c:v>0.51254494355722835</c:v>
                </c:pt>
                <c:pt idx="188">
                  <c:v>0.39390582576509053</c:v>
                </c:pt>
                <c:pt idx="189">
                  <c:v>0.50583566045146844</c:v>
                </c:pt>
                <c:pt idx="190">
                  <c:v>0.46074496035587986</c:v>
                </c:pt>
                <c:pt idx="191">
                  <c:v>0.29779738932649702</c:v>
                </c:pt>
                <c:pt idx="192">
                  <c:v>0.48583905887697537</c:v>
                </c:pt>
                <c:pt idx="193">
                  <c:v>0.333552130092029</c:v>
                </c:pt>
                <c:pt idx="194">
                  <c:v>-1.037461973190211E-2</c:v>
                </c:pt>
                <c:pt idx="195">
                  <c:v>-0.45668441921297742</c:v>
                </c:pt>
                <c:pt idx="196">
                  <c:v>0.46657360785648255</c:v>
                </c:pt>
                <c:pt idx="197">
                  <c:v>0.63483323391082569</c:v>
                </c:pt>
                <c:pt idx="198">
                  <c:v>0.40055331700311009</c:v>
                </c:pt>
                <c:pt idx="199">
                  <c:v>0.42828003250182145</c:v>
                </c:pt>
                <c:pt idx="200">
                  <c:v>0.32898549224510376</c:v>
                </c:pt>
                <c:pt idx="201">
                  <c:v>0.49233211801345989</c:v>
                </c:pt>
                <c:pt idx="202">
                  <c:v>-1.3553321274631769</c:v>
                </c:pt>
                <c:pt idx="203">
                  <c:v>0.70314993710125062</c:v>
                </c:pt>
                <c:pt idx="204">
                  <c:v>0.10402695511922871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CA0-4DBD-B09B-7EDAB8391AE4}"/>
            </c:ext>
          </c:extLst>
        </c:ser>
        <c:ser>
          <c:idx val="6"/>
          <c:order val="6"/>
          <c:tx>
            <c:strRef>
              <c:f>indicator_raws!$O$1:$O$15</c:f>
              <c:strCache>
                <c:ptCount val="15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indicator_raws!$H$16:$H$228</c:f>
              <c:numCache>
                <c:formatCode>[$-409]d\-mmm;@</c:formatCode>
                <c:ptCount val="213"/>
                <c:pt idx="0">
                  <c:v>40862</c:v>
                </c:pt>
                <c:pt idx="1">
                  <c:v>40863</c:v>
                </c:pt>
                <c:pt idx="2">
                  <c:v>40864</c:v>
                </c:pt>
                <c:pt idx="3">
                  <c:v>40865</c:v>
                </c:pt>
                <c:pt idx="4">
                  <c:v>40866</c:v>
                </c:pt>
                <c:pt idx="5">
                  <c:v>40867</c:v>
                </c:pt>
                <c:pt idx="6">
                  <c:v>40868</c:v>
                </c:pt>
                <c:pt idx="7">
                  <c:v>40869</c:v>
                </c:pt>
                <c:pt idx="8">
                  <c:v>40870</c:v>
                </c:pt>
                <c:pt idx="9">
                  <c:v>40871</c:v>
                </c:pt>
                <c:pt idx="10">
                  <c:v>40872</c:v>
                </c:pt>
                <c:pt idx="11">
                  <c:v>40873</c:v>
                </c:pt>
                <c:pt idx="12">
                  <c:v>40874</c:v>
                </c:pt>
                <c:pt idx="13">
                  <c:v>40875</c:v>
                </c:pt>
                <c:pt idx="14">
                  <c:v>40876</c:v>
                </c:pt>
                <c:pt idx="15">
                  <c:v>40877</c:v>
                </c:pt>
                <c:pt idx="16">
                  <c:v>40878</c:v>
                </c:pt>
                <c:pt idx="17">
                  <c:v>40879</c:v>
                </c:pt>
                <c:pt idx="18">
                  <c:v>40880</c:v>
                </c:pt>
                <c:pt idx="19">
                  <c:v>40881</c:v>
                </c:pt>
                <c:pt idx="20">
                  <c:v>40882</c:v>
                </c:pt>
                <c:pt idx="21">
                  <c:v>40883</c:v>
                </c:pt>
                <c:pt idx="22">
                  <c:v>40884</c:v>
                </c:pt>
                <c:pt idx="23">
                  <c:v>40885</c:v>
                </c:pt>
                <c:pt idx="24">
                  <c:v>40886</c:v>
                </c:pt>
                <c:pt idx="25">
                  <c:v>40887</c:v>
                </c:pt>
                <c:pt idx="26">
                  <c:v>40888</c:v>
                </c:pt>
                <c:pt idx="27">
                  <c:v>40889</c:v>
                </c:pt>
                <c:pt idx="28">
                  <c:v>40890</c:v>
                </c:pt>
                <c:pt idx="29">
                  <c:v>40891</c:v>
                </c:pt>
                <c:pt idx="30">
                  <c:v>40892</c:v>
                </c:pt>
                <c:pt idx="31">
                  <c:v>40893</c:v>
                </c:pt>
                <c:pt idx="32">
                  <c:v>40894</c:v>
                </c:pt>
                <c:pt idx="33">
                  <c:v>40895</c:v>
                </c:pt>
                <c:pt idx="34">
                  <c:v>40896</c:v>
                </c:pt>
                <c:pt idx="35">
                  <c:v>40897</c:v>
                </c:pt>
                <c:pt idx="36">
                  <c:v>40898</c:v>
                </c:pt>
                <c:pt idx="37">
                  <c:v>40899</c:v>
                </c:pt>
                <c:pt idx="38">
                  <c:v>40900</c:v>
                </c:pt>
                <c:pt idx="39">
                  <c:v>40901</c:v>
                </c:pt>
                <c:pt idx="40">
                  <c:v>40902</c:v>
                </c:pt>
                <c:pt idx="41">
                  <c:v>40903</c:v>
                </c:pt>
                <c:pt idx="42">
                  <c:v>40904</c:v>
                </c:pt>
                <c:pt idx="43">
                  <c:v>40905</c:v>
                </c:pt>
                <c:pt idx="44">
                  <c:v>40906</c:v>
                </c:pt>
                <c:pt idx="45">
                  <c:v>40907</c:v>
                </c:pt>
                <c:pt idx="46">
                  <c:v>40908</c:v>
                </c:pt>
                <c:pt idx="47">
                  <c:v>40909</c:v>
                </c:pt>
                <c:pt idx="48">
                  <c:v>40910</c:v>
                </c:pt>
                <c:pt idx="49">
                  <c:v>40911</c:v>
                </c:pt>
                <c:pt idx="50">
                  <c:v>40912</c:v>
                </c:pt>
                <c:pt idx="51">
                  <c:v>40913</c:v>
                </c:pt>
                <c:pt idx="52">
                  <c:v>40914</c:v>
                </c:pt>
                <c:pt idx="53">
                  <c:v>40915</c:v>
                </c:pt>
                <c:pt idx="54">
                  <c:v>40916</c:v>
                </c:pt>
                <c:pt idx="55">
                  <c:v>40917</c:v>
                </c:pt>
                <c:pt idx="56">
                  <c:v>40918</c:v>
                </c:pt>
                <c:pt idx="57">
                  <c:v>40919</c:v>
                </c:pt>
                <c:pt idx="58">
                  <c:v>40920</c:v>
                </c:pt>
                <c:pt idx="59">
                  <c:v>40921</c:v>
                </c:pt>
                <c:pt idx="60">
                  <c:v>40922</c:v>
                </c:pt>
                <c:pt idx="61">
                  <c:v>40923</c:v>
                </c:pt>
                <c:pt idx="62">
                  <c:v>40924</c:v>
                </c:pt>
                <c:pt idx="63">
                  <c:v>40925</c:v>
                </c:pt>
                <c:pt idx="64">
                  <c:v>40926</c:v>
                </c:pt>
                <c:pt idx="65">
                  <c:v>40927</c:v>
                </c:pt>
                <c:pt idx="66">
                  <c:v>40928</c:v>
                </c:pt>
                <c:pt idx="67">
                  <c:v>40929</c:v>
                </c:pt>
                <c:pt idx="68">
                  <c:v>40930</c:v>
                </c:pt>
                <c:pt idx="69">
                  <c:v>40931</c:v>
                </c:pt>
                <c:pt idx="70">
                  <c:v>40932</c:v>
                </c:pt>
                <c:pt idx="71">
                  <c:v>40933</c:v>
                </c:pt>
                <c:pt idx="72">
                  <c:v>40934</c:v>
                </c:pt>
                <c:pt idx="73">
                  <c:v>40935</c:v>
                </c:pt>
                <c:pt idx="74">
                  <c:v>40936</c:v>
                </c:pt>
                <c:pt idx="75">
                  <c:v>40937</c:v>
                </c:pt>
                <c:pt idx="76">
                  <c:v>40938</c:v>
                </c:pt>
                <c:pt idx="77">
                  <c:v>40939</c:v>
                </c:pt>
                <c:pt idx="78">
                  <c:v>40940</c:v>
                </c:pt>
                <c:pt idx="79">
                  <c:v>40941</c:v>
                </c:pt>
                <c:pt idx="80">
                  <c:v>40942</c:v>
                </c:pt>
                <c:pt idx="81">
                  <c:v>40943</c:v>
                </c:pt>
                <c:pt idx="82">
                  <c:v>40944</c:v>
                </c:pt>
                <c:pt idx="83">
                  <c:v>40945</c:v>
                </c:pt>
                <c:pt idx="84">
                  <c:v>40946</c:v>
                </c:pt>
                <c:pt idx="85">
                  <c:v>40947</c:v>
                </c:pt>
                <c:pt idx="86">
                  <c:v>40948</c:v>
                </c:pt>
                <c:pt idx="87">
                  <c:v>40949</c:v>
                </c:pt>
                <c:pt idx="88">
                  <c:v>40950</c:v>
                </c:pt>
                <c:pt idx="89">
                  <c:v>40951</c:v>
                </c:pt>
                <c:pt idx="90">
                  <c:v>40952</c:v>
                </c:pt>
                <c:pt idx="91">
                  <c:v>40953</c:v>
                </c:pt>
                <c:pt idx="92">
                  <c:v>40954</c:v>
                </c:pt>
                <c:pt idx="93">
                  <c:v>40955</c:v>
                </c:pt>
                <c:pt idx="94">
                  <c:v>40956</c:v>
                </c:pt>
                <c:pt idx="95">
                  <c:v>40957</c:v>
                </c:pt>
                <c:pt idx="96">
                  <c:v>40958</c:v>
                </c:pt>
                <c:pt idx="97">
                  <c:v>40959</c:v>
                </c:pt>
                <c:pt idx="98">
                  <c:v>40960</c:v>
                </c:pt>
                <c:pt idx="99">
                  <c:v>40961</c:v>
                </c:pt>
                <c:pt idx="100">
                  <c:v>40962</c:v>
                </c:pt>
                <c:pt idx="101">
                  <c:v>40963</c:v>
                </c:pt>
                <c:pt idx="102">
                  <c:v>40964</c:v>
                </c:pt>
                <c:pt idx="103">
                  <c:v>40965</c:v>
                </c:pt>
                <c:pt idx="104">
                  <c:v>40966</c:v>
                </c:pt>
                <c:pt idx="105">
                  <c:v>40967</c:v>
                </c:pt>
                <c:pt idx="106">
                  <c:v>40968</c:v>
                </c:pt>
                <c:pt idx="107">
                  <c:v>40969</c:v>
                </c:pt>
                <c:pt idx="108">
                  <c:v>40970</c:v>
                </c:pt>
                <c:pt idx="109">
                  <c:v>40971</c:v>
                </c:pt>
                <c:pt idx="110">
                  <c:v>40972</c:v>
                </c:pt>
                <c:pt idx="111">
                  <c:v>40973</c:v>
                </c:pt>
                <c:pt idx="112">
                  <c:v>40974</c:v>
                </c:pt>
                <c:pt idx="113">
                  <c:v>40975</c:v>
                </c:pt>
                <c:pt idx="114">
                  <c:v>40976</c:v>
                </c:pt>
                <c:pt idx="115">
                  <c:v>40977</c:v>
                </c:pt>
                <c:pt idx="116">
                  <c:v>40978</c:v>
                </c:pt>
                <c:pt idx="117">
                  <c:v>40979</c:v>
                </c:pt>
                <c:pt idx="118">
                  <c:v>40980</c:v>
                </c:pt>
                <c:pt idx="119">
                  <c:v>40981</c:v>
                </c:pt>
                <c:pt idx="120">
                  <c:v>40982</c:v>
                </c:pt>
                <c:pt idx="121">
                  <c:v>40983</c:v>
                </c:pt>
                <c:pt idx="122">
                  <c:v>40984</c:v>
                </c:pt>
                <c:pt idx="123">
                  <c:v>40985</c:v>
                </c:pt>
                <c:pt idx="124">
                  <c:v>40986</c:v>
                </c:pt>
                <c:pt idx="125">
                  <c:v>40987</c:v>
                </c:pt>
                <c:pt idx="126">
                  <c:v>40988</c:v>
                </c:pt>
                <c:pt idx="127">
                  <c:v>40989</c:v>
                </c:pt>
                <c:pt idx="128">
                  <c:v>40990</c:v>
                </c:pt>
                <c:pt idx="129">
                  <c:v>40991</c:v>
                </c:pt>
                <c:pt idx="130">
                  <c:v>40992</c:v>
                </c:pt>
                <c:pt idx="131">
                  <c:v>40993</c:v>
                </c:pt>
                <c:pt idx="132">
                  <c:v>40994</c:v>
                </c:pt>
                <c:pt idx="133">
                  <c:v>40995</c:v>
                </c:pt>
                <c:pt idx="134">
                  <c:v>40996</c:v>
                </c:pt>
                <c:pt idx="135">
                  <c:v>40997</c:v>
                </c:pt>
                <c:pt idx="136">
                  <c:v>40998</c:v>
                </c:pt>
                <c:pt idx="137">
                  <c:v>40999</c:v>
                </c:pt>
                <c:pt idx="138">
                  <c:v>41000</c:v>
                </c:pt>
                <c:pt idx="139">
                  <c:v>41001</c:v>
                </c:pt>
                <c:pt idx="140">
                  <c:v>41002</c:v>
                </c:pt>
                <c:pt idx="141">
                  <c:v>41003</c:v>
                </c:pt>
                <c:pt idx="142">
                  <c:v>41004</c:v>
                </c:pt>
                <c:pt idx="143">
                  <c:v>41005</c:v>
                </c:pt>
                <c:pt idx="144">
                  <c:v>41006</c:v>
                </c:pt>
                <c:pt idx="145">
                  <c:v>41007</c:v>
                </c:pt>
                <c:pt idx="146">
                  <c:v>41008</c:v>
                </c:pt>
                <c:pt idx="147">
                  <c:v>41009</c:v>
                </c:pt>
                <c:pt idx="148">
                  <c:v>41010</c:v>
                </c:pt>
                <c:pt idx="149">
                  <c:v>41011</c:v>
                </c:pt>
                <c:pt idx="150">
                  <c:v>41012</c:v>
                </c:pt>
                <c:pt idx="151">
                  <c:v>41013</c:v>
                </c:pt>
                <c:pt idx="152">
                  <c:v>41014</c:v>
                </c:pt>
                <c:pt idx="153">
                  <c:v>41015</c:v>
                </c:pt>
                <c:pt idx="154">
                  <c:v>41016</c:v>
                </c:pt>
                <c:pt idx="155">
                  <c:v>41017</c:v>
                </c:pt>
                <c:pt idx="156">
                  <c:v>41018</c:v>
                </c:pt>
                <c:pt idx="157">
                  <c:v>41019</c:v>
                </c:pt>
                <c:pt idx="158">
                  <c:v>41020</c:v>
                </c:pt>
                <c:pt idx="159">
                  <c:v>41021</c:v>
                </c:pt>
                <c:pt idx="160">
                  <c:v>41022</c:v>
                </c:pt>
                <c:pt idx="161">
                  <c:v>41023</c:v>
                </c:pt>
                <c:pt idx="162">
                  <c:v>41024</c:v>
                </c:pt>
                <c:pt idx="163">
                  <c:v>41025</c:v>
                </c:pt>
                <c:pt idx="164">
                  <c:v>41026</c:v>
                </c:pt>
                <c:pt idx="165">
                  <c:v>41027</c:v>
                </c:pt>
                <c:pt idx="166">
                  <c:v>41028</c:v>
                </c:pt>
                <c:pt idx="167">
                  <c:v>41029</c:v>
                </c:pt>
                <c:pt idx="168">
                  <c:v>41030</c:v>
                </c:pt>
                <c:pt idx="169">
                  <c:v>41031</c:v>
                </c:pt>
                <c:pt idx="170">
                  <c:v>41032</c:v>
                </c:pt>
                <c:pt idx="171">
                  <c:v>41033</c:v>
                </c:pt>
                <c:pt idx="172">
                  <c:v>41034</c:v>
                </c:pt>
                <c:pt idx="173">
                  <c:v>41035</c:v>
                </c:pt>
                <c:pt idx="174">
                  <c:v>41036</c:v>
                </c:pt>
                <c:pt idx="175">
                  <c:v>41037</c:v>
                </c:pt>
                <c:pt idx="176">
                  <c:v>41038</c:v>
                </c:pt>
                <c:pt idx="177">
                  <c:v>41039</c:v>
                </c:pt>
                <c:pt idx="178">
                  <c:v>41040</c:v>
                </c:pt>
                <c:pt idx="179">
                  <c:v>41041</c:v>
                </c:pt>
                <c:pt idx="180">
                  <c:v>41042</c:v>
                </c:pt>
                <c:pt idx="181">
                  <c:v>41043</c:v>
                </c:pt>
                <c:pt idx="182">
                  <c:v>41044</c:v>
                </c:pt>
                <c:pt idx="183">
                  <c:v>41045</c:v>
                </c:pt>
                <c:pt idx="184">
                  <c:v>41046</c:v>
                </c:pt>
                <c:pt idx="185">
                  <c:v>41047</c:v>
                </c:pt>
                <c:pt idx="186">
                  <c:v>41048</c:v>
                </c:pt>
                <c:pt idx="187">
                  <c:v>41049</c:v>
                </c:pt>
                <c:pt idx="188">
                  <c:v>41050</c:v>
                </c:pt>
                <c:pt idx="189">
                  <c:v>41051</c:v>
                </c:pt>
                <c:pt idx="190">
                  <c:v>41052</c:v>
                </c:pt>
                <c:pt idx="191">
                  <c:v>41053</c:v>
                </c:pt>
                <c:pt idx="192">
                  <c:v>41054</c:v>
                </c:pt>
                <c:pt idx="193">
                  <c:v>41055</c:v>
                </c:pt>
                <c:pt idx="194">
                  <c:v>41056</c:v>
                </c:pt>
                <c:pt idx="195">
                  <c:v>41057</c:v>
                </c:pt>
                <c:pt idx="196">
                  <c:v>41058</c:v>
                </c:pt>
                <c:pt idx="197">
                  <c:v>41059</c:v>
                </c:pt>
                <c:pt idx="198">
                  <c:v>41060</c:v>
                </c:pt>
                <c:pt idx="199">
                  <c:v>41061</c:v>
                </c:pt>
                <c:pt idx="200">
                  <c:v>41062</c:v>
                </c:pt>
                <c:pt idx="201">
                  <c:v>41063</c:v>
                </c:pt>
                <c:pt idx="202">
                  <c:v>41064</c:v>
                </c:pt>
                <c:pt idx="203">
                  <c:v>41065</c:v>
                </c:pt>
                <c:pt idx="204">
                  <c:v>41066</c:v>
                </c:pt>
                <c:pt idx="205">
                  <c:v>41067</c:v>
                </c:pt>
                <c:pt idx="206">
                  <c:v>41068</c:v>
                </c:pt>
                <c:pt idx="207">
                  <c:v>41069</c:v>
                </c:pt>
                <c:pt idx="208">
                  <c:v>41070</c:v>
                </c:pt>
                <c:pt idx="209">
                  <c:v>41071</c:v>
                </c:pt>
                <c:pt idx="210">
                  <c:v>41072</c:v>
                </c:pt>
                <c:pt idx="211">
                  <c:v>41073</c:v>
                </c:pt>
                <c:pt idx="212">
                  <c:v>41074</c:v>
                </c:pt>
              </c:numCache>
            </c:numRef>
          </c:cat>
          <c:val>
            <c:numRef>
              <c:f>indicator_raws!$O$16:$O$228</c:f>
              <c:numCache>
                <c:formatCode>General</c:formatCode>
                <c:ptCount val="2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0.93294331244465356</c:v>
                </c:pt>
                <c:pt idx="7">
                  <c:v>1</c:v>
                </c:pt>
                <c:pt idx="8">
                  <c:v>0.84415530430811558</c:v>
                </c:pt>
                <c:pt idx="9">
                  <c:v>0.98447306767327192</c:v>
                </c:pt>
                <c:pt idx="10">
                  <c:v>0.98432462146041633</c:v>
                </c:pt>
                <c:pt idx="11">
                  <c:v>0.98505186544160028</c:v>
                </c:pt>
                <c:pt idx="12">
                  <c:v>0.9180665330761909</c:v>
                </c:pt>
                <c:pt idx="13">
                  <c:v>0.91764545099421579</c:v>
                </c:pt>
                <c:pt idx="14">
                  <c:v>0.91012307140216597</c:v>
                </c:pt>
                <c:pt idx="15">
                  <c:v>0.89064899395886488</c:v>
                </c:pt>
                <c:pt idx="16">
                  <c:v>0.88682709771348878</c:v>
                </c:pt>
                <c:pt idx="17">
                  <c:v>0.88835889089697695</c:v>
                </c:pt>
                <c:pt idx="18">
                  <c:v>0.88914648409222885</c:v>
                </c:pt>
                <c:pt idx="19">
                  <c:v>0.89866877487802277</c:v>
                </c:pt>
                <c:pt idx="20">
                  <c:v>0.90414130667107773</c:v>
                </c:pt>
                <c:pt idx="21">
                  <c:v>0.89759307189391602</c:v>
                </c:pt>
                <c:pt idx="22">
                  <c:v>0.89787129833048218</c:v>
                </c:pt>
                <c:pt idx="23">
                  <c:v>0.87459838002074519</c:v>
                </c:pt>
                <c:pt idx="24">
                  <c:v>0.87068973660704319</c:v>
                </c:pt>
                <c:pt idx="25">
                  <c:v>0.85684326800280253</c:v>
                </c:pt>
                <c:pt idx="26">
                  <c:v>0.84665354674415605</c:v>
                </c:pt>
                <c:pt idx="27">
                  <c:v>0.83612308180921924</c:v>
                </c:pt>
                <c:pt idx="28">
                  <c:v>0.84680890365294348</c:v>
                </c:pt>
                <c:pt idx="29">
                  <c:v>0.8536011310813173</c:v>
                </c:pt>
                <c:pt idx="30">
                  <c:v>0.83773515364161732</c:v>
                </c:pt>
                <c:pt idx="31">
                  <c:v>0.83268393335140134</c:v>
                </c:pt>
                <c:pt idx="32">
                  <c:v>0.83465575418413107</c:v>
                </c:pt>
                <c:pt idx="33">
                  <c:v>0.83089592369755916</c:v>
                </c:pt>
                <c:pt idx="34">
                  <c:v>0.82992354979053107</c:v>
                </c:pt>
                <c:pt idx="35">
                  <c:v>0.8172498398115764</c:v>
                </c:pt>
                <c:pt idx="36">
                  <c:v>0.81225081551445977</c:v>
                </c:pt>
                <c:pt idx="37">
                  <c:v>0.81963310567607761</c:v>
                </c:pt>
                <c:pt idx="38">
                  <c:v>0.79768083820510904</c:v>
                </c:pt>
                <c:pt idx="39">
                  <c:v>0.79662794401809855</c:v>
                </c:pt>
                <c:pt idx="40">
                  <c:v>0.78450995778491284</c:v>
                </c:pt>
                <c:pt idx="41">
                  <c:v>0.77231179117212589</c:v>
                </c:pt>
                <c:pt idx="42">
                  <c:v>0.78040683281630729</c:v>
                </c:pt>
                <c:pt idx="43">
                  <c:v>0.78006397791735504</c:v>
                </c:pt>
                <c:pt idx="44">
                  <c:v>0.7377814798349055</c:v>
                </c:pt>
                <c:pt idx="45">
                  <c:v>0.50690974687675472</c:v>
                </c:pt>
                <c:pt idx="46">
                  <c:v>5.982742750538856E-2</c:v>
                </c:pt>
                <c:pt idx="47">
                  <c:v>-1.3481983266578412</c:v>
                </c:pt>
                <c:pt idx="48">
                  <c:v>-0.72753685098299237</c:v>
                </c:pt>
                <c:pt idx="49">
                  <c:v>0.59678072578604857</c:v>
                </c:pt>
                <c:pt idx="50">
                  <c:v>0.75079103884677667</c:v>
                </c:pt>
                <c:pt idx="51">
                  <c:v>0.76230307614057446</c:v>
                </c:pt>
                <c:pt idx="52">
                  <c:v>0.75088162940545278</c:v>
                </c:pt>
                <c:pt idx="53">
                  <c:v>0.7625173111214707</c:v>
                </c:pt>
                <c:pt idx="54">
                  <c:v>0.76587473560621566</c:v>
                </c:pt>
                <c:pt idx="55">
                  <c:v>0.75857326904538847</c:v>
                </c:pt>
                <c:pt idx="56">
                  <c:v>0.76361781752426472</c:v>
                </c:pt>
                <c:pt idx="57">
                  <c:v>0.75637410523559045</c:v>
                </c:pt>
                <c:pt idx="58">
                  <c:v>0.75354929772217116</c:v>
                </c:pt>
                <c:pt idx="59">
                  <c:v>0.74934616222042427</c:v>
                </c:pt>
                <c:pt idx="60">
                  <c:v>0.75951591437017085</c:v>
                </c:pt>
                <c:pt idx="61">
                  <c:v>0.77192552245478396</c:v>
                </c:pt>
                <c:pt idx="62">
                  <c:v>0.77353998212776709</c:v>
                </c:pt>
                <c:pt idx="63">
                  <c:v>0.76790624193203094</c:v>
                </c:pt>
                <c:pt idx="64">
                  <c:v>0.75900279012495508</c:v>
                </c:pt>
                <c:pt idx="65">
                  <c:v>0.76607093190242359</c:v>
                </c:pt>
                <c:pt idx="66">
                  <c:v>0.75503291604890033</c:v>
                </c:pt>
                <c:pt idx="67">
                  <c:v>0.75868779162176547</c:v>
                </c:pt>
                <c:pt idx="68">
                  <c:v>0.75596298536092721</c:v>
                </c:pt>
                <c:pt idx="69">
                  <c:v>0.7858334875535431</c:v>
                </c:pt>
                <c:pt idx="70">
                  <c:v>0.78590174825888892</c:v>
                </c:pt>
                <c:pt idx="71">
                  <c:v>0.7786287348854628</c:v>
                </c:pt>
                <c:pt idx="72">
                  <c:v>0.77006754837112235</c:v>
                </c:pt>
                <c:pt idx="73">
                  <c:v>0.77010791909327758</c:v>
                </c:pt>
                <c:pt idx="74">
                  <c:v>0.77443001427086877</c:v>
                </c:pt>
                <c:pt idx="75">
                  <c:v>0.76735762628047965</c:v>
                </c:pt>
                <c:pt idx="76">
                  <c:v>0.7752370437877526</c:v>
                </c:pt>
                <c:pt idx="77">
                  <c:v>0.78557080311162775</c:v>
                </c:pt>
                <c:pt idx="78">
                  <c:v>0.77878411696128902</c:v>
                </c:pt>
                <c:pt idx="79">
                  <c:v>0.77858246972902645</c:v>
                </c:pt>
                <c:pt idx="80">
                  <c:v>0.78783843160786782</c:v>
                </c:pt>
                <c:pt idx="81">
                  <c:v>0.78709868584712761</c:v>
                </c:pt>
                <c:pt idx="82">
                  <c:v>0.79765758787694818</c:v>
                </c:pt>
                <c:pt idx="83">
                  <c:v>0.80103472137361653</c:v>
                </c:pt>
                <c:pt idx="84">
                  <c:v>0.81062377351635906</c:v>
                </c:pt>
                <c:pt idx="85">
                  <c:v>0.80638088873142955</c:v>
                </c:pt>
                <c:pt idx="86">
                  <c:v>0.77664380094497476</c:v>
                </c:pt>
                <c:pt idx="87">
                  <c:v>0.78213725128025968</c:v>
                </c:pt>
                <c:pt idx="88">
                  <c:v>0.78018114588282583</c:v>
                </c:pt>
                <c:pt idx="89">
                  <c:v>0.78782563992153698</c:v>
                </c:pt>
                <c:pt idx="90">
                  <c:v>0.76760973007832234</c:v>
                </c:pt>
                <c:pt idx="91">
                  <c:v>0.76126801083907847</c:v>
                </c:pt>
                <c:pt idx="92">
                  <c:v>0.75406262988937811</c:v>
                </c:pt>
                <c:pt idx="93">
                  <c:v>0.76088580149958873</c:v>
                </c:pt>
                <c:pt idx="94">
                  <c:v>0.75923997479326255</c:v>
                </c:pt>
                <c:pt idx="95">
                  <c:v>0.76341446133070323</c:v>
                </c:pt>
                <c:pt idx="96">
                  <c:v>0.75237649350931368</c:v>
                </c:pt>
                <c:pt idx="97">
                  <c:v>0.76270611992292858</c:v>
                </c:pt>
                <c:pt idx="98">
                  <c:v>0.76499267221913558</c:v>
                </c:pt>
                <c:pt idx="99">
                  <c:v>0.76308042896756756</c:v>
                </c:pt>
                <c:pt idx="100">
                  <c:v>0.76614756882367796</c:v>
                </c:pt>
                <c:pt idx="101">
                  <c:v>0.74542343027094726</c:v>
                </c:pt>
                <c:pt idx="102">
                  <c:v>0.75733492900061716</c:v>
                </c:pt>
                <c:pt idx="103">
                  <c:v>0.75325427433149217</c:v>
                </c:pt>
                <c:pt idx="104">
                  <c:v>0.75148478837335242</c:v>
                </c:pt>
                <c:pt idx="105">
                  <c:v>0.74483574190478441</c:v>
                </c:pt>
                <c:pt idx="106">
                  <c:v>0.75885692030038598</c:v>
                </c:pt>
                <c:pt idx="107">
                  <c:v>0.75885692030038598</c:v>
                </c:pt>
                <c:pt idx="108">
                  <c:v>0.74993348831821716</c:v>
                </c:pt>
                <c:pt idx="109">
                  <c:v>0.76238749652759275</c:v>
                </c:pt>
                <c:pt idx="110">
                  <c:v>0.77997476927080889</c:v>
                </c:pt>
                <c:pt idx="111">
                  <c:v>0.79055082437342139</c:v>
                </c:pt>
                <c:pt idx="112">
                  <c:v>0.78917586440018883</c:v>
                </c:pt>
                <c:pt idx="113">
                  <c:v>0.78385262819377377</c:v>
                </c:pt>
                <c:pt idx="114">
                  <c:v>0.78570383735449678</c:v>
                </c:pt>
                <c:pt idx="115">
                  <c:v>0.7926502282710155</c:v>
                </c:pt>
                <c:pt idx="116">
                  <c:v>0.79865349318071321</c:v>
                </c:pt>
                <c:pt idx="117">
                  <c:v>0.78791486688051082</c:v>
                </c:pt>
                <c:pt idx="118">
                  <c:v>0.79855274635016527</c:v>
                </c:pt>
                <c:pt idx="119">
                  <c:v>0.7730704715927732</c:v>
                </c:pt>
                <c:pt idx="120">
                  <c:v>0.76121434954187672</c:v>
                </c:pt>
                <c:pt idx="121">
                  <c:v>0.75705319458310494</c:v>
                </c:pt>
                <c:pt idx="122">
                  <c:v>0.75041356787848335</c:v>
                </c:pt>
                <c:pt idx="123">
                  <c:v>0.74677434065751369</c:v>
                </c:pt>
                <c:pt idx="124">
                  <c:v>0.75308386310065589</c:v>
                </c:pt>
                <c:pt idx="125">
                  <c:v>0.75135679628006558</c:v>
                </c:pt>
                <c:pt idx="126">
                  <c:v>0.73628453049562326</c:v>
                </c:pt>
                <c:pt idx="127">
                  <c:v>0.74100211370444413</c:v>
                </c:pt>
                <c:pt idx="128">
                  <c:v>0.73060955122976223</c:v>
                </c:pt>
                <c:pt idx="129">
                  <c:v>0.73173737171504549</c:v>
                </c:pt>
                <c:pt idx="130">
                  <c:v>0.72781614137174622</c:v>
                </c:pt>
                <c:pt idx="131">
                  <c:v>0.71630315801339262</c:v>
                </c:pt>
                <c:pt idx="132">
                  <c:v>0.72488967267209914</c:v>
                </c:pt>
                <c:pt idx="133">
                  <c:v>0.74500145794374195</c:v>
                </c:pt>
                <c:pt idx="134">
                  <c:v>0.71385514705739095</c:v>
                </c:pt>
                <c:pt idx="135">
                  <c:v>0.69266201199401733</c:v>
                </c:pt>
                <c:pt idx="136">
                  <c:v>0.69403016805037232</c:v>
                </c:pt>
                <c:pt idx="137">
                  <c:v>0.68565794243193345</c:v>
                </c:pt>
                <c:pt idx="138">
                  <c:v>0.66896003753531008</c:v>
                </c:pt>
                <c:pt idx="139">
                  <c:v>0.66034097358115618</c:v>
                </c:pt>
                <c:pt idx="140">
                  <c:v>0.66659293978227474</c:v>
                </c:pt>
                <c:pt idx="141">
                  <c:v>0.67699219072792616</c:v>
                </c:pt>
                <c:pt idx="142">
                  <c:v>0.68258577339116255</c:v>
                </c:pt>
                <c:pt idx="143">
                  <c:v>0.67634934342305253</c:v>
                </c:pt>
                <c:pt idx="144">
                  <c:v>0.64047431831787793</c:v>
                </c:pt>
                <c:pt idx="145">
                  <c:v>0.61323144302450572</c:v>
                </c:pt>
                <c:pt idx="146">
                  <c:v>0.57340402200856122</c:v>
                </c:pt>
                <c:pt idx="147">
                  <c:v>0.54966393394121704</c:v>
                </c:pt>
                <c:pt idx="148">
                  <c:v>0.4930380072792494</c:v>
                </c:pt>
                <c:pt idx="149">
                  <c:v>0.25472273453259947</c:v>
                </c:pt>
                <c:pt idx="150">
                  <c:v>-3.694244510894238E-2</c:v>
                </c:pt>
                <c:pt idx="151">
                  <c:v>-3.2974926216856599</c:v>
                </c:pt>
                <c:pt idx="152">
                  <c:v>17.995945709642189</c:v>
                </c:pt>
                <c:pt idx="153">
                  <c:v>11.322063765852452</c:v>
                </c:pt>
                <c:pt idx="154">
                  <c:v>-1.0648203711851048</c:v>
                </c:pt>
                <c:pt idx="155">
                  <c:v>-0.14409443106804312</c:v>
                </c:pt>
                <c:pt idx="156">
                  <c:v>0.45207747988825536</c:v>
                </c:pt>
                <c:pt idx="157">
                  <c:v>0.49742465903637545</c:v>
                </c:pt>
                <c:pt idx="158">
                  <c:v>0.46106335063409909</c:v>
                </c:pt>
                <c:pt idx="159">
                  <c:v>0.48672227386011352</c:v>
                </c:pt>
                <c:pt idx="160">
                  <c:v>0.4645490098786596</c:v>
                </c:pt>
                <c:pt idx="161">
                  <c:v>0.44876221619911055</c:v>
                </c:pt>
                <c:pt idx="162">
                  <c:v>0.43741743795820692</c:v>
                </c:pt>
                <c:pt idx="163">
                  <c:v>0.41034426054581841</c:v>
                </c:pt>
                <c:pt idx="164">
                  <c:v>0.16962666000935459</c:v>
                </c:pt>
                <c:pt idx="165">
                  <c:v>0.26928555359935219</c:v>
                </c:pt>
                <c:pt idx="166">
                  <c:v>0.26345593529567235</c:v>
                </c:pt>
                <c:pt idx="167">
                  <c:v>0.1238794736910889</c:v>
                </c:pt>
                <c:pt idx="168">
                  <c:v>-8.9699853314499922E-2</c:v>
                </c:pt>
                <c:pt idx="169">
                  <c:v>-1.1805138910192625</c:v>
                </c:pt>
                <c:pt idx="170">
                  <c:v>-2.2412459624605003</c:v>
                </c:pt>
                <c:pt idx="171">
                  <c:v>-24.04345699835811</c:v>
                </c:pt>
                <c:pt idx="172">
                  <c:v>-3.4603996421060952</c:v>
                </c:pt>
                <c:pt idx="173">
                  <c:v>-5.1105656397945767</c:v>
                </c:pt>
                <c:pt idx="174">
                  <c:v>5.778681138343587</c:v>
                </c:pt>
                <c:pt idx="175">
                  <c:v>-5.5182805825784014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CA0-4DBD-B09B-7EDAB8391A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5473208"/>
        <c:axId val="1115464680"/>
      </c:lineChart>
      <c:dateAx>
        <c:axId val="1115473208"/>
        <c:scaling>
          <c:orientation val="minMax"/>
        </c:scaling>
        <c:delete val="0"/>
        <c:axPos val="b"/>
        <c:numFmt formatCode="[$-409]d\-m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464680"/>
        <c:crosses val="autoZero"/>
        <c:auto val="1"/>
        <c:lblOffset val="100"/>
        <c:baseTimeUnit val="days"/>
      </c:dateAx>
      <c:valAx>
        <c:axId val="1115464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473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</a:t>
            </a:r>
            <a:r>
              <a:rPr lang="en-US" altLang="zh-CN"/>
              <a:t>aws/Total Indicator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indicator_raws!$Y$1:$Y$15</c:f>
              <c:strCache>
                <c:ptCount val="15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indicator_raws!$X$16:$X$163</c:f>
              <c:numCache>
                <c:formatCode>[$-409]d\-mmm;@</c:formatCode>
                <c:ptCount val="148"/>
                <c:pt idx="0">
                  <c:v>40862</c:v>
                </c:pt>
                <c:pt idx="1">
                  <c:v>40863</c:v>
                </c:pt>
                <c:pt idx="2">
                  <c:v>40864</c:v>
                </c:pt>
                <c:pt idx="3">
                  <c:v>40865</c:v>
                </c:pt>
                <c:pt idx="4">
                  <c:v>40866</c:v>
                </c:pt>
                <c:pt idx="5">
                  <c:v>40867</c:v>
                </c:pt>
                <c:pt idx="6">
                  <c:v>40868</c:v>
                </c:pt>
                <c:pt idx="7">
                  <c:v>40869</c:v>
                </c:pt>
                <c:pt idx="8">
                  <c:v>40870</c:v>
                </c:pt>
                <c:pt idx="9">
                  <c:v>40871</c:v>
                </c:pt>
                <c:pt idx="10">
                  <c:v>40872</c:v>
                </c:pt>
                <c:pt idx="11">
                  <c:v>40873</c:v>
                </c:pt>
                <c:pt idx="12">
                  <c:v>40874</c:v>
                </c:pt>
                <c:pt idx="13">
                  <c:v>40875</c:v>
                </c:pt>
                <c:pt idx="14">
                  <c:v>40876</c:v>
                </c:pt>
                <c:pt idx="15">
                  <c:v>40877</c:v>
                </c:pt>
                <c:pt idx="16">
                  <c:v>40878</c:v>
                </c:pt>
                <c:pt idx="17">
                  <c:v>40879</c:v>
                </c:pt>
                <c:pt idx="18">
                  <c:v>40880</c:v>
                </c:pt>
                <c:pt idx="19">
                  <c:v>40881</c:v>
                </c:pt>
                <c:pt idx="20">
                  <c:v>40882</c:v>
                </c:pt>
                <c:pt idx="21">
                  <c:v>40883</c:v>
                </c:pt>
                <c:pt idx="22">
                  <c:v>40884</c:v>
                </c:pt>
                <c:pt idx="23">
                  <c:v>40885</c:v>
                </c:pt>
                <c:pt idx="24">
                  <c:v>40886</c:v>
                </c:pt>
                <c:pt idx="25">
                  <c:v>40887</c:v>
                </c:pt>
                <c:pt idx="26">
                  <c:v>40888</c:v>
                </c:pt>
                <c:pt idx="27">
                  <c:v>40889</c:v>
                </c:pt>
                <c:pt idx="28">
                  <c:v>40890</c:v>
                </c:pt>
                <c:pt idx="29">
                  <c:v>40891</c:v>
                </c:pt>
                <c:pt idx="30">
                  <c:v>40892</c:v>
                </c:pt>
                <c:pt idx="31">
                  <c:v>40893</c:v>
                </c:pt>
                <c:pt idx="32">
                  <c:v>40894</c:v>
                </c:pt>
                <c:pt idx="33">
                  <c:v>40895</c:v>
                </c:pt>
                <c:pt idx="34">
                  <c:v>40896</c:v>
                </c:pt>
                <c:pt idx="35">
                  <c:v>40897</c:v>
                </c:pt>
                <c:pt idx="36">
                  <c:v>40898</c:v>
                </c:pt>
                <c:pt idx="37">
                  <c:v>40899</c:v>
                </c:pt>
                <c:pt idx="38">
                  <c:v>40900</c:v>
                </c:pt>
                <c:pt idx="39">
                  <c:v>40901</c:v>
                </c:pt>
                <c:pt idx="40">
                  <c:v>40902</c:v>
                </c:pt>
                <c:pt idx="41">
                  <c:v>40903</c:v>
                </c:pt>
                <c:pt idx="42">
                  <c:v>40904</c:v>
                </c:pt>
                <c:pt idx="43">
                  <c:v>40905</c:v>
                </c:pt>
                <c:pt idx="44">
                  <c:v>40906</c:v>
                </c:pt>
                <c:pt idx="45">
                  <c:v>40907</c:v>
                </c:pt>
                <c:pt idx="46">
                  <c:v>40908</c:v>
                </c:pt>
                <c:pt idx="47">
                  <c:v>40909</c:v>
                </c:pt>
                <c:pt idx="48">
                  <c:v>40910</c:v>
                </c:pt>
                <c:pt idx="49">
                  <c:v>40911</c:v>
                </c:pt>
                <c:pt idx="50">
                  <c:v>40912</c:v>
                </c:pt>
                <c:pt idx="51">
                  <c:v>40913</c:v>
                </c:pt>
                <c:pt idx="52">
                  <c:v>40914</c:v>
                </c:pt>
                <c:pt idx="53">
                  <c:v>40915</c:v>
                </c:pt>
                <c:pt idx="54">
                  <c:v>40916</c:v>
                </c:pt>
                <c:pt idx="55">
                  <c:v>40917</c:v>
                </c:pt>
                <c:pt idx="56">
                  <c:v>40918</c:v>
                </c:pt>
                <c:pt idx="57">
                  <c:v>40919</c:v>
                </c:pt>
                <c:pt idx="58">
                  <c:v>40920</c:v>
                </c:pt>
                <c:pt idx="59">
                  <c:v>40921</c:v>
                </c:pt>
                <c:pt idx="60">
                  <c:v>40922</c:v>
                </c:pt>
                <c:pt idx="61">
                  <c:v>40923</c:v>
                </c:pt>
                <c:pt idx="62">
                  <c:v>40924</c:v>
                </c:pt>
                <c:pt idx="63">
                  <c:v>40925</c:v>
                </c:pt>
                <c:pt idx="64">
                  <c:v>40926</c:v>
                </c:pt>
                <c:pt idx="65">
                  <c:v>40927</c:v>
                </c:pt>
                <c:pt idx="66">
                  <c:v>40928</c:v>
                </c:pt>
                <c:pt idx="67">
                  <c:v>40929</c:v>
                </c:pt>
                <c:pt idx="68">
                  <c:v>40930</c:v>
                </c:pt>
                <c:pt idx="69">
                  <c:v>40931</c:v>
                </c:pt>
                <c:pt idx="70">
                  <c:v>40932</c:v>
                </c:pt>
                <c:pt idx="71">
                  <c:v>40933</c:v>
                </c:pt>
                <c:pt idx="72">
                  <c:v>40934</c:v>
                </c:pt>
                <c:pt idx="73">
                  <c:v>40935</c:v>
                </c:pt>
                <c:pt idx="74">
                  <c:v>40936</c:v>
                </c:pt>
                <c:pt idx="75">
                  <c:v>40937</c:v>
                </c:pt>
                <c:pt idx="76">
                  <c:v>40938</c:v>
                </c:pt>
                <c:pt idx="77">
                  <c:v>40939</c:v>
                </c:pt>
                <c:pt idx="78">
                  <c:v>40940</c:v>
                </c:pt>
                <c:pt idx="79">
                  <c:v>40941</c:v>
                </c:pt>
                <c:pt idx="80">
                  <c:v>40942</c:v>
                </c:pt>
                <c:pt idx="81">
                  <c:v>40943</c:v>
                </c:pt>
                <c:pt idx="82">
                  <c:v>40944</c:v>
                </c:pt>
                <c:pt idx="83">
                  <c:v>40945</c:v>
                </c:pt>
                <c:pt idx="84">
                  <c:v>40946</c:v>
                </c:pt>
                <c:pt idx="85">
                  <c:v>40947</c:v>
                </c:pt>
                <c:pt idx="86">
                  <c:v>40948</c:v>
                </c:pt>
                <c:pt idx="87">
                  <c:v>40949</c:v>
                </c:pt>
                <c:pt idx="88">
                  <c:v>40950</c:v>
                </c:pt>
                <c:pt idx="89">
                  <c:v>40951</c:v>
                </c:pt>
                <c:pt idx="90">
                  <c:v>40952</c:v>
                </c:pt>
                <c:pt idx="91">
                  <c:v>40953</c:v>
                </c:pt>
                <c:pt idx="92">
                  <c:v>40954</c:v>
                </c:pt>
                <c:pt idx="93">
                  <c:v>40955</c:v>
                </c:pt>
                <c:pt idx="94">
                  <c:v>40956</c:v>
                </c:pt>
                <c:pt idx="95">
                  <c:v>40957</c:v>
                </c:pt>
                <c:pt idx="96">
                  <c:v>40958</c:v>
                </c:pt>
                <c:pt idx="97">
                  <c:v>40959</c:v>
                </c:pt>
                <c:pt idx="98">
                  <c:v>40960</c:v>
                </c:pt>
                <c:pt idx="99">
                  <c:v>40961</c:v>
                </c:pt>
                <c:pt idx="100">
                  <c:v>40962</c:v>
                </c:pt>
                <c:pt idx="101">
                  <c:v>40963</c:v>
                </c:pt>
                <c:pt idx="102">
                  <c:v>40964</c:v>
                </c:pt>
                <c:pt idx="103">
                  <c:v>40965</c:v>
                </c:pt>
                <c:pt idx="104">
                  <c:v>40966</c:v>
                </c:pt>
                <c:pt idx="105">
                  <c:v>40967</c:v>
                </c:pt>
                <c:pt idx="106">
                  <c:v>40968</c:v>
                </c:pt>
                <c:pt idx="107">
                  <c:v>40969</c:v>
                </c:pt>
                <c:pt idx="108">
                  <c:v>40970</c:v>
                </c:pt>
                <c:pt idx="109">
                  <c:v>40971</c:v>
                </c:pt>
                <c:pt idx="110">
                  <c:v>40972</c:v>
                </c:pt>
                <c:pt idx="111">
                  <c:v>40973</c:v>
                </c:pt>
                <c:pt idx="112">
                  <c:v>40974</c:v>
                </c:pt>
                <c:pt idx="113">
                  <c:v>40975</c:v>
                </c:pt>
                <c:pt idx="114">
                  <c:v>40976</c:v>
                </c:pt>
                <c:pt idx="115">
                  <c:v>40977</c:v>
                </c:pt>
                <c:pt idx="116">
                  <c:v>40978</c:v>
                </c:pt>
                <c:pt idx="117">
                  <c:v>40979</c:v>
                </c:pt>
                <c:pt idx="118">
                  <c:v>40980</c:v>
                </c:pt>
                <c:pt idx="119">
                  <c:v>40981</c:v>
                </c:pt>
                <c:pt idx="120">
                  <c:v>40982</c:v>
                </c:pt>
                <c:pt idx="121">
                  <c:v>40983</c:v>
                </c:pt>
                <c:pt idx="122">
                  <c:v>40984</c:v>
                </c:pt>
                <c:pt idx="123">
                  <c:v>40985</c:v>
                </c:pt>
                <c:pt idx="124">
                  <c:v>40986</c:v>
                </c:pt>
                <c:pt idx="125">
                  <c:v>40987</c:v>
                </c:pt>
                <c:pt idx="126">
                  <c:v>40988</c:v>
                </c:pt>
                <c:pt idx="127">
                  <c:v>40989</c:v>
                </c:pt>
                <c:pt idx="128">
                  <c:v>40990</c:v>
                </c:pt>
                <c:pt idx="129">
                  <c:v>40991</c:v>
                </c:pt>
                <c:pt idx="130">
                  <c:v>40992</c:v>
                </c:pt>
                <c:pt idx="131">
                  <c:v>40993</c:v>
                </c:pt>
                <c:pt idx="132">
                  <c:v>40994</c:v>
                </c:pt>
                <c:pt idx="133">
                  <c:v>40995</c:v>
                </c:pt>
                <c:pt idx="134">
                  <c:v>40996</c:v>
                </c:pt>
                <c:pt idx="135">
                  <c:v>40997</c:v>
                </c:pt>
                <c:pt idx="136">
                  <c:v>40998</c:v>
                </c:pt>
                <c:pt idx="137">
                  <c:v>40999</c:v>
                </c:pt>
                <c:pt idx="138">
                  <c:v>41000</c:v>
                </c:pt>
                <c:pt idx="139">
                  <c:v>41001</c:v>
                </c:pt>
                <c:pt idx="140">
                  <c:v>41002</c:v>
                </c:pt>
                <c:pt idx="141">
                  <c:v>41003</c:v>
                </c:pt>
                <c:pt idx="142">
                  <c:v>41004</c:v>
                </c:pt>
                <c:pt idx="143">
                  <c:v>41005</c:v>
                </c:pt>
                <c:pt idx="144">
                  <c:v>41006</c:v>
                </c:pt>
                <c:pt idx="145">
                  <c:v>41007</c:v>
                </c:pt>
                <c:pt idx="146">
                  <c:v>41008</c:v>
                </c:pt>
                <c:pt idx="147">
                  <c:v>41009</c:v>
                </c:pt>
              </c:numCache>
            </c:numRef>
          </c:cat>
          <c:val>
            <c:numRef>
              <c:f>indicator_raws!$Y$16:$Y$163</c:f>
              <c:numCache>
                <c:formatCode>General</c:formatCode>
                <c:ptCount val="14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0.96219732259411861</c:v>
                </c:pt>
                <c:pt idx="7">
                  <c:v>0.79814123513231217</c:v>
                </c:pt>
                <c:pt idx="8">
                  <c:v>0.86721455982137297</c:v>
                </c:pt>
                <c:pt idx="9">
                  <c:v>0.81515731456960738</c:v>
                </c:pt>
                <c:pt idx="10">
                  <c:v>0.77469295369385649</c:v>
                </c:pt>
                <c:pt idx="11">
                  <c:v>0.78041717916899211</c:v>
                </c:pt>
                <c:pt idx="12">
                  <c:v>0.81896852725232505</c:v>
                </c:pt>
                <c:pt idx="13">
                  <c:v>0.8204014108827129</c:v>
                </c:pt>
                <c:pt idx="14">
                  <c:v>0.82990380729707902</c:v>
                </c:pt>
                <c:pt idx="15">
                  <c:v>0.78100938528457453</c:v>
                </c:pt>
                <c:pt idx="16">
                  <c:v>0.78185471825558661</c:v>
                </c:pt>
                <c:pt idx="17">
                  <c:v>0.798200070782215</c:v>
                </c:pt>
                <c:pt idx="18">
                  <c:v>0.8119051403594767</c:v>
                </c:pt>
                <c:pt idx="19">
                  <c:v>0.78654787107595803</c:v>
                </c:pt>
                <c:pt idx="20">
                  <c:v>0.79535806439194479</c:v>
                </c:pt>
                <c:pt idx="21">
                  <c:v>0.79672244436699402</c:v>
                </c:pt>
                <c:pt idx="22">
                  <c:v>0.81613896971268296</c:v>
                </c:pt>
                <c:pt idx="23">
                  <c:v>0.8065447721507385</c:v>
                </c:pt>
                <c:pt idx="24">
                  <c:v>0.77566089038844199</c:v>
                </c:pt>
                <c:pt idx="25">
                  <c:v>0.7931766811445089</c:v>
                </c:pt>
                <c:pt idx="26">
                  <c:v>0.78470992383587235</c:v>
                </c:pt>
                <c:pt idx="27">
                  <c:v>0.77036967034173187</c:v>
                </c:pt>
                <c:pt idx="28">
                  <c:v>0.75368960668726215</c:v>
                </c:pt>
                <c:pt idx="29">
                  <c:v>0.74045875198259437</c:v>
                </c:pt>
                <c:pt idx="30">
                  <c:v>0.72219582524173032</c:v>
                </c:pt>
                <c:pt idx="31">
                  <c:v>0.73230539444463161</c:v>
                </c:pt>
                <c:pt idx="32">
                  <c:v>0.74011603910007684</c:v>
                </c:pt>
                <c:pt idx="33">
                  <c:v>0.72589293673649147</c:v>
                </c:pt>
                <c:pt idx="34">
                  <c:v>0.71489391777144828</c:v>
                </c:pt>
                <c:pt idx="35">
                  <c:v>0.72198048112440738</c:v>
                </c:pt>
                <c:pt idx="36">
                  <c:v>0.7051533721215153</c:v>
                </c:pt>
                <c:pt idx="37">
                  <c:v>0.72256803039738859</c:v>
                </c:pt>
                <c:pt idx="38">
                  <c:v>0.72189059104744102</c:v>
                </c:pt>
                <c:pt idx="39">
                  <c:v>0.72038527796506202</c:v>
                </c:pt>
                <c:pt idx="40">
                  <c:v>0.72372968907858071</c:v>
                </c:pt>
                <c:pt idx="41">
                  <c:v>0.70541152157188891</c:v>
                </c:pt>
                <c:pt idx="51">
                  <c:v>0.70335662602916427</c:v>
                </c:pt>
                <c:pt idx="52">
                  <c:v>0.69452038194056287</c:v>
                </c:pt>
                <c:pt idx="53">
                  <c:v>0.68921465474386889</c:v>
                </c:pt>
                <c:pt idx="54">
                  <c:v>0.67476490279792167</c:v>
                </c:pt>
                <c:pt idx="55">
                  <c:v>0.70674551441309208</c:v>
                </c:pt>
                <c:pt idx="56">
                  <c:v>0.69202256936561579</c:v>
                </c:pt>
                <c:pt idx="57">
                  <c:v>0.68443848662449269</c:v>
                </c:pt>
                <c:pt idx="58">
                  <c:v>0.66490958068383677</c:v>
                </c:pt>
                <c:pt idx="59">
                  <c:v>0.68207840813117837</c:v>
                </c:pt>
                <c:pt idx="60">
                  <c:v>0.66829306813110401</c:v>
                </c:pt>
                <c:pt idx="61">
                  <c:v>0.67800617299302801</c:v>
                </c:pt>
                <c:pt idx="62">
                  <c:v>0.68034958038178728</c:v>
                </c:pt>
                <c:pt idx="63">
                  <c:v>0.68581269862456873</c:v>
                </c:pt>
                <c:pt idx="64">
                  <c:v>0.67748972613976988</c:v>
                </c:pt>
                <c:pt idx="65">
                  <c:v>0.69041740613118419</c:v>
                </c:pt>
                <c:pt idx="66">
                  <c:v>0.67886271582022417</c:v>
                </c:pt>
                <c:pt idx="67">
                  <c:v>0.68387026361842251</c:v>
                </c:pt>
                <c:pt idx="68">
                  <c:v>0.69462688949147033</c:v>
                </c:pt>
                <c:pt idx="69">
                  <c:v>0.68318952320477133</c:v>
                </c:pt>
                <c:pt idx="70">
                  <c:v>0.68963260904862356</c:v>
                </c:pt>
                <c:pt idx="71">
                  <c:v>0.67855766750972402</c:v>
                </c:pt>
                <c:pt idx="72">
                  <c:v>0.65914053083997615</c:v>
                </c:pt>
                <c:pt idx="73">
                  <c:v>0.66317455909209477</c:v>
                </c:pt>
                <c:pt idx="74">
                  <c:v>0.68257611800793383</c:v>
                </c:pt>
                <c:pt idx="75">
                  <c:v>0.66422802976034812</c:v>
                </c:pt>
                <c:pt idx="76">
                  <c:v>0.66928373819633102</c:v>
                </c:pt>
                <c:pt idx="77">
                  <c:v>0.67301279485107079</c:v>
                </c:pt>
                <c:pt idx="78">
                  <c:v>0.67232333457315374</c:v>
                </c:pt>
                <c:pt idx="79">
                  <c:v>0.67751410899875975</c:v>
                </c:pt>
                <c:pt idx="80">
                  <c:v>0.68478628977651679</c:v>
                </c:pt>
                <c:pt idx="81">
                  <c:v>0.67412416232515149</c:v>
                </c:pt>
                <c:pt idx="82">
                  <c:v>0.66979729251132814</c:v>
                </c:pt>
                <c:pt idx="83">
                  <c:v>0.66606678726162361</c:v>
                </c:pt>
                <c:pt idx="84">
                  <c:v>0.66657131049149454</c:v>
                </c:pt>
                <c:pt idx="85">
                  <c:v>0.68008563993286142</c:v>
                </c:pt>
                <c:pt idx="86">
                  <c:v>0.6893137196143474</c:v>
                </c:pt>
                <c:pt idx="87">
                  <c:v>0.68118853668338086</c:v>
                </c:pt>
                <c:pt idx="88">
                  <c:v>0.67388395611582075</c:v>
                </c:pt>
                <c:pt idx="89">
                  <c:v>0.69072287649225095</c:v>
                </c:pt>
                <c:pt idx="90">
                  <c:v>0.70535965444881077</c:v>
                </c:pt>
                <c:pt idx="91">
                  <c:v>0.69586231869349346</c:v>
                </c:pt>
                <c:pt idx="92">
                  <c:v>0.69279634360498821</c:v>
                </c:pt>
                <c:pt idx="93">
                  <c:v>0.67205682989175841</c:v>
                </c:pt>
                <c:pt idx="94">
                  <c:v>0.69215246183934154</c:v>
                </c:pt>
                <c:pt idx="95">
                  <c:v>0.70490751098477344</c:v>
                </c:pt>
                <c:pt idx="96">
                  <c:v>0.7050859212956534</c:v>
                </c:pt>
                <c:pt idx="97">
                  <c:v>0.69235052261408769</c:v>
                </c:pt>
                <c:pt idx="98">
                  <c:v>0.67932205179969918</c:v>
                </c:pt>
                <c:pt idx="99">
                  <c:v>0.67794256612502335</c:v>
                </c:pt>
                <c:pt idx="100">
                  <c:v>0.65846101240886812</c:v>
                </c:pt>
                <c:pt idx="101">
                  <c:v>0.66276881667806886</c:v>
                </c:pt>
                <c:pt idx="102">
                  <c:v>0.67072157225560425</c:v>
                </c:pt>
                <c:pt idx="103">
                  <c:v>0.67524413351412083</c:v>
                </c:pt>
                <c:pt idx="104">
                  <c:v>0.68497388674884196</c:v>
                </c:pt>
                <c:pt idx="105">
                  <c:v>0.67459493229862189</c:v>
                </c:pt>
                <c:pt idx="106">
                  <c:v>0.67436603159039299</c:v>
                </c:pt>
                <c:pt idx="107">
                  <c:v>0.67436603159039299</c:v>
                </c:pt>
                <c:pt idx="108">
                  <c:v>0.67611457926756924</c:v>
                </c:pt>
                <c:pt idx="109">
                  <c:v>0.69602038632591179</c:v>
                </c:pt>
                <c:pt idx="110">
                  <c:v>0.69482664525223081</c:v>
                </c:pt>
                <c:pt idx="111">
                  <c:v>0.65316429555503841</c:v>
                </c:pt>
                <c:pt idx="112">
                  <c:v>0.64945548397446196</c:v>
                </c:pt>
                <c:pt idx="113">
                  <c:v>0.64643110987234353</c:v>
                </c:pt>
                <c:pt idx="114">
                  <c:v>0.65040099704293064</c:v>
                </c:pt>
                <c:pt idx="115">
                  <c:v>0.66079159159024592</c:v>
                </c:pt>
                <c:pt idx="116">
                  <c:v>0.66127053173293315</c:v>
                </c:pt>
                <c:pt idx="117">
                  <c:v>0.65076603636258346</c:v>
                </c:pt>
                <c:pt idx="118">
                  <c:v>0.65957257975335915</c:v>
                </c:pt>
                <c:pt idx="119">
                  <c:v>0.67149535238886138</c:v>
                </c:pt>
                <c:pt idx="120">
                  <c:v>0.66765562621453722</c:v>
                </c:pt>
                <c:pt idx="121">
                  <c:v>0.66203087488399903</c:v>
                </c:pt>
                <c:pt idx="122">
                  <c:v>0.66427903152193879</c:v>
                </c:pt>
                <c:pt idx="123">
                  <c:v>0.63760984513775631</c:v>
                </c:pt>
                <c:pt idx="124">
                  <c:v>0.64225431171269765</c:v>
                </c:pt>
                <c:pt idx="125">
                  <c:v>0.6276437786214466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BB-428B-A308-EE44A6B8A77F}"/>
            </c:ext>
          </c:extLst>
        </c:ser>
        <c:ser>
          <c:idx val="1"/>
          <c:order val="1"/>
          <c:tx>
            <c:strRef>
              <c:f>indicator_raws!$Z$1:$Z$15</c:f>
              <c:strCache>
                <c:ptCount val="15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indicator_raws!$X$16:$X$163</c:f>
              <c:numCache>
                <c:formatCode>[$-409]d\-mmm;@</c:formatCode>
                <c:ptCount val="148"/>
                <c:pt idx="0">
                  <c:v>40862</c:v>
                </c:pt>
                <c:pt idx="1">
                  <c:v>40863</c:v>
                </c:pt>
                <c:pt idx="2">
                  <c:v>40864</c:v>
                </c:pt>
                <c:pt idx="3">
                  <c:v>40865</c:v>
                </c:pt>
                <c:pt idx="4">
                  <c:v>40866</c:v>
                </c:pt>
                <c:pt idx="5">
                  <c:v>40867</c:v>
                </c:pt>
                <c:pt idx="6">
                  <c:v>40868</c:v>
                </c:pt>
                <c:pt idx="7">
                  <c:v>40869</c:v>
                </c:pt>
                <c:pt idx="8">
                  <c:v>40870</c:v>
                </c:pt>
                <c:pt idx="9">
                  <c:v>40871</c:v>
                </c:pt>
                <c:pt idx="10">
                  <c:v>40872</c:v>
                </c:pt>
                <c:pt idx="11">
                  <c:v>40873</c:v>
                </c:pt>
                <c:pt idx="12">
                  <c:v>40874</c:v>
                </c:pt>
                <c:pt idx="13">
                  <c:v>40875</c:v>
                </c:pt>
                <c:pt idx="14">
                  <c:v>40876</c:v>
                </c:pt>
                <c:pt idx="15">
                  <c:v>40877</c:v>
                </c:pt>
                <c:pt idx="16">
                  <c:v>40878</c:v>
                </c:pt>
                <c:pt idx="17">
                  <c:v>40879</c:v>
                </c:pt>
                <c:pt idx="18">
                  <c:v>40880</c:v>
                </c:pt>
                <c:pt idx="19">
                  <c:v>40881</c:v>
                </c:pt>
                <c:pt idx="20">
                  <c:v>40882</c:v>
                </c:pt>
                <c:pt idx="21">
                  <c:v>40883</c:v>
                </c:pt>
                <c:pt idx="22">
                  <c:v>40884</c:v>
                </c:pt>
                <c:pt idx="23">
                  <c:v>40885</c:v>
                </c:pt>
                <c:pt idx="24">
                  <c:v>40886</c:v>
                </c:pt>
                <c:pt idx="25">
                  <c:v>40887</c:v>
                </c:pt>
                <c:pt idx="26">
                  <c:v>40888</c:v>
                </c:pt>
                <c:pt idx="27">
                  <c:v>40889</c:v>
                </c:pt>
                <c:pt idx="28">
                  <c:v>40890</c:v>
                </c:pt>
                <c:pt idx="29">
                  <c:v>40891</c:v>
                </c:pt>
                <c:pt idx="30">
                  <c:v>40892</c:v>
                </c:pt>
                <c:pt idx="31">
                  <c:v>40893</c:v>
                </c:pt>
                <c:pt idx="32">
                  <c:v>40894</c:v>
                </c:pt>
                <c:pt idx="33">
                  <c:v>40895</c:v>
                </c:pt>
                <c:pt idx="34">
                  <c:v>40896</c:v>
                </c:pt>
                <c:pt idx="35">
                  <c:v>40897</c:v>
                </c:pt>
                <c:pt idx="36">
                  <c:v>40898</c:v>
                </c:pt>
                <c:pt idx="37">
                  <c:v>40899</c:v>
                </c:pt>
                <c:pt idx="38">
                  <c:v>40900</c:v>
                </c:pt>
                <c:pt idx="39">
                  <c:v>40901</c:v>
                </c:pt>
                <c:pt idx="40">
                  <c:v>40902</c:v>
                </c:pt>
                <c:pt idx="41">
                  <c:v>40903</c:v>
                </c:pt>
                <c:pt idx="42">
                  <c:v>40904</c:v>
                </c:pt>
                <c:pt idx="43">
                  <c:v>40905</c:v>
                </c:pt>
                <c:pt idx="44">
                  <c:v>40906</c:v>
                </c:pt>
                <c:pt idx="45">
                  <c:v>40907</c:v>
                </c:pt>
                <c:pt idx="46">
                  <c:v>40908</c:v>
                </c:pt>
                <c:pt idx="47">
                  <c:v>40909</c:v>
                </c:pt>
                <c:pt idx="48">
                  <c:v>40910</c:v>
                </c:pt>
                <c:pt idx="49">
                  <c:v>40911</c:v>
                </c:pt>
                <c:pt idx="50">
                  <c:v>40912</c:v>
                </c:pt>
                <c:pt idx="51">
                  <c:v>40913</c:v>
                </c:pt>
                <c:pt idx="52">
                  <c:v>40914</c:v>
                </c:pt>
                <c:pt idx="53">
                  <c:v>40915</c:v>
                </c:pt>
                <c:pt idx="54">
                  <c:v>40916</c:v>
                </c:pt>
                <c:pt idx="55">
                  <c:v>40917</c:v>
                </c:pt>
                <c:pt idx="56">
                  <c:v>40918</c:v>
                </c:pt>
                <c:pt idx="57">
                  <c:v>40919</c:v>
                </c:pt>
                <c:pt idx="58">
                  <c:v>40920</c:v>
                </c:pt>
                <c:pt idx="59">
                  <c:v>40921</c:v>
                </c:pt>
                <c:pt idx="60">
                  <c:v>40922</c:v>
                </c:pt>
                <c:pt idx="61">
                  <c:v>40923</c:v>
                </c:pt>
                <c:pt idx="62">
                  <c:v>40924</c:v>
                </c:pt>
                <c:pt idx="63">
                  <c:v>40925</c:v>
                </c:pt>
                <c:pt idx="64">
                  <c:v>40926</c:v>
                </c:pt>
                <c:pt idx="65">
                  <c:v>40927</c:v>
                </c:pt>
                <c:pt idx="66">
                  <c:v>40928</c:v>
                </c:pt>
                <c:pt idx="67">
                  <c:v>40929</c:v>
                </c:pt>
                <c:pt idx="68">
                  <c:v>40930</c:v>
                </c:pt>
                <c:pt idx="69">
                  <c:v>40931</c:v>
                </c:pt>
                <c:pt idx="70">
                  <c:v>40932</c:v>
                </c:pt>
                <c:pt idx="71">
                  <c:v>40933</c:v>
                </c:pt>
                <c:pt idx="72">
                  <c:v>40934</c:v>
                </c:pt>
                <c:pt idx="73">
                  <c:v>40935</c:v>
                </c:pt>
                <c:pt idx="74">
                  <c:v>40936</c:v>
                </c:pt>
                <c:pt idx="75">
                  <c:v>40937</c:v>
                </c:pt>
                <c:pt idx="76">
                  <c:v>40938</c:v>
                </c:pt>
                <c:pt idx="77">
                  <c:v>40939</c:v>
                </c:pt>
                <c:pt idx="78">
                  <c:v>40940</c:v>
                </c:pt>
                <c:pt idx="79">
                  <c:v>40941</c:v>
                </c:pt>
                <c:pt idx="80">
                  <c:v>40942</c:v>
                </c:pt>
                <c:pt idx="81">
                  <c:v>40943</c:v>
                </c:pt>
                <c:pt idx="82">
                  <c:v>40944</c:v>
                </c:pt>
                <c:pt idx="83">
                  <c:v>40945</c:v>
                </c:pt>
                <c:pt idx="84">
                  <c:v>40946</c:v>
                </c:pt>
                <c:pt idx="85">
                  <c:v>40947</c:v>
                </c:pt>
                <c:pt idx="86">
                  <c:v>40948</c:v>
                </c:pt>
                <c:pt idx="87">
                  <c:v>40949</c:v>
                </c:pt>
                <c:pt idx="88">
                  <c:v>40950</c:v>
                </c:pt>
                <c:pt idx="89">
                  <c:v>40951</c:v>
                </c:pt>
                <c:pt idx="90">
                  <c:v>40952</c:v>
                </c:pt>
                <c:pt idx="91">
                  <c:v>40953</c:v>
                </c:pt>
                <c:pt idx="92">
                  <c:v>40954</c:v>
                </c:pt>
                <c:pt idx="93">
                  <c:v>40955</c:v>
                </c:pt>
                <c:pt idx="94">
                  <c:v>40956</c:v>
                </c:pt>
                <c:pt idx="95">
                  <c:v>40957</c:v>
                </c:pt>
                <c:pt idx="96">
                  <c:v>40958</c:v>
                </c:pt>
                <c:pt idx="97">
                  <c:v>40959</c:v>
                </c:pt>
                <c:pt idx="98">
                  <c:v>40960</c:v>
                </c:pt>
                <c:pt idx="99">
                  <c:v>40961</c:v>
                </c:pt>
                <c:pt idx="100">
                  <c:v>40962</c:v>
                </c:pt>
                <c:pt idx="101">
                  <c:v>40963</c:v>
                </c:pt>
                <c:pt idx="102">
                  <c:v>40964</c:v>
                </c:pt>
                <c:pt idx="103">
                  <c:v>40965</c:v>
                </c:pt>
                <c:pt idx="104">
                  <c:v>40966</c:v>
                </c:pt>
                <c:pt idx="105">
                  <c:v>40967</c:v>
                </c:pt>
                <c:pt idx="106">
                  <c:v>40968</c:v>
                </c:pt>
                <c:pt idx="107">
                  <c:v>40969</c:v>
                </c:pt>
                <c:pt idx="108">
                  <c:v>40970</c:v>
                </c:pt>
                <c:pt idx="109">
                  <c:v>40971</c:v>
                </c:pt>
                <c:pt idx="110">
                  <c:v>40972</c:v>
                </c:pt>
                <c:pt idx="111">
                  <c:v>40973</c:v>
                </c:pt>
                <c:pt idx="112">
                  <c:v>40974</c:v>
                </c:pt>
                <c:pt idx="113">
                  <c:v>40975</c:v>
                </c:pt>
                <c:pt idx="114">
                  <c:v>40976</c:v>
                </c:pt>
                <c:pt idx="115">
                  <c:v>40977</c:v>
                </c:pt>
                <c:pt idx="116">
                  <c:v>40978</c:v>
                </c:pt>
                <c:pt idx="117">
                  <c:v>40979</c:v>
                </c:pt>
                <c:pt idx="118">
                  <c:v>40980</c:v>
                </c:pt>
                <c:pt idx="119">
                  <c:v>40981</c:v>
                </c:pt>
                <c:pt idx="120">
                  <c:v>40982</c:v>
                </c:pt>
                <c:pt idx="121">
                  <c:v>40983</c:v>
                </c:pt>
                <c:pt idx="122">
                  <c:v>40984</c:v>
                </c:pt>
                <c:pt idx="123">
                  <c:v>40985</c:v>
                </c:pt>
                <c:pt idx="124">
                  <c:v>40986</c:v>
                </c:pt>
                <c:pt idx="125">
                  <c:v>40987</c:v>
                </c:pt>
                <c:pt idx="126">
                  <c:v>40988</c:v>
                </c:pt>
                <c:pt idx="127">
                  <c:v>40989</c:v>
                </c:pt>
                <c:pt idx="128">
                  <c:v>40990</c:v>
                </c:pt>
                <c:pt idx="129">
                  <c:v>40991</c:v>
                </c:pt>
                <c:pt idx="130">
                  <c:v>40992</c:v>
                </c:pt>
                <c:pt idx="131">
                  <c:v>40993</c:v>
                </c:pt>
                <c:pt idx="132">
                  <c:v>40994</c:v>
                </c:pt>
                <c:pt idx="133">
                  <c:v>40995</c:v>
                </c:pt>
                <c:pt idx="134">
                  <c:v>40996</c:v>
                </c:pt>
                <c:pt idx="135">
                  <c:v>40997</c:v>
                </c:pt>
                <c:pt idx="136">
                  <c:v>40998</c:v>
                </c:pt>
                <c:pt idx="137">
                  <c:v>40999</c:v>
                </c:pt>
                <c:pt idx="138">
                  <c:v>41000</c:v>
                </c:pt>
                <c:pt idx="139">
                  <c:v>41001</c:v>
                </c:pt>
                <c:pt idx="140">
                  <c:v>41002</c:v>
                </c:pt>
                <c:pt idx="141">
                  <c:v>41003</c:v>
                </c:pt>
                <c:pt idx="142">
                  <c:v>41004</c:v>
                </c:pt>
                <c:pt idx="143">
                  <c:v>41005</c:v>
                </c:pt>
                <c:pt idx="144">
                  <c:v>41006</c:v>
                </c:pt>
                <c:pt idx="145">
                  <c:v>41007</c:v>
                </c:pt>
                <c:pt idx="146">
                  <c:v>41008</c:v>
                </c:pt>
                <c:pt idx="147">
                  <c:v>41009</c:v>
                </c:pt>
              </c:numCache>
            </c:numRef>
          </c:cat>
          <c:val>
            <c:numRef>
              <c:f>indicator_raws!$Z$16:$Z$163</c:f>
              <c:numCache>
                <c:formatCode>General</c:formatCode>
                <c:ptCount val="148"/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0.99502629844696167</c:v>
                </c:pt>
                <c:pt idx="18">
                  <c:v>0.96622197612295901</c:v>
                </c:pt>
                <c:pt idx="19">
                  <c:v>0.95746252522512854</c:v>
                </c:pt>
                <c:pt idx="20">
                  <c:v>0.94741129846751648</c:v>
                </c:pt>
                <c:pt idx="21">
                  <c:v>0.90219996274435943</c:v>
                </c:pt>
                <c:pt idx="22">
                  <c:v>0.87430023492054587</c:v>
                </c:pt>
                <c:pt idx="23">
                  <c:v>0.85871861894626289</c:v>
                </c:pt>
                <c:pt idx="24">
                  <c:v>0.8438467165785748</c:v>
                </c:pt>
                <c:pt idx="25">
                  <c:v>0.81204666544772519</c:v>
                </c:pt>
                <c:pt idx="26">
                  <c:v>0.82754895511846926</c:v>
                </c:pt>
                <c:pt idx="27">
                  <c:v>0.81142258968126546</c:v>
                </c:pt>
                <c:pt idx="28">
                  <c:v>0.83208025358556092</c:v>
                </c:pt>
                <c:pt idx="29">
                  <c:v>0.81227306872886318</c:v>
                </c:pt>
                <c:pt idx="30">
                  <c:v>0.82356339275836432</c:v>
                </c:pt>
                <c:pt idx="31">
                  <c:v>0.81320324208449168</c:v>
                </c:pt>
                <c:pt idx="32">
                  <c:v>0.80975725812981214</c:v>
                </c:pt>
                <c:pt idx="33">
                  <c:v>0.782951658019859</c:v>
                </c:pt>
                <c:pt idx="34">
                  <c:v>0.79829041512675558</c:v>
                </c:pt>
                <c:pt idx="35">
                  <c:v>0.78580945535306224</c:v>
                </c:pt>
                <c:pt idx="36">
                  <c:v>0.79224814468291249</c:v>
                </c:pt>
                <c:pt idx="37">
                  <c:v>0.78829400061028687</c:v>
                </c:pt>
                <c:pt idx="38">
                  <c:v>0.77368461025830748</c:v>
                </c:pt>
                <c:pt idx="39">
                  <c:v>0.7630046115242396</c:v>
                </c:pt>
                <c:pt idx="40">
                  <c:v>0.75339862428140958</c:v>
                </c:pt>
                <c:pt idx="41">
                  <c:v>0.73370570650731215</c:v>
                </c:pt>
                <c:pt idx="51">
                  <c:v>0.70719053789362474</c:v>
                </c:pt>
                <c:pt idx="52">
                  <c:v>0.70664113992151778</c:v>
                </c:pt>
                <c:pt idx="53">
                  <c:v>0.71241514646356385</c:v>
                </c:pt>
                <c:pt idx="54">
                  <c:v>0.7024969090525266</c:v>
                </c:pt>
                <c:pt idx="55">
                  <c:v>0.70768988996724236</c:v>
                </c:pt>
                <c:pt idx="56">
                  <c:v>0.71045745145442296</c:v>
                </c:pt>
                <c:pt idx="57">
                  <c:v>0.69825993674144959</c:v>
                </c:pt>
                <c:pt idx="58">
                  <c:v>0.6913875299935982</c:v>
                </c:pt>
                <c:pt idx="59">
                  <c:v>0.6955015587966944</c:v>
                </c:pt>
                <c:pt idx="60">
                  <c:v>0.70564170897856693</c:v>
                </c:pt>
                <c:pt idx="61">
                  <c:v>0.69728989645500705</c:v>
                </c:pt>
                <c:pt idx="62">
                  <c:v>0.71196194823931946</c:v>
                </c:pt>
                <c:pt idx="63">
                  <c:v>0.70615736070935742</c:v>
                </c:pt>
                <c:pt idx="64">
                  <c:v>0.69504861157539788</c:v>
                </c:pt>
                <c:pt idx="65">
                  <c:v>0.70312617037641756</c:v>
                </c:pt>
                <c:pt idx="66">
                  <c:v>0.71332257518181352</c:v>
                </c:pt>
                <c:pt idx="67">
                  <c:v>0.70949444949757867</c:v>
                </c:pt>
                <c:pt idx="68">
                  <c:v>0.70957000866444331</c:v>
                </c:pt>
                <c:pt idx="69">
                  <c:v>0.71162873469243049</c:v>
                </c:pt>
                <c:pt idx="70">
                  <c:v>0.72662306252869313</c:v>
                </c:pt>
                <c:pt idx="71">
                  <c:v>0.71611904688623995</c:v>
                </c:pt>
                <c:pt idx="72">
                  <c:v>0.71524454452441477</c:v>
                </c:pt>
                <c:pt idx="73">
                  <c:v>0.70274008003898747</c:v>
                </c:pt>
                <c:pt idx="74">
                  <c:v>0.69821099903181716</c:v>
                </c:pt>
                <c:pt idx="75">
                  <c:v>0.69151371878566747</c:v>
                </c:pt>
                <c:pt idx="76">
                  <c:v>0.70536377155347396</c:v>
                </c:pt>
                <c:pt idx="77">
                  <c:v>0.69912445028546377</c:v>
                </c:pt>
                <c:pt idx="78">
                  <c:v>0.70422932126221494</c:v>
                </c:pt>
                <c:pt idx="79">
                  <c:v>0.69535373980731763</c:v>
                </c:pt>
                <c:pt idx="80">
                  <c:v>0.81074327985112005</c:v>
                </c:pt>
                <c:pt idx="81">
                  <c:v>0.71946440696706948</c:v>
                </c:pt>
                <c:pt idx="82">
                  <c:v>0.73572831571392217</c:v>
                </c:pt>
                <c:pt idx="83">
                  <c:v>0.73755639651973903</c:v>
                </c:pt>
                <c:pt idx="84">
                  <c:v>0.74011316811509675</c:v>
                </c:pt>
                <c:pt idx="85">
                  <c:v>0.73654088917257621</c:v>
                </c:pt>
                <c:pt idx="86">
                  <c:v>0.73540885398412692</c:v>
                </c:pt>
                <c:pt idx="87">
                  <c:v>0.73759279645320008</c:v>
                </c:pt>
                <c:pt idx="88">
                  <c:v>0.75008803091780019</c:v>
                </c:pt>
                <c:pt idx="89">
                  <c:v>0.74865690193052692</c:v>
                </c:pt>
                <c:pt idx="90">
                  <c:v>0.74520265312688383</c:v>
                </c:pt>
                <c:pt idx="91">
                  <c:v>0.75401006755258737</c:v>
                </c:pt>
                <c:pt idx="92">
                  <c:v>0.7448847180627749</c:v>
                </c:pt>
                <c:pt idx="93">
                  <c:v>0.76212255284182095</c:v>
                </c:pt>
                <c:pt idx="94">
                  <c:v>0.74251638991276725</c:v>
                </c:pt>
                <c:pt idx="95">
                  <c:v>0.73852764190553855</c:v>
                </c:pt>
                <c:pt idx="96">
                  <c:v>0.73630061486078768</c:v>
                </c:pt>
                <c:pt idx="97">
                  <c:v>0.71882841640121986</c:v>
                </c:pt>
                <c:pt idx="98">
                  <c:v>0.73047008885114983</c:v>
                </c:pt>
                <c:pt idx="99">
                  <c:v>0.74836235891455938</c:v>
                </c:pt>
                <c:pt idx="100">
                  <c:v>0.75838706108356435</c:v>
                </c:pt>
                <c:pt idx="101">
                  <c:v>0.73240957038280197</c:v>
                </c:pt>
                <c:pt idx="102">
                  <c:v>0.72774378281051022</c:v>
                </c:pt>
                <c:pt idx="103">
                  <c:v>0.72918385548646281</c:v>
                </c:pt>
                <c:pt idx="104">
                  <c:v>0.71290560647829204</c:v>
                </c:pt>
                <c:pt idx="105">
                  <c:v>0.70994476063808554</c:v>
                </c:pt>
                <c:pt idx="106">
                  <c:v>0.74118869998396264</c:v>
                </c:pt>
                <c:pt idx="107">
                  <c:v>0.74118869998396264</c:v>
                </c:pt>
                <c:pt idx="108">
                  <c:v>0.72348520478796219</c:v>
                </c:pt>
                <c:pt idx="109">
                  <c:v>0.73698790827431737</c:v>
                </c:pt>
                <c:pt idx="110">
                  <c:v>0.73925738932500185</c:v>
                </c:pt>
                <c:pt idx="111">
                  <c:v>0.7565941267227756</c:v>
                </c:pt>
                <c:pt idx="112">
                  <c:v>0.74964156930512615</c:v>
                </c:pt>
                <c:pt idx="113">
                  <c:v>0.73587239640033986</c:v>
                </c:pt>
                <c:pt idx="114">
                  <c:v>0.74915595914916944</c:v>
                </c:pt>
                <c:pt idx="115">
                  <c:v>0.72497819323773649</c:v>
                </c:pt>
                <c:pt idx="116">
                  <c:v>0.73160005271868389</c:v>
                </c:pt>
                <c:pt idx="117">
                  <c:v>0.70737090885741705</c:v>
                </c:pt>
                <c:pt idx="118">
                  <c:v>0.70414143165045118</c:v>
                </c:pt>
                <c:pt idx="119">
                  <c:v>0.69583500981776369</c:v>
                </c:pt>
                <c:pt idx="120">
                  <c:v>0.69919081848622744</c:v>
                </c:pt>
                <c:pt idx="121">
                  <c:v>0.68672301091952603</c:v>
                </c:pt>
                <c:pt idx="122">
                  <c:v>0.68410973817363596</c:v>
                </c:pt>
                <c:pt idx="123">
                  <c:v>0.6839025225160057</c:v>
                </c:pt>
                <c:pt idx="124">
                  <c:v>0.67006577040869009</c:v>
                </c:pt>
                <c:pt idx="125">
                  <c:v>0.64577256045758324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BB-428B-A308-EE44A6B8A77F}"/>
            </c:ext>
          </c:extLst>
        </c:ser>
        <c:ser>
          <c:idx val="2"/>
          <c:order val="2"/>
          <c:tx>
            <c:strRef>
              <c:f>indicator_raws!$AA$1:$AA$15</c:f>
              <c:strCache>
                <c:ptCount val="15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indicator_raws!$X$16:$X$163</c:f>
              <c:numCache>
                <c:formatCode>[$-409]d\-mmm;@</c:formatCode>
                <c:ptCount val="148"/>
                <c:pt idx="0">
                  <c:v>40862</c:v>
                </c:pt>
                <c:pt idx="1">
                  <c:v>40863</c:v>
                </c:pt>
                <c:pt idx="2">
                  <c:v>40864</c:v>
                </c:pt>
                <c:pt idx="3">
                  <c:v>40865</c:v>
                </c:pt>
                <c:pt idx="4">
                  <c:v>40866</c:v>
                </c:pt>
                <c:pt idx="5">
                  <c:v>40867</c:v>
                </c:pt>
                <c:pt idx="6">
                  <c:v>40868</c:v>
                </c:pt>
                <c:pt idx="7">
                  <c:v>40869</c:v>
                </c:pt>
                <c:pt idx="8">
                  <c:v>40870</c:v>
                </c:pt>
                <c:pt idx="9">
                  <c:v>40871</c:v>
                </c:pt>
                <c:pt idx="10">
                  <c:v>40872</c:v>
                </c:pt>
                <c:pt idx="11">
                  <c:v>40873</c:v>
                </c:pt>
                <c:pt idx="12">
                  <c:v>40874</c:v>
                </c:pt>
                <c:pt idx="13">
                  <c:v>40875</c:v>
                </c:pt>
                <c:pt idx="14">
                  <c:v>40876</c:v>
                </c:pt>
                <c:pt idx="15">
                  <c:v>40877</c:v>
                </c:pt>
                <c:pt idx="16">
                  <c:v>40878</c:v>
                </c:pt>
                <c:pt idx="17">
                  <c:v>40879</c:v>
                </c:pt>
                <c:pt idx="18">
                  <c:v>40880</c:v>
                </c:pt>
                <c:pt idx="19">
                  <c:v>40881</c:v>
                </c:pt>
                <c:pt idx="20">
                  <c:v>40882</c:v>
                </c:pt>
                <c:pt idx="21">
                  <c:v>40883</c:v>
                </c:pt>
                <c:pt idx="22">
                  <c:v>40884</c:v>
                </c:pt>
                <c:pt idx="23">
                  <c:v>40885</c:v>
                </c:pt>
                <c:pt idx="24">
                  <c:v>40886</c:v>
                </c:pt>
                <c:pt idx="25">
                  <c:v>40887</c:v>
                </c:pt>
                <c:pt idx="26">
                  <c:v>40888</c:v>
                </c:pt>
                <c:pt idx="27">
                  <c:v>40889</c:v>
                </c:pt>
                <c:pt idx="28">
                  <c:v>40890</c:v>
                </c:pt>
                <c:pt idx="29">
                  <c:v>40891</c:v>
                </c:pt>
                <c:pt idx="30">
                  <c:v>40892</c:v>
                </c:pt>
                <c:pt idx="31">
                  <c:v>40893</c:v>
                </c:pt>
                <c:pt idx="32">
                  <c:v>40894</c:v>
                </c:pt>
                <c:pt idx="33">
                  <c:v>40895</c:v>
                </c:pt>
                <c:pt idx="34">
                  <c:v>40896</c:v>
                </c:pt>
                <c:pt idx="35">
                  <c:v>40897</c:v>
                </c:pt>
                <c:pt idx="36">
                  <c:v>40898</c:v>
                </c:pt>
                <c:pt idx="37">
                  <c:v>40899</c:v>
                </c:pt>
                <c:pt idx="38">
                  <c:v>40900</c:v>
                </c:pt>
                <c:pt idx="39">
                  <c:v>40901</c:v>
                </c:pt>
                <c:pt idx="40">
                  <c:v>40902</c:v>
                </c:pt>
                <c:pt idx="41">
                  <c:v>40903</c:v>
                </c:pt>
                <c:pt idx="42">
                  <c:v>40904</c:v>
                </c:pt>
                <c:pt idx="43">
                  <c:v>40905</c:v>
                </c:pt>
                <c:pt idx="44">
                  <c:v>40906</c:v>
                </c:pt>
                <c:pt idx="45">
                  <c:v>40907</c:v>
                </c:pt>
                <c:pt idx="46">
                  <c:v>40908</c:v>
                </c:pt>
                <c:pt idx="47">
                  <c:v>40909</c:v>
                </c:pt>
                <c:pt idx="48">
                  <c:v>40910</c:v>
                </c:pt>
                <c:pt idx="49">
                  <c:v>40911</c:v>
                </c:pt>
                <c:pt idx="50">
                  <c:v>40912</c:v>
                </c:pt>
                <c:pt idx="51">
                  <c:v>40913</c:v>
                </c:pt>
                <c:pt idx="52">
                  <c:v>40914</c:v>
                </c:pt>
                <c:pt idx="53">
                  <c:v>40915</c:v>
                </c:pt>
                <c:pt idx="54">
                  <c:v>40916</c:v>
                </c:pt>
                <c:pt idx="55">
                  <c:v>40917</c:v>
                </c:pt>
                <c:pt idx="56">
                  <c:v>40918</c:v>
                </c:pt>
                <c:pt idx="57">
                  <c:v>40919</c:v>
                </c:pt>
                <c:pt idx="58">
                  <c:v>40920</c:v>
                </c:pt>
                <c:pt idx="59">
                  <c:v>40921</c:v>
                </c:pt>
                <c:pt idx="60">
                  <c:v>40922</c:v>
                </c:pt>
                <c:pt idx="61">
                  <c:v>40923</c:v>
                </c:pt>
                <c:pt idx="62">
                  <c:v>40924</c:v>
                </c:pt>
                <c:pt idx="63">
                  <c:v>40925</c:v>
                </c:pt>
                <c:pt idx="64">
                  <c:v>40926</c:v>
                </c:pt>
                <c:pt idx="65">
                  <c:v>40927</c:v>
                </c:pt>
                <c:pt idx="66">
                  <c:v>40928</c:v>
                </c:pt>
                <c:pt idx="67">
                  <c:v>40929</c:v>
                </c:pt>
                <c:pt idx="68">
                  <c:v>40930</c:v>
                </c:pt>
                <c:pt idx="69">
                  <c:v>40931</c:v>
                </c:pt>
                <c:pt idx="70">
                  <c:v>40932</c:v>
                </c:pt>
                <c:pt idx="71">
                  <c:v>40933</c:v>
                </c:pt>
                <c:pt idx="72">
                  <c:v>40934</c:v>
                </c:pt>
                <c:pt idx="73">
                  <c:v>40935</c:v>
                </c:pt>
                <c:pt idx="74">
                  <c:v>40936</c:v>
                </c:pt>
                <c:pt idx="75">
                  <c:v>40937</c:v>
                </c:pt>
                <c:pt idx="76">
                  <c:v>40938</c:v>
                </c:pt>
                <c:pt idx="77">
                  <c:v>40939</c:v>
                </c:pt>
                <c:pt idx="78">
                  <c:v>40940</c:v>
                </c:pt>
                <c:pt idx="79">
                  <c:v>40941</c:v>
                </c:pt>
                <c:pt idx="80">
                  <c:v>40942</c:v>
                </c:pt>
                <c:pt idx="81">
                  <c:v>40943</c:v>
                </c:pt>
                <c:pt idx="82">
                  <c:v>40944</c:v>
                </c:pt>
                <c:pt idx="83">
                  <c:v>40945</c:v>
                </c:pt>
                <c:pt idx="84">
                  <c:v>40946</c:v>
                </c:pt>
                <c:pt idx="85">
                  <c:v>40947</c:v>
                </c:pt>
                <c:pt idx="86">
                  <c:v>40948</c:v>
                </c:pt>
                <c:pt idx="87">
                  <c:v>40949</c:v>
                </c:pt>
                <c:pt idx="88">
                  <c:v>40950</c:v>
                </c:pt>
                <c:pt idx="89">
                  <c:v>40951</c:v>
                </c:pt>
                <c:pt idx="90">
                  <c:v>40952</c:v>
                </c:pt>
                <c:pt idx="91">
                  <c:v>40953</c:v>
                </c:pt>
                <c:pt idx="92">
                  <c:v>40954</c:v>
                </c:pt>
                <c:pt idx="93">
                  <c:v>40955</c:v>
                </c:pt>
                <c:pt idx="94">
                  <c:v>40956</c:v>
                </c:pt>
                <c:pt idx="95">
                  <c:v>40957</c:v>
                </c:pt>
                <c:pt idx="96">
                  <c:v>40958</c:v>
                </c:pt>
                <c:pt idx="97">
                  <c:v>40959</c:v>
                </c:pt>
                <c:pt idx="98">
                  <c:v>40960</c:v>
                </c:pt>
                <c:pt idx="99">
                  <c:v>40961</c:v>
                </c:pt>
                <c:pt idx="100">
                  <c:v>40962</c:v>
                </c:pt>
                <c:pt idx="101">
                  <c:v>40963</c:v>
                </c:pt>
                <c:pt idx="102">
                  <c:v>40964</c:v>
                </c:pt>
                <c:pt idx="103">
                  <c:v>40965</c:v>
                </c:pt>
                <c:pt idx="104">
                  <c:v>40966</c:v>
                </c:pt>
                <c:pt idx="105">
                  <c:v>40967</c:v>
                </c:pt>
                <c:pt idx="106">
                  <c:v>40968</c:v>
                </c:pt>
                <c:pt idx="107">
                  <c:v>40969</c:v>
                </c:pt>
                <c:pt idx="108">
                  <c:v>40970</c:v>
                </c:pt>
                <c:pt idx="109">
                  <c:v>40971</c:v>
                </c:pt>
                <c:pt idx="110">
                  <c:v>40972</c:v>
                </c:pt>
                <c:pt idx="111">
                  <c:v>40973</c:v>
                </c:pt>
                <c:pt idx="112">
                  <c:v>40974</c:v>
                </c:pt>
                <c:pt idx="113">
                  <c:v>40975</c:v>
                </c:pt>
                <c:pt idx="114">
                  <c:v>40976</c:v>
                </c:pt>
                <c:pt idx="115">
                  <c:v>40977</c:v>
                </c:pt>
                <c:pt idx="116">
                  <c:v>40978</c:v>
                </c:pt>
                <c:pt idx="117">
                  <c:v>40979</c:v>
                </c:pt>
                <c:pt idx="118">
                  <c:v>40980</c:v>
                </c:pt>
                <c:pt idx="119">
                  <c:v>40981</c:v>
                </c:pt>
                <c:pt idx="120">
                  <c:v>40982</c:v>
                </c:pt>
                <c:pt idx="121">
                  <c:v>40983</c:v>
                </c:pt>
                <c:pt idx="122">
                  <c:v>40984</c:v>
                </c:pt>
                <c:pt idx="123">
                  <c:v>40985</c:v>
                </c:pt>
                <c:pt idx="124">
                  <c:v>40986</c:v>
                </c:pt>
                <c:pt idx="125">
                  <c:v>40987</c:v>
                </c:pt>
                <c:pt idx="126">
                  <c:v>40988</c:v>
                </c:pt>
                <c:pt idx="127">
                  <c:v>40989</c:v>
                </c:pt>
                <c:pt idx="128">
                  <c:v>40990</c:v>
                </c:pt>
                <c:pt idx="129">
                  <c:v>40991</c:v>
                </c:pt>
                <c:pt idx="130">
                  <c:v>40992</c:v>
                </c:pt>
                <c:pt idx="131">
                  <c:v>40993</c:v>
                </c:pt>
                <c:pt idx="132">
                  <c:v>40994</c:v>
                </c:pt>
                <c:pt idx="133">
                  <c:v>40995</c:v>
                </c:pt>
                <c:pt idx="134">
                  <c:v>40996</c:v>
                </c:pt>
                <c:pt idx="135">
                  <c:v>40997</c:v>
                </c:pt>
                <c:pt idx="136">
                  <c:v>40998</c:v>
                </c:pt>
                <c:pt idx="137">
                  <c:v>40999</c:v>
                </c:pt>
                <c:pt idx="138">
                  <c:v>41000</c:v>
                </c:pt>
                <c:pt idx="139">
                  <c:v>41001</c:v>
                </c:pt>
                <c:pt idx="140">
                  <c:v>41002</c:v>
                </c:pt>
                <c:pt idx="141">
                  <c:v>41003</c:v>
                </c:pt>
                <c:pt idx="142">
                  <c:v>41004</c:v>
                </c:pt>
                <c:pt idx="143">
                  <c:v>41005</c:v>
                </c:pt>
                <c:pt idx="144">
                  <c:v>41006</c:v>
                </c:pt>
                <c:pt idx="145">
                  <c:v>41007</c:v>
                </c:pt>
                <c:pt idx="146">
                  <c:v>41008</c:v>
                </c:pt>
                <c:pt idx="147">
                  <c:v>41009</c:v>
                </c:pt>
              </c:numCache>
            </c:numRef>
          </c:cat>
          <c:val>
            <c:numRef>
              <c:f>indicator_raws!$AA$16:$AA$163</c:f>
              <c:numCache>
                <c:formatCode>General</c:formatCode>
                <c:ptCount val="148"/>
                <c:pt idx="16">
                  <c:v>1</c:v>
                </c:pt>
                <c:pt idx="17">
                  <c:v>0.97531782961171831</c:v>
                </c:pt>
                <c:pt idx="18">
                  <c:v>0.89576003470418819</c:v>
                </c:pt>
                <c:pt idx="19">
                  <c:v>0.90599322634072588</c:v>
                </c:pt>
                <c:pt idx="20">
                  <c:v>0.88370155418515517</c:v>
                </c:pt>
                <c:pt idx="21">
                  <c:v>0.8680014278848891</c:v>
                </c:pt>
                <c:pt idx="22">
                  <c:v>0.89753100452975887</c:v>
                </c:pt>
                <c:pt idx="23">
                  <c:v>0.88534874410073972</c:v>
                </c:pt>
                <c:pt idx="24">
                  <c:v>0.87081396552008627</c:v>
                </c:pt>
                <c:pt idx="25">
                  <c:v>0.88410181143225741</c:v>
                </c:pt>
                <c:pt idx="26">
                  <c:v>0.86081292558316214</c:v>
                </c:pt>
                <c:pt idx="27">
                  <c:v>0.8771681543544787</c:v>
                </c:pt>
                <c:pt idx="28">
                  <c:v>0.84839283048467806</c:v>
                </c:pt>
                <c:pt idx="29">
                  <c:v>0.85861833417748656</c:v>
                </c:pt>
                <c:pt idx="30">
                  <c:v>0.81745831234251909</c:v>
                </c:pt>
                <c:pt idx="31">
                  <c:v>0.76519686031897782</c:v>
                </c:pt>
                <c:pt idx="32">
                  <c:v>0.81877021723630394</c:v>
                </c:pt>
                <c:pt idx="33">
                  <c:v>0.82019624046220574</c:v>
                </c:pt>
                <c:pt idx="34">
                  <c:v>0.79947263237661748</c:v>
                </c:pt>
                <c:pt idx="35">
                  <c:v>0.78400936126364396</c:v>
                </c:pt>
                <c:pt idx="36">
                  <c:v>0.76611064404435114</c:v>
                </c:pt>
                <c:pt idx="37">
                  <c:v>0.76371223644677844</c:v>
                </c:pt>
                <c:pt idx="38">
                  <c:v>0.78143820635011751</c:v>
                </c:pt>
                <c:pt idx="39">
                  <c:v>0.7662894066947693</c:v>
                </c:pt>
                <c:pt idx="40">
                  <c:v>0.73528474818869449</c:v>
                </c:pt>
                <c:pt idx="41">
                  <c:v>0.74190526667234746</c:v>
                </c:pt>
                <c:pt idx="51">
                  <c:v>0.77267296797407758</c:v>
                </c:pt>
                <c:pt idx="52">
                  <c:v>0.760375242492489</c:v>
                </c:pt>
                <c:pt idx="53">
                  <c:v>0.74745650763417459</c:v>
                </c:pt>
                <c:pt idx="54">
                  <c:v>0.74853534152559953</c:v>
                </c:pt>
                <c:pt idx="55">
                  <c:v>0.72563028168441868</c:v>
                </c:pt>
                <c:pt idx="56">
                  <c:v>0.72252112907703492</c:v>
                </c:pt>
                <c:pt idx="57">
                  <c:v>0.6868240595114683</c:v>
                </c:pt>
                <c:pt idx="58">
                  <c:v>0.65519953961596067</c:v>
                </c:pt>
                <c:pt idx="59">
                  <c:v>0.66396067022405625</c:v>
                </c:pt>
                <c:pt idx="60">
                  <c:v>0.69010255280913491</c:v>
                </c:pt>
                <c:pt idx="61">
                  <c:v>0.68851789880992409</c:v>
                </c:pt>
                <c:pt idx="62">
                  <c:v>0.67574944325082376</c:v>
                </c:pt>
                <c:pt idx="63">
                  <c:v>0.69078119163435969</c:v>
                </c:pt>
                <c:pt idx="64">
                  <c:v>0.69600250976002809</c:v>
                </c:pt>
                <c:pt idx="65">
                  <c:v>0.70358114577491448</c:v>
                </c:pt>
                <c:pt idx="66">
                  <c:v>0.69568600934957503</c:v>
                </c:pt>
                <c:pt idx="67">
                  <c:v>0.6850233242944731</c:v>
                </c:pt>
                <c:pt idx="68">
                  <c:v>0.68352781645209981</c:v>
                </c:pt>
                <c:pt idx="69">
                  <c:v>0.70252426456469097</c:v>
                </c:pt>
                <c:pt idx="70">
                  <c:v>0.70704952528507126</c:v>
                </c:pt>
                <c:pt idx="71">
                  <c:v>0.68383137703772323</c:v>
                </c:pt>
                <c:pt idx="72">
                  <c:v>0.69383828784275614</c:v>
                </c:pt>
                <c:pt idx="73">
                  <c:v>0.69721777843891319</c:v>
                </c:pt>
                <c:pt idx="74">
                  <c:v>0.69529682298071516</c:v>
                </c:pt>
                <c:pt idx="75">
                  <c:v>0.70471607244418888</c:v>
                </c:pt>
                <c:pt idx="76">
                  <c:v>0.71864797154698046</c:v>
                </c:pt>
                <c:pt idx="77">
                  <c:v>0.7339543498040858</c:v>
                </c:pt>
                <c:pt idx="78">
                  <c:v>0.71846509858732588</c:v>
                </c:pt>
                <c:pt idx="79">
                  <c:v>0.71486826827508798</c:v>
                </c:pt>
                <c:pt idx="80">
                  <c:v>0.73271276344490666</c:v>
                </c:pt>
                <c:pt idx="81">
                  <c:v>0.73474272422759523</c:v>
                </c:pt>
                <c:pt idx="82">
                  <c:v>0.74508313219841971</c:v>
                </c:pt>
                <c:pt idx="83">
                  <c:v>0.74245262747450969</c:v>
                </c:pt>
                <c:pt idx="84">
                  <c:v>0.72264650163349697</c:v>
                </c:pt>
                <c:pt idx="85">
                  <c:v>0.72178602040002204</c:v>
                </c:pt>
                <c:pt idx="86">
                  <c:v>0.71112431137901821</c:v>
                </c:pt>
                <c:pt idx="87">
                  <c:v>0.7212310982663771</c:v>
                </c:pt>
                <c:pt idx="88">
                  <c:v>0.74737744049211641</c:v>
                </c:pt>
                <c:pt idx="89">
                  <c:v>0.72296056735727332</c:v>
                </c:pt>
                <c:pt idx="90">
                  <c:v>0.74356121558344346</c:v>
                </c:pt>
                <c:pt idx="91">
                  <c:v>0.71013981453270947</c:v>
                </c:pt>
                <c:pt idx="92">
                  <c:v>0.72387916256034057</c:v>
                </c:pt>
                <c:pt idx="93">
                  <c:v>0.73485411272563195</c:v>
                </c:pt>
                <c:pt idx="94">
                  <c:v>0.75153953520105465</c:v>
                </c:pt>
                <c:pt idx="95">
                  <c:v>0.74322903697974108</c:v>
                </c:pt>
                <c:pt idx="96">
                  <c:v>0.71786198162705528</c:v>
                </c:pt>
                <c:pt idx="97">
                  <c:v>0.72102839958166931</c:v>
                </c:pt>
                <c:pt idx="98">
                  <c:v>0.72620440162713951</c:v>
                </c:pt>
                <c:pt idx="99">
                  <c:v>0.71741556424514197</c:v>
                </c:pt>
                <c:pt idx="100">
                  <c:v>0.70226015778577278</c:v>
                </c:pt>
                <c:pt idx="101">
                  <c:v>0.69637375484596897</c:v>
                </c:pt>
                <c:pt idx="102">
                  <c:v>0.69648797321142752</c:v>
                </c:pt>
                <c:pt idx="103">
                  <c:v>0.6881971051481075</c:v>
                </c:pt>
                <c:pt idx="104">
                  <c:v>0.69219278127893069</c:v>
                </c:pt>
                <c:pt idx="105">
                  <c:v>0.68397163687894824</c:v>
                </c:pt>
                <c:pt idx="106">
                  <c:v>0.68689105344224077</c:v>
                </c:pt>
                <c:pt idx="107">
                  <c:v>0.68689105344224077</c:v>
                </c:pt>
                <c:pt idx="108">
                  <c:v>0.69564594576685868</c:v>
                </c:pt>
                <c:pt idx="109">
                  <c:v>0.68352706585738077</c:v>
                </c:pt>
                <c:pt idx="110">
                  <c:v>0.66788618895819996</c:v>
                </c:pt>
                <c:pt idx="111">
                  <c:v>0.69027351322304054</c:v>
                </c:pt>
                <c:pt idx="112">
                  <c:v>0.69721192809418764</c:v>
                </c:pt>
                <c:pt idx="113">
                  <c:v>0.68924165875143906</c:v>
                </c:pt>
                <c:pt idx="114">
                  <c:v>0.69346974556705276</c:v>
                </c:pt>
                <c:pt idx="115">
                  <c:v>0.6831608923512279</c:v>
                </c:pt>
                <c:pt idx="116">
                  <c:v>0.68958938970519112</c:v>
                </c:pt>
                <c:pt idx="117">
                  <c:v>0.67041356400669527</c:v>
                </c:pt>
                <c:pt idx="118">
                  <c:v>0.67271037515159926</c:v>
                </c:pt>
                <c:pt idx="119">
                  <c:v>0.64927458856923725</c:v>
                </c:pt>
                <c:pt idx="120">
                  <c:v>0.65925540345986844</c:v>
                </c:pt>
                <c:pt idx="121">
                  <c:v>0.65669158637981995</c:v>
                </c:pt>
                <c:pt idx="122">
                  <c:v>0.63942053425812284</c:v>
                </c:pt>
                <c:pt idx="123">
                  <c:v>0.63064019554314077</c:v>
                </c:pt>
                <c:pt idx="124">
                  <c:v>0.63359282893270485</c:v>
                </c:pt>
                <c:pt idx="125">
                  <c:v>0.63730368465209652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BB-428B-A308-EE44A6B8A77F}"/>
            </c:ext>
          </c:extLst>
        </c:ser>
        <c:ser>
          <c:idx val="3"/>
          <c:order val="3"/>
          <c:tx>
            <c:strRef>
              <c:f>indicator_raws!$AB$1:$AB$15</c:f>
              <c:strCache>
                <c:ptCount val="15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indicator_raws!$X$16:$X$163</c:f>
              <c:numCache>
                <c:formatCode>[$-409]d\-mmm;@</c:formatCode>
                <c:ptCount val="148"/>
                <c:pt idx="0">
                  <c:v>40862</c:v>
                </c:pt>
                <c:pt idx="1">
                  <c:v>40863</c:v>
                </c:pt>
                <c:pt idx="2">
                  <c:v>40864</c:v>
                </c:pt>
                <c:pt idx="3">
                  <c:v>40865</c:v>
                </c:pt>
                <c:pt idx="4">
                  <c:v>40866</c:v>
                </c:pt>
                <c:pt idx="5">
                  <c:v>40867</c:v>
                </c:pt>
                <c:pt idx="6">
                  <c:v>40868</c:v>
                </c:pt>
                <c:pt idx="7">
                  <c:v>40869</c:v>
                </c:pt>
                <c:pt idx="8">
                  <c:v>40870</c:v>
                </c:pt>
                <c:pt idx="9">
                  <c:v>40871</c:v>
                </c:pt>
                <c:pt idx="10">
                  <c:v>40872</c:v>
                </c:pt>
                <c:pt idx="11">
                  <c:v>40873</c:v>
                </c:pt>
                <c:pt idx="12">
                  <c:v>40874</c:v>
                </c:pt>
                <c:pt idx="13">
                  <c:v>40875</c:v>
                </c:pt>
                <c:pt idx="14">
                  <c:v>40876</c:v>
                </c:pt>
                <c:pt idx="15">
                  <c:v>40877</c:v>
                </c:pt>
                <c:pt idx="16">
                  <c:v>40878</c:v>
                </c:pt>
                <c:pt idx="17">
                  <c:v>40879</c:v>
                </c:pt>
                <c:pt idx="18">
                  <c:v>40880</c:v>
                </c:pt>
                <c:pt idx="19">
                  <c:v>40881</c:v>
                </c:pt>
                <c:pt idx="20">
                  <c:v>40882</c:v>
                </c:pt>
                <c:pt idx="21">
                  <c:v>40883</c:v>
                </c:pt>
                <c:pt idx="22">
                  <c:v>40884</c:v>
                </c:pt>
                <c:pt idx="23">
                  <c:v>40885</c:v>
                </c:pt>
                <c:pt idx="24">
                  <c:v>40886</c:v>
                </c:pt>
                <c:pt idx="25">
                  <c:v>40887</c:v>
                </c:pt>
                <c:pt idx="26">
                  <c:v>40888</c:v>
                </c:pt>
                <c:pt idx="27">
                  <c:v>40889</c:v>
                </c:pt>
                <c:pt idx="28">
                  <c:v>40890</c:v>
                </c:pt>
                <c:pt idx="29">
                  <c:v>40891</c:v>
                </c:pt>
                <c:pt idx="30">
                  <c:v>40892</c:v>
                </c:pt>
                <c:pt idx="31">
                  <c:v>40893</c:v>
                </c:pt>
                <c:pt idx="32">
                  <c:v>40894</c:v>
                </c:pt>
                <c:pt idx="33">
                  <c:v>40895</c:v>
                </c:pt>
                <c:pt idx="34">
                  <c:v>40896</c:v>
                </c:pt>
                <c:pt idx="35">
                  <c:v>40897</c:v>
                </c:pt>
                <c:pt idx="36">
                  <c:v>40898</c:v>
                </c:pt>
                <c:pt idx="37">
                  <c:v>40899</c:v>
                </c:pt>
                <c:pt idx="38">
                  <c:v>40900</c:v>
                </c:pt>
                <c:pt idx="39">
                  <c:v>40901</c:v>
                </c:pt>
                <c:pt idx="40">
                  <c:v>40902</c:v>
                </c:pt>
                <c:pt idx="41">
                  <c:v>40903</c:v>
                </c:pt>
                <c:pt idx="42">
                  <c:v>40904</c:v>
                </c:pt>
                <c:pt idx="43">
                  <c:v>40905</c:v>
                </c:pt>
                <c:pt idx="44">
                  <c:v>40906</c:v>
                </c:pt>
                <c:pt idx="45">
                  <c:v>40907</c:v>
                </c:pt>
                <c:pt idx="46">
                  <c:v>40908</c:v>
                </c:pt>
                <c:pt idx="47">
                  <c:v>40909</c:v>
                </c:pt>
                <c:pt idx="48">
                  <c:v>40910</c:v>
                </c:pt>
                <c:pt idx="49">
                  <c:v>40911</c:v>
                </c:pt>
                <c:pt idx="50">
                  <c:v>40912</c:v>
                </c:pt>
                <c:pt idx="51">
                  <c:v>40913</c:v>
                </c:pt>
                <c:pt idx="52">
                  <c:v>40914</c:v>
                </c:pt>
                <c:pt idx="53">
                  <c:v>40915</c:v>
                </c:pt>
                <c:pt idx="54">
                  <c:v>40916</c:v>
                </c:pt>
                <c:pt idx="55">
                  <c:v>40917</c:v>
                </c:pt>
                <c:pt idx="56">
                  <c:v>40918</c:v>
                </c:pt>
                <c:pt idx="57">
                  <c:v>40919</c:v>
                </c:pt>
                <c:pt idx="58">
                  <c:v>40920</c:v>
                </c:pt>
                <c:pt idx="59">
                  <c:v>40921</c:v>
                </c:pt>
                <c:pt idx="60">
                  <c:v>40922</c:v>
                </c:pt>
                <c:pt idx="61">
                  <c:v>40923</c:v>
                </c:pt>
                <c:pt idx="62">
                  <c:v>40924</c:v>
                </c:pt>
                <c:pt idx="63">
                  <c:v>40925</c:v>
                </c:pt>
                <c:pt idx="64">
                  <c:v>40926</c:v>
                </c:pt>
                <c:pt idx="65">
                  <c:v>40927</c:v>
                </c:pt>
                <c:pt idx="66">
                  <c:v>40928</c:v>
                </c:pt>
                <c:pt idx="67">
                  <c:v>40929</c:v>
                </c:pt>
                <c:pt idx="68">
                  <c:v>40930</c:v>
                </c:pt>
                <c:pt idx="69">
                  <c:v>40931</c:v>
                </c:pt>
                <c:pt idx="70">
                  <c:v>40932</c:v>
                </c:pt>
                <c:pt idx="71">
                  <c:v>40933</c:v>
                </c:pt>
                <c:pt idx="72">
                  <c:v>40934</c:v>
                </c:pt>
                <c:pt idx="73">
                  <c:v>40935</c:v>
                </c:pt>
                <c:pt idx="74">
                  <c:v>40936</c:v>
                </c:pt>
                <c:pt idx="75">
                  <c:v>40937</c:v>
                </c:pt>
                <c:pt idx="76">
                  <c:v>40938</c:v>
                </c:pt>
                <c:pt idx="77">
                  <c:v>40939</c:v>
                </c:pt>
                <c:pt idx="78">
                  <c:v>40940</c:v>
                </c:pt>
                <c:pt idx="79">
                  <c:v>40941</c:v>
                </c:pt>
                <c:pt idx="80">
                  <c:v>40942</c:v>
                </c:pt>
                <c:pt idx="81">
                  <c:v>40943</c:v>
                </c:pt>
                <c:pt idx="82">
                  <c:v>40944</c:v>
                </c:pt>
                <c:pt idx="83">
                  <c:v>40945</c:v>
                </c:pt>
                <c:pt idx="84">
                  <c:v>40946</c:v>
                </c:pt>
                <c:pt idx="85">
                  <c:v>40947</c:v>
                </c:pt>
                <c:pt idx="86">
                  <c:v>40948</c:v>
                </c:pt>
                <c:pt idx="87">
                  <c:v>40949</c:v>
                </c:pt>
                <c:pt idx="88">
                  <c:v>40950</c:v>
                </c:pt>
                <c:pt idx="89">
                  <c:v>40951</c:v>
                </c:pt>
                <c:pt idx="90">
                  <c:v>40952</c:v>
                </c:pt>
                <c:pt idx="91">
                  <c:v>40953</c:v>
                </c:pt>
                <c:pt idx="92">
                  <c:v>40954</c:v>
                </c:pt>
                <c:pt idx="93">
                  <c:v>40955</c:v>
                </c:pt>
                <c:pt idx="94">
                  <c:v>40956</c:v>
                </c:pt>
                <c:pt idx="95">
                  <c:v>40957</c:v>
                </c:pt>
                <c:pt idx="96">
                  <c:v>40958</c:v>
                </c:pt>
                <c:pt idx="97">
                  <c:v>40959</c:v>
                </c:pt>
                <c:pt idx="98">
                  <c:v>40960</c:v>
                </c:pt>
                <c:pt idx="99">
                  <c:v>40961</c:v>
                </c:pt>
                <c:pt idx="100">
                  <c:v>40962</c:v>
                </c:pt>
                <c:pt idx="101">
                  <c:v>40963</c:v>
                </c:pt>
                <c:pt idx="102">
                  <c:v>40964</c:v>
                </c:pt>
                <c:pt idx="103">
                  <c:v>40965</c:v>
                </c:pt>
                <c:pt idx="104">
                  <c:v>40966</c:v>
                </c:pt>
                <c:pt idx="105">
                  <c:v>40967</c:v>
                </c:pt>
                <c:pt idx="106">
                  <c:v>40968</c:v>
                </c:pt>
                <c:pt idx="107">
                  <c:v>40969</c:v>
                </c:pt>
                <c:pt idx="108">
                  <c:v>40970</c:v>
                </c:pt>
                <c:pt idx="109">
                  <c:v>40971</c:v>
                </c:pt>
                <c:pt idx="110">
                  <c:v>40972</c:v>
                </c:pt>
                <c:pt idx="111">
                  <c:v>40973</c:v>
                </c:pt>
                <c:pt idx="112">
                  <c:v>40974</c:v>
                </c:pt>
                <c:pt idx="113">
                  <c:v>40975</c:v>
                </c:pt>
                <c:pt idx="114">
                  <c:v>40976</c:v>
                </c:pt>
                <c:pt idx="115">
                  <c:v>40977</c:v>
                </c:pt>
                <c:pt idx="116">
                  <c:v>40978</c:v>
                </c:pt>
                <c:pt idx="117">
                  <c:v>40979</c:v>
                </c:pt>
                <c:pt idx="118">
                  <c:v>40980</c:v>
                </c:pt>
                <c:pt idx="119">
                  <c:v>40981</c:v>
                </c:pt>
                <c:pt idx="120">
                  <c:v>40982</c:v>
                </c:pt>
                <c:pt idx="121">
                  <c:v>40983</c:v>
                </c:pt>
                <c:pt idx="122">
                  <c:v>40984</c:v>
                </c:pt>
                <c:pt idx="123">
                  <c:v>40985</c:v>
                </c:pt>
                <c:pt idx="124">
                  <c:v>40986</c:v>
                </c:pt>
                <c:pt idx="125">
                  <c:v>40987</c:v>
                </c:pt>
                <c:pt idx="126">
                  <c:v>40988</c:v>
                </c:pt>
                <c:pt idx="127">
                  <c:v>40989</c:v>
                </c:pt>
                <c:pt idx="128">
                  <c:v>40990</c:v>
                </c:pt>
                <c:pt idx="129">
                  <c:v>40991</c:v>
                </c:pt>
                <c:pt idx="130">
                  <c:v>40992</c:v>
                </c:pt>
                <c:pt idx="131">
                  <c:v>40993</c:v>
                </c:pt>
                <c:pt idx="132">
                  <c:v>40994</c:v>
                </c:pt>
                <c:pt idx="133">
                  <c:v>40995</c:v>
                </c:pt>
                <c:pt idx="134">
                  <c:v>40996</c:v>
                </c:pt>
                <c:pt idx="135">
                  <c:v>40997</c:v>
                </c:pt>
                <c:pt idx="136">
                  <c:v>40998</c:v>
                </c:pt>
                <c:pt idx="137">
                  <c:v>40999</c:v>
                </c:pt>
                <c:pt idx="138">
                  <c:v>41000</c:v>
                </c:pt>
                <c:pt idx="139">
                  <c:v>41001</c:v>
                </c:pt>
                <c:pt idx="140">
                  <c:v>41002</c:v>
                </c:pt>
                <c:pt idx="141">
                  <c:v>41003</c:v>
                </c:pt>
                <c:pt idx="142">
                  <c:v>41004</c:v>
                </c:pt>
                <c:pt idx="143">
                  <c:v>41005</c:v>
                </c:pt>
                <c:pt idx="144">
                  <c:v>41006</c:v>
                </c:pt>
                <c:pt idx="145">
                  <c:v>41007</c:v>
                </c:pt>
                <c:pt idx="146">
                  <c:v>41008</c:v>
                </c:pt>
                <c:pt idx="147">
                  <c:v>41009</c:v>
                </c:pt>
              </c:numCache>
            </c:numRef>
          </c:cat>
          <c:val>
            <c:numRef>
              <c:f>indicator_raws!$AB$16:$AB$163</c:f>
              <c:numCache>
                <c:formatCode>General</c:formatCode>
                <c:ptCount val="148"/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0.8154815903457584</c:v>
                </c:pt>
                <c:pt idx="17">
                  <c:v>0.86335195501115736</c:v>
                </c:pt>
                <c:pt idx="18">
                  <c:v>0.92023815267426212</c:v>
                </c:pt>
                <c:pt idx="19">
                  <c:v>0.96575044504750784</c:v>
                </c:pt>
                <c:pt idx="20">
                  <c:v>0.88739707188819517</c:v>
                </c:pt>
                <c:pt idx="21">
                  <c:v>0.85316541225265963</c:v>
                </c:pt>
                <c:pt idx="22">
                  <c:v>0.77646803844684231</c:v>
                </c:pt>
                <c:pt idx="23">
                  <c:v>0.82171959049900334</c:v>
                </c:pt>
                <c:pt idx="24">
                  <c:v>0.85240466099554146</c:v>
                </c:pt>
                <c:pt idx="25">
                  <c:v>0.81502600257977309</c:v>
                </c:pt>
                <c:pt idx="26">
                  <c:v>0.82604728117222637</c:v>
                </c:pt>
                <c:pt idx="27">
                  <c:v>0.7922210288262117</c:v>
                </c:pt>
                <c:pt idx="28">
                  <c:v>0.80057647573639412</c:v>
                </c:pt>
                <c:pt idx="29">
                  <c:v>0.81534043637361053</c:v>
                </c:pt>
                <c:pt idx="30">
                  <c:v>0.82321662917885119</c:v>
                </c:pt>
                <c:pt idx="31">
                  <c:v>0.76792909203806559</c:v>
                </c:pt>
                <c:pt idx="32">
                  <c:v>0.8037975726635459</c:v>
                </c:pt>
                <c:pt idx="33">
                  <c:v>0.71837009871173996</c:v>
                </c:pt>
                <c:pt idx="34">
                  <c:v>0.77413854218601552</c:v>
                </c:pt>
                <c:pt idx="35">
                  <c:v>0.7896684589732339</c:v>
                </c:pt>
                <c:pt idx="36">
                  <c:v>0.78941882890498394</c:v>
                </c:pt>
                <c:pt idx="37">
                  <c:v>0.78942014594611787</c:v>
                </c:pt>
                <c:pt idx="38">
                  <c:v>0.78498807251789215</c:v>
                </c:pt>
                <c:pt idx="39">
                  <c:v>0.76796848245691962</c:v>
                </c:pt>
                <c:pt idx="40">
                  <c:v>0.77274050480572509</c:v>
                </c:pt>
                <c:pt idx="41">
                  <c:v>0.75852981196516323</c:v>
                </c:pt>
                <c:pt idx="51">
                  <c:v>0.73048303390440794</c:v>
                </c:pt>
                <c:pt idx="52">
                  <c:v>0.73941181864135119</c:v>
                </c:pt>
                <c:pt idx="53">
                  <c:v>0.74383561513262131</c:v>
                </c:pt>
                <c:pt idx="54">
                  <c:v>0.71197843824878071</c:v>
                </c:pt>
                <c:pt idx="55">
                  <c:v>0.7088207490298345</c:v>
                </c:pt>
                <c:pt idx="56">
                  <c:v>0.70517983002646156</c:v>
                </c:pt>
                <c:pt idx="57">
                  <c:v>0.71587972369661523</c:v>
                </c:pt>
                <c:pt idx="58">
                  <c:v>0.72176389795545814</c:v>
                </c:pt>
                <c:pt idx="59">
                  <c:v>0.69991614398826096</c:v>
                </c:pt>
                <c:pt idx="60">
                  <c:v>0.69240652355316357</c:v>
                </c:pt>
                <c:pt idx="61">
                  <c:v>0.6821385458121606</c:v>
                </c:pt>
                <c:pt idx="62">
                  <c:v>0.69207894498357381</c:v>
                </c:pt>
                <c:pt idx="63">
                  <c:v>0.67410404778278399</c:v>
                </c:pt>
                <c:pt idx="64">
                  <c:v>0.66798891425381113</c:v>
                </c:pt>
                <c:pt idx="65">
                  <c:v>0.6917958241802018</c:v>
                </c:pt>
                <c:pt idx="66">
                  <c:v>0.69760798284701742</c:v>
                </c:pt>
                <c:pt idx="67">
                  <c:v>0.68259666322641388</c:v>
                </c:pt>
                <c:pt idx="68">
                  <c:v>0.68095320701360296</c:v>
                </c:pt>
                <c:pt idx="69">
                  <c:v>0.69307266532039713</c:v>
                </c:pt>
                <c:pt idx="70">
                  <c:v>0.68787946108665654</c:v>
                </c:pt>
                <c:pt idx="71">
                  <c:v>0.68841016530217247</c:v>
                </c:pt>
                <c:pt idx="72">
                  <c:v>0.6792549225295974</c:v>
                </c:pt>
                <c:pt idx="73">
                  <c:v>0.68866129328996128</c:v>
                </c:pt>
                <c:pt idx="74">
                  <c:v>0.69260083611586143</c:v>
                </c:pt>
                <c:pt idx="75">
                  <c:v>0.69442647836482674</c:v>
                </c:pt>
                <c:pt idx="76">
                  <c:v>0.71348908724426152</c:v>
                </c:pt>
                <c:pt idx="77">
                  <c:v>0.7279570603248301</c:v>
                </c:pt>
                <c:pt idx="78">
                  <c:v>0.72014784090588146</c:v>
                </c:pt>
                <c:pt idx="79">
                  <c:v>0.71447019742095341</c:v>
                </c:pt>
                <c:pt idx="80">
                  <c:v>0.72012991987854835</c:v>
                </c:pt>
                <c:pt idx="81">
                  <c:v>0.72073441269173366</c:v>
                </c:pt>
                <c:pt idx="82">
                  <c:v>0.72310140090525254</c:v>
                </c:pt>
                <c:pt idx="83">
                  <c:v>0.71782002475145357</c:v>
                </c:pt>
                <c:pt idx="84">
                  <c:v>0.7247337764568661</c:v>
                </c:pt>
                <c:pt idx="85">
                  <c:v>0.70712277635491416</c:v>
                </c:pt>
                <c:pt idx="86">
                  <c:v>0.71348321753236466</c:v>
                </c:pt>
                <c:pt idx="87">
                  <c:v>0.72542597007504883</c:v>
                </c:pt>
                <c:pt idx="88">
                  <c:v>0.73955468435966421</c:v>
                </c:pt>
                <c:pt idx="89">
                  <c:v>0.72922219372802255</c:v>
                </c:pt>
                <c:pt idx="90">
                  <c:v>0.73478791207438543</c:v>
                </c:pt>
                <c:pt idx="91">
                  <c:v>0.72901062613717504</c:v>
                </c:pt>
                <c:pt idx="92">
                  <c:v>0.72110893939546261</c:v>
                </c:pt>
                <c:pt idx="93">
                  <c:v>0.72837020705859978</c:v>
                </c:pt>
                <c:pt idx="94">
                  <c:v>0.71768958410397832</c:v>
                </c:pt>
                <c:pt idx="95">
                  <c:v>0.70972103124731734</c:v>
                </c:pt>
                <c:pt idx="96">
                  <c:v>0.72512671100989956</c:v>
                </c:pt>
                <c:pt idx="97">
                  <c:v>0.71465791691844927</c:v>
                </c:pt>
                <c:pt idx="98">
                  <c:v>0.70980929319266195</c:v>
                </c:pt>
                <c:pt idx="99">
                  <c:v>0.72608038181035228</c:v>
                </c:pt>
                <c:pt idx="100">
                  <c:v>0.71781623268896677</c:v>
                </c:pt>
                <c:pt idx="101">
                  <c:v>0.71443968732150887</c:v>
                </c:pt>
                <c:pt idx="102">
                  <c:v>0.71357480665770512</c:v>
                </c:pt>
                <c:pt idx="103">
                  <c:v>0.7161848333958879</c:v>
                </c:pt>
                <c:pt idx="104">
                  <c:v>0.69579378586032736</c:v>
                </c:pt>
                <c:pt idx="105">
                  <c:v>0.70156138738443341</c:v>
                </c:pt>
                <c:pt idx="106">
                  <c:v>0.72744894262867299</c:v>
                </c:pt>
                <c:pt idx="107">
                  <c:v>0.72637333902794365</c:v>
                </c:pt>
                <c:pt idx="108">
                  <c:v>0.72456159771826567</c:v>
                </c:pt>
                <c:pt idx="109">
                  <c:v>0.73905186914939724</c:v>
                </c:pt>
                <c:pt idx="110">
                  <c:v>0.70520432154857537</c:v>
                </c:pt>
                <c:pt idx="111">
                  <c:v>0.68827485732123717</c:v>
                </c:pt>
                <c:pt idx="112">
                  <c:v>0.67610539640142209</c:v>
                </c:pt>
                <c:pt idx="113">
                  <c:v>0.66240678164183886</c:v>
                </c:pt>
                <c:pt idx="114">
                  <c:v>0.65744223195387363</c:v>
                </c:pt>
                <c:pt idx="115">
                  <c:v>0.64331824710001262</c:v>
                </c:pt>
                <c:pt idx="116">
                  <c:v>0.65460001580789873</c:v>
                </c:pt>
                <c:pt idx="117">
                  <c:v>0.62518581431849785</c:v>
                </c:pt>
                <c:pt idx="118">
                  <c:v>0.61663467874035038</c:v>
                </c:pt>
                <c:pt idx="119">
                  <c:v>0.59370226546440175</c:v>
                </c:pt>
                <c:pt idx="120">
                  <c:v>0.56928829772309608</c:v>
                </c:pt>
                <c:pt idx="121">
                  <c:v>0.56152024166101411</c:v>
                </c:pt>
                <c:pt idx="122">
                  <c:v>0.52414645285897155</c:v>
                </c:pt>
                <c:pt idx="123">
                  <c:v>0.57876288770490325</c:v>
                </c:pt>
                <c:pt idx="124">
                  <c:v>0.56085676326604128</c:v>
                </c:pt>
                <c:pt idx="125">
                  <c:v>0.54905722467653995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DBB-428B-A308-EE44A6B8A77F}"/>
            </c:ext>
          </c:extLst>
        </c:ser>
        <c:ser>
          <c:idx val="4"/>
          <c:order val="4"/>
          <c:tx>
            <c:strRef>
              <c:f>indicator_raws!$AC$1:$AC$15</c:f>
              <c:strCache>
                <c:ptCount val="15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indicator_raws!$X$16:$X$163</c:f>
              <c:numCache>
                <c:formatCode>[$-409]d\-mmm;@</c:formatCode>
                <c:ptCount val="148"/>
                <c:pt idx="0">
                  <c:v>40862</c:v>
                </c:pt>
                <c:pt idx="1">
                  <c:v>40863</c:v>
                </c:pt>
                <c:pt idx="2">
                  <c:v>40864</c:v>
                </c:pt>
                <c:pt idx="3">
                  <c:v>40865</c:v>
                </c:pt>
                <c:pt idx="4">
                  <c:v>40866</c:v>
                </c:pt>
                <c:pt idx="5">
                  <c:v>40867</c:v>
                </c:pt>
                <c:pt idx="6">
                  <c:v>40868</c:v>
                </c:pt>
                <c:pt idx="7">
                  <c:v>40869</c:v>
                </c:pt>
                <c:pt idx="8">
                  <c:v>40870</c:v>
                </c:pt>
                <c:pt idx="9">
                  <c:v>40871</c:v>
                </c:pt>
                <c:pt idx="10">
                  <c:v>40872</c:v>
                </c:pt>
                <c:pt idx="11">
                  <c:v>40873</c:v>
                </c:pt>
                <c:pt idx="12">
                  <c:v>40874</c:v>
                </c:pt>
                <c:pt idx="13">
                  <c:v>40875</c:v>
                </c:pt>
                <c:pt idx="14">
                  <c:v>40876</c:v>
                </c:pt>
                <c:pt idx="15">
                  <c:v>40877</c:v>
                </c:pt>
                <c:pt idx="16">
                  <c:v>40878</c:v>
                </c:pt>
                <c:pt idx="17">
                  <c:v>40879</c:v>
                </c:pt>
                <c:pt idx="18">
                  <c:v>40880</c:v>
                </c:pt>
                <c:pt idx="19">
                  <c:v>40881</c:v>
                </c:pt>
                <c:pt idx="20">
                  <c:v>40882</c:v>
                </c:pt>
                <c:pt idx="21">
                  <c:v>40883</c:v>
                </c:pt>
                <c:pt idx="22">
                  <c:v>40884</c:v>
                </c:pt>
                <c:pt idx="23">
                  <c:v>40885</c:v>
                </c:pt>
                <c:pt idx="24">
                  <c:v>40886</c:v>
                </c:pt>
                <c:pt idx="25">
                  <c:v>40887</c:v>
                </c:pt>
                <c:pt idx="26">
                  <c:v>40888</c:v>
                </c:pt>
                <c:pt idx="27">
                  <c:v>40889</c:v>
                </c:pt>
                <c:pt idx="28">
                  <c:v>40890</c:v>
                </c:pt>
                <c:pt idx="29">
                  <c:v>40891</c:v>
                </c:pt>
                <c:pt idx="30">
                  <c:v>40892</c:v>
                </c:pt>
                <c:pt idx="31">
                  <c:v>40893</c:v>
                </c:pt>
                <c:pt idx="32">
                  <c:v>40894</c:v>
                </c:pt>
                <c:pt idx="33">
                  <c:v>40895</c:v>
                </c:pt>
                <c:pt idx="34">
                  <c:v>40896</c:v>
                </c:pt>
                <c:pt idx="35">
                  <c:v>40897</c:v>
                </c:pt>
                <c:pt idx="36">
                  <c:v>40898</c:v>
                </c:pt>
                <c:pt idx="37">
                  <c:v>40899</c:v>
                </c:pt>
                <c:pt idx="38">
                  <c:v>40900</c:v>
                </c:pt>
                <c:pt idx="39">
                  <c:v>40901</c:v>
                </c:pt>
                <c:pt idx="40">
                  <c:v>40902</c:v>
                </c:pt>
                <c:pt idx="41">
                  <c:v>40903</c:v>
                </c:pt>
                <c:pt idx="42">
                  <c:v>40904</c:v>
                </c:pt>
                <c:pt idx="43">
                  <c:v>40905</c:v>
                </c:pt>
                <c:pt idx="44">
                  <c:v>40906</c:v>
                </c:pt>
                <c:pt idx="45">
                  <c:v>40907</c:v>
                </c:pt>
                <c:pt idx="46">
                  <c:v>40908</c:v>
                </c:pt>
                <c:pt idx="47">
                  <c:v>40909</c:v>
                </c:pt>
                <c:pt idx="48">
                  <c:v>40910</c:v>
                </c:pt>
                <c:pt idx="49">
                  <c:v>40911</c:v>
                </c:pt>
                <c:pt idx="50">
                  <c:v>40912</c:v>
                </c:pt>
                <c:pt idx="51">
                  <c:v>40913</c:v>
                </c:pt>
                <c:pt idx="52">
                  <c:v>40914</c:v>
                </c:pt>
                <c:pt idx="53">
                  <c:v>40915</c:v>
                </c:pt>
                <c:pt idx="54">
                  <c:v>40916</c:v>
                </c:pt>
                <c:pt idx="55">
                  <c:v>40917</c:v>
                </c:pt>
                <c:pt idx="56">
                  <c:v>40918</c:v>
                </c:pt>
                <c:pt idx="57">
                  <c:v>40919</c:v>
                </c:pt>
                <c:pt idx="58">
                  <c:v>40920</c:v>
                </c:pt>
                <c:pt idx="59">
                  <c:v>40921</c:v>
                </c:pt>
                <c:pt idx="60">
                  <c:v>40922</c:v>
                </c:pt>
                <c:pt idx="61">
                  <c:v>40923</c:v>
                </c:pt>
                <c:pt idx="62">
                  <c:v>40924</c:v>
                </c:pt>
                <c:pt idx="63">
                  <c:v>40925</c:v>
                </c:pt>
                <c:pt idx="64">
                  <c:v>40926</c:v>
                </c:pt>
                <c:pt idx="65">
                  <c:v>40927</c:v>
                </c:pt>
                <c:pt idx="66">
                  <c:v>40928</c:v>
                </c:pt>
                <c:pt idx="67">
                  <c:v>40929</c:v>
                </c:pt>
                <c:pt idx="68">
                  <c:v>40930</c:v>
                </c:pt>
                <c:pt idx="69">
                  <c:v>40931</c:v>
                </c:pt>
                <c:pt idx="70">
                  <c:v>40932</c:v>
                </c:pt>
                <c:pt idx="71">
                  <c:v>40933</c:v>
                </c:pt>
                <c:pt idx="72">
                  <c:v>40934</c:v>
                </c:pt>
                <c:pt idx="73">
                  <c:v>40935</c:v>
                </c:pt>
                <c:pt idx="74">
                  <c:v>40936</c:v>
                </c:pt>
                <c:pt idx="75">
                  <c:v>40937</c:v>
                </c:pt>
                <c:pt idx="76">
                  <c:v>40938</c:v>
                </c:pt>
                <c:pt idx="77">
                  <c:v>40939</c:v>
                </c:pt>
                <c:pt idx="78">
                  <c:v>40940</c:v>
                </c:pt>
                <c:pt idx="79">
                  <c:v>40941</c:v>
                </c:pt>
                <c:pt idx="80">
                  <c:v>40942</c:v>
                </c:pt>
                <c:pt idx="81">
                  <c:v>40943</c:v>
                </c:pt>
                <c:pt idx="82">
                  <c:v>40944</c:v>
                </c:pt>
                <c:pt idx="83">
                  <c:v>40945</c:v>
                </c:pt>
                <c:pt idx="84">
                  <c:v>40946</c:v>
                </c:pt>
                <c:pt idx="85">
                  <c:v>40947</c:v>
                </c:pt>
                <c:pt idx="86">
                  <c:v>40948</c:v>
                </c:pt>
                <c:pt idx="87">
                  <c:v>40949</c:v>
                </c:pt>
                <c:pt idx="88">
                  <c:v>40950</c:v>
                </c:pt>
                <c:pt idx="89">
                  <c:v>40951</c:v>
                </c:pt>
                <c:pt idx="90">
                  <c:v>40952</c:v>
                </c:pt>
                <c:pt idx="91">
                  <c:v>40953</c:v>
                </c:pt>
                <c:pt idx="92">
                  <c:v>40954</c:v>
                </c:pt>
                <c:pt idx="93">
                  <c:v>40955</c:v>
                </c:pt>
                <c:pt idx="94">
                  <c:v>40956</c:v>
                </c:pt>
                <c:pt idx="95">
                  <c:v>40957</c:v>
                </c:pt>
                <c:pt idx="96">
                  <c:v>40958</c:v>
                </c:pt>
                <c:pt idx="97">
                  <c:v>40959</c:v>
                </c:pt>
                <c:pt idx="98">
                  <c:v>40960</c:v>
                </c:pt>
                <c:pt idx="99">
                  <c:v>40961</c:v>
                </c:pt>
                <c:pt idx="100">
                  <c:v>40962</c:v>
                </c:pt>
                <c:pt idx="101">
                  <c:v>40963</c:v>
                </c:pt>
                <c:pt idx="102">
                  <c:v>40964</c:v>
                </c:pt>
                <c:pt idx="103">
                  <c:v>40965</c:v>
                </c:pt>
                <c:pt idx="104">
                  <c:v>40966</c:v>
                </c:pt>
                <c:pt idx="105">
                  <c:v>40967</c:v>
                </c:pt>
                <c:pt idx="106">
                  <c:v>40968</c:v>
                </c:pt>
                <c:pt idx="107">
                  <c:v>40969</c:v>
                </c:pt>
                <c:pt idx="108">
                  <c:v>40970</c:v>
                </c:pt>
                <c:pt idx="109">
                  <c:v>40971</c:v>
                </c:pt>
                <c:pt idx="110">
                  <c:v>40972</c:v>
                </c:pt>
                <c:pt idx="111">
                  <c:v>40973</c:v>
                </c:pt>
                <c:pt idx="112">
                  <c:v>40974</c:v>
                </c:pt>
                <c:pt idx="113">
                  <c:v>40975</c:v>
                </c:pt>
                <c:pt idx="114">
                  <c:v>40976</c:v>
                </c:pt>
                <c:pt idx="115">
                  <c:v>40977</c:v>
                </c:pt>
                <c:pt idx="116">
                  <c:v>40978</c:v>
                </c:pt>
                <c:pt idx="117">
                  <c:v>40979</c:v>
                </c:pt>
                <c:pt idx="118">
                  <c:v>40980</c:v>
                </c:pt>
                <c:pt idx="119">
                  <c:v>40981</c:v>
                </c:pt>
                <c:pt idx="120">
                  <c:v>40982</c:v>
                </c:pt>
                <c:pt idx="121">
                  <c:v>40983</c:v>
                </c:pt>
                <c:pt idx="122">
                  <c:v>40984</c:v>
                </c:pt>
                <c:pt idx="123">
                  <c:v>40985</c:v>
                </c:pt>
                <c:pt idx="124">
                  <c:v>40986</c:v>
                </c:pt>
                <c:pt idx="125">
                  <c:v>40987</c:v>
                </c:pt>
                <c:pt idx="126">
                  <c:v>40988</c:v>
                </c:pt>
                <c:pt idx="127">
                  <c:v>40989</c:v>
                </c:pt>
                <c:pt idx="128">
                  <c:v>40990</c:v>
                </c:pt>
                <c:pt idx="129">
                  <c:v>40991</c:v>
                </c:pt>
                <c:pt idx="130">
                  <c:v>40992</c:v>
                </c:pt>
                <c:pt idx="131">
                  <c:v>40993</c:v>
                </c:pt>
                <c:pt idx="132">
                  <c:v>40994</c:v>
                </c:pt>
                <c:pt idx="133">
                  <c:v>40995</c:v>
                </c:pt>
                <c:pt idx="134">
                  <c:v>40996</c:v>
                </c:pt>
                <c:pt idx="135">
                  <c:v>40997</c:v>
                </c:pt>
                <c:pt idx="136">
                  <c:v>40998</c:v>
                </c:pt>
                <c:pt idx="137">
                  <c:v>40999</c:v>
                </c:pt>
                <c:pt idx="138">
                  <c:v>41000</c:v>
                </c:pt>
                <c:pt idx="139">
                  <c:v>41001</c:v>
                </c:pt>
                <c:pt idx="140">
                  <c:v>41002</c:v>
                </c:pt>
                <c:pt idx="141">
                  <c:v>41003</c:v>
                </c:pt>
                <c:pt idx="142">
                  <c:v>41004</c:v>
                </c:pt>
                <c:pt idx="143">
                  <c:v>41005</c:v>
                </c:pt>
                <c:pt idx="144">
                  <c:v>41006</c:v>
                </c:pt>
                <c:pt idx="145">
                  <c:v>41007</c:v>
                </c:pt>
                <c:pt idx="146">
                  <c:v>41008</c:v>
                </c:pt>
                <c:pt idx="147">
                  <c:v>41009</c:v>
                </c:pt>
              </c:numCache>
            </c:numRef>
          </c:cat>
          <c:val>
            <c:numRef>
              <c:f>indicator_raws!$AC$16:$AC$163</c:f>
              <c:numCache>
                <c:formatCode>General</c:formatCode>
                <c:ptCount val="148"/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0.9938699694826254</c:v>
                </c:pt>
                <c:pt idx="27">
                  <c:v>0.95587686198881228</c:v>
                </c:pt>
                <c:pt idx="28">
                  <c:v>0.93073801041614612</c:v>
                </c:pt>
                <c:pt idx="29">
                  <c:v>0.91713382757978212</c:v>
                </c:pt>
                <c:pt idx="30">
                  <c:v>0.90039582332329227</c:v>
                </c:pt>
                <c:pt idx="31">
                  <c:v>0.82895004058741528</c:v>
                </c:pt>
                <c:pt idx="32">
                  <c:v>0.84217013973542465</c:v>
                </c:pt>
                <c:pt idx="33">
                  <c:v>0.83103285446660247</c:v>
                </c:pt>
                <c:pt idx="34">
                  <c:v>0.82432048517490253</c:v>
                </c:pt>
                <c:pt idx="35">
                  <c:v>0.81549436869723169</c:v>
                </c:pt>
                <c:pt idx="36">
                  <c:v>0.79414741922643906</c:v>
                </c:pt>
                <c:pt idx="37">
                  <c:v>0.80189563618986059</c:v>
                </c:pt>
                <c:pt idx="38">
                  <c:v>0.79005501496694586</c:v>
                </c:pt>
                <c:pt idx="39">
                  <c:v>0.80655612098785012</c:v>
                </c:pt>
                <c:pt idx="40">
                  <c:v>0.80502228391231923</c:v>
                </c:pt>
                <c:pt idx="41">
                  <c:v>0.77726973576655778</c:v>
                </c:pt>
                <c:pt idx="51">
                  <c:v>0.6623793931064984</c:v>
                </c:pt>
                <c:pt idx="52">
                  <c:v>0.70669106508450008</c:v>
                </c:pt>
                <c:pt idx="53">
                  <c:v>0.68799133046418004</c:v>
                </c:pt>
                <c:pt idx="54">
                  <c:v>0.68389907620966695</c:v>
                </c:pt>
                <c:pt idx="55">
                  <c:v>0.67374480118524505</c:v>
                </c:pt>
                <c:pt idx="56">
                  <c:v>0.66122886077212728</c:v>
                </c:pt>
                <c:pt idx="57">
                  <c:v>0.62331336901858236</c:v>
                </c:pt>
                <c:pt idx="58">
                  <c:v>0.59350798797081417</c:v>
                </c:pt>
                <c:pt idx="59">
                  <c:v>0.57626272231922415</c:v>
                </c:pt>
                <c:pt idx="60">
                  <c:v>0.60260958420543365</c:v>
                </c:pt>
                <c:pt idx="61">
                  <c:v>0.64942983897871287</c:v>
                </c:pt>
                <c:pt idx="62">
                  <c:v>0.67570079649203685</c:v>
                </c:pt>
                <c:pt idx="63">
                  <c:v>0.69164758945158111</c:v>
                </c:pt>
                <c:pt idx="64">
                  <c:v>0.69584614723951788</c:v>
                </c:pt>
                <c:pt idx="65">
                  <c:v>0.69417801276269153</c:v>
                </c:pt>
                <c:pt idx="66">
                  <c:v>0.69840664187290669</c:v>
                </c:pt>
                <c:pt idx="67">
                  <c:v>0.6728888395553726</c:v>
                </c:pt>
                <c:pt idx="68">
                  <c:v>0.68709203851579059</c:v>
                </c:pt>
                <c:pt idx="69">
                  <c:v>0.68478062257956751</c:v>
                </c:pt>
                <c:pt idx="70">
                  <c:v>0.70433935876937004</c:v>
                </c:pt>
                <c:pt idx="71">
                  <c:v>0.69954670262291652</c:v>
                </c:pt>
                <c:pt idx="72">
                  <c:v>0.69620932008588388</c:v>
                </c:pt>
                <c:pt idx="73">
                  <c:v>0.69578590732834611</c:v>
                </c:pt>
                <c:pt idx="74">
                  <c:v>0.67941402217940661</c:v>
                </c:pt>
                <c:pt idx="75">
                  <c:v>0.68341715127495162</c:v>
                </c:pt>
                <c:pt idx="76">
                  <c:v>0.70042495746359046</c:v>
                </c:pt>
                <c:pt idx="77">
                  <c:v>0.71269479364646304</c:v>
                </c:pt>
                <c:pt idx="78">
                  <c:v>0.70674420061727938</c:v>
                </c:pt>
                <c:pt idx="79">
                  <c:v>0.72309680485233896</c:v>
                </c:pt>
                <c:pt idx="80">
                  <c:v>0.73071195922646692</c:v>
                </c:pt>
                <c:pt idx="81">
                  <c:v>0.69960070163936017</c:v>
                </c:pt>
                <c:pt idx="82">
                  <c:v>0.71427077239088432</c:v>
                </c:pt>
                <c:pt idx="83">
                  <c:v>0.71050639555120687</c:v>
                </c:pt>
                <c:pt idx="84">
                  <c:v>0.71730314699398245</c:v>
                </c:pt>
                <c:pt idx="85">
                  <c:v>0.71003466570074369</c:v>
                </c:pt>
                <c:pt idx="86">
                  <c:v>0.70788457138010485</c:v>
                </c:pt>
                <c:pt idx="87">
                  <c:v>0.70500472649948764</c:v>
                </c:pt>
                <c:pt idx="88">
                  <c:v>0.71253683475328256</c:v>
                </c:pt>
                <c:pt idx="89">
                  <c:v>0.71314254312994252</c:v>
                </c:pt>
                <c:pt idx="90">
                  <c:v>0.70427788559058924</c:v>
                </c:pt>
                <c:pt idx="91">
                  <c:v>0.71448755861595703</c:v>
                </c:pt>
                <c:pt idx="92">
                  <c:v>0.74122848953361731</c:v>
                </c:pt>
                <c:pt idx="93">
                  <c:v>0.72779539181161657</c:v>
                </c:pt>
                <c:pt idx="94">
                  <c:v>0.72407873732303341</c:v>
                </c:pt>
                <c:pt idx="95">
                  <c:v>0.71498354543372822</c:v>
                </c:pt>
                <c:pt idx="96">
                  <c:v>0.70432545307996464</c:v>
                </c:pt>
                <c:pt idx="97">
                  <c:v>0.70224208826518586</c:v>
                </c:pt>
                <c:pt idx="98">
                  <c:v>0.73035491591175528</c:v>
                </c:pt>
                <c:pt idx="99">
                  <c:v>0.71037859252572721</c:v>
                </c:pt>
                <c:pt idx="100">
                  <c:v>0.70225490473234209</c:v>
                </c:pt>
                <c:pt idx="101">
                  <c:v>0.70818075888870646</c:v>
                </c:pt>
                <c:pt idx="102">
                  <c:v>0.70377774240955981</c:v>
                </c:pt>
                <c:pt idx="103">
                  <c:v>0.70441242561766415</c:v>
                </c:pt>
                <c:pt idx="104">
                  <c:v>0.7109002522794422</c:v>
                </c:pt>
                <c:pt idx="105">
                  <c:v>0.71087978054395162</c:v>
                </c:pt>
                <c:pt idx="106">
                  <c:v>0.73062048092003151</c:v>
                </c:pt>
                <c:pt idx="107">
                  <c:v>0.73062048092003151</c:v>
                </c:pt>
                <c:pt idx="108">
                  <c:v>0.72422224195177043</c:v>
                </c:pt>
                <c:pt idx="109">
                  <c:v>0.70628514551296773</c:v>
                </c:pt>
                <c:pt idx="110">
                  <c:v>0.71864260711882333</c:v>
                </c:pt>
                <c:pt idx="111">
                  <c:v>0.70513276137911829</c:v>
                </c:pt>
                <c:pt idx="112">
                  <c:v>0.7001958134212829</c:v>
                </c:pt>
                <c:pt idx="113">
                  <c:v>0.70418818343504819</c:v>
                </c:pt>
                <c:pt idx="114">
                  <c:v>0.68759769154031869</c:v>
                </c:pt>
                <c:pt idx="115">
                  <c:v>0.68087553989185157</c:v>
                </c:pt>
                <c:pt idx="116">
                  <c:v>0.66272785747148877</c:v>
                </c:pt>
                <c:pt idx="117">
                  <c:v>0.64840745282579859</c:v>
                </c:pt>
                <c:pt idx="118">
                  <c:v>0.64749044423619195</c:v>
                </c:pt>
                <c:pt idx="119">
                  <c:v>0.65305349873743579</c:v>
                </c:pt>
                <c:pt idx="120">
                  <c:v>0.63670575249856087</c:v>
                </c:pt>
                <c:pt idx="121">
                  <c:v>0.62404295706994861</c:v>
                </c:pt>
                <c:pt idx="122">
                  <c:v>0.61680903138934984</c:v>
                </c:pt>
                <c:pt idx="123">
                  <c:v>0.56588254705953223</c:v>
                </c:pt>
                <c:pt idx="124">
                  <c:v>0.56187473972397295</c:v>
                </c:pt>
                <c:pt idx="125">
                  <c:v>0.55941225652006143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DBB-428B-A308-EE44A6B8A77F}"/>
            </c:ext>
          </c:extLst>
        </c:ser>
        <c:ser>
          <c:idx val="5"/>
          <c:order val="5"/>
          <c:tx>
            <c:strRef>
              <c:f>indicator_raws!$AD$1:$AD$15</c:f>
              <c:strCache>
                <c:ptCount val="15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indicator_raws!$X$16:$X$163</c:f>
              <c:numCache>
                <c:formatCode>[$-409]d\-mmm;@</c:formatCode>
                <c:ptCount val="148"/>
                <c:pt idx="0">
                  <c:v>40862</c:v>
                </c:pt>
                <c:pt idx="1">
                  <c:v>40863</c:v>
                </c:pt>
                <c:pt idx="2">
                  <c:v>40864</c:v>
                </c:pt>
                <c:pt idx="3">
                  <c:v>40865</c:v>
                </c:pt>
                <c:pt idx="4">
                  <c:v>40866</c:v>
                </c:pt>
                <c:pt idx="5">
                  <c:v>40867</c:v>
                </c:pt>
                <c:pt idx="6">
                  <c:v>40868</c:v>
                </c:pt>
                <c:pt idx="7">
                  <c:v>40869</c:v>
                </c:pt>
                <c:pt idx="8">
                  <c:v>40870</c:v>
                </c:pt>
                <c:pt idx="9">
                  <c:v>40871</c:v>
                </c:pt>
                <c:pt idx="10">
                  <c:v>40872</c:v>
                </c:pt>
                <c:pt idx="11">
                  <c:v>40873</c:v>
                </c:pt>
                <c:pt idx="12">
                  <c:v>40874</c:v>
                </c:pt>
                <c:pt idx="13">
                  <c:v>40875</c:v>
                </c:pt>
                <c:pt idx="14">
                  <c:v>40876</c:v>
                </c:pt>
                <c:pt idx="15">
                  <c:v>40877</c:v>
                </c:pt>
                <c:pt idx="16">
                  <c:v>40878</c:v>
                </c:pt>
                <c:pt idx="17">
                  <c:v>40879</c:v>
                </c:pt>
                <c:pt idx="18">
                  <c:v>40880</c:v>
                </c:pt>
                <c:pt idx="19">
                  <c:v>40881</c:v>
                </c:pt>
                <c:pt idx="20">
                  <c:v>40882</c:v>
                </c:pt>
                <c:pt idx="21">
                  <c:v>40883</c:v>
                </c:pt>
                <c:pt idx="22">
                  <c:v>40884</c:v>
                </c:pt>
                <c:pt idx="23">
                  <c:v>40885</c:v>
                </c:pt>
                <c:pt idx="24">
                  <c:v>40886</c:v>
                </c:pt>
                <c:pt idx="25">
                  <c:v>40887</c:v>
                </c:pt>
                <c:pt idx="26">
                  <c:v>40888</c:v>
                </c:pt>
                <c:pt idx="27">
                  <c:v>40889</c:v>
                </c:pt>
                <c:pt idx="28">
                  <c:v>40890</c:v>
                </c:pt>
                <c:pt idx="29">
                  <c:v>40891</c:v>
                </c:pt>
                <c:pt idx="30">
                  <c:v>40892</c:v>
                </c:pt>
                <c:pt idx="31">
                  <c:v>40893</c:v>
                </c:pt>
                <c:pt idx="32">
                  <c:v>40894</c:v>
                </c:pt>
                <c:pt idx="33">
                  <c:v>40895</c:v>
                </c:pt>
                <c:pt idx="34">
                  <c:v>40896</c:v>
                </c:pt>
                <c:pt idx="35">
                  <c:v>40897</c:v>
                </c:pt>
                <c:pt idx="36">
                  <c:v>40898</c:v>
                </c:pt>
                <c:pt idx="37">
                  <c:v>40899</c:v>
                </c:pt>
                <c:pt idx="38">
                  <c:v>40900</c:v>
                </c:pt>
                <c:pt idx="39">
                  <c:v>40901</c:v>
                </c:pt>
                <c:pt idx="40">
                  <c:v>40902</c:v>
                </c:pt>
                <c:pt idx="41">
                  <c:v>40903</c:v>
                </c:pt>
                <c:pt idx="42">
                  <c:v>40904</c:v>
                </c:pt>
                <c:pt idx="43">
                  <c:v>40905</c:v>
                </c:pt>
                <c:pt idx="44">
                  <c:v>40906</c:v>
                </c:pt>
                <c:pt idx="45">
                  <c:v>40907</c:v>
                </c:pt>
                <c:pt idx="46">
                  <c:v>40908</c:v>
                </c:pt>
                <c:pt idx="47">
                  <c:v>40909</c:v>
                </c:pt>
                <c:pt idx="48">
                  <c:v>40910</c:v>
                </c:pt>
                <c:pt idx="49">
                  <c:v>40911</c:v>
                </c:pt>
                <c:pt idx="50">
                  <c:v>40912</c:v>
                </c:pt>
                <c:pt idx="51">
                  <c:v>40913</c:v>
                </c:pt>
                <c:pt idx="52">
                  <c:v>40914</c:v>
                </c:pt>
                <c:pt idx="53">
                  <c:v>40915</c:v>
                </c:pt>
                <c:pt idx="54">
                  <c:v>40916</c:v>
                </c:pt>
                <c:pt idx="55">
                  <c:v>40917</c:v>
                </c:pt>
                <c:pt idx="56">
                  <c:v>40918</c:v>
                </c:pt>
                <c:pt idx="57">
                  <c:v>40919</c:v>
                </c:pt>
                <c:pt idx="58">
                  <c:v>40920</c:v>
                </c:pt>
                <c:pt idx="59">
                  <c:v>40921</c:v>
                </c:pt>
                <c:pt idx="60">
                  <c:v>40922</c:v>
                </c:pt>
                <c:pt idx="61">
                  <c:v>40923</c:v>
                </c:pt>
                <c:pt idx="62">
                  <c:v>40924</c:v>
                </c:pt>
                <c:pt idx="63">
                  <c:v>40925</c:v>
                </c:pt>
                <c:pt idx="64">
                  <c:v>40926</c:v>
                </c:pt>
                <c:pt idx="65">
                  <c:v>40927</c:v>
                </c:pt>
                <c:pt idx="66">
                  <c:v>40928</c:v>
                </c:pt>
                <c:pt idx="67">
                  <c:v>40929</c:v>
                </c:pt>
                <c:pt idx="68">
                  <c:v>40930</c:v>
                </c:pt>
                <c:pt idx="69">
                  <c:v>40931</c:v>
                </c:pt>
                <c:pt idx="70">
                  <c:v>40932</c:v>
                </c:pt>
                <c:pt idx="71">
                  <c:v>40933</c:v>
                </c:pt>
                <c:pt idx="72">
                  <c:v>40934</c:v>
                </c:pt>
                <c:pt idx="73">
                  <c:v>40935</c:v>
                </c:pt>
                <c:pt idx="74">
                  <c:v>40936</c:v>
                </c:pt>
                <c:pt idx="75">
                  <c:v>40937</c:v>
                </c:pt>
                <c:pt idx="76">
                  <c:v>40938</c:v>
                </c:pt>
                <c:pt idx="77">
                  <c:v>40939</c:v>
                </c:pt>
                <c:pt idx="78">
                  <c:v>40940</c:v>
                </c:pt>
                <c:pt idx="79">
                  <c:v>40941</c:v>
                </c:pt>
                <c:pt idx="80">
                  <c:v>40942</c:v>
                </c:pt>
                <c:pt idx="81">
                  <c:v>40943</c:v>
                </c:pt>
                <c:pt idx="82">
                  <c:v>40944</c:v>
                </c:pt>
                <c:pt idx="83">
                  <c:v>40945</c:v>
                </c:pt>
                <c:pt idx="84">
                  <c:v>40946</c:v>
                </c:pt>
                <c:pt idx="85">
                  <c:v>40947</c:v>
                </c:pt>
                <c:pt idx="86">
                  <c:v>40948</c:v>
                </c:pt>
                <c:pt idx="87">
                  <c:v>40949</c:v>
                </c:pt>
                <c:pt idx="88">
                  <c:v>40950</c:v>
                </c:pt>
                <c:pt idx="89">
                  <c:v>40951</c:v>
                </c:pt>
                <c:pt idx="90">
                  <c:v>40952</c:v>
                </c:pt>
                <c:pt idx="91">
                  <c:v>40953</c:v>
                </c:pt>
                <c:pt idx="92">
                  <c:v>40954</c:v>
                </c:pt>
                <c:pt idx="93">
                  <c:v>40955</c:v>
                </c:pt>
                <c:pt idx="94">
                  <c:v>40956</c:v>
                </c:pt>
                <c:pt idx="95">
                  <c:v>40957</c:v>
                </c:pt>
                <c:pt idx="96">
                  <c:v>40958</c:v>
                </c:pt>
                <c:pt idx="97">
                  <c:v>40959</c:v>
                </c:pt>
                <c:pt idx="98">
                  <c:v>40960</c:v>
                </c:pt>
                <c:pt idx="99">
                  <c:v>40961</c:v>
                </c:pt>
                <c:pt idx="100">
                  <c:v>40962</c:v>
                </c:pt>
                <c:pt idx="101">
                  <c:v>40963</c:v>
                </c:pt>
                <c:pt idx="102">
                  <c:v>40964</c:v>
                </c:pt>
                <c:pt idx="103">
                  <c:v>40965</c:v>
                </c:pt>
                <c:pt idx="104">
                  <c:v>40966</c:v>
                </c:pt>
                <c:pt idx="105">
                  <c:v>40967</c:v>
                </c:pt>
                <c:pt idx="106">
                  <c:v>40968</c:v>
                </c:pt>
                <c:pt idx="107">
                  <c:v>40969</c:v>
                </c:pt>
                <c:pt idx="108">
                  <c:v>40970</c:v>
                </c:pt>
                <c:pt idx="109">
                  <c:v>40971</c:v>
                </c:pt>
                <c:pt idx="110">
                  <c:v>40972</c:v>
                </c:pt>
                <c:pt idx="111">
                  <c:v>40973</c:v>
                </c:pt>
                <c:pt idx="112">
                  <c:v>40974</c:v>
                </c:pt>
                <c:pt idx="113">
                  <c:v>40975</c:v>
                </c:pt>
                <c:pt idx="114">
                  <c:v>40976</c:v>
                </c:pt>
                <c:pt idx="115">
                  <c:v>40977</c:v>
                </c:pt>
                <c:pt idx="116">
                  <c:v>40978</c:v>
                </c:pt>
                <c:pt idx="117">
                  <c:v>40979</c:v>
                </c:pt>
                <c:pt idx="118">
                  <c:v>40980</c:v>
                </c:pt>
                <c:pt idx="119">
                  <c:v>40981</c:v>
                </c:pt>
                <c:pt idx="120">
                  <c:v>40982</c:v>
                </c:pt>
                <c:pt idx="121">
                  <c:v>40983</c:v>
                </c:pt>
                <c:pt idx="122">
                  <c:v>40984</c:v>
                </c:pt>
                <c:pt idx="123">
                  <c:v>40985</c:v>
                </c:pt>
                <c:pt idx="124">
                  <c:v>40986</c:v>
                </c:pt>
                <c:pt idx="125">
                  <c:v>40987</c:v>
                </c:pt>
                <c:pt idx="126">
                  <c:v>40988</c:v>
                </c:pt>
                <c:pt idx="127">
                  <c:v>40989</c:v>
                </c:pt>
                <c:pt idx="128">
                  <c:v>40990</c:v>
                </c:pt>
                <c:pt idx="129">
                  <c:v>40991</c:v>
                </c:pt>
                <c:pt idx="130">
                  <c:v>40992</c:v>
                </c:pt>
                <c:pt idx="131">
                  <c:v>40993</c:v>
                </c:pt>
                <c:pt idx="132">
                  <c:v>40994</c:v>
                </c:pt>
                <c:pt idx="133">
                  <c:v>40995</c:v>
                </c:pt>
                <c:pt idx="134">
                  <c:v>40996</c:v>
                </c:pt>
                <c:pt idx="135">
                  <c:v>40997</c:v>
                </c:pt>
                <c:pt idx="136">
                  <c:v>40998</c:v>
                </c:pt>
                <c:pt idx="137">
                  <c:v>40999</c:v>
                </c:pt>
                <c:pt idx="138">
                  <c:v>41000</c:v>
                </c:pt>
                <c:pt idx="139">
                  <c:v>41001</c:v>
                </c:pt>
                <c:pt idx="140">
                  <c:v>41002</c:v>
                </c:pt>
                <c:pt idx="141">
                  <c:v>41003</c:v>
                </c:pt>
                <c:pt idx="142">
                  <c:v>41004</c:v>
                </c:pt>
                <c:pt idx="143">
                  <c:v>41005</c:v>
                </c:pt>
                <c:pt idx="144">
                  <c:v>41006</c:v>
                </c:pt>
                <c:pt idx="145">
                  <c:v>41007</c:v>
                </c:pt>
                <c:pt idx="146">
                  <c:v>41008</c:v>
                </c:pt>
                <c:pt idx="147">
                  <c:v>41009</c:v>
                </c:pt>
              </c:numCache>
            </c:numRef>
          </c:cat>
          <c:val>
            <c:numRef>
              <c:f>indicator_raws!$AD$16:$AD$163</c:f>
              <c:numCache>
                <c:formatCode>General</c:formatCode>
                <c:ptCount val="148"/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0.99480126413164582</c:v>
                </c:pt>
                <c:pt idx="23">
                  <c:v>0.96751685694405265</c:v>
                </c:pt>
                <c:pt idx="24">
                  <c:v>0.90078992499562172</c:v>
                </c:pt>
                <c:pt idx="25">
                  <c:v>0.89999227790598191</c:v>
                </c:pt>
                <c:pt idx="26">
                  <c:v>0.88969924133364153</c:v>
                </c:pt>
                <c:pt idx="27">
                  <c:v>0.86545339312955161</c:v>
                </c:pt>
                <c:pt idx="28">
                  <c:v>0.85426305199697772</c:v>
                </c:pt>
                <c:pt idx="29">
                  <c:v>0.87988639993633178</c:v>
                </c:pt>
                <c:pt idx="30">
                  <c:v>0.84579030383483966</c:v>
                </c:pt>
                <c:pt idx="31">
                  <c:v>0.84642739935907474</c:v>
                </c:pt>
                <c:pt idx="32">
                  <c:v>0.85959678023594244</c:v>
                </c:pt>
                <c:pt idx="33">
                  <c:v>0.85945896211255424</c:v>
                </c:pt>
                <c:pt idx="34">
                  <c:v>0.8552812419100323</c:v>
                </c:pt>
                <c:pt idx="35">
                  <c:v>0.86452142069008608</c:v>
                </c:pt>
                <c:pt idx="36">
                  <c:v>0.83929559665477438</c:v>
                </c:pt>
                <c:pt idx="37">
                  <c:v>0.81890718962458864</c:v>
                </c:pt>
                <c:pt idx="38">
                  <c:v>0.80240575339322517</c:v>
                </c:pt>
                <c:pt idx="39">
                  <c:v>0.80877162729411833</c:v>
                </c:pt>
                <c:pt idx="40">
                  <c:v>0.80406335948156782</c:v>
                </c:pt>
                <c:pt idx="41">
                  <c:v>0.78673721129454066</c:v>
                </c:pt>
                <c:pt idx="51">
                  <c:v>0.72752914419271963</c:v>
                </c:pt>
                <c:pt idx="52">
                  <c:v>0.72156220446730657</c:v>
                </c:pt>
                <c:pt idx="53">
                  <c:v>0.73247464475701629</c:v>
                </c:pt>
                <c:pt idx="54">
                  <c:v>0.73219898948338358</c:v>
                </c:pt>
                <c:pt idx="55">
                  <c:v>0.75329028415217247</c:v>
                </c:pt>
                <c:pt idx="56">
                  <c:v>0.74049083222491285</c:v>
                </c:pt>
                <c:pt idx="57">
                  <c:v>0.73106543547261893</c:v>
                </c:pt>
                <c:pt idx="58">
                  <c:v>0.71725859272335835</c:v>
                </c:pt>
                <c:pt idx="59">
                  <c:v>0.73211843410463806</c:v>
                </c:pt>
                <c:pt idx="60">
                  <c:v>0.74324107251478233</c:v>
                </c:pt>
                <c:pt idx="61">
                  <c:v>0.75610715386882388</c:v>
                </c:pt>
                <c:pt idx="62">
                  <c:v>0.75570440793075766</c:v>
                </c:pt>
                <c:pt idx="63">
                  <c:v>0.75852958694751293</c:v>
                </c:pt>
                <c:pt idx="64">
                  <c:v>0.74678467743145938</c:v>
                </c:pt>
                <c:pt idx="65">
                  <c:v>0.74120464568197719</c:v>
                </c:pt>
                <c:pt idx="66">
                  <c:v>0.74310772502490596</c:v>
                </c:pt>
                <c:pt idx="67">
                  <c:v>0.73688024356534887</c:v>
                </c:pt>
                <c:pt idx="68">
                  <c:v>0.72983959997430192</c:v>
                </c:pt>
                <c:pt idx="69">
                  <c:v>0.73901735175867755</c:v>
                </c:pt>
                <c:pt idx="70">
                  <c:v>0.73810785588318717</c:v>
                </c:pt>
                <c:pt idx="71">
                  <c:v>0.73214473498312316</c:v>
                </c:pt>
                <c:pt idx="72">
                  <c:v>0.73255978710861369</c:v>
                </c:pt>
                <c:pt idx="73">
                  <c:v>0.73596958126919998</c:v>
                </c:pt>
                <c:pt idx="74">
                  <c:v>0.71161741882494667</c:v>
                </c:pt>
                <c:pt idx="75">
                  <c:v>0.72037828462373377</c:v>
                </c:pt>
                <c:pt idx="76">
                  <c:v>0.72225549424624857</c:v>
                </c:pt>
                <c:pt idx="77">
                  <c:v>0.72103137309452758</c:v>
                </c:pt>
                <c:pt idx="78">
                  <c:v>0.73671141952082453</c:v>
                </c:pt>
                <c:pt idx="79">
                  <c:v>0.72606183046093009</c:v>
                </c:pt>
                <c:pt idx="80">
                  <c:v>0.74481724381316783</c:v>
                </c:pt>
                <c:pt idx="81">
                  <c:v>0.75241252026637673</c:v>
                </c:pt>
                <c:pt idx="82">
                  <c:v>0.74871260215905888</c:v>
                </c:pt>
                <c:pt idx="83">
                  <c:v>0.74497518550878628</c:v>
                </c:pt>
                <c:pt idx="84">
                  <c:v>0.73335026367936862</c:v>
                </c:pt>
                <c:pt idx="85">
                  <c:v>0.7303215308650276</c:v>
                </c:pt>
                <c:pt idx="86">
                  <c:v>0.72978489397947677</c:v>
                </c:pt>
                <c:pt idx="87">
                  <c:v>0.72546798685196623</c:v>
                </c:pt>
                <c:pt idx="88">
                  <c:v>0.73007435073324412</c:v>
                </c:pt>
                <c:pt idx="89">
                  <c:v>0.73215854104888656</c:v>
                </c:pt>
                <c:pt idx="90">
                  <c:v>0.7330259313114933</c:v>
                </c:pt>
                <c:pt idx="91">
                  <c:v>0.74523745787383588</c:v>
                </c:pt>
                <c:pt idx="92">
                  <c:v>0.75461574519332042</c:v>
                </c:pt>
                <c:pt idx="93">
                  <c:v>0.72630086417811002</c:v>
                </c:pt>
                <c:pt idx="94">
                  <c:v>0.72966351237579252</c:v>
                </c:pt>
                <c:pt idx="95">
                  <c:v>0.75208545866161947</c:v>
                </c:pt>
                <c:pt idx="96">
                  <c:v>0.75129858507909042</c:v>
                </c:pt>
                <c:pt idx="97">
                  <c:v>0.75130774170463421</c:v>
                </c:pt>
                <c:pt idx="98">
                  <c:v>0.73970438999625021</c:v>
                </c:pt>
                <c:pt idx="99">
                  <c:v>0.74030374440065316</c:v>
                </c:pt>
                <c:pt idx="100">
                  <c:v>0.7125618922682555</c:v>
                </c:pt>
                <c:pt idx="101">
                  <c:v>0.69084078414741268</c:v>
                </c:pt>
                <c:pt idx="102">
                  <c:v>0.69379270753548439</c:v>
                </c:pt>
                <c:pt idx="103">
                  <c:v>0.70355531099632285</c:v>
                </c:pt>
                <c:pt idx="104">
                  <c:v>0.71631341802904946</c:v>
                </c:pt>
                <c:pt idx="105">
                  <c:v>0.70323978884461258</c:v>
                </c:pt>
                <c:pt idx="106">
                  <c:v>0.69934135861143254</c:v>
                </c:pt>
                <c:pt idx="107">
                  <c:v>0.69934135861143254</c:v>
                </c:pt>
                <c:pt idx="108">
                  <c:v>0.70648786603168923</c:v>
                </c:pt>
                <c:pt idx="109">
                  <c:v>0.7146209588714354</c:v>
                </c:pt>
                <c:pt idx="110">
                  <c:v>0.72499688250644023</c:v>
                </c:pt>
                <c:pt idx="111">
                  <c:v>0.73023440724184019</c:v>
                </c:pt>
                <c:pt idx="112">
                  <c:v>0.72369625480727495</c:v>
                </c:pt>
                <c:pt idx="113">
                  <c:v>0.71926390932904638</c:v>
                </c:pt>
                <c:pt idx="114">
                  <c:v>0.71873630624006046</c:v>
                </c:pt>
                <c:pt idx="115">
                  <c:v>0.71796971396699583</c:v>
                </c:pt>
                <c:pt idx="116">
                  <c:v>0.70231748008677874</c:v>
                </c:pt>
                <c:pt idx="117">
                  <c:v>0.70698987995175278</c:v>
                </c:pt>
                <c:pt idx="118">
                  <c:v>0.72710833667700403</c:v>
                </c:pt>
                <c:pt idx="119">
                  <c:v>0.73329551047106523</c:v>
                </c:pt>
                <c:pt idx="120">
                  <c:v>0.73343150284607728</c:v>
                </c:pt>
                <c:pt idx="121">
                  <c:v>0.71707616622189418</c:v>
                </c:pt>
                <c:pt idx="122">
                  <c:v>0.73210145658064518</c:v>
                </c:pt>
                <c:pt idx="123">
                  <c:v>0.72491713888590203</c:v>
                </c:pt>
                <c:pt idx="124">
                  <c:v>0.70830626566985433</c:v>
                </c:pt>
                <c:pt idx="125">
                  <c:v>0.71400233313693373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DBB-428B-A308-EE44A6B8A77F}"/>
            </c:ext>
          </c:extLst>
        </c:ser>
        <c:ser>
          <c:idx val="6"/>
          <c:order val="6"/>
          <c:tx>
            <c:strRef>
              <c:f>indicator_raws!$AE$1:$AE$15</c:f>
              <c:strCache>
                <c:ptCount val="15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indicator_raws!$X$16:$X$163</c:f>
              <c:numCache>
                <c:formatCode>[$-409]d\-mmm;@</c:formatCode>
                <c:ptCount val="148"/>
                <c:pt idx="0">
                  <c:v>40862</c:v>
                </c:pt>
                <c:pt idx="1">
                  <c:v>40863</c:v>
                </c:pt>
                <c:pt idx="2">
                  <c:v>40864</c:v>
                </c:pt>
                <c:pt idx="3">
                  <c:v>40865</c:v>
                </c:pt>
                <c:pt idx="4">
                  <c:v>40866</c:v>
                </c:pt>
                <c:pt idx="5">
                  <c:v>40867</c:v>
                </c:pt>
                <c:pt idx="6">
                  <c:v>40868</c:v>
                </c:pt>
                <c:pt idx="7">
                  <c:v>40869</c:v>
                </c:pt>
                <c:pt idx="8">
                  <c:v>40870</c:v>
                </c:pt>
                <c:pt idx="9">
                  <c:v>40871</c:v>
                </c:pt>
                <c:pt idx="10">
                  <c:v>40872</c:v>
                </c:pt>
                <c:pt idx="11">
                  <c:v>40873</c:v>
                </c:pt>
                <c:pt idx="12">
                  <c:v>40874</c:v>
                </c:pt>
                <c:pt idx="13">
                  <c:v>40875</c:v>
                </c:pt>
                <c:pt idx="14">
                  <c:v>40876</c:v>
                </c:pt>
                <c:pt idx="15">
                  <c:v>40877</c:v>
                </c:pt>
                <c:pt idx="16">
                  <c:v>40878</c:v>
                </c:pt>
                <c:pt idx="17">
                  <c:v>40879</c:v>
                </c:pt>
                <c:pt idx="18">
                  <c:v>40880</c:v>
                </c:pt>
                <c:pt idx="19">
                  <c:v>40881</c:v>
                </c:pt>
                <c:pt idx="20">
                  <c:v>40882</c:v>
                </c:pt>
                <c:pt idx="21">
                  <c:v>40883</c:v>
                </c:pt>
                <c:pt idx="22">
                  <c:v>40884</c:v>
                </c:pt>
                <c:pt idx="23">
                  <c:v>40885</c:v>
                </c:pt>
                <c:pt idx="24">
                  <c:v>40886</c:v>
                </c:pt>
                <c:pt idx="25">
                  <c:v>40887</c:v>
                </c:pt>
                <c:pt idx="26">
                  <c:v>40888</c:v>
                </c:pt>
                <c:pt idx="27">
                  <c:v>40889</c:v>
                </c:pt>
                <c:pt idx="28">
                  <c:v>40890</c:v>
                </c:pt>
                <c:pt idx="29">
                  <c:v>40891</c:v>
                </c:pt>
                <c:pt idx="30">
                  <c:v>40892</c:v>
                </c:pt>
                <c:pt idx="31">
                  <c:v>40893</c:v>
                </c:pt>
                <c:pt idx="32">
                  <c:v>40894</c:v>
                </c:pt>
                <c:pt idx="33">
                  <c:v>40895</c:v>
                </c:pt>
                <c:pt idx="34">
                  <c:v>40896</c:v>
                </c:pt>
                <c:pt idx="35">
                  <c:v>40897</c:v>
                </c:pt>
                <c:pt idx="36">
                  <c:v>40898</c:v>
                </c:pt>
                <c:pt idx="37">
                  <c:v>40899</c:v>
                </c:pt>
                <c:pt idx="38">
                  <c:v>40900</c:v>
                </c:pt>
                <c:pt idx="39">
                  <c:v>40901</c:v>
                </c:pt>
                <c:pt idx="40">
                  <c:v>40902</c:v>
                </c:pt>
                <c:pt idx="41">
                  <c:v>40903</c:v>
                </c:pt>
                <c:pt idx="42">
                  <c:v>40904</c:v>
                </c:pt>
                <c:pt idx="43">
                  <c:v>40905</c:v>
                </c:pt>
                <c:pt idx="44">
                  <c:v>40906</c:v>
                </c:pt>
                <c:pt idx="45">
                  <c:v>40907</c:v>
                </c:pt>
                <c:pt idx="46">
                  <c:v>40908</c:v>
                </c:pt>
                <c:pt idx="47">
                  <c:v>40909</c:v>
                </c:pt>
                <c:pt idx="48">
                  <c:v>40910</c:v>
                </c:pt>
                <c:pt idx="49">
                  <c:v>40911</c:v>
                </c:pt>
                <c:pt idx="50">
                  <c:v>40912</c:v>
                </c:pt>
                <c:pt idx="51">
                  <c:v>40913</c:v>
                </c:pt>
                <c:pt idx="52">
                  <c:v>40914</c:v>
                </c:pt>
                <c:pt idx="53">
                  <c:v>40915</c:v>
                </c:pt>
                <c:pt idx="54">
                  <c:v>40916</c:v>
                </c:pt>
                <c:pt idx="55">
                  <c:v>40917</c:v>
                </c:pt>
                <c:pt idx="56">
                  <c:v>40918</c:v>
                </c:pt>
                <c:pt idx="57">
                  <c:v>40919</c:v>
                </c:pt>
                <c:pt idx="58">
                  <c:v>40920</c:v>
                </c:pt>
                <c:pt idx="59">
                  <c:v>40921</c:v>
                </c:pt>
                <c:pt idx="60">
                  <c:v>40922</c:v>
                </c:pt>
                <c:pt idx="61">
                  <c:v>40923</c:v>
                </c:pt>
                <c:pt idx="62">
                  <c:v>40924</c:v>
                </c:pt>
                <c:pt idx="63">
                  <c:v>40925</c:v>
                </c:pt>
                <c:pt idx="64">
                  <c:v>40926</c:v>
                </c:pt>
                <c:pt idx="65">
                  <c:v>40927</c:v>
                </c:pt>
                <c:pt idx="66">
                  <c:v>40928</c:v>
                </c:pt>
                <c:pt idx="67">
                  <c:v>40929</c:v>
                </c:pt>
                <c:pt idx="68">
                  <c:v>40930</c:v>
                </c:pt>
                <c:pt idx="69">
                  <c:v>40931</c:v>
                </c:pt>
                <c:pt idx="70">
                  <c:v>40932</c:v>
                </c:pt>
                <c:pt idx="71">
                  <c:v>40933</c:v>
                </c:pt>
                <c:pt idx="72">
                  <c:v>40934</c:v>
                </c:pt>
                <c:pt idx="73">
                  <c:v>40935</c:v>
                </c:pt>
                <c:pt idx="74">
                  <c:v>40936</c:v>
                </c:pt>
                <c:pt idx="75">
                  <c:v>40937</c:v>
                </c:pt>
                <c:pt idx="76">
                  <c:v>40938</c:v>
                </c:pt>
                <c:pt idx="77">
                  <c:v>40939</c:v>
                </c:pt>
                <c:pt idx="78">
                  <c:v>40940</c:v>
                </c:pt>
                <c:pt idx="79">
                  <c:v>40941</c:v>
                </c:pt>
                <c:pt idx="80">
                  <c:v>40942</c:v>
                </c:pt>
                <c:pt idx="81">
                  <c:v>40943</c:v>
                </c:pt>
                <c:pt idx="82">
                  <c:v>40944</c:v>
                </c:pt>
                <c:pt idx="83">
                  <c:v>40945</c:v>
                </c:pt>
                <c:pt idx="84">
                  <c:v>40946</c:v>
                </c:pt>
                <c:pt idx="85">
                  <c:v>40947</c:v>
                </c:pt>
                <c:pt idx="86">
                  <c:v>40948</c:v>
                </c:pt>
                <c:pt idx="87">
                  <c:v>40949</c:v>
                </c:pt>
                <c:pt idx="88">
                  <c:v>40950</c:v>
                </c:pt>
                <c:pt idx="89">
                  <c:v>40951</c:v>
                </c:pt>
                <c:pt idx="90">
                  <c:v>40952</c:v>
                </c:pt>
                <c:pt idx="91">
                  <c:v>40953</c:v>
                </c:pt>
                <c:pt idx="92">
                  <c:v>40954</c:v>
                </c:pt>
                <c:pt idx="93">
                  <c:v>40955</c:v>
                </c:pt>
                <c:pt idx="94">
                  <c:v>40956</c:v>
                </c:pt>
                <c:pt idx="95">
                  <c:v>40957</c:v>
                </c:pt>
                <c:pt idx="96">
                  <c:v>40958</c:v>
                </c:pt>
                <c:pt idx="97">
                  <c:v>40959</c:v>
                </c:pt>
                <c:pt idx="98">
                  <c:v>40960</c:v>
                </c:pt>
                <c:pt idx="99">
                  <c:v>40961</c:v>
                </c:pt>
                <c:pt idx="100">
                  <c:v>40962</c:v>
                </c:pt>
                <c:pt idx="101">
                  <c:v>40963</c:v>
                </c:pt>
                <c:pt idx="102">
                  <c:v>40964</c:v>
                </c:pt>
                <c:pt idx="103">
                  <c:v>40965</c:v>
                </c:pt>
                <c:pt idx="104">
                  <c:v>40966</c:v>
                </c:pt>
                <c:pt idx="105">
                  <c:v>40967</c:v>
                </c:pt>
                <c:pt idx="106">
                  <c:v>40968</c:v>
                </c:pt>
                <c:pt idx="107">
                  <c:v>40969</c:v>
                </c:pt>
                <c:pt idx="108">
                  <c:v>40970</c:v>
                </c:pt>
                <c:pt idx="109">
                  <c:v>40971</c:v>
                </c:pt>
                <c:pt idx="110">
                  <c:v>40972</c:v>
                </c:pt>
                <c:pt idx="111">
                  <c:v>40973</c:v>
                </c:pt>
                <c:pt idx="112">
                  <c:v>40974</c:v>
                </c:pt>
                <c:pt idx="113">
                  <c:v>40975</c:v>
                </c:pt>
                <c:pt idx="114">
                  <c:v>40976</c:v>
                </c:pt>
                <c:pt idx="115">
                  <c:v>40977</c:v>
                </c:pt>
                <c:pt idx="116">
                  <c:v>40978</c:v>
                </c:pt>
                <c:pt idx="117">
                  <c:v>40979</c:v>
                </c:pt>
                <c:pt idx="118">
                  <c:v>40980</c:v>
                </c:pt>
                <c:pt idx="119">
                  <c:v>40981</c:v>
                </c:pt>
                <c:pt idx="120">
                  <c:v>40982</c:v>
                </c:pt>
                <c:pt idx="121">
                  <c:v>40983</c:v>
                </c:pt>
                <c:pt idx="122">
                  <c:v>40984</c:v>
                </c:pt>
                <c:pt idx="123">
                  <c:v>40985</c:v>
                </c:pt>
                <c:pt idx="124">
                  <c:v>40986</c:v>
                </c:pt>
                <c:pt idx="125">
                  <c:v>40987</c:v>
                </c:pt>
                <c:pt idx="126">
                  <c:v>40988</c:v>
                </c:pt>
                <c:pt idx="127">
                  <c:v>40989</c:v>
                </c:pt>
                <c:pt idx="128">
                  <c:v>40990</c:v>
                </c:pt>
                <c:pt idx="129">
                  <c:v>40991</c:v>
                </c:pt>
                <c:pt idx="130">
                  <c:v>40992</c:v>
                </c:pt>
                <c:pt idx="131">
                  <c:v>40993</c:v>
                </c:pt>
                <c:pt idx="132">
                  <c:v>40994</c:v>
                </c:pt>
                <c:pt idx="133">
                  <c:v>40995</c:v>
                </c:pt>
                <c:pt idx="134">
                  <c:v>40996</c:v>
                </c:pt>
                <c:pt idx="135">
                  <c:v>40997</c:v>
                </c:pt>
                <c:pt idx="136">
                  <c:v>40998</c:v>
                </c:pt>
                <c:pt idx="137">
                  <c:v>40999</c:v>
                </c:pt>
                <c:pt idx="138">
                  <c:v>41000</c:v>
                </c:pt>
                <c:pt idx="139">
                  <c:v>41001</c:v>
                </c:pt>
                <c:pt idx="140">
                  <c:v>41002</c:v>
                </c:pt>
                <c:pt idx="141">
                  <c:v>41003</c:v>
                </c:pt>
                <c:pt idx="142">
                  <c:v>41004</c:v>
                </c:pt>
                <c:pt idx="143">
                  <c:v>41005</c:v>
                </c:pt>
                <c:pt idx="144">
                  <c:v>41006</c:v>
                </c:pt>
                <c:pt idx="145">
                  <c:v>41007</c:v>
                </c:pt>
                <c:pt idx="146">
                  <c:v>41008</c:v>
                </c:pt>
                <c:pt idx="147">
                  <c:v>41009</c:v>
                </c:pt>
              </c:numCache>
            </c:numRef>
          </c:cat>
          <c:val>
            <c:numRef>
              <c:f>indicator_raws!$AE$16:$AE$163</c:f>
              <c:numCache>
                <c:formatCode>General</c:formatCode>
                <c:ptCount val="148"/>
                <c:pt idx="6">
                  <c:v>0.93294331244465356</c:v>
                </c:pt>
                <c:pt idx="7">
                  <c:v>1</c:v>
                </c:pt>
                <c:pt idx="8">
                  <c:v>0.84415530430811558</c:v>
                </c:pt>
                <c:pt idx="9">
                  <c:v>0.98447306767327192</c:v>
                </c:pt>
                <c:pt idx="10">
                  <c:v>0.98432462146041633</c:v>
                </c:pt>
                <c:pt idx="11">
                  <c:v>0.98505186544160028</c:v>
                </c:pt>
                <c:pt idx="12">
                  <c:v>0.9180665330761909</c:v>
                </c:pt>
                <c:pt idx="13">
                  <c:v>0.91764545099421579</c:v>
                </c:pt>
                <c:pt idx="14">
                  <c:v>0.91012307140216597</c:v>
                </c:pt>
                <c:pt idx="15">
                  <c:v>0.89064899395886488</c:v>
                </c:pt>
                <c:pt idx="16">
                  <c:v>0.88682709771348878</c:v>
                </c:pt>
                <c:pt idx="17">
                  <c:v>0.88835889089697695</c:v>
                </c:pt>
                <c:pt idx="18">
                  <c:v>0.88914648409222885</c:v>
                </c:pt>
                <c:pt idx="19">
                  <c:v>0.89866877487802277</c:v>
                </c:pt>
                <c:pt idx="20">
                  <c:v>0.90414130667107773</c:v>
                </c:pt>
                <c:pt idx="21">
                  <c:v>0.89759307189391602</c:v>
                </c:pt>
                <c:pt idx="22">
                  <c:v>0.89787129833048218</c:v>
                </c:pt>
                <c:pt idx="23">
                  <c:v>0.87459838002074519</c:v>
                </c:pt>
                <c:pt idx="24">
                  <c:v>0.87068973660704319</c:v>
                </c:pt>
                <c:pt idx="25">
                  <c:v>0.85684326800280253</c:v>
                </c:pt>
                <c:pt idx="26">
                  <c:v>0.84665354674415605</c:v>
                </c:pt>
                <c:pt idx="27">
                  <c:v>0.83612308180921924</c:v>
                </c:pt>
                <c:pt idx="28">
                  <c:v>0.84680890365294348</c:v>
                </c:pt>
                <c:pt idx="29">
                  <c:v>0.8536011310813173</c:v>
                </c:pt>
                <c:pt idx="30">
                  <c:v>0.83773515364161732</c:v>
                </c:pt>
                <c:pt idx="31">
                  <c:v>0.83268393335140134</c:v>
                </c:pt>
                <c:pt idx="32">
                  <c:v>0.83465575418413107</c:v>
                </c:pt>
                <c:pt idx="33">
                  <c:v>0.83089592369755916</c:v>
                </c:pt>
                <c:pt idx="34">
                  <c:v>0.82992354979053107</c:v>
                </c:pt>
                <c:pt idx="35">
                  <c:v>0.8172498398115764</c:v>
                </c:pt>
                <c:pt idx="36">
                  <c:v>0.81225081551445977</c:v>
                </c:pt>
                <c:pt idx="37">
                  <c:v>0.81963310567607761</c:v>
                </c:pt>
                <c:pt idx="38">
                  <c:v>0.79768083820510904</c:v>
                </c:pt>
                <c:pt idx="39">
                  <c:v>0.79662794401809855</c:v>
                </c:pt>
                <c:pt idx="40">
                  <c:v>0.78450995778491284</c:v>
                </c:pt>
                <c:pt idx="41">
                  <c:v>0.77231179117212589</c:v>
                </c:pt>
                <c:pt idx="51">
                  <c:v>0.76230307614057446</c:v>
                </c:pt>
                <c:pt idx="52">
                  <c:v>0.75088162940545278</c:v>
                </c:pt>
                <c:pt idx="53">
                  <c:v>0.7625173111214707</c:v>
                </c:pt>
                <c:pt idx="54">
                  <c:v>0.76587473560621566</c:v>
                </c:pt>
                <c:pt idx="55">
                  <c:v>0.75857326904538847</c:v>
                </c:pt>
                <c:pt idx="56">
                  <c:v>0.76361781752426472</c:v>
                </c:pt>
                <c:pt idx="57">
                  <c:v>0.75637410523559045</c:v>
                </c:pt>
                <c:pt idx="58">
                  <c:v>0.75354929772217116</c:v>
                </c:pt>
                <c:pt idx="59">
                  <c:v>0.74934616222042427</c:v>
                </c:pt>
                <c:pt idx="60">
                  <c:v>0.75951591437017085</c:v>
                </c:pt>
                <c:pt idx="61">
                  <c:v>0.77192552245478396</c:v>
                </c:pt>
                <c:pt idx="62">
                  <c:v>0.77353998212776709</c:v>
                </c:pt>
                <c:pt idx="63">
                  <c:v>0.76790624193203094</c:v>
                </c:pt>
                <c:pt idx="64">
                  <c:v>0.75900279012495508</c:v>
                </c:pt>
                <c:pt idx="65">
                  <c:v>0.76607093190242359</c:v>
                </c:pt>
                <c:pt idx="66">
                  <c:v>0.75503291604890033</c:v>
                </c:pt>
                <c:pt idx="67">
                  <c:v>0.75868779162176547</c:v>
                </c:pt>
                <c:pt idx="68">
                  <c:v>0.75596298536092721</c:v>
                </c:pt>
                <c:pt idx="69">
                  <c:v>0.7858334875535431</c:v>
                </c:pt>
                <c:pt idx="70">
                  <c:v>0.78590174825888892</c:v>
                </c:pt>
                <c:pt idx="71">
                  <c:v>0.7786287348854628</c:v>
                </c:pt>
                <c:pt idx="72">
                  <c:v>0.77006754837112235</c:v>
                </c:pt>
                <c:pt idx="73">
                  <c:v>0.77010791909327758</c:v>
                </c:pt>
                <c:pt idx="74">
                  <c:v>0.77443001427086877</c:v>
                </c:pt>
                <c:pt idx="75">
                  <c:v>0.76735762628047965</c:v>
                </c:pt>
                <c:pt idx="76">
                  <c:v>0.7752370437877526</c:v>
                </c:pt>
                <c:pt idx="77">
                  <c:v>0.78557080311162775</c:v>
                </c:pt>
                <c:pt idx="78">
                  <c:v>0.77878411696128902</c:v>
                </c:pt>
                <c:pt idx="79">
                  <c:v>0.77858246972902645</c:v>
                </c:pt>
                <c:pt idx="80">
                  <c:v>0.78783843160786782</c:v>
                </c:pt>
                <c:pt idx="81">
                  <c:v>0.78709868584712761</c:v>
                </c:pt>
                <c:pt idx="82">
                  <c:v>0.79765758787694818</c:v>
                </c:pt>
                <c:pt idx="83">
                  <c:v>0.80103472137361653</c:v>
                </c:pt>
                <c:pt idx="84">
                  <c:v>0.81062377351635906</c:v>
                </c:pt>
                <c:pt idx="85">
                  <c:v>0.80638088873142955</c:v>
                </c:pt>
                <c:pt idx="86">
                  <c:v>0.77664380094497476</c:v>
                </c:pt>
                <c:pt idx="87">
                  <c:v>0.78213725128025968</c:v>
                </c:pt>
                <c:pt idx="88">
                  <c:v>0.78018114588282583</c:v>
                </c:pt>
                <c:pt idx="89">
                  <c:v>0.78782563992153698</c:v>
                </c:pt>
                <c:pt idx="90">
                  <c:v>0.76760973007832234</c:v>
                </c:pt>
                <c:pt idx="91">
                  <c:v>0.76126801083907847</c:v>
                </c:pt>
                <c:pt idx="92">
                  <c:v>0.75406262988937811</c:v>
                </c:pt>
                <c:pt idx="93">
                  <c:v>0.76088580149958873</c:v>
                </c:pt>
                <c:pt idx="94">
                  <c:v>0.75923997479326255</c:v>
                </c:pt>
                <c:pt idx="95">
                  <c:v>0.76341446133070323</c:v>
                </c:pt>
                <c:pt idx="96">
                  <c:v>0.75237649350931368</c:v>
                </c:pt>
                <c:pt idx="97">
                  <c:v>0.76270611992292858</c:v>
                </c:pt>
                <c:pt idx="98">
                  <c:v>0.76499267221913558</c:v>
                </c:pt>
                <c:pt idx="99">
                  <c:v>0.76308042896756756</c:v>
                </c:pt>
                <c:pt idx="100">
                  <c:v>0.76614756882367796</c:v>
                </c:pt>
                <c:pt idx="101">
                  <c:v>0.74542343027094726</c:v>
                </c:pt>
                <c:pt idx="102">
                  <c:v>0.75733492900061716</c:v>
                </c:pt>
                <c:pt idx="103">
                  <c:v>0.75325427433149217</c:v>
                </c:pt>
                <c:pt idx="104">
                  <c:v>0.75148478837335242</c:v>
                </c:pt>
                <c:pt idx="105">
                  <c:v>0.74483574190478441</c:v>
                </c:pt>
                <c:pt idx="106">
                  <c:v>0.75885692030038598</c:v>
                </c:pt>
                <c:pt idx="107">
                  <c:v>0.75885692030038598</c:v>
                </c:pt>
                <c:pt idx="108">
                  <c:v>0.74993348831821716</c:v>
                </c:pt>
                <c:pt idx="109">
                  <c:v>0.76238749652759275</c:v>
                </c:pt>
                <c:pt idx="110">
                  <c:v>0.77997476927080889</c:v>
                </c:pt>
                <c:pt idx="111">
                  <c:v>0.79055082437342139</c:v>
                </c:pt>
                <c:pt idx="112">
                  <c:v>0.78917586440018883</c:v>
                </c:pt>
                <c:pt idx="113">
                  <c:v>0.78385262819377377</c:v>
                </c:pt>
                <c:pt idx="114">
                  <c:v>0.78570383735449678</c:v>
                </c:pt>
                <c:pt idx="115">
                  <c:v>0.7926502282710155</c:v>
                </c:pt>
                <c:pt idx="116">
                  <c:v>0.79865349318071321</c:v>
                </c:pt>
                <c:pt idx="117">
                  <c:v>0.78791486688051082</c:v>
                </c:pt>
                <c:pt idx="118">
                  <c:v>0.79855274635016527</c:v>
                </c:pt>
                <c:pt idx="119">
                  <c:v>0.7730704715927732</c:v>
                </c:pt>
                <c:pt idx="120">
                  <c:v>0.76121434954187672</c:v>
                </c:pt>
                <c:pt idx="121">
                  <c:v>0.75705319458310494</c:v>
                </c:pt>
                <c:pt idx="122">
                  <c:v>0.75041356787848335</c:v>
                </c:pt>
                <c:pt idx="123">
                  <c:v>0.74677434065751369</c:v>
                </c:pt>
                <c:pt idx="124">
                  <c:v>0.75308386310065589</c:v>
                </c:pt>
                <c:pt idx="125">
                  <c:v>0.75135679628006558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DBB-428B-A308-EE44A6B8A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9489640"/>
        <c:axId val="979490624"/>
      </c:lineChart>
      <c:dateAx>
        <c:axId val="979489640"/>
        <c:scaling>
          <c:orientation val="minMax"/>
        </c:scaling>
        <c:delete val="0"/>
        <c:axPos val="b"/>
        <c:numFmt formatCode="[$-409]d\-m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490624"/>
        <c:crosses val="autoZero"/>
        <c:auto val="1"/>
        <c:lblOffset val="100"/>
        <c:baseTimeUnit val="days"/>
      </c:dateAx>
      <c:valAx>
        <c:axId val="97949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489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White</a:t>
            </a:r>
            <a:r>
              <a:rPr lang="en-US" baseline="0"/>
              <a:t> sugar production index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965991293771206E-2"/>
          <c:y val="8.7065711606648263E-2"/>
          <c:w val="0.94332109019909094"/>
          <c:h val="0.74024514061492352"/>
        </c:manualLayout>
      </c:layout>
      <c:lineChart>
        <c:grouping val="standard"/>
        <c:varyColors val="0"/>
        <c:ser>
          <c:idx val="0"/>
          <c:order val="0"/>
          <c:tx>
            <c:strRef>
              <c:f>white_production!$T$1:$T$21</c:f>
              <c:strCache>
                <c:ptCount val="2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white_production!$S$22:$S$228</c:f>
              <c:numCache>
                <c:formatCode>m/d/yyyy</c:formatCode>
                <c:ptCount val="207"/>
                <c:pt idx="0">
                  <c:v>40868</c:v>
                </c:pt>
                <c:pt idx="1">
                  <c:v>40869</c:v>
                </c:pt>
                <c:pt idx="2">
                  <c:v>40870</c:v>
                </c:pt>
                <c:pt idx="3">
                  <c:v>40871</c:v>
                </c:pt>
                <c:pt idx="4">
                  <c:v>40872</c:v>
                </c:pt>
                <c:pt idx="5">
                  <c:v>40873</c:v>
                </c:pt>
                <c:pt idx="6">
                  <c:v>40874</c:v>
                </c:pt>
                <c:pt idx="7">
                  <c:v>40875</c:v>
                </c:pt>
                <c:pt idx="8">
                  <c:v>40876</c:v>
                </c:pt>
                <c:pt idx="9">
                  <c:v>40877</c:v>
                </c:pt>
                <c:pt idx="10">
                  <c:v>40878</c:v>
                </c:pt>
                <c:pt idx="11">
                  <c:v>40879</c:v>
                </c:pt>
                <c:pt idx="12">
                  <c:v>40880</c:v>
                </c:pt>
                <c:pt idx="13">
                  <c:v>40881</c:v>
                </c:pt>
                <c:pt idx="14">
                  <c:v>40882</c:v>
                </c:pt>
                <c:pt idx="15">
                  <c:v>40883</c:v>
                </c:pt>
                <c:pt idx="16">
                  <c:v>40884</c:v>
                </c:pt>
                <c:pt idx="17">
                  <c:v>40885</c:v>
                </c:pt>
                <c:pt idx="18">
                  <c:v>40886</c:v>
                </c:pt>
                <c:pt idx="19">
                  <c:v>40887</c:v>
                </c:pt>
                <c:pt idx="20">
                  <c:v>40888</c:v>
                </c:pt>
                <c:pt idx="21">
                  <c:v>40889</c:v>
                </c:pt>
                <c:pt idx="22">
                  <c:v>40890</c:v>
                </c:pt>
                <c:pt idx="23">
                  <c:v>40891</c:v>
                </c:pt>
                <c:pt idx="24">
                  <c:v>40892</c:v>
                </c:pt>
                <c:pt idx="25">
                  <c:v>40893</c:v>
                </c:pt>
                <c:pt idx="26">
                  <c:v>40894</c:v>
                </c:pt>
                <c:pt idx="27">
                  <c:v>40895</c:v>
                </c:pt>
                <c:pt idx="28">
                  <c:v>40896</c:v>
                </c:pt>
                <c:pt idx="29">
                  <c:v>40897</c:v>
                </c:pt>
                <c:pt idx="30">
                  <c:v>40898</c:v>
                </c:pt>
                <c:pt idx="31">
                  <c:v>40899</c:v>
                </c:pt>
                <c:pt idx="32">
                  <c:v>40900</c:v>
                </c:pt>
                <c:pt idx="33">
                  <c:v>40901</c:v>
                </c:pt>
                <c:pt idx="34">
                  <c:v>40902</c:v>
                </c:pt>
                <c:pt idx="35">
                  <c:v>40903</c:v>
                </c:pt>
                <c:pt idx="36">
                  <c:v>40904</c:v>
                </c:pt>
                <c:pt idx="37">
                  <c:v>40905</c:v>
                </c:pt>
                <c:pt idx="38">
                  <c:v>40906</c:v>
                </c:pt>
                <c:pt idx="39">
                  <c:v>40907</c:v>
                </c:pt>
                <c:pt idx="40">
                  <c:v>40908</c:v>
                </c:pt>
                <c:pt idx="41">
                  <c:v>40909</c:v>
                </c:pt>
                <c:pt idx="42">
                  <c:v>40910</c:v>
                </c:pt>
                <c:pt idx="43">
                  <c:v>40911</c:v>
                </c:pt>
                <c:pt idx="44">
                  <c:v>40912</c:v>
                </c:pt>
                <c:pt idx="45">
                  <c:v>40913</c:v>
                </c:pt>
                <c:pt idx="46">
                  <c:v>40914</c:v>
                </c:pt>
                <c:pt idx="47">
                  <c:v>40915</c:v>
                </c:pt>
                <c:pt idx="48">
                  <c:v>40916</c:v>
                </c:pt>
                <c:pt idx="49">
                  <c:v>40917</c:v>
                </c:pt>
                <c:pt idx="50">
                  <c:v>40918</c:v>
                </c:pt>
                <c:pt idx="51">
                  <c:v>40919</c:v>
                </c:pt>
                <c:pt idx="52">
                  <c:v>40920</c:v>
                </c:pt>
                <c:pt idx="53">
                  <c:v>40921</c:v>
                </c:pt>
                <c:pt idx="54">
                  <c:v>40922</c:v>
                </c:pt>
                <c:pt idx="55">
                  <c:v>40923</c:v>
                </c:pt>
                <c:pt idx="56">
                  <c:v>40924</c:v>
                </c:pt>
                <c:pt idx="57">
                  <c:v>40925</c:v>
                </c:pt>
                <c:pt idx="58">
                  <c:v>40926</c:v>
                </c:pt>
                <c:pt idx="59">
                  <c:v>40927</c:v>
                </c:pt>
                <c:pt idx="60">
                  <c:v>40928</c:v>
                </c:pt>
                <c:pt idx="61">
                  <c:v>40929</c:v>
                </c:pt>
                <c:pt idx="62">
                  <c:v>40930</c:v>
                </c:pt>
                <c:pt idx="63">
                  <c:v>40931</c:v>
                </c:pt>
                <c:pt idx="64">
                  <c:v>40932</c:v>
                </c:pt>
                <c:pt idx="65">
                  <c:v>40933</c:v>
                </c:pt>
                <c:pt idx="66">
                  <c:v>40934</c:v>
                </c:pt>
                <c:pt idx="67">
                  <c:v>40935</c:v>
                </c:pt>
                <c:pt idx="68">
                  <c:v>40936</c:v>
                </c:pt>
                <c:pt idx="69">
                  <c:v>40937</c:v>
                </c:pt>
                <c:pt idx="70">
                  <c:v>40938</c:v>
                </c:pt>
                <c:pt idx="71">
                  <c:v>40939</c:v>
                </c:pt>
                <c:pt idx="72">
                  <c:v>40940</c:v>
                </c:pt>
                <c:pt idx="73">
                  <c:v>40941</c:v>
                </c:pt>
                <c:pt idx="74">
                  <c:v>40942</c:v>
                </c:pt>
                <c:pt idx="75">
                  <c:v>40943</c:v>
                </c:pt>
                <c:pt idx="76">
                  <c:v>40944</c:v>
                </c:pt>
                <c:pt idx="77">
                  <c:v>40945</c:v>
                </c:pt>
                <c:pt idx="78">
                  <c:v>40946</c:v>
                </c:pt>
                <c:pt idx="79">
                  <c:v>40947</c:v>
                </c:pt>
                <c:pt idx="80">
                  <c:v>40948</c:v>
                </c:pt>
                <c:pt idx="81">
                  <c:v>40949</c:v>
                </c:pt>
                <c:pt idx="82">
                  <c:v>40950</c:v>
                </c:pt>
                <c:pt idx="83">
                  <c:v>40951</c:v>
                </c:pt>
                <c:pt idx="84">
                  <c:v>40952</c:v>
                </c:pt>
                <c:pt idx="85">
                  <c:v>40953</c:v>
                </c:pt>
                <c:pt idx="86">
                  <c:v>40954</c:v>
                </c:pt>
                <c:pt idx="87">
                  <c:v>40955</c:v>
                </c:pt>
                <c:pt idx="88">
                  <c:v>40956</c:v>
                </c:pt>
                <c:pt idx="89">
                  <c:v>40957</c:v>
                </c:pt>
                <c:pt idx="90">
                  <c:v>40958</c:v>
                </c:pt>
                <c:pt idx="91">
                  <c:v>40959</c:v>
                </c:pt>
                <c:pt idx="92">
                  <c:v>40960</c:v>
                </c:pt>
                <c:pt idx="93">
                  <c:v>40961</c:v>
                </c:pt>
                <c:pt idx="94">
                  <c:v>40962</c:v>
                </c:pt>
                <c:pt idx="95">
                  <c:v>40963</c:v>
                </c:pt>
                <c:pt idx="96">
                  <c:v>40964</c:v>
                </c:pt>
                <c:pt idx="97">
                  <c:v>40965</c:v>
                </c:pt>
                <c:pt idx="98">
                  <c:v>40966</c:v>
                </c:pt>
                <c:pt idx="99">
                  <c:v>40967</c:v>
                </c:pt>
                <c:pt idx="100">
                  <c:v>40968</c:v>
                </c:pt>
                <c:pt idx="101">
                  <c:v>40969</c:v>
                </c:pt>
                <c:pt idx="102">
                  <c:v>40970</c:v>
                </c:pt>
                <c:pt idx="103">
                  <c:v>40971</c:v>
                </c:pt>
                <c:pt idx="104">
                  <c:v>40972</c:v>
                </c:pt>
                <c:pt idx="105">
                  <c:v>40973</c:v>
                </c:pt>
                <c:pt idx="106">
                  <c:v>40974</c:v>
                </c:pt>
                <c:pt idx="107">
                  <c:v>40975</c:v>
                </c:pt>
                <c:pt idx="108">
                  <c:v>40976</c:v>
                </c:pt>
                <c:pt idx="109">
                  <c:v>40977</c:v>
                </c:pt>
                <c:pt idx="110">
                  <c:v>40978</c:v>
                </c:pt>
                <c:pt idx="111">
                  <c:v>40979</c:v>
                </c:pt>
                <c:pt idx="112">
                  <c:v>40980</c:v>
                </c:pt>
                <c:pt idx="113">
                  <c:v>40981</c:v>
                </c:pt>
                <c:pt idx="114">
                  <c:v>40982</c:v>
                </c:pt>
                <c:pt idx="115">
                  <c:v>40983</c:v>
                </c:pt>
                <c:pt idx="116">
                  <c:v>40984</c:v>
                </c:pt>
                <c:pt idx="117">
                  <c:v>40985</c:v>
                </c:pt>
                <c:pt idx="118">
                  <c:v>40986</c:v>
                </c:pt>
                <c:pt idx="119">
                  <c:v>40987</c:v>
                </c:pt>
                <c:pt idx="120">
                  <c:v>40988</c:v>
                </c:pt>
                <c:pt idx="121">
                  <c:v>40989</c:v>
                </c:pt>
                <c:pt idx="122">
                  <c:v>40990</c:v>
                </c:pt>
                <c:pt idx="123">
                  <c:v>40991</c:v>
                </c:pt>
                <c:pt idx="124">
                  <c:v>40992</c:v>
                </c:pt>
                <c:pt idx="125">
                  <c:v>40993</c:v>
                </c:pt>
                <c:pt idx="126">
                  <c:v>40994</c:v>
                </c:pt>
                <c:pt idx="127">
                  <c:v>40995</c:v>
                </c:pt>
                <c:pt idx="128">
                  <c:v>40996</c:v>
                </c:pt>
                <c:pt idx="129">
                  <c:v>40997</c:v>
                </c:pt>
                <c:pt idx="130">
                  <c:v>40998</c:v>
                </c:pt>
                <c:pt idx="131">
                  <c:v>40999</c:v>
                </c:pt>
                <c:pt idx="132">
                  <c:v>41000</c:v>
                </c:pt>
                <c:pt idx="133">
                  <c:v>41001</c:v>
                </c:pt>
                <c:pt idx="134">
                  <c:v>41002</c:v>
                </c:pt>
                <c:pt idx="135">
                  <c:v>41003</c:v>
                </c:pt>
                <c:pt idx="136">
                  <c:v>41004</c:v>
                </c:pt>
                <c:pt idx="137">
                  <c:v>41005</c:v>
                </c:pt>
                <c:pt idx="138">
                  <c:v>41006</c:v>
                </c:pt>
                <c:pt idx="139">
                  <c:v>41007</c:v>
                </c:pt>
                <c:pt idx="140">
                  <c:v>41008</c:v>
                </c:pt>
                <c:pt idx="141">
                  <c:v>41009</c:v>
                </c:pt>
                <c:pt idx="142">
                  <c:v>41010</c:v>
                </c:pt>
                <c:pt idx="143">
                  <c:v>41011</c:v>
                </c:pt>
                <c:pt idx="144">
                  <c:v>41012</c:v>
                </c:pt>
                <c:pt idx="145">
                  <c:v>41013</c:v>
                </c:pt>
                <c:pt idx="146">
                  <c:v>41014</c:v>
                </c:pt>
                <c:pt idx="147">
                  <c:v>41015</c:v>
                </c:pt>
                <c:pt idx="148">
                  <c:v>41016</c:v>
                </c:pt>
                <c:pt idx="149">
                  <c:v>41017</c:v>
                </c:pt>
                <c:pt idx="150">
                  <c:v>41018</c:v>
                </c:pt>
                <c:pt idx="151">
                  <c:v>41019</c:v>
                </c:pt>
                <c:pt idx="152">
                  <c:v>41020</c:v>
                </c:pt>
                <c:pt idx="153">
                  <c:v>41021</c:v>
                </c:pt>
                <c:pt idx="154">
                  <c:v>41022</c:v>
                </c:pt>
                <c:pt idx="155">
                  <c:v>41023</c:v>
                </c:pt>
                <c:pt idx="156">
                  <c:v>41024</c:v>
                </c:pt>
                <c:pt idx="157">
                  <c:v>41025</c:v>
                </c:pt>
                <c:pt idx="158">
                  <c:v>41026</c:v>
                </c:pt>
                <c:pt idx="159">
                  <c:v>41027</c:v>
                </c:pt>
                <c:pt idx="160">
                  <c:v>41028</c:v>
                </c:pt>
                <c:pt idx="161">
                  <c:v>41029</c:v>
                </c:pt>
                <c:pt idx="162">
                  <c:v>41030</c:v>
                </c:pt>
                <c:pt idx="163">
                  <c:v>41031</c:v>
                </c:pt>
                <c:pt idx="164">
                  <c:v>41032</c:v>
                </c:pt>
                <c:pt idx="165">
                  <c:v>41033</c:v>
                </c:pt>
                <c:pt idx="166">
                  <c:v>41034</c:v>
                </c:pt>
                <c:pt idx="167">
                  <c:v>41035</c:v>
                </c:pt>
                <c:pt idx="168">
                  <c:v>41036</c:v>
                </c:pt>
                <c:pt idx="169">
                  <c:v>41037</c:v>
                </c:pt>
                <c:pt idx="170">
                  <c:v>41038</c:v>
                </c:pt>
                <c:pt idx="171">
                  <c:v>41039</c:v>
                </c:pt>
                <c:pt idx="172">
                  <c:v>41040</c:v>
                </c:pt>
                <c:pt idx="173">
                  <c:v>41041</c:v>
                </c:pt>
                <c:pt idx="174">
                  <c:v>41042</c:v>
                </c:pt>
                <c:pt idx="175">
                  <c:v>41043</c:v>
                </c:pt>
                <c:pt idx="176">
                  <c:v>41044</c:v>
                </c:pt>
                <c:pt idx="177">
                  <c:v>41045</c:v>
                </c:pt>
                <c:pt idx="178">
                  <c:v>41046</c:v>
                </c:pt>
                <c:pt idx="179">
                  <c:v>41047</c:v>
                </c:pt>
                <c:pt idx="180">
                  <c:v>41048</c:v>
                </c:pt>
                <c:pt idx="181">
                  <c:v>41049</c:v>
                </c:pt>
                <c:pt idx="182">
                  <c:v>41050</c:v>
                </c:pt>
                <c:pt idx="183">
                  <c:v>41051</c:v>
                </c:pt>
                <c:pt idx="184">
                  <c:v>41052</c:v>
                </c:pt>
                <c:pt idx="185">
                  <c:v>41053</c:v>
                </c:pt>
                <c:pt idx="186">
                  <c:v>41054</c:v>
                </c:pt>
                <c:pt idx="187">
                  <c:v>41055</c:v>
                </c:pt>
                <c:pt idx="188">
                  <c:v>41056</c:v>
                </c:pt>
                <c:pt idx="189">
                  <c:v>41057</c:v>
                </c:pt>
                <c:pt idx="190">
                  <c:v>41058</c:v>
                </c:pt>
                <c:pt idx="191">
                  <c:v>41059</c:v>
                </c:pt>
                <c:pt idx="192">
                  <c:v>41060</c:v>
                </c:pt>
                <c:pt idx="193">
                  <c:v>41061</c:v>
                </c:pt>
                <c:pt idx="194">
                  <c:v>41062</c:v>
                </c:pt>
                <c:pt idx="195">
                  <c:v>41063</c:v>
                </c:pt>
                <c:pt idx="196">
                  <c:v>41064</c:v>
                </c:pt>
                <c:pt idx="197">
                  <c:v>41065</c:v>
                </c:pt>
                <c:pt idx="198">
                  <c:v>41066</c:v>
                </c:pt>
                <c:pt idx="199">
                  <c:v>41067</c:v>
                </c:pt>
                <c:pt idx="200">
                  <c:v>41068</c:v>
                </c:pt>
                <c:pt idx="201">
                  <c:v>41069</c:v>
                </c:pt>
                <c:pt idx="202">
                  <c:v>41070</c:v>
                </c:pt>
                <c:pt idx="203">
                  <c:v>41071</c:v>
                </c:pt>
                <c:pt idx="204">
                  <c:v>41072</c:v>
                </c:pt>
                <c:pt idx="205">
                  <c:v>41073</c:v>
                </c:pt>
                <c:pt idx="206">
                  <c:v>41074</c:v>
                </c:pt>
              </c:numCache>
            </c:numRef>
          </c:cat>
          <c:val>
            <c:numRef>
              <c:f>white_production!$T$22:$T$228</c:f>
              <c:numCache>
                <c:formatCode>0.00%</c:formatCode>
                <c:ptCount val="207"/>
                <c:pt idx="0">
                  <c:v>4.0113971690021871E-3</c:v>
                </c:pt>
                <c:pt idx="1">
                  <c:v>3.6398723023827281E-2</c:v>
                </c:pt>
                <c:pt idx="2">
                  <c:v>2.299446566168183E-2</c:v>
                </c:pt>
                <c:pt idx="3">
                  <c:v>3.0890916781764862E-2</c:v>
                </c:pt>
                <c:pt idx="4">
                  <c:v>4.5736244887520996E-2</c:v>
                </c:pt>
                <c:pt idx="5">
                  <c:v>4.3338755984245858E-2</c:v>
                </c:pt>
                <c:pt idx="6">
                  <c:v>5.3369902114327676E-2</c:v>
                </c:pt>
                <c:pt idx="7">
                  <c:v>5.4734408867878032E-2</c:v>
                </c:pt>
                <c:pt idx="8">
                  <c:v>5.6964366664189484E-2</c:v>
                </c:pt>
                <c:pt idx="9">
                  <c:v>6.5901885899944279E-2</c:v>
                </c:pt>
                <c:pt idx="10">
                  <c:v>9.1602623289500973E-2</c:v>
                </c:pt>
                <c:pt idx="11">
                  <c:v>0.10490151040790002</c:v>
                </c:pt>
                <c:pt idx="12">
                  <c:v>9.9952646561921668E-2</c:v>
                </c:pt>
                <c:pt idx="13">
                  <c:v>0.13436853912369154</c:v>
                </c:pt>
                <c:pt idx="14">
                  <c:v>0.15091040395969516</c:v>
                </c:pt>
                <c:pt idx="15">
                  <c:v>0.15389564151274041</c:v>
                </c:pt>
                <c:pt idx="16">
                  <c:v>0.15794039329127382</c:v>
                </c:pt>
                <c:pt idx="17">
                  <c:v>0.17681278512505455</c:v>
                </c:pt>
                <c:pt idx="18">
                  <c:v>0.23957655817826853</c:v>
                </c:pt>
                <c:pt idx="19">
                  <c:v>0.23302414621043291</c:v>
                </c:pt>
                <c:pt idx="20">
                  <c:v>0.24290544928405974</c:v>
                </c:pt>
                <c:pt idx="21">
                  <c:v>0.26642600810516615</c:v>
                </c:pt>
                <c:pt idx="22">
                  <c:v>0.29802343616154675</c:v>
                </c:pt>
                <c:pt idx="23">
                  <c:v>0.32966230479340619</c:v>
                </c:pt>
                <c:pt idx="24">
                  <c:v>0.38348021995848303</c:v>
                </c:pt>
                <c:pt idx="25">
                  <c:v>0.38658144058558008</c:v>
                </c:pt>
                <c:pt idx="26">
                  <c:v>0.37719969859561381</c:v>
                </c:pt>
                <c:pt idx="27">
                  <c:v>0.41775486080261653</c:v>
                </c:pt>
                <c:pt idx="28">
                  <c:v>0.46332382726960986</c:v>
                </c:pt>
                <c:pt idx="29">
                  <c:v>0.44854141808637832</c:v>
                </c:pt>
                <c:pt idx="30">
                  <c:v>0.48123803213867561</c:v>
                </c:pt>
                <c:pt idx="31">
                  <c:v>0.47687818037464547</c:v>
                </c:pt>
                <c:pt idx="32">
                  <c:v>0.47786138329651068</c:v>
                </c:pt>
                <c:pt idx="33">
                  <c:v>0.46488568212955295</c:v>
                </c:pt>
                <c:pt idx="34">
                  <c:v>0.4937298387809923</c:v>
                </c:pt>
                <c:pt idx="35">
                  <c:v>0.5548339673235928</c:v>
                </c:pt>
                <c:pt idx="36">
                  <c:v>0.56251639303251666</c:v>
                </c:pt>
                <c:pt idx="37">
                  <c:v>0.59288892359115053</c:v>
                </c:pt>
                <c:pt idx="38">
                  <c:v>0.62165411573138896</c:v>
                </c:pt>
                <c:pt idx="39">
                  <c:v>0.56643454890669309</c:v>
                </c:pt>
                <c:pt idx="40">
                  <c:v>0.49306198853106065</c:v>
                </c:pt>
                <c:pt idx="41">
                  <c:v>0.38528364305109197</c:v>
                </c:pt>
                <c:pt idx="42">
                  <c:v>0.40312835915030043</c:v>
                </c:pt>
                <c:pt idx="43">
                  <c:v>0.48948824426893839</c:v>
                </c:pt>
                <c:pt idx="44">
                  <c:v>0.53955755615828882</c:v>
                </c:pt>
                <c:pt idx="45">
                  <c:v>0.60601888982718966</c:v>
                </c:pt>
                <c:pt idx="46">
                  <c:v>0.67611928720187486</c:v>
                </c:pt>
                <c:pt idx="47">
                  <c:v>0.68968892783628255</c:v>
                </c:pt>
                <c:pt idx="48">
                  <c:v>0.6851446149740873</c:v>
                </c:pt>
                <c:pt idx="49">
                  <c:v>0.64477492461099217</c:v>
                </c:pt>
                <c:pt idx="50">
                  <c:v>0.66462849787514977</c:v>
                </c:pt>
                <c:pt idx="51">
                  <c:v>0.68222836081802574</c:v>
                </c:pt>
                <c:pt idx="52">
                  <c:v>0.70292742289651433</c:v>
                </c:pt>
                <c:pt idx="53">
                  <c:v>0.7308447257012809</c:v>
                </c:pt>
                <c:pt idx="54">
                  <c:v>0.75765324042557503</c:v>
                </c:pt>
                <c:pt idx="55">
                  <c:v>0.73168212854966441</c:v>
                </c:pt>
                <c:pt idx="56">
                  <c:v>0.70890825814647507</c:v>
                </c:pt>
                <c:pt idx="57">
                  <c:v>0.70010466272171457</c:v>
                </c:pt>
                <c:pt idx="58">
                  <c:v>0.66443481372207547</c:v>
                </c:pt>
                <c:pt idx="59">
                  <c:v>0.70909006603706437</c:v>
                </c:pt>
                <c:pt idx="60">
                  <c:v>0.75094934293944959</c:v>
                </c:pt>
                <c:pt idx="61">
                  <c:v>0.69337372778695583</c:v>
                </c:pt>
                <c:pt idx="62">
                  <c:v>0.71927989924885449</c:v>
                </c:pt>
                <c:pt idx="63">
                  <c:v>0.74601816714398006</c:v>
                </c:pt>
                <c:pt idx="64">
                  <c:v>0.72721640116901765</c:v>
                </c:pt>
                <c:pt idx="65">
                  <c:v>0.72509358242149968</c:v>
                </c:pt>
                <c:pt idx="66">
                  <c:v>0.75394835190325193</c:v>
                </c:pt>
                <c:pt idx="67">
                  <c:v>0.72172034484621994</c:v>
                </c:pt>
                <c:pt idx="68">
                  <c:v>0.69948975028009241</c:v>
                </c:pt>
                <c:pt idx="69">
                  <c:v>0.68592983807346597</c:v>
                </c:pt>
                <c:pt idx="70">
                  <c:v>0.63835504667875953</c:v>
                </c:pt>
                <c:pt idx="71">
                  <c:v>0.68634196965032446</c:v>
                </c:pt>
                <c:pt idx="72">
                  <c:v>0.64199019374479094</c:v>
                </c:pt>
                <c:pt idx="73">
                  <c:v>0.67485560233622666</c:v>
                </c:pt>
                <c:pt idx="74">
                  <c:v>0.64908588154968305</c:v>
                </c:pt>
                <c:pt idx="75">
                  <c:v>0.67610020937597159</c:v>
                </c:pt>
                <c:pt idx="76">
                  <c:v>0.7081884808339759</c:v>
                </c:pt>
                <c:pt idx="77">
                  <c:v>0.72469459053930785</c:v>
                </c:pt>
                <c:pt idx="78">
                  <c:v>0.75157878485113272</c:v>
                </c:pt>
                <c:pt idx="79">
                  <c:v>0.71372016594422638</c:v>
                </c:pt>
                <c:pt idx="80">
                  <c:v>0.69530842148298611</c:v>
                </c:pt>
                <c:pt idx="81">
                  <c:v>0.62217553419174931</c:v>
                </c:pt>
                <c:pt idx="82">
                  <c:v>0.6379096868355868</c:v>
                </c:pt>
                <c:pt idx="83">
                  <c:v>0.66472401334789555</c:v>
                </c:pt>
                <c:pt idx="84">
                  <c:v>0.67739118437669255</c:v>
                </c:pt>
                <c:pt idx="85">
                  <c:v>0.69829087948523405</c:v>
                </c:pt>
                <c:pt idx="86">
                  <c:v>0.74254802432055578</c:v>
                </c:pt>
                <c:pt idx="87">
                  <c:v>0.75772424531404592</c:v>
                </c:pt>
                <c:pt idx="88">
                  <c:v>0.71964338868681321</c:v>
                </c:pt>
                <c:pt idx="89">
                  <c:v>0.69866359197810668</c:v>
                </c:pt>
                <c:pt idx="90">
                  <c:v>0.68796990201323605</c:v>
                </c:pt>
                <c:pt idx="91">
                  <c:v>0.72066032524786949</c:v>
                </c:pt>
                <c:pt idx="92">
                  <c:v>0.76199388802047274</c:v>
                </c:pt>
                <c:pt idx="93">
                  <c:v>0.76983967551017685</c:v>
                </c:pt>
                <c:pt idx="94">
                  <c:v>0.81426220361774626</c:v>
                </c:pt>
                <c:pt idx="95">
                  <c:v>0.81323212736203743</c:v>
                </c:pt>
                <c:pt idx="96">
                  <c:v>0.78717497575473216</c:v>
                </c:pt>
                <c:pt idx="97">
                  <c:v>0.76128800846195199</c:v>
                </c:pt>
                <c:pt idx="98">
                  <c:v>0.74151895881058183</c:v>
                </c:pt>
                <c:pt idx="99">
                  <c:v>0.7569126164821165</c:v>
                </c:pt>
                <c:pt idx="101">
                  <c:v>0.72216545200296245</c:v>
                </c:pt>
                <c:pt idx="102">
                  <c:v>0.71861899787590144</c:v>
                </c:pt>
                <c:pt idx="103">
                  <c:v>0.69850844250650312</c:v>
                </c:pt>
                <c:pt idx="104">
                  <c:v>0.6769083005977935</c:v>
                </c:pt>
                <c:pt idx="105">
                  <c:v>0.64245652656213581</c:v>
                </c:pt>
                <c:pt idx="106">
                  <c:v>0.64892934230267563</c:v>
                </c:pt>
                <c:pt idx="107">
                  <c:v>0.72591279184650914</c:v>
                </c:pt>
                <c:pt idx="108">
                  <c:v>0.75770769435250107</c:v>
                </c:pt>
                <c:pt idx="109">
                  <c:v>0.77795609017265344</c:v>
                </c:pt>
                <c:pt idx="110">
                  <c:v>0.76851698836176041</c:v>
                </c:pt>
                <c:pt idx="111">
                  <c:v>0.79650959172440061</c:v>
                </c:pt>
                <c:pt idx="112">
                  <c:v>0.7584347995716384</c:v>
                </c:pt>
                <c:pt idx="113">
                  <c:v>0.72482725091812528</c:v>
                </c:pt>
                <c:pt idx="114">
                  <c:v>0.74309092112796271</c:v>
                </c:pt>
                <c:pt idx="115">
                  <c:v>0.75895735512095341</c:v>
                </c:pt>
                <c:pt idx="116">
                  <c:v>0.72982159832255544</c:v>
                </c:pt>
                <c:pt idx="117">
                  <c:v>0.71224321372673072</c:v>
                </c:pt>
                <c:pt idx="118">
                  <c:v>0.70526211922047832</c:v>
                </c:pt>
                <c:pt idx="119">
                  <c:v>0.71085735496934421</c:v>
                </c:pt>
                <c:pt idx="120">
                  <c:v>0.69102589176832274</c:v>
                </c:pt>
                <c:pt idx="121">
                  <c:v>0.67857451495574561</c:v>
                </c:pt>
                <c:pt idx="122">
                  <c:v>0.7316945101850193</c:v>
                </c:pt>
                <c:pt idx="123">
                  <c:v>0.71302098257624691</c:v>
                </c:pt>
                <c:pt idx="124">
                  <c:v>0.70369558966148305</c:v>
                </c:pt>
                <c:pt idx="125">
                  <c:v>0.69162261078656151</c:v>
                </c:pt>
                <c:pt idx="126">
                  <c:v>0.66828145933491478</c:v>
                </c:pt>
                <c:pt idx="127">
                  <c:v>0.6616260776444598</c:v>
                </c:pt>
                <c:pt idx="128">
                  <c:v>0.62125284967127836</c:v>
                </c:pt>
                <c:pt idx="129">
                  <c:v>0.67185621434276965</c:v>
                </c:pt>
                <c:pt idx="130">
                  <c:v>0.68809712963369607</c:v>
                </c:pt>
                <c:pt idx="131">
                  <c:v>0.55253515247350826</c:v>
                </c:pt>
                <c:pt idx="132">
                  <c:v>0.57004126874869709</c:v>
                </c:pt>
                <c:pt idx="133">
                  <c:v>0.6006168328585284</c:v>
                </c:pt>
                <c:pt idx="134">
                  <c:v>0.75008793487965641</c:v>
                </c:pt>
                <c:pt idx="135">
                  <c:v>0.45611961064052353</c:v>
                </c:pt>
                <c:pt idx="136">
                  <c:v>0.60824568904304843</c:v>
                </c:pt>
                <c:pt idx="137">
                  <c:v>0.60582899597065298</c:v>
                </c:pt>
                <c:pt idx="138">
                  <c:v>0.55866216682661252</c:v>
                </c:pt>
                <c:pt idx="139">
                  <c:v>0.58599298441378456</c:v>
                </c:pt>
                <c:pt idx="140">
                  <c:v>0.4912494687267594</c:v>
                </c:pt>
                <c:pt idx="141">
                  <c:v>0.47286375096841743</c:v>
                </c:pt>
                <c:pt idx="142">
                  <c:v>0.44161755705785405</c:v>
                </c:pt>
                <c:pt idx="143">
                  <c:v>0.41985013672861848</c:v>
                </c:pt>
                <c:pt idx="144">
                  <c:v>0.37836129814118236</c:v>
                </c:pt>
                <c:pt idx="145">
                  <c:v>0.34990501516876149</c:v>
                </c:pt>
                <c:pt idx="146">
                  <c:v>0.33132624497343011</c:v>
                </c:pt>
                <c:pt idx="147">
                  <c:v>0.41614297402837652</c:v>
                </c:pt>
                <c:pt idx="148">
                  <c:v>0.4656107658572039</c:v>
                </c:pt>
                <c:pt idx="149">
                  <c:v>0.35785680461829972</c:v>
                </c:pt>
                <c:pt idx="150">
                  <c:v>0.37372576547564884</c:v>
                </c:pt>
                <c:pt idx="151">
                  <c:v>0.41819984161613577</c:v>
                </c:pt>
                <c:pt idx="152">
                  <c:v>0.4255719683818453</c:v>
                </c:pt>
                <c:pt idx="153">
                  <c:v>0.42259595388370835</c:v>
                </c:pt>
                <c:pt idx="154">
                  <c:v>0.39518516103958651</c:v>
                </c:pt>
                <c:pt idx="155">
                  <c:v>0.39505502752512756</c:v>
                </c:pt>
                <c:pt idx="156">
                  <c:v>0.40127743100775298</c:v>
                </c:pt>
                <c:pt idx="157">
                  <c:v>0.4148024724862312</c:v>
                </c:pt>
                <c:pt idx="158">
                  <c:v>0.38494693837533162</c:v>
                </c:pt>
                <c:pt idx="159">
                  <c:v>0.39612641801310039</c:v>
                </c:pt>
                <c:pt idx="160">
                  <c:v>0.39471390083673996</c:v>
                </c:pt>
                <c:pt idx="161">
                  <c:v>0.35197325364613363</c:v>
                </c:pt>
                <c:pt idx="162">
                  <c:v>0.36451281802482549</c:v>
                </c:pt>
                <c:pt idx="163">
                  <c:v>0.35557403535689153</c:v>
                </c:pt>
                <c:pt idx="164">
                  <c:v>0.34971044661316264</c:v>
                </c:pt>
                <c:pt idx="165">
                  <c:v>0.30373793990812875</c:v>
                </c:pt>
                <c:pt idx="166">
                  <c:v>0.30452000442706179</c:v>
                </c:pt>
                <c:pt idx="167">
                  <c:v>0.28906317514656643</c:v>
                </c:pt>
                <c:pt idx="168">
                  <c:v>0.30848339117325385</c:v>
                </c:pt>
                <c:pt idx="169">
                  <c:v>0.63725548165317514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0.32941416671340118</c:v>
                </c:pt>
                <c:pt idx="175">
                  <c:v>0.32719583249314227</c:v>
                </c:pt>
                <c:pt idx="176">
                  <c:v>0.33325323173316995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A8-4BA9-B89A-FFC23ED60717}"/>
            </c:ext>
          </c:extLst>
        </c:ser>
        <c:ser>
          <c:idx val="1"/>
          <c:order val="1"/>
          <c:tx>
            <c:strRef>
              <c:f>white_production!$V$1:$V$21</c:f>
              <c:strCache>
                <c:ptCount val="2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white_production!$S$22:$S$228</c:f>
              <c:numCache>
                <c:formatCode>m/d/yyyy</c:formatCode>
                <c:ptCount val="207"/>
                <c:pt idx="0">
                  <c:v>40868</c:v>
                </c:pt>
                <c:pt idx="1">
                  <c:v>40869</c:v>
                </c:pt>
                <c:pt idx="2">
                  <c:v>40870</c:v>
                </c:pt>
                <c:pt idx="3">
                  <c:v>40871</c:v>
                </c:pt>
                <c:pt idx="4">
                  <c:v>40872</c:v>
                </c:pt>
                <c:pt idx="5">
                  <c:v>40873</c:v>
                </c:pt>
                <c:pt idx="6">
                  <c:v>40874</c:v>
                </c:pt>
                <c:pt idx="7">
                  <c:v>40875</c:v>
                </c:pt>
                <c:pt idx="8">
                  <c:v>40876</c:v>
                </c:pt>
                <c:pt idx="9">
                  <c:v>40877</c:v>
                </c:pt>
                <c:pt idx="10">
                  <c:v>40878</c:v>
                </c:pt>
                <c:pt idx="11">
                  <c:v>40879</c:v>
                </c:pt>
                <c:pt idx="12">
                  <c:v>40880</c:v>
                </c:pt>
                <c:pt idx="13">
                  <c:v>40881</c:v>
                </c:pt>
                <c:pt idx="14">
                  <c:v>40882</c:v>
                </c:pt>
                <c:pt idx="15">
                  <c:v>40883</c:v>
                </c:pt>
                <c:pt idx="16">
                  <c:v>40884</c:v>
                </c:pt>
                <c:pt idx="17">
                  <c:v>40885</c:v>
                </c:pt>
                <c:pt idx="18">
                  <c:v>40886</c:v>
                </c:pt>
                <c:pt idx="19">
                  <c:v>40887</c:v>
                </c:pt>
                <c:pt idx="20">
                  <c:v>40888</c:v>
                </c:pt>
                <c:pt idx="21">
                  <c:v>40889</c:v>
                </c:pt>
                <c:pt idx="22">
                  <c:v>40890</c:v>
                </c:pt>
                <c:pt idx="23">
                  <c:v>40891</c:v>
                </c:pt>
                <c:pt idx="24">
                  <c:v>40892</c:v>
                </c:pt>
                <c:pt idx="25">
                  <c:v>40893</c:v>
                </c:pt>
                <c:pt idx="26">
                  <c:v>40894</c:v>
                </c:pt>
                <c:pt idx="27">
                  <c:v>40895</c:v>
                </c:pt>
                <c:pt idx="28">
                  <c:v>40896</c:v>
                </c:pt>
                <c:pt idx="29">
                  <c:v>40897</c:v>
                </c:pt>
                <c:pt idx="30">
                  <c:v>40898</c:v>
                </c:pt>
                <c:pt idx="31">
                  <c:v>40899</c:v>
                </c:pt>
                <c:pt idx="32">
                  <c:v>40900</c:v>
                </c:pt>
                <c:pt idx="33">
                  <c:v>40901</c:v>
                </c:pt>
                <c:pt idx="34">
                  <c:v>40902</c:v>
                </c:pt>
                <c:pt idx="35">
                  <c:v>40903</c:v>
                </c:pt>
                <c:pt idx="36">
                  <c:v>40904</c:v>
                </c:pt>
                <c:pt idx="37">
                  <c:v>40905</c:v>
                </c:pt>
                <c:pt idx="38">
                  <c:v>40906</c:v>
                </c:pt>
                <c:pt idx="39">
                  <c:v>40907</c:v>
                </c:pt>
                <c:pt idx="40">
                  <c:v>40908</c:v>
                </c:pt>
                <c:pt idx="41">
                  <c:v>40909</c:v>
                </c:pt>
                <c:pt idx="42">
                  <c:v>40910</c:v>
                </c:pt>
                <c:pt idx="43">
                  <c:v>40911</c:v>
                </c:pt>
                <c:pt idx="44">
                  <c:v>40912</c:v>
                </c:pt>
                <c:pt idx="45">
                  <c:v>40913</c:v>
                </c:pt>
                <c:pt idx="46">
                  <c:v>40914</c:v>
                </c:pt>
                <c:pt idx="47">
                  <c:v>40915</c:v>
                </c:pt>
                <c:pt idx="48">
                  <c:v>40916</c:v>
                </c:pt>
                <c:pt idx="49">
                  <c:v>40917</c:v>
                </c:pt>
                <c:pt idx="50">
                  <c:v>40918</c:v>
                </c:pt>
                <c:pt idx="51">
                  <c:v>40919</c:v>
                </c:pt>
                <c:pt idx="52">
                  <c:v>40920</c:v>
                </c:pt>
                <c:pt idx="53">
                  <c:v>40921</c:v>
                </c:pt>
                <c:pt idx="54">
                  <c:v>40922</c:v>
                </c:pt>
                <c:pt idx="55">
                  <c:v>40923</c:v>
                </c:pt>
                <c:pt idx="56">
                  <c:v>40924</c:v>
                </c:pt>
                <c:pt idx="57">
                  <c:v>40925</c:v>
                </c:pt>
                <c:pt idx="58">
                  <c:v>40926</c:v>
                </c:pt>
                <c:pt idx="59">
                  <c:v>40927</c:v>
                </c:pt>
                <c:pt idx="60">
                  <c:v>40928</c:v>
                </c:pt>
                <c:pt idx="61">
                  <c:v>40929</c:v>
                </c:pt>
                <c:pt idx="62">
                  <c:v>40930</c:v>
                </c:pt>
                <c:pt idx="63">
                  <c:v>40931</c:v>
                </c:pt>
                <c:pt idx="64">
                  <c:v>40932</c:v>
                </c:pt>
                <c:pt idx="65">
                  <c:v>40933</c:v>
                </c:pt>
                <c:pt idx="66">
                  <c:v>40934</c:v>
                </c:pt>
                <c:pt idx="67">
                  <c:v>40935</c:v>
                </c:pt>
                <c:pt idx="68">
                  <c:v>40936</c:v>
                </c:pt>
                <c:pt idx="69">
                  <c:v>40937</c:v>
                </c:pt>
                <c:pt idx="70">
                  <c:v>40938</c:v>
                </c:pt>
                <c:pt idx="71">
                  <c:v>40939</c:v>
                </c:pt>
                <c:pt idx="72">
                  <c:v>40940</c:v>
                </c:pt>
                <c:pt idx="73">
                  <c:v>40941</c:v>
                </c:pt>
                <c:pt idx="74">
                  <c:v>40942</c:v>
                </c:pt>
                <c:pt idx="75">
                  <c:v>40943</c:v>
                </c:pt>
                <c:pt idx="76">
                  <c:v>40944</c:v>
                </c:pt>
                <c:pt idx="77">
                  <c:v>40945</c:v>
                </c:pt>
                <c:pt idx="78">
                  <c:v>40946</c:v>
                </c:pt>
                <c:pt idx="79">
                  <c:v>40947</c:v>
                </c:pt>
                <c:pt idx="80">
                  <c:v>40948</c:v>
                </c:pt>
                <c:pt idx="81">
                  <c:v>40949</c:v>
                </c:pt>
                <c:pt idx="82">
                  <c:v>40950</c:v>
                </c:pt>
                <c:pt idx="83">
                  <c:v>40951</c:v>
                </c:pt>
                <c:pt idx="84">
                  <c:v>40952</c:v>
                </c:pt>
                <c:pt idx="85">
                  <c:v>40953</c:v>
                </c:pt>
                <c:pt idx="86">
                  <c:v>40954</c:v>
                </c:pt>
                <c:pt idx="87">
                  <c:v>40955</c:v>
                </c:pt>
                <c:pt idx="88">
                  <c:v>40956</c:v>
                </c:pt>
                <c:pt idx="89">
                  <c:v>40957</c:v>
                </c:pt>
                <c:pt idx="90">
                  <c:v>40958</c:v>
                </c:pt>
                <c:pt idx="91">
                  <c:v>40959</c:v>
                </c:pt>
                <c:pt idx="92">
                  <c:v>40960</c:v>
                </c:pt>
                <c:pt idx="93">
                  <c:v>40961</c:v>
                </c:pt>
                <c:pt idx="94">
                  <c:v>40962</c:v>
                </c:pt>
                <c:pt idx="95">
                  <c:v>40963</c:v>
                </c:pt>
                <c:pt idx="96">
                  <c:v>40964</c:v>
                </c:pt>
                <c:pt idx="97">
                  <c:v>40965</c:v>
                </c:pt>
                <c:pt idx="98">
                  <c:v>40966</c:v>
                </c:pt>
                <c:pt idx="99">
                  <c:v>40967</c:v>
                </c:pt>
                <c:pt idx="100">
                  <c:v>40968</c:v>
                </c:pt>
                <c:pt idx="101">
                  <c:v>40969</c:v>
                </c:pt>
                <c:pt idx="102">
                  <c:v>40970</c:v>
                </c:pt>
                <c:pt idx="103">
                  <c:v>40971</c:v>
                </c:pt>
                <c:pt idx="104">
                  <c:v>40972</c:v>
                </c:pt>
                <c:pt idx="105">
                  <c:v>40973</c:v>
                </c:pt>
                <c:pt idx="106">
                  <c:v>40974</c:v>
                </c:pt>
                <c:pt idx="107">
                  <c:v>40975</c:v>
                </c:pt>
                <c:pt idx="108">
                  <c:v>40976</c:v>
                </c:pt>
                <c:pt idx="109">
                  <c:v>40977</c:v>
                </c:pt>
                <c:pt idx="110">
                  <c:v>40978</c:v>
                </c:pt>
                <c:pt idx="111">
                  <c:v>40979</c:v>
                </c:pt>
                <c:pt idx="112">
                  <c:v>40980</c:v>
                </c:pt>
                <c:pt idx="113">
                  <c:v>40981</c:v>
                </c:pt>
                <c:pt idx="114">
                  <c:v>40982</c:v>
                </c:pt>
                <c:pt idx="115">
                  <c:v>40983</c:v>
                </c:pt>
                <c:pt idx="116">
                  <c:v>40984</c:v>
                </c:pt>
                <c:pt idx="117">
                  <c:v>40985</c:v>
                </c:pt>
                <c:pt idx="118">
                  <c:v>40986</c:v>
                </c:pt>
                <c:pt idx="119">
                  <c:v>40987</c:v>
                </c:pt>
                <c:pt idx="120">
                  <c:v>40988</c:v>
                </c:pt>
                <c:pt idx="121">
                  <c:v>40989</c:v>
                </c:pt>
                <c:pt idx="122">
                  <c:v>40990</c:v>
                </c:pt>
                <c:pt idx="123">
                  <c:v>40991</c:v>
                </c:pt>
                <c:pt idx="124">
                  <c:v>40992</c:v>
                </c:pt>
                <c:pt idx="125">
                  <c:v>40993</c:v>
                </c:pt>
                <c:pt idx="126">
                  <c:v>40994</c:v>
                </c:pt>
                <c:pt idx="127">
                  <c:v>40995</c:v>
                </c:pt>
                <c:pt idx="128">
                  <c:v>40996</c:v>
                </c:pt>
                <c:pt idx="129">
                  <c:v>40997</c:v>
                </c:pt>
                <c:pt idx="130">
                  <c:v>40998</c:v>
                </c:pt>
                <c:pt idx="131">
                  <c:v>40999</c:v>
                </c:pt>
                <c:pt idx="132">
                  <c:v>41000</c:v>
                </c:pt>
                <c:pt idx="133">
                  <c:v>41001</c:v>
                </c:pt>
                <c:pt idx="134">
                  <c:v>41002</c:v>
                </c:pt>
                <c:pt idx="135">
                  <c:v>41003</c:v>
                </c:pt>
                <c:pt idx="136">
                  <c:v>41004</c:v>
                </c:pt>
                <c:pt idx="137">
                  <c:v>41005</c:v>
                </c:pt>
                <c:pt idx="138">
                  <c:v>41006</c:v>
                </c:pt>
                <c:pt idx="139">
                  <c:v>41007</c:v>
                </c:pt>
                <c:pt idx="140">
                  <c:v>41008</c:v>
                </c:pt>
                <c:pt idx="141">
                  <c:v>41009</c:v>
                </c:pt>
                <c:pt idx="142">
                  <c:v>41010</c:v>
                </c:pt>
                <c:pt idx="143">
                  <c:v>41011</c:v>
                </c:pt>
                <c:pt idx="144">
                  <c:v>41012</c:v>
                </c:pt>
                <c:pt idx="145">
                  <c:v>41013</c:v>
                </c:pt>
                <c:pt idx="146">
                  <c:v>41014</c:v>
                </c:pt>
                <c:pt idx="147">
                  <c:v>41015</c:v>
                </c:pt>
                <c:pt idx="148">
                  <c:v>41016</c:v>
                </c:pt>
                <c:pt idx="149">
                  <c:v>41017</c:v>
                </c:pt>
                <c:pt idx="150">
                  <c:v>41018</c:v>
                </c:pt>
                <c:pt idx="151">
                  <c:v>41019</c:v>
                </c:pt>
                <c:pt idx="152">
                  <c:v>41020</c:v>
                </c:pt>
                <c:pt idx="153">
                  <c:v>41021</c:v>
                </c:pt>
                <c:pt idx="154">
                  <c:v>41022</c:v>
                </c:pt>
                <c:pt idx="155">
                  <c:v>41023</c:v>
                </c:pt>
                <c:pt idx="156">
                  <c:v>41024</c:v>
                </c:pt>
                <c:pt idx="157">
                  <c:v>41025</c:v>
                </c:pt>
                <c:pt idx="158">
                  <c:v>41026</c:v>
                </c:pt>
                <c:pt idx="159">
                  <c:v>41027</c:v>
                </c:pt>
                <c:pt idx="160">
                  <c:v>41028</c:v>
                </c:pt>
                <c:pt idx="161">
                  <c:v>41029</c:v>
                </c:pt>
                <c:pt idx="162">
                  <c:v>41030</c:v>
                </c:pt>
                <c:pt idx="163">
                  <c:v>41031</c:v>
                </c:pt>
                <c:pt idx="164">
                  <c:v>41032</c:v>
                </c:pt>
                <c:pt idx="165">
                  <c:v>41033</c:v>
                </c:pt>
                <c:pt idx="166">
                  <c:v>41034</c:v>
                </c:pt>
                <c:pt idx="167">
                  <c:v>41035</c:v>
                </c:pt>
                <c:pt idx="168">
                  <c:v>41036</c:v>
                </c:pt>
                <c:pt idx="169">
                  <c:v>41037</c:v>
                </c:pt>
                <c:pt idx="170">
                  <c:v>41038</c:v>
                </c:pt>
                <c:pt idx="171">
                  <c:v>41039</c:v>
                </c:pt>
                <c:pt idx="172">
                  <c:v>41040</c:v>
                </c:pt>
                <c:pt idx="173">
                  <c:v>41041</c:v>
                </c:pt>
                <c:pt idx="174">
                  <c:v>41042</c:v>
                </c:pt>
                <c:pt idx="175">
                  <c:v>41043</c:v>
                </c:pt>
                <c:pt idx="176">
                  <c:v>41044</c:v>
                </c:pt>
                <c:pt idx="177">
                  <c:v>41045</c:v>
                </c:pt>
                <c:pt idx="178">
                  <c:v>41046</c:v>
                </c:pt>
                <c:pt idx="179">
                  <c:v>41047</c:v>
                </c:pt>
                <c:pt idx="180">
                  <c:v>41048</c:v>
                </c:pt>
                <c:pt idx="181">
                  <c:v>41049</c:v>
                </c:pt>
                <c:pt idx="182">
                  <c:v>41050</c:v>
                </c:pt>
                <c:pt idx="183">
                  <c:v>41051</c:v>
                </c:pt>
                <c:pt idx="184">
                  <c:v>41052</c:v>
                </c:pt>
                <c:pt idx="185">
                  <c:v>41053</c:v>
                </c:pt>
                <c:pt idx="186">
                  <c:v>41054</c:v>
                </c:pt>
                <c:pt idx="187">
                  <c:v>41055</c:v>
                </c:pt>
                <c:pt idx="188">
                  <c:v>41056</c:v>
                </c:pt>
                <c:pt idx="189">
                  <c:v>41057</c:v>
                </c:pt>
                <c:pt idx="190">
                  <c:v>41058</c:v>
                </c:pt>
                <c:pt idx="191">
                  <c:v>41059</c:v>
                </c:pt>
                <c:pt idx="192">
                  <c:v>41060</c:v>
                </c:pt>
                <c:pt idx="193">
                  <c:v>41061</c:v>
                </c:pt>
                <c:pt idx="194">
                  <c:v>41062</c:v>
                </c:pt>
                <c:pt idx="195">
                  <c:v>41063</c:v>
                </c:pt>
                <c:pt idx="196">
                  <c:v>41064</c:v>
                </c:pt>
                <c:pt idx="197">
                  <c:v>41065</c:v>
                </c:pt>
                <c:pt idx="198">
                  <c:v>41066</c:v>
                </c:pt>
                <c:pt idx="199">
                  <c:v>41067</c:v>
                </c:pt>
                <c:pt idx="200">
                  <c:v>41068</c:v>
                </c:pt>
                <c:pt idx="201">
                  <c:v>41069</c:v>
                </c:pt>
                <c:pt idx="202">
                  <c:v>41070</c:v>
                </c:pt>
                <c:pt idx="203">
                  <c:v>41071</c:v>
                </c:pt>
                <c:pt idx="204">
                  <c:v>41072</c:v>
                </c:pt>
                <c:pt idx="205">
                  <c:v>41073</c:v>
                </c:pt>
                <c:pt idx="206">
                  <c:v>41074</c:v>
                </c:pt>
              </c:numCache>
            </c:numRef>
          </c:cat>
          <c:val>
            <c:numRef>
              <c:f>white_production!$V$22:$V$228</c:f>
              <c:numCache>
                <c:formatCode>0.00%</c:formatCode>
                <c:ptCount val="207"/>
                <c:pt idx="11">
                  <c:v>1.8388034415658125E-3</c:v>
                </c:pt>
                <c:pt idx="12">
                  <c:v>2.5283547321529923E-3</c:v>
                </c:pt>
                <c:pt idx="13">
                  <c:v>9.6077479821813708E-3</c:v>
                </c:pt>
                <c:pt idx="14">
                  <c:v>2.7108559737283992E-2</c:v>
                </c:pt>
                <c:pt idx="15">
                  <c:v>7.9008633641858908E-2</c:v>
                </c:pt>
                <c:pt idx="16">
                  <c:v>0.11632239924621307</c:v>
                </c:pt>
                <c:pt idx="17">
                  <c:v>0.15298078465726908</c:v>
                </c:pt>
                <c:pt idx="18">
                  <c:v>0.20646345539055166</c:v>
                </c:pt>
                <c:pt idx="19">
                  <c:v>0.26555784776025282</c:v>
                </c:pt>
                <c:pt idx="20">
                  <c:v>0.26346620884547167</c:v>
                </c:pt>
                <c:pt idx="21">
                  <c:v>0.35902545256400414</c:v>
                </c:pt>
                <c:pt idx="22">
                  <c:v>0.32441917179373536</c:v>
                </c:pt>
                <c:pt idx="23">
                  <c:v>0.37685142606102379</c:v>
                </c:pt>
                <c:pt idx="24">
                  <c:v>0.36167149071641724</c:v>
                </c:pt>
                <c:pt idx="25">
                  <c:v>0.37515758162410118</c:v>
                </c:pt>
                <c:pt idx="26">
                  <c:v>0.38179290384299136</c:v>
                </c:pt>
                <c:pt idx="27">
                  <c:v>0.43948873296176189</c:v>
                </c:pt>
                <c:pt idx="28">
                  <c:v>0.45586113233822378</c:v>
                </c:pt>
                <c:pt idx="29">
                  <c:v>0.51338166219556436</c:v>
                </c:pt>
                <c:pt idx="30">
                  <c:v>0.50919746496428131</c:v>
                </c:pt>
                <c:pt idx="31">
                  <c:v>0.53591068196162861</c:v>
                </c:pt>
                <c:pt idx="32">
                  <c:v>0.58308824892740219</c:v>
                </c:pt>
                <c:pt idx="33">
                  <c:v>0.65478717918817675</c:v>
                </c:pt>
                <c:pt idx="34">
                  <c:v>0.67649425381586115</c:v>
                </c:pt>
                <c:pt idx="35">
                  <c:v>0.73297524679423753</c:v>
                </c:pt>
                <c:pt idx="36">
                  <c:v>0.81744987689976945</c:v>
                </c:pt>
                <c:pt idx="37">
                  <c:v>0.77192662009692559</c:v>
                </c:pt>
                <c:pt idx="38">
                  <c:v>0.81303613570553179</c:v>
                </c:pt>
                <c:pt idx="39">
                  <c:v>0.80681791540063685</c:v>
                </c:pt>
                <c:pt idx="40">
                  <c:v>0.75105773337135484</c:v>
                </c:pt>
                <c:pt idx="41">
                  <c:v>0.59702975015411341</c:v>
                </c:pt>
                <c:pt idx="42">
                  <c:v>0.55567965776190509</c:v>
                </c:pt>
                <c:pt idx="43">
                  <c:v>0.67249822747009713</c:v>
                </c:pt>
                <c:pt idx="44">
                  <c:v>0.78994934556219198</c:v>
                </c:pt>
                <c:pt idx="45">
                  <c:v>0.87291339864048079</c:v>
                </c:pt>
                <c:pt idx="46">
                  <c:v>0.91151999629787528</c:v>
                </c:pt>
                <c:pt idx="47">
                  <c:v>0.89318758568632273</c:v>
                </c:pt>
                <c:pt idx="48">
                  <c:v>0.94382624042998531</c:v>
                </c:pt>
                <c:pt idx="49">
                  <c:v>0.92693775022092351</c:v>
                </c:pt>
                <c:pt idx="50">
                  <c:v>0.86217938355033763</c:v>
                </c:pt>
                <c:pt idx="51">
                  <c:v>0.95003404084871323</c:v>
                </c:pt>
                <c:pt idx="52">
                  <c:v>0.95508737917337172</c:v>
                </c:pt>
                <c:pt idx="53">
                  <c:v>0.98234365612046493</c:v>
                </c:pt>
                <c:pt idx="54">
                  <c:v>0.94579222777625938</c:v>
                </c:pt>
                <c:pt idx="55">
                  <c:v>0.97145625417657167</c:v>
                </c:pt>
                <c:pt idx="56">
                  <c:v>0.89884726944584514</c:v>
                </c:pt>
                <c:pt idx="57">
                  <c:v>0.91262511716625228</c:v>
                </c:pt>
                <c:pt idx="58">
                  <c:v>0.9940540758380757</c:v>
                </c:pt>
                <c:pt idx="59">
                  <c:v>0.99750075965567186</c:v>
                </c:pt>
                <c:pt idx="60">
                  <c:v>0.96849008034498363</c:v>
                </c:pt>
                <c:pt idx="61">
                  <c:v>0.96375795033483846</c:v>
                </c:pt>
                <c:pt idx="62">
                  <c:v>0.9610279401585915</c:v>
                </c:pt>
                <c:pt idx="63">
                  <c:v>0.9450741750323286</c:v>
                </c:pt>
                <c:pt idx="64">
                  <c:v>0.92493360770323352</c:v>
                </c:pt>
                <c:pt idx="65">
                  <c:v>0.96320784163856998</c:v>
                </c:pt>
                <c:pt idx="66">
                  <c:v>0.94769201819863547</c:v>
                </c:pt>
                <c:pt idx="67">
                  <c:v>0.96903470327765417</c:v>
                </c:pt>
                <c:pt idx="68">
                  <c:v>1</c:v>
                </c:pt>
                <c:pt idx="69">
                  <c:v>0.95488020731895651</c:v>
                </c:pt>
                <c:pt idx="70">
                  <c:v>0.86476780586158342</c:v>
                </c:pt>
                <c:pt idx="71">
                  <c:v>0.74823164571528722</c:v>
                </c:pt>
                <c:pt idx="72">
                  <c:v>0.6856665118496329</c:v>
                </c:pt>
                <c:pt idx="73">
                  <c:v>0.81008975965766183</c:v>
                </c:pt>
                <c:pt idx="74">
                  <c:v>0.86042731033776498</c:v>
                </c:pt>
                <c:pt idx="75">
                  <c:v>0.89133606385429065</c:v>
                </c:pt>
                <c:pt idx="76">
                  <c:v>0.88151103059875746</c:v>
                </c:pt>
                <c:pt idx="77">
                  <c:v>0.81856909526120447</c:v>
                </c:pt>
                <c:pt idx="78">
                  <c:v>0.842256561195453</c:v>
                </c:pt>
                <c:pt idx="79">
                  <c:v>0.88352804474054192</c:v>
                </c:pt>
                <c:pt idx="80">
                  <c:v>0.88429957601789322</c:v>
                </c:pt>
                <c:pt idx="81">
                  <c:v>0.89090210624207655</c:v>
                </c:pt>
                <c:pt idx="82">
                  <c:v>0.86925693799692838</c:v>
                </c:pt>
                <c:pt idx="83">
                  <c:v>0.87213681065365833</c:v>
                </c:pt>
                <c:pt idx="84">
                  <c:v>0.90633303825645561</c:v>
                </c:pt>
                <c:pt idx="85">
                  <c:v>0.86099825880637348</c:v>
                </c:pt>
                <c:pt idx="86">
                  <c:v>0.86103426870710409</c:v>
                </c:pt>
                <c:pt idx="87">
                  <c:v>0.79076929866351542</c:v>
                </c:pt>
                <c:pt idx="88">
                  <c:v>0.84413290687394504</c:v>
                </c:pt>
                <c:pt idx="89">
                  <c:v>0.91356551189300339</c:v>
                </c:pt>
                <c:pt idx="90">
                  <c:v>0.91295824705641937</c:v>
                </c:pt>
                <c:pt idx="91">
                  <c:v>0.89599497884072998</c:v>
                </c:pt>
                <c:pt idx="92">
                  <c:v>0.92280074894464525</c:v>
                </c:pt>
                <c:pt idx="93">
                  <c:v>0.86968721800225024</c:v>
                </c:pt>
                <c:pt idx="94">
                  <c:v>0.84610134595814357</c:v>
                </c:pt>
                <c:pt idx="95">
                  <c:v>0.86853582058059198</c:v>
                </c:pt>
                <c:pt idx="96">
                  <c:v>0.92099841510466585</c:v>
                </c:pt>
                <c:pt idx="97">
                  <c:v>0.90628001942389946</c:v>
                </c:pt>
                <c:pt idx="98">
                  <c:v>0.93358287939150442</c:v>
                </c:pt>
                <c:pt idx="99">
                  <c:v>0.93018752883664624</c:v>
                </c:pt>
                <c:pt idx="101">
                  <c:v>0.77390869697331333</c:v>
                </c:pt>
                <c:pt idx="102">
                  <c:v>0.78673205247393296</c:v>
                </c:pt>
                <c:pt idx="103">
                  <c:v>0.76148788619278107</c:v>
                </c:pt>
                <c:pt idx="104">
                  <c:v>0.75428146227165538</c:v>
                </c:pt>
                <c:pt idx="105">
                  <c:v>0.71104383814668148</c:v>
                </c:pt>
                <c:pt idx="106">
                  <c:v>0.76555041592967366</c:v>
                </c:pt>
                <c:pt idx="107">
                  <c:v>0.82643687548681</c:v>
                </c:pt>
                <c:pt idx="108">
                  <c:v>0.80159418129038862</c:v>
                </c:pt>
                <c:pt idx="109">
                  <c:v>0.83382380861243333</c:v>
                </c:pt>
                <c:pt idx="110">
                  <c:v>0.80411257583723306</c:v>
                </c:pt>
                <c:pt idx="111">
                  <c:v>0.85071566996112824</c:v>
                </c:pt>
                <c:pt idx="112">
                  <c:v>0.8722287508257367</c:v>
                </c:pt>
                <c:pt idx="113">
                  <c:v>0.89676375191292923</c:v>
                </c:pt>
                <c:pt idx="114">
                  <c:v>0.82332240215765784</c:v>
                </c:pt>
                <c:pt idx="115">
                  <c:v>0.83043428093514704</c:v>
                </c:pt>
                <c:pt idx="116">
                  <c:v>0.81162178939172758</c:v>
                </c:pt>
                <c:pt idx="117">
                  <c:v>0.8156748186441789</c:v>
                </c:pt>
                <c:pt idx="118">
                  <c:v>0.82660558570256448</c:v>
                </c:pt>
                <c:pt idx="119">
                  <c:v>0.86488089227323517</c:v>
                </c:pt>
                <c:pt idx="120">
                  <c:v>0.83650340492765973</c:v>
                </c:pt>
                <c:pt idx="121">
                  <c:v>0.83032150099072877</c:v>
                </c:pt>
                <c:pt idx="122">
                  <c:v>0.77496677512031431</c:v>
                </c:pt>
                <c:pt idx="123">
                  <c:v>0.77710131944873195</c:v>
                </c:pt>
                <c:pt idx="124">
                  <c:v>0.82406006880496374</c:v>
                </c:pt>
                <c:pt idx="125">
                  <c:v>0.8288575069840044</c:v>
                </c:pt>
                <c:pt idx="126">
                  <c:v>0.78994290975014481</c:v>
                </c:pt>
                <c:pt idx="127">
                  <c:v>0.72962295488664686</c:v>
                </c:pt>
                <c:pt idx="128">
                  <c:v>0.80407319479685502</c:v>
                </c:pt>
                <c:pt idx="129">
                  <c:v>0.74452477121071403</c:v>
                </c:pt>
                <c:pt idx="130">
                  <c:v>0.79254972009580915</c:v>
                </c:pt>
                <c:pt idx="131">
                  <c:v>0.8350841551380066</c:v>
                </c:pt>
                <c:pt idx="132">
                  <c:v>0.68957672736811226</c:v>
                </c:pt>
                <c:pt idx="133">
                  <c:v>0.7800725193430621</c:v>
                </c:pt>
                <c:pt idx="134">
                  <c:v>0.82014433687615163</c:v>
                </c:pt>
                <c:pt idx="135">
                  <c:v>0.83347504889301405</c:v>
                </c:pt>
                <c:pt idx="136">
                  <c:v>0.88486332250635091</c:v>
                </c:pt>
                <c:pt idx="137">
                  <c:v>0.79475260661880731</c:v>
                </c:pt>
                <c:pt idx="138">
                  <c:v>0.79685221368182835</c:v>
                </c:pt>
                <c:pt idx="139">
                  <c:v>0.85916742351305908</c:v>
                </c:pt>
                <c:pt idx="140">
                  <c:v>0.87984614731604538</c:v>
                </c:pt>
                <c:pt idx="141">
                  <c:v>0.83394241143441206</c:v>
                </c:pt>
                <c:pt idx="142">
                  <c:v>0.85519652748098851</c:v>
                </c:pt>
                <c:pt idx="143">
                  <c:v>0.77893092887309001</c:v>
                </c:pt>
                <c:pt idx="144">
                  <c:v>0.68764353201655515</c:v>
                </c:pt>
                <c:pt idx="145">
                  <c:v>0.72402793571481561</c:v>
                </c:pt>
                <c:pt idx="146">
                  <c:v>0.68714490981665288</c:v>
                </c:pt>
                <c:pt idx="147">
                  <c:v>0.71185076639029088</c:v>
                </c:pt>
                <c:pt idx="148">
                  <c:v>0.77804462561425758</c:v>
                </c:pt>
                <c:pt idx="149">
                  <c:v>0.79426716251023843</c:v>
                </c:pt>
                <c:pt idx="150">
                  <c:v>0.74012328870606547</c:v>
                </c:pt>
                <c:pt idx="151">
                  <c:v>0.72518178487440954</c:v>
                </c:pt>
                <c:pt idx="152">
                  <c:v>0.73334147514635784</c:v>
                </c:pt>
                <c:pt idx="153">
                  <c:v>0.73416495262092551</c:v>
                </c:pt>
                <c:pt idx="154">
                  <c:v>0.73759003049808658</c:v>
                </c:pt>
                <c:pt idx="155">
                  <c:v>0.65221438670618592</c:v>
                </c:pt>
                <c:pt idx="156">
                  <c:v>0.70227427806661391</c:v>
                </c:pt>
                <c:pt idx="157">
                  <c:v>0.71796310226367355</c:v>
                </c:pt>
                <c:pt idx="158">
                  <c:v>0.76892707198287136</c:v>
                </c:pt>
                <c:pt idx="159">
                  <c:v>0.76333465778257548</c:v>
                </c:pt>
                <c:pt idx="160">
                  <c:v>0.7822706556238338</c:v>
                </c:pt>
                <c:pt idx="161">
                  <c:v>0.75607690059872878</c:v>
                </c:pt>
                <c:pt idx="162">
                  <c:v>0.69405559285091523</c:v>
                </c:pt>
                <c:pt idx="163">
                  <c:v>0.74670360005534708</c:v>
                </c:pt>
                <c:pt idx="164">
                  <c:v>0.70786776490225523</c:v>
                </c:pt>
                <c:pt idx="165">
                  <c:v>0.7247321974329376</c:v>
                </c:pt>
                <c:pt idx="166">
                  <c:v>0.72384895884649636</c:v>
                </c:pt>
                <c:pt idx="167">
                  <c:v>0.68739437415023208</c:v>
                </c:pt>
                <c:pt idx="168">
                  <c:v>0.68914276975589817</c:v>
                </c:pt>
                <c:pt idx="169">
                  <c:v>0.69403505954583156</c:v>
                </c:pt>
                <c:pt idx="170">
                  <c:v>0.74049871107538512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A8-4BA9-B89A-FFC23ED60717}"/>
            </c:ext>
          </c:extLst>
        </c:ser>
        <c:ser>
          <c:idx val="2"/>
          <c:order val="2"/>
          <c:tx>
            <c:strRef>
              <c:f>white_production!$X$1:$X$21</c:f>
              <c:strCache>
                <c:ptCount val="2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white_production!$S$22:$S$228</c:f>
              <c:numCache>
                <c:formatCode>m/d/yyyy</c:formatCode>
                <c:ptCount val="207"/>
                <c:pt idx="0">
                  <c:v>40868</c:v>
                </c:pt>
                <c:pt idx="1">
                  <c:v>40869</c:v>
                </c:pt>
                <c:pt idx="2">
                  <c:v>40870</c:v>
                </c:pt>
                <c:pt idx="3">
                  <c:v>40871</c:v>
                </c:pt>
                <c:pt idx="4">
                  <c:v>40872</c:v>
                </c:pt>
                <c:pt idx="5">
                  <c:v>40873</c:v>
                </c:pt>
                <c:pt idx="6">
                  <c:v>40874</c:v>
                </c:pt>
                <c:pt idx="7">
                  <c:v>40875</c:v>
                </c:pt>
                <c:pt idx="8">
                  <c:v>40876</c:v>
                </c:pt>
                <c:pt idx="9">
                  <c:v>40877</c:v>
                </c:pt>
                <c:pt idx="10">
                  <c:v>40878</c:v>
                </c:pt>
                <c:pt idx="11">
                  <c:v>40879</c:v>
                </c:pt>
                <c:pt idx="12">
                  <c:v>40880</c:v>
                </c:pt>
                <c:pt idx="13">
                  <c:v>40881</c:v>
                </c:pt>
                <c:pt idx="14">
                  <c:v>40882</c:v>
                </c:pt>
                <c:pt idx="15">
                  <c:v>40883</c:v>
                </c:pt>
                <c:pt idx="16">
                  <c:v>40884</c:v>
                </c:pt>
                <c:pt idx="17">
                  <c:v>40885</c:v>
                </c:pt>
                <c:pt idx="18">
                  <c:v>40886</c:v>
                </c:pt>
                <c:pt idx="19">
                  <c:v>40887</c:v>
                </c:pt>
                <c:pt idx="20">
                  <c:v>40888</c:v>
                </c:pt>
                <c:pt idx="21">
                  <c:v>40889</c:v>
                </c:pt>
                <c:pt idx="22">
                  <c:v>40890</c:v>
                </c:pt>
                <c:pt idx="23">
                  <c:v>40891</c:v>
                </c:pt>
                <c:pt idx="24">
                  <c:v>40892</c:v>
                </c:pt>
                <c:pt idx="25">
                  <c:v>40893</c:v>
                </c:pt>
                <c:pt idx="26">
                  <c:v>40894</c:v>
                </c:pt>
                <c:pt idx="27">
                  <c:v>40895</c:v>
                </c:pt>
                <c:pt idx="28">
                  <c:v>40896</c:v>
                </c:pt>
                <c:pt idx="29">
                  <c:v>40897</c:v>
                </c:pt>
                <c:pt idx="30">
                  <c:v>40898</c:v>
                </c:pt>
                <c:pt idx="31">
                  <c:v>40899</c:v>
                </c:pt>
                <c:pt idx="32">
                  <c:v>40900</c:v>
                </c:pt>
                <c:pt idx="33">
                  <c:v>40901</c:v>
                </c:pt>
                <c:pt idx="34">
                  <c:v>40902</c:v>
                </c:pt>
                <c:pt idx="35">
                  <c:v>40903</c:v>
                </c:pt>
                <c:pt idx="36">
                  <c:v>40904</c:v>
                </c:pt>
                <c:pt idx="37">
                  <c:v>40905</c:v>
                </c:pt>
                <c:pt idx="38">
                  <c:v>40906</c:v>
                </c:pt>
                <c:pt idx="39">
                  <c:v>40907</c:v>
                </c:pt>
                <c:pt idx="40">
                  <c:v>40908</c:v>
                </c:pt>
                <c:pt idx="41">
                  <c:v>40909</c:v>
                </c:pt>
                <c:pt idx="42">
                  <c:v>40910</c:v>
                </c:pt>
                <c:pt idx="43">
                  <c:v>40911</c:v>
                </c:pt>
                <c:pt idx="44">
                  <c:v>40912</c:v>
                </c:pt>
                <c:pt idx="45">
                  <c:v>40913</c:v>
                </c:pt>
                <c:pt idx="46">
                  <c:v>40914</c:v>
                </c:pt>
                <c:pt idx="47">
                  <c:v>40915</c:v>
                </c:pt>
                <c:pt idx="48">
                  <c:v>40916</c:v>
                </c:pt>
                <c:pt idx="49">
                  <c:v>40917</c:v>
                </c:pt>
                <c:pt idx="50">
                  <c:v>40918</c:v>
                </c:pt>
                <c:pt idx="51">
                  <c:v>40919</c:v>
                </c:pt>
                <c:pt idx="52">
                  <c:v>40920</c:v>
                </c:pt>
                <c:pt idx="53">
                  <c:v>40921</c:v>
                </c:pt>
                <c:pt idx="54">
                  <c:v>40922</c:v>
                </c:pt>
                <c:pt idx="55">
                  <c:v>40923</c:v>
                </c:pt>
                <c:pt idx="56">
                  <c:v>40924</c:v>
                </c:pt>
                <c:pt idx="57">
                  <c:v>40925</c:v>
                </c:pt>
                <c:pt idx="58">
                  <c:v>40926</c:v>
                </c:pt>
                <c:pt idx="59">
                  <c:v>40927</c:v>
                </c:pt>
                <c:pt idx="60">
                  <c:v>40928</c:v>
                </c:pt>
                <c:pt idx="61">
                  <c:v>40929</c:v>
                </c:pt>
                <c:pt idx="62">
                  <c:v>40930</c:v>
                </c:pt>
                <c:pt idx="63">
                  <c:v>40931</c:v>
                </c:pt>
                <c:pt idx="64">
                  <c:v>40932</c:v>
                </c:pt>
                <c:pt idx="65">
                  <c:v>40933</c:v>
                </c:pt>
                <c:pt idx="66">
                  <c:v>40934</c:v>
                </c:pt>
                <c:pt idx="67">
                  <c:v>40935</c:v>
                </c:pt>
                <c:pt idx="68">
                  <c:v>40936</c:v>
                </c:pt>
                <c:pt idx="69">
                  <c:v>40937</c:v>
                </c:pt>
                <c:pt idx="70">
                  <c:v>40938</c:v>
                </c:pt>
                <c:pt idx="71">
                  <c:v>40939</c:v>
                </c:pt>
                <c:pt idx="72">
                  <c:v>40940</c:v>
                </c:pt>
                <c:pt idx="73">
                  <c:v>40941</c:v>
                </c:pt>
                <c:pt idx="74">
                  <c:v>40942</c:v>
                </c:pt>
                <c:pt idx="75">
                  <c:v>40943</c:v>
                </c:pt>
                <c:pt idx="76">
                  <c:v>40944</c:v>
                </c:pt>
                <c:pt idx="77">
                  <c:v>40945</c:v>
                </c:pt>
                <c:pt idx="78">
                  <c:v>40946</c:v>
                </c:pt>
                <c:pt idx="79">
                  <c:v>40947</c:v>
                </c:pt>
                <c:pt idx="80">
                  <c:v>40948</c:v>
                </c:pt>
                <c:pt idx="81">
                  <c:v>40949</c:v>
                </c:pt>
                <c:pt idx="82">
                  <c:v>40950</c:v>
                </c:pt>
                <c:pt idx="83">
                  <c:v>40951</c:v>
                </c:pt>
                <c:pt idx="84">
                  <c:v>40952</c:v>
                </c:pt>
                <c:pt idx="85">
                  <c:v>40953</c:v>
                </c:pt>
                <c:pt idx="86">
                  <c:v>40954</c:v>
                </c:pt>
                <c:pt idx="87">
                  <c:v>40955</c:v>
                </c:pt>
                <c:pt idx="88">
                  <c:v>40956</c:v>
                </c:pt>
                <c:pt idx="89">
                  <c:v>40957</c:v>
                </c:pt>
                <c:pt idx="90">
                  <c:v>40958</c:v>
                </c:pt>
                <c:pt idx="91">
                  <c:v>40959</c:v>
                </c:pt>
                <c:pt idx="92">
                  <c:v>40960</c:v>
                </c:pt>
                <c:pt idx="93">
                  <c:v>40961</c:v>
                </c:pt>
                <c:pt idx="94">
                  <c:v>40962</c:v>
                </c:pt>
                <c:pt idx="95">
                  <c:v>40963</c:v>
                </c:pt>
                <c:pt idx="96">
                  <c:v>40964</c:v>
                </c:pt>
                <c:pt idx="97">
                  <c:v>40965</c:v>
                </c:pt>
                <c:pt idx="98">
                  <c:v>40966</c:v>
                </c:pt>
                <c:pt idx="99">
                  <c:v>40967</c:v>
                </c:pt>
                <c:pt idx="100">
                  <c:v>40968</c:v>
                </c:pt>
                <c:pt idx="101">
                  <c:v>40969</c:v>
                </c:pt>
                <c:pt idx="102">
                  <c:v>40970</c:v>
                </c:pt>
                <c:pt idx="103">
                  <c:v>40971</c:v>
                </c:pt>
                <c:pt idx="104">
                  <c:v>40972</c:v>
                </c:pt>
                <c:pt idx="105">
                  <c:v>40973</c:v>
                </c:pt>
                <c:pt idx="106">
                  <c:v>40974</c:v>
                </c:pt>
                <c:pt idx="107">
                  <c:v>40975</c:v>
                </c:pt>
                <c:pt idx="108">
                  <c:v>40976</c:v>
                </c:pt>
                <c:pt idx="109">
                  <c:v>40977</c:v>
                </c:pt>
                <c:pt idx="110">
                  <c:v>40978</c:v>
                </c:pt>
                <c:pt idx="111">
                  <c:v>40979</c:v>
                </c:pt>
                <c:pt idx="112">
                  <c:v>40980</c:v>
                </c:pt>
                <c:pt idx="113">
                  <c:v>40981</c:v>
                </c:pt>
                <c:pt idx="114">
                  <c:v>40982</c:v>
                </c:pt>
                <c:pt idx="115">
                  <c:v>40983</c:v>
                </c:pt>
                <c:pt idx="116">
                  <c:v>40984</c:v>
                </c:pt>
                <c:pt idx="117">
                  <c:v>40985</c:v>
                </c:pt>
                <c:pt idx="118">
                  <c:v>40986</c:v>
                </c:pt>
                <c:pt idx="119">
                  <c:v>40987</c:v>
                </c:pt>
                <c:pt idx="120">
                  <c:v>40988</c:v>
                </c:pt>
                <c:pt idx="121">
                  <c:v>40989</c:v>
                </c:pt>
                <c:pt idx="122">
                  <c:v>40990</c:v>
                </c:pt>
                <c:pt idx="123">
                  <c:v>40991</c:v>
                </c:pt>
                <c:pt idx="124">
                  <c:v>40992</c:v>
                </c:pt>
                <c:pt idx="125">
                  <c:v>40993</c:v>
                </c:pt>
                <c:pt idx="126">
                  <c:v>40994</c:v>
                </c:pt>
                <c:pt idx="127">
                  <c:v>40995</c:v>
                </c:pt>
                <c:pt idx="128">
                  <c:v>40996</c:v>
                </c:pt>
                <c:pt idx="129">
                  <c:v>40997</c:v>
                </c:pt>
                <c:pt idx="130">
                  <c:v>40998</c:v>
                </c:pt>
                <c:pt idx="131">
                  <c:v>40999</c:v>
                </c:pt>
                <c:pt idx="132">
                  <c:v>41000</c:v>
                </c:pt>
                <c:pt idx="133">
                  <c:v>41001</c:v>
                </c:pt>
                <c:pt idx="134">
                  <c:v>41002</c:v>
                </c:pt>
                <c:pt idx="135">
                  <c:v>41003</c:v>
                </c:pt>
                <c:pt idx="136">
                  <c:v>41004</c:v>
                </c:pt>
                <c:pt idx="137">
                  <c:v>41005</c:v>
                </c:pt>
                <c:pt idx="138">
                  <c:v>41006</c:v>
                </c:pt>
                <c:pt idx="139">
                  <c:v>41007</c:v>
                </c:pt>
                <c:pt idx="140">
                  <c:v>41008</c:v>
                </c:pt>
                <c:pt idx="141">
                  <c:v>41009</c:v>
                </c:pt>
                <c:pt idx="142">
                  <c:v>41010</c:v>
                </c:pt>
                <c:pt idx="143">
                  <c:v>41011</c:v>
                </c:pt>
                <c:pt idx="144">
                  <c:v>41012</c:v>
                </c:pt>
                <c:pt idx="145">
                  <c:v>41013</c:v>
                </c:pt>
                <c:pt idx="146">
                  <c:v>41014</c:v>
                </c:pt>
                <c:pt idx="147">
                  <c:v>41015</c:v>
                </c:pt>
                <c:pt idx="148">
                  <c:v>41016</c:v>
                </c:pt>
                <c:pt idx="149">
                  <c:v>41017</c:v>
                </c:pt>
                <c:pt idx="150">
                  <c:v>41018</c:v>
                </c:pt>
                <c:pt idx="151">
                  <c:v>41019</c:v>
                </c:pt>
                <c:pt idx="152">
                  <c:v>41020</c:v>
                </c:pt>
                <c:pt idx="153">
                  <c:v>41021</c:v>
                </c:pt>
                <c:pt idx="154">
                  <c:v>41022</c:v>
                </c:pt>
                <c:pt idx="155">
                  <c:v>41023</c:v>
                </c:pt>
                <c:pt idx="156">
                  <c:v>41024</c:v>
                </c:pt>
                <c:pt idx="157">
                  <c:v>41025</c:v>
                </c:pt>
                <c:pt idx="158">
                  <c:v>41026</c:v>
                </c:pt>
                <c:pt idx="159">
                  <c:v>41027</c:v>
                </c:pt>
                <c:pt idx="160">
                  <c:v>41028</c:v>
                </c:pt>
                <c:pt idx="161">
                  <c:v>41029</c:v>
                </c:pt>
                <c:pt idx="162">
                  <c:v>41030</c:v>
                </c:pt>
                <c:pt idx="163">
                  <c:v>41031</c:v>
                </c:pt>
                <c:pt idx="164">
                  <c:v>41032</c:v>
                </c:pt>
                <c:pt idx="165">
                  <c:v>41033</c:v>
                </c:pt>
                <c:pt idx="166">
                  <c:v>41034</c:v>
                </c:pt>
                <c:pt idx="167">
                  <c:v>41035</c:v>
                </c:pt>
                <c:pt idx="168">
                  <c:v>41036</c:v>
                </c:pt>
                <c:pt idx="169">
                  <c:v>41037</c:v>
                </c:pt>
                <c:pt idx="170">
                  <c:v>41038</c:v>
                </c:pt>
                <c:pt idx="171">
                  <c:v>41039</c:v>
                </c:pt>
                <c:pt idx="172">
                  <c:v>41040</c:v>
                </c:pt>
                <c:pt idx="173">
                  <c:v>41041</c:v>
                </c:pt>
                <c:pt idx="174">
                  <c:v>41042</c:v>
                </c:pt>
                <c:pt idx="175">
                  <c:v>41043</c:v>
                </c:pt>
                <c:pt idx="176">
                  <c:v>41044</c:v>
                </c:pt>
                <c:pt idx="177">
                  <c:v>41045</c:v>
                </c:pt>
                <c:pt idx="178">
                  <c:v>41046</c:v>
                </c:pt>
                <c:pt idx="179">
                  <c:v>41047</c:v>
                </c:pt>
                <c:pt idx="180">
                  <c:v>41048</c:v>
                </c:pt>
                <c:pt idx="181">
                  <c:v>41049</c:v>
                </c:pt>
                <c:pt idx="182">
                  <c:v>41050</c:v>
                </c:pt>
                <c:pt idx="183">
                  <c:v>41051</c:v>
                </c:pt>
                <c:pt idx="184">
                  <c:v>41052</c:v>
                </c:pt>
                <c:pt idx="185">
                  <c:v>41053</c:v>
                </c:pt>
                <c:pt idx="186">
                  <c:v>41054</c:v>
                </c:pt>
                <c:pt idx="187">
                  <c:v>41055</c:v>
                </c:pt>
                <c:pt idx="188">
                  <c:v>41056</c:v>
                </c:pt>
                <c:pt idx="189">
                  <c:v>41057</c:v>
                </c:pt>
                <c:pt idx="190">
                  <c:v>41058</c:v>
                </c:pt>
                <c:pt idx="191">
                  <c:v>41059</c:v>
                </c:pt>
                <c:pt idx="192">
                  <c:v>41060</c:v>
                </c:pt>
                <c:pt idx="193">
                  <c:v>41061</c:v>
                </c:pt>
                <c:pt idx="194">
                  <c:v>41062</c:v>
                </c:pt>
                <c:pt idx="195">
                  <c:v>41063</c:v>
                </c:pt>
                <c:pt idx="196">
                  <c:v>41064</c:v>
                </c:pt>
                <c:pt idx="197">
                  <c:v>41065</c:v>
                </c:pt>
                <c:pt idx="198">
                  <c:v>41066</c:v>
                </c:pt>
                <c:pt idx="199">
                  <c:v>41067</c:v>
                </c:pt>
                <c:pt idx="200">
                  <c:v>41068</c:v>
                </c:pt>
                <c:pt idx="201">
                  <c:v>41069</c:v>
                </c:pt>
                <c:pt idx="202">
                  <c:v>41070</c:v>
                </c:pt>
                <c:pt idx="203">
                  <c:v>41071</c:v>
                </c:pt>
                <c:pt idx="204">
                  <c:v>41072</c:v>
                </c:pt>
                <c:pt idx="205">
                  <c:v>41073</c:v>
                </c:pt>
                <c:pt idx="206">
                  <c:v>41074</c:v>
                </c:pt>
              </c:numCache>
            </c:numRef>
          </c:cat>
          <c:val>
            <c:numRef>
              <c:f>white_production!$X$22:$X$228</c:f>
              <c:numCache>
                <c:formatCode>0.00%</c:formatCode>
                <c:ptCount val="207"/>
                <c:pt idx="11">
                  <c:v>3.5141304217827501E-3</c:v>
                </c:pt>
                <c:pt idx="12">
                  <c:v>3.8417714052254359E-2</c:v>
                </c:pt>
                <c:pt idx="13">
                  <c:v>5.5611852187405678E-2</c:v>
                </c:pt>
                <c:pt idx="14">
                  <c:v>8.6913009177933764E-2</c:v>
                </c:pt>
                <c:pt idx="15">
                  <c:v>0.12157119428903554</c:v>
                </c:pt>
                <c:pt idx="16">
                  <c:v>0.11156773479005311</c:v>
                </c:pt>
                <c:pt idx="17">
                  <c:v>0.134044290150822</c:v>
                </c:pt>
                <c:pt idx="18">
                  <c:v>0.13545643903123927</c:v>
                </c:pt>
                <c:pt idx="19">
                  <c:v>0.15906292020989629</c:v>
                </c:pt>
                <c:pt idx="20">
                  <c:v>0.20678295091571799</c:v>
                </c:pt>
                <c:pt idx="21">
                  <c:v>0.20666178724243578</c:v>
                </c:pt>
                <c:pt idx="22">
                  <c:v>0.27542543495115618</c:v>
                </c:pt>
                <c:pt idx="23">
                  <c:v>0.27036656366917622</c:v>
                </c:pt>
                <c:pt idx="24">
                  <c:v>0.31176957581049641</c:v>
                </c:pt>
                <c:pt idx="25">
                  <c:v>0.42075923821330208</c:v>
                </c:pt>
                <c:pt idx="26">
                  <c:v>0.35778823584303604</c:v>
                </c:pt>
                <c:pt idx="27">
                  <c:v>0.37760305888811319</c:v>
                </c:pt>
                <c:pt idx="28">
                  <c:v>0.44312741661064287</c:v>
                </c:pt>
                <c:pt idx="29">
                  <c:v>0.48299448798307398</c:v>
                </c:pt>
                <c:pt idx="30">
                  <c:v>0.54574430685032294</c:v>
                </c:pt>
                <c:pt idx="31">
                  <c:v>0.55282031852491287</c:v>
                </c:pt>
                <c:pt idx="32">
                  <c:v>0.53377190074737046</c:v>
                </c:pt>
                <c:pt idx="33">
                  <c:v>0.56442737318603042</c:v>
                </c:pt>
                <c:pt idx="34">
                  <c:v>0.6693208293288706</c:v>
                </c:pt>
                <c:pt idx="35">
                  <c:v>0.68314946408772526</c:v>
                </c:pt>
                <c:pt idx="36">
                  <c:v>0.65188285779126043</c:v>
                </c:pt>
                <c:pt idx="37">
                  <c:v>0.66417271685248114</c:v>
                </c:pt>
                <c:pt idx="38">
                  <c:v>0.64687723001474717</c:v>
                </c:pt>
                <c:pt idx="39">
                  <c:v>0.65695044057302476</c:v>
                </c:pt>
                <c:pt idx="40">
                  <c:v>0.54666728286992594</c:v>
                </c:pt>
                <c:pt idx="41">
                  <c:v>0.48816882355034152</c:v>
                </c:pt>
                <c:pt idx="42">
                  <c:v>0.45851133462095989</c:v>
                </c:pt>
                <c:pt idx="43">
                  <c:v>0.5064183820323358</c:v>
                </c:pt>
                <c:pt idx="44">
                  <c:v>0.5758827000983483</c:v>
                </c:pt>
                <c:pt idx="45">
                  <c:v>0.57829504727612613</c:v>
                </c:pt>
                <c:pt idx="46">
                  <c:v>0.70143165378077987</c:v>
                </c:pt>
                <c:pt idx="47">
                  <c:v>0.77774262006772221</c:v>
                </c:pt>
                <c:pt idx="48">
                  <c:v>0.77591689642631567</c:v>
                </c:pt>
                <c:pt idx="49">
                  <c:v>0.83030810507604136</c:v>
                </c:pt>
                <c:pt idx="50">
                  <c:v>0.78158572034579177</c:v>
                </c:pt>
                <c:pt idx="51">
                  <c:v>0.80119693053995922</c:v>
                </c:pt>
                <c:pt idx="52">
                  <c:v>0.85029523863381562</c:v>
                </c:pt>
                <c:pt idx="53">
                  <c:v>0.86014248174682029</c:v>
                </c:pt>
                <c:pt idx="54">
                  <c:v>0.84996626877752335</c:v>
                </c:pt>
                <c:pt idx="55">
                  <c:v>0.91419349894730773</c:v>
                </c:pt>
                <c:pt idx="56">
                  <c:v>0.97792845555296459</c:v>
                </c:pt>
                <c:pt idx="57">
                  <c:v>0.94495262346815334</c:v>
                </c:pt>
                <c:pt idx="58">
                  <c:v>0.95813016959222685</c:v>
                </c:pt>
                <c:pt idx="59">
                  <c:v>0.93126744791592919</c:v>
                </c:pt>
                <c:pt idx="60">
                  <c:v>0.93902074178568329</c:v>
                </c:pt>
                <c:pt idx="61">
                  <c:v>0.96437557667544227</c:v>
                </c:pt>
                <c:pt idx="62">
                  <c:v>0.96840058488122671</c:v>
                </c:pt>
                <c:pt idx="63">
                  <c:v>0.95160008841433819</c:v>
                </c:pt>
                <c:pt idx="64">
                  <c:v>0.94387239749480256</c:v>
                </c:pt>
                <c:pt idx="65">
                  <c:v>1</c:v>
                </c:pt>
                <c:pt idx="66">
                  <c:v>0.94782151229568712</c:v>
                </c:pt>
                <c:pt idx="67">
                  <c:v>0.91624985585420726</c:v>
                </c:pt>
                <c:pt idx="68">
                  <c:v>0.93008628666710325</c:v>
                </c:pt>
                <c:pt idx="69">
                  <c:v>0.92624652333640589</c:v>
                </c:pt>
                <c:pt idx="70">
                  <c:v>0.88706072077767173</c:v>
                </c:pt>
                <c:pt idx="71">
                  <c:v>0.86943957150051876</c:v>
                </c:pt>
                <c:pt idx="72">
                  <c:v>0.86213815346030209</c:v>
                </c:pt>
                <c:pt idx="73">
                  <c:v>0.88015973642249612</c:v>
                </c:pt>
                <c:pt idx="74">
                  <c:v>0.83735511779202165</c:v>
                </c:pt>
                <c:pt idx="75">
                  <c:v>0.79533143343890089</c:v>
                </c:pt>
                <c:pt idx="76">
                  <c:v>0.81160303851205828</c:v>
                </c:pt>
                <c:pt idx="77">
                  <c:v>0.81767746395542562</c:v>
                </c:pt>
                <c:pt idx="78">
                  <c:v>0.88040336311140122</c:v>
                </c:pt>
                <c:pt idx="79">
                  <c:v>0.87994785502941808</c:v>
                </c:pt>
                <c:pt idx="80">
                  <c:v>0.94957311436264114</c:v>
                </c:pt>
                <c:pt idx="81">
                  <c:v>0.94236826108276295</c:v>
                </c:pt>
                <c:pt idx="82">
                  <c:v>0.90711104962202649</c:v>
                </c:pt>
                <c:pt idx="83">
                  <c:v>0.93247878934367923</c:v>
                </c:pt>
                <c:pt idx="84">
                  <c:v>0.98655224973004996</c:v>
                </c:pt>
                <c:pt idx="85">
                  <c:v>0.97782775652154885</c:v>
                </c:pt>
                <c:pt idx="86">
                  <c:v>0.91089889832011162</c:v>
                </c:pt>
                <c:pt idx="87">
                  <c:v>0.8510508357355121</c:v>
                </c:pt>
                <c:pt idx="88">
                  <c:v>0.84870974567292778</c:v>
                </c:pt>
                <c:pt idx="89">
                  <c:v>0.80955583606256165</c:v>
                </c:pt>
                <c:pt idx="90">
                  <c:v>0.77678524100659119</c:v>
                </c:pt>
                <c:pt idx="91">
                  <c:v>0.78228455981160372</c:v>
                </c:pt>
                <c:pt idx="92">
                  <c:v>0.80477337033308505</c:v>
                </c:pt>
                <c:pt idx="93">
                  <c:v>0.85804522508669634</c:v>
                </c:pt>
                <c:pt idx="94">
                  <c:v>0.92362273772316728</c:v>
                </c:pt>
                <c:pt idx="95">
                  <c:v>0.91359964043653807</c:v>
                </c:pt>
                <c:pt idx="96">
                  <c:v>0.89470631688567115</c:v>
                </c:pt>
                <c:pt idx="97">
                  <c:v>0.95832551390096554</c:v>
                </c:pt>
                <c:pt idx="98">
                  <c:v>0.95111933174822993</c:v>
                </c:pt>
                <c:pt idx="99">
                  <c:v>0.96342144597016233</c:v>
                </c:pt>
                <c:pt idx="101">
                  <c:v>0.99431552491142183</c:v>
                </c:pt>
                <c:pt idx="102">
                  <c:v>0.90937500599838039</c:v>
                </c:pt>
                <c:pt idx="103">
                  <c:v>0.88513518402008684</c:v>
                </c:pt>
                <c:pt idx="104">
                  <c:v>0.85228648077114111</c:v>
                </c:pt>
                <c:pt idx="105">
                  <c:v>0.88876433576953828</c:v>
                </c:pt>
                <c:pt idx="106">
                  <c:v>0.87508093204779436</c:v>
                </c:pt>
                <c:pt idx="107">
                  <c:v>0.84028720190612494</c:v>
                </c:pt>
                <c:pt idx="108">
                  <c:v>0.8880099789491781</c:v>
                </c:pt>
                <c:pt idx="109">
                  <c:v>0.88907484905849488</c:v>
                </c:pt>
                <c:pt idx="110">
                  <c:v>0.88506416314896619</c:v>
                </c:pt>
                <c:pt idx="111">
                  <c:v>0.9249787786388648</c:v>
                </c:pt>
                <c:pt idx="112">
                  <c:v>0.84998310116693632</c:v>
                </c:pt>
                <c:pt idx="113">
                  <c:v>0.93567782924780807</c:v>
                </c:pt>
                <c:pt idx="114">
                  <c:v>0.89456811410941728</c:v>
                </c:pt>
                <c:pt idx="115">
                  <c:v>0.88303084003810817</c:v>
                </c:pt>
                <c:pt idx="116">
                  <c:v>0.8873555828975207</c:v>
                </c:pt>
                <c:pt idx="117">
                  <c:v>0.84917514647501047</c:v>
                </c:pt>
                <c:pt idx="118">
                  <c:v>0.85022259358476138</c:v>
                </c:pt>
                <c:pt idx="119">
                  <c:v>0.82301318374752919</c:v>
                </c:pt>
                <c:pt idx="120">
                  <c:v>0.76377439459875307</c:v>
                </c:pt>
                <c:pt idx="121">
                  <c:v>0.75503011595005876</c:v>
                </c:pt>
                <c:pt idx="122">
                  <c:v>0.72937991692181936</c:v>
                </c:pt>
                <c:pt idx="123">
                  <c:v>0.75583231219297653</c:v>
                </c:pt>
                <c:pt idx="124">
                  <c:v>0.73578537935701349</c:v>
                </c:pt>
                <c:pt idx="125">
                  <c:v>0.71975562914230307</c:v>
                </c:pt>
                <c:pt idx="126">
                  <c:v>0.75249108289403821</c:v>
                </c:pt>
                <c:pt idx="127">
                  <c:v>0.70768178574525009</c:v>
                </c:pt>
                <c:pt idx="128">
                  <c:v>0.66852403716885278</c:v>
                </c:pt>
                <c:pt idx="129">
                  <c:v>0.58511231264184538</c:v>
                </c:pt>
                <c:pt idx="130">
                  <c:v>0.59378899595830703</c:v>
                </c:pt>
                <c:pt idx="131">
                  <c:v>0.58683645133660423</c:v>
                </c:pt>
                <c:pt idx="132">
                  <c:v>0.5604894799780874</c:v>
                </c:pt>
                <c:pt idx="133">
                  <c:v>0.52273649765520158</c:v>
                </c:pt>
                <c:pt idx="134">
                  <c:v>0.53732678326984284</c:v>
                </c:pt>
                <c:pt idx="135">
                  <c:v>0.49067448713259582</c:v>
                </c:pt>
                <c:pt idx="136">
                  <c:v>0.48873831939222895</c:v>
                </c:pt>
                <c:pt idx="137">
                  <c:v>0.39852867198205344</c:v>
                </c:pt>
                <c:pt idx="138">
                  <c:v>0.38378955260837638</c:v>
                </c:pt>
                <c:pt idx="139">
                  <c:v>0.38043296744542332</c:v>
                </c:pt>
                <c:pt idx="140">
                  <c:v>0.36903684920113167</c:v>
                </c:pt>
                <c:pt idx="141">
                  <c:v>0.2974649387972787</c:v>
                </c:pt>
                <c:pt idx="142">
                  <c:v>0.23069454130040737</c:v>
                </c:pt>
                <c:pt idx="143">
                  <c:v>0.15260628140477148</c:v>
                </c:pt>
                <c:pt idx="144">
                  <c:v>0.10280308009101848</c:v>
                </c:pt>
                <c:pt idx="145">
                  <c:v>0.11005281974267953</c:v>
                </c:pt>
                <c:pt idx="146">
                  <c:v>8.9465626267504372E-2</c:v>
                </c:pt>
                <c:pt idx="147">
                  <c:v>7.8492532546686242E-2</c:v>
                </c:pt>
                <c:pt idx="148">
                  <c:v>0.10848770283213763</c:v>
                </c:pt>
                <c:pt idx="149">
                  <c:v>0.15058787120032735</c:v>
                </c:pt>
                <c:pt idx="150">
                  <c:v>0.15995494825738191</c:v>
                </c:pt>
                <c:pt idx="151">
                  <c:v>0.14175086675731485</c:v>
                </c:pt>
                <c:pt idx="152">
                  <c:v>0.31761389953750657</c:v>
                </c:pt>
                <c:pt idx="153">
                  <c:v>0.17315567583002947</c:v>
                </c:pt>
                <c:pt idx="154">
                  <c:v>0.18299405979071573</c:v>
                </c:pt>
                <c:pt idx="155">
                  <c:v>0.18218167552261685</c:v>
                </c:pt>
                <c:pt idx="156">
                  <c:v>0.14976190289867189</c:v>
                </c:pt>
                <c:pt idx="157">
                  <c:v>0</c:v>
                </c:pt>
                <c:pt idx="158">
                  <c:v>0.13738847250052616</c:v>
                </c:pt>
                <c:pt idx="159">
                  <c:v>0.13889083708210764</c:v>
                </c:pt>
                <c:pt idx="160">
                  <c:v>0.12303443094785346</c:v>
                </c:pt>
                <c:pt idx="161">
                  <c:v>0.12820522285419092</c:v>
                </c:pt>
                <c:pt idx="162">
                  <c:v>0.10976194424138071</c:v>
                </c:pt>
                <c:pt idx="163">
                  <c:v>9.5040247867269403E-2</c:v>
                </c:pt>
                <c:pt idx="164">
                  <c:v>5.1859262915573377E-2</c:v>
                </c:pt>
                <c:pt idx="165">
                  <c:v>3.3357661549964661E-2</c:v>
                </c:pt>
                <c:pt idx="166">
                  <c:v>3.2437786233674472E-2</c:v>
                </c:pt>
                <c:pt idx="167">
                  <c:v>-2.4068840338437231E-2</c:v>
                </c:pt>
                <c:pt idx="168">
                  <c:v>1.7083398731103538E-2</c:v>
                </c:pt>
                <c:pt idx="169">
                  <c:v>2.4657973967971399E-3</c:v>
                </c:pt>
                <c:pt idx="170">
                  <c:v>1.1073940404777575E-3</c:v>
                </c:pt>
                <c:pt idx="171">
                  <c:v>1.3288728485733088E-4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A8-4BA9-B89A-FFC23ED60717}"/>
            </c:ext>
          </c:extLst>
        </c:ser>
        <c:ser>
          <c:idx val="3"/>
          <c:order val="3"/>
          <c:tx>
            <c:strRef>
              <c:f>white_production!$Z$1:$Z$21</c:f>
              <c:strCache>
                <c:ptCount val="2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white_production!$S$22:$S$228</c:f>
              <c:numCache>
                <c:formatCode>m/d/yyyy</c:formatCode>
                <c:ptCount val="207"/>
                <c:pt idx="0">
                  <c:v>40868</c:v>
                </c:pt>
                <c:pt idx="1">
                  <c:v>40869</c:v>
                </c:pt>
                <c:pt idx="2">
                  <c:v>40870</c:v>
                </c:pt>
                <c:pt idx="3">
                  <c:v>40871</c:v>
                </c:pt>
                <c:pt idx="4">
                  <c:v>40872</c:v>
                </c:pt>
                <c:pt idx="5">
                  <c:v>40873</c:v>
                </c:pt>
                <c:pt idx="6">
                  <c:v>40874</c:v>
                </c:pt>
                <c:pt idx="7">
                  <c:v>40875</c:v>
                </c:pt>
                <c:pt idx="8">
                  <c:v>40876</c:v>
                </c:pt>
                <c:pt idx="9">
                  <c:v>40877</c:v>
                </c:pt>
                <c:pt idx="10">
                  <c:v>40878</c:v>
                </c:pt>
                <c:pt idx="11">
                  <c:v>40879</c:v>
                </c:pt>
                <c:pt idx="12">
                  <c:v>40880</c:v>
                </c:pt>
                <c:pt idx="13">
                  <c:v>40881</c:v>
                </c:pt>
                <c:pt idx="14">
                  <c:v>40882</c:v>
                </c:pt>
                <c:pt idx="15">
                  <c:v>40883</c:v>
                </c:pt>
                <c:pt idx="16">
                  <c:v>40884</c:v>
                </c:pt>
                <c:pt idx="17">
                  <c:v>40885</c:v>
                </c:pt>
                <c:pt idx="18">
                  <c:v>40886</c:v>
                </c:pt>
                <c:pt idx="19">
                  <c:v>40887</c:v>
                </c:pt>
                <c:pt idx="20">
                  <c:v>40888</c:v>
                </c:pt>
                <c:pt idx="21">
                  <c:v>40889</c:v>
                </c:pt>
                <c:pt idx="22">
                  <c:v>40890</c:v>
                </c:pt>
                <c:pt idx="23">
                  <c:v>40891</c:v>
                </c:pt>
                <c:pt idx="24">
                  <c:v>40892</c:v>
                </c:pt>
                <c:pt idx="25">
                  <c:v>40893</c:v>
                </c:pt>
                <c:pt idx="26">
                  <c:v>40894</c:v>
                </c:pt>
                <c:pt idx="27">
                  <c:v>40895</c:v>
                </c:pt>
                <c:pt idx="28">
                  <c:v>40896</c:v>
                </c:pt>
                <c:pt idx="29">
                  <c:v>40897</c:v>
                </c:pt>
                <c:pt idx="30">
                  <c:v>40898</c:v>
                </c:pt>
                <c:pt idx="31">
                  <c:v>40899</c:v>
                </c:pt>
                <c:pt idx="32">
                  <c:v>40900</c:v>
                </c:pt>
                <c:pt idx="33">
                  <c:v>40901</c:v>
                </c:pt>
                <c:pt idx="34">
                  <c:v>40902</c:v>
                </c:pt>
                <c:pt idx="35">
                  <c:v>40903</c:v>
                </c:pt>
                <c:pt idx="36">
                  <c:v>40904</c:v>
                </c:pt>
                <c:pt idx="37">
                  <c:v>40905</c:v>
                </c:pt>
                <c:pt idx="38">
                  <c:v>40906</c:v>
                </c:pt>
                <c:pt idx="39">
                  <c:v>40907</c:v>
                </c:pt>
                <c:pt idx="40">
                  <c:v>40908</c:v>
                </c:pt>
                <c:pt idx="41">
                  <c:v>40909</c:v>
                </c:pt>
                <c:pt idx="42">
                  <c:v>40910</c:v>
                </c:pt>
                <c:pt idx="43">
                  <c:v>40911</c:v>
                </c:pt>
                <c:pt idx="44">
                  <c:v>40912</c:v>
                </c:pt>
                <c:pt idx="45">
                  <c:v>40913</c:v>
                </c:pt>
                <c:pt idx="46">
                  <c:v>40914</c:v>
                </c:pt>
                <c:pt idx="47">
                  <c:v>40915</c:v>
                </c:pt>
                <c:pt idx="48">
                  <c:v>40916</c:v>
                </c:pt>
                <c:pt idx="49">
                  <c:v>40917</c:v>
                </c:pt>
                <c:pt idx="50">
                  <c:v>40918</c:v>
                </c:pt>
                <c:pt idx="51">
                  <c:v>40919</c:v>
                </c:pt>
                <c:pt idx="52">
                  <c:v>40920</c:v>
                </c:pt>
                <c:pt idx="53">
                  <c:v>40921</c:v>
                </c:pt>
                <c:pt idx="54">
                  <c:v>40922</c:v>
                </c:pt>
                <c:pt idx="55">
                  <c:v>40923</c:v>
                </c:pt>
                <c:pt idx="56">
                  <c:v>40924</c:v>
                </c:pt>
                <c:pt idx="57">
                  <c:v>40925</c:v>
                </c:pt>
                <c:pt idx="58">
                  <c:v>40926</c:v>
                </c:pt>
                <c:pt idx="59">
                  <c:v>40927</c:v>
                </c:pt>
                <c:pt idx="60">
                  <c:v>40928</c:v>
                </c:pt>
                <c:pt idx="61">
                  <c:v>40929</c:v>
                </c:pt>
                <c:pt idx="62">
                  <c:v>40930</c:v>
                </c:pt>
                <c:pt idx="63">
                  <c:v>40931</c:v>
                </c:pt>
                <c:pt idx="64">
                  <c:v>40932</c:v>
                </c:pt>
                <c:pt idx="65">
                  <c:v>40933</c:v>
                </c:pt>
                <c:pt idx="66">
                  <c:v>40934</c:v>
                </c:pt>
                <c:pt idx="67">
                  <c:v>40935</c:v>
                </c:pt>
                <c:pt idx="68">
                  <c:v>40936</c:v>
                </c:pt>
                <c:pt idx="69">
                  <c:v>40937</c:v>
                </c:pt>
                <c:pt idx="70">
                  <c:v>40938</c:v>
                </c:pt>
                <c:pt idx="71">
                  <c:v>40939</c:v>
                </c:pt>
                <c:pt idx="72">
                  <c:v>40940</c:v>
                </c:pt>
                <c:pt idx="73">
                  <c:v>40941</c:v>
                </c:pt>
                <c:pt idx="74">
                  <c:v>40942</c:v>
                </c:pt>
                <c:pt idx="75">
                  <c:v>40943</c:v>
                </c:pt>
                <c:pt idx="76">
                  <c:v>40944</c:v>
                </c:pt>
                <c:pt idx="77">
                  <c:v>40945</c:v>
                </c:pt>
                <c:pt idx="78">
                  <c:v>40946</c:v>
                </c:pt>
                <c:pt idx="79">
                  <c:v>40947</c:v>
                </c:pt>
                <c:pt idx="80">
                  <c:v>40948</c:v>
                </c:pt>
                <c:pt idx="81">
                  <c:v>40949</c:v>
                </c:pt>
                <c:pt idx="82">
                  <c:v>40950</c:v>
                </c:pt>
                <c:pt idx="83">
                  <c:v>40951</c:v>
                </c:pt>
                <c:pt idx="84">
                  <c:v>40952</c:v>
                </c:pt>
                <c:pt idx="85">
                  <c:v>40953</c:v>
                </c:pt>
                <c:pt idx="86">
                  <c:v>40954</c:v>
                </c:pt>
                <c:pt idx="87">
                  <c:v>40955</c:v>
                </c:pt>
                <c:pt idx="88">
                  <c:v>40956</c:v>
                </c:pt>
                <c:pt idx="89">
                  <c:v>40957</c:v>
                </c:pt>
                <c:pt idx="90">
                  <c:v>40958</c:v>
                </c:pt>
                <c:pt idx="91">
                  <c:v>40959</c:v>
                </c:pt>
                <c:pt idx="92">
                  <c:v>40960</c:v>
                </c:pt>
                <c:pt idx="93">
                  <c:v>40961</c:v>
                </c:pt>
                <c:pt idx="94">
                  <c:v>40962</c:v>
                </c:pt>
                <c:pt idx="95">
                  <c:v>40963</c:v>
                </c:pt>
                <c:pt idx="96">
                  <c:v>40964</c:v>
                </c:pt>
                <c:pt idx="97">
                  <c:v>40965</c:v>
                </c:pt>
                <c:pt idx="98">
                  <c:v>40966</c:v>
                </c:pt>
                <c:pt idx="99">
                  <c:v>40967</c:v>
                </c:pt>
                <c:pt idx="100">
                  <c:v>40968</c:v>
                </c:pt>
                <c:pt idx="101">
                  <c:v>40969</c:v>
                </c:pt>
                <c:pt idx="102">
                  <c:v>40970</c:v>
                </c:pt>
                <c:pt idx="103">
                  <c:v>40971</c:v>
                </c:pt>
                <c:pt idx="104">
                  <c:v>40972</c:v>
                </c:pt>
                <c:pt idx="105">
                  <c:v>40973</c:v>
                </c:pt>
                <c:pt idx="106">
                  <c:v>40974</c:v>
                </c:pt>
                <c:pt idx="107">
                  <c:v>40975</c:v>
                </c:pt>
                <c:pt idx="108">
                  <c:v>40976</c:v>
                </c:pt>
                <c:pt idx="109">
                  <c:v>40977</c:v>
                </c:pt>
                <c:pt idx="110">
                  <c:v>40978</c:v>
                </c:pt>
                <c:pt idx="111">
                  <c:v>40979</c:v>
                </c:pt>
                <c:pt idx="112">
                  <c:v>40980</c:v>
                </c:pt>
                <c:pt idx="113">
                  <c:v>40981</c:v>
                </c:pt>
                <c:pt idx="114">
                  <c:v>40982</c:v>
                </c:pt>
                <c:pt idx="115">
                  <c:v>40983</c:v>
                </c:pt>
                <c:pt idx="116">
                  <c:v>40984</c:v>
                </c:pt>
                <c:pt idx="117">
                  <c:v>40985</c:v>
                </c:pt>
                <c:pt idx="118">
                  <c:v>40986</c:v>
                </c:pt>
                <c:pt idx="119">
                  <c:v>40987</c:v>
                </c:pt>
                <c:pt idx="120">
                  <c:v>40988</c:v>
                </c:pt>
                <c:pt idx="121">
                  <c:v>40989</c:v>
                </c:pt>
                <c:pt idx="122">
                  <c:v>40990</c:v>
                </c:pt>
                <c:pt idx="123">
                  <c:v>40991</c:v>
                </c:pt>
                <c:pt idx="124">
                  <c:v>40992</c:v>
                </c:pt>
                <c:pt idx="125">
                  <c:v>40993</c:v>
                </c:pt>
                <c:pt idx="126">
                  <c:v>40994</c:v>
                </c:pt>
                <c:pt idx="127">
                  <c:v>40995</c:v>
                </c:pt>
                <c:pt idx="128">
                  <c:v>40996</c:v>
                </c:pt>
                <c:pt idx="129">
                  <c:v>40997</c:v>
                </c:pt>
                <c:pt idx="130">
                  <c:v>40998</c:v>
                </c:pt>
                <c:pt idx="131">
                  <c:v>40999</c:v>
                </c:pt>
                <c:pt idx="132">
                  <c:v>41000</c:v>
                </c:pt>
                <c:pt idx="133">
                  <c:v>41001</c:v>
                </c:pt>
                <c:pt idx="134">
                  <c:v>41002</c:v>
                </c:pt>
                <c:pt idx="135">
                  <c:v>41003</c:v>
                </c:pt>
                <c:pt idx="136">
                  <c:v>41004</c:v>
                </c:pt>
                <c:pt idx="137">
                  <c:v>41005</c:v>
                </c:pt>
                <c:pt idx="138">
                  <c:v>41006</c:v>
                </c:pt>
                <c:pt idx="139">
                  <c:v>41007</c:v>
                </c:pt>
                <c:pt idx="140">
                  <c:v>41008</c:v>
                </c:pt>
                <c:pt idx="141">
                  <c:v>41009</c:v>
                </c:pt>
                <c:pt idx="142">
                  <c:v>41010</c:v>
                </c:pt>
                <c:pt idx="143">
                  <c:v>41011</c:v>
                </c:pt>
                <c:pt idx="144">
                  <c:v>41012</c:v>
                </c:pt>
                <c:pt idx="145">
                  <c:v>41013</c:v>
                </c:pt>
                <c:pt idx="146">
                  <c:v>41014</c:v>
                </c:pt>
                <c:pt idx="147">
                  <c:v>41015</c:v>
                </c:pt>
                <c:pt idx="148">
                  <c:v>41016</c:v>
                </c:pt>
                <c:pt idx="149">
                  <c:v>41017</c:v>
                </c:pt>
                <c:pt idx="150">
                  <c:v>41018</c:v>
                </c:pt>
                <c:pt idx="151">
                  <c:v>41019</c:v>
                </c:pt>
                <c:pt idx="152">
                  <c:v>41020</c:v>
                </c:pt>
                <c:pt idx="153">
                  <c:v>41021</c:v>
                </c:pt>
                <c:pt idx="154">
                  <c:v>41022</c:v>
                </c:pt>
                <c:pt idx="155">
                  <c:v>41023</c:v>
                </c:pt>
                <c:pt idx="156">
                  <c:v>41024</c:v>
                </c:pt>
                <c:pt idx="157">
                  <c:v>41025</c:v>
                </c:pt>
                <c:pt idx="158">
                  <c:v>41026</c:v>
                </c:pt>
                <c:pt idx="159">
                  <c:v>41027</c:v>
                </c:pt>
                <c:pt idx="160">
                  <c:v>41028</c:v>
                </c:pt>
                <c:pt idx="161">
                  <c:v>41029</c:v>
                </c:pt>
                <c:pt idx="162">
                  <c:v>41030</c:v>
                </c:pt>
                <c:pt idx="163">
                  <c:v>41031</c:v>
                </c:pt>
                <c:pt idx="164">
                  <c:v>41032</c:v>
                </c:pt>
                <c:pt idx="165">
                  <c:v>41033</c:v>
                </c:pt>
                <c:pt idx="166">
                  <c:v>41034</c:v>
                </c:pt>
                <c:pt idx="167">
                  <c:v>41035</c:v>
                </c:pt>
                <c:pt idx="168">
                  <c:v>41036</c:v>
                </c:pt>
                <c:pt idx="169">
                  <c:v>41037</c:v>
                </c:pt>
                <c:pt idx="170">
                  <c:v>41038</c:v>
                </c:pt>
                <c:pt idx="171">
                  <c:v>41039</c:v>
                </c:pt>
                <c:pt idx="172">
                  <c:v>41040</c:v>
                </c:pt>
                <c:pt idx="173">
                  <c:v>41041</c:v>
                </c:pt>
                <c:pt idx="174">
                  <c:v>41042</c:v>
                </c:pt>
                <c:pt idx="175">
                  <c:v>41043</c:v>
                </c:pt>
                <c:pt idx="176">
                  <c:v>41044</c:v>
                </c:pt>
                <c:pt idx="177">
                  <c:v>41045</c:v>
                </c:pt>
                <c:pt idx="178">
                  <c:v>41046</c:v>
                </c:pt>
                <c:pt idx="179">
                  <c:v>41047</c:v>
                </c:pt>
                <c:pt idx="180">
                  <c:v>41048</c:v>
                </c:pt>
                <c:pt idx="181">
                  <c:v>41049</c:v>
                </c:pt>
                <c:pt idx="182">
                  <c:v>41050</c:v>
                </c:pt>
                <c:pt idx="183">
                  <c:v>41051</c:v>
                </c:pt>
                <c:pt idx="184">
                  <c:v>41052</c:v>
                </c:pt>
                <c:pt idx="185">
                  <c:v>41053</c:v>
                </c:pt>
                <c:pt idx="186">
                  <c:v>41054</c:v>
                </c:pt>
                <c:pt idx="187">
                  <c:v>41055</c:v>
                </c:pt>
                <c:pt idx="188">
                  <c:v>41056</c:v>
                </c:pt>
                <c:pt idx="189">
                  <c:v>41057</c:v>
                </c:pt>
                <c:pt idx="190">
                  <c:v>41058</c:v>
                </c:pt>
                <c:pt idx="191">
                  <c:v>41059</c:v>
                </c:pt>
                <c:pt idx="192">
                  <c:v>41060</c:v>
                </c:pt>
                <c:pt idx="193">
                  <c:v>41061</c:v>
                </c:pt>
                <c:pt idx="194">
                  <c:v>41062</c:v>
                </c:pt>
                <c:pt idx="195">
                  <c:v>41063</c:v>
                </c:pt>
                <c:pt idx="196">
                  <c:v>41064</c:v>
                </c:pt>
                <c:pt idx="197">
                  <c:v>41065</c:v>
                </c:pt>
                <c:pt idx="198">
                  <c:v>41066</c:v>
                </c:pt>
                <c:pt idx="199">
                  <c:v>41067</c:v>
                </c:pt>
                <c:pt idx="200">
                  <c:v>41068</c:v>
                </c:pt>
                <c:pt idx="201">
                  <c:v>41069</c:v>
                </c:pt>
                <c:pt idx="202">
                  <c:v>41070</c:v>
                </c:pt>
                <c:pt idx="203">
                  <c:v>41071</c:v>
                </c:pt>
                <c:pt idx="204">
                  <c:v>41072</c:v>
                </c:pt>
                <c:pt idx="205">
                  <c:v>41073</c:v>
                </c:pt>
                <c:pt idx="206">
                  <c:v>41074</c:v>
                </c:pt>
              </c:numCache>
            </c:numRef>
          </c:cat>
          <c:val>
            <c:numRef>
              <c:f>white_production!$Z$22:$Z$228</c:f>
              <c:numCache>
                <c:formatCode>0.00%</c:formatCode>
                <c:ptCount val="207"/>
                <c:pt idx="10">
                  <c:v>2.288951904034546E-2</c:v>
                </c:pt>
                <c:pt idx="11">
                  <c:v>3.1768599535450033E-2</c:v>
                </c:pt>
                <c:pt idx="12">
                  <c:v>2.391887639356961E-2</c:v>
                </c:pt>
                <c:pt idx="13">
                  <c:v>1.3178452313477713E-2</c:v>
                </c:pt>
                <c:pt idx="14">
                  <c:v>5.1914718209057825E-2</c:v>
                </c:pt>
                <c:pt idx="15">
                  <c:v>8.9755827469693281E-2</c:v>
                </c:pt>
                <c:pt idx="16">
                  <c:v>0.16978646948185389</c:v>
                </c:pt>
                <c:pt idx="17">
                  <c:v>0.16670800398119059</c:v>
                </c:pt>
                <c:pt idx="18">
                  <c:v>0.14456997985242548</c:v>
                </c:pt>
                <c:pt idx="19">
                  <c:v>0.21686952517107644</c:v>
                </c:pt>
                <c:pt idx="20">
                  <c:v>0.22845270647333565</c:v>
                </c:pt>
                <c:pt idx="21">
                  <c:v>0.28590284042661218</c:v>
                </c:pt>
                <c:pt idx="22">
                  <c:v>0.30109867013201391</c:v>
                </c:pt>
                <c:pt idx="23">
                  <c:v>0.26937082569539056</c:v>
                </c:pt>
                <c:pt idx="24">
                  <c:v>0.25118575504497132</c:v>
                </c:pt>
                <c:pt idx="25">
                  <c:v>0.32536105378712321</c:v>
                </c:pt>
                <c:pt idx="26">
                  <c:v>0.39716658908642394</c:v>
                </c:pt>
                <c:pt idx="27">
                  <c:v>0.38928979291460913</c:v>
                </c:pt>
                <c:pt idx="28">
                  <c:v>0.39482520865882748</c:v>
                </c:pt>
                <c:pt idx="29">
                  <c:v>0.36790704809945718</c:v>
                </c:pt>
                <c:pt idx="30">
                  <c:v>0.43005915602594652</c:v>
                </c:pt>
                <c:pt idx="31">
                  <c:v>0.41638756701666474</c:v>
                </c:pt>
                <c:pt idx="32">
                  <c:v>0.45038430602654256</c:v>
                </c:pt>
                <c:pt idx="33">
                  <c:v>0.49927907141253869</c:v>
                </c:pt>
                <c:pt idx="34">
                  <c:v>0.5048484012211385</c:v>
                </c:pt>
                <c:pt idx="35">
                  <c:v>0.56287449205319118</c:v>
                </c:pt>
                <c:pt idx="36">
                  <c:v>0.60636018250133128</c:v>
                </c:pt>
                <c:pt idx="37">
                  <c:v>0.59390702539304507</c:v>
                </c:pt>
                <c:pt idx="38">
                  <c:v>0.6521054520715649</c:v>
                </c:pt>
                <c:pt idx="39">
                  <c:v>0.64165444741471389</c:v>
                </c:pt>
                <c:pt idx="40">
                  <c:v>0.53547251024917841</c:v>
                </c:pt>
                <c:pt idx="41">
                  <c:v>0.47896920457400199</c:v>
                </c:pt>
                <c:pt idx="42">
                  <c:v>0.46917196992390053</c:v>
                </c:pt>
                <c:pt idx="43">
                  <c:v>0.53250306463787733</c:v>
                </c:pt>
                <c:pt idx="44">
                  <c:v>0.62766971369251812</c:v>
                </c:pt>
                <c:pt idx="45">
                  <c:v>0.69496511509094183</c:v>
                </c:pt>
                <c:pt idx="46">
                  <c:v>0.72290637418478576</c:v>
                </c:pt>
                <c:pt idx="47">
                  <c:v>0.76545513402168752</c:v>
                </c:pt>
                <c:pt idx="48">
                  <c:v>0.85501228038459776</c:v>
                </c:pt>
                <c:pt idx="49">
                  <c:v>0.88040678246354542</c:v>
                </c:pt>
                <c:pt idx="50">
                  <c:v>0.87148927573240476</c:v>
                </c:pt>
                <c:pt idx="51">
                  <c:v>0.80976495078967037</c:v>
                </c:pt>
                <c:pt idx="52">
                  <c:v>0.82613205292457226</c:v>
                </c:pt>
                <c:pt idx="53">
                  <c:v>0.91182037597742904</c:v>
                </c:pt>
                <c:pt idx="54">
                  <c:v>0.94507042335522973</c:v>
                </c:pt>
                <c:pt idx="55">
                  <c:v>0.96692388956182951</c:v>
                </c:pt>
                <c:pt idx="56">
                  <c:v>0.94610633063505278</c:v>
                </c:pt>
                <c:pt idx="57">
                  <c:v>0.97851041860435339</c:v>
                </c:pt>
                <c:pt idx="58">
                  <c:v>1</c:v>
                </c:pt>
                <c:pt idx="59">
                  <c:v>0.93134410607038054</c:v>
                </c:pt>
                <c:pt idx="60">
                  <c:v>0.90602194429185468</c:v>
                </c:pt>
                <c:pt idx="61">
                  <c:v>0.94195469604992543</c:v>
                </c:pt>
                <c:pt idx="62">
                  <c:v>0.93764673655001485</c:v>
                </c:pt>
                <c:pt idx="63">
                  <c:v>0.9073083498755371</c:v>
                </c:pt>
                <c:pt idx="64">
                  <c:v>0.90666121712773595</c:v>
                </c:pt>
                <c:pt idx="65">
                  <c:v>0.8881426824365527</c:v>
                </c:pt>
                <c:pt idx="66">
                  <c:v>0.92756232400711358</c:v>
                </c:pt>
                <c:pt idx="67">
                  <c:v>0.80374323938409453</c:v>
                </c:pt>
                <c:pt idx="68">
                  <c:v>0.77328637181517268</c:v>
                </c:pt>
                <c:pt idx="69">
                  <c:v>0.78327282656696429</c:v>
                </c:pt>
                <c:pt idx="70">
                  <c:v>0.75865616465991315</c:v>
                </c:pt>
                <c:pt idx="71">
                  <c:v>0.77549791814221369</c:v>
                </c:pt>
                <c:pt idx="72">
                  <c:v>0.80879512499151973</c:v>
                </c:pt>
                <c:pt idx="73">
                  <c:v>0.84504547541259489</c:v>
                </c:pt>
                <c:pt idx="74">
                  <c:v>0.81290294784540618</c:v>
                </c:pt>
                <c:pt idx="75">
                  <c:v>0.85941004665585308</c:v>
                </c:pt>
                <c:pt idx="76">
                  <c:v>0.8942265453678464</c:v>
                </c:pt>
                <c:pt idx="77">
                  <c:v>0.86773718666970945</c:v>
                </c:pt>
                <c:pt idx="78">
                  <c:v>0.82612855963038123</c:v>
                </c:pt>
                <c:pt idx="79">
                  <c:v>0.77657385275124413</c:v>
                </c:pt>
                <c:pt idx="80">
                  <c:v>0.75682713404613622</c:v>
                </c:pt>
                <c:pt idx="81">
                  <c:v>0.82855188691741322</c:v>
                </c:pt>
                <c:pt idx="82">
                  <c:v>0.84090199184722958</c:v>
                </c:pt>
                <c:pt idx="83">
                  <c:v>0.87385714697423988</c:v>
                </c:pt>
                <c:pt idx="84">
                  <c:v>0.86819189712946887</c:v>
                </c:pt>
                <c:pt idx="85">
                  <c:v>0.87996240633241107</c:v>
                </c:pt>
                <c:pt idx="86">
                  <c:v>0.91272033589187396</c:v>
                </c:pt>
                <c:pt idx="87">
                  <c:v>0.86207528456520033</c:v>
                </c:pt>
                <c:pt idx="88">
                  <c:v>0.9051668149861094</c:v>
                </c:pt>
                <c:pt idx="89">
                  <c:v>0.8976617635371702</c:v>
                </c:pt>
                <c:pt idx="90">
                  <c:v>0.8849486471199437</c:v>
                </c:pt>
                <c:pt idx="91">
                  <c:v>0.93075941595613676</c:v>
                </c:pt>
                <c:pt idx="92">
                  <c:v>0.93579281621516663</c:v>
                </c:pt>
                <c:pt idx="93">
                  <c:v>0.89148809383453986</c:v>
                </c:pt>
                <c:pt idx="94">
                  <c:v>0.92147263891884468</c:v>
                </c:pt>
                <c:pt idx="95">
                  <c:v>0.90992075171033815</c:v>
                </c:pt>
                <c:pt idx="96">
                  <c:v>0.88479246775906528</c:v>
                </c:pt>
                <c:pt idx="97">
                  <c:v>0.87987609285525736</c:v>
                </c:pt>
                <c:pt idx="98">
                  <c:v>0.95979829719375409</c:v>
                </c:pt>
                <c:pt idx="99">
                  <c:v>0.91195559557316619</c:v>
                </c:pt>
                <c:pt idx="100">
                  <c:v>0.81920368612403327</c:v>
                </c:pt>
                <c:pt idx="101">
                  <c:v>0.77879238566665654</c:v>
                </c:pt>
                <c:pt idx="102">
                  <c:v>0.75421123891716313</c:v>
                </c:pt>
                <c:pt idx="103">
                  <c:v>0.74828821307231064</c:v>
                </c:pt>
                <c:pt idx="104">
                  <c:v>0.8173122128766882</c:v>
                </c:pt>
                <c:pt idx="105">
                  <c:v>0.8425878847317757</c:v>
                </c:pt>
                <c:pt idx="106">
                  <c:v>0.86815070536886241</c:v>
                </c:pt>
                <c:pt idx="107">
                  <c:v>0.92587986619519302</c:v>
                </c:pt>
                <c:pt idx="108">
                  <c:v>0.88385553714782972</c:v>
                </c:pt>
                <c:pt idx="109">
                  <c:v>0.89874453918064012</c:v>
                </c:pt>
                <c:pt idx="110">
                  <c:v>0.88633286494080943</c:v>
                </c:pt>
                <c:pt idx="111">
                  <c:v>0.86573814907224333</c:v>
                </c:pt>
                <c:pt idx="112">
                  <c:v>0.84170399397058115</c:v>
                </c:pt>
                <c:pt idx="113">
                  <c:v>0.8306107471777805</c:v>
                </c:pt>
                <c:pt idx="114">
                  <c:v>0.83566117724595657</c:v>
                </c:pt>
                <c:pt idx="115">
                  <c:v>0.8162292916792917</c:v>
                </c:pt>
                <c:pt idx="116">
                  <c:v>0.82430899002169455</c:v>
                </c:pt>
                <c:pt idx="117">
                  <c:v>0.67762556718725342</c:v>
                </c:pt>
                <c:pt idx="118">
                  <c:v>0.65784988325119598</c:v>
                </c:pt>
                <c:pt idx="119">
                  <c:v>0.62475965408236422</c:v>
                </c:pt>
                <c:pt idx="120">
                  <c:v>0.56520481038253501</c:v>
                </c:pt>
                <c:pt idx="121">
                  <c:v>0.55408157948132031</c:v>
                </c:pt>
                <c:pt idx="122">
                  <c:v>0.51566407668013514</c:v>
                </c:pt>
                <c:pt idx="123">
                  <c:v>0.47729024005626436</c:v>
                </c:pt>
                <c:pt idx="124">
                  <c:v>0.46243791761240233</c:v>
                </c:pt>
                <c:pt idx="125">
                  <c:v>0.43967473937841978</c:v>
                </c:pt>
                <c:pt idx="126">
                  <c:v>0.40565005401506049</c:v>
                </c:pt>
                <c:pt idx="127">
                  <c:v>0.38053181328458946</c:v>
                </c:pt>
                <c:pt idx="128">
                  <c:v>0.32475409392245341</c:v>
                </c:pt>
                <c:pt idx="129">
                  <c:v>0.30370845199616958</c:v>
                </c:pt>
                <c:pt idx="130">
                  <c:v>0.27163637252838463</c:v>
                </c:pt>
                <c:pt idx="131">
                  <c:v>0.26358069058350475</c:v>
                </c:pt>
                <c:pt idx="132">
                  <c:v>0.18919695862164104</c:v>
                </c:pt>
                <c:pt idx="133">
                  <c:v>0.11877782445206927</c:v>
                </c:pt>
                <c:pt idx="134">
                  <c:v>9.247040815940348E-2</c:v>
                </c:pt>
                <c:pt idx="135">
                  <c:v>2.0646824173479274E-2</c:v>
                </c:pt>
                <c:pt idx="136">
                  <c:v>1.959446930020289E-2</c:v>
                </c:pt>
                <c:pt idx="137">
                  <c:v>1.6540747966684421E-2</c:v>
                </c:pt>
                <c:pt idx="138">
                  <c:v>1.2538015046200245E-2</c:v>
                </c:pt>
                <c:pt idx="139">
                  <c:v>6.4975271843786733E-3</c:v>
                </c:pt>
                <c:pt idx="140">
                  <c:v>8.9588440456654875E-3</c:v>
                </c:pt>
                <c:pt idx="141">
                  <c:v>1.5076475487409117E-2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A8-4BA9-B89A-FFC23ED60717}"/>
            </c:ext>
          </c:extLst>
        </c:ser>
        <c:ser>
          <c:idx val="4"/>
          <c:order val="4"/>
          <c:tx>
            <c:strRef>
              <c:f>white_production!$AB$1:$AB$21</c:f>
              <c:strCache>
                <c:ptCount val="2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white_production!$S$22:$S$228</c:f>
              <c:numCache>
                <c:formatCode>m/d/yyyy</c:formatCode>
                <c:ptCount val="207"/>
                <c:pt idx="0">
                  <c:v>40868</c:v>
                </c:pt>
                <c:pt idx="1">
                  <c:v>40869</c:v>
                </c:pt>
                <c:pt idx="2">
                  <c:v>40870</c:v>
                </c:pt>
                <c:pt idx="3">
                  <c:v>40871</c:v>
                </c:pt>
                <c:pt idx="4">
                  <c:v>40872</c:v>
                </c:pt>
                <c:pt idx="5">
                  <c:v>40873</c:v>
                </c:pt>
                <c:pt idx="6">
                  <c:v>40874</c:v>
                </c:pt>
                <c:pt idx="7">
                  <c:v>40875</c:v>
                </c:pt>
                <c:pt idx="8">
                  <c:v>40876</c:v>
                </c:pt>
                <c:pt idx="9">
                  <c:v>40877</c:v>
                </c:pt>
                <c:pt idx="10">
                  <c:v>40878</c:v>
                </c:pt>
                <c:pt idx="11">
                  <c:v>40879</c:v>
                </c:pt>
                <c:pt idx="12">
                  <c:v>40880</c:v>
                </c:pt>
                <c:pt idx="13">
                  <c:v>40881</c:v>
                </c:pt>
                <c:pt idx="14">
                  <c:v>40882</c:v>
                </c:pt>
                <c:pt idx="15">
                  <c:v>40883</c:v>
                </c:pt>
                <c:pt idx="16">
                  <c:v>40884</c:v>
                </c:pt>
                <c:pt idx="17">
                  <c:v>40885</c:v>
                </c:pt>
                <c:pt idx="18">
                  <c:v>40886</c:v>
                </c:pt>
                <c:pt idx="19">
                  <c:v>40887</c:v>
                </c:pt>
                <c:pt idx="20">
                  <c:v>40888</c:v>
                </c:pt>
                <c:pt idx="21">
                  <c:v>40889</c:v>
                </c:pt>
                <c:pt idx="22">
                  <c:v>40890</c:v>
                </c:pt>
                <c:pt idx="23">
                  <c:v>40891</c:v>
                </c:pt>
                <c:pt idx="24">
                  <c:v>40892</c:v>
                </c:pt>
                <c:pt idx="25">
                  <c:v>40893</c:v>
                </c:pt>
                <c:pt idx="26">
                  <c:v>40894</c:v>
                </c:pt>
                <c:pt idx="27">
                  <c:v>40895</c:v>
                </c:pt>
                <c:pt idx="28">
                  <c:v>40896</c:v>
                </c:pt>
                <c:pt idx="29">
                  <c:v>40897</c:v>
                </c:pt>
                <c:pt idx="30">
                  <c:v>40898</c:v>
                </c:pt>
                <c:pt idx="31">
                  <c:v>40899</c:v>
                </c:pt>
                <c:pt idx="32">
                  <c:v>40900</c:v>
                </c:pt>
                <c:pt idx="33">
                  <c:v>40901</c:v>
                </c:pt>
                <c:pt idx="34">
                  <c:v>40902</c:v>
                </c:pt>
                <c:pt idx="35">
                  <c:v>40903</c:v>
                </c:pt>
                <c:pt idx="36">
                  <c:v>40904</c:v>
                </c:pt>
                <c:pt idx="37">
                  <c:v>40905</c:v>
                </c:pt>
                <c:pt idx="38">
                  <c:v>40906</c:v>
                </c:pt>
                <c:pt idx="39">
                  <c:v>40907</c:v>
                </c:pt>
                <c:pt idx="40">
                  <c:v>40908</c:v>
                </c:pt>
                <c:pt idx="41">
                  <c:v>40909</c:v>
                </c:pt>
                <c:pt idx="42">
                  <c:v>40910</c:v>
                </c:pt>
                <c:pt idx="43">
                  <c:v>40911</c:v>
                </c:pt>
                <c:pt idx="44">
                  <c:v>40912</c:v>
                </c:pt>
                <c:pt idx="45">
                  <c:v>40913</c:v>
                </c:pt>
                <c:pt idx="46">
                  <c:v>40914</c:v>
                </c:pt>
                <c:pt idx="47">
                  <c:v>40915</c:v>
                </c:pt>
                <c:pt idx="48">
                  <c:v>40916</c:v>
                </c:pt>
                <c:pt idx="49">
                  <c:v>40917</c:v>
                </c:pt>
                <c:pt idx="50">
                  <c:v>40918</c:v>
                </c:pt>
                <c:pt idx="51">
                  <c:v>40919</c:v>
                </c:pt>
                <c:pt idx="52">
                  <c:v>40920</c:v>
                </c:pt>
                <c:pt idx="53">
                  <c:v>40921</c:v>
                </c:pt>
                <c:pt idx="54">
                  <c:v>40922</c:v>
                </c:pt>
                <c:pt idx="55">
                  <c:v>40923</c:v>
                </c:pt>
                <c:pt idx="56">
                  <c:v>40924</c:v>
                </c:pt>
                <c:pt idx="57">
                  <c:v>40925</c:v>
                </c:pt>
                <c:pt idx="58">
                  <c:v>40926</c:v>
                </c:pt>
                <c:pt idx="59">
                  <c:v>40927</c:v>
                </c:pt>
                <c:pt idx="60">
                  <c:v>40928</c:v>
                </c:pt>
                <c:pt idx="61">
                  <c:v>40929</c:v>
                </c:pt>
                <c:pt idx="62">
                  <c:v>40930</c:v>
                </c:pt>
                <c:pt idx="63">
                  <c:v>40931</c:v>
                </c:pt>
                <c:pt idx="64">
                  <c:v>40932</c:v>
                </c:pt>
                <c:pt idx="65">
                  <c:v>40933</c:v>
                </c:pt>
                <c:pt idx="66">
                  <c:v>40934</c:v>
                </c:pt>
                <c:pt idx="67">
                  <c:v>40935</c:v>
                </c:pt>
                <c:pt idx="68">
                  <c:v>40936</c:v>
                </c:pt>
                <c:pt idx="69">
                  <c:v>40937</c:v>
                </c:pt>
                <c:pt idx="70">
                  <c:v>40938</c:v>
                </c:pt>
                <c:pt idx="71">
                  <c:v>40939</c:v>
                </c:pt>
                <c:pt idx="72">
                  <c:v>40940</c:v>
                </c:pt>
                <c:pt idx="73">
                  <c:v>40941</c:v>
                </c:pt>
                <c:pt idx="74">
                  <c:v>40942</c:v>
                </c:pt>
                <c:pt idx="75">
                  <c:v>40943</c:v>
                </c:pt>
                <c:pt idx="76">
                  <c:v>40944</c:v>
                </c:pt>
                <c:pt idx="77">
                  <c:v>40945</c:v>
                </c:pt>
                <c:pt idx="78">
                  <c:v>40946</c:v>
                </c:pt>
                <c:pt idx="79">
                  <c:v>40947</c:v>
                </c:pt>
                <c:pt idx="80">
                  <c:v>40948</c:v>
                </c:pt>
                <c:pt idx="81">
                  <c:v>40949</c:v>
                </c:pt>
                <c:pt idx="82">
                  <c:v>40950</c:v>
                </c:pt>
                <c:pt idx="83">
                  <c:v>40951</c:v>
                </c:pt>
                <c:pt idx="84">
                  <c:v>40952</c:v>
                </c:pt>
                <c:pt idx="85">
                  <c:v>40953</c:v>
                </c:pt>
                <c:pt idx="86">
                  <c:v>40954</c:v>
                </c:pt>
                <c:pt idx="87">
                  <c:v>40955</c:v>
                </c:pt>
                <c:pt idx="88">
                  <c:v>40956</c:v>
                </c:pt>
                <c:pt idx="89">
                  <c:v>40957</c:v>
                </c:pt>
                <c:pt idx="90">
                  <c:v>40958</c:v>
                </c:pt>
                <c:pt idx="91">
                  <c:v>40959</c:v>
                </c:pt>
                <c:pt idx="92">
                  <c:v>40960</c:v>
                </c:pt>
                <c:pt idx="93">
                  <c:v>40961</c:v>
                </c:pt>
                <c:pt idx="94">
                  <c:v>40962</c:v>
                </c:pt>
                <c:pt idx="95">
                  <c:v>40963</c:v>
                </c:pt>
                <c:pt idx="96">
                  <c:v>40964</c:v>
                </c:pt>
                <c:pt idx="97">
                  <c:v>40965</c:v>
                </c:pt>
                <c:pt idx="98">
                  <c:v>40966</c:v>
                </c:pt>
                <c:pt idx="99">
                  <c:v>40967</c:v>
                </c:pt>
                <c:pt idx="100">
                  <c:v>40968</c:v>
                </c:pt>
                <c:pt idx="101">
                  <c:v>40969</c:v>
                </c:pt>
                <c:pt idx="102">
                  <c:v>40970</c:v>
                </c:pt>
                <c:pt idx="103">
                  <c:v>40971</c:v>
                </c:pt>
                <c:pt idx="104">
                  <c:v>40972</c:v>
                </c:pt>
                <c:pt idx="105">
                  <c:v>40973</c:v>
                </c:pt>
                <c:pt idx="106">
                  <c:v>40974</c:v>
                </c:pt>
                <c:pt idx="107">
                  <c:v>40975</c:v>
                </c:pt>
                <c:pt idx="108">
                  <c:v>40976</c:v>
                </c:pt>
                <c:pt idx="109">
                  <c:v>40977</c:v>
                </c:pt>
                <c:pt idx="110">
                  <c:v>40978</c:v>
                </c:pt>
                <c:pt idx="111">
                  <c:v>40979</c:v>
                </c:pt>
                <c:pt idx="112">
                  <c:v>40980</c:v>
                </c:pt>
                <c:pt idx="113">
                  <c:v>40981</c:v>
                </c:pt>
                <c:pt idx="114">
                  <c:v>40982</c:v>
                </c:pt>
                <c:pt idx="115">
                  <c:v>40983</c:v>
                </c:pt>
                <c:pt idx="116">
                  <c:v>40984</c:v>
                </c:pt>
                <c:pt idx="117">
                  <c:v>40985</c:v>
                </c:pt>
                <c:pt idx="118">
                  <c:v>40986</c:v>
                </c:pt>
                <c:pt idx="119">
                  <c:v>40987</c:v>
                </c:pt>
                <c:pt idx="120">
                  <c:v>40988</c:v>
                </c:pt>
                <c:pt idx="121">
                  <c:v>40989</c:v>
                </c:pt>
                <c:pt idx="122">
                  <c:v>40990</c:v>
                </c:pt>
                <c:pt idx="123">
                  <c:v>40991</c:v>
                </c:pt>
                <c:pt idx="124">
                  <c:v>40992</c:v>
                </c:pt>
                <c:pt idx="125">
                  <c:v>40993</c:v>
                </c:pt>
                <c:pt idx="126">
                  <c:v>40994</c:v>
                </c:pt>
                <c:pt idx="127">
                  <c:v>40995</c:v>
                </c:pt>
                <c:pt idx="128">
                  <c:v>40996</c:v>
                </c:pt>
                <c:pt idx="129">
                  <c:v>40997</c:v>
                </c:pt>
                <c:pt idx="130">
                  <c:v>40998</c:v>
                </c:pt>
                <c:pt idx="131">
                  <c:v>40999</c:v>
                </c:pt>
                <c:pt idx="132">
                  <c:v>41000</c:v>
                </c:pt>
                <c:pt idx="133">
                  <c:v>41001</c:v>
                </c:pt>
                <c:pt idx="134">
                  <c:v>41002</c:v>
                </c:pt>
                <c:pt idx="135">
                  <c:v>41003</c:v>
                </c:pt>
                <c:pt idx="136">
                  <c:v>41004</c:v>
                </c:pt>
                <c:pt idx="137">
                  <c:v>41005</c:v>
                </c:pt>
                <c:pt idx="138">
                  <c:v>41006</c:v>
                </c:pt>
                <c:pt idx="139">
                  <c:v>41007</c:v>
                </c:pt>
                <c:pt idx="140">
                  <c:v>41008</c:v>
                </c:pt>
                <c:pt idx="141">
                  <c:v>41009</c:v>
                </c:pt>
                <c:pt idx="142">
                  <c:v>41010</c:v>
                </c:pt>
                <c:pt idx="143">
                  <c:v>41011</c:v>
                </c:pt>
                <c:pt idx="144">
                  <c:v>41012</c:v>
                </c:pt>
                <c:pt idx="145">
                  <c:v>41013</c:v>
                </c:pt>
                <c:pt idx="146">
                  <c:v>41014</c:v>
                </c:pt>
                <c:pt idx="147">
                  <c:v>41015</c:v>
                </c:pt>
                <c:pt idx="148">
                  <c:v>41016</c:v>
                </c:pt>
                <c:pt idx="149">
                  <c:v>41017</c:v>
                </c:pt>
                <c:pt idx="150">
                  <c:v>41018</c:v>
                </c:pt>
                <c:pt idx="151">
                  <c:v>41019</c:v>
                </c:pt>
                <c:pt idx="152">
                  <c:v>41020</c:v>
                </c:pt>
                <c:pt idx="153">
                  <c:v>41021</c:v>
                </c:pt>
                <c:pt idx="154">
                  <c:v>41022</c:v>
                </c:pt>
                <c:pt idx="155">
                  <c:v>41023</c:v>
                </c:pt>
                <c:pt idx="156">
                  <c:v>41024</c:v>
                </c:pt>
                <c:pt idx="157">
                  <c:v>41025</c:v>
                </c:pt>
                <c:pt idx="158">
                  <c:v>41026</c:v>
                </c:pt>
                <c:pt idx="159">
                  <c:v>41027</c:v>
                </c:pt>
                <c:pt idx="160">
                  <c:v>41028</c:v>
                </c:pt>
                <c:pt idx="161">
                  <c:v>41029</c:v>
                </c:pt>
                <c:pt idx="162">
                  <c:v>41030</c:v>
                </c:pt>
                <c:pt idx="163">
                  <c:v>41031</c:v>
                </c:pt>
                <c:pt idx="164">
                  <c:v>41032</c:v>
                </c:pt>
                <c:pt idx="165">
                  <c:v>41033</c:v>
                </c:pt>
                <c:pt idx="166">
                  <c:v>41034</c:v>
                </c:pt>
                <c:pt idx="167">
                  <c:v>41035</c:v>
                </c:pt>
                <c:pt idx="168">
                  <c:v>41036</c:v>
                </c:pt>
                <c:pt idx="169">
                  <c:v>41037</c:v>
                </c:pt>
                <c:pt idx="170">
                  <c:v>41038</c:v>
                </c:pt>
                <c:pt idx="171">
                  <c:v>41039</c:v>
                </c:pt>
                <c:pt idx="172">
                  <c:v>41040</c:v>
                </c:pt>
                <c:pt idx="173">
                  <c:v>41041</c:v>
                </c:pt>
                <c:pt idx="174">
                  <c:v>41042</c:v>
                </c:pt>
                <c:pt idx="175">
                  <c:v>41043</c:v>
                </c:pt>
                <c:pt idx="176">
                  <c:v>41044</c:v>
                </c:pt>
                <c:pt idx="177">
                  <c:v>41045</c:v>
                </c:pt>
                <c:pt idx="178">
                  <c:v>41046</c:v>
                </c:pt>
                <c:pt idx="179">
                  <c:v>41047</c:v>
                </c:pt>
                <c:pt idx="180">
                  <c:v>41048</c:v>
                </c:pt>
                <c:pt idx="181">
                  <c:v>41049</c:v>
                </c:pt>
                <c:pt idx="182">
                  <c:v>41050</c:v>
                </c:pt>
                <c:pt idx="183">
                  <c:v>41051</c:v>
                </c:pt>
                <c:pt idx="184">
                  <c:v>41052</c:v>
                </c:pt>
                <c:pt idx="185">
                  <c:v>41053</c:v>
                </c:pt>
                <c:pt idx="186">
                  <c:v>41054</c:v>
                </c:pt>
                <c:pt idx="187">
                  <c:v>41055</c:v>
                </c:pt>
                <c:pt idx="188">
                  <c:v>41056</c:v>
                </c:pt>
                <c:pt idx="189">
                  <c:v>41057</c:v>
                </c:pt>
                <c:pt idx="190">
                  <c:v>41058</c:v>
                </c:pt>
                <c:pt idx="191">
                  <c:v>41059</c:v>
                </c:pt>
                <c:pt idx="192">
                  <c:v>41060</c:v>
                </c:pt>
                <c:pt idx="193">
                  <c:v>41061</c:v>
                </c:pt>
                <c:pt idx="194">
                  <c:v>41062</c:v>
                </c:pt>
                <c:pt idx="195">
                  <c:v>41063</c:v>
                </c:pt>
                <c:pt idx="196">
                  <c:v>41064</c:v>
                </c:pt>
                <c:pt idx="197">
                  <c:v>41065</c:v>
                </c:pt>
                <c:pt idx="198">
                  <c:v>41066</c:v>
                </c:pt>
                <c:pt idx="199">
                  <c:v>41067</c:v>
                </c:pt>
                <c:pt idx="200">
                  <c:v>41068</c:v>
                </c:pt>
                <c:pt idx="201">
                  <c:v>41069</c:v>
                </c:pt>
                <c:pt idx="202">
                  <c:v>41070</c:v>
                </c:pt>
                <c:pt idx="203">
                  <c:v>41071</c:v>
                </c:pt>
                <c:pt idx="204">
                  <c:v>41072</c:v>
                </c:pt>
                <c:pt idx="205">
                  <c:v>41073</c:v>
                </c:pt>
                <c:pt idx="206">
                  <c:v>41074</c:v>
                </c:pt>
              </c:numCache>
            </c:numRef>
          </c:cat>
          <c:val>
            <c:numRef>
              <c:f>white_production!$AB$22:$AB$228</c:f>
              <c:numCache>
                <c:formatCode>0.00%</c:formatCode>
                <c:ptCount val="207"/>
                <c:pt idx="20">
                  <c:v>2.552092716027121E-3</c:v>
                </c:pt>
                <c:pt idx="21">
                  <c:v>2.4398511452287868E-2</c:v>
                </c:pt>
                <c:pt idx="22">
                  <c:v>4.426667250322798E-2</c:v>
                </c:pt>
                <c:pt idx="23">
                  <c:v>6.3695688408419604E-2</c:v>
                </c:pt>
                <c:pt idx="24">
                  <c:v>7.3954567979387348E-2</c:v>
                </c:pt>
                <c:pt idx="25">
                  <c:v>0.14784600007520063</c:v>
                </c:pt>
                <c:pt idx="26">
                  <c:v>0.17117120150672943</c:v>
                </c:pt>
                <c:pt idx="27">
                  <c:v>0.21423632799456122</c:v>
                </c:pt>
                <c:pt idx="28">
                  <c:v>0.26468941915548111</c:v>
                </c:pt>
                <c:pt idx="29">
                  <c:v>0.24910810041804154</c:v>
                </c:pt>
                <c:pt idx="30">
                  <c:v>0.3252510984240698</c:v>
                </c:pt>
                <c:pt idx="31">
                  <c:v>0.3446122081789279</c:v>
                </c:pt>
                <c:pt idx="32">
                  <c:v>0.37615265078111393</c:v>
                </c:pt>
                <c:pt idx="33">
                  <c:v>0.37924350303697341</c:v>
                </c:pt>
                <c:pt idx="34">
                  <c:v>0.40936689580782987</c:v>
                </c:pt>
                <c:pt idx="35">
                  <c:v>0.47624519395623643</c:v>
                </c:pt>
                <c:pt idx="36">
                  <c:v>0.52328170782283989</c:v>
                </c:pt>
                <c:pt idx="37">
                  <c:v>0.53277145202991238</c:v>
                </c:pt>
                <c:pt idx="38">
                  <c:v>0.5743029377547485</c:v>
                </c:pt>
                <c:pt idx="39">
                  <c:v>0.55847196570346103</c:v>
                </c:pt>
                <c:pt idx="40">
                  <c:v>0.41833906607155902</c:v>
                </c:pt>
                <c:pt idx="41">
                  <c:v>0.29376705721120983</c:v>
                </c:pt>
                <c:pt idx="42">
                  <c:v>0.24725092332721865</c:v>
                </c:pt>
                <c:pt idx="43">
                  <c:v>0.35557708723021741</c:v>
                </c:pt>
                <c:pt idx="44">
                  <c:v>0.46751305229166124</c:v>
                </c:pt>
                <c:pt idx="45">
                  <c:v>0.5952584390227974</c:v>
                </c:pt>
                <c:pt idx="46">
                  <c:v>0.72133743127307803</c:v>
                </c:pt>
                <c:pt idx="47">
                  <c:v>0.82663686091753252</c:v>
                </c:pt>
                <c:pt idx="48">
                  <c:v>0.89176278754185168</c:v>
                </c:pt>
                <c:pt idx="49">
                  <c:v>0.89761814968647435</c:v>
                </c:pt>
                <c:pt idx="50">
                  <c:v>0.88496361408877822</c:v>
                </c:pt>
                <c:pt idx="51">
                  <c:v>0.89610948267298274</c:v>
                </c:pt>
                <c:pt idx="52">
                  <c:v>0.84780814660544357</c:v>
                </c:pt>
                <c:pt idx="53">
                  <c:v>0.84591701643945205</c:v>
                </c:pt>
                <c:pt idx="54">
                  <c:v>0.816222105865123</c:v>
                </c:pt>
                <c:pt idx="55">
                  <c:v>0.84983887722511031</c:v>
                </c:pt>
                <c:pt idx="56">
                  <c:v>0.85937365836246593</c:v>
                </c:pt>
                <c:pt idx="57">
                  <c:v>0.85751886640502339</c:v>
                </c:pt>
                <c:pt idx="58">
                  <c:v>0.9007627375943541</c:v>
                </c:pt>
                <c:pt idx="59">
                  <c:v>0.90887976739056064</c:v>
                </c:pt>
                <c:pt idx="60">
                  <c:v>0.91118057928996343</c:v>
                </c:pt>
                <c:pt idx="61">
                  <c:v>0.97491639405994301</c:v>
                </c:pt>
                <c:pt idx="62">
                  <c:v>0.98148519168895509</c:v>
                </c:pt>
                <c:pt idx="63">
                  <c:v>0.96897039684689856</c:v>
                </c:pt>
                <c:pt idx="64">
                  <c:v>0.93598779036192181</c:v>
                </c:pt>
                <c:pt idx="65">
                  <c:v>0.97915884483219151</c:v>
                </c:pt>
                <c:pt idx="66">
                  <c:v>0.97402561689369938</c:v>
                </c:pt>
                <c:pt idx="67">
                  <c:v>0.91970223994889577</c:v>
                </c:pt>
                <c:pt idx="68">
                  <c:v>0.84694094016906352</c:v>
                </c:pt>
                <c:pt idx="69">
                  <c:v>0.8648466976565593</c:v>
                </c:pt>
                <c:pt idx="70">
                  <c:v>0.87457481489961331</c:v>
                </c:pt>
                <c:pt idx="71">
                  <c:v>0.8322423452651645</c:v>
                </c:pt>
                <c:pt idx="72">
                  <c:v>0.86368359437916153</c:v>
                </c:pt>
                <c:pt idx="73">
                  <c:v>0.84905186739106586</c:v>
                </c:pt>
                <c:pt idx="74">
                  <c:v>0.88121003147813992</c:v>
                </c:pt>
                <c:pt idx="75">
                  <c:v>0.95548569453118781</c:v>
                </c:pt>
                <c:pt idx="76">
                  <c:v>0.89379141363207115</c:v>
                </c:pt>
                <c:pt idx="77">
                  <c:v>0.90849940876751833</c:v>
                </c:pt>
                <c:pt idx="78">
                  <c:v>0.8445298509263518</c:v>
                </c:pt>
                <c:pt idx="79">
                  <c:v>0.89823014685124847</c:v>
                </c:pt>
                <c:pt idx="80">
                  <c:v>0.92992436040543336</c:v>
                </c:pt>
                <c:pt idx="81">
                  <c:v>0.96226901386238606</c:v>
                </c:pt>
                <c:pt idx="82">
                  <c:v>0.97769759988236049</c:v>
                </c:pt>
                <c:pt idx="83">
                  <c:v>0.96102874450506981</c:v>
                </c:pt>
                <c:pt idx="84">
                  <c:v>0.98285243432323965</c:v>
                </c:pt>
                <c:pt idx="85">
                  <c:v>0.94915891778921468</c:v>
                </c:pt>
                <c:pt idx="86">
                  <c:v>0.89100529724092326</c:v>
                </c:pt>
                <c:pt idx="87">
                  <c:v>0.90214653586033255</c:v>
                </c:pt>
                <c:pt idx="88">
                  <c:v>0.89911545224092049</c:v>
                </c:pt>
                <c:pt idx="89">
                  <c:v>0.9243075115987599</c:v>
                </c:pt>
                <c:pt idx="90">
                  <c:v>0.98333956274049827</c:v>
                </c:pt>
                <c:pt idx="91">
                  <c:v>1</c:v>
                </c:pt>
                <c:pt idx="92">
                  <c:v>0.91836333831123929</c:v>
                </c:pt>
                <c:pt idx="93">
                  <c:v>0.92780327532126561</c:v>
                </c:pt>
                <c:pt idx="94">
                  <c:v>0.9226909523753325</c:v>
                </c:pt>
                <c:pt idx="95">
                  <c:v>0.92277429174164827</c:v>
                </c:pt>
                <c:pt idx="96">
                  <c:v>0.94473659989976033</c:v>
                </c:pt>
                <c:pt idx="97">
                  <c:v>0.90597453463240762</c:v>
                </c:pt>
                <c:pt idx="98">
                  <c:v>0.88675470895479358</c:v>
                </c:pt>
                <c:pt idx="99">
                  <c:v>0.90199837698688712</c:v>
                </c:pt>
                <c:pt idx="101">
                  <c:v>0.79476179813239967</c:v>
                </c:pt>
                <c:pt idx="102">
                  <c:v>0.77460938530342105</c:v>
                </c:pt>
                <c:pt idx="103">
                  <c:v>0.83930262067231087</c:v>
                </c:pt>
                <c:pt idx="104">
                  <c:v>0.84743087462559719</c:v>
                </c:pt>
                <c:pt idx="105">
                  <c:v>0.86982994279607417</c:v>
                </c:pt>
                <c:pt idx="106">
                  <c:v>0.87897836038635313</c:v>
                </c:pt>
                <c:pt idx="107">
                  <c:v>0.87972740450907949</c:v>
                </c:pt>
                <c:pt idx="108">
                  <c:v>0.86288597771667586</c:v>
                </c:pt>
                <c:pt idx="109">
                  <c:v>0.84751196916049476</c:v>
                </c:pt>
                <c:pt idx="110">
                  <c:v>0.88504541013350257</c:v>
                </c:pt>
                <c:pt idx="111">
                  <c:v>0.90103955336833397</c:v>
                </c:pt>
                <c:pt idx="112">
                  <c:v>0.87474401906757815</c:v>
                </c:pt>
                <c:pt idx="113">
                  <c:v>0.87123282212909814</c:v>
                </c:pt>
                <c:pt idx="114">
                  <c:v>0.9237282047914791</c:v>
                </c:pt>
                <c:pt idx="115">
                  <c:v>0.92170813712102984</c:v>
                </c:pt>
                <c:pt idx="116">
                  <c:v>0.87442918146149096</c:v>
                </c:pt>
                <c:pt idx="117">
                  <c:v>0.86117134742077617</c:v>
                </c:pt>
                <c:pt idx="118">
                  <c:v>0.83831573666105819</c:v>
                </c:pt>
                <c:pt idx="119">
                  <c:v>0.76003116948420435</c:v>
                </c:pt>
                <c:pt idx="120">
                  <c:v>0.76166133799808455</c:v>
                </c:pt>
                <c:pt idx="121">
                  <c:v>0.74613454060366691</c:v>
                </c:pt>
                <c:pt idx="122">
                  <c:v>0.73363181173047065</c:v>
                </c:pt>
                <c:pt idx="123">
                  <c:v>0.78770517057631673</c:v>
                </c:pt>
                <c:pt idx="124">
                  <c:v>0.77556231623949268</c:v>
                </c:pt>
                <c:pt idx="125">
                  <c:v>0.79449901255478272</c:v>
                </c:pt>
                <c:pt idx="126">
                  <c:v>0.75720113857847526</c:v>
                </c:pt>
                <c:pt idx="127">
                  <c:v>0.71306508720328698</c:v>
                </c:pt>
                <c:pt idx="128">
                  <c:v>0.67339428611834351</c:v>
                </c:pt>
                <c:pt idx="129">
                  <c:v>0.58208310253659434</c:v>
                </c:pt>
                <c:pt idx="130">
                  <c:v>0.60119545691018794</c:v>
                </c:pt>
                <c:pt idx="131">
                  <c:v>0.57146056027623582</c:v>
                </c:pt>
                <c:pt idx="132">
                  <c:v>0.54333576897541924</c:v>
                </c:pt>
                <c:pt idx="133">
                  <c:v>0.51535338416753229</c:v>
                </c:pt>
                <c:pt idx="134">
                  <c:v>0.48026484521045182</c:v>
                </c:pt>
                <c:pt idx="135">
                  <c:v>0.44388440577348659</c:v>
                </c:pt>
                <c:pt idx="136">
                  <c:v>0.41997849451503155</c:v>
                </c:pt>
                <c:pt idx="137">
                  <c:v>0.35295750926974573</c:v>
                </c:pt>
                <c:pt idx="138">
                  <c:v>0.3003879068686765</c:v>
                </c:pt>
                <c:pt idx="139">
                  <c:v>0.22692018670262698</c:v>
                </c:pt>
                <c:pt idx="140">
                  <c:v>0.32714640958856772</c:v>
                </c:pt>
                <c:pt idx="141">
                  <c:v>0.16091232193576169</c:v>
                </c:pt>
                <c:pt idx="142">
                  <c:v>0.1250219572572801</c:v>
                </c:pt>
                <c:pt idx="143">
                  <c:v>0.11061827708066317</c:v>
                </c:pt>
                <c:pt idx="144">
                  <c:v>7.0083215900593493E-2</c:v>
                </c:pt>
                <c:pt idx="145">
                  <c:v>7.7710451542226597E-2</c:v>
                </c:pt>
                <c:pt idx="146">
                  <c:v>3.3285237820245971E-2</c:v>
                </c:pt>
                <c:pt idx="147">
                  <c:v>4.9109896283176101E-2</c:v>
                </c:pt>
                <c:pt idx="148">
                  <c:v>6.0636404094347521E-2</c:v>
                </c:pt>
                <c:pt idx="149">
                  <c:v>5.7950323003179878E-2</c:v>
                </c:pt>
                <c:pt idx="150">
                  <c:v>5.2012743907948009E-2</c:v>
                </c:pt>
                <c:pt idx="151">
                  <c:v>5.6791428784687084E-2</c:v>
                </c:pt>
                <c:pt idx="152">
                  <c:v>4.7269134522083416E-2</c:v>
                </c:pt>
                <c:pt idx="153">
                  <c:v>4.6879095063559209E-2</c:v>
                </c:pt>
                <c:pt idx="154">
                  <c:v>3.6068828776044656E-2</c:v>
                </c:pt>
                <c:pt idx="155">
                  <c:v>3.4623718552016104E-2</c:v>
                </c:pt>
                <c:pt idx="156">
                  <c:v>3.4957637225141149E-2</c:v>
                </c:pt>
                <c:pt idx="157">
                  <c:v>4.619863054059431E-2</c:v>
                </c:pt>
                <c:pt idx="158">
                  <c:v>4.3319634249617038E-2</c:v>
                </c:pt>
                <c:pt idx="159">
                  <c:v>3.7993771715236081E-2</c:v>
                </c:pt>
                <c:pt idx="160">
                  <c:v>1.675205444165136E-2</c:v>
                </c:pt>
                <c:pt idx="161">
                  <c:v>1.5277480805288249E-2</c:v>
                </c:pt>
                <c:pt idx="162">
                  <c:v>0</c:v>
                </c:pt>
                <c:pt idx="163">
                  <c:v>2.8355026822929147E-2</c:v>
                </c:pt>
                <c:pt idx="164">
                  <c:v>2.4509350003451225E-2</c:v>
                </c:pt>
                <c:pt idx="165">
                  <c:v>0.90168873055344301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A8-4BA9-B89A-FFC23ED60717}"/>
            </c:ext>
          </c:extLst>
        </c:ser>
        <c:ser>
          <c:idx val="5"/>
          <c:order val="5"/>
          <c:tx>
            <c:strRef>
              <c:f>white_production!$AD$1:$AD$21</c:f>
              <c:strCache>
                <c:ptCount val="2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white_production!$S$22:$S$228</c:f>
              <c:numCache>
                <c:formatCode>m/d/yyyy</c:formatCode>
                <c:ptCount val="207"/>
                <c:pt idx="0">
                  <c:v>40868</c:v>
                </c:pt>
                <c:pt idx="1">
                  <c:v>40869</c:v>
                </c:pt>
                <c:pt idx="2">
                  <c:v>40870</c:v>
                </c:pt>
                <c:pt idx="3">
                  <c:v>40871</c:v>
                </c:pt>
                <c:pt idx="4">
                  <c:v>40872</c:v>
                </c:pt>
                <c:pt idx="5">
                  <c:v>40873</c:v>
                </c:pt>
                <c:pt idx="6">
                  <c:v>40874</c:v>
                </c:pt>
                <c:pt idx="7">
                  <c:v>40875</c:v>
                </c:pt>
                <c:pt idx="8">
                  <c:v>40876</c:v>
                </c:pt>
                <c:pt idx="9">
                  <c:v>40877</c:v>
                </c:pt>
                <c:pt idx="10">
                  <c:v>40878</c:v>
                </c:pt>
                <c:pt idx="11">
                  <c:v>40879</c:v>
                </c:pt>
                <c:pt idx="12">
                  <c:v>40880</c:v>
                </c:pt>
                <c:pt idx="13">
                  <c:v>40881</c:v>
                </c:pt>
                <c:pt idx="14">
                  <c:v>40882</c:v>
                </c:pt>
                <c:pt idx="15">
                  <c:v>40883</c:v>
                </c:pt>
                <c:pt idx="16">
                  <c:v>40884</c:v>
                </c:pt>
                <c:pt idx="17">
                  <c:v>40885</c:v>
                </c:pt>
                <c:pt idx="18">
                  <c:v>40886</c:v>
                </c:pt>
                <c:pt idx="19">
                  <c:v>40887</c:v>
                </c:pt>
                <c:pt idx="20">
                  <c:v>40888</c:v>
                </c:pt>
                <c:pt idx="21">
                  <c:v>40889</c:v>
                </c:pt>
                <c:pt idx="22">
                  <c:v>40890</c:v>
                </c:pt>
                <c:pt idx="23">
                  <c:v>40891</c:v>
                </c:pt>
                <c:pt idx="24">
                  <c:v>40892</c:v>
                </c:pt>
                <c:pt idx="25">
                  <c:v>40893</c:v>
                </c:pt>
                <c:pt idx="26">
                  <c:v>40894</c:v>
                </c:pt>
                <c:pt idx="27">
                  <c:v>40895</c:v>
                </c:pt>
                <c:pt idx="28">
                  <c:v>40896</c:v>
                </c:pt>
                <c:pt idx="29">
                  <c:v>40897</c:v>
                </c:pt>
                <c:pt idx="30">
                  <c:v>40898</c:v>
                </c:pt>
                <c:pt idx="31">
                  <c:v>40899</c:v>
                </c:pt>
                <c:pt idx="32">
                  <c:v>40900</c:v>
                </c:pt>
                <c:pt idx="33">
                  <c:v>40901</c:v>
                </c:pt>
                <c:pt idx="34">
                  <c:v>40902</c:v>
                </c:pt>
                <c:pt idx="35">
                  <c:v>40903</c:v>
                </c:pt>
                <c:pt idx="36">
                  <c:v>40904</c:v>
                </c:pt>
                <c:pt idx="37">
                  <c:v>40905</c:v>
                </c:pt>
                <c:pt idx="38">
                  <c:v>40906</c:v>
                </c:pt>
                <c:pt idx="39">
                  <c:v>40907</c:v>
                </c:pt>
                <c:pt idx="40">
                  <c:v>40908</c:v>
                </c:pt>
                <c:pt idx="41">
                  <c:v>40909</c:v>
                </c:pt>
                <c:pt idx="42">
                  <c:v>40910</c:v>
                </c:pt>
                <c:pt idx="43">
                  <c:v>40911</c:v>
                </c:pt>
                <c:pt idx="44">
                  <c:v>40912</c:v>
                </c:pt>
                <c:pt idx="45">
                  <c:v>40913</c:v>
                </c:pt>
                <c:pt idx="46">
                  <c:v>40914</c:v>
                </c:pt>
                <c:pt idx="47">
                  <c:v>40915</c:v>
                </c:pt>
                <c:pt idx="48">
                  <c:v>40916</c:v>
                </c:pt>
                <c:pt idx="49">
                  <c:v>40917</c:v>
                </c:pt>
                <c:pt idx="50">
                  <c:v>40918</c:v>
                </c:pt>
                <c:pt idx="51">
                  <c:v>40919</c:v>
                </c:pt>
                <c:pt idx="52">
                  <c:v>40920</c:v>
                </c:pt>
                <c:pt idx="53">
                  <c:v>40921</c:v>
                </c:pt>
                <c:pt idx="54">
                  <c:v>40922</c:v>
                </c:pt>
                <c:pt idx="55">
                  <c:v>40923</c:v>
                </c:pt>
                <c:pt idx="56">
                  <c:v>40924</c:v>
                </c:pt>
                <c:pt idx="57">
                  <c:v>40925</c:v>
                </c:pt>
                <c:pt idx="58">
                  <c:v>40926</c:v>
                </c:pt>
                <c:pt idx="59">
                  <c:v>40927</c:v>
                </c:pt>
                <c:pt idx="60">
                  <c:v>40928</c:v>
                </c:pt>
                <c:pt idx="61">
                  <c:v>40929</c:v>
                </c:pt>
                <c:pt idx="62">
                  <c:v>40930</c:v>
                </c:pt>
                <c:pt idx="63">
                  <c:v>40931</c:v>
                </c:pt>
                <c:pt idx="64">
                  <c:v>40932</c:v>
                </c:pt>
                <c:pt idx="65">
                  <c:v>40933</c:v>
                </c:pt>
                <c:pt idx="66">
                  <c:v>40934</c:v>
                </c:pt>
                <c:pt idx="67">
                  <c:v>40935</c:v>
                </c:pt>
                <c:pt idx="68">
                  <c:v>40936</c:v>
                </c:pt>
                <c:pt idx="69">
                  <c:v>40937</c:v>
                </c:pt>
                <c:pt idx="70">
                  <c:v>40938</c:v>
                </c:pt>
                <c:pt idx="71">
                  <c:v>40939</c:v>
                </c:pt>
                <c:pt idx="72">
                  <c:v>40940</c:v>
                </c:pt>
                <c:pt idx="73">
                  <c:v>40941</c:v>
                </c:pt>
                <c:pt idx="74">
                  <c:v>40942</c:v>
                </c:pt>
                <c:pt idx="75">
                  <c:v>40943</c:v>
                </c:pt>
                <c:pt idx="76">
                  <c:v>40944</c:v>
                </c:pt>
                <c:pt idx="77">
                  <c:v>40945</c:v>
                </c:pt>
                <c:pt idx="78">
                  <c:v>40946</c:v>
                </c:pt>
                <c:pt idx="79">
                  <c:v>40947</c:v>
                </c:pt>
                <c:pt idx="80">
                  <c:v>40948</c:v>
                </c:pt>
                <c:pt idx="81">
                  <c:v>40949</c:v>
                </c:pt>
                <c:pt idx="82">
                  <c:v>40950</c:v>
                </c:pt>
                <c:pt idx="83">
                  <c:v>40951</c:v>
                </c:pt>
                <c:pt idx="84">
                  <c:v>40952</c:v>
                </c:pt>
                <c:pt idx="85">
                  <c:v>40953</c:v>
                </c:pt>
                <c:pt idx="86">
                  <c:v>40954</c:v>
                </c:pt>
                <c:pt idx="87">
                  <c:v>40955</c:v>
                </c:pt>
                <c:pt idx="88">
                  <c:v>40956</c:v>
                </c:pt>
                <c:pt idx="89">
                  <c:v>40957</c:v>
                </c:pt>
                <c:pt idx="90">
                  <c:v>40958</c:v>
                </c:pt>
                <c:pt idx="91">
                  <c:v>40959</c:v>
                </c:pt>
                <c:pt idx="92">
                  <c:v>40960</c:v>
                </c:pt>
                <c:pt idx="93">
                  <c:v>40961</c:v>
                </c:pt>
                <c:pt idx="94">
                  <c:v>40962</c:v>
                </c:pt>
                <c:pt idx="95">
                  <c:v>40963</c:v>
                </c:pt>
                <c:pt idx="96">
                  <c:v>40964</c:v>
                </c:pt>
                <c:pt idx="97">
                  <c:v>40965</c:v>
                </c:pt>
                <c:pt idx="98">
                  <c:v>40966</c:v>
                </c:pt>
                <c:pt idx="99">
                  <c:v>40967</c:v>
                </c:pt>
                <c:pt idx="100">
                  <c:v>40968</c:v>
                </c:pt>
                <c:pt idx="101">
                  <c:v>40969</c:v>
                </c:pt>
                <c:pt idx="102">
                  <c:v>40970</c:v>
                </c:pt>
                <c:pt idx="103">
                  <c:v>40971</c:v>
                </c:pt>
                <c:pt idx="104">
                  <c:v>40972</c:v>
                </c:pt>
                <c:pt idx="105">
                  <c:v>40973</c:v>
                </c:pt>
                <c:pt idx="106">
                  <c:v>40974</c:v>
                </c:pt>
                <c:pt idx="107">
                  <c:v>40975</c:v>
                </c:pt>
                <c:pt idx="108">
                  <c:v>40976</c:v>
                </c:pt>
                <c:pt idx="109">
                  <c:v>40977</c:v>
                </c:pt>
                <c:pt idx="110">
                  <c:v>40978</c:v>
                </c:pt>
                <c:pt idx="111">
                  <c:v>40979</c:v>
                </c:pt>
                <c:pt idx="112">
                  <c:v>40980</c:v>
                </c:pt>
                <c:pt idx="113">
                  <c:v>40981</c:v>
                </c:pt>
                <c:pt idx="114">
                  <c:v>40982</c:v>
                </c:pt>
                <c:pt idx="115">
                  <c:v>40983</c:v>
                </c:pt>
                <c:pt idx="116">
                  <c:v>40984</c:v>
                </c:pt>
                <c:pt idx="117">
                  <c:v>40985</c:v>
                </c:pt>
                <c:pt idx="118">
                  <c:v>40986</c:v>
                </c:pt>
                <c:pt idx="119">
                  <c:v>40987</c:v>
                </c:pt>
                <c:pt idx="120">
                  <c:v>40988</c:v>
                </c:pt>
                <c:pt idx="121">
                  <c:v>40989</c:v>
                </c:pt>
                <c:pt idx="122">
                  <c:v>40990</c:v>
                </c:pt>
                <c:pt idx="123">
                  <c:v>40991</c:v>
                </c:pt>
                <c:pt idx="124">
                  <c:v>40992</c:v>
                </c:pt>
                <c:pt idx="125">
                  <c:v>40993</c:v>
                </c:pt>
                <c:pt idx="126">
                  <c:v>40994</c:v>
                </c:pt>
                <c:pt idx="127">
                  <c:v>40995</c:v>
                </c:pt>
                <c:pt idx="128">
                  <c:v>40996</c:v>
                </c:pt>
                <c:pt idx="129">
                  <c:v>40997</c:v>
                </c:pt>
                <c:pt idx="130">
                  <c:v>40998</c:v>
                </c:pt>
                <c:pt idx="131">
                  <c:v>40999</c:v>
                </c:pt>
                <c:pt idx="132">
                  <c:v>41000</c:v>
                </c:pt>
                <c:pt idx="133">
                  <c:v>41001</c:v>
                </c:pt>
                <c:pt idx="134">
                  <c:v>41002</c:v>
                </c:pt>
                <c:pt idx="135">
                  <c:v>41003</c:v>
                </c:pt>
                <c:pt idx="136">
                  <c:v>41004</c:v>
                </c:pt>
                <c:pt idx="137">
                  <c:v>41005</c:v>
                </c:pt>
                <c:pt idx="138">
                  <c:v>41006</c:v>
                </c:pt>
                <c:pt idx="139">
                  <c:v>41007</c:v>
                </c:pt>
                <c:pt idx="140">
                  <c:v>41008</c:v>
                </c:pt>
                <c:pt idx="141">
                  <c:v>41009</c:v>
                </c:pt>
                <c:pt idx="142">
                  <c:v>41010</c:v>
                </c:pt>
                <c:pt idx="143">
                  <c:v>41011</c:v>
                </c:pt>
                <c:pt idx="144">
                  <c:v>41012</c:v>
                </c:pt>
                <c:pt idx="145">
                  <c:v>41013</c:v>
                </c:pt>
                <c:pt idx="146">
                  <c:v>41014</c:v>
                </c:pt>
                <c:pt idx="147">
                  <c:v>41015</c:v>
                </c:pt>
                <c:pt idx="148">
                  <c:v>41016</c:v>
                </c:pt>
                <c:pt idx="149">
                  <c:v>41017</c:v>
                </c:pt>
                <c:pt idx="150">
                  <c:v>41018</c:v>
                </c:pt>
                <c:pt idx="151">
                  <c:v>41019</c:v>
                </c:pt>
                <c:pt idx="152">
                  <c:v>41020</c:v>
                </c:pt>
                <c:pt idx="153">
                  <c:v>41021</c:v>
                </c:pt>
                <c:pt idx="154">
                  <c:v>41022</c:v>
                </c:pt>
                <c:pt idx="155">
                  <c:v>41023</c:v>
                </c:pt>
                <c:pt idx="156">
                  <c:v>41024</c:v>
                </c:pt>
                <c:pt idx="157">
                  <c:v>41025</c:v>
                </c:pt>
                <c:pt idx="158">
                  <c:v>41026</c:v>
                </c:pt>
                <c:pt idx="159">
                  <c:v>41027</c:v>
                </c:pt>
                <c:pt idx="160">
                  <c:v>41028</c:v>
                </c:pt>
                <c:pt idx="161">
                  <c:v>41029</c:v>
                </c:pt>
                <c:pt idx="162">
                  <c:v>41030</c:v>
                </c:pt>
                <c:pt idx="163">
                  <c:v>41031</c:v>
                </c:pt>
                <c:pt idx="164">
                  <c:v>41032</c:v>
                </c:pt>
                <c:pt idx="165">
                  <c:v>41033</c:v>
                </c:pt>
                <c:pt idx="166">
                  <c:v>41034</c:v>
                </c:pt>
                <c:pt idx="167">
                  <c:v>41035</c:v>
                </c:pt>
                <c:pt idx="168">
                  <c:v>41036</c:v>
                </c:pt>
                <c:pt idx="169">
                  <c:v>41037</c:v>
                </c:pt>
                <c:pt idx="170">
                  <c:v>41038</c:v>
                </c:pt>
                <c:pt idx="171">
                  <c:v>41039</c:v>
                </c:pt>
                <c:pt idx="172">
                  <c:v>41040</c:v>
                </c:pt>
                <c:pt idx="173">
                  <c:v>41041</c:v>
                </c:pt>
                <c:pt idx="174">
                  <c:v>41042</c:v>
                </c:pt>
                <c:pt idx="175">
                  <c:v>41043</c:v>
                </c:pt>
                <c:pt idx="176">
                  <c:v>41044</c:v>
                </c:pt>
                <c:pt idx="177">
                  <c:v>41045</c:v>
                </c:pt>
                <c:pt idx="178">
                  <c:v>41046</c:v>
                </c:pt>
                <c:pt idx="179">
                  <c:v>41047</c:v>
                </c:pt>
                <c:pt idx="180">
                  <c:v>41048</c:v>
                </c:pt>
                <c:pt idx="181">
                  <c:v>41049</c:v>
                </c:pt>
                <c:pt idx="182">
                  <c:v>41050</c:v>
                </c:pt>
                <c:pt idx="183">
                  <c:v>41051</c:v>
                </c:pt>
                <c:pt idx="184">
                  <c:v>41052</c:v>
                </c:pt>
                <c:pt idx="185">
                  <c:v>41053</c:v>
                </c:pt>
                <c:pt idx="186">
                  <c:v>41054</c:v>
                </c:pt>
                <c:pt idx="187">
                  <c:v>41055</c:v>
                </c:pt>
                <c:pt idx="188">
                  <c:v>41056</c:v>
                </c:pt>
                <c:pt idx="189">
                  <c:v>41057</c:v>
                </c:pt>
                <c:pt idx="190">
                  <c:v>41058</c:v>
                </c:pt>
                <c:pt idx="191">
                  <c:v>41059</c:v>
                </c:pt>
                <c:pt idx="192">
                  <c:v>41060</c:v>
                </c:pt>
                <c:pt idx="193">
                  <c:v>41061</c:v>
                </c:pt>
                <c:pt idx="194">
                  <c:v>41062</c:v>
                </c:pt>
                <c:pt idx="195">
                  <c:v>41063</c:v>
                </c:pt>
                <c:pt idx="196">
                  <c:v>41064</c:v>
                </c:pt>
                <c:pt idx="197">
                  <c:v>41065</c:v>
                </c:pt>
                <c:pt idx="198">
                  <c:v>41066</c:v>
                </c:pt>
                <c:pt idx="199">
                  <c:v>41067</c:v>
                </c:pt>
                <c:pt idx="200">
                  <c:v>41068</c:v>
                </c:pt>
                <c:pt idx="201">
                  <c:v>41069</c:v>
                </c:pt>
                <c:pt idx="202">
                  <c:v>41070</c:v>
                </c:pt>
                <c:pt idx="203">
                  <c:v>41071</c:v>
                </c:pt>
                <c:pt idx="204">
                  <c:v>41072</c:v>
                </c:pt>
                <c:pt idx="205">
                  <c:v>41073</c:v>
                </c:pt>
                <c:pt idx="206">
                  <c:v>41074</c:v>
                </c:pt>
              </c:numCache>
            </c:numRef>
          </c:cat>
          <c:val>
            <c:numRef>
              <c:f>white_production!$AD$22:$AD$228</c:f>
              <c:numCache>
                <c:formatCode>0.00%</c:formatCode>
                <c:ptCount val="207"/>
                <c:pt idx="16">
                  <c:v>2.9097108295641863E-3</c:v>
                </c:pt>
                <c:pt idx="17">
                  <c:v>1.8397244124316942E-2</c:v>
                </c:pt>
                <c:pt idx="18">
                  <c:v>8.7254777794380331E-2</c:v>
                </c:pt>
                <c:pt idx="19">
                  <c:v>0.12232874137857627</c:v>
                </c:pt>
                <c:pt idx="20">
                  <c:v>0.15779066640671408</c:v>
                </c:pt>
                <c:pt idx="21">
                  <c:v>0.20090091394438891</c:v>
                </c:pt>
                <c:pt idx="22">
                  <c:v>0.20739280210634994</c:v>
                </c:pt>
                <c:pt idx="23">
                  <c:v>0.20492165638732893</c:v>
                </c:pt>
                <c:pt idx="24">
                  <c:v>0.28329127372099644</c:v>
                </c:pt>
                <c:pt idx="25">
                  <c:v>0.29792697862796369</c:v>
                </c:pt>
                <c:pt idx="26">
                  <c:v>0.27844765943282618</c:v>
                </c:pt>
                <c:pt idx="27">
                  <c:v>0.32568154353552969</c:v>
                </c:pt>
                <c:pt idx="28">
                  <c:v>0.35430382075956474</c:v>
                </c:pt>
                <c:pt idx="29">
                  <c:v>0.36247617234990398</c:v>
                </c:pt>
                <c:pt idx="30">
                  <c:v>0.46433381889425762</c:v>
                </c:pt>
                <c:pt idx="31">
                  <c:v>0.52131798936451645</c:v>
                </c:pt>
                <c:pt idx="32">
                  <c:v>0.60520832615862463</c:v>
                </c:pt>
                <c:pt idx="33">
                  <c:v>0.58306894088915562</c:v>
                </c:pt>
                <c:pt idx="34">
                  <c:v>0.60219487781252845</c:v>
                </c:pt>
                <c:pt idx="35">
                  <c:v>0.68017203559855677</c:v>
                </c:pt>
                <c:pt idx="36">
                  <c:v>0.68020436571888454</c:v>
                </c:pt>
                <c:pt idx="37">
                  <c:v>0.63738776001323649</c:v>
                </c:pt>
                <c:pt idx="38">
                  <c:v>0.62908594737584222</c:v>
                </c:pt>
                <c:pt idx="39">
                  <c:v>0.59289842199494169</c:v>
                </c:pt>
                <c:pt idx="40">
                  <c:v>0.43192970475993642</c:v>
                </c:pt>
                <c:pt idx="41">
                  <c:v>0.2898011542977505</c:v>
                </c:pt>
                <c:pt idx="42">
                  <c:v>0.36640124574981969</c:v>
                </c:pt>
                <c:pt idx="43">
                  <c:v>0.44461334511461659</c:v>
                </c:pt>
                <c:pt idx="44">
                  <c:v>0.59776944660252052</c:v>
                </c:pt>
                <c:pt idx="45">
                  <c:v>0.68855430806584639</c:v>
                </c:pt>
                <c:pt idx="46">
                  <c:v>0.79173372238182071</c:v>
                </c:pt>
                <c:pt idx="47">
                  <c:v>0.80344284857035675</c:v>
                </c:pt>
                <c:pt idx="48">
                  <c:v>0.81478858420639855</c:v>
                </c:pt>
                <c:pt idx="49">
                  <c:v>0.80860402897959527</c:v>
                </c:pt>
                <c:pt idx="50">
                  <c:v>0.85447501577499707</c:v>
                </c:pt>
                <c:pt idx="51">
                  <c:v>0.87749931860757191</c:v>
                </c:pt>
                <c:pt idx="52">
                  <c:v>0.89725043571865648</c:v>
                </c:pt>
                <c:pt idx="53">
                  <c:v>0.88976851493279452</c:v>
                </c:pt>
                <c:pt idx="54">
                  <c:v>0.879064208884065</c:v>
                </c:pt>
                <c:pt idx="55">
                  <c:v>0.81982752864764874</c:v>
                </c:pt>
                <c:pt idx="56">
                  <c:v>0.83519004277275199</c:v>
                </c:pt>
                <c:pt idx="57">
                  <c:v>0.86073477367299644</c:v>
                </c:pt>
                <c:pt idx="58">
                  <c:v>0.89053948990660603</c:v>
                </c:pt>
                <c:pt idx="59">
                  <c:v>0.90692945525575053</c:v>
                </c:pt>
                <c:pt idx="60">
                  <c:v>0.89456641724212882</c:v>
                </c:pt>
                <c:pt idx="61">
                  <c:v>0.88280064306015704</c:v>
                </c:pt>
                <c:pt idx="62">
                  <c:v>0.93824637772629094</c:v>
                </c:pt>
                <c:pt idx="63">
                  <c:v>0.9004437519863715</c:v>
                </c:pt>
                <c:pt idx="64">
                  <c:v>0.91906680091632276</c:v>
                </c:pt>
                <c:pt idx="65">
                  <c:v>0.92022852053574511</c:v>
                </c:pt>
                <c:pt idx="66">
                  <c:v>0.91825568036699901</c:v>
                </c:pt>
                <c:pt idx="67">
                  <c:v>0.89689221798541441</c:v>
                </c:pt>
                <c:pt idx="68">
                  <c:v>0.93303026422564461</c:v>
                </c:pt>
                <c:pt idx="69">
                  <c:v>0.90346099560746307</c:v>
                </c:pt>
                <c:pt idx="70">
                  <c:v>0.91577624126928703</c:v>
                </c:pt>
                <c:pt idx="71">
                  <c:v>0.86826122568546182</c:v>
                </c:pt>
                <c:pt idx="72">
                  <c:v>0.83810270548287003</c:v>
                </c:pt>
                <c:pt idx="73">
                  <c:v>0.86281303814715626</c:v>
                </c:pt>
                <c:pt idx="74">
                  <c:v>0.82505075477477086</c:v>
                </c:pt>
                <c:pt idx="75">
                  <c:v>0.8306153307462758</c:v>
                </c:pt>
                <c:pt idx="76">
                  <c:v>0.85616610597335485</c:v>
                </c:pt>
                <c:pt idx="77">
                  <c:v>0.85952717339585494</c:v>
                </c:pt>
                <c:pt idx="78">
                  <c:v>0.92218196263228247</c:v>
                </c:pt>
                <c:pt idx="79">
                  <c:v>0.92168126746441881</c:v>
                </c:pt>
                <c:pt idx="80">
                  <c:v>0.95705227457156361</c:v>
                </c:pt>
                <c:pt idx="81">
                  <c:v>1</c:v>
                </c:pt>
                <c:pt idx="82">
                  <c:v>0.99803503151273265</c:v>
                </c:pt>
                <c:pt idx="83">
                  <c:v>0.98613768779759059</c:v>
                </c:pt>
                <c:pt idx="84">
                  <c:v>0.9784989237584053</c:v>
                </c:pt>
                <c:pt idx="85">
                  <c:v>0.89684273884474408</c:v>
                </c:pt>
                <c:pt idx="86">
                  <c:v>0.84275388527220807</c:v>
                </c:pt>
                <c:pt idx="87">
                  <c:v>0.88089971632428632</c:v>
                </c:pt>
                <c:pt idx="88">
                  <c:v>0.88610351626605222</c:v>
                </c:pt>
                <c:pt idx="89">
                  <c:v>0.8682852624271048</c:v>
                </c:pt>
                <c:pt idx="90">
                  <c:v>0.92006251239614312</c:v>
                </c:pt>
                <c:pt idx="91">
                  <c:v>0.91698693399271969</c:v>
                </c:pt>
                <c:pt idx="92">
                  <c:v>0.94601432168104238</c:v>
                </c:pt>
                <c:pt idx="93">
                  <c:v>0.91974750457154908</c:v>
                </c:pt>
                <c:pt idx="94">
                  <c:v>0.96000631983569884</c:v>
                </c:pt>
                <c:pt idx="95">
                  <c:v>0.92314736813844556</c:v>
                </c:pt>
                <c:pt idx="96">
                  <c:v>0.89381115751811124</c:v>
                </c:pt>
                <c:pt idx="97">
                  <c:v>0.92159650632285561</c:v>
                </c:pt>
                <c:pt idx="98">
                  <c:v>0.91402310535304043</c:v>
                </c:pt>
                <c:pt idx="99">
                  <c:v>0.82678589827622995</c:v>
                </c:pt>
                <c:pt idx="101">
                  <c:v>0.81853047233322018</c:v>
                </c:pt>
                <c:pt idx="102">
                  <c:v>0.86465191916514883</c:v>
                </c:pt>
                <c:pt idx="103">
                  <c:v>0.8769836110186171</c:v>
                </c:pt>
                <c:pt idx="104">
                  <c:v>0.86422965968050225</c:v>
                </c:pt>
                <c:pt idx="105">
                  <c:v>0.85870247419599322</c:v>
                </c:pt>
                <c:pt idx="106">
                  <c:v>0.90572775873971412</c:v>
                </c:pt>
                <c:pt idx="107">
                  <c:v>0.93628562621123512</c:v>
                </c:pt>
                <c:pt idx="108">
                  <c:v>0.94875816493674747</c:v>
                </c:pt>
                <c:pt idx="109">
                  <c:v>0.97191833861416232</c:v>
                </c:pt>
                <c:pt idx="110">
                  <c:v>0.96467990580408369</c:v>
                </c:pt>
                <c:pt idx="111">
                  <c:v>0.93274421294360255</c:v>
                </c:pt>
                <c:pt idx="112">
                  <c:v>0.92684256032625778</c:v>
                </c:pt>
                <c:pt idx="113">
                  <c:v>0.91573336871841138</c:v>
                </c:pt>
                <c:pt idx="114">
                  <c:v>0.88856664973787836</c:v>
                </c:pt>
                <c:pt idx="115">
                  <c:v>0.94335734805299853</c:v>
                </c:pt>
                <c:pt idx="116">
                  <c:v>0.88748429353556613</c:v>
                </c:pt>
                <c:pt idx="117">
                  <c:v>0.91987443543526937</c:v>
                </c:pt>
                <c:pt idx="118">
                  <c:v>0.96236450692561826</c:v>
                </c:pt>
                <c:pt idx="119">
                  <c:v>0.94495558052315043</c:v>
                </c:pt>
                <c:pt idx="120">
                  <c:v>0.95055037812887033</c:v>
                </c:pt>
                <c:pt idx="121">
                  <c:v>0.92112378373736103</c:v>
                </c:pt>
                <c:pt idx="122">
                  <c:v>0.95595695820798421</c:v>
                </c:pt>
                <c:pt idx="123">
                  <c:v>0.89138991263698841</c:v>
                </c:pt>
                <c:pt idx="124">
                  <c:v>0.9380372159043282</c:v>
                </c:pt>
                <c:pt idx="125">
                  <c:v>0.95289712316750752</c:v>
                </c:pt>
                <c:pt idx="126">
                  <c:v>0.94982266929000447</c:v>
                </c:pt>
                <c:pt idx="127">
                  <c:v>0.96002479017399867</c:v>
                </c:pt>
                <c:pt idx="128">
                  <c:v>0.89619430908355113</c:v>
                </c:pt>
                <c:pt idx="129">
                  <c:v>0.84780019535826379</c:v>
                </c:pt>
                <c:pt idx="130">
                  <c:v>0.85206411653237846</c:v>
                </c:pt>
                <c:pt idx="131">
                  <c:v>0.84191470780107291</c:v>
                </c:pt>
                <c:pt idx="132">
                  <c:v>0.79466072279746935</c:v>
                </c:pt>
                <c:pt idx="133">
                  <c:v>0.86306619704590448</c:v>
                </c:pt>
                <c:pt idx="134">
                  <c:v>0.84198555293432276</c:v>
                </c:pt>
                <c:pt idx="135">
                  <c:v>0.85681467630029051</c:v>
                </c:pt>
                <c:pt idx="136">
                  <c:v>0.8687844113718306</c:v>
                </c:pt>
                <c:pt idx="137">
                  <c:v>0.81867595787469827</c:v>
                </c:pt>
                <c:pt idx="138">
                  <c:v>0.79447194300790325</c:v>
                </c:pt>
                <c:pt idx="139">
                  <c:v>0.80842477954724079</c:v>
                </c:pt>
                <c:pt idx="140">
                  <c:v>0.74657051220327408</c:v>
                </c:pt>
                <c:pt idx="141">
                  <c:v>0.74432258488027681</c:v>
                </c:pt>
                <c:pt idx="142">
                  <c:v>0.63359290671538326</c:v>
                </c:pt>
                <c:pt idx="143">
                  <c:v>0.5893263653958688</c:v>
                </c:pt>
                <c:pt idx="144">
                  <c:v>0.4952275822594196</c:v>
                </c:pt>
                <c:pt idx="145">
                  <c:v>0.51171453796954447</c:v>
                </c:pt>
                <c:pt idx="146">
                  <c:v>0.52719012317634972</c:v>
                </c:pt>
                <c:pt idx="147">
                  <c:v>0.4664437949994914</c:v>
                </c:pt>
                <c:pt idx="148">
                  <c:v>0.46818174981574606</c:v>
                </c:pt>
                <c:pt idx="149">
                  <c:v>0.48111042436938162</c:v>
                </c:pt>
                <c:pt idx="150">
                  <c:v>0.3972022357262176</c:v>
                </c:pt>
                <c:pt idx="151">
                  <c:v>0.55060528310714629</c:v>
                </c:pt>
                <c:pt idx="152">
                  <c:v>0.57660432248085447</c:v>
                </c:pt>
                <c:pt idx="153">
                  <c:v>0.56278221208023649</c:v>
                </c:pt>
                <c:pt idx="154">
                  <c:v>0.54612053315462239</c:v>
                </c:pt>
                <c:pt idx="155">
                  <c:v>0.52040304695922812</c:v>
                </c:pt>
                <c:pt idx="156">
                  <c:v>0.52059829277285152</c:v>
                </c:pt>
                <c:pt idx="157">
                  <c:v>0.55177352497692089</c:v>
                </c:pt>
                <c:pt idx="158">
                  <c:v>0.54428446345142001</c:v>
                </c:pt>
                <c:pt idx="159">
                  <c:v>0.47747623771296971</c:v>
                </c:pt>
                <c:pt idx="160">
                  <c:v>0.46938007275400856</c:v>
                </c:pt>
                <c:pt idx="161">
                  <c:v>0.37502883354754546</c:v>
                </c:pt>
                <c:pt idx="162">
                  <c:v>0.34594072145928673</c:v>
                </c:pt>
                <c:pt idx="163">
                  <c:v>0.34010246399093608</c:v>
                </c:pt>
                <c:pt idx="164">
                  <c:v>0.32239342973236501</c:v>
                </c:pt>
                <c:pt idx="165">
                  <c:v>0.30712799030771587</c:v>
                </c:pt>
                <c:pt idx="166">
                  <c:v>0.29781157415497345</c:v>
                </c:pt>
                <c:pt idx="167">
                  <c:v>0.30107972762294127</c:v>
                </c:pt>
                <c:pt idx="168">
                  <c:v>0.27136834704107904</c:v>
                </c:pt>
                <c:pt idx="169">
                  <c:v>0.27587122997412244</c:v>
                </c:pt>
                <c:pt idx="170">
                  <c:v>0.28353965338456777</c:v>
                </c:pt>
                <c:pt idx="171">
                  <c:v>0.26107303107105678</c:v>
                </c:pt>
                <c:pt idx="172">
                  <c:v>0.25083141121397401</c:v>
                </c:pt>
                <c:pt idx="173">
                  <c:v>0.23965615370807555</c:v>
                </c:pt>
                <c:pt idx="174">
                  <c:v>0.19802901529903505</c:v>
                </c:pt>
                <c:pt idx="175">
                  <c:v>0.17581569245003589</c:v>
                </c:pt>
                <c:pt idx="176">
                  <c:v>0.16249062250802493</c:v>
                </c:pt>
                <c:pt idx="177">
                  <c:v>0.18972017437461286</c:v>
                </c:pt>
                <c:pt idx="178">
                  <c:v>0.19423936293357366</c:v>
                </c:pt>
                <c:pt idx="179">
                  <c:v>0.10688084762266524</c:v>
                </c:pt>
                <c:pt idx="180">
                  <c:v>0.12471498539031257</c:v>
                </c:pt>
                <c:pt idx="181">
                  <c:v>0.1235890538084168</c:v>
                </c:pt>
                <c:pt idx="182">
                  <c:v>0.12966880321906399</c:v>
                </c:pt>
                <c:pt idx="183">
                  <c:v>9.9795772035538341E-2</c:v>
                </c:pt>
                <c:pt idx="184">
                  <c:v>9.1964573497551244E-2</c:v>
                </c:pt>
                <c:pt idx="185">
                  <c:v>8.0814898956417677E-2</c:v>
                </c:pt>
                <c:pt idx="186">
                  <c:v>5.6904385355925874E-2</c:v>
                </c:pt>
                <c:pt idx="187">
                  <c:v>5.6631125556271471E-2</c:v>
                </c:pt>
                <c:pt idx="188">
                  <c:v>6.7815379269553139E-2</c:v>
                </c:pt>
                <c:pt idx="189">
                  <c:v>6.6813286105123049E-2</c:v>
                </c:pt>
                <c:pt idx="190">
                  <c:v>2.6471340262006163E-2</c:v>
                </c:pt>
                <c:pt idx="191">
                  <c:v>2.7483413594028488E-2</c:v>
                </c:pt>
                <c:pt idx="192">
                  <c:v>2.8184836639416181E-2</c:v>
                </c:pt>
                <c:pt idx="193">
                  <c:v>2.0928551980293038E-2</c:v>
                </c:pt>
                <c:pt idx="194">
                  <c:v>2.3692636702646833E-2</c:v>
                </c:pt>
                <c:pt idx="195">
                  <c:v>2.4352171157352238E-2</c:v>
                </c:pt>
                <c:pt idx="196">
                  <c:v>2.2220632267512395E-2</c:v>
                </c:pt>
                <c:pt idx="197">
                  <c:v>1.4024243935537143E-2</c:v>
                </c:pt>
                <c:pt idx="198">
                  <c:v>1.1359263964046706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6A8-4BA9-B89A-FFC23ED60717}"/>
            </c:ext>
          </c:extLst>
        </c:ser>
        <c:ser>
          <c:idx val="6"/>
          <c:order val="6"/>
          <c:tx>
            <c:strRef>
              <c:f>white_production!$AF$1:$AF$21</c:f>
              <c:strCache>
                <c:ptCount val="2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white_production!$S$22:$S$228</c:f>
              <c:numCache>
                <c:formatCode>m/d/yyyy</c:formatCode>
                <c:ptCount val="207"/>
                <c:pt idx="0">
                  <c:v>40868</c:v>
                </c:pt>
                <c:pt idx="1">
                  <c:v>40869</c:v>
                </c:pt>
                <c:pt idx="2">
                  <c:v>40870</c:v>
                </c:pt>
                <c:pt idx="3">
                  <c:v>40871</c:v>
                </c:pt>
                <c:pt idx="4">
                  <c:v>40872</c:v>
                </c:pt>
                <c:pt idx="5">
                  <c:v>40873</c:v>
                </c:pt>
                <c:pt idx="6">
                  <c:v>40874</c:v>
                </c:pt>
                <c:pt idx="7">
                  <c:v>40875</c:v>
                </c:pt>
                <c:pt idx="8">
                  <c:v>40876</c:v>
                </c:pt>
                <c:pt idx="9">
                  <c:v>40877</c:v>
                </c:pt>
                <c:pt idx="10">
                  <c:v>40878</c:v>
                </c:pt>
                <c:pt idx="11">
                  <c:v>40879</c:v>
                </c:pt>
                <c:pt idx="12">
                  <c:v>40880</c:v>
                </c:pt>
                <c:pt idx="13">
                  <c:v>40881</c:v>
                </c:pt>
                <c:pt idx="14">
                  <c:v>40882</c:v>
                </c:pt>
                <c:pt idx="15">
                  <c:v>40883</c:v>
                </c:pt>
                <c:pt idx="16">
                  <c:v>40884</c:v>
                </c:pt>
                <c:pt idx="17">
                  <c:v>40885</c:v>
                </c:pt>
                <c:pt idx="18">
                  <c:v>40886</c:v>
                </c:pt>
                <c:pt idx="19">
                  <c:v>40887</c:v>
                </c:pt>
                <c:pt idx="20">
                  <c:v>40888</c:v>
                </c:pt>
                <c:pt idx="21">
                  <c:v>40889</c:v>
                </c:pt>
                <c:pt idx="22">
                  <c:v>40890</c:v>
                </c:pt>
                <c:pt idx="23">
                  <c:v>40891</c:v>
                </c:pt>
                <c:pt idx="24">
                  <c:v>40892</c:v>
                </c:pt>
                <c:pt idx="25">
                  <c:v>40893</c:v>
                </c:pt>
                <c:pt idx="26">
                  <c:v>40894</c:v>
                </c:pt>
                <c:pt idx="27">
                  <c:v>40895</c:v>
                </c:pt>
                <c:pt idx="28">
                  <c:v>40896</c:v>
                </c:pt>
                <c:pt idx="29">
                  <c:v>40897</c:v>
                </c:pt>
                <c:pt idx="30">
                  <c:v>40898</c:v>
                </c:pt>
                <c:pt idx="31">
                  <c:v>40899</c:v>
                </c:pt>
                <c:pt idx="32">
                  <c:v>40900</c:v>
                </c:pt>
                <c:pt idx="33">
                  <c:v>40901</c:v>
                </c:pt>
                <c:pt idx="34">
                  <c:v>40902</c:v>
                </c:pt>
                <c:pt idx="35">
                  <c:v>40903</c:v>
                </c:pt>
                <c:pt idx="36">
                  <c:v>40904</c:v>
                </c:pt>
                <c:pt idx="37">
                  <c:v>40905</c:v>
                </c:pt>
                <c:pt idx="38">
                  <c:v>40906</c:v>
                </c:pt>
                <c:pt idx="39">
                  <c:v>40907</c:v>
                </c:pt>
                <c:pt idx="40">
                  <c:v>40908</c:v>
                </c:pt>
                <c:pt idx="41">
                  <c:v>40909</c:v>
                </c:pt>
                <c:pt idx="42">
                  <c:v>40910</c:v>
                </c:pt>
                <c:pt idx="43">
                  <c:v>40911</c:v>
                </c:pt>
                <c:pt idx="44">
                  <c:v>40912</c:v>
                </c:pt>
                <c:pt idx="45">
                  <c:v>40913</c:v>
                </c:pt>
                <c:pt idx="46">
                  <c:v>40914</c:v>
                </c:pt>
                <c:pt idx="47">
                  <c:v>40915</c:v>
                </c:pt>
                <c:pt idx="48">
                  <c:v>40916</c:v>
                </c:pt>
                <c:pt idx="49">
                  <c:v>40917</c:v>
                </c:pt>
                <c:pt idx="50">
                  <c:v>40918</c:v>
                </c:pt>
                <c:pt idx="51">
                  <c:v>40919</c:v>
                </c:pt>
                <c:pt idx="52">
                  <c:v>40920</c:v>
                </c:pt>
                <c:pt idx="53">
                  <c:v>40921</c:v>
                </c:pt>
                <c:pt idx="54">
                  <c:v>40922</c:v>
                </c:pt>
                <c:pt idx="55">
                  <c:v>40923</c:v>
                </c:pt>
                <c:pt idx="56">
                  <c:v>40924</c:v>
                </c:pt>
                <c:pt idx="57">
                  <c:v>40925</c:v>
                </c:pt>
                <c:pt idx="58">
                  <c:v>40926</c:v>
                </c:pt>
                <c:pt idx="59">
                  <c:v>40927</c:v>
                </c:pt>
                <c:pt idx="60">
                  <c:v>40928</c:v>
                </c:pt>
                <c:pt idx="61">
                  <c:v>40929</c:v>
                </c:pt>
                <c:pt idx="62">
                  <c:v>40930</c:v>
                </c:pt>
                <c:pt idx="63">
                  <c:v>40931</c:v>
                </c:pt>
                <c:pt idx="64">
                  <c:v>40932</c:v>
                </c:pt>
                <c:pt idx="65">
                  <c:v>40933</c:v>
                </c:pt>
                <c:pt idx="66">
                  <c:v>40934</c:v>
                </c:pt>
                <c:pt idx="67">
                  <c:v>40935</c:v>
                </c:pt>
                <c:pt idx="68">
                  <c:v>40936</c:v>
                </c:pt>
                <c:pt idx="69">
                  <c:v>40937</c:v>
                </c:pt>
                <c:pt idx="70">
                  <c:v>40938</c:v>
                </c:pt>
                <c:pt idx="71">
                  <c:v>40939</c:v>
                </c:pt>
                <c:pt idx="72">
                  <c:v>40940</c:v>
                </c:pt>
                <c:pt idx="73">
                  <c:v>40941</c:v>
                </c:pt>
                <c:pt idx="74">
                  <c:v>40942</c:v>
                </c:pt>
                <c:pt idx="75">
                  <c:v>40943</c:v>
                </c:pt>
                <c:pt idx="76">
                  <c:v>40944</c:v>
                </c:pt>
                <c:pt idx="77">
                  <c:v>40945</c:v>
                </c:pt>
                <c:pt idx="78">
                  <c:v>40946</c:v>
                </c:pt>
                <c:pt idx="79">
                  <c:v>40947</c:v>
                </c:pt>
                <c:pt idx="80">
                  <c:v>40948</c:v>
                </c:pt>
                <c:pt idx="81">
                  <c:v>40949</c:v>
                </c:pt>
                <c:pt idx="82">
                  <c:v>40950</c:v>
                </c:pt>
                <c:pt idx="83">
                  <c:v>40951</c:v>
                </c:pt>
                <c:pt idx="84">
                  <c:v>40952</c:v>
                </c:pt>
                <c:pt idx="85">
                  <c:v>40953</c:v>
                </c:pt>
                <c:pt idx="86">
                  <c:v>40954</c:v>
                </c:pt>
                <c:pt idx="87">
                  <c:v>40955</c:v>
                </c:pt>
                <c:pt idx="88">
                  <c:v>40956</c:v>
                </c:pt>
                <c:pt idx="89">
                  <c:v>40957</c:v>
                </c:pt>
                <c:pt idx="90">
                  <c:v>40958</c:v>
                </c:pt>
                <c:pt idx="91">
                  <c:v>40959</c:v>
                </c:pt>
                <c:pt idx="92">
                  <c:v>40960</c:v>
                </c:pt>
                <c:pt idx="93">
                  <c:v>40961</c:v>
                </c:pt>
                <c:pt idx="94">
                  <c:v>40962</c:v>
                </c:pt>
                <c:pt idx="95">
                  <c:v>40963</c:v>
                </c:pt>
                <c:pt idx="96">
                  <c:v>40964</c:v>
                </c:pt>
                <c:pt idx="97">
                  <c:v>40965</c:v>
                </c:pt>
                <c:pt idx="98">
                  <c:v>40966</c:v>
                </c:pt>
                <c:pt idx="99">
                  <c:v>40967</c:v>
                </c:pt>
                <c:pt idx="100">
                  <c:v>40968</c:v>
                </c:pt>
                <c:pt idx="101">
                  <c:v>40969</c:v>
                </c:pt>
                <c:pt idx="102">
                  <c:v>40970</c:v>
                </c:pt>
                <c:pt idx="103">
                  <c:v>40971</c:v>
                </c:pt>
                <c:pt idx="104">
                  <c:v>40972</c:v>
                </c:pt>
                <c:pt idx="105">
                  <c:v>40973</c:v>
                </c:pt>
                <c:pt idx="106">
                  <c:v>40974</c:v>
                </c:pt>
                <c:pt idx="107">
                  <c:v>40975</c:v>
                </c:pt>
                <c:pt idx="108">
                  <c:v>40976</c:v>
                </c:pt>
                <c:pt idx="109">
                  <c:v>40977</c:v>
                </c:pt>
                <c:pt idx="110">
                  <c:v>40978</c:v>
                </c:pt>
                <c:pt idx="111">
                  <c:v>40979</c:v>
                </c:pt>
                <c:pt idx="112">
                  <c:v>40980</c:v>
                </c:pt>
                <c:pt idx="113">
                  <c:v>40981</c:v>
                </c:pt>
                <c:pt idx="114">
                  <c:v>40982</c:v>
                </c:pt>
                <c:pt idx="115">
                  <c:v>40983</c:v>
                </c:pt>
                <c:pt idx="116">
                  <c:v>40984</c:v>
                </c:pt>
                <c:pt idx="117">
                  <c:v>40985</c:v>
                </c:pt>
                <c:pt idx="118">
                  <c:v>40986</c:v>
                </c:pt>
                <c:pt idx="119">
                  <c:v>40987</c:v>
                </c:pt>
                <c:pt idx="120">
                  <c:v>40988</c:v>
                </c:pt>
                <c:pt idx="121">
                  <c:v>40989</c:v>
                </c:pt>
                <c:pt idx="122">
                  <c:v>40990</c:v>
                </c:pt>
                <c:pt idx="123">
                  <c:v>40991</c:v>
                </c:pt>
                <c:pt idx="124">
                  <c:v>40992</c:v>
                </c:pt>
                <c:pt idx="125">
                  <c:v>40993</c:v>
                </c:pt>
                <c:pt idx="126">
                  <c:v>40994</c:v>
                </c:pt>
                <c:pt idx="127">
                  <c:v>40995</c:v>
                </c:pt>
                <c:pt idx="128">
                  <c:v>40996</c:v>
                </c:pt>
                <c:pt idx="129">
                  <c:v>40997</c:v>
                </c:pt>
                <c:pt idx="130">
                  <c:v>40998</c:v>
                </c:pt>
                <c:pt idx="131">
                  <c:v>40999</c:v>
                </c:pt>
                <c:pt idx="132">
                  <c:v>41000</c:v>
                </c:pt>
                <c:pt idx="133">
                  <c:v>41001</c:v>
                </c:pt>
                <c:pt idx="134">
                  <c:v>41002</c:v>
                </c:pt>
                <c:pt idx="135">
                  <c:v>41003</c:v>
                </c:pt>
                <c:pt idx="136">
                  <c:v>41004</c:v>
                </c:pt>
                <c:pt idx="137">
                  <c:v>41005</c:v>
                </c:pt>
                <c:pt idx="138">
                  <c:v>41006</c:v>
                </c:pt>
                <c:pt idx="139">
                  <c:v>41007</c:v>
                </c:pt>
                <c:pt idx="140">
                  <c:v>41008</c:v>
                </c:pt>
                <c:pt idx="141">
                  <c:v>41009</c:v>
                </c:pt>
                <c:pt idx="142">
                  <c:v>41010</c:v>
                </c:pt>
                <c:pt idx="143">
                  <c:v>41011</c:v>
                </c:pt>
                <c:pt idx="144">
                  <c:v>41012</c:v>
                </c:pt>
                <c:pt idx="145">
                  <c:v>41013</c:v>
                </c:pt>
                <c:pt idx="146">
                  <c:v>41014</c:v>
                </c:pt>
                <c:pt idx="147">
                  <c:v>41015</c:v>
                </c:pt>
                <c:pt idx="148">
                  <c:v>41016</c:v>
                </c:pt>
                <c:pt idx="149">
                  <c:v>41017</c:v>
                </c:pt>
                <c:pt idx="150">
                  <c:v>41018</c:v>
                </c:pt>
                <c:pt idx="151">
                  <c:v>41019</c:v>
                </c:pt>
                <c:pt idx="152">
                  <c:v>41020</c:v>
                </c:pt>
                <c:pt idx="153">
                  <c:v>41021</c:v>
                </c:pt>
                <c:pt idx="154">
                  <c:v>41022</c:v>
                </c:pt>
                <c:pt idx="155">
                  <c:v>41023</c:v>
                </c:pt>
                <c:pt idx="156">
                  <c:v>41024</c:v>
                </c:pt>
                <c:pt idx="157">
                  <c:v>41025</c:v>
                </c:pt>
                <c:pt idx="158">
                  <c:v>41026</c:v>
                </c:pt>
                <c:pt idx="159">
                  <c:v>41027</c:v>
                </c:pt>
                <c:pt idx="160">
                  <c:v>41028</c:v>
                </c:pt>
                <c:pt idx="161">
                  <c:v>41029</c:v>
                </c:pt>
                <c:pt idx="162">
                  <c:v>41030</c:v>
                </c:pt>
                <c:pt idx="163">
                  <c:v>41031</c:v>
                </c:pt>
                <c:pt idx="164">
                  <c:v>41032</c:v>
                </c:pt>
                <c:pt idx="165">
                  <c:v>41033</c:v>
                </c:pt>
                <c:pt idx="166">
                  <c:v>41034</c:v>
                </c:pt>
                <c:pt idx="167">
                  <c:v>41035</c:v>
                </c:pt>
                <c:pt idx="168">
                  <c:v>41036</c:v>
                </c:pt>
                <c:pt idx="169">
                  <c:v>41037</c:v>
                </c:pt>
                <c:pt idx="170">
                  <c:v>41038</c:v>
                </c:pt>
                <c:pt idx="171">
                  <c:v>41039</c:v>
                </c:pt>
                <c:pt idx="172">
                  <c:v>41040</c:v>
                </c:pt>
                <c:pt idx="173">
                  <c:v>41041</c:v>
                </c:pt>
                <c:pt idx="174">
                  <c:v>41042</c:v>
                </c:pt>
                <c:pt idx="175">
                  <c:v>41043</c:v>
                </c:pt>
                <c:pt idx="176">
                  <c:v>41044</c:v>
                </c:pt>
                <c:pt idx="177">
                  <c:v>41045</c:v>
                </c:pt>
                <c:pt idx="178">
                  <c:v>41046</c:v>
                </c:pt>
                <c:pt idx="179">
                  <c:v>41047</c:v>
                </c:pt>
                <c:pt idx="180">
                  <c:v>41048</c:v>
                </c:pt>
                <c:pt idx="181">
                  <c:v>41049</c:v>
                </c:pt>
                <c:pt idx="182">
                  <c:v>41050</c:v>
                </c:pt>
                <c:pt idx="183">
                  <c:v>41051</c:v>
                </c:pt>
                <c:pt idx="184">
                  <c:v>41052</c:v>
                </c:pt>
                <c:pt idx="185">
                  <c:v>41053</c:v>
                </c:pt>
                <c:pt idx="186">
                  <c:v>41054</c:v>
                </c:pt>
                <c:pt idx="187">
                  <c:v>41055</c:v>
                </c:pt>
                <c:pt idx="188">
                  <c:v>41056</c:v>
                </c:pt>
                <c:pt idx="189">
                  <c:v>41057</c:v>
                </c:pt>
                <c:pt idx="190">
                  <c:v>41058</c:v>
                </c:pt>
                <c:pt idx="191">
                  <c:v>41059</c:v>
                </c:pt>
                <c:pt idx="192">
                  <c:v>41060</c:v>
                </c:pt>
                <c:pt idx="193">
                  <c:v>41061</c:v>
                </c:pt>
                <c:pt idx="194">
                  <c:v>41062</c:v>
                </c:pt>
                <c:pt idx="195">
                  <c:v>41063</c:v>
                </c:pt>
                <c:pt idx="196">
                  <c:v>41064</c:v>
                </c:pt>
                <c:pt idx="197">
                  <c:v>41065</c:v>
                </c:pt>
                <c:pt idx="198">
                  <c:v>41066</c:v>
                </c:pt>
                <c:pt idx="199">
                  <c:v>41067</c:v>
                </c:pt>
                <c:pt idx="200">
                  <c:v>41068</c:v>
                </c:pt>
                <c:pt idx="201">
                  <c:v>41069</c:v>
                </c:pt>
                <c:pt idx="202">
                  <c:v>41070</c:v>
                </c:pt>
                <c:pt idx="203">
                  <c:v>41071</c:v>
                </c:pt>
                <c:pt idx="204">
                  <c:v>41072</c:v>
                </c:pt>
                <c:pt idx="205">
                  <c:v>41073</c:v>
                </c:pt>
                <c:pt idx="206">
                  <c:v>41074</c:v>
                </c:pt>
              </c:numCache>
            </c:numRef>
          </c:cat>
          <c:val>
            <c:numRef>
              <c:f>white_production!$AF$22:$AF$228</c:f>
              <c:numCache>
                <c:formatCode>0.00%</c:formatCode>
                <c:ptCount val="207"/>
                <c:pt idx="2">
                  <c:v>3.264361363356854E-2</c:v>
                </c:pt>
                <c:pt idx="3">
                  <c:v>3.5619517790883835E-3</c:v>
                </c:pt>
                <c:pt idx="4">
                  <c:v>5.160263474833171E-3</c:v>
                </c:pt>
                <c:pt idx="5">
                  <c:v>7.4435658973257251E-3</c:v>
                </c:pt>
                <c:pt idx="6">
                  <c:v>4.1344518064880167E-2</c:v>
                </c:pt>
                <c:pt idx="7">
                  <c:v>5.2578365983543526E-2</c:v>
                </c:pt>
                <c:pt idx="8">
                  <c:v>6.0754110857681863E-2</c:v>
                </c:pt>
                <c:pt idx="9">
                  <c:v>9.7521673106594972E-2</c:v>
                </c:pt>
                <c:pt idx="10">
                  <c:v>0.11484904631024492</c:v>
                </c:pt>
                <c:pt idx="11">
                  <c:v>0.12175634057860792</c:v>
                </c:pt>
                <c:pt idx="12">
                  <c:v>0.13352676456655704</c:v>
                </c:pt>
                <c:pt idx="13">
                  <c:v>0.16169891095607766</c:v>
                </c:pt>
                <c:pt idx="14">
                  <c:v>0.1683809193854213</c:v>
                </c:pt>
                <c:pt idx="15">
                  <c:v>0.18727418139041677</c:v>
                </c:pt>
                <c:pt idx="16">
                  <c:v>0.19801559708662922</c:v>
                </c:pt>
                <c:pt idx="17">
                  <c:v>0.25314897848094192</c:v>
                </c:pt>
                <c:pt idx="18">
                  <c:v>0.27382154195370495</c:v>
                </c:pt>
                <c:pt idx="19">
                  <c:v>0.31755956983800349</c:v>
                </c:pt>
                <c:pt idx="20">
                  <c:v>0.36459136802086006</c:v>
                </c:pt>
                <c:pt idx="21">
                  <c:v>0.43157417566694062</c:v>
                </c:pt>
                <c:pt idx="22">
                  <c:v>0.41719813828653962</c:v>
                </c:pt>
                <c:pt idx="23">
                  <c:v>0.42823443487960849</c:v>
                </c:pt>
                <c:pt idx="24">
                  <c:v>0.46745852609480126</c:v>
                </c:pt>
                <c:pt idx="25">
                  <c:v>0.49989709917082975</c:v>
                </c:pt>
                <c:pt idx="26">
                  <c:v>0.49005058580407268</c:v>
                </c:pt>
                <c:pt idx="27">
                  <c:v>0.49989968691357556</c:v>
                </c:pt>
                <c:pt idx="28">
                  <c:v>0.51678272946580794</c:v>
                </c:pt>
                <c:pt idx="29">
                  <c:v>0.55660443703504725</c:v>
                </c:pt>
                <c:pt idx="30">
                  <c:v>0.59305964351256346</c:v>
                </c:pt>
                <c:pt idx="31">
                  <c:v>0.5974668738484582</c:v>
                </c:pt>
                <c:pt idx="32">
                  <c:v>0.67578232029801599</c:v>
                </c:pt>
                <c:pt idx="33">
                  <c:v>0.6791451681058619</c:v>
                </c:pt>
                <c:pt idx="34">
                  <c:v>0.72625593810850408</c:v>
                </c:pt>
                <c:pt idx="35">
                  <c:v>0.7845701119975127</c:v>
                </c:pt>
                <c:pt idx="36">
                  <c:v>0.73242024576858888</c:v>
                </c:pt>
                <c:pt idx="37">
                  <c:v>0.73079864438813502</c:v>
                </c:pt>
                <c:pt idx="38">
                  <c:v>0.59182148471892582</c:v>
                </c:pt>
                <c:pt idx="39">
                  <c:v>0.53488642549310561</c:v>
                </c:pt>
                <c:pt idx="40">
                  <c:v>0.44701809836832468</c:v>
                </c:pt>
                <c:pt idx="41">
                  <c:v>0.37649464976576558</c:v>
                </c:pt>
                <c:pt idx="42">
                  <c:v>0.41897838351930861</c:v>
                </c:pt>
                <c:pt idx="43">
                  <c:v>0.49777058351468167</c:v>
                </c:pt>
                <c:pt idx="44">
                  <c:v>0.65853349269769823</c:v>
                </c:pt>
                <c:pt idx="45">
                  <c:v>0.78761284080572547</c:v>
                </c:pt>
                <c:pt idx="46">
                  <c:v>0.88360059134488989</c:v>
                </c:pt>
                <c:pt idx="47">
                  <c:v>0.83131494473190826</c:v>
                </c:pt>
                <c:pt idx="48">
                  <c:v>0.85095210666615173</c:v>
                </c:pt>
                <c:pt idx="49">
                  <c:v>0.93195728336940853</c:v>
                </c:pt>
                <c:pt idx="50">
                  <c:v>0.93430695378231143</c:v>
                </c:pt>
                <c:pt idx="51">
                  <c:v>0.9794994453097382</c:v>
                </c:pt>
                <c:pt idx="52">
                  <c:v>0.9753380505346636</c:v>
                </c:pt>
                <c:pt idx="53">
                  <c:v>0.98774825586139614</c:v>
                </c:pt>
                <c:pt idx="54">
                  <c:v>0.96116330909582981</c:v>
                </c:pt>
                <c:pt idx="55">
                  <c:v>0.92490979433230613</c:v>
                </c:pt>
                <c:pt idx="56">
                  <c:v>0.92105634094394062</c:v>
                </c:pt>
                <c:pt idx="57">
                  <c:v>0.9109108671799987</c:v>
                </c:pt>
                <c:pt idx="58">
                  <c:v>0.93194784571939382</c:v>
                </c:pt>
                <c:pt idx="59">
                  <c:v>0.88344593566080709</c:v>
                </c:pt>
                <c:pt idx="60">
                  <c:v>0.94614953012681191</c:v>
                </c:pt>
                <c:pt idx="61">
                  <c:v>0.9339475619810117</c:v>
                </c:pt>
                <c:pt idx="62">
                  <c:v>0.91230002837383972</c:v>
                </c:pt>
                <c:pt idx="63">
                  <c:v>0.8568032974540345</c:v>
                </c:pt>
                <c:pt idx="64">
                  <c:v>0.84162983953560033</c:v>
                </c:pt>
                <c:pt idx="65">
                  <c:v>0.85984450406063084</c:v>
                </c:pt>
                <c:pt idx="66">
                  <c:v>0.91303875281760372</c:v>
                </c:pt>
                <c:pt idx="67">
                  <c:v>0.93961821965734815</c:v>
                </c:pt>
                <c:pt idx="68">
                  <c:v>0.92180267639577373</c:v>
                </c:pt>
                <c:pt idx="69">
                  <c:v>0.92774702592249325</c:v>
                </c:pt>
                <c:pt idx="70">
                  <c:v>0.87195361790791637</c:v>
                </c:pt>
                <c:pt idx="71">
                  <c:v>0.85502673594917156</c:v>
                </c:pt>
                <c:pt idx="72">
                  <c:v>0.85195234534736719</c:v>
                </c:pt>
                <c:pt idx="73">
                  <c:v>0.8788959228134231</c:v>
                </c:pt>
                <c:pt idx="74">
                  <c:v>0.81906000396990508</c:v>
                </c:pt>
                <c:pt idx="75">
                  <c:v>0.77327233161101816</c:v>
                </c:pt>
                <c:pt idx="76">
                  <c:v>0.65537751208933082</c:v>
                </c:pt>
                <c:pt idx="77">
                  <c:v>0.62286252449222934</c:v>
                </c:pt>
                <c:pt idx="78">
                  <c:v>0.62625231526865954</c:v>
                </c:pt>
                <c:pt idx="79">
                  <c:v>0.73780138069775447</c:v>
                </c:pt>
                <c:pt idx="80">
                  <c:v>0.8502447395756646</c:v>
                </c:pt>
                <c:pt idx="81">
                  <c:v>0.87037661703478153</c:v>
                </c:pt>
                <c:pt idx="82">
                  <c:v>0.90599172044098408</c:v>
                </c:pt>
                <c:pt idx="83">
                  <c:v>0.87724128965792914</c:v>
                </c:pt>
                <c:pt idx="84">
                  <c:v>0.93091990296878657</c:v>
                </c:pt>
                <c:pt idx="85">
                  <c:v>0.90673379372828289</c:v>
                </c:pt>
                <c:pt idx="86">
                  <c:v>0.94563700484304991</c:v>
                </c:pt>
                <c:pt idx="87">
                  <c:v>0.97763718385395548</c:v>
                </c:pt>
                <c:pt idx="88">
                  <c:v>0.95849138860102789</c:v>
                </c:pt>
                <c:pt idx="89">
                  <c:v>0.93993529425375844</c:v>
                </c:pt>
                <c:pt idx="90">
                  <c:v>0.95282803749243883</c:v>
                </c:pt>
                <c:pt idx="91">
                  <c:v>0.92299273361837231</c:v>
                </c:pt>
                <c:pt idx="92">
                  <c:v>0.9200044996279847</c:v>
                </c:pt>
                <c:pt idx="93">
                  <c:v>0.92285421327140782</c:v>
                </c:pt>
                <c:pt idx="94">
                  <c:v>0.91686967762206617</c:v>
                </c:pt>
                <c:pt idx="95">
                  <c:v>1</c:v>
                </c:pt>
                <c:pt idx="96">
                  <c:v>0.94277694022862657</c:v>
                </c:pt>
                <c:pt idx="97">
                  <c:v>0.92900360335567156</c:v>
                </c:pt>
                <c:pt idx="98">
                  <c:v>0.89798113444207273</c:v>
                </c:pt>
                <c:pt idx="99">
                  <c:v>0.92527086055537611</c:v>
                </c:pt>
                <c:pt idx="101">
                  <c:v>0.90356700548846081</c:v>
                </c:pt>
                <c:pt idx="102">
                  <c:v>0.91390108003249826</c:v>
                </c:pt>
                <c:pt idx="103">
                  <c:v>0.88253048360954556</c:v>
                </c:pt>
                <c:pt idx="104">
                  <c:v>0.82164592007345405</c:v>
                </c:pt>
                <c:pt idx="105">
                  <c:v>0.7999852955324136</c:v>
                </c:pt>
                <c:pt idx="106">
                  <c:v>0.75908358591732195</c:v>
                </c:pt>
                <c:pt idx="107">
                  <c:v>0.7797272275594046</c:v>
                </c:pt>
                <c:pt idx="108">
                  <c:v>0.77535181123726515</c:v>
                </c:pt>
                <c:pt idx="109">
                  <c:v>0.73684954802789693</c:v>
                </c:pt>
                <c:pt idx="110">
                  <c:v>0.73866188127071231</c:v>
                </c:pt>
                <c:pt idx="111">
                  <c:v>0.78549515391894831</c:v>
                </c:pt>
                <c:pt idx="112">
                  <c:v>0.75598103458564581</c:v>
                </c:pt>
                <c:pt idx="113">
                  <c:v>0.82902677126424884</c:v>
                </c:pt>
                <c:pt idx="114">
                  <c:v>0.84111061656472319</c:v>
                </c:pt>
                <c:pt idx="115">
                  <c:v>0.82190378102704331</c:v>
                </c:pt>
                <c:pt idx="116">
                  <c:v>0.83748564563877625</c:v>
                </c:pt>
                <c:pt idx="117">
                  <c:v>0.83240468886808661</c:v>
                </c:pt>
                <c:pt idx="118">
                  <c:v>0.81266234280224481</c:v>
                </c:pt>
                <c:pt idx="119">
                  <c:v>0.78248347802368068</c:v>
                </c:pt>
                <c:pt idx="120">
                  <c:v>0.81344323223073711</c:v>
                </c:pt>
                <c:pt idx="121">
                  <c:v>0.80862394191766285</c:v>
                </c:pt>
                <c:pt idx="122">
                  <c:v>0.80565473544745125</c:v>
                </c:pt>
                <c:pt idx="123">
                  <c:v>0.79788633172547663</c:v>
                </c:pt>
                <c:pt idx="124">
                  <c:v>0.78196897387781228</c:v>
                </c:pt>
                <c:pt idx="125">
                  <c:v>0.71810972394569306</c:v>
                </c:pt>
                <c:pt idx="126">
                  <c:v>0.69580977472635464</c:v>
                </c:pt>
                <c:pt idx="127">
                  <c:v>0.64001286564804516</c:v>
                </c:pt>
                <c:pt idx="128">
                  <c:v>0.69941998029663155</c:v>
                </c:pt>
                <c:pt idx="129">
                  <c:v>0.7202774912656098</c:v>
                </c:pt>
                <c:pt idx="130">
                  <c:v>0.68725241390732117</c:v>
                </c:pt>
                <c:pt idx="131">
                  <c:v>0.69510834422215806</c:v>
                </c:pt>
                <c:pt idx="132">
                  <c:v>0.70091493450270903</c:v>
                </c:pt>
                <c:pt idx="133">
                  <c:v>0.68084729395176091</c:v>
                </c:pt>
                <c:pt idx="134">
                  <c:v>0.61817003357368527</c:v>
                </c:pt>
                <c:pt idx="135">
                  <c:v>0.56960616990936364</c:v>
                </c:pt>
                <c:pt idx="136">
                  <c:v>0.48898687131550522</c:v>
                </c:pt>
                <c:pt idx="137">
                  <c:v>0.46468979357729334</c:v>
                </c:pt>
                <c:pt idx="138">
                  <c:v>0.4662232594842371</c:v>
                </c:pt>
                <c:pt idx="139">
                  <c:v>0.45975268485919801</c:v>
                </c:pt>
                <c:pt idx="140">
                  <c:v>0.44533134675875774</c:v>
                </c:pt>
                <c:pt idx="141">
                  <c:v>0.4003222805259295</c:v>
                </c:pt>
                <c:pt idx="142">
                  <c:v>0.30140901070289694</c:v>
                </c:pt>
                <c:pt idx="143">
                  <c:v>0.24178148126048654</c:v>
                </c:pt>
                <c:pt idx="144">
                  <c:v>0.18248609621044987</c:v>
                </c:pt>
                <c:pt idx="145">
                  <c:v>0.16223807476811342</c:v>
                </c:pt>
                <c:pt idx="146">
                  <c:v>0.149023538108014</c:v>
                </c:pt>
                <c:pt idx="147">
                  <c:v>0.14232402436009331</c:v>
                </c:pt>
                <c:pt idx="148">
                  <c:v>0.13541931783447583</c:v>
                </c:pt>
                <c:pt idx="149">
                  <c:v>0.16251755098462881</c:v>
                </c:pt>
                <c:pt idx="150">
                  <c:v>0.18314368730812772</c:v>
                </c:pt>
                <c:pt idx="151">
                  <c:v>0.20009142342899117</c:v>
                </c:pt>
                <c:pt idx="152">
                  <c:v>0.20358076619105109</c:v>
                </c:pt>
                <c:pt idx="153">
                  <c:v>0.19308944822018909</c:v>
                </c:pt>
                <c:pt idx="154">
                  <c:v>0.19888401310798387</c:v>
                </c:pt>
                <c:pt idx="155">
                  <c:v>0.20254186358881696</c:v>
                </c:pt>
                <c:pt idx="156">
                  <c:v>0.19972807390349864</c:v>
                </c:pt>
                <c:pt idx="157">
                  <c:v>0.15917327403648468</c:v>
                </c:pt>
                <c:pt idx="158">
                  <c:v>0.1730706703410505</c:v>
                </c:pt>
                <c:pt idx="159">
                  <c:v>0.15933980289316288</c:v>
                </c:pt>
                <c:pt idx="160">
                  <c:v>0.13489294051601508</c:v>
                </c:pt>
                <c:pt idx="161">
                  <c:v>0.13859310820174048</c:v>
                </c:pt>
                <c:pt idx="162">
                  <c:v>0.12122965881981965</c:v>
                </c:pt>
                <c:pt idx="163">
                  <c:v>8.8150999964690058E-2</c:v>
                </c:pt>
                <c:pt idx="164">
                  <c:v>8.8432302823136605E-2</c:v>
                </c:pt>
                <c:pt idx="165">
                  <c:v>7.8802855406678002E-2</c:v>
                </c:pt>
                <c:pt idx="166">
                  <c:v>9.2667067716052792E-2</c:v>
                </c:pt>
                <c:pt idx="167">
                  <c:v>8.8746180796153123E-2</c:v>
                </c:pt>
                <c:pt idx="168">
                  <c:v>7.7494370898414655E-2</c:v>
                </c:pt>
                <c:pt idx="169">
                  <c:v>8.8934933796412499E-2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6A8-4BA9-B89A-FFC23ED607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9284936"/>
        <c:axId val="1289290512"/>
      </c:lineChart>
      <c:dateAx>
        <c:axId val="128928493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290512"/>
        <c:crosses val="autoZero"/>
        <c:auto val="1"/>
        <c:lblOffset val="100"/>
        <c:baseTimeUnit val="days"/>
      </c:dateAx>
      <c:valAx>
        <c:axId val="128929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284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White production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white_production!$D$1:$D$20</c:f>
              <c:strCache>
                <c:ptCount val="20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white_production!$C$21:$C$228</c:f>
              <c:numCache>
                <c:formatCode>m/d/yyyy</c:formatCode>
                <c:ptCount val="208"/>
                <c:pt idx="0">
                  <c:v>40867</c:v>
                </c:pt>
                <c:pt idx="1">
                  <c:v>40868</c:v>
                </c:pt>
                <c:pt idx="2">
                  <c:v>40869</c:v>
                </c:pt>
                <c:pt idx="3">
                  <c:v>40870</c:v>
                </c:pt>
                <c:pt idx="4">
                  <c:v>40871</c:v>
                </c:pt>
                <c:pt idx="5">
                  <c:v>40872</c:v>
                </c:pt>
                <c:pt idx="6">
                  <c:v>40873</c:v>
                </c:pt>
                <c:pt idx="7">
                  <c:v>40874</c:v>
                </c:pt>
                <c:pt idx="8">
                  <c:v>40875</c:v>
                </c:pt>
                <c:pt idx="9">
                  <c:v>40876</c:v>
                </c:pt>
                <c:pt idx="10">
                  <c:v>40877</c:v>
                </c:pt>
                <c:pt idx="11">
                  <c:v>40878</c:v>
                </c:pt>
                <c:pt idx="12">
                  <c:v>40879</c:v>
                </c:pt>
                <c:pt idx="13">
                  <c:v>40880</c:v>
                </c:pt>
                <c:pt idx="14">
                  <c:v>40881</c:v>
                </c:pt>
                <c:pt idx="15">
                  <c:v>40882</c:v>
                </c:pt>
                <c:pt idx="16">
                  <c:v>40883</c:v>
                </c:pt>
                <c:pt idx="17">
                  <c:v>40884</c:v>
                </c:pt>
                <c:pt idx="18">
                  <c:v>40885</c:v>
                </c:pt>
                <c:pt idx="19">
                  <c:v>40886</c:v>
                </c:pt>
                <c:pt idx="20">
                  <c:v>40887</c:v>
                </c:pt>
                <c:pt idx="21">
                  <c:v>40888</c:v>
                </c:pt>
                <c:pt idx="22">
                  <c:v>40889</c:v>
                </c:pt>
                <c:pt idx="23">
                  <c:v>40890</c:v>
                </c:pt>
                <c:pt idx="24">
                  <c:v>40891</c:v>
                </c:pt>
                <c:pt idx="25">
                  <c:v>40892</c:v>
                </c:pt>
                <c:pt idx="26">
                  <c:v>40893</c:v>
                </c:pt>
                <c:pt idx="27">
                  <c:v>40894</c:v>
                </c:pt>
                <c:pt idx="28">
                  <c:v>40895</c:v>
                </c:pt>
                <c:pt idx="29">
                  <c:v>40896</c:v>
                </c:pt>
                <c:pt idx="30">
                  <c:v>40897</c:v>
                </c:pt>
                <c:pt idx="31">
                  <c:v>40898</c:v>
                </c:pt>
                <c:pt idx="32">
                  <c:v>40899</c:v>
                </c:pt>
                <c:pt idx="33">
                  <c:v>40900</c:v>
                </c:pt>
                <c:pt idx="34">
                  <c:v>40901</c:v>
                </c:pt>
                <c:pt idx="35">
                  <c:v>40902</c:v>
                </c:pt>
                <c:pt idx="36">
                  <c:v>40903</c:v>
                </c:pt>
                <c:pt idx="37">
                  <c:v>40904</c:v>
                </c:pt>
                <c:pt idx="38">
                  <c:v>40905</c:v>
                </c:pt>
                <c:pt idx="39">
                  <c:v>40906</c:v>
                </c:pt>
                <c:pt idx="40">
                  <c:v>40907</c:v>
                </c:pt>
                <c:pt idx="41">
                  <c:v>40908</c:v>
                </c:pt>
                <c:pt idx="42">
                  <c:v>40909</c:v>
                </c:pt>
                <c:pt idx="43">
                  <c:v>40910</c:v>
                </c:pt>
                <c:pt idx="44">
                  <c:v>40911</c:v>
                </c:pt>
                <c:pt idx="45">
                  <c:v>40912</c:v>
                </c:pt>
                <c:pt idx="46">
                  <c:v>40913</c:v>
                </c:pt>
                <c:pt idx="47">
                  <c:v>40914</c:v>
                </c:pt>
                <c:pt idx="48">
                  <c:v>40915</c:v>
                </c:pt>
                <c:pt idx="49">
                  <c:v>40916</c:v>
                </c:pt>
                <c:pt idx="50">
                  <c:v>40917</c:v>
                </c:pt>
                <c:pt idx="51">
                  <c:v>40918</c:v>
                </c:pt>
                <c:pt idx="52">
                  <c:v>40919</c:v>
                </c:pt>
                <c:pt idx="53">
                  <c:v>40920</c:v>
                </c:pt>
                <c:pt idx="54">
                  <c:v>40921</c:v>
                </c:pt>
                <c:pt idx="55">
                  <c:v>40922</c:v>
                </c:pt>
                <c:pt idx="56">
                  <c:v>40923</c:v>
                </c:pt>
                <c:pt idx="57">
                  <c:v>40924</c:v>
                </c:pt>
                <c:pt idx="58">
                  <c:v>40925</c:v>
                </c:pt>
                <c:pt idx="59">
                  <c:v>40926</c:v>
                </c:pt>
                <c:pt idx="60">
                  <c:v>40927</c:v>
                </c:pt>
                <c:pt idx="61">
                  <c:v>40928</c:v>
                </c:pt>
                <c:pt idx="62">
                  <c:v>40929</c:v>
                </c:pt>
                <c:pt idx="63">
                  <c:v>40930</c:v>
                </c:pt>
                <c:pt idx="64">
                  <c:v>40931</c:v>
                </c:pt>
                <c:pt idx="65">
                  <c:v>40932</c:v>
                </c:pt>
                <c:pt idx="66">
                  <c:v>40933</c:v>
                </c:pt>
                <c:pt idx="67">
                  <c:v>40934</c:v>
                </c:pt>
                <c:pt idx="68">
                  <c:v>40935</c:v>
                </c:pt>
                <c:pt idx="69">
                  <c:v>40936</c:v>
                </c:pt>
                <c:pt idx="70">
                  <c:v>40937</c:v>
                </c:pt>
                <c:pt idx="71">
                  <c:v>40938</c:v>
                </c:pt>
                <c:pt idx="72">
                  <c:v>40939</c:v>
                </c:pt>
                <c:pt idx="73">
                  <c:v>40940</c:v>
                </c:pt>
                <c:pt idx="74">
                  <c:v>40941</c:v>
                </c:pt>
                <c:pt idx="75">
                  <c:v>40942</c:v>
                </c:pt>
                <c:pt idx="76">
                  <c:v>40943</c:v>
                </c:pt>
                <c:pt idx="77">
                  <c:v>40944</c:v>
                </c:pt>
                <c:pt idx="78">
                  <c:v>40945</c:v>
                </c:pt>
                <c:pt idx="79">
                  <c:v>40946</c:v>
                </c:pt>
                <c:pt idx="80">
                  <c:v>40947</c:v>
                </c:pt>
                <c:pt idx="81">
                  <c:v>40948</c:v>
                </c:pt>
                <c:pt idx="82">
                  <c:v>40949</c:v>
                </c:pt>
                <c:pt idx="83">
                  <c:v>40950</c:v>
                </c:pt>
                <c:pt idx="84">
                  <c:v>40951</c:v>
                </c:pt>
                <c:pt idx="85">
                  <c:v>40952</c:v>
                </c:pt>
                <c:pt idx="86">
                  <c:v>40953</c:v>
                </c:pt>
                <c:pt idx="87">
                  <c:v>40954</c:v>
                </c:pt>
                <c:pt idx="88">
                  <c:v>40955</c:v>
                </c:pt>
                <c:pt idx="89">
                  <c:v>40956</c:v>
                </c:pt>
                <c:pt idx="90">
                  <c:v>40957</c:v>
                </c:pt>
                <c:pt idx="91">
                  <c:v>40958</c:v>
                </c:pt>
                <c:pt idx="92">
                  <c:v>40959</c:v>
                </c:pt>
                <c:pt idx="93">
                  <c:v>40960</c:v>
                </c:pt>
                <c:pt idx="94">
                  <c:v>40961</c:v>
                </c:pt>
                <c:pt idx="95">
                  <c:v>40962</c:v>
                </c:pt>
                <c:pt idx="96">
                  <c:v>40963</c:v>
                </c:pt>
                <c:pt idx="97">
                  <c:v>40964</c:v>
                </c:pt>
                <c:pt idx="98">
                  <c:v>40965</c:v>
                </c:pt>
                <c:pt idx="99">
                  <c:v>40966</c:v>
                </c:pt>
                <c:pt idx="100">
                  <c:v>40967</c:v>
                </c:pt>
                <c:pt idx="101">
                  <c:v>40968</c:v>
                </c:pt>
                <c:pt idx="102">
                  <c:v>40969</c:v>
                </c:pt>
                <c:pt idx="103">
                  <c:v>40970</c:v>
                </c:pt>
                <c:pt idx="104">
                  <c:v>40971</c:v>
                </c:pt>
                <c:pt idx="105">
                  <c:v>40972</c:v>
                </c:pt>
                <c:pt idx="106">
                  <c:v>40973</c:v>
                </c:pt>
                <c:pt idx="107">
                  <c:v>40974</c:v>
                </c:pt>
                <c:pt idx="108">
                  <c:v>40975</c:v>
                </c:pt>
                <c:pt idx="109">
                  <c:v>40976</c:v>
                </c:pt>
                <c:pt idx="110">
                  <c:v>40977</c:v>
                </c:pt>
                <c:pt idx="111">
                  <c:v>40978</c:v>
                </c:pt>
                <c:pt idx="112">
                  <c:v>40979</c:v>
                </c:pt>
                <c:pt idx="113">
                  <c:v>40980</c:v>
                </c:pt>
                <c:pt idx="114">
                  <c:v>40981</c:v>
                </c:pt>
                <c:pt idx="115">
                  <c:v>40982</c:v>
                </c:pt>
                <c:pt idx="116">
                  <c:v>40983</c:v>
                </c:pt>
                <c:pt idx="117">
                  <c:v>40984</c:v>
                </c:pt>
                <c:pt idx="118">
                  <c:v>40985</c:v>
                </c:pt>
                <c:pt idx="119">
                  <c:v>40986</c:v>
                </c:pt>
                <c:pt idx="120">
                  <c:v>40987</c:v>
                </c:pt>
                <c:pt idx="121">
                  <c:v>40988</c:v>
                </c:pt>
                <c:pt idx="122">
                  <c:v>40989</c:v>
                </c:pt>
                <c:pt idx="123">
                  <c:v>40990</c:v>
                </c:pt>
                <c:pt idx="124">
                  <c:v>40991</c:v>
                </c:pt>
                <c:pt idx="125">
                  <c:v>40992</c:v>
                </c:pt>
                <c:pt idx="126">
                  <c:v>40993</c:v>
                </c:pt>
                <c:pt idx="127">
                  <c:v>40994</c:v>
                </c:pt>
                <c:pt idx="128">
                  <c:v>40995</c:v>
                </c:pt>
                <c:pt idx="129">
                  <c:v>40996</c:v>
                </c:pt>
                <c:pt idx="130">
                  <c:v>40997</c:v>
                </c:pt>
                <c:pt idx="131">
                  <c:v>40998</c:v>
                </c:pt>
                <c:pt idx="132">
                  <c:v>40999</c:v>
                </c:pt>
                <c:pt idx="133">
                  <c:v>41000</c:v>
                </c:pt>
                <c:pt idx="134">
                  <c:v>41001</c:v>
                </c:pt>
                <c:pt idx="135">
                  <c:v>41002</c:v>
                </c:pt>
                <c:pt idx="136">
                  <c:v>41003</c:v>
                </c:pt>
                <c:pt idx="137">
                  <c:v>41004</c:v>
                </c:pt>
                <c:pt idx="138">
                  <c:v>41005</c:v>
                </c:pt>
                <c:pt idx="139">
                  <c:v>41006</c:v>
                </c:pt>
                <c:pt idx="140">
                  <c:v>41007</c:v>
                </c:pt>
                <c:pt idx="141">
                  <c:v>41008</c:v>
                </c:pt>
                <c:pt idx="142">
                  <c:v>41009</c:v>
                </c:pt>
                <c:pt idx="143">
                  <c:v>41010</c:v>
                </c:pt>
                <c:pt idx="144">
                  <c:v>41011</c:v>
                </c:pt>
                <c:pt idx="145">
                  <c:v>41012</c:v>
                </c:pt>
                <c:pt idx="146">
                  <c:v>41013</c:v>
                </c:pt>
                <c:pt idx="147">
                  <c:v>41014</c:v>
                </c:pt>
                <c:pt idx="148">
                  <c:v>41015</c:v>
                </c:pt>
                <c:pt idx="149">
                  <c:v>41016</c:v>
                </c:pt>
                <c:pt idx="150">
                  <c:v>41017</c:v>
                </c:pt>
                <c:pt idx="151">
                  <c:v>41018</c:v>
                </c:pt>
                <c:pt idx="152">
                  <c:v>41019</c:v>
                </c:pt>
                <c:pt idx="153">
                  <c:v>41020</c:v>
                </c:pt>
                <c:pt idx="154">
                  <c:v>41021</c:v>
                </c:pt>
                <c:pt idx="155">
                  <c:v>41022</c:v>
                </c:pt>
                <c:pt idx="156">
                  <c:v>41023</c:v>
                </c:pt>
                <c:pt idx="157">
                  <c:v>41024</c:v>
                </c:pt>
                <c:pt idx="158">
                  <c:v>41025</c:v>
                </c:pt>
                <c:pt idx="159">
                  <c:v>41026</c:v>
                </c:pt>
                <c:pt idx="160">
                  <c:v>41027</c:v>
                </c:pt>
                <c:pt idx="161">
                  <c:v>41028</c:v>
                </c:pt>
                <c:pt idx="162">
                  <c:v>41029</c:v>
                </c:pt>
                <c:pt idx="163">
                  <c:v>41030</c:v>
                </c:pt>
                <c:pt idx="164">
                  <c:v>41031</c:v>
                </c:pt>
                <c:pt idx="165">
                  <c:v>41032</c:v>
                </c:pt>
                <c:pt idx="166">
                  <c:v>41033</c:v>
                </c:pt>
                <c:pt idx="167">
                  <c:v>41034</c:v>
                </c:pt>
                <c:pt idx="168">
                  <c:v>41035</c:v>
                </c:pt>
                <c:pt idx="169">
                  <c:v>41036</c:v>
                </c:pt>
                <c:pt idx="170">
                  <c:v>41037</c:v>
                </c:pt>
                <c:pt idx="171">
                  <c:v>41038</c:v>
                </c:pt>
                <c:pt idx="172">
                  <c:v>41039</c:v>
                </c:pt>
                <c:pt idx="173">
                  <c:v>41040</c:v>
                </c:pt>
                <c:pt idx="174">
                  <c:v>41041</c:v>
                </c:pt>
                <c:pt idx="175">
                  <c:v>41042</c:v>
                </c:pt>
                <c:pt idx="176">
                  <c:v>41043</c:v>
                </c:pt>
                <c:pt idx="177">
                  <c:v>41044</c:v>
                </c:pt>
                <c:pt idx="178">
                  <c:v>41045</c:v>
                </c:pt>
                <c:pt idx="179">
                  <c:v>41046</c:v>
                </c:pt>
                <c:pt idx="180">
                  <c:v>41047</c:v>
                </c:pt>
                <c:pt idx="181">
                  <c:v>41048</c:v>
                </c:pt>
                <c:pt idx="182">
                  <c:v>41049</c:v>
                </c:pt>
                <c:pt idx="183">
                  <c:v>41050</c:v>
                </c:pt>
                <c:pt idx="184">
                  <c:v>41051</c:v>
                </c:pt>
                <c:pt idx="185">
                  <c:v>41052</c:v>
                </c:pt>
                <c:pt idx="186">
                  <c:v>41053</c:v>
                </c:pt>
                <c:pt idx="187">
                  <c:v>41054</c:v>
                </c:pt>
                <c:pt idx="188">
                  <c:v>41055</c:v>
                </c:pt>
                <c:pt idx="189">
                  <c:v>41056</c:v>
                </c:pt>
                <c:pt idx="190">
                  <c:v>41057</c:v>
                </c:pt>
                <c:pt idx="191">
                  <c:v>41058</c:v>
                </c:pt>
                <c:pt idx="192">
                  <c:v>41059</c:v>
                </c:pt>
                <c:pt idx="193">
                  <c:v>41060</c:v>
                </c:pt>
                <c:pt idx="194">
                  <c:v>41061</c:v>
                </c:pt>
                <c:pt idx="195">
                  <c:v>41062</c:v>
                </c:pt>
                <c:pt idx="196">
                  <c:v>41063</c:v>
                </c:pt>
                <c:pt idx="197">
                  <c:v>41064</c:v>
                </c:pt>
                <c:pt idx="198">
                  <c:v>41065</c:v>
                </c:pt>
                <c:pt idx="199">
                  <c:v>41066</c:v>
                </c:pt>
                <c:pt idx="200">
                  <c:v>41067</c:v>
                </c:pt>
                <c:pt idx="201">
                  <c:v>41068</c:v>
                </c:pt>
                <c:pt idx="202">
                  <c:v>41069</c:v>
                </c:pt>
                <c:pt idx="203">
                  <c:v>41070</c:v>
                </c:pt>
                <c:pt idx="204">
                  <c:v>41071</c:v>
                </c:pt>
                <c:pt idx="205">
                  <c:v>41072</c:v>
                </c:pt>
                <c:pt idx="206">
                  <c:v>41073</c:v>
                </c:pt>
                <c:pt idx="207">
                  <c:v>41074</c:v>
                </c:pt>
              </c:numCache>
            </c:numRef>
          </c:cat>
          <c:val>
            <c:numRef>
              <c:f>white_production!$D$21:$D$228</c:f>
              <c:numCache>
                <c:formatCode>General</c:formatCode>
                <c:ptCount val="208"/>
                <c:pt idx="1">
                  <c:v>158.75</c:v>
                </c:pt>
                <c:pt idx="2">
                  <c:v>1440.47</c:v>
                </c:pt>
                <c:pt idx="3">
                  <c:v>910</c:v>
                </c:pt>
                <c:pt idx="4">
                  <c:v>1222.4999999999995</c:v>
                </c:pt>
                <c:pt idx="5">
                  <c:v>1810</c:v>
                </c:pt>
                <c:pt idx="6">
                  <c:v>1715.1199999999997</c:v>
                </c:pt>
                <c:pt idx="7">
                  <c:v>2112.1</c:v>
                </c:pt>
                <c:pt idx="8">
                  <c:v>2166.1</c:v>
                </c:pt>
                <c:pt idx="9">
                  <c:v>2254.35</c:v>
                </c:pt>
                <c:pt idx="10">
                  <c:v>2608.0500000000002</c:v>
                </c:pt>
                <c:pt idx="11">
                  <c:v>3625.15</c:v>
                </c:pt>
                <c:pt idx="12">
                  <c:v>4151.45</c:v>
                </c:pt>
                <c:pt idx="13">
                  <c:v>3955.6000000000031</c:v>
                </c:pt>
                <c:pt idx="14">
                  <c:v>5317.6</c:v>
                </c:pt>
                <c:pt idx="15">
                  <c:v>5972.2399999999961</c:v>
                </c:pt>
                <c:pt idx="16">
                  <c:v>6090.3799999999992</c:v>
                </c:pt>
                <c:pt idx="17">
                  <c:v>6250.45</c:v>
                </c:pt>
                <c:pt idx="18">
                  <c:v>6997.320000000007</c:v>
                </c:pt>
                <c:pt idx="19">
                  <c:v>9481.179999999993</c:v>
                </c:pt>
                <c:pt idx="20">
                  <c:v>9221.8700000000063</c:v>
                </c:pt>
                <c:pt idx="21">
                  <c:v>9612.9199999999946</c:v>
                </c:pt>
                <c:pt idx="22">
                  <c:v>10543.740000000002</c:v>
                </c:pt>
                <c:pt idx="23">
                  <c:v>11794.199999999988</c:v>
                </c:pt>
                <c:pt idx="24">
                  <c:v>13046.3</c:v>
                </c:pt>
                <c:pt idx="25">
                  <c:v>15176.130000000005</c:v>
                </c:pt>
                <c:pt idx="26">
                  <c:v>15298.86000000001</c:v>
                </c:pt>
                <c:pt idx="27">
                  <c:v>14927.580000000005</c:v>
                </c:pt>
                <c:pt idx="28">
                  <c:v>16532.53999999999</c:v>
                </c:pt>
                <c:pt idx="29">
                  <c:v>18335.919999999995</c:v>
                </c:pt>
                <c:pt idx="30">
                  <c:v>17750.909999999985</c:v>
                </c:pt>
                <c:pt idx="31">
                  <c:v>19044.870000000017</c:v>
                </c:pt>
                <c:pt idx="32">
                  <c:v>18872.32999999998</c:v>
                </c:pt>
                <c:pt idx="33">
                  <c:v>18911.240000000038</c:v>
                </c:pt>
                <c:pt idx="34">
                  <c:v>18397.729999999981</c:v>
                </c:pt>
                <c:pt idx="35">
                  <c:v>19539.229999999981</c:v>
                </c:pt>
                <c:pt idx="36">
                  <c:v>21957.410000000011</c:v>
                </c:pt>
                <c:pt idx="37">
                  <c:v>22261.439999999991</c:v>
                </c:pt>
                <c:pt idx="38">
                  <c:v>23463.424999999999</c:v>
                </c:pt>
                <c:pt idx="39">
                  <c:v>24601.8</c:v>
                </c:pt>
                <c:pt idx="40">
                  <c:v>22416.5</c:v>
                </c:pt>
                <c:pt idx="41">
                  <c:v>19512.8</c:v>
                </c:pt>
                <c:pt idx="42">
                  <c:v>15247.5</c:v>
                </c:pt>
                <c:pt idx="43">
                  <c:v>15953.7</c:v>
                </c:pt>
                <c:pt idx="44">
                  <c:v>19371.370000000017</c:v>
                </c:pt>
                <c:pt idx="45">
                  <c:v>21352.85</c:v>
                </c:pt>
                <c:pt idx="46">
                  <c:v>23983.040000000037</c:v>
                </c:pt>
                <c:pt idx="47">
                  <c:v>26757.244999999926</c:v>
                </c:pt>
                <c:pt idx="48">
                  <c:v>27294.260000000057</c:v>
                </c:pt>
                <c:pt idx="49">
                  <c:v>27114.42000000002</c:v>
                </c:pt>
                <c:pt idx="50">
                  <c:v>25516.799999999999</c:v>
                </c:pt>
                <c:pt idx="51">
                  <c:v>26302.5</c:v>
                </c:pt>
                <c:pt idx="52">
                  <c:v>26999.009999999962</c:v>
                </c:pt>
                <c:pt idx="53">
                  <c:v>27818.17000000002</c:v>
                </c:pt>
                <c:pt idx="54">
                  <c:v>28922.989999999943</c:v>
                </c:pt>
                <c:pt idx="55">
                  <c:v>29983.930000000073</c:v>
                </c:pt>
                <c:pt idx="56">
                  <c:v>28956.129999999983</c:v>
                </c:pt>
                <c:pt idx="57">
                  <c:v>28054.860000000055</c:v>
                </c:pt>
                <c:pt idx="58">
                  <c:v>27706.459999999963</c:v>
                </c:pt>
                <c:pt idx="59">
                  <c:v>26294.834999999963</c:v>
                </c:pt>
                <c:pt idx="60">
                  <c:v>28062.055000000073</c:v>
                </c:pt>
                <c:pt idx="61">
                  <c:v>29718.625</c:v>
                </c:pt>
                <c:pt idx="62">
                  <c:v>27440.084999999963</c:v>
                </c:pt>
                <c:pt idx="63">
                  <c:v>28465.315000000039</c:v>
                </c:pt>
                <c:pt idx="64">
                  <c:v>29523.474999999999</c:v>
                </c:pt>
                <c:pt idx="65">
                  <c:v>28779.4</c:v>
                </c:pt>
                <c:pt idx="66">
                  <c:v>28695.38999999985</c:v>
                </c:pt>
                <c:pt idx="67">
                  <c:v>29837.31000000015</c:v>
                </c:pt>
                <c:pt idx="68">
                  <c:v>28561.894999999924</c:v>
                </c:pt>
                <c:pt idx="69">
                  <c:v>27682.125</c:v>
                </c:pt>
                <c:pt idx="70">
                  <c:v>27145.494999999926</c:v>
                </c:pt>
                <c:pt idx="71">
                  <c:v>25262.73500000015</c:v>
                </c:pt>
                <c:pt idx="72">
                  <c:v>27161.804999999888</c:v>
                </c:pt>
                <c:pt idx="73">
                  <c:v>25406.59500000011</c:v>
                </c:pt>
                <c:pt idx="74">
                  <c:v>26707.234999999964</c:v>
                </c:pt>
                <c:pt idx="75">
                  <c:v>25687.40499999989</c:v>
                </c:pt>
                <c:pt idx="76">
                  <c:v>26756.490000000038</c:v>
                </c:pt>
                <c:pt idx="77">
                  <c:v>28026.375</c:v>
                </c:pt>
                <c:pt idx="78">
                  <c:v>28679.599999999999</c:v>
                </c:pt>
                <c:pt idx="79">
                  <c:v>29743.534999999963</c:v>
                </c:pt>
                <c:pt idx="80">
                  <c:v>28245.290000000037</c:v>
                </c:pt>
                <c:pt idx="81">
                  <c:v>27516.65</c:v>
                </c:pt>
                <c:pt idx="82">
                  <c:v>24622.434999999961</c:v>
                </c:pt>
                <c:pt idx="83">
                  <c:v>25245.11000000015</c:v>
                </c:pt>
                <c:pt idx="84">
                  <c:v>26306.27999999989</c:v>
                </c:pt>
                <c:pt idx="85">
                  <c:v>26807.580000000075</c:v>
                </c:pt>
                <c:pt idx="86">
                  <c:v>27634.679999999888</c:v>
                </c:pt>
                <c:pt idx="87">
                  <c:v>29386.145000000113</c:v>
                </c:pt>
                <c:pt idx="88">
                  <c:v>29986.740000000038</c:v>
                </c:pt>
                <c:pt idx="89">
                  <c:v>28479.7</c:v>
                </c:pt>
                <c:pt idx="90">
                  <c:v>27649.430000000073</c:v>
                </c:pt>
                <c:pt idx="91">
                  <c:v>27226.229999999701</c:v>
                </c:pt>
                <c:pt idx="92">
                  <c:v>28519.945000000298</c:v>
                </c:pt>
                <c:pt idx="93">
                  <c:v>30155.709999999777</c:v>
                </c:pt>
                <c:pt idx="94">
                  <c:v>30466.205000000075</c:v>
                </c:pt>
                <c:pt idx="95">
                  <c:v>32224.214999999851</c:v>
                </c:pt>
                <c:pt idx="96">
                  <c:v>32183.45</c:v>
                </c:pt>
                <c:pt idx="97">
                  <c:v>31152.245000000297</c:v>
                </c:pt>
                <c:pt idx="98">
                  <c:v>30127.775000000001</c:v>
                </c:pt>
                <c:pt idx="99">
                  <c:v>29345.419999999925</c:v>
                </c:pt>
                <c:pt idx="100">
                  <c:v>29954.619999999926</c:v>
                </c:pt>
                <c:pt idx="102">
                  <c:v>28579.510000000148</c:v>
                </c:pt>
                <c:pt idx="103">
                  <c:v>28439.159999999778</c:v>
                </c:pt>
                <c:pt idx="104">
                  <c:v>27643.290000000223</c:v>
                </c:pt>
                <c:pt idx="105">
                  <c:v>26788.469999999925</c:v>
                </c:pt>
                <c:pt idx="106">
                  <c:v>25425.05</c:v>
                </c:pt>
                <c:pt idx="107">
                  <c:v>25681.209999999777</c:v>
                </c:pt>
                <c:pt idx="108">
                  <c:v>28727.81000000015</c:v>
                </c:pt>
                <c:pt idx="109">
                  <c:v>29986.085000000148</c:v>
                </c:pt>
                <c:pt idx="110">
                  <c:v>30787.409999999778</c:v>
                </c:pt>
                <c:pt idx="111">
                  <c:v>30413.86000000015</c:v>
                </c:pt>
                <c:pt idx="112">
                  <c:v>31521.659999999778</c:v>
                </c:pt>
                <c:pt idx="113">
                  <c:v>30014.86000000015</c:v>
                </c:pt>
                <c:pt idx="114">
                  <c:v>28684.85</c:v>
                </c:pt>
                <c:pt idx="115">
                  <c:v>29407.630000000074</c:v>
                </c:pt>
                <c:pt idx="116">
                  <c:v>30035.539999999852</c:v>
                </c:pt>
                <c:pt idx="117">
                  <c:v>28882.5</c:v>
                </c:pt>
                <c:pt idx="118">
                  <c:v>28186.840000000222</c:v>
                </c:pt>
                <c:pt idx="119">
                  <c:v>27910.56499999985</c:v>
                </c:pt>
                <c:pt idx="120">
                  <c:v>28131.994999999926</c:v>
                </c:pt>
                <c:pt idx="121">
                  <c:v>27347.169999999925</c:v>
                </c:pt>
                <c:pt idx="122">
                  <c:v>26854.410000000149</c:v>
                </c:pt>
                <c:pt idx="123">
                  <c:v>28956.619999999926</c:v>
                </c:pt>
                <c:pt idx="124">
                  <c:v>28217.619999999926</c:v>
                </c:pt>
                <c:pt idx="125">
                  <c:v>27848.570000000298</c:v>
                </c:pt>
                <c:pt idx="126">
                  <c:v>27370.784999999778</c:v>
                </c:pt>
                <c:pt idx="127">
                  <c:v>26447.065000000224</c:v>
                </c:pt>
                <c:pt idx="128">
                  <c:v>26183.679999999702</c:v>
                </c:pt>
                <c:pt idx="129">
                  <c:v>24585.920000000297</c:v>
                </c:pt>
                <c:pt idx="130">
                  <c:v>26588.534999999778</c:v>
                </c:pt>
                <c:pt idx="131">
                  <c:v>27231.265000000225</c:v>
                </c:pt>
                <c:pt idx="132">
                  <c:v>21866.434999999776</c:v>
                </c:pt>
                <c:pt idx="133">
                  <c:v>22559.23500000015</c:v>
                </c:pt>
                <c:pt idx="134">
                  <c:v>23769.255000000074</c:v>
                </c:pt>
                <c:pt idx="135">
                  <c:v>29684.534999999778</c:v>
                </c:pt>
                <c:pt idx="136">
                  <c:v>18050.815000000224</c:v>
                </c:pt>
                <c:pt idx="137">
                  <c:v>24071.164999999852</c:v>
                </c:pt>
                <c:pt idx="138">
                  <c:v>23975.525000000001</c:v>
                </c:pt>
                <c:pt idx="139">
                  <c:v>22108.910000000149</c:v>
                </c:pt>
                <c:pt idx="140">
                  <c:v>23190.519999999924</c:v>
                </c:pt>
                <c:pt idx="141">
                  <c:v>19441.069999999927</c:v>
                </c:pt>
                <c:pt idx="142">
                  <c:v>18713.460000000148</c:v>
                </c:pt>
                <c:pt idx="143">
                  <c:v>17476.900000000001</c:v>
                </c:pt>
                <c:pt idx="144">
                  <c:v>16615.459999999777</c:v>
                </c:pt>
                <c:pt idx="145">
                  <c:v>14973.55</c:v>
                </c:pt>
                <c:pt idx="146">
                  <c:v>13847.4</c:v>
                </c:pt>
                <c:pt idx="147">
                  <c:v>13112.15</c:v>
                </c:pt>
                <c:pt idx="148">
                  <c:v>16468.75</c:v>
                </c:pt>
                <c:pt idx="149">
                  <c:v>18426.424999999999</c:v>
                </c:pt>
                <c:pt idx="150">
                  <c:v>14162.090000000224</c:v>
                </c:pt>
                <c:pt idx="151">
                  <c:v>14790.1</c:v>
                </c:pt>
                <c:pt idx="152">
                  <c:v>16550.150000000001</c:v>
                </c:pt>
                <c:pt idx="153">
                  <c:v>16841.900000000001</c:v>
                </c:pt>
                <c:pt idx="154">
                  <c:v>16724.125</c:v>
                </c:pt>
                <c:pt idx="155">
                  <c:v>15639.35</c:v>
                </c:pt>
                <c:pt idx="156">
                  <c:v>15634.2</c:v>
                </c:pt>
                <c:pt idx="157">
                  <c:v>15880.45</c:v>
                </c:pt>
                <c:pt idx="158">
                  <c:v>16415.7</c:v>
                </c:pt>
                <c:pt idx="159">
                  <c:v>15234.174999999999</c:v>
                </c:pt>
                <c:pt idx="160">
                  <c:v>15676.6</c:v>
                </c:pt>
                <c:pt idx="161">
                  <c:v>15620.7</c:v>
                </c:pt>
                <c:pt idx="162">
                  <c:v>13929.25</c:v>
                </c:pt>
                <c:pt idx="163">
                  <c:v>14425.5</c:v>
                </c:pt>
                <c:pt idx="164">
                  <c:v>14071.75</c:v>
                </c:pt>
                <c:pt idx="165">
                  <c:v>13839.7</c:v>
                </c:pt>
                <c:pt idx="166">
                  <c:v>12020.35</c:v>
                </c:pt>
                <c:pt idx="167">
                  <c:v>12051.3</c:v>
                </c:pt>
                <c:pt idx="168">
                  <c:v>11439.6</c:v>
                </c:pt>
                <c:pt idx="169">
                  <c:v>12208.15</c:v>
                </c:pt>
                <c:pt idx="170">
                  <c:v>25219.219999999554</c:v>
                </c:pt>
                <c:pt idx="171">
                  <c:v>39574.740000000595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13036.479999999701</c:v>
                </c:pt>
                <c:pt idx="176">
                  <c:v>12948.689999999851</c:v>
                </c:pt>
                <c:pt idx="177">
                  <c:v>13188.410000000149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2E-45CE-937B-52B730E60EAD}"/>
            </c:ext>
          </c:extLst>
        </c:ser>
        <c:ser>
          <c:idx val="1"/>
          <c:order val="1"/>
          <c:tx>
            <c:strRef>
              <c:f>white_production!$E$1:$E$20</c:f>
              <c:strCache>
                <c:ptCount val="20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white_production!$C$21:$C$228</c:f>
              <c:numCache>
                <c:formatCode>m/d/yyyy</c:formatCode>
                <c:ptCount val="208"/>
                <c:pt idx="0">
                  <c:v>40867</c:v>
                </c:pt>
                <c:pt idx="1">
                  <c:v>40868</c:v>
                </c:pt>
                <c:pt idx="2">
                  <c:v>40869</c:v>
                </c:pt>
                <c:pt idx="3">
                  <c:v>40870</c:v>
                </c:pt>
                <c:pt idx="4">
                  <c:v>40871</c:v>
                </c:pt>
                <c:pt idx="5">
                  <c:v>40872</c:v>
                </c:pt>
                <c:pt idx="6">
                  <c:v>40873</c:v>
                </c:pt>
                <c:pt idx="7">
                  <c:v>40874</c:v>
                </c:pt>
                <c:pt idx="8">
                  <c:v>40875</c:v>
                </c:pt>
                <c:pt idx="9">
                  <c:v>40876</c:v>
                </c:pt>
                <c:pt idx="10">
                  <c:v>40877</c:v>
                </c:pt>
                <c:pt idx="11">
                  <c:v>40878</c:v>
                </c:pt>
                <c:pt idx="12">
                  <c:v>40879</c:v>
                </c:pt>
                <c:pt idx="13">
                  <c:v>40880</c:v>
                </c:pt>
                <c:pt idx="14">
                  <c:v>40881</c:v>
                </c:pt>
                <c:pt idx="15">
                  <c:v>40882</c:v>
                </c:pt>
                <c:pt idx="16">
                  <c:v>40883</c:v>
                </c:pt>
                <c:pt idx="17">
                  <c:v>40884</c:v>
                </c:pt>
                <c:pt idx="18">
                  <c:v>40885</c:v>
                </c:pt>
                <c:pt idx="19">
                  <c:v>40886</c:v>
                </c:pt>
                <c:pt idx="20">
                  <c:v>40887</c:v>
                </c:pt>
                <c:pt idx="21">
                  <c:v>40888</c:v>
                </c:pt>
                <c:pt idx="22">
                  <c:v>40889</c:v>
                </c:pt>
                <c:pt idx="23">
                  <c:v>40890</c:v>
                </c:pt>
                <c:pt idx="24">
                  <c:v>40891</c:v>
                </c:pt>
                <c:pt idx="25">
                  <c:v>40892</c:v>
                </c:pt>
                <c:pt idx="26">
                  <c:v>40893</c:v>
                </c:pt>
                <c:pt idx="27">
                  <c:v>40894</c:v>
                </c:pt>
                <c:pt idx="28">
                  <c:v>40895</c:v>
                </c:pt>
                <c:pt idx="29">
                  <c:v>40896</c:v>
                </c:pt>
                <c:pt idx="30">
                  <c:v>40897</c:v>
                </c:pt>
                <c:pt idx="31">
                  <c:v>40898</c:v>
                </c:pt>
                <c:pt idx="32">
                  <c:v>40899</c:v>
                </c:pt>
                <c:pt idx="33">
                  <c:v>40900</c:v>
                </c:pt>
                <c:pt idx="34">
                  <c:v>40901</c:v>
                </c:pt>
                <c:pt idx="35">
                  <c:v>40902</c:v>
                </c:pt>
                <c:pt idx="36">
                  <c:v>40903</c:v>
                </c:pt>
                <c:pt idx="37">
                  <c:v>40904</c:v>
                </c:pt>
                <c:pt idx="38">
                  <c:v>40905</c:v>
                </c:pt>
                <c:pt idx="39">
                  <c:v>40906</c:v>
                </c:pt>
                <c:pt idx="40">
                  <c:v>40907</c:v>
                </c:pt>
                <c:pt idx="41">
                  <c:v>40908</c:v>
                </c:pt>
                <c:pt idx="42">
                  <c:v>40909</c:v>
                </c:pt>
                <c:pt idx="43">
                  <c:v>40910</c:v>
                </c:pt>
                <c:pt idx="44">
                  <c:v>40911</c:v>
                </c:pt>
                <c:pt idx="45">
                  <c:v>40912</c:v>
                </c:pt>
                <c:pt idx="46">
                  <c:v>40913</c:v>
                </c:pt>
                <c:pt idx="47">
                  <c:v>40914</c:v>
                </c:pt>
                <c:pt idx="48">
                  <c:v>40915</c:v>
                </c:pt>
                <c:pt idx="49">
                  <c:v>40916</c:v>
                </c:pt>
                <c:pt idx="50">
                  <c:v>40917</c:v>
                </c:pt>
                <c:pt idx="51">
                  <c:v>40918</c:v>
                </c:pt>
                <c:pt idx="52">
                  <c:v>40919</c:v>
                </c:pt>
                <c:pt idx="53">
                  <c:v>40920</c:v>
                </c:pt>
                <c:pt idx="54">
                  <c:v>40921</c:v>
                </c:pt>
                <c:pt idx="55">
                  <c:v>40922</c:v>
                </c:pt>
                <c:pt idx="56">
                  <c:v>40923</c:v>
                </c:pt>
                <c:pt idx="57">
                  <c:v>40924</c:v>
                </c:pt>
                <c:pt idx="58">
                  <c:v>40925</c:v>
                </c:pt>
                <c:pt idx="59">
                  <c:v>40926</c:v>
                </c:pt>
                <c:pt idx="60">
                  <c:v>40927</c:v>
                </c:pt>
                <c:pt idx="61">
                  <c:v>40928</c:v>
                </c:pt>
                <c:pt idx="62">
                  <c:v>40929</c:v>
                </c:pt>
                <c:pt idx="63">
                  <c:v>40930</c:v>
                </c:pt>
                <c:pt idx="64">
                  <c:v>40931</c:v>
                </c:pt>
                <c:pt idx="65">
                  <c:v>40932</c:v>
                </c:pt>
                <c:pt idx="66">
                  <c:v>40933</c:v>
                </c:pt>
                <c:pt idx="67">
                  <c:v>40934</c:v>
                </c:pt>
                <c:pt idx="68">
                  <c:v>40935</c:v>
                </c:pt>
                <c:pt idx="69">
                  <c:v>40936</c:v>
                </c:pt>
                <c:pt idx="70">
                  <c:v>40937</c:v>
                </c:pt>
                <c:pt idx="71">
                  <c:v>40938</c:v>
                </c:pt>
                <c:pt idx="72">
                  <c:v>40939</c:v>
                </c:pt>
                <c:pt idx="73">
                  <c:v>40940</c:v>
                </c:pt>
                <c:pt idx="74">
                  <c:v>40941</c:v>
                </c:pt>
                <c:pt idx="75">
                  <c:v>40942</c:v>
                </c:pt>
                <c:pt idx="76">
                  <c:v>40943</c:v>
                </c:pt>
                <c:pt idx="77">
                  <c:v>40944</c:v>
                </c:pt>
                <c:pt idx="78">
                  <c:v>40945</c:v>
                </c:pt>
                <c:pt idx="79">
                  <c:v>40946</c:v>
                </c:pt>
                <c:pt idx="80">
                  <c:v>40947</c:v>
                </c:pt>
                <c:pt idx="81">
                  <c:v>40948</c:v>
                </c:pt>
                <c:pt idx="82">
                  <c:v>40949</c:v>
                </c:pt>
                <c:pt idx="83">
                  <c:v>40950</c:v>
                </c:pt>
                <c:pt idx="84">
                  <c:v>40951</c:v>
                </c:pt>
                <c:pt idx="85">
                  <c:v>40952</c:v>
                </c:pt>
                <c:pt idx="86">
                  <c:v>40953</c:v>
                </c:pt>
                <c:pt idx="87">
                  <c:v>40954</c:v>
                </c:pt>
                <c:pt idx="88">
                  <c:v>40955</c:v>
                </c:pt>
                <c:pt idx="89">
                  <c:v>40956</c:v>
                </c:pt>
                <c:pt idx="90">
                  <c:v>40957</c:v>
                </c:pt>
                <c:pt idx="91">
                  <c:v>40958</c:v>
                </c:pt>
                <c:pt idx="92">
                  <c:v>40959</c:v>
                </c:pt>
                <c:pt idx="93">
                  <c:v>40960</c:v>
                </c:pt>
                <c:pt idx="94">
                  <c:v>40961</c:v>
                </c:pt>
                <c:pt idx="95">
                  <c:v>40962</c:v>
                </c:pt>
                <c:pt idx="96">
                  <c:v>40963</c:v>
                </c:pt>
                <c:pt idx="97">
                  <c:v>40964</c:v>
                </c:pt>
                <c:pt idx="98">
                  <c:v>40965</c:v>
                </c:pt>
                <c:pt idx="99">
                  <c:v>40966</c:v>
                </c:pt>
                <c:pt idx="100">
                  <c:v>40967</c:v>
                </c:pt>
                <c:pt idx="101">
                  <c:v>40968</c:v>
                </c:pt>
                <c:pt idx="102">
                  <c:v>40969</c:v>
                </c:pt>
                <c:pt idx="103">
                  <c:v>40970</c:v>
                </c:pt>
                <c:pt idx="104">
                  <c:v>40971</c:v>
                </c:pt>
                <c:pt idx="105">
                  <c:v>40972</c:v>
                </c:pt>
                <c:pt idx="106">
                  <c:v>40973</c:v>
                </c:pt>
                <c:pt idx="107">
                  <c:v>40974</c:v>
                </c:pt>
                <c:pt idx="108">
                  <c:v>40975</c:v>
                </c:pt>
                <c:pt idx="109">
                  <c:v>40976</c:v>
                </c:pt>
                <c:pt idx="110">
                  <c:v>40977</c:v>
                </c:pt>
                <c:pt idx="111">
                  <c:v>40978</c:v>
                </c:pt>
                <c:pt idx="112">
                  <c:v>40979</c:v>
                </c:pt>
                <c:pt idx="113">
                  <c:v>40980</c:v>
                </c:pt>
                <c:pt idx="114">
                  <c:v>40981</c:v>
                </c:pt>
                <c:pt idx="115">
                  <c:v>40982</c:v>
                </c:pt>
                <c:pt idx="116">
                  <c:v>40983</c:v>
                </c:pt>
                <c:pt idx="117">
                  <c:v>40984</c:v>
                </c:pt>
                <c:pt idx="118">
                  <c:v>40985</c:v>
                </c:pt>
                <c:pt idx="119">
                  <c:v>40986</c:v>
                </c:pt>
                <c:pt idx="120">
                  <c:v>40987</c:v>
                </c:pt>
                <c:pt idx="121">
                  <c:v>40988</c:v>
                </c:pt>
                <c:pt idx="122">
                  <c:v>40989</c:v>
                </c:pt>
                <c:pt idx="123">
                  <c:v>40990</c:v>
                </c:pt>
                <c:pt idx="124">
                  <c:v>40991</c:v>
                </c:pt>
                <c:pt idx="125">
                  <c:v>40992</c:v>
                </c:pt>
                <c:pt idx="126">
                  <c:v>40993</c:v>
                </c:pt>
                <c:pt idx="127">
                  <c:v>40994</c:v>
                </c:pt>
                <c:pt idx="128">
                  <c:v>40995</c:v>
                </c:pt>
                <c:pt idx="129">
                  <c:v>40996</c:v>
                </c:pt>
                <c:pt idx="130">
                  <c:v>40997</c:v>
                </c:pt>
                <c:pt idx="131">
                  <c:v>40998</c:v>
                </c:pt>
                <c:pt idx="132">
                  <c:v>40999</c:v>
                </c:pt>
                <c:pt idx="133">
                  <c:v>41000</c:v>
                </c:pt>
                <c:pt idx="134">
                  <c:v>41001</c:v>
                </c:pt>
                <c:pt idx="135">
                  <c:v>41002</c:v>
                </c:pt>
                <c:pt idx="136">
                  <c:v>41003</c:v>
                </c:pt>
                <c:pt idx="137">
                  <c:v>41004</c:v>
                </c:pt>
                <c:pt idx="138">
                  <c:v>41005</c:v>
                </c:pt>
                <c:pt idx="139">
                  <c:v>41006</c:v>
                </c:pt>
                <c:pt idx="140">
                  <c:v>41007</c:v>
                </c:pt>
                <c:pt idx="141">
                  <c:v>41008</c:v>
                </c:pt>
                <c:pt idx="142">
                  <c:v>41009</c:v>
                </c:pt>
                <c:pt idx="143">
                  <c:v>41010</c:v>
                </c:pt>
                <c:pt idx="144">
                  <c:v>41011</c:v>
                </c:pt>
                <c:pt idx="145">
                  <c:v>41012</c:v>
                </c:pt>
                <c:pt idx="146">
                  <c:v>41013</c:v>
                </c:pt>
                <c:pt idx="147">
                  <c:v>41014</c:v>
                </c:pt>
                <c:pt idx="148">
                  <c:v>41015</c:v>
                </c:pt>
                <c:pt idx="149">
                  <c:v>41016</c:v>
                </c:pt>
                <c:pt idx="150">
                  <c:v>41017</c:v>
                </c:pt>
                <c:pt idx="151">
                  <c:v>41018</c:v>
                </c:pt>
                <c:pt idx="152">
                  <c:v>41019</c:v>
                </c:pt>
                <c:pt idx="153">
                  <c:v>41020</c:v>
                </c:pt>
                <c:pt idx="154">
                  <c:v>41021</c:v>
                </c:pt>
                <c:pt idx="155">
                  <c:v>41022</c:v>
                </c:pt>
                <c:pt idx="156">
                  <c:v>41023</c:v>
                </c:pt>
                <c:pt idx="157">
                  <c:v>41024</c:v>
                </c:pt>
                <c:pt idx="158">
                  <c:v>41025</c:v>
                </c:pt>
                <c:pt idx="159">
                  <c:v>41026</c:v>
                </c:pt>
                <c:pt idx="160">
                  <c:v>41027</c:v>
                </c:pt>
                <c:pt idx="161">
                  <c:v>41028</c:v>
                </c:pt>
                <c:pt idx="162">
                  <c:v>41029</c:v>
                </c:pt>
                <c:pt idx="163">
                  <c:v>41030</c:v>
                </c:pt>
                <c:pt idx="164">
                  <c:v>41031</c:v>
                </c:pt>
                <c:pt idx="165">
                  <c:v>41032</c:v>
                </c:pt>
                <c:pt idx="166">
                  <c:v>41033</c:v>
                </c:pt>
                <c:pt idx="167">
                  <c:v>41034</c:v>
                </c:pt>
                <c:pt idx="168">
                  <c:v>41035</c:v>
                </c:pt>
                <c:pt idx="169">
                  <c:v>41036</c:v>
                </c:pt>
                <c:pt idx="170">
                  <c:v>41037</c:v>
                </c:pt>
                <c:pt idx="171">
                  <c:v>41038</c:v>
                </c:pt>
                <c:pt idx="172">
                  <c:v>41039</c:v>
                </c:pt>
                <c:pt idx="173">
                  <c:v>41040</c:v>
                </c:pt>
                <c:pt idx="174">
                  <c:v>41041</c:v>
                </c:pt>
                <c:pt idx="175">
                  <c:v>41042</c:v>
                </c:pt>
                <c:pt idx="176">
                  <c:v>41043</c:v>
                </c:pt>
                <c:pt idx="177">
                  <c:v>41044</c:v>
                </c:pt>
                <c:pt idx="178">
                  <c:v>41045</c:v>
                </c:pt>
                <c:pt idx="179">
                  <c:v>41046</c:v>
                </c:pt>
                <c:pt idx="180">
                  <c:v>41047</c:v>
                </c:pt>
                <c:pt idx="181">
                  <c:v>41048</c:v>
                </c:pt>
                <c:pt idx="182">
                  <c:v>41049</c:v>
                </c:pt>
                <c:pt idx="183">
                  <c:v>41050</c:v>
                </c:pt>
                <c:pt idx="184">
                  <c:v>41051</c:v>
                </c:pt>
                <c:pt idx="185">
                  <c:v>41052</c:v>
                </c:pt>
                <c:pt idx="186">
                  <c:v>41053</c:v>
                </c:pt>
                <c:pt idx="187">
                  <c:v>41054</c:v>
                </c:pt>
                <c:pt idx="188">
                  <c:v>41055</c:v>
                </c:pt>
                <c:pt idx="189">
                  <c:v>41056</c:v>
                </c:pt>
                <c:pt idx="190">
                  <c:v>41057</c:v>
                </c:pt>
                <c:pt idx="191">
                  <c:v>41058</c:v>
                </c:pt>
                <c:pt idx="192">
                  <c:v>41059</c:v>
                </c:pt>
                <c:pt idx="193">
                  <c:v>41060</c:v>
                </c:pt>
                <c:pt idx="194">
                  <c:v>41061</c:v>
                </c:pt>
                <c:pt idx="195">
                  <c:v>41062</c:v>
                </c:pt>
                <c:pt idx="196">
                  <c:v>41063</c:v>
                </c:pt>
                <c:pt idx="197">
                  <c:v>41064</c:v>
                </c:pt>
                <c:pt idx="198">
                  <c:v>41065</c:v>
                </c:pt>
                <c:pt idx="199">
                  <c:v>41066</c:v>
                </c:pt>
                <c:pt idx="200">
                  <c:v>41067</c:v>
                </c:pt>
                <c:pt idx="201">
                  <c:v>41068</c:v>
                </c:pt>
                <c:pt idx="202">
                  <c:v>41069</c:v>
                </c:pt>
                <c:pt idx="203">
                  <c:v>41070</c:v>
                </c:pt>
                <c:pt idx="204">
                  <c:v>41071</c:v>
                </c:pt>
                <c:pt idx="205">
                  <c:v>41072</c:v>
                </c:pt>
                <c:pt idx="206">
                  <c:v>41073</c:v>
                </c:pt>
                <c:pt idx="207">
                  <c:v>41074</c:v>
                </c:pt>
              </c:numCache>
            </c:numRef>
          </c:cat>
          <c:val>
            <c:numRef>
              <c:f>white_production!$E$21:$E$228</c:f>
              <c:numCache>
                <c:formatCode>General</c:formatCode>
                <c:ptCount val="208"/>
                <c:pt idx="12">
                  <c:v>60</c:v>
                </c:pt>
                <c:pt idx="13">
                  <c:v>82.5</c:v>
                </c:pt>
                <c:pt idx="14">
                  <c:v>313.5</c:v>
                </c:pt>
                <c:pt idx="15">
                  <c:v>884.55</c:v>
                </c:pt>
                <c:pt idx="16">
                  <c:v>2578.0449999999996</c:v>
                </c:pt>
                <c:pt idx="17">
                  <c:v>3795.5900000000011</c:v>
                </c:pt>
                <c:pt idx="18">
                  <c:v>4991.75</c:v>
                </c:pt>
                <c:pt idx="19">
                  <c:v>6736.8850000000002</c:v>
                </c:pt>
                <c:pt idx="20">
                  <c:v>8665.1299999999992</c:v>
                </c:pt>
                <c:pt idx="21">
                  <c:v>8596.8799999999992</c:v>
                </c:pt>
                <c:pt idx="22">
                  <c:v>11714.970000000001</c:v>
                </c:pt>
                <c:pt idx="23">
                  <c:v>10585.769999999995</c:v>
                </c:pt>
                <c:pt idx="24">
                  <c:v>12296.630000000005</c:v>
                </c:pt>
                <c:pt idx="25">
                  <c:v>11801.309999999998</c:v>
                </c:pt>
                <c:pt idx="26">
                  <c:v>12241.359999999997</c:v>
                </c:pt>
                <c:pt idx="27">
                  <c:v>12457.869999999995</c:v>
                </c:pt>
                <c:pt idx="28">
                  <c:v>14340.480000000005</c:v>
                </c:pt>
                <c:pt idx="29">
                  <c:v>14874.71000000001</c:v>
                </c:pt>
                <c:pt idx="30">
                  <c:v>16751.599999999999</c:v>
                </c:pt>
                <c:pt idx="31">
                  <c:v>16615.069999999996</c:v>
                </c:pt>
                <c:pt idx="32">
                  <c:v>17486.719999999994</c:v>
                </c:pt>
                <c:pt idx="33">
                  <c:v>19026.119999999995</c:v>
                </c:pt>
                <c:pt idx="34">
                  <c:v>21365.65</c:v>
                </c:pt>
                <c:pt idx="35">
                  <c:v>22073.95</c:v>
                </c:pt>
                <c:pt idx="36">
                  <c:v>23916.92000000002</c:v>
                </c:pt>
                <c:pt idx="37">
                  <c:v>26673.319999999971</c:v>
                </c:pt>
                <c:pt idx="38">
                  <c:v>25187.9</c:v>
                </c:pt>
                <c:pt idx="39">
                  <c:v>26529.3</c:v>
                </c:pt>
                <c:pt idx="40">
                  <c:v>26326.400000000001</c:v>
                </c:pt>
                <c:pt idx="41">
                  <c:v>24506.95</c:v>
                </c:pt>
                <c:pt idx="42">
                  <c:v>19481.029999999981</c:v>
                </c:pt>
                <c:pt idx="43">
                  <c:v>18131.780000000075</c:v>
                </c:pt>
                <c:pt idx="44">
                  <c:v>21943.559999999961</c:v>
                </c:pt>
                <c:pt idx="45">
                  <c:v>25775.979999999981</c:v>
                </c:pt>
                <c:pt idx="46">
                  <c:v>28483.090000000037</c:v>
                </c:pt>
                <c:pt idx="47">
                  <c:v>29742.820000000018</c:v>
                </c:pt>
                <c:pt idx="48">
                  <c:v>29144.634999999962</c:v>
                </c:pt>
                <c:pt idx="49">
                  <c:v>30796.970000000019</c:v>
                </c:pt>
                <c:pt idx="50">
                  <c:v>30245.9</c:v>
                </c:pt>
                <c:pt idx="51">
                  <c:v>28132.839999999946</c:v>
                </c:pt>
                <c:pt idx="52">
                  <c:v>30999.530000000075</c:v>
                </c:pt>
                <c:pt idx="53">
                  <c:v>31164.419999999925</c:v>
                </c:pt>
                <c:pt idx="54">
                  <c:v>32053.790000000037</c:v>
                </c:pt>
                <c:pt idx="55">
                  <c:v>30861.120000000017</c:v>
                </c:pt>
                <c:pt idx="56">
                  <c:v>31698.534999999963</c:v>
                </c:pt>
                <c:pt idx="57">
                  <c:v>29329.310000000056</c:v>
                </c:pt>
                <c:pt idx="58">
                  <c:v>29778.879999999888</c:v>
                </c:pt>
                <c:pt idx="59">
                  <c:v>32435.9</c:v>
                </c:pt>
                <c:pt idx="60">
                  <c:v>32548.365000000038</c:v>
                </c:pt>
                <c:pt idx="61">
                  <c:v>31601.749000000022</c:v>
                </c:pt>
                <c:pt idx="62">
                  <c:v>31447.340000000037</c:v>
                </c:pt>
                <c:pt idx="63">
                  <c:v>31358.259999999962</c:v>
                </c:pt>
                <c:pt idx="64">
                  <c:v>30837.690000000039</c:v>
                </c:pt>
                <c:pt idx="65">
                  <c:v>30180.504999999888</c:v>
                </c:pt>
                <c:pt idx="66">
                  <c:v>31429.390000000036</c:v>
                </c:pt>
                <c:pt idx="67">
                  <c:v>30923.109999999964</c:v>
                </c:pt>
                <c:pt idx="68">
                  <c:v>31619.520000000113</c:v>
                </c:pt>
                <c:pt idx="69">
                  <c:v>32629.915000000037</c:v>
                </c:pt>
                <c:pt idx="70">
                  <c:v>31157.659999999963</c:v>
                </c:pt>
                <c:pt idx="71">
                  <c:v>28217.3</c:v>
                </c:pt>
                <c:pt idx="72">
                  <c:v>24414.734999999964</c:v>
                </c:pt>
                <c:pt idx="73">
                  <c:v>22373.240000000038</c:v>
                </c:pt>
                <c:pt idx="74">
                  <c:v>26433.159999999963</c:v>
                </c:pt>
                <c:pt idx="75">
                  <c:v>28075.669999999925</c:v>
                </c:pt>
                <c:pt idx="76">
                  <c:v>29084.22000000011</c:v>
                </c:pt>
                <c:pt idx="77">
                  <c:v>28763.629999999888</c:v>
                </c:pt>
                <c:pt idx="78">
                  <c:v>26709.840000000037</c:v>
                </c:pt>
                <c:pt idx="79">
                  <c:v>27482.759999999962</c:v>
                </c:pt>
                <c:pt idx="80">
                  <c:v>28829.445000000112</c:v>
                </c:pt>
                <c:pt idx="81">
                  <c:v>28854.619999999926</c:v>
                </c:pt>
                <c:pt idx="82">
                  <c:v>29070.059999999961</c:v>
                </c:pt>
                <c:pt idx="83">
                  <c:v>28363.780000000075</c:v>
                </c:pt>
                <c:pt idx="84">
                  <c:v>28457.75</c:v>
                </c:pt>
                <c:pt idx="85">
                  <c:v>29573.569999999927</c:v>
                </c:pt>
                <c:pt idx="86">
                  <c:v>28094.3</c:v>
                </c:pt>
                <c:pt idx="87">
                  <c:v>28095.474999999999</c:v>
                </c:pt>
                <c:pt idx="88">
                  <c:v>25802.73500000015</c:v>
                </c:pt>
                <c:pt idx="89">
                  <c:v>27543.984999999775</c:v>
                </c:pt>
                <c:pt idx="90">
                  <c:v>29809.565000000224</c:v>
                </c:pt>
                <c:pt idx="91">
                  <c:v>29789.75</c:v>
                </c:pt>
                <c:pt idx="92">
                  <c:v>29236.239999999852</c:v>
                </c:pt>
                <c:pt idx="93">
                  <c:v>30110.910000000149</c:v>
                </c:pt>
                <c:pt idx="94">
                  <c:v>28377.819999999927</c:v>
                </c:pt>
                <c:pt idx="95">
                  <c:v>27608.214999999851</c:v>
                </c:pt>
                <c:pt idx="96">
                  <c:v>28340.25</c:v>
                </c:pt>
                <c:pt idx="97">
                  <c:v>30052.1</c:v>
                </c:pt>
                <c:pt idx="98">
                  <c:v>29571.840000000222</c:v>
                </c:pt>
                <c:pt idx="99">
                  <c:v>30462.730000000076</c:v>
                </c:pt>
                <c:pt idx="100">
                  <c:v>30351.93999999985</c:v>
                </c:pt>
                <c:pt idx="102">
                  <c:v>25252.575000000001</c:v>
                </c:pt>
                <c:pt idx="103">
                  <c:v>25671</c:v>
                </c:pt>
                <c:pt idx="104">
                  <c:v>24847.285000000149</c:v>
                </c:pt>
                <c:pt idx="105">
                  <c:v>24612.13999999985</c:v>
                </c:pt>
                <c:pt idx="106">
                  <c:v>23201.3</c:v>
                </c:pt>
                <c:pt idx="107">
                  <c:v>24979.844999999925</c:v>
                </c:pt>
                <c:pt idx="108">
                  <c:v>26966.565000000224</c:v>
                </c:pt>
                <c:pt idx="109">
                  <c:v>26155.95</c:v>
                </c:pt>
                <c:pt idx="110">
                  <c:v>27207.599999999999</c:v>
                </c:pt>
                <c:pt idx="111">
                  <c:v>26238.125</c:v>
                </c:pt>
                <c:pt idx="112">
                  <c:v>27758.779999999701</c:v>
                </c:pt>
                <c:pt idx="113">
                  <c:v>28460.75</c:v>
                </c:pt>
                <c:pt idx="114">
                  <c:v>29261.325000000001</c:v>
                </c:pt>
                <c:pt idx="115">
                  <c:v>26864.940000000224</c:v>
                </c:pt>
                <c:pt idx="116">
                  <c:v>27097</c:v>
                </c:pt>
                <c:pt idx="117">
                  <c:v>26483.15</c:v>
                </c:pt>
                <c:pt idx="118">
                  <c:v>26615.4</c:v>
                </c:pt>
                <c:pt idx="119">
                  <c:v>26972.069999999927</c:v>
                </c:pt>
                <c:pt idx="120">
                  <c:v>28220.989999999852</c:v>
                </c:pt>
                <c:pt idx="121">
                  <c:v>27295.035000000149</c:v>
                </c:pt>
                <c:pt idx="122">
                  <c:v>27093.319999999927</c:v>
                </c:pt>
                <c:pt idx="123">
                  <c:v>25287.1</c:v>
                </c:pt>
                <c:pt idx="124">
                  <c:v>25356.75</c:v>
                </c:pt>
                <c:pt idx="125">
                  <c:v>26889.010000000148</c:v>
                </c:pt>
                <c:pt idx="126">
                  <c:v>27045.55</c:v>
                </c:pt>
                <c:pt idx="127">
                  <c:v>25775.769999999924</c:v>
                </c:pt>
                <c:pt idx="128">
                  <c:v>23807.535000000149</c:v>
                </c:pt>
                <c:pt idx="129">
                  <c:v>26236.839999999851</c:v>
                </c:pt>
                <c:pt idx="130">
                  <c:v>24293.780000000075</c:v>
                </c:pt>
                <c:pt idx="131">
                  <c:v>25860.830000000075</c:v>
                </c:pt>
                <c:pt idx="132">
                  <c:v>27248.724999999999</c:v>
                </c:pt>
                <c:pt idx="133">
                  <c:v>22500.829999999703</c:v>
                </c:pt>
                <c:pt idx="134">
                  <c:v>25453.7</c:v>
                </c:pt>
                <c:pt idx="135">
                  <c:v>26761.240000000224</c:v>
                </c:pt>
                <c:pt idx="136">
                  <c:v>27196.219999999925</c:v>
                </c:pt>
                <c:pt idx="137">
                  <c:v>28873.01499999985</c:v>
                </c:pt>
                <c:pt idx="138">
                  <c:v>25932.710000000148</c:v>
                </c:pt>
                <c:pt idx="139">
                  <c:v>26001.219999999925</c:v>
                </c:pt>
                <c:pt idx="140">
                  <c:v>28034.56000000015</c:v>
                </c:pt>
                <c:pt idx="141">
                  <c:v>28709.305000000073</c:v>
                </c:pt>
                <c:pt idx="142">
                  <c:v>27211.469999999925</c:v>
                </c:pt>
                <c:pt idx="143">
                  <c:v>27904.989999999852</c:v>
                </c:pt>
                <c:pt idx="144">
                  <c:v>25416.45</c:v>
                </c:pt>
                <c:pt idx="145">
                  <c:v>22437.75</c:v>
                </c:pt>
                <c:pt idx="146">
                  <c:v>23624.969999999925</c:v>
                </c:pt>
                <c:pt idx="147">
                  <c:v>22421.480000000076</c:v>
                </c:pt>
                <c:pt idx="148">
                  <c:v>23227.630000000074</c:v>
                </c:pt>
                <c:pt idx="149">
                  <c:v>25387.530000000075</c:v>
                </c:pt>
                <c:pt idx="150">
                  <c:v>25916.870000000297</c:v>
                </c:pt>
                <c:pt idx="151">
                  <c:v>24150.159999999403</c:v>
                </c:pt>
                <c:pt idx="152">
                  <c:v>23662.620000000297</c:v>
                </c:pt>
                <c:pt idx="153">
                  <c:v>23928.870000000297</c:v>
                </c:pt>
                <c:pt idx="154">
                  <c:v>23955.739999999852</c:v>
                </c:pt>
                <c:pt idx="155">
                  <c:v>24067.5</c:v>
                </c:pt>
                <c:pt idx="156">
                  <c:v>21281.7</c:v>
                </c:pt>
                <c:pt idx="157">
                  <c:v>22915.15</c:v>
                </c:pt>
                <c:pt idx="158">
                  <c:v>23427.075000000001</c:v>
                </c:pt>
                <c:pt idx="159">
                  <c:v>25090.025000000001</c:v>
                </c:pt>
                <c:pt idx="160">
                  <c:v>24907.544999999554</c:v>
                </c:pt>
                <c:pt idx="161">
                  <c:v>25525.424999999999</c:v>
                </c:pt>
                <c:pt idx="162">
                  <c:v>24670.724999999999</c:v>
                </c:pt>
                <c:pt idx="163">
                  <c:v>22646.974999999999</c:v>
                </c:pt>
                <c:pt idx="164">
                  <c:v>24364.875</c:v>
                </c:pt>
                <c:pt idx="165">
                  <c:v>23097.665000000598</c:v>
                </c:pt>
                <c:pt idx="166">
                  <c:v>23647.95</c:v>
                </c:pt>
                <c:pt idx="167">
                  <c:v>23619.129999999703</c:v>
                </c:pt>
                <c:pt idx="168">
                  <c:v>22429.620000000297</c:v>
                </c:pt>
                <c:pt idx="169">
                  <c:v>22486.669999999554</c:v>
                </c:pt>
                <c:pt idx="170">
                  <c:v>22646.305000000448</c:v>
                </c:pt>
                <c:pt idx="171">
                  <c:v>24162.409999999403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2E-45CE-937B-52B730E60EAD}"/>
            </c:ext>
          </c:extLst>
        </c:ser>
        <c:ser>
          <c:idx val="2"/>
          <c:order val="2"/>
          <c:tx>
            <c:strRef>
              <c:f>white_production!$F$1:$F$20</c:f>
              <c:strCache>
                <c:ptCount val="20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white_production!$C$21:$C$228</c:f>
              <c:numCache>
                <c:formatCode>m/d/yyyy</c:formatCode>
                <c:ptCount val="208"/>
                <c:pt idx="0">
                  <c:v>40867</c:v>
                </c:pt>
                <c:pt idx="1">
                  <c:v>40868</c:v>
                </c:pt>
                <c:pt idx="2">
                  <c:v>40869</c:v>
                </c:pt>
                <c:pt idx="3">
                  <c:v>40870</c:v>
                </c:pt>
                <c:pt idx="4">
                  <c:v>40871</c:v>
                </c:pt>
                <c:pt idx="5">
                  <c:v>40872</c:v>
                </c:pt>
                <c:pt idx="6">
                  <c:v>40873</c:v>
                </c:pt>
                <c:pt idx="7">
                  <c:v>40874</c:v>
                </c:pt>
                <c:pt idx="8">
                  <c:v>40875</c:v>
                </c:pt>
                <c:pt idx="9">
                  <c:v>40876</c:v>
                </c:pt>
                <c:pt idx="10">
                  <c:v>40877</c:v>
                </c:pt>
                <c:pt idx="11">
                  <c:v>40878</c:v>
                </c:pt>
                <c:pt idx="12">
                  <c:v>40879</c:v>
                </c:pt>
                <c:pt idx="13">
                  <c:v>40880</c:v>
                </c:pt>
                <c:pt idx="14">
                  <c:v>40881</c:v>
                </c:pt>
                <c:pt idx="15">
                  <c:v>40882</c:v>
                </c:pt>
                <c:pt idx="16">
                  <c:v>40883</c:v>
                </c:pt>
                <c:pt idx="17">
                  <c:v>40884</c:v>
                </c:pt>
                <c:pt idx="18">
                  <c:v>40885</c:v>
                </c:pt>
                <c:pt idx="19">
                  <c:v>40886</c:v>
                </c:pt>
                <c:pt idx="20">
                  <c:v>40887</c:v>
                </c:pt>
                <c:pt idx="21">
                  <c:v>40888</c:v>
                </c:pt>
                <c:pt idx="22">
                  <c:v>40889</c:v>
                </c:pt>
                <c:pt idx="23">
                  <c:v>40890</c:v>
                </c:pt>
                <c:pt idx="24">
                  <c:v>40891</c:v>
                </c:pt>
                <c:pt idx="25">
                  <c:v>40892</c:v>
                </c:pt>
                <c:pt idx="26">
                  <c:v>40893</c:v>
                </c:pt>
                <c:pt idx="27">
                  <c:v>40894</c:v>
                </c:pt>
                <c:pt idx="28">
                  <c:v>40895</c:v>
                </c:pt>
                <c:pt idx="29">
                  <c:v>40896</c:v>
                </c:pt>
                <c:pt idx="30">
                  <c:v>40897</c:v>
                </c:pt>
                <c:pt idx="31">
                  <c:v>40898</c:v>
                </c:pt>
                <c:pt idx="32">
                  <c:v>40899</c:v>
                </c:pt>
                <c:pt idx="33">
                  <c:v>40900</c:v>
                </c:pt>
                <c:pt idx="34">
                  <c:v>40901</c:v>
                </c:pt>
                <c:pt idx="35">
                  <c:v>40902</c:v>
                </c:pt>
                <c:pt idx="36">
                  <c:v>40903</c:v>
                </c:pt>
                <c:pt idx="37">
                  <c:v>40904</c:v>
                </c:pt>
                <c:pt idx="38">
                  <c:v>40905</c:v>
                </c:pt>
                <c:pt idx="39">
                  <c:v>40906</c:v>
                </c:pt>
                <c:pt idx="40">
                  <c:v>40907</c:v>
                </c:pt>
                <c:pt idx="41">
                  <c:v>40908</c:v>
                </c:pt>
                <c:pt idx="42">
                  <c:v>40909</c:v>
                </c:pt>
                <c:pt idx="43">
                  <c:v>40910</c:v>
                </c:pt>
                <c:pt idx="44">
                  <c:v>40911</c:v>
                </c:pt>
                <c:pt idx="45">
                  <c:v>40912</c:v>
                </c:pt>
                <c:pt idx="46">
                  <c:v>40913</c:v>
                </c:pt>
                <c:pt idx="47">
                  <c:v>40914</c:v>
                </c:pt>
                <c:pt idx="48">
                  <c:v>40915</c:v>
                </c:pt>
                <c:pt idx="49">
                  <c:v>40916</c:v>
                </c:pt>
                <c:pt idx="50">
                  <c:v>40917</c:v>
                </c:pt>
                <c:pt idx="51">
                  <c:v>40918</c:v>
                </c:pt>
                <c:pt idx="52">
                  <c:v>40919</c:v>
                </c:pt>
                <c:pt idx="53">
                  <c:v>40920</c:v>
                </c:pt>
                <c:pt idx="54">
                  <c:v>40921</c:v>
                </c:pt>
                <c:pt idx="55">
                  <c:v>40922</c:v>
                </c:pt>
                <c:pt idx="56">
                  <c:v>40923</c:v>
                </c:pt>
                <c:pt idx="57">
                  <c:v>40924</c:v>
                </c:pt>
                <c:pt idx="58">
                  <c:v>40925</c:v>
                </c:pt>
                <c:pt idx="59">
                  <c:v>40926</c:v>
                </c:pt>
                <c:pt idx="60">
                  <c:v>40927</c:v>
                </c:pt>
                <c:pt idx="61">
                  <c:v>40928</c:v>
                </c:pt>
                <c:pt idx="62">
                  <c:v>40929</c:v>
                </c:pt>
                <c:pt idx="63">
                  <c:v>40930</c:v>
                </c:pt>
                <c:pt idx="64">
                  <c:v>40931</c:v>
                </c:pt>
                <c:pt idx="65">
                  <c:v>40932</c:v>
                </c:pt>
                <c:pt idx="66">
                  <c:v>40933</c:v>
                </c:pt>
                <c:pt idx="67">
                  <c:v>40934</c:v>
                </c:pt>
                <c:pt idx="68">
                  <c:v>40935</c:v>
                </c:pt>
                <c:pt idx="69">
                  <c:v>40936</c:v>
                </c:pt>
                <c:pt idx="70">
                  <c:v>40937</c:v>
                </c:pt>
                <c:pt idx="71">
                  <c:v>40938</c:v>
                </c:pt>
                <c:pt idx="72">
                  <c:v>40939</c:v>
                </c:pt>
                <c:pt idx="73">
                  <c:v>40940</c:v>
                </c:pt>
                <c:pt idx="74">
                  <c:v>40941</c:v>
                </c:pt>
                <c:pt idx="75">
                  <c:v>40942</c:v>
                </c:pt>
                <c:pt idx="76">
                  <c:v>40943</c:v>
                </c:pt>
                <c:pt idx="77">
                  <c:v>40944</c:v>
                </c:pt>
                <c:pt idx="78">
                  <c:v>40945</c:v>
                </c:pt>
                <c:pt idx="79">
                  <c:v>40946</c:v>
                </c:pt>
                <c:pt idx="80">
                  <c:v>40947</c:v>
                </c:pt>
                <c:pt idx="81">
                  <c:v>40948</c:v>
                </c:pt>
                <c:pt idx="82">
                  <c:v>40949</c:v>
                </c:pt>
                <c:pt idx="83">
                  <c:v>40950</c:v>
                </c:pt>
                <c:pt idx="84">
                  <c:v>40951</c:v>
                </c:pt>
                <c:pt idx="85">
                  <c:v>40952</c:v>
                </c:pt>
                <c:pt idx="86">
                  <c:v>40953</c:v>
                </c:pt>
                <c:pt idx="87">
                  <c:v>40954</c:v>
                </c:pt>
                <c:pt idx="88">
                  <c:v>40955</c:v>
                </c:pt>
                <c:pt idx="89">
                  <c:v>40956</c:v>
                </c:pt>
                <c:pt idx="90">
                  <c:v>40957</c:v>
                </c:pt>
                <c:pt idx="91">
                  <c:v>40958</c:v>
                </c:pt>
                <c:pt idx="92">
                  <c:v>40959</c:v>
                </c:pt>
                <c:pt idx="93">
                  <c:v>40960</c:v>
                </c:pt>
                <c:pt idx="94">
                  <c:v>40961</c:v>
                </c:pt>
                <c:pt idx="95">
                  <c:v>40962</c:v>
                </c:pt>
                <c:pt idx="96">
                  <c:v>40963</c:v>
                </c:pt>
                <c:pt idx="97">
                  <c:v>40964</c:v>
                </c:pt>
                <c:pt idx="98">
                  <c:v>40965</c:v>
                </c:pt>
                <c:pt idx="99">
                  <c:v>40966</c:v>
                </c:pt>
                <c:pt idx="100">
                  <c:v>40967</c:v>
                </c:pt>
                <c:pt idx="101">
                  <c:v>40968</c:v>
                </c:pt>
                <c:pt idx="102">
                  <c:v>40969</c:v>
                </c:pt>
                <c:pt idx="103">
                  <c:v>40970</c:v>
                </c:pt>
                <c:pt idx="104">
                  <c:v>40971</c:v>
                </c:pt>
                <c:pt idx="105">
                  <c:v>40972</c:v>
                </c:pt>
                <c:pt idx="106">
                  <c:v>40973</c:v>
                </c:pt>
                <c:pt idx="107">
                  <c:v>40974</c:v>
                </c:pt>
                <c:pt idx="108">
                  <c:v>40975</c:v>
                </c:pt>
                <c:pt idx="109">
                  <c:v>40976</c:v>
                </c:pt>
                <c:pt idx="110">
                  <c:v>40977</c:v>
                </c:pt>
                <c:pt idx="111">
                  <c:v>40978</c:v>
                </c:pt>
                <c:pt idx="112">
                  <c:v>40979</c:v>
                </c:pt>
                <c:pt idx="113">
                  <c:v>40980</c:v>
                </c:pt>
                <c:pt idx="114">
                  <c:v>40981</c:v>
                </c:pt>
                <c:pt idx="115">
                  <c:v>40982</c:v>
                </c:pt>
                <c:pt idx="116">
                  <c:v>40983</c:v>
                </c:pt>
                <c:pt idx="117">
                  <c:v>40984</c:v>
                </c:pt>
                <c:pt idx="118">
                  <c:v>40985</c:v>
                </c:pt>
                <c:pt idx="119">
                  <c:v>40986</c:v>
                </c:pt>
                <c:pt idx="120">
                  <c:v>40987</c:v>
                </c:pt>
                <c:pt idx="121">
                  <c:v>40988</c:v>
                </c:pt>
                <c:pt idx="122">
                  <c:v>40989</c:v>
                </c:pt>
                <c:pt idx="123">
                  <c:v>40990</c:v>
                </c:pt>
                <c:pt idx="124">
                  <c:v>40991</c:v>
                </c:pt>
                <c:pt idx="125">
                  <c:v>40992</c:v>
                </c:pt>
                <c:pt idx="126">
                  <c:v>40993</c:v>
                </c:pt>
                <c:pt idx="127">
                  <c:v>40994</c:v>
                </c:pt>
                <c:pt idx="128">
                  <c:v>40995</c:v>
                </c:pt>
                <c:pt idx="129">
                  <c:v>40996</c:v>
                </c:pt>
                <c:pt idx="130">
                  <c:v>40997</c:v>
                </c:pt>
                <c:pt idx="131">
                  <c:v>40998</c:v>
                </c:pt>
                <c:pt idx="132">
                  <c:v>40999</c:v>
                </c:pt>
                <c:pt idx="133">
                  <c:v>41000</c:v>
                </c:pt>
                <c:pt idx="134">
                  <c:v>41001</c:v>
                </c:pt>
                <c:pt idx="135">
                  <c:v>41002</c:v>
                </c:pt>
                <c:pt idx="136">
                  <c:v>41003</c:v>
                </c:pt>
                <c:pt idx="137">
                  <c:v>41004</c:v>
                </c:pt>
                <c:pt idx="138">
                  <c:v>41005</c:v>
                </c:pt>
                <c:pt idx="139">
                  <c:v>41006</c:v>
                </c:pt>
                <c:pt idx="140">
                  <c:v>41007</c:v>
                </c:pt>
                <c:pt idx="141">
                  <c:v>41008</c:v>
                </c:pt>
                <c:pt idx="142">
                  <c:v>41009</c:v>
                </c:pt>
                <c:pt idx="143">
                  <c:v>41010</c:v>
                </c:pt>
                <c:pt idx="144">
                  <c:v>41011</c:v>
                </c:pt>
                <c:pt idx="145">
                  <c:v>41012</c:v>
                </c:pt>
                <c:pt idx="146">
                  <c:v>41013</c:v>
                </c:pt>
                <c:pt idx="147">
                  <c:v>41014</c:v>
                </c:pt>
                <c:pt idx="148">
                  <c:v>41015</c:v>
                </c:pt>
                <c:pt idx="149">
                  <c:v>41016</c:v>
                </c:pt>
                <c:pt idx="150">
                  <c:v>41017</c:v>
                </c:pt>
                <c:pt idx="151">
                  <c:v>41018</c:v>
                </c:pt>
                <c:pt idx="152">
                  <c:v>41019</c:v>
                </c:pt>
                <c:pt idx="153">
                  <c:v>41020</c:v>
                </c:pt>
                <c:pt idx="154">
                  <c:v>41021</c:v>
                </c:pt>
                <c:pt idx="155">
                  <c:v>41022</c:v>
                </c:pt>
                <c:pt idx="156">
                  <c:v>41023</c:v>
                </c:pt>
                <c:pt idx="157">
                  <c:v>41024</c:v>
                </c:pt>
                <c:pt idx="158">
                  <c:v>41025</c:v>
                </c:pt>
                <c:pt idx="159">
                  <c:v>41026</c:v>
                </c:pt>
                <c:pt idx="160">
                  <c:v>41027</c:v>
                </c:pt>
                <c:pt idx="161">
                  <c:v>41028</c:v>
                </c:pt>
                <c:pt idx="162">
                  <c:v>41029</c:v>
                </c:pt>
                <c:pt idx="163">
                  <c:v>41030</c:v>
                </c:pt>
                <c:pt idx="164">
                  <c:v>41031</c:v>
                </c:pt>
                <c:pt idx="165">
                  <c:v>41032</c:v>
                </c:pt>
                <c:pt idx="166">
                  <c:v>41033</c:v>
                </c:pt>
                <c:pt idx="167">
                  <c:v>41034</c:v>
                </c:pt>
                <c:pt idx="168">
                  <c:v>41035</c:v>
                </c:pt>
                <c:pt idx="169">
                  <c:v>41036</c:v>
                </c:pt>
                <c:pt idx="170">
                  <c:v>41037</c:v>
                </c:pt>
                <c:pt idx="171">
                  <c:v>41038</c:v>
                </c:pt>
                <c:pt idx="172">
                  <c:v>41039</c:v>
                </c:pt>
                <c:pt idx="173">
                  <c:v>41040</c:v>
                </c:pt>
                <c:pt idx="174">
                  <c:v>41041</c:v>
                </c:pt>
                <c:pt idx="175">
                  <c:v>41042</c:v>
                </c:pt>
                <c:pt idx="176">
                  <c:v>41043</c:v>
                </c:pt>
                <c:pt idx="177">
                  <c:v>41044</c:v>
                </c:pt>
                <c:pt idx="178">
                  <c:v>41045</c:v>
                </c:pt>
                <c:pt idx="179">
                  <c:v>41046</c:v>
                </c:pt>
                <c:pt idx="180">
                  <c:v>41047</c:v>
                </c:pt>
                <c:pt idx="181">
                  <c:v>41048</c:v>
                </c:pt>
                <c:pt idx="182">
                  <c:v>41049</c:v>
                </c:pt>
                <c:pt idx="183">
                  <c:v>41050</c:v>
                </c:pt>
                <c:pt idx="184">
                  <c:v>41051</c:v>
                </c:pt>
                <c:pt idx="185">
                  <c:v>41052</c:v>
                </c:pt>
                <c:pt idx="186">
                  <c:v>41053</c:v>
                </c:pt>
                <c:pt idx="187">
                  <c:v>41054</c:v>
                </c:pt>
                <c:pt idx="188">
                  <c:v>41055</c:v>
                </c:pt>
                <c:pt idx="189">
                  <c:v>41056</c:v>
                </c:pt>
                <c:pt idx="190">
                  <c:v>41057</c:v>
                </c:pt>
                <c:pt idx="191">
                  <c:v>41058</c:v>
                </c:pt>
                <c:pt idx="192">
                  <c:v>41059</c:v>
                </c:pt>
                <c:pt idx="193">
                  <c:v>41060</c:v>
                </c:pt>
                <c:pt idx="194">
                  <c:v>41061</c:v>
                </c:pt>
                <c:pt idx="195">
                  <c:v>41062</c:v>
                </c:pt>
                <c:pt idx="196">
                  <c:v>41063</c:v>
                </c:pt>
                <c:pt idx="197">
                  <c:v>41064</c:v>
                </c:pt>
                <c:pt idx="198">
                  <c:v>41065</c:v>
                </c:pt>
                <c:pt idx="199">
                  <c:v>41066</c:v>
                </c:pt>
                <c:pt idx="200">
                  <c:v>41067</c:v>
                </c:pt>
                <c:pt idx="201">
                  <c:v>41068</c:v>
                </c:pt>
                <c:pt idx="202">
                  <c:v>41069</c:v>
                </c:pt>
                <c:pt idx="203">
                  <c:v>41070</c:v>
                </c:pt>
                <c:pt idx="204">
                  <c:v>41071</c:v>
                </c:pt>
                <c:pt idx="205">
                  <c:v>41072</c:v>
                </c:pt>
                <c:pt idx="206">
                  <c:v>41073</c:v>
                </c:pt>
                <c:pt idx="207">
                  <c:v>41074</c:v>
                </c:pt>
              </c:numCache>
            </c:numRef>
          </c:cat>
          <c:val>
            <c:numRef>
              <c:f>white_production!$F$21:$F$228</c:f>
              <c:numCache>
                <c:formatCode>General</c:formatCode>
                <c:ptCount val="208"/>
                <c:pt idx="12">
                  <c:v>119</c:v>
                </c:pt>
                <c:pt idx="13">
                  <c:v>1300.95</c:v>
                </c:pt>
                <c:pt idx="14">
                  <c:v>1883.2</c:v>
                </c:pt>
                <c:pt idx="15">
                  <c:v>2943.16</c:v>
                </c:pt>
                <c:pt idx="16">
                  <c:v>4116.8000000000011</c:v>
                </c:pt>
                <c:pt idx="17">
                  <c:v>3778.05</c:v>
                </c:pt>
                <c:pt idx="18">
                  <c:v>4539.1799999999985</c:v>
                </c:pt>
                <c:pt idx="19">
                  <c:v>4587</c:v>
                </c:pt>
                <c:pt idx="20">
                  <c:v>5386.3930000000018</c:v>
                </c:pt>
                <c:pt idx="21">
                  <c:v>7002.35</c:v>
                </c:pt>
                <c:pt idx="22">
                  <c:v>6998.2469999999976</c:v>
                </c:pt>
                <c:pt idx="23">
                  <c:v>9326.8100000000031</c:v>
                </c:pt>
                <c:pt idx="24">
                  <c:v>9155.5</c:v>
                </c:pt>
                <c:pt idx="25">
                  <c:v>10557.541999999992</c:v>
                </c:pt>
                <c:pt idx="26">
                  <c:v>14248.290000000003</c:v>
                </c:pt>
                <c:pt idx="27">
                  <c:v>12115.884999999998</c:v>
                </c:pt>
                <c:pt idx="28">
                  <c:v>12786.880000000016</c:v>
                </c:pt>
                <c:pt idx="29">
                  <c:v>15005.75</c:v>
                </c:pt>
                <c:pt idx="30">
                  <c:v>16355.779999999981</c:v>
                </c:pt>
                <c:pt idx="31">
                  <c:v>18480.695000000018</c:v>
                </c:pt>
                <c:pt idx="32">
                  <c:v>18720.311999999987</c:v>
                </c:pt>
                <c:pt idx="33">
                  <c:v>18075.269999999997</c:v>
                </c:pt>
                <c:pt idx="34">
                  <c:v>19113.364999999991</c:v>
                </c:pt>
                <c:pt idx="35">
                  <c:v>22665.402000000002</c:v>
                </c:pt>
                <c:pt idx="36">
                  <c:v>23133.685000000009</c:v>
                </c:pt>
                <c:pt idx="37">
                  <c:v>22074.895000000019</c:v>
                </c:pt>
                <c:pt idx="38">
                  <c:v>22491.069999999971</c:v>
                </c:pt>
                <c:pt idx="39">
                  <c:v>21905.388000000035</c:v>
                </c:pt>
                <c:pt idx="40">
                  <c:v>22246.5</c:v>
                </c:pt>
                <c:pt idx="41">
                  <c:v>18511.95</c:v>
                </c:pt>
                <c:pt idx="42">
                  <c:v>16531</c:v>
                </c:pt>
                <c:pt idx="43">
                  <c:v>15526.7</c:v>
                </c:pt>
                <c:pt idx="44">
                  <c:v>17148.989999999943</c:v>
                </c:pt>
                <c:pt idx="45">
                  <c:v>19501.279999999981</c:v>
                </c:pt>
                <c:pt idx="46">
                  <c:v>19582.970000000019</c:v>
                </c:pt>
                <c:pt idx="47">
                  <c:v>23752.779999999981</c:v>
                </c:pt>
                <c:pt idx="48">
                  <c:v>26336.920000000111</c:v>
                </c:pt>
                <c:pt idx="49">
                  <c:v>26275.094999999925</c:v>
                </c:pt>
                <c:pt idx="50">
                  <c:v>28116.960000000057</c:v>
                </c:pt>
                <c:pt idx="51">
                  <c:v>26467.059999999961</c:v>
                </c:pt>
                <c:pt idx="52">
                  <c:v>27131.159999999963</c:v>
                </c:pt>
                <c:pt idx="53">
                  <c:v>28793.790000000037</c:v>
                </c:pt>
                <c:pt idx="54">
                  <c:v>29127.25</c:v>
                </c:pt>
                <c:pt idx="55">
                  <c:v>28782.65</c:v>
                </c:pt>
                <c:pt idx="56">
                  <c:v>30957.595000000019</c:v>
                </c:pt>
                <c:pt idx="57">
                  <c:v>33115.870000000017</c:v>
                </c:pt>
                <c:pt idx="58">
                  <c:v>31999.199999999906</c:v>
                </c:pt>
                <c:pt idx="59">
                  <c:v>32445.435000000056</c:v>
                </c:pt>
                <c:pt idx="60">
                  <c:v>31535.774999999907</c:v>
                </c:pt>
                <c:pt idx="61">
                  <c:v>31798.327000000143</c:v>
                </c:pt>
                <c:pt idx="62">
                  <c:v>32656.924999999999</c:v>
                </c:pt>
                <c:pt idx="63">
                  <c:v>32793.224999999817</c:v>
                </c:pt>
                <c:pt idx="64">
                  <c:v>32224.305000000073</c:v>
                </c:pt>
                <c:pt idx="65">
                  <c:v>31962.619999999926</c:v>
                </c:pt>
                <c:pt idx="66">
                  <c:v>33863.285000000149</c:v>
                </c:pt>
                <c:pt idx="67">
                  <c:v>32096.35</c:v>
                </c:pt>
                <c:pt idx="68">
                  <c:v>31027.230000000076</c:v>
                </c:pt>
                <c:pt idx="69">
                  <c:v>31495.776999999955</c:v>
                </c:pt>
                <c:pt idx="70">
                  <c:v>31365.75</c:v>
                </c:pt>
                <c:pt idx="71">
                  <c:v>30038.789999999852</c:v>
                </c:pt>
                <c:pt idx="72">
                  <c:v>29442.080000000075</c:v>
                </c:pt>
                <c:pt idx="73">
                  <c:v>29194.830000000075</c:v>
                </c:pt>
                <c:pt idx="74">
                  <c:v>29805.1</c:v>
                </c:pt>
                <c:pt idx="75">
                  <c:v>28355.594999999925</c:v>
                </c:pt>
                <c:pt idx="76">
                  <c:v>26932.535000000149</c:v>
                </c:pt>
                <c:pt idx="77">
                  <c:v>27483.544999999925</c:v>
                </c:pt>
                <c:pt idx="78">
                  <c:v>27689.244999999926</c:v>
                </c:pt>
                <c:pt idx="79">
                  <c:v>29813.35</c:v>
                </c:pt>
                <c:pt idx="80">
                  <c:v>29797.924999999999</c:v>
                </c:pt>
                <c:pt idx="81">
                  <c:v>32155.664999999852</c:v>
                </c:pt>
                <c:pt idx="82">
                  <c:v>31911.68500000015</c:v>
                </c:pt>
                <c:pt idx="83">
                  <c:v>30717.759999999962</c:v>
                </c:pt>
                <c:pt idx="84">
                  <c:v>31576.795000000111</c:v>
                </c:pt>
                <c:pt idx="85">
                  <c:v>33407.9</c:v>
                </c:pt>
                <c:pt idx="86">
                  <c:v>33112.459999999963</c:v>
                </c:pt>
                <c:pt idx="87">
                  <c:v>30846.029000000097</c:v>
                </c:pt>
                <c:pt idx="88">
                  <c:v>28819.376999999957</c:v>
                </c:pt>
                <c:pt idx="89">
                  <c:v>28740.1</c:v>
                </c:pt>
                <c:pt idx="90">
                  <c:v>27414.219999999925</c:v>
                </c:pt>
                <c:pt idx="91">
                  <c:v>26304.5</c:v>
                </c:pt>
                <c:pt idx="92">
                  <c:v>26490.724999999999</c:v>
                </c:pt>
                <c:pt idx="93">
                  <c:v>27252.269999999924</c:v>
                </c:pt>
                <c:pt idx="94">
                  <c:v>29056.230000000076</c:v>
                </c:pt>
                <c:pt idx="95">
                  <c:v>31276.9</c:v>
                </c:pt>
                <c:pt idx="96">
                  <c:v>30937.48500000015</c:v>
                </c:pt>
                <c:pt idx="97">
                  <c:v>30297.694999999927</c:v>
                </c:pt>
                <c:pt idx="98">
                  <c:v>32452.05</c:v>
                </c:pt>
                <c:pt idx="99">
                  <c:v>32208.025000000001</c:v>
                </c:pt>
                <c:pt idx="100">
                  <c:v>32624.614999999852</c:v>
                </c:pt>
                <c:pt idx="102">
                  <c:v>33670.790000000226</c:v>
                </c:pt>
                <c:pt idx="103">
                  <c:v>30794.424999999999</c:v>
                </c:pt>
                <c:pt idx="104">
                  <c:v>29973.584999999777</c:v>
                </c:pt>
                <c:pt idx="105">
                  <c:v>28861.220000000299</c:v>
                </c:pt>
                <c:pt idx="106">
                  <c:v>30096.479999999701</c:v>
                </c:pt>
                <c:pt idx="107">
                  <c:v>29633.115000000224</c:v>
                </c:pt>
                <c:pt idx="108">
                  <c:v>28454.884999999776</c:v>
                </c:pt>
                <c:pt idx="109">
                  <c:v>30070.93500000015</c:v>
                </c:pt>
                <c:pt idx="110">
                  <c:v>30106.994999999926</c:v>
                </c:pt>
                <c:pt idx="111">
                  <c:v>29971.180000000073</c:v>
                </c:pt>
                <c:pt idx="112">
                  <c:v>31322.819999999927</c:v>
                </c:pt>
                <c:pt idx="113">
                  <c:v>28783.219999999925</c:v>
                </c:pt>
                <c:pt idx="114">
                  <c:v>31685.125</c:v>
                </c:pt>
                <c:pt idx="115">
                  <c:v>30293.01499999985</c:v>
                </c:pt>
                <c:pt idx="116">
                  <c:v>29902.325000000001</c:v>
                </c:pt>
                <c:pt idx="117">
                  <c:v>30048.775000000001</c:v>
                </c:pt>
                <c:pt idx="118">
                  <c:v>28755.86000000015</c:v>
                </c:pt>
                <c:pt idx="119">
                  <c:v>28791.330000000075</c:v>
                </c:pt>
                <c:pt idx="120">
                  <c:v>27869.930000000073</c:v>
                </c:pt>
                <c:pt idx="121">
                  <c:v>25863.910000000149</c:v>
                </c:pt>
                <c:pt idx="122">
                  <c:v>25567.8</c:v>
                </c:pt>
                <c:pt idx="123">
                  <c:v>24699.200000000001</c:v>
                </c:pt>
                <c:pt idx="124">
                  <c:v>25594.964999999851</c:v>
                </c:pt>
                <c:pt idx="125">
                  <c:v>24916.109999999775</c:v>
                </c:pt>
                <c:pt idx="126">
                  <c:v>24373.290000000223</c:v>
                </c:pt>
                <c:pt idx="127">
                  <c:v>25481.819999999552</c:v>
                </c:pt>
                <c:pt idx="128">
                  <c:v>23964.430000000448</c:v>
                </c:pt>
                <c:pt idx="129">
                  <c:v>22638.419999999554</c:v>
                </c:pt>
                <c:pt idx="130">
                  <c:v>19813.825000000001</c:v>
                </c:pt>
                <c:pt idx="131">
                  <c:v>20107.646000000088</c:v>
                </c:pt>
                <c:pt idx="132">
                  <c:v>19872.210000000148</c:v>
                </c:pt>
                <c:pt idx="133">
                  <c:v>18980.01499999985</c:v>
                </c:pt>
                <c:pt idx="134">
                  <c:v>17701.575000000001</c:v>
                </c:pt>
                <c:pt idx="135">
                  <c:v>18195.650000000001</c:v>
                </c:pt>
                <c:pt idx="136">
                  <c:v>16615.849999999999</c:v>
                </c:pt>
                <c:pt idx="137">
                  <c:v>16550.285000000149</c:v>
                </c:pt>
                <c:pt idx="138">
                  <c:v>13495.489999999851</c:v>
                </c:pt>
                <c:pt idx="139">
                  <c:v>12996.375</c:v>
                </c:pt>
                <c:pt idx="140">
                  <c:v>12882.710000000148</c:v>
                </c:pt>
                <c:pt idx="141">
                  <c:v>12496.8</c:v>
                </c:pt>
                <c:pt idx="142">
                  <c:v>10073.13999999985</c:v>
                </c:pt>
                <c:pt idx="143">
                  <c:v>7812.0749999999998</c:v>
                </c:pt>
                <c:pt idx="144">
                  <c:v>5167.75</c:v>
                </c:pt>
                <c:pt idx="145">
                  <c:v>3481.25</c:v>
                </c:pt>
                <c:pt idx="146">
                  <c:v>3726.75</c:v>
                </c:pt>
                <c:pt idx="147">
                  <c:v>3029.6</c:v>
                </c:pt>
                <c:pt idx="148">
                  <c:v>2658.0150000002236</c:v>
                </c:pt>
                <c:pt idx="149">
                  <c:v>3673.75</c:v>
                </c:pt>
                <c:pt idx="150">
                  <c:v>5099.3999999999996</c:v>
                </c:pt>
                <c:pt idx="151">
                  <c:v>5416.6</c:v>
                </c:pt>
                <c:pt idx="152">
                  <c:v>4800.1499999999996</c:v>
                </c:pt>
                <c:pt idx="153">
                  <c:v>10755.45</c:v>
                </c:pt>
                <c:pt idx="154">
                  <c:v>5863.6199999999253</c:v>
                </c:pt>
                <c:pt idx="155">
                  <c:v>6196.7800000000743</c:v>
                </c:pt>
                <c:pt idx="156">
                  <c:v>6169.2699999999259</c:v>
                </c:pt>
                <c:pt idx="157">
                  <c:v>5071.4300000000749</c:v>
                </c:pt>
                <c:pt idx="158">
                  <c:v>0</c:v>
                </c:pt>
                <c:pt idx="159">
                  <c:v>4652.4250000000002</c:v>
                </c:pt>
                <c:pt idx="160">
                  <c:v>4703.3</c:v>
                </c:pt>
                <c:pt idx="161">
                  <c:v>4166.3500000000004</c:v>
                </c:pt>
                <c:pt idx="162">
                  <c:v>4341.45</c:v>
                </c:pt>
                <c:pt idx="163">
                  <c:v>3716.9</c:v>
                </c:pt>
                <c:pt idx="164">
                  <c:v>3218.375</c:v>
                </c:pt>
                <c:pt idx="165">
                  <c:v>1756.125</c:v>
                </c:pt>
                <c:pt idx="166">
                  <c:v>1129.5999999999999</c:v>
                </c:pt>
                <c:pt idx="167">
                  <c:v>1098.45</c:v>
                </c:pt>
                <c:pt idx="168">
                  <c:v>-815.05</c:v>
                </c:pt>
                <c:pt idx="169">
                  <c:v>578.5</c:v>
                </c:pt>
                <c:pt idx="170">
                  <c:v>83.5</c:v>
                </c:pt>
                <c:pt idx="171">
                  <c:v>37.5</c:v>
                </c:pt>
                <c:pt idx="172">
                  <c:v>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2E-45CE-937B-52B730E60EAD}"/>
            </c:ext>
          </c:extLst>
        </c:ser>
        <c:ser>
          <c:idx val="3"/>
          <c:order val="3"/>
          <c:tx>
            <c:strRef>
              <c:f>white_production!$G$1:$G$20</c:f>
              <c:strCache>
                <c:ptCount val="20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white_production!$C$21:$C$228</c:f>
              <c:numCache>
                <c:formatCode>m/d/yyyy</c:formatCode>
                <c:ptCount val="208"/>
                <c:pt idx="0">
                  <c:v>40867</c:v>
                </c:pt>
                <c:pt idx="1">
                  <c:v>40868</c:v>
                </c:pt>
                <c:pt idx="2">
                  <c:v>40869</c:v>
                </c:pt>
                <c:pt idx="3">
                  <c:v>40870</c:v>
                </c:pt>
                <c:pt idx="4">
                  <c:v>40871</c:v>
                </c:pt>
                <c:pt idx="5">
                  <c:v>40872</c:v>
                </c:pt>
                <c:pt idx="6">
                  <c:v>40873</c:v>
                </c:pt>
                <c:pt idx="7">
                  <c:v>40874</c:v>
                </c:pt>
                <c:pt idx="8">
                  <c:v>40875</c:v>
                </c:pt>
                <c:pt idx="9">
                  <c:v>40876</c:v>
                </c:pt>
                <c:pt idx="10">
                  <c:v>40877</c:v>
                </c:pt>
                <c:pt idx="11">
                  <c:v>40878</c:v>
                </c:pt>
                <c:pt idx="12">
                  <c:v>40879</c:v>
                </c:pt>
                <c:pt idx="13">
                  <c:v>40880</c:v>
                </c:pt>
                <c:pt idx="14">
                  <c:v>40881</c:v>
                </c:pt>
                <c:pt idx="15">
                  <c:v>40882</c:v>
                </c:pt>
                <c:pt idx="16">
                  <c:v>40883</c:v>
                </c:pt>
                <c:pt idx="17">
                  <c:v>40884</c:v>
                </c:pt>
                <c:pt idx="18">
                  <c:v>40885</c:v>
                </c:pt>
                <c:pt idx="19">
                  <c:v>40886</c:v>
                </c:pt>
                <c:pt idx="20">
                  <c:v>40887</c:v>
                </c:pt>
                <c:pt idx="21">
                  <c:v>40888</c:v>
                </c:pt>
                <c:pt idx="22">
                  <c:v>40889</c:v>
                </c:pt>
                <c:pt idx="23">
                  <c:v>40890</c:v>
                </c:pt>
                <c:pt idx="24">
                  <c:v>40891</c:v>
                </c:pt>
                <c:pt idx="25">
                  <c:v>40892</c:v>
                </c:pt>
                <c:pt idx="26">
                  <c:v>40893</c:v>
                </c:pt>
                <c:pt idx="27">
                  <c:v>40894</c:v>
                </c:pt>
                <c:pt idx="28">
                  <c:v>40895</c:v>
                </c:pt>
                <c:pt idx="29">
                  <c:v>40896</c:v>
                </c:pt>
                <c:pt idx="30">
                  <c:v>40897</c:v>
                </c:pt>
                <c:pt idx="31">
                  <c:v>40898</c:v>
                </c:pt>
                <c:pt idx="32">
                  <c:v>40899</c:v>
                </c:pt>
                <c:pt idx="33">
                  <c:v>40900</c:v>
                </c:pt>
                <c:pt idx="34">
                  <c:v>40901</c:v>
                </c:pt>
                <c:pt idx="35">
                  <c:v>40902</c:v>
                </c:pt>
                <c:pt idx="36">
                  <c:v>40903</c:v>
                </c:pt>
                <c:pt idx="37">
                  <c:v>40904</c:v>
                </c:pt>
                <c:pt idx="38">
                  <c:v>40905</c:v>
                </c:pt>
                <c:pt idx="39">
                  <c:v>40906</c:v>
                </c:pt>
                <c:pt idx="40">
                  <c:v>40907</c:v>
                </c:pt>
                <c:pt idx="41">
                  <c:v>40908</c:v>
                </c:pt>
                <c:pt idx="42">
                  <c:v>40909</c:v>
                </c:pt>
                <c:pt idx="43">
                  <c:v>40910</c:v>
                </c:pt>
                <c:pt idx="44">
                  <c:v>40911</c:v>
                </c:pt>
                <c:pt idx="45">
                  <c:v>40912</c:v>
                </c:pt>
                <c:pt idx="46">
                  <c:v>40913</c:v>
                </c:pt>
                <c:pt idx="47">
                  <c:v>40914</c:v>
                </c:pt>
                <c:pt idx="48">
                  <c:v>40915</c:v>
                </c:pt>
                <c:pt idx="49">
                  <c:v>40916</c:v>
                </c:pt>
                <c:pt idx="50">
                  <c:v>40917</c:v>
                </c:pt>
                <c:pt idx="51">
                  <c:v>40918</c:v>
                </c:pt>
                <c:pt idx="52">
                  <c:v>40919</c:v>
                </c:pt>
                <c:pt idx="53">
                  <c:v>40920</c:v>
                </c:pt>
                <c:pt idx="54">
                  <c:v>40921</c:v>
                </c:pt>
                <c:pt idx="55">
                  <c:v>40922</c:v>
                </c:pt>
                <c:pt idx="56">
                  <c:v>40923</c:v>
                </c:pt>
                <c:pt idx="57">
                  <c:v>40924</c:v>
                </c:pt>
                <c:pt idx="58">
                  <c:v>40925</c:v>
                </c:pt>
                <c:pt idx="59">
                  <c:v>40926</c:v>
                </c:pt>
                <c:pt idx="60">
                  <c:v>40927</c:v>
                </c:pt>
                <c:pt idx="61">
                  <c:v>40928</c:v>
                </c:pt>
                <c:pt idx="62">
                  <c:v>40929</c:v>
                </c:pt>
                <c:pt idx="63">
                  <c:v>40930</c:v>
                </c:pt>
                <c:pt idx="64">
                  <c:v>40931</c:v>
                </c:pt>
                <c:pt idx="65">
                  <c:v>40932</c:v>
                </c:pt>
                <c:pt idx="66">
                  <c:v>40933</c:v>
                </c:pt>
                <c:pt idx="67">
                  <c:v>40934</c:v>
                </c:pt>
                <c:pt idx="68">
                  <c:v>40935</c:v>
                </c:pt>
                <c:pt idx="69">
                  <c:v>40936</c:v>
                </c:pt>
                <c:pt idx="70">
                  <c:v>40937</c:v>
                </c:pt>
                <c:pt idx="71">
                  <c:v>40938</c:v>
                </c:pt>
                <c:pt idx="72">
                  <c:v>40939</c:v>
                </c:pt>
                <c:pt idx="73">
                  <c:v>40940</c:v>
                </c:pt>
                <c:pt idx="74">
                  <c:v>40941</c:v>
                </c:pt>
                <c:pt idx="75">
                  <c:v>40942</c:v>
                </c:pt>
                <c:pt idx="76">
                  <c:v>40943</c:v>
                </c:pt>
                <c:pt idx="77">
                  <c:v>40944</c:v>
                </c:pt>
                <c:pt idx="78">
                  <c:v>40945</c:v>
                </c:pt>
                <c:pt idx="79">
                  <c:v>40946</c:v>
                </c:pt>
                <c:pt idx="80">
                  <c:v>40947</c:v>
                </c:pt>
                <c:pt idx="81">
                  <c:v>40948</c:v>
                </c:pt>
                <c:pt idx="82">
                  <c:v>40949</c:v>
                </c:pt>
                <c:pt idx="83">
                  <c:v>40950</c:v>
                </c:pt>
                <c:pt idx="84">
                  <c:v>40951</c:v>
                </c:pt>
                <c:pt idx="85">
                  <c:v>40952</c:v>
                </c:pt>
                <c:pt idx="86">
                  <c:v>40953</c:v>
                </c:pt>
                <c:pt idx="87">
                  <c:v>40954</c:v>
                </c:pt>
                <c:pt idx="88">
                  <c:v>40955</c:v>
                </c:pt>
                <c:pt idx="89">
                  <c:v>40956</c:v>
                </c:pt>
                <c:pt idx="90">
                  <c:v>40957</c:v>
                </c:pt>
                <c:pt idx="91">
                  <c:v>40958</c:v>
                </c:pt>
                <c:pt idx="92">
                  <c:v>40959</c:v>
                </c:pt>
                <c:pt idx="93">
                  <c:v>40960</c:v>
                </c:pt>
                <c:pt idx="94">
                  <c:v>40961</c:v>
                </c:pt>
                <c:pt idx="95">
                  <c:v>40962</c:v>
                </c:pt>
                <c:pt idx="96">
                  <c:v>40963</c:v>
                </c:pt>
                <c:pt idx="97">
                  <c:v>40964</c:v>
                </c:pt>
                <c:pt idx="98">
                  <c:v>40965</c:v>
                </c:pt>
                <c:pt idx="99">
                  <c:v>40966</c:v>
                </c:pt>
                <c:pt idx="100">
                  <c:v>40967</c:v>
                </c:pt>
                <c:pt idx="101">
                  <c:v>40968</c:v>
                </c:pt>
                <c:pt idx="102">
                  <c:v>40969</c:v>
                </c:pt>
                <c:pt idx="103">
                  <c:v>40970</c:v>
                </c:pt>
                <c:pt idx="104">
                  <c:v>40971</c:v>
                </c:pt>
                <c:pt idx="105">
                  <c:v>40972</c:v>
                </c:pt>
                <c:pt idx="106">
                  <c:v>40973</c:v>
                </c:pt>
                <c:pt idx="107">
                  <c:v>40974</c:v>
                </c:pt>
                <c:pt idx="108">
                  <c:v>40975</c:v>
                </c:pt>
                <c:pt idx="109">
                  <c:v>40976</c:v>
                </c:pt>
                <c:pt idx="110">
                  <c:v>40977</c:v>
                </c:pt>
                <c:pt idx="111">
                  <c:v>40978</c:v>
                </c:pt>
                <c:pt idx="112">
                  <c:v>40979</c:v>
                </c:pt>
                <c:pt idx="113">
                  <c:v>40980</c:v>
                </c:pt>
                <c:pt idx="114">
                  <c:v>40981</c:v>
                </c:pt>
                <c:pt idx="115">
                  <c:v>40982</c:v>
                </c:pt>
                <c:pt idx="116">
                  <c:v>40983</c:v>
                </c:pt>
                <c:pt idx="117">
                  <c:v>40984</c:v>
                </c:pt>
                <c:pt idx="118">
                  <c:v>40985</c:v>
                </c:pt>
                <c:pt idx="119">
                  <c:v>40986</c:v>
                </c:pt>
                <c:pt idx="120">
                  <c:v>40987</c:v>
                </c:pt>
                <c:pt idx="121">
                  <c:v>40988</c:v>
                </c:pt>
                <c:pt idx="122">
                  <c:v>40989</c:v>
                </c:pt>
                <c:pt idx="123">
                  <c:v>40990</c:v>
                </c:pt>
                <c:pt idx="124">
                  <c:v>40991</c:v>
                </c:pt>
                <c:pt idx="125">
                  <c:v>40992</c:v>
                </c:pt>
                <c:pt idx="126">
                  <c:v>40993</c:v>
                </c:pt>
                <c:pt idx="127">
                  <c:v>40994</c:v>
                </c:pt>
                <c:pt idx="128">
                  <c:v>40995</c:v>
                </c:pt>
                <c:pt idx="129">
                  <c:v>40996</c:v>
                </c:pt>
                <c:pt idx="130">
                  <c:v>40997</c:v>
                </c:pt>
                <c:pt idx="131">
                  <c:v>40998</c:v>
                </c:pt>
                <c:pt idx="132">
                  <c:v>40999</c:v>
                </c:pt>
                <c:pt idx="133">
                  <c:v>41000</c:v>
                </c:pt>
                <c:pt idx="134">
                  <c:v>41001</c:v>
                </c:pt>
                <c:pt idx="135">
                  <c:v>41002</c:v>
                </c:pt>
                <c:pt idx="136">
                  <c:v>41003</c:v>
                </c:pt>
                <c:pt idx="137">
                  <c:v>41004</c:v>
                </c:pt>
                <c:pt idx="138">
                  <c:v>41005</c:v>
                </c:pt>
                <c:pt idx="139">
                  <c:v>41006</c:v>
                </c:pt>
                <c:pt idx="140">
                  <c:v>41007</c:v>
                </c:pt>
                <c:pt idx="141">
                  <c:v>41008</c:v>
                </c:pt>
                <c:pt idx="142">
                  <c:v>41009</c:v>
                </c:pt>
                <c:pt idx="143">
                  <c:v>41010</c:v>
                </c:pt>
                <c:pt idx="144">
                  <c:v>41011</c:v>
                </c:pt>
                <c:pt idx="145">
                  <c:v>41012</c:v>
                </c:pt>
                <c:pt idx="146">
                  <c:v>41013</c:v>
                </c:pt>
                <c:pt idx="147">
                  <c:v>41014</c:v>
                </c:pt>
                <c:pt idx="148">
                  <c:v>41015</c:v>
                </c:pt>
                <c:pt idx="149">
                  <c:v>41016</c:v>
                </c:pt>
                <c:pt idx="150">
                  <c:v>41017</c:v>
                </c:pt>
                <c:pt idx="151">
                  <c:v>41018</c:v>
                </c:pt>
                <c:pt idx="152">
                  <c:v>41019</c:v>
                </c:pt>
                <c:pt idx="153">
                  <c:v>41020</c:v>
                </c:pt>
                <c:pt idx="154">
                  <c:v>41021</c:v>
                </c:pt>
                <c:pt idx="155">
                  <c:v>41022</c:v>
                </c:pt>
                <c:pt idx="156">
                  <c:v>41023</c:v>
                </c:pt>
                <c:pt idx="157">
                  <c:v>41024</c:v>
                </c:pt>
                <c:pt idx="158">
                  <c:v>41025</c:v>
                </c:pt>
                <c:pt idx="159">
                  <c:v>41026</c:v>
                </c:pt>
                <c:pt idx="160">
                  <c:v>41027</c:v>
                </c:pt>
                <c:pt idx="161">
                  <c:v>41028</c:v>
                </c:pt>
                <c:pt idx="162">
                  <c:v>41029</c:v>
                </c:pt>
                <c:pt idx="163">
                  <c:v>41030</c:v>
                </c:pt>
                <c:pt idx="164">
                  <c:v>41031</c:v>
                </c:pt>
                <c:pt idx="165">
                  <c:v>41032</c:v>
                </c:pt>
                <c:pt idx="166">
                  <c:v>41033</c:v>
                </c:pt>
                <c:pt idx="167">
                  <c:v>41034</c:v>
                </c:pt>
                <c:pt idx="168">
                  <c:v>41035</c:v>
                </c:pt>
                <c:pt idx="169">
                  <c:v>41036</c:v>
                </c:pt>
                <c:pt idx="170">
                  <c:v>41037</c:v>
                </c:pt>
                <c:pt idx="171">
                  <c:v>41038</c:v>
                </c:pt>
                <c:pt idx="172">
                  <c:v>41039</c:v>
                </c:pt>
                <c:pt idx="173">
                  <c:v>41040</c:v>
                </c:pt>
                <c:pt idx="174">
                  <c:v>41041</c:v>
                </c:pt>
                <c:pt idx="175">
                  <c:v>41042</c:v>
                </c:pt>
                <c:pt idx="176">
                  <c:v>41043</c:v>
                </c:pt>
                <c:pt idx="177">
                  <c:v>41044</c:v>
                </c:pt>
                <c:pt idx="178">
                  <c:v>41045</c:v>
                </c:pt>
                <c:pt idx="179">
                  <c:v>41046</c:v>
                </c:pt>
                <c:pt idx="180">
                  <c:v>41047</c:v>
                </c:pt>
                <c:pt idx="181">
                  <c:v>41048</c:v>
                </c:pt>
                <c:pt idx="182">
                  <c:v>41049</c:v>
                </c:pt>
                <c:pt idx="183">
                  <c:v>41050</c:v>
                </c:pt>
                <c:pt idx="184">
                  <c:v>41051</c:v>
                </c:pt>
                <c:pt idx="185">
                  <c:v>41052</c:v>
                </c:pt>
                <c:pt idx="186">
                  <c:v>41053</c:v>
                </c:pt>
                <c:pt idx="187">
                  <c:v>41054</c:v>
                </c:pt>
                <c:pt idx="188">
                  <c:v>41055</c:v>
                </c:pt>
                <c:pt idx="189">
                  <c:v>41056</c:v>
                </c:pt>
                <c:pt idx="190">
                  <c:v>41057</c:v>
                </c:pt>
                <c:pt idx="191">
                  <c:v>41058</c:v>
                </c:pt>
                <c:pt idx="192">
                  <c:v>41059</c:v>
                </c:pt>
                <c:pt idx="193">
                  <c:v>41060</c:v>
                </c:pt>
                <c:pt idx="194">
                  <c:v>41061</c:v>
                </c:pt>
                <c:pt idx="195">
                  <c:v>41062</c:v>
                </c:pt>
                <c:pt idx="196">
                  <c:v>41063</c:v>
                </c:pt>
                <c:pt idx="197">
                  <c:v>41064</c:v>
                </c:pt>
                <c:pt idx="198">
                  <c:v>41065</c:v>
                </c:pt>
                <c:pt idx="199">
                  <c:v>41066</c:v>
                </c:pt>
                <c:pt idx="200">
                  <c:v>41067</c:v>
                </c:pt>
                <c:pt idx="201">
                  <c:v>41068</c:v>
                </c:pt>
                <c:pt idx="202">
                  <c:v>41069</c:v>
                </c:pt>
                <c:pt idx="203">
                  <c:v>41070</c:v>
                </c:pt>
                <c:pt idx="204">
                  <c:v>41071</c:v>
                </c:pt>
                <c:pt idx="205">
                  <c:v>41072</c:v>
                </c:pt>
                <c:pt idx="206">
                  <c:v>41073</c:v>
                </c:pt>
                <c:pt idx="207">
                  <c:v>41074</c:v>
                </c:pt>
              </c:numCache>
            </c:numRef>
          </c:cat>
          <c:val>
            <c:numRef>
              <c:f>white_production!$G$21:$G$228</c:f>
              <c:numCache>
                <c:formatCode>General</c:formatCode>
                <c:ptCount val="208"/>
                <c:pt idx="11">
                  <c:v>786.29</c:v>
                </c:pt>
                <c:pt idx="12">
                  <c:v>1091.3000000000002</c:v>
                </c:pt>
                <c:pt idx="13">
                  <c:v>821.65</c:v>
                </c:pt>
                <c:pt idx="14">
                  <c:v>452.7</c:v>
                </c:pt>
                <c:pt idx="15">
                  <c:v>1783.35</c:v>
                </c:pt>
                <c:pt idx="16">
                  <c:v>3083.2499999999991</c:v>
                </c:pt>
                <c:pt idx="17">
                  <c:v>5832.4250000000002</c:v>
                </c:pt>
                <c:pt idx="18">
                  <c:v>5726.6750000000002</c:v>
                </c:pt>
                <c:pt idx="19">
                  <c:v>4966.2</c:v>
                </c:pt>
                <c:pt idx="20">
                  <c:v>7449.8000000000029</c:v>
                </c:pt>
                <c:pt idx="21">
                  <c:v>7847.7</c:v>
                </c:pt>
                <c:pt idx="22">
                  <c:v>9821.2000000000007</c:v>
                </c:pt>
                <c:pt idx="23">
                  <c:v>10343.200000000001</c:v>
                </c:pt>
                <c:pt idx="24">
                  <c:v>9253.2999999999993</c:v>
                </c:pt>
                <c:pt idx="25">
                  <c:v>8628.6150000000016</c:v>
                </c:pt>
                <c:pt idx="26">
                  <c:v>11176.65</c:v>
                </c:pt>
                <c:pt idx="27">
                  <c:v>13643.279999999993</c:v>
                </c:pt>
                <c:pt idx="28">
                  <c:v>13372.700000000012</c:v>
                </c:pt>
                <c:pt idx="29">
                  <c:v>13562.85</c:v>
                </c:pt>
                <c:pt idx="30">
                  <c:v>12638.169999999973</c:v>
                </c:pt>
                <c:pt idx="31">
                  <c:v>14773.190000000013</c:v>
                </c:pt>
                <c:pt idx="32">
                  <c:v>14303.55</c:v>
                </c:pt>
                <c:pt idx="33">
                  <c:v>15471.38999999999</c:v>
                </c:pt>
                <c:pt idx="34">
                  <c:v>17151</c:v>
                </c:pt>
                <c:pt idx="35">
                  <c:v>17342.315000000013</c:v>
                </c:pt>
                <c:pt idx="36">
                  <c:v>19335.599999999999</c:v>
                </c:pt>
                <c:pt idx="37">
                  <c:v>20829.400000000001</c:v>
                </c:pt>
                <c:pt idx="38">
                  <c:v>20401.614999999991</c:v>
                </c:pt>
                <c:pt idx="39">
                  <c:v>22400.819999999971</c:v>
                </c:pt>
                <c:pt idx="40">
                  <c:v>22041.812000000013</c:v>
                </c:pt>
                <c:pt idx="41">
                  <c:v>18394.3</c:v>
                </c:pt>
                <c:pt idx="42">
                  <c:v>16453.325000000001</c:v>
                </c:pt>
                <c:pt idx="43">
                  <c:v>16116.775</c:v>
                </c:pt>
                <c:pt idx="44">
                  <c:v>18292.29500000002</c:v>
                </c:pt>
                <c:pt idx="45">
                  <c:v>21561.41499999999</c:v>
                </c:pt>
                <c:pt idx="46">
                  <c:v>23873.114999999991</c:v>
                </c:pt>
                <c:pt idx="47">
                  <c:v>24832.939999999944</c:v>
                </c:pt>
                <c:pt idx="48">
                  <c:v>26294.555000000073</c:v>
                </c:pt>
                <c:pt idx="49">
                  <c:v>29370.979999999981</c:v>
                </c:pt>
                <c:pt idx="50">
                  <c:v>30243.320000000018</c:v>
                </c:pt>
                <c:pt idx="51">
                  <c:v>29936.990000000038</c:v>
                </c:pt>
                <c:pt idx="52">
                  <c:v>27816.664999999943</c:v>
                </c:pt>
                <c:pt idx="53">
                  <c:v>28378.900000000092</c:v>
                </c:pt>
                <c:pt idx="54">
                  <c:v>31322.424999999999</c:v>
                </c:pt>
                <c:pt idx="55">
                  <c:v>32464.614999999943</c:v>
                </c:pt>
                <c:pt idx="56">
                  <c:v>33215.314999999944</c:v>
                </c:pt>
                <c:pt idx="57">
                  <c:v>32500.2</c:v>
                </c:pt>
                <c:pt idx="58">
                  <c:v>33613.330000000075</c:v>
                </c:pt>
                <c:pt idx="59">
                  <c:v>34351.530000000072</c:v>
                </c:pt>
                <c:pt idx="60">
                  <c:v>31993.094999999925</c:v>
                </c:pt>
                <c:pt idx="61">
                  <c:v>31123.240000000038</c:v>
                </c:pt>
                <c:pt idx="62">
                  <c:v>32357.584999999963</c:v>
                </c:pt>
                <c:pt idx="63">
                  <c:v>32209.599999999999</c:v>
                </c:pt>
                <c:pt idx="64">
                  <c:v>31167.430000000073</c:v>
                </c:pt>
                <c:pt idx="65">
                  <c:v>31145.200000000001</c:v>
                </c:pt>
                <c:pt idx="66">
                  <c:v>30509.059999999776</c:v>
                </c:pt>
                <c:pt idx="67">
                  <c:v>31863.18500000015</c:v>
                </c:pt>
                <c:pt idx="68">
                  <c:v>27609.809999999961</c:v>
                </c:pt>
                <c:pt idx="69">
                  <c:v>26563.570000000112</c:v>
                </c:pt>
                <c:pt idx="70">
                  <c:v>26906.619999999926</c:v>
                </c:pt>
                <c:pt idx="71">
                  <c:v>26061</c:v>
                </c:pt>
                <c:pt idx="72">
                  <c:v>26639.539999999852</c:v>
                </c:pt>
                <c:pt idx="73">
                  <c:v>27783.35</c:v>
                </c:pt>
                <c:pt idx="74">
                  <c:v>29028.605000000076</c:v>
                </c:pt>
                <c:pt idx="75">
                  <c:v>27924.459999999963</c:v>
                </c:pt>
                <c:pt idx="76">
                  <c:v>29522.05</c:v>
                </c:pt>
                <c:pt idx="77">
                  <c:v>30718.05</c:v>
                </c:pt>
                <c:pt idx="78">
                  <c:v>29808.100000000188</c:v>
                </c:pt>
                <c:pt idx="79">
                  <c:v>28378.77999999989</c:v>
                </c:pt>
                <c:pt idx="80">
                  <c:v>26676.5</c:v>
                </c:pt>
                <c:pt idx="81">
                  <c:v>25998.169999999925</c:v>
                </c:pt>
                <c:pt idx="82">
                  <c:v>28462.025000000187</c:v>
                </c:pt>
                <c:pt idx="83">
                  <c:v>28886.269999999924</c:v>
                </c:pt>
                <c:pt idx="84">
                  <c:v>30018.330000000075</c:v>
                </c:pt>
                <c:pt idx="85">
                  <c:v>29823.719999999925</c:v>
                </c:pt>
                <c:pt idx="86">
                  <c:v>30228.055000000073</c:v>
                </c:pt>
                <c:pt idx="87">
                  <c:v>31353.339999999851</c:v>
                </c:pt>
                <c:pt idx="88">
                  <c:v>29613.605000000076</c:v>
                </c:pt>
                <c:pt idx="89">
                  <c:v>31093.864999999852</c:v>
                </c:pt>
                <c:pt idx="90">
                  <c:v>30836.055000000073</c:v>
                </c:pt>
                <c:pt idx="91">
                  <c:v>30399.340000000222</c:v>
                </c:pt>
                <c:pt idx="92">
                  <c:v>31973.009999999776</c:v>
                </c:pt>
                <c:pt idx="93">
                  <c:v>32145.914999999852</c:v>
                </c:pt>
                <c:pt idx="94">
                  <c:v>30623.980000000076</c:v>
                </c:pt>
                <c:pt idx="95">
                  <c:v>31653.994999999926</c:v>
                </c:pt>
                <c:pt idx="96">
                  <c:v>31257.170000000297</c:v>
                </c:pt>
                <c:pt idx="97">
                  <c:v>30393.974999999627</c:v>
                </c:pt>
                <c:pt idx="98">
                  <c:v>30225.090000000222</c:v>
                </c:pt>
                <c:pt idx="99">
                  <c:v>32970.540000000226</c:v>
                </c:pt>
                <c:pt idx="100">
                  <c:v>31327.069999999552</c:v>
                </c:pt>
                <c:pt idx="101">
                  <c:v>28140.900000000373</c:v>
                </c:pt>
                <c:pt idx="102">
                  <c:v>26752.709999999777</c:v>
                </c:pt>
                <c:pt idx="103">
                  <c:v>25908.31000000015</c:v>
                </c:pt>
                <c:pt idx="104">
                  <c:v>25704.844999999925</c:v>
                </c:pt>
                <c:pt idx="105">
                  <c:v>28075.924999999999</c:v>
                </c:pt>
                <c:pt idx="106">
                  <c:v>28944.183000000194</c:v>
                </c:pt>
                <c:pt idx="107">
                  <c:v>29822.304999999702</c:v>
                </c:pt>
                <c:pt idx="108">
                  <c:v>31805.390000000225</c:v>
                </c:pt>
                <c:pt idx="109">
                  <c:v>30361.789999999852</c:v>
                </c:pt>
                <c:pt idx="110">
                  <c:v>30873.25</c:v>
                </c:pt>
                <c:pt idx="111">
                  <c:v>30446.890000000225</c:v>
                </c:pt>
                <c:pt idx="112">
                  <c:v>29739.429999999702</c:v>
                </c:pt>
                <c:pt idx="113">
                  <c:v>28913.820000000298</c:v>
                </c:pt>
                <c:pt idx="114">
                  <c:v>28532.75</c:v>
                </c:pt>
                <c:pt idx="115">
                  <c:v>28706.239999999852</c:v>
                </c:pt>
                <c:pt idx="116">
                  <c:v>28038.724999999999</c:v>
                </c:pt>
                <c:pt idx="117">
                  <c:v>28316.275000000001</c:v>
                </c:pt>
                <c:pt idx="118">
                  <c:v>23277.474999999999</c:v>
                </c:pt>
                <c:pt idx="119">
                  <c:v>22598.15</c:v>
                </c:pt>
                <c:pt idx="120">
                  <c:v>21461.45</c:v>
                </c:pt>
                <c:pt idx="121">
                  <c:v>19415.650000000001</c:v>
                </c:pt>
                <c:pt idx="122">
                  <c:v>19033.55</c:v>
                </c:pt>
                <c:pt idx="123">
                  <c:v>17713.849999999999</c:v>
                </c:pt>
                <c:pt idx="124">
                  <c:v>16395.650000000001</c:v>
                </c:pt>
                <c:pt idx="125">
                  <c:v>15885.45</c:v>
                </c:pt>
                <c:pt idx="126">
                  <c:v>15103.5</c:v>
                </c:pt>
                <c:pt idx="127">
                  <c:v>13934.7</c:v>
                </c:pt>
                <c:pt idx="128">
                  <c:v>13071.85</c:v>
                </c:pt>
                <c:pt idx="129">
                  <c:v>11155.8</c:v>
                </c:pt>
                <c:pt idx="130">
                  <c:v>10432.85</c:v>
                </c:pt>
                <c:pt idx="131">
                  <c:v>9331.125</c:v>
                </c:pt>
                <c:pt idx="132">
                  <c:v>9054.4</c:v>
                </c:pt>
                <c:pt idx="133">
                  <c:v>6499.2050000000745</c:v>
                </c:pt>
                <c:pt idx="134">
                  <c:v>4080.2</c:v>
                </c:pt>
                <c:pt idx="135">
                  <c:v>3176.5</c:v>
                </c:pt>
                <c:pt idx="136">
                  <c:v>709.25</c:v>
                </c:pt>
                <c:pt idx="137">
                  <c:v>673.1</c:v>
                </c:pt>
                <c:pt idx="138">
                  <c:v>568.20000000000005</c:v>
                </c:pt>
                <c:pt idx="139">
                  <c:v>430.7</c:v>
                </c:pt>
                <c:pt idx="140">
                  <c:v>223.2</c:v>
                </c:pt>
                <c:pt idx="141">
                  <c:v>307.75</c:v>
                </c:pt>
                <c:pt idx="142">
                  <c:v>517.9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2E-45CE-937B-52B730E60EAD}"/>
            </c:ext>
          </c:extLst>
        </c:ser>
        <c:ser>
          <c:idx val="4"/>
          <c:order val="4"/>
          <c:tx>
            <c:strRef>
              <c:f>white_production!$H$1:$H$20</c:f>
              <c:strCache>
                <c:ptCount val="20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white_production!$C$21:$C$228</c:f>
              <c:numCache>
                <c:formatCode>m/d/yyyy</c:formatCode>
                <c:ptCount val="208"/>
                <c:pt idx="0">
                  <c:v>40867</c:v>
                </c:pt>
                <c:pt idx="1">
                  <c:v>40868</c:v>
                </c:pt>
                <c:pt idx="2">
                  <c:v>40869</c:v>
                </c:pt>
                <c:pt idx="3">
                  <c:v>40870</c:v>
                </c:pt>
                <c:pt idx="4">
                  <c:v>40871</c:v>
                </c:pt>
                <c:pt idx="5">
                  <c:v>40872</c:v>
                </c:pt>
                <c:pt idx="6">
                  <c:v>40873</c:v>
                </c:pt>
                <c:pt idx="7">
                  <c:v>40874</c:v>
                </c:pt>
                <c:pt idx="8">
                  <c:v>40875</c:v>
                </c:pt>
                <c:pt idx="9">
                  <c:v>40876</c:v>
                </c:pt>
                <c:pt idx="10">
                  <c:v>40877</c:v>
                </c:pt>
                <c:pt idx="11">
                  <c:v>40878</c:v>
                </c:pt>
                <c:pt idx="12">
                  <c:v>40879</c:v>
                </c:pt>
                <c:pt idx="13">
                  <c:v>40880</c:v>
                </c:pt>
                <c:pt idx="14">
                  <c:v>40881</c:v>
                </c:pt>
                <c:pt idx="15">
                  <c:v>40882</c:v>
                </c:pt>
                <c:pt idx="16">
                  <c:v>40883</c:v>
                </c:pt>
                <c:pt idx="17">
                  <c:v>40884</c:v>
                </c:pt>
                <c:pt idx="18">
                  <c:v>40885</c:v>
                </c:pt>
                <c:pt idx="19">
                  <c:v>40886</c:v>
                </c:pt>
                <c:pt idx="20">
                  <c:v>40887</c:v>
                </c:pt>
                <c:pt idx="21">
                  <c:v>40888</c:v>
                </c:pt>
                <c:pt idx="22">
                  <c:v>40889</c:v>
                </c:pt>
                <c:pt idx="23">
                  <c:v>40890</c:v>
                </c:pt>
                <c:pt idx="24">
                  <c:v>40891</c:v>
                </c:pt>
                <c:pt idx="25">
                  <c:v>40892</c:v>
                </c:pt>
                <c:pt idx="26">
                  <c:v>40893</c:v>
                </c:pt>
                <c:pt idx="27">
                  <c:v>40894</c:v>
                </c:pt>
                <c:pt idx="28">
                  <c:v>40895</c:v>
                </c:pt>
                <c:pt idx="29">
                  <c:v>40896</c:v>
                </c:pt>
                <c:pt idx="30">
                  <c:v>40897</c:v>
                </c:pt>
                <c:pt idx="31">
                  <c:v>40898</c:v>
                </c:pt>
                <c:pt idx="32">
                  <c:v>40899</c:v>
                </c:pt>
                <c:pt idx="33">
                  <c:v>40900</c:v>
                </c:pt>
                <c:pt idx="34">
                  <c:v>40901</c:v>
                </c:pt>
                <c:pt idx="35">
                  <c:v>40902</c:v>
                </c:pt>
                <c:pt idx="36">
                  <c:v>40903</c:v>
                </c:pt>
                <c:pt idx="37">
                  <c:v>40904</c:v>
                </c:pt>
                <c:pt idx="38">
                  <c:v>40905</c:v>
                </c:pt>
                <c:pt idx="39">
                  <c:v>40906</c:v>
                </c:pt>
                <c:pt idx="40">
                  <c:v>40907</c:v>
                </c:pt>
                <c:pt idx="41">
                  <c:v>40908</c:v>
                </c:pt>
                <c:pt idx="42">
                  <c:v>40909</c:v>
                </c:pt>
                <c:pt idx="43">
                  <c:v>40910</c:v>
                </c:pt>
                <c:pt idx="44">
                  <c:v>40911</c:v>
                </c:pt>
                <c:pt idx="45">
                  <c:v>40912</c:v>
                </c:pt>
                <c:pt idx="46">
                  <c:v>40913</c:v>
                </c:pt>
                <c:pt idx="47">
                  <c:v>40914</c:v>
                </c:pt>
                <c:pt idx="48">
                  <c:v>40915</c:v>
                </c:pt>
                <c:pt idx="49">
                  <c:v>40916</c:v>
                </c:pt>
                <c:pt idx="50">
                  <c:v>40917</c:v>
                </c:pt>
                <c:pt idx="51">
                  <c:v>40918</c:v>
                </c:pt>
                <c:pt idx="52">
                  <c:v>40919</c:v>
                </c:pt>
                <c:pt idx="53">
                  <c:v>40920</c:v>
                </c:pt>
                <c:pt idx="54">
                  <c:v>40921</c:v>
                </c:pt>
                <c:pt idx="55">
                  <c:v>40922</c:v>
                </c:pt>
                <c:pt idx="56">
                  <c:v>40923</c:v>
                </c:pt>
                <c:pt idx="57">
                  <c:v>40924</c:v>
                </c:pt>
                <c:pt idx="58">
                  <c:v>40925</c:v>
                </c:pt>
                <c:pt idx="59">
                  <c:v>40926</c:v>
                </c:pt>
                <c:pt idx="60">
                  <c:v>40927</c:v>
                </c:pt>
                <c:pt idx="61">
                  <c:v>40928</c:v>
                </c:pt>
                <c:pt idx="62">
                  <c:v>40929</c:v>
                </c:pt>
                <c:pt idx="63">
                  <c:v>40930</c:v>
                </c:pt>
                <c:pt idx="64">
                  <c:v>40931</c:v>
                </c:pt>
                <c:pt idx="65">
                  <c:v>40932</c:v>
                </c:pt>
                <c:pt idx="66">
                  <c:v>40933</c:v>
                </c:pt>
                <c:pt idx="67">
                  <c:v>40934</c:v>
                </c:pt>
                <c:pt idx="68">
                  <c:v>40935</c:v>
                </c:pt>
                <c:pt idx="69">
                  <c:v>40936</c:v>
                </c:pt>
                <c:pt idx="70">
                  <c:v>40937</c:v>
                </c:pt>
                <c:pt idx="71">
                  <c:v>40938</c:v>
                </c:pt>
                <c:pt idx="72">
                  <c:v>40939</c:v>
                </c:pt>
                <c:pt idx="73">
                  <c:v>40940</c:v>
                </c:pt>
                <c:pt idx="74">
                  <c:v>40941</c:v>
                </c:pt>
                <c:pt idx="75">
                  <c:v>40942</c:v>
                </c:pt>
                <c:pt idx="76">
                  <c:v>40943</c:v>
                </c:pt>
                <c:pt idx="77">
                  <c:v>40944</c:v>
                </c:pt>
                <c:pt idx="78">
                  <c:v>40945</c:v>
                </c:pt>
                <c:pt idx="79">
                  <c:v>40946</c:v>
                </c:pt>
                <c:pt idx="80">
                  <c:v>40947</c:v>
                </c:pt>
                <c:pt idx="81">
                  <c:v>40948</c:v>
                </c:pt>
                <c:pt idx="82">
                  <c:v>40949</c:v>
                </c:pt>
                <c:pt idx="83">
                  <c:v>40950</c:v>
                </c:pt>
                <c:pt idx="84">
                  <c:v>40951</c:v>
                </c:pt>
                <c:pt idx="85">
                  <c:v>40952</c:v>
                </c:pt>
                <c:pt idx="86">
                  <c:v>40953</c:v>
                </c:pt>
                <c:pt idx="87">
                  <c:v>40954</c:v>
                </c:pt>
                <c:pt idx="88">
                  <c:v>40955</c:v>
                </c:pt>
                <c:pt idx="89">
                  <c:v>40956</c:v>
                </c:pt>
                <c:pt idx="90">
                  <c:v>40957</c:v>
                </c:pt>
                <c:pt idx="91">
                  <c:v>40958</c:v>
                </c:pt>
                <c:pt idx="92">
                  <c:v>40959</c:v>
                </c:pt>
                <c:pt idx="93">
                  <c:v>40960</c:v>
                </c:pt>
                <c:pt idx="94">
                  <c:v>40961</c:v>
                </c:pt>
                <c:pt idx="95">
                  <c:v>40962</c:v>
                </c:pt>
                <c:pt idx="96">
                  <c:v>40963</c:v>
                </c:pt>
                <c:pt idx="97">
                  <c:v>40964</c:v>
                </c:pt>
                <c:pt idx="98">
                  <c:v>40965</c:v>
                </c:pt>
                <c:pt idx="99">
                  <c:v>40966</c:v>
                </c:pt>
                <c:pt idx="100">
                  <c:v>40967</c:v>
                </c:pt>
                <c:pt idx="101">
                  <c:v>40968</c:v>
                </c:pt>
                <c:pt idx="102">
                  <c:v>40969</c:v>
                </c:pt>
                <c:pt idx="103">
                  <c:v>40970</c:v>
                </c:pt>
                <c:pt idx="104">
                  <c:v>40971</c:v>
                </c:pt>
                <c:pt idx="105">
                  <c:v>40972</c:v>
                </c:pt>
                <c:pt idx="106">
                  <c:v>40973</c:v>
                </c:pt>
                <c:pt idx="107">
                  <c:v>40974</c:v>
                </c:pt>
                <c:pt idx="108">
                  <c:v>40975</c:v>
                </c:pt>
                <c:pt idx="109">
                  <c:v>40976</c:v>
                </c:pt>
                <c:pt idx="110">
                  <c:v>40977</c:v>
                </c:pt>
                <c:pt idx="111">
                  <c:v>40978</c:v>
                </c:pt>
                <c:pt idx="112">
                  <c:v>40979</c:v>
                </c:pt>
                <c:pt idx="113">
                  <c:v>40980</c:v>
                </c:pt>
                <c:pt idx="114">
                  <c:v>40981</c:v>
                </c:pt>
                <c:pt idx="115">
                  <c:v>40982</c:v>
                </c:pt>
                <c:pt idx="116">
                  <c:v>40983</c:v>
                </c:pt>
                <c:pt idx="117">
                  <c:v>40984</c:v>
                </c:pt>
                <c:pt idx="118">
                  <c:v>40985</c:v>
                </c:pt>
                <c:pt idx="119">
                  <c:v>40986</c:v>
                </c:pt>
                <c:pt idx="120">
                  <c:v>40987</c:v>
                </c:pt>
                <c:pt idx="121">
                  <c:v>40988</c:v>
                </c:pt>
                <c:pt idx="122">
                  <c:v>40989</c:v>
                </c:pt>
                <c:pt idx="123">
                  <c:v>40990</c:v>
                </c:pt>
                <c:pt idx="124">
                  <c:v>40991</c:v>
                </c:pt>
                <c:pt idx="125">
                  <c:v>40992</c:v>
                </c:pt>
                <c:pt idx="126">
                  <c:v>40993</c:v>
                </c:pt>
                <c:pt idx="127">
                  <c:v>40994</c:v>
                </c:pt>
                <c:pt idx="128">
                  <c:v>40995</c:v>
                </c:pt>
                <c:pt idx="129">
                  <c:v>40996</c:v>
                </c:pt>
                <c:pt idx="130">
                  <c:v>40997</c:v>
                </c:pt>
                <c:pt idx="131">
                  <c:v>40998</c:v>
                </c:pt>
                <c:pt idx="132">
                  <c:v>40999</c:v>
                </c:pt>
                <c:pt idx="133">
                  <c:v>41000</c:v>
                </c:pt>
                <c:pt idx="134">
                  <c:v>41001</c:v>
                </c:pt>
                <c:pt idx="135">
                  <c:v>41002</c:v>
                </c:pt>
                <c:pt idx="136">
                  <c:v>41003</c:v>
                </c:pt>
                <c:pt idx="137">
                  <c:v>41004</c:v>
                </c:pt>
                <c:pt idx="138">
                  <c:v>41005</c:v>
                </c:pt>
                <c:pt idx="139">
                  <c:v>41006</c:v>
                </c:pt>
                <c:pt idx="140">
                  <c:v>41007</c:v>
                </c:pt>
                <c:pt idx="141">
                  <c:v>41008</c:v>
                </c:pt>
                <c:pt idx="142">
                  <c:v>41009</c:v>
                </c:pt>
                <c:pt idx="143">
                  <c:v>41010</c:v>
                </c:pt>
                <c:pt idx="144">
                  <c:v>41011</c:v>
                </c:pt>
                <c:pt idx="145">
                  <c:v>41012</c:v>
                </c:pt>
                <c:pt idx="146">
                  <c:v>41013</c:v>
                </c:pt>
                <c:pt idx="147">
                  <c:v>41014</c:v>
                </c:pt>
                <c:pt idx="148">
                  <c:v>41015</c:v>
                </c:pt>
                <c:pt idx="149">
                  <c:v>41016</c:v>
                </c:pt>
                <c:pt idx="150">
                  <c:v>41017</c:v>
                </c:pt>
                <c:pt idx="151">
                  <c:v>41018</c:v>
                </c:pt>
                <c:pt idx="152">
                  <c:v>41019</c:v>
                </c:pt>
                <c:pt idx="153">
                  <c:v>41020</c:v>
                </c:pt>
                <c:pt idx="154">
                  <c:v>41021</c:v>
                </c:pt>
                <c:pt idx="155">
                  <c:v>41022</c:v>
                </c:pt>
                <c:pt idx="156">
                  <c:v>41023</c:v>
                </c:pt>
                <c:pt idx="157">
                  <c:v>41024</c:v>
                </c:pt>
                <c:pt idx="158">
                  <c:v>41025</c:v>
                </c:pt>
                <c:pt idx="159">
                  <c:v>41026</c:v>
                </c:pt>
                <c:pt idx="160">
                  <c:v>41027</c:v>
                </c:pt>
                <c:pt idx="161">
                  <c:v>41028</c:v>
                </c:pt>
                <c:pt idx="162">
                  <c:v>41029</c:v>
                </c:pt>
                <c:pt idx="163">
                  <c:v>41030</c:v>
                </c:pt>
                <c:pt idx="164">
                  <c:v>41031</c:v>
                </c:pt>
                <c:pt idx="165">
                  <c:v>41032</c:v>
                </c:pt>
                <c:pt idx="166">
                  <c:v>41033</c:v>
                </c:pt>
                <c:pt idx="167">
                  <c:v>41034</c:v>
                </c:pt>
                <c:pt idx="168">
                  <c:v>41035</c:v>
                </c:pt>
                <c:pt idx="169">
                  <c:v>41036</c:v>
                </c:pt>
                <c:pt idx="170">
                  <c:v>41037</c:v>
                </c:pt>
                <c:pt idx="171">
                  <c:v>41038</c:v>
                </c:pt>
                <c:pt idx="172">
                  <c:v>41039</c:v>
                </c:pt>
                <c:pt idx="173">
                  <c:v>41040</c:v>
                </c:pt>
                <c:pt idx="174">
                  <c:v>41041</c:v>
                </c:pt>
                <c:pt idx="175">
                  <c:v>41042</c:v>
                </c:pt>
                <c:pt idx="176">
                  <c:v>41043</c:v>
                </c:pt>
                <c:pt idx="177">
                  <c:v>41044</c:v>
                </c:pt>
                <c:pt idx="178">
                  <c:v>41045</c:v>
                </c:pt>
                <c:pt idx="179">
                  <c:v>41046</c:v>
                </c:pt>
                <c:pt idx="180">
                  <c:v>41047</c:v>
                </c:pt>
                <c:pt idx="181">
                  <c:v>41048</c:v>
                </c:pt>
                <c:pt idx="182">
                  <c:v>41049</c:v>
                </c:pt>
                <c:pt idx="183">
                  <c:v>41050</c:v>
                </c:pt>
                <c:pt idx="184">
                  <c:v>41051</c:v>
                </c:pt>
                <c:pt idx="185">
                  <c:v>41052</c:v>
                </c:pt>
                <c:pt idx="186">
                  <c:v>41053</c:v>
                </c:pt>
                <c:pt idx="187">
                  <c:v>41054</c:v>
                </c:pt>
                <c:pt idx="188">
                  <c:v>41055</c:v>
                </c:pt>
                <c:pt idx="189">
                  <c:v>41056</c:v>
                </c:pt>
                <c:pt idx="190">
                  <c:v>41057</c:v>
                </c:pt>
                <c:pt idx="191">
                  <c:v>41058</c:v>
                </c:pt>
                <c:pt idx="192">
                  <c:v>41059</c:v>
                </c:pt>
                <c:pt idx="193">
                  <c:v>41060</c:v>
                </c:pt>
                <c:pt idx="194">
                  <c:v>41061</c:v>
                </c:pt>
                <c:pt idx="195">
                  <c:v>41062</c:v>
                </c:pt>
                <c:pt idx="196">
                  <c:v>41063</c:v>
                </c:pt>
                <c:pt idx="197">
                  <c:v>41064</c:v>
                </c:pt>
                <c:pt idx="198">
                  <c:v>41065</c:v>
                </c:pt>
                <c:pt idx="199">
                  <c:v>41066</c:v>
                </c:pt>
                <c:pt idx="200">
                  <c:v>41067</c:v>
                </c:pt>
                <c:pt idx="201">
                  <c:v>41068</c:v>
                </c:pt>
                <c:pt idx="202">
                  <c:v>41069</c:v>
                </c:pt>
                <c:pt idx="203">
                  <c:v>41070</c:v>
                </c:pt>
                <c:pt idx="204">
                  <c:v>41071</c:v>
                </c:pt>
                <c:pt idx="205">
                  <c:v>41072</c:v>
                </c:pt>
                <c:pt idx="206">
                  <c:v>41073</c:v>
                </c:pt>
                <c:pt idx="207">
                  <c:v>41074</c:v>
                </c:pt>
              </c:numCache>
            </c:numRef>
          </c:cat>
          <c:val>
            <c:numRef>
              <c:f>white_production!$H$21:$H$228</c:f>
              <c:numCache>
                <c:formatCode>General</c:formatCode>
                <c:ptCount val="208"/>
                <c:pt idx="21">
                  <c:v>90.95</c:v>
                </c:pt>
                <c:pt idx="22">
                  <c:v>869.5</c:v>
                </c:pt>
                <c:pt idx="23">
                  <c:v>1577.55</c:v>
                </c:pt>
                <c:pt idx="24">
                  <c:v>2269.9499999999998</c:v>
                </c:pt>
                <c:pt idx="25">
                  <c:v>2635.55</c:v>
                </c:pt>
                <c:pt idx="26">
                  <c:v>5268.85</c:v>
                </c:pt>
                <c:pt idx="27">
                  <c:v>6100.1</c:v>
                </c:pt>
                <c:pt idx="28">
                  <c:v>7634.829999999999</c:v>
                </c:pt>
                <c:pt idx="29">
                  <c:v>9432.8480000000036</c:v>
                </c:pt>
                <c:pt idx="30">
                  <c:v>8877.5699999999961</c:v>
                </c:pt>
                <c:pt idx="31">
                  <c:v>11591.11000000001</c:v>
                </c:pt>
                <c:pt idx="32">
                  <c:v>12281.089999999991</c:v>
                </c:pt>
                <c:pt idx="33">
                  <c:v>13405.109999999997</c:v>
                </c:pt>
                <c:pt idx="34">
                  <c:v>13515.260000000009</c:v>
                </c:pt>
                <c:pt idx="35">
                  <c:v>14588.779999999993</c:v>
                </c:pt>
                <c:pt idx="36">
                  <c:v>16972.150000000001</c:v>
                </c:pt>
                <c:pt idx="37">
                  <c:v>18648.409999999985</c:v>
                </c:pt>
                <c:pt idx="38">
                  <c:v>18986.599999999999</c:v>
                </c:pt>
                <c:pt idx="39">
                  <c:v>20466.674999999999</c:v>
                </c:pt>
                <c:pt idx="40">
                  <c:v>19902.5</c:v>
                </c:pt>
                <c:pt idx="41">
                  <c:v>14908.525000000023</c:v>
                </c:pt>
                <c:pt idx="42">
                  <c:v>10469.1</c:v>
                </c:pt>
                <c:pt idx="43">
                  <c:v>8811.384999999962</c:v>
                </c:pt>
                <c:pt idx="44">
                  <c:v>12671.85</c:v>
                </c:pt>
                <c:pt idx="45">
                  <c:v>16660.959000000032</c:v>
                </c:pt>
                <c:pt idx="46">
                  <c:v>21213.474999999999</c:v>
                </c:pt>
                <c:pt idx="47">
                  <c:v>25706.605000000029</c:v>
                </c:pt>
                <c:pt idx="48">
                  <c:v>29459.204999999936</c:v>
                </c:pt>
                <c:pt idx="49">
                  <c:v>31780.125</c:v>
                </c:pt>
                <c:pt idx="50">
                  <c:v>31988.79500000002</c:v>
                </c:pt>
                <c:pt idx="51">
                  <c:v>31537.819999999971</c:v>
                </c:pt>
                <c:pt idx="52">
                  <c:v>31935.030000000075</c:v>
                </c:pt>
                <c:pt idx="53">
                  <c:v>30213.695000000018</c:v>
                </c:pt>
                <c:pt idx="54">
                  <c:v>30146.299999999908</c:v>
                </c:pt>
                <c:pt idx="55">
                  <c:v>29088.050000000094</c:v>
                </c:pt>
                <c:pt idx="56">
                  <c:v>30286.064999999944</c:v>
                </c:pt>
                <c:pt idx="57">
                  <c:v>30625.859999999964</c:v>
                </c:pt>
                <c:pt idx="58">
                  <c:v>30559.759999999962</c:v>
                </c:pt>
                <c:pt idx="59">
                  <c:v>32100.860000000055</c:v>
                </c:pt>
                <c:pt idx="60">
                  <c:v>32390.129999999983</c:v>
                </c:pt>
                <c:pt idx="61">
                  <c:v>32472.125</c:v>
                </c:pt>
                <c:pt idx="62">
                  <c:v>34743.504999999983</c:v>
                </c:pt>
                <c:pt idx="63">
                  <c:v>34977.600000000093</c:v>
                </c:pt>
                <c:pt idx="64">
                  <c:v>34531.604999999887</c:v>
                </c:pt>
                <c:pt idx="65">
                  <c:v>33356.190000000039</c:v>
                </c:pt>
                <c:pt idx="66">
                  <c:v>34894.694999999927</c:v>
                </c:pt>
                <c:pt idx="67">
                  <c:v>34711.760000000148</c:v>
                </c:pt>
                <c:pt idx="68">
                  <c:v>32775.81499999985</c:v>
                </c:pt>
                <c:pt idx="69">
                  <c:v>30182.790000000037</c:v>
                </c:pt>
                <c:pt idx="70">
                  <c:v>30820.905000000075</c:v>
                </c:pt>
                <c:pt idx="71">
                  <c:v>31167.590000000037</c:v>
                </c:pt>
                <c:pt idx="72">
                  <c:v>29658.969999999925</c:v>
                </c:pt>
                <c:pt idx="73">
                  <c:v>30779.455000000075</c:v>
                </c:pt>
                <c:pt idx="74">
                  <c:v>30258.017999999971</c:v>
                </c:pt>
                <c:pt idx="75">
                  <c:v>31404.051999999956</c:v>
                </c:pt>
                <c:pt idx="76">
                  <c:v>34051.044999999925</c:v>
                </c:pt>
                <c:pt idx="77">
                  <c:v>31852.420000000111</c:v>
                </c:pt>
                <c:pt idx="78">
                  <c:v>32376.575000000001</c:v>
                </c:pt>
                <c:pt idx="79">
                  <c:v>30096.865000000038</c:v>
                </c:pt>
                <c:pt idx="80">
                  <c:v>32010.604999999887</c:v>
                </c:pt>
                <c:pt idx="81">
                  <c:v>33140.105000000076</c:v>
                </c:pt>
                <c:pt idx="82">
                  <c:v>34292.78499999996</c:v>
                </c:pt>
                <c:pt idx="83">
                  <c:v>34842.619999999923</c:v>
                </c:pt>
                <c:pt idx="84">
                  <c:v>34248.585000000152</c:v>
                </c:pt>
                <c:pt idx="85">
                  <c:v>35026.324999999997</c:v>
                </c:pt>
                <c:pt idx="86">
                  <c:v>33825.574999999997</c:v>
                </c:pt>
                <c:pt idx="87">
                  <c:v>31753.129999999888</c:v>
                </c:pt>
                <c:pt idx="88">
                  <c:v>32150.174999999999</c:v>
                </c:pt>
                <c:pt idx="89">
                  <c:v>32042.15499999989</c:v>
                </c:pt>
                <c:pt idx="90">
                  <c:v>32939.93500000015</c:v>
                </c:pt>
                <c:pt idx="91">
                  <c:v>35043.684999999779</c:v>
                </c:pt>
                <c:pt idx="92">
                  <c:v>35637.420000000297</c:v>
                </c:pt>
                <c:pt idx="93">
                  <c:v>32728.1</c:v>
                </c:pt>
                <c:pt idx="94">
                  <c:v>33064.514999999854</c:v>
                </c:pt>
                <c:pt idx="95">
                  <c:v>32882.324999999997</c:v>
                </c:pt>
                <c:pt idx="96">
                  <c:v>32885.294999999925</c:v>
                </c:pt>
                <c:pt idx="97">
                  <c:v>33667.974999999999</c:v>
                </c:pt>
                <c:pt idx="98">
                  <c:v>32286.594999999925</c:v>
                </c:pt>
                <c:pt idx="99">
                  <c:v>31601.65</c:v>
                </c:pt>
                <c:pt idx="100">
                  <c:v>32144.895000000299</c:v>
                </c:pt>
                <c:pt idx="102">
                  <c:v>28323.259999999776</c:v>
                </c:pt>
                <c:pt idx="103">
                  <c:v>27605.080000000075</c:v>
                </c:pt>
                <c:pt idx="104">
                  <c:v>29910.580000000075</c:v>
                </c:pt>
                <c:pt idx="105">
                  <c:v>30200.25</c:v>
                </c:pt>
                <c:pt idx="106">
                  <c:v>30998.494999999926</c:v>
                </c:pt>
                <c:pt idx="107">
                  <c:v>31324.521000000088</c:v>
                </c:pt>
                <c:pt idx="108">
                  <c:v>31351.215000000222</c:v>
                </c:pt>
                <c:pt idx="109">
                  <c:v>30751.030000000075</c:v>
                </c:pt>
                <c:pt idx="110">
                  <c:v>30203.13999999985</c:v>
                </c:pt>
                <c:pt idx="111">
                  <c:v>31540.73500000015</c:v>
                </c:pt>
                <c:pt idx="112">
                  <c:v>32110.724999999999</c:v>
                </c:pt>
                <c:pt idx="113">
                  <c:v>31173.619999999552</c:v>
                </c:pt>
                <c:pt idx="114">
                  <c:v>31048.490000000224</c:v>
                </c:pt>
                <c:pt idx="115">
                  <c:v>32919.290000000226</c:v>
                </c:pt>
                <c:pt idx="116">
                  <c:v>32847.300000000003</c:v>
                </c:pt>
                <c:pt idx="117">
                  <c:v>31162.399999999627</c:v>
                </c:pt>
                <c:pt idx="118">
                  <c:v>30689.925000000374</c:v>
                </c:pt>
                <c:pt idx="119">
                  <c:v>29875.409999999778</c:v>
                </c:pt>
                <c:pt idx="120">
                  <c:v>27085.55</c:v>
                </c:pt>
                <c:pt idx="121">
                  <c:v>27143.644999999924</c:v>
                </c:pt>
                <c:pt idx="122">
                  <c:v>26590.31000000015</c:v>
                </c:pt>
                <c:pt idx="123">
                  <c:v>26144.744999999926</c:v>
                </c:pt>
                <c:pt idx="124">
                  <c:v>28071.780000000075</c:v>
                </c:pt>
                <c:pt idx="125">
                  <c:v>27639.039999999852</c:v>
                </c:pt>
                <c:pt idx="126">
                  <c:v>28313.895000000299</c:v>
                </c:pt>
                <c:pt idx="127">
                  <c:v>26984.694999999552</c:v>
                </c:pt>
                <c:pt idx="128">
                  <c:v>25411.800000000374</c:v>
                </c:pt>
                <c:pt idx="129">
                  <c:v>23998.034999999778</c:v>
                </c:pt>
                <c:pt idx="130">
                  <c:v>20743.93999999985</c:v>
                </c:pt>
                <c:pt idx="131">
                  <c:v>21425.055000000448</c:v>
                </c:pt>
                <c:pt idx="132">
                  <c:v>20365.379999999703</c:v>
                </c:pt>
                <c:pt idx="133">
                  <c:v>19363.085000000148</c:v>
                </c:pt>
                <c:pt idx="134">
                  <c:v>18365.864999999852</c:v>
                </c:pt>
                <c:pt idx="135">
                  <c:v>17115.400000000001</c:v>
                </c:pt>
                <c:pt idx="136">
                  <c:v>15818.895000000299</c:v>
                </c:pt>
                <c:pt idx="137">
                  <c:v>14966.95</c:v>
                </c:pt>
                <c:pt idx="138">
                  <c:v>12578.494999999926</c:v>
                </c:pt>
                <c:pt idx="139">
                  <c:v>10705.05</c:v>
                </c:pt>
                <c:pt idx="140">
                  <c:v>8086.85</c:v>
                </c:pt>
                <c:pt idx="141">
                  <c:v>11658.653999999911</c:v>
                </c:pt>
                <c:pt idx="142">
                  <c:v>5734.5</c:v>
                </c:pt>
                <c:pt idx="143">
                  <c:v>4455.4599999997763</c:v>
                </c:pt>
                <c:pt idx="144">
                  <c:v>3942.15</c:v>
                </c:pt>
                <c:pt idx="145">
                  <c:v>2497.5850000001492</c:v>
                </c:pt>
                <c:pt idx="146">
                  <c:v>2769.4</c:v>
                </c:pt>
                <c:pt idx="147">
                  <c:v>1186.2</c:v>
                </c:pt>
                <c:pt idx="148">
                  <c:v>1750.15</c:v>
                </c:pt>
                <c:pt idx="149">
                  <c:v>2160.9250000000002</c:v>
                </c:pt>
                <c:pt idx="150">
                  <c:v>2065.1999999999998</c:v>
                </c:pt>
                <c:pt idx="151">
                  <c:v>1853.6</c:v>
                </c:pt>
                <c:pt idx="152">
                  <c:v>2023.9</c:v>
                </c:pt>
                <c:pt idx="153">
                  <c:v>1684.55</c:v>
                </c:pt>
                <c:pt idx="154">
                  <c:v>1670.65</c:v>
                </c:pt>
                <c:pt idx="155">
                  <c:v>1285.4000000000001</c:v>
                </c:pt>
                <c:pt idx="156">
                  <c:v>1233.9000000000001</c:v>
                </c:pt>
                <c:pt idx="157">
                  <c:v>1245.8</c:v>
                </c:pt>
                <c:pt idx="158">
                  <c:v>1646.4</c:v>
                </c:pt>
                <c:pt idx="159">
                  <c:v>1543.8</c:v>
                </c:pt>
                <c:pt idx="160">
                  <c:v>1354</c:v>
                </c:pt>
                <c:pt idx="161">
                  <c:v>597</c:v>
                </c:pt>
                <c:pt idx="162">
                  <c:v>544.45000000000005</c:v>
                </c:pt>
                <c:pt idx="163">
                  <c:v>0</c:v>
                </c:pt>
                <c:pt idx="164">
                  <c:v>1010.5</c:v>
                </c:pt>
                <c:pt idx="165">
                  <c:v>873.45</c:v>
                </c:pt>
                <c:pt idx="166">
                  <c:v>32133.86000000015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C2E-45CE-937B-52B730E60EAD}"/>
            </c:ext>
          </c:extLst>
        </c:ser>
        <c:ser>
          <c:idx val="5"/>
          <c:order val="5"/>
          <c:tx>
            <c:strRef>
              <c:f>white_production!$I$1:$I$20</c:f>
              <c:strCache>
                <c:ptCount val="20"/>
                <c:pt idx="0">
                  <c:v>2017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white_production!$C$21:$C$228</c:f>
              <c:numCache>
                <c:formatCode>m/d/yyyy</c:formatCode>
                <c:ptCount val="208"/>
                <c:pt idx="0">
                  <c:v>40867</c:v>
                </c:pt>
                <c:pt idx="1">
                  <c:v>40868</c:v>
                </c:pt>
                <c:pt idx="2">
                  <c:v>40869</c:v>
                </c:pt>
                <c:pt idx="3">
                  <c:v>40870</c:v>
                </c:pt>
                <c:pt idx="4">
                  <c:v>40871</c:v>
                </c:pt>
                <c:pt idx="5">
                  <c:v>40872</c:v>
                </c:pt>
                <c:pt idx="6">
                  <c:v>40873</c:v>
                </c:pt>
                <c:pt idx="7">
                  <c:v>40874</c:v>
                </c:pt>
                <c:pt idx="8">
                  <c:v>40875</c:v>
                </c:pt>
                <c:pt idx="9">
                  <c:v>40876</c:v>
                </c:pt>
                <c:pt idx="10">
                  <c:v>40877</c:v>
                </c:pt>
                <c:pt idx="11">
                  <c:v>40878</c:v>
                </c:pt>
                <c:pt idx="12">
                  <c:v>40879</c:v>
                </c:pt>
                <c:pt idx="13">
                  <c:v>40880</c:v>
                </c:pt>
                <c:pt idx="14">
                  <c:v>40881</c:v>
                </c:pt>
                <c:pt idx="15">
                  <c:v>40882</c:v>
                </c:pt>
                <c:pt idx="16">
                  <c:v>40883</c:v>
                </c:pt>
                <c:pt idx="17">
                  <c:v>40884</c:v>
                </c:pt>
                <c:pt idx="18">
                  <c:v>40885</c:v>
                </c:pt>
                <c:pt idx="19">
                  <c:v>40886</c:v>
                </c:pt>
                <c:pt idx="20">
                  <c:v>40887</c:v>
                </c:pt>
                <c:pt idx="21">
                  <c:v>40888</c:v>
                </c:pt>
                <c:pt idx="22">
                  <c:v>40889</c:v>
                </c:pt>
                <c:pt idx="23">
                  <c:v>40890</c:v>
                </c:pt>
                <c:pt idx="24">
                  <c:v>40891</c:v>
                </c:pt>
                <c:pt idx="25">
                  <c:v>40892</c:v>
                </c:pt>
                <c:pt idx="26">
                  <c:v>40893</c:v>
                </c:pt>
                <c:pt idx="27">
                  <c:v>40894</c:v>
                </c:pt>
                <c:pt idx="28">
                  <c:v>40895</c:v>
                </c:pt>
                <c:pt idx="29">
                  <c:v>40896</c:v>
                </c:pt>
                <c:pt idx="30">
                  <c:v>40897</c:v>
                </c:pt>
                <c:pt idx="31">
                  <c:v>40898</c:v>
                </c:pt>
                <c:pt idx="32">
                  <c:v>40899</c:v>
                </c:pt>
                <c:pt idx="33">
                  <c:v>40900</c:v>
                </c:pt>
                <c:pt idx="34">
                  <c:v>40901</c:v>
                </c:pt>
                <c:pt idx="35">
                  <c:v>40902</c:v>
                </c:pt>
                <c:pt idx="36">
                  <c:v>40903</c:v>
                </c:pt>
                <c:pt idx="37">
                  <c:v>40904</c:v>
                </c:pt>
                <c:pt idx="38">
                  <c:v>40905</c:v>
                </c:pt>
                <c:pt idx="39">
                  <c:v>40906</c:v>
                </c:pt>
                <c:pt idx="40">
                  <c:v>40907</c:v>
                </c:pt>
                <c:pt idx="41">
                  <c:v>40908</c:v>
                </c:pt>
                <c:pt idx="42">
                  <c:v>40909</c:v>
                </c:pt>
                <c:pt idx="43">
                  <c:v>40910</c:v>
                </c:pt>
                <c:pt idx="44">
                  <c:v>40911</c:v>
                </c:pt>
                <c:pt idx="45">
                  <c:v>40912</c:v>
                </c:pt>
                <c:pt idx="46">
                  <c:v>40913</c:v>
                </c:pt>
                <c:pt idx="47">
                  <c:v>40914</c:v>
                </c:pt>
                <c:pt idx="48">
                  <c:v>40915</c:v>
                </c:pt>
                <c:pt idx="49">
                  <c:v>40916</c:v>
                </c:pt>
                <c:pt idx="50">
                  <c:v>40917</c:v>
                </c:pt>
                <c:pt idx="51">
                  <c:v>40918</c:v>
                </c:pt>
                <c:pt idx="52">
                  <c:v>40919</c:v>
                </c:pt>
                <c:pt idx="53">
                  <c:v>40920</c:v>
                </c:pt>
                <c:pt idx="54">
                  <c:v>40921</c:v>
                </c:pt>
                <c:pt idx="55">
                  <c:v>40922</c:v>
                </c:pt>
                <c:pt idx="56">
                  <c:v>40923</c:v>
                </c:pt>
                <c:pt idx="57">
                  <c:v>40924</c:v>
                </c:pt>
                <c:pt idx="58">
                  <c:v>40925</c:v>
                </c:pt>
                <c:pt idx="59">
                  <c:v>40926</c:v>
                </c:pt>
                <c:pt idx="60">
                  <c:v>40927</c:v>
                </c:pt>
                <c:pt idx="61">
                  <c:v>40928</c:v>
                </c:pt>
                <c:pt idx="62">
                  <c:v>40929</c:v>
                </c:pt>
                <c:pt idx="63">
                  <c:v>40930</c:v>
                </c:pt>
                <c:pt idx="64">
                  <c:v>40931</c:v>
                </c:pt>
                <c:pt idx="65">
                  <c:v>40932</c:v>
                </c:pt>
                <c:pt idx="66">
                  <c:v>40933</c:v>
                </c:pt>
                <c:pt idx="67">
                  <c:v>40934</c:v>
                </c:pt>
                <c:pt idx="68">
                  <c:v>40935</c:v>
                </c:pt>
                <c:pt idx="69">
                  <c:v>40936</c:v>
                </c:pt>
                <c:pt idx="70">
                  <c:v>40937</c:v>
                </c:pt>
                <c:pt idx="71">
                  <c:v>40938</c:v>
                </c:pt>
                <c:pt idx="72">
                  <c:v>40939</c:v>
                </c:pt>
                <c:pt idx="73">
                  <c:v>40940</c:v>
                </c:pt>
                <c:pt idx="74">
                  <c:v>40941</c:v>
                </c:pt>
                <c:pt idx="75">
                  <c:v>40942</c:v>
                </c:pt>
                <c:pt idx="76">
                  <c:v>40943</c:v>
                </c:pt>
                <c:pt idx="77">
                  <c:v>40944</c:v>
                </c:pt>
                <c:pt idx="78">
                  <c:v>40945</c:v>
                </c:pt>
                <c:pt idx="79">
                  <c:v>40946</c:v>
                </c:pt>
                <c:pt idx="80">
                  <c:v>40947</c:v>
                </c:pt>
                <c:pt idx="81">
                  <c:v>40948</c:v>
                </c:pt>
                <c:pt idx="82">
                  <c:v>40949</c:v>
                </c:pt>
                <c:pt idx="83">
                  <c:v>40950</c:v>
                </c:pt>
                <c:pt idx="84">
                  <c:v>40951</c:v>
                </c:pt>
                <c:pt idx="85">
                  <c:v>40952</c:v>
                </c:pt>
                <c:pt idx="86">
                  <c:v>40953</c:v>
                </c:pt>
                <c:pt idx="87">
                  <c:v>40954</c:v>
                </c:pt>
                <c:pt idx="88">
                  <c:v>40955</c:v>
                </c:pt>
                <c:pt idx="89">
                  <c:v>40956</c:v>
                </c:pt>
                <c:pt idx="90">
                  <c:v>40957</c:v>
                </c:pt>
                <c:pt idx="91">
                  <c:v>40958</c:v>
                </c:pt>
                <c:pt idx="92">
                  <c:v>40959</c:v>
                </c:pt>
                <c:pt idx="93">
                  <c:v>40960</c:v>
                </c:pt>
                <c:pt idx="94">
                  <c:v>40961</c:v>
                </c:pt>
                <c:pt idx="95">
                  <c:v>40962</c:v>
                </c:pt>
                <c:pt idx="96">
                  <c:v>40963</c:v>
                </c:pt>
                <c:pt idx="97">
                  <c:v>40964</c:v>
                </c:pt>
                <c:pt idx="98">
                  <c:v>40965</c:v>
                </c:pt>
                <c:pt idx="99">
                  <c:v>40966</c:v>
                </c:pt>
                <c:pt idx="100">
                  <c:v>40967</c:v>
                </c:pt>
                <c:pt idx="101">
                  <c:v>40968</c:v>
                </c:pt>
                <c:pt idx="102">
                  <c:v>40969</c:v>
                </c:pt>
                <c:pt idx="103">
                  <c:v>40970</c:v>
                </c:pt>
                <c:pt idx="104">
                  <c:v>40971</c:v>
                </c:pt>
                <c:pt idx="105">
                  <c:v>40972</c:v>
                </c:pt>
                <c:pt idx="106">
                  <c:v>40973</c:v>
                </c:pt>
                <c:pt idx="107">
                  <c:v>40974</c:v>
                </c:pt>
                <c:pt idx="108">
                  <c:v>40975</c:v>
                </c:pt>
                <c:pt idx="109">
                  <c:v>40976</c:v>
                </c:pt>
                <c:pt idx="110">
                  <c:v>40977</c:v>
                </c:pt>
                <c:pt idx="111">
                  <c:v>40978</c:v>
                </c:pt>
                <c:pt idx="112">
                  <c:v>40979</c:v>
                </c:pt>
                <c:pt idx="113">
                  <c:v>40980</c:v>
                </c:pt>
                <c:pt idx="114">
                  <c:v>40981</c:v>
                </c:pt>
                <c:pt idx="115">
                  <c:v>40982</c:v>
                </c:pt>
                <c:pt idx="116">
                  <c:v>40983</c:v>
                </c:pt>
                <c:pt idx="117">
                  <c:v>40984</c:v>
                </c:pt>
                <c:pt idx="118">
                  <c:v>40985</c:v>
                </c:pt>
                <c:pt idx="119">
                  <c:v>40986</c:v>
                </c:pt>
                <c:pt idx="120">
                  <c:v>40987</c:v>
                </c:pt>
                <c:pt idx="121">
                  <c:v>40988</c:v>
                </c:pt>
                <c:pt idx="122">
                  <c:v>40989</c:v>
                </c:pt>
                <c:pt idx="123">
                  <c:v>40990</c:v>
                </c:pt>
                <c:pt idx="124">
                  <c:v>40991</c:v>
                </c:pt>
                <c:pt idx="125">
                  <c:v>40992</c:v>
                </c:pt>
                <c:pt idx="126">
                  <c:v>40993</c:v>
                </c:pt>
                <c:pt idx="127">
                  <c:v>40994</c:v>
                </c:pt>
                <c:pt idx="128">
                  <c:v>40995</c:v>
                </c:pt>
                <c:pt idx="129">
                  <c:v>40996</c:v>
                </c:pt>
                <c:pt idx="130">
                  <c:v>40997</c:v>
                </c:pt>
                <c:pt idx="131">
                  <c:v>40998</c:v>
                </c:pt>
                <c:pt idx="132">
                  <c:v>40999</c:v>
                </c:pt>
                <c:pt idx="133">
                  <c:v>41000</c:v>
                </c:pt>
                <c:pt idx="134">
                  <c:v>41001</c:v>
                </c:pt>
                <c:pt idx="135">
                  <c:v>41002</c:v>
                </c:pt>
                <c:pt idx="136">
                  <c:v>41003</c:v>
                </c:pt>
                <c:pt idx="137">
                  <c:v>41004</c:v>
                </c:pt>
                <c:pt idx="138">
                  <c:v>41005</c:v>
                </c:pt>
                <c:pt idx="139">
                  <c:v>41006</c:v>
                </c:pt>
                <c:pt idx="140">
                  <c:v>41007</c:v>
                </c:pt>
                <c:pt idx="141">
                  <c:v>41008</c:v>
                </c:pt>
                <c:pt idx="142">
                  <c:v>41009</c:v>
                </c:pt>
                <c:pt idx="143">
                  <c:v>41010</c:v>
                </c:pt>
                <c:pt idx="144">
                  <c:v>41011</c:v>
                </c:pt>
                <c:pt idx="145">
                  <c:v>41012</c:v>
                </c:pt>
                <c:pt idx="146">
                  <c:v>41013</c:v>
                </c:pt>
                <c:pt idx="147">
                  <c:v>41014</c:v>
                </c:pt>
                <c:pt idx="148">
                  <c:v>41015</c:v>
                </c:pt>
                <c:pt idx="149">
                  <c:v>41016</c:v>
                </c:pt>
                <c:pt idx="150">
                  <c:v>41017</c:v>
                </c:pt>
                <c:pt idx="151">
                  <c:v>41018</c:v>
                </c:pt>
                <c:pt idx="152">
                  <c:v>41019</c:v>
                </c:pt>
                <c:pt idx="153">
                  <c:v>41020</c:v>
                </c:pt>
                <c:pt idx="154">
                  <c:v>41021</c:v>
                </c:pt>
                <c:pt idx="155">
                  <c:v>41022</c:v>
                </c:pt>
                <c:pt idx="156">
                  <c:v>41023</c:v>
                </c:pt>
                <c:pt idx="157">
                  <c:v>41024</c:v>
                </c:pt>
                <c:pt idx="158">
                  <c:v>41025</c:v>
                </c:pt>
                <c:pt idx="159">
                  <c:v>41026</c:v>
                </c:pt>
                <c:pt idx="160">
                  <c:v>41027</c:v>
                </c:pt>
                <c:pt idx="161">
                  <c:v>41028</c:v>
                </c:pt>
                <c:pt idx="162">
                  <c:v>41029</c:v>
                </c:pt>
                <c:pt idx="163">
                  <c:v>41030</c:v>
                </c:pt>
                <c:pt idx="164">
                  <c:v>41031</c:v>
                </c:pt>
                <c:pt idx="165">
                  <c:v>41032</c:v>
                </c:pt>
                <c:pt idx="166">
                  <c:v>41033</c:v>
                </c:pt>
                <c:pt idx="167">
                  <c:v>41034</c:v>
                </c:pt>
                <c:pt idx="168">
                  <c:v>41035</c:v>
                </c:pt>
                <c:pt idx="169">
                  <c:v>41036</c:v>
                </c:pt>
                <c:pt idx="170">
                  <c:v>41037</c:v>
                </c:pt>
                <c:pt idx="171">
                  <c:v>41038</c:v>
                </c:pt>
                <c:pt idx="172">
                  <c:v>41039</c:v>
                </c:pt>
                <c:pt idx="173">
                  <c:v>41040</c:v>
                </c:pt>
                <c:pt idx="174">
                  <c:v>41041</c:v>
                </c:pt>
                <c:pt idx="175">
                  <c:v>41042</c:v>
                </c:pt>
                <c:pt idx="176">
                  <c:v>41043</c:v>
                </c:pt>
                <c:pt idx="177">
                  <c:v>41044</c:v>
                </c:pt>
                <c:pt idx="178">
                  <c:v>41045</c:v>
                </c:pt>
                <c:pt idx="179">
                  <c:v>41046</c:v>
                </c:pt>
                <c:pt idx="180">
                  <c:v>41047</c:v>
                </c:pt>
                <c:pt idx="181">
                  <c:v>41048</c:v>
                </c:pt>
                <c:pt idx="182">
                  <c:v>41049</c:v>
                </c:pt>
                <c:pt idx="183">
                  <c:v>41050</c:v>
                </c:pt>
                <c:pt idx="184">
                  <c:v>41051</c:v>
                </c:pt>
                <c:pt idx="185">
                  <c:v>41052</c:v>
                </c:pt>
                <c:pt idx="186">
                  <c:v>41053</c:v>
                </c:pt>
                <c:pt idx="187">
                  <c:v>41054</c:v>
                </c:pt>
                <c:pt idx="188">
                  <c:v>41055</c:v>
                </c:pt>
                <c:pt idx="189">
                  <c:v>41056</c:v>
                </c:pt>
                <c:pt idx="190">
                  <c:v>41057</c:v>
                </c:pt>
                <c:pt idx="191">
                  <c:v>41058</c:v>
                </c:pt>
                <c:pt idx="192">
                  <c:v>41059</c:v>
                </c:pt>
                <c:pt idx="193">
                  <c:v>41060</c:v>
                </c:pt>
                <c:pt idx="194">
                  <c:v>41061</c:v>
                </c:pt>
                <c:pt idx="195">
                  <c:v>41062</c:v>
                </c:pt>
                <c:pt idx="196">
                  <c:v>41063</c:v>
                </c:pt>
                <c:pt idx="197">
                  <c:v>41064</c:v>
                </c:pt>
                <c:pt idx="198">
                  <c:v>41065</c:v>
                </c:pt>
                <c:pt idx="199">
                  <c:v>41066</c:v>
                </c:pt>
                <c:pt idx="200">
                  <c:v>41067</c:v>
                </c:pt>
                <c:pt idx="201">
                  <c:v>41068</c:v>
                </c:pt>
                <c:pt idx="202">
                  <c:v>41069</c:v>
                </c:pt>
                <c:pt idx="203">
                  <c:v>41070</c:v>
                </c:pt>
                <c:pt idx="204">
                  <c:v>41071</c:v>
                </c:pt>
                <c:pt idx="205">
                  <c:v>41072</c:v>
                </c:pt>
                <c:pt idx="206">
                  <c:v>41073</c:v>
                </c:pt>
                <c:pt idx="207">
                  <c:v>41074</c:v>
                </c:pt>
              </c:numCache>
            </c:numRef>
          </c:cat>
          <c:val>
            <c:numRef>
              <c:f>white_production!$I$21:$I$228</c:f>
              <c:numCache>
                <c:formatCode>General</c:formatCode>
                <c:ptCount val="2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7">
                  <c:v>103.5</c:v>
                </c:pt>
                <c:pt idx="18">
                  <c:v>654.4</c:v>
                </c:pt>
                <c:pt idx="19">
                  <c:v>3103.7</c:v>
                </c:pt>
                <c:pt idx="20">
                  <c:v>4351.3</c:v>
                </c:pt>
                <c:pt idx="21">
                  <c:v>5612.7</c:v>
                </c:pt>
                <c:pt idx="22">
                  <c:v>7146.1549999999988</c:v>
                </c:pt>
                <c:pt idx="23">
                  <c:v>7377.0749999999998</c:v>
                </c:pt>
                <c:pt idx="24">
                  <c:v>7289.1750000000056</c:v>
                </c:pt>
                <c:pt idx="25">
                  <c:v>10076.825000000001</c:v>
                </c:pt>
                <c:pt idx="26">
                  <c:v>10597.424999999999</c:v>
                </c:pt>
                <c:pt idx="27">
                  <c:v>9904.534999999998</c:v>
                </c:pt>
                <c:pt idx="28">
                  <c:v>11584.669999999995</c:v>
                </c:pt>
                <c:pt idx="29">
                  <c:v>12602.780000000004</c:v>
                </c:pt>
                <c:pt idx="30">
                  <c:v>12893.474999999988</c:v>
                </c:pt>
                <c:pt idx="31">
                  <c:v>16516.607000000007</c:v>
                </c:pt>
                <c:pt idx="32">
                  <c:v>18543.565000000013</c:v>
                </c:pt>
                <c:pt idx="33">
                  <c:v>21527.589999999989</c:v>
                </c:pt>
                <c:pt idx="34">
                  <c:v>20740.080000000005</c:v>
                </c:pt>
                <c:pt idx="35">
                  <c:v>21420.400000000001</c:v>
                </c:pt>
                <c:pt idx="36">
                  <c:v>24194.090000000015</c:v>
                </c:pt>
                <c:pt idx="37">
                  <c:v>24195.239999999991</c:v>
                </c:pt>
                <c:pt idx="38">
                  <c:v>22672.229999999981</c:v>
                </c:pt>
                <c:pt idx="39">
                  <c:v>22376.929999999982</c:v>
                </c:pt>
                <c:pt idx="40">
                  <c:v>21089.720000000019</c:v>
                </c:pt>
                <c:pt idx="41">
                  <c:v>15363.975</c:v>
                </c:pt>
                <c:pt idx="42">
                  <c:v>10308.385000000057</c:v>
                </c:pt>
                <c:pt idx="43">
                  <c:v>13033.091999999993</c:v>
                </c:pt>
                <c:pt idx="44">
                  <c:v>15815.138999999966</c:v>
                </c:pt>
                <c:pt idx="45">
                  <c:v>21262.985000000008</c:v>
                </c:pt>
                <c:pt idx="46">
                  <c:v>24492.252</c:v>
                </c:pt>
                <c:pt idx="47">
                  <c:v>28162.400000000001</c:v>
                </c:pt>
                <c:pt idx="48">
                  <c:v>28578.9</c:v>
                </c:pt>
                <c:pt idx="49">
                  <c:v>28982.473999999929</c:v>
                </c:pt>
                <c:pt idx="50">
                  <c:v>28762.485999999939</c:v>
                </c:pt>
                <c:pt idx="51">
                  <c:v>30394.142000000178</c:v>
                </c:pt>
                <c:pt idx="52">
                  <c:v>31213.12899999991</c:v>
                </c:pt>
                <c:pt idx="53">
                  <c:v>31915.687000000013</c:v>
                </c:pt>
                <c:pt idx="54">
                  <c:v>31649.551000000072</c:v>
                </c:pt>
                <c:pt idx="55">
                  <c:v>31268.792999999969</c:v>
                </c:pt>
                <c:pt idx="56">
                  <c:v>29161.711999999919</c:v>
                </c:pt>
                <c:pt idx="57">
                  <c:v>29708.165000000037</c:v>
                </c:pt>
                <c:pt idx="58">
                  <c:v>30616.805000000073</c:v>
                </c:pt>
                <c:pt idx="59">
                  <c:v>31676.974999999908</c:v>
                </c:pt>
                <c:pt idx="60">
                  <c:v>32259.975000000093</c:v>
                </c:pt>
                <c:pt idx="61">
                  <c:v>31820.214999999851</c:v>
                </c:pt>
                <c:pt idx="62">
                  <c:v>31401.700000000186</c:v>
                </c:pt>
                <c:pt idx="63">
                  <c:v>33373.934999999961</c:v>
                </c:pt>
                <c:pt idx="64">
                  <c:v>32029.275000000001</c:v>
                </c:pt>
                <c:pt idx="65">
                  <c:v>32691.707000000031</c:v>
                </c:pt>
                <c:pt idx="66">
                  <c:v>32733.030000000075</c:v>
                </c:pt>
                <c:pt idx="67">
                  <c:v>32662.854999999887</c:v>
                </c:pt>
                <c:pt idx="68">
                  <c:v>31902.944999999927</c:v>
                </c:pt>
                <c:pt idx="69">
                  <c:v>33188.395000000113</c:v>
                </c:pt>
                <c:pt idx="70">
                  <c:v>32136.6</c:v>
                </c:pt>
                <c:pt idx="71">
                  <c:v>32574.659999999963</c:v>
                </c:pt>
                <c:pt idx="72">
                  <c:v>30884.524999999812</c:v>
                </c:pt>
                <c:pt idx="73">
                  <c:v>29811.770000000113</c:v>
                </c:pt>
                <c:pt idx="74">
                  <c:v>30690.730000000076</c:v>
                </c:pt>
                <c:pt idx="75">
                  <c:v>29347.504999999888</c:v>
                </c:pt>
                <c:pt idx="76">
                  <c:v>29545.440000000224</c:v>
                </c:pt>
                <c:pt idx="77">
                  <c:v>30454.294999999925</c:v>
                </c:pt>
                <c:pt idx="78">
                  <c:v>30573.85</c:v>
                </c:pt>
                <c:pt idx="79">
                  <c:v>32802.514999999854</c:v>
                </c:pt>
                <c:pt idx="80">
                  <c:v>32784.705000000075</c:v>
                </c:pt>
                <c:pt idx="81">
                  <c:v>34042.871000000086</c:v>
                </c:pt>
                <c:pt idx="82">
                  <c:v>35570.544999999925</c:v>
                </c:pt>
                <c:pt idx="83">
                  <c:v>35500.65</c:v>
                </c:pt>
                <c:pt idx="84">
                  <c:v>35077.455000000075</c:v>
                </c:pt>
                <c:pt idx="85">
                  <c:v>34805.739999999852</c:v>
                </c:pt>
                <c:pt idx="86">
                  <c:v>31901.18500000015</c:v>
                </c:pt>
                <c:pt idx="87">
                  <c:v>29977.214999999851</c:v>
                </c:pt>
                <c:pt idx="88">
                  <c:v>31334.083000000195</c:v>
                </c:pt>
                <c:pt idx="89">
                  <c:v>31519.184999999776</c:v>
                </c:pt>
                <c:pt idx="90">
                  <c:v>30885.380000000074</c:v>
                </c:pt>
                <c:pt idx="91">
                  <c:v>32727.125</c:v>
                </c:pt>
                <c:pt idx="92">
                  <c:v>32617.724999999999</c:v>
                </c:pt>
                <c:pt idx="93">
                  <c:v>33650.244999999923</c:v>
                </c:pt>
                <c:pt idx="94">
                  <c:v>32715.919999999925</c:v>
                </c:pt>
                <c:pt idx="95">
                  <c:v>34147.948000000048</c:v>
                </c:pt>
                <c:pt idx="96">
                  <c:v>32836.855000000076</c:v>
                </c:pt>
                <c:pt idx="97">
                  <c:v>31793.35</c:v>
                </c:pt>
                <c:pt idx="98">
                  <c:v>32781.68999999985</c:v>
                </c:pt>
                <c:pt idx="99">
                  <c:v>32512.3</c:v>
                </c:pt>
                <c:pt idx="100">
                  <c:v>29409.224999999999</c:v>
                </c:pt>
                <c:pt idx="102">
                  <c:v>29115.575000000001</c:v>
                </c:pt>
                <c:pt idx="103">
                  <c:v>30756.140000000225</c:v>
                </c:pt>
                <c:pt idx="104">
                  <c:v>31194.785000000149</c:v>
                </c:pt>
                <c:pt idx="105">
                  <c:v>30741.119999999926</c:v>
                </c:pt>
                <c:pt idx="106">
                  <c:v>30544.51499999985</c:v>
                </c:pt>
                <c:pt idx="107">
                  <c:v>32217.230000000076</c:v>
                </c:pt>
                <c:pt idx="108">
                  <c:v>33304.18999999985</c:v>
                </c:pt>
                <c:pt idx="109">
                  <c:v>33747.844999999928</c:v>
                </c:pt>
                <c:pt idx="110">
                  <c:v>34571.665000000226</c:v>
                </c:pt>
                <c:pt idx="111">
                  <c:v>34314.18999999985</c:v>
                </c:pt>
                <c:pt idx="112">
                  <c:v>33178.219999999928</c:v>
                </c:pt>
                <c:pt idx="113">
                  <c:v>32968.295000000297</c:v>
                </c:pt>
                <c:pt idx="114">
                  <c:v>32573.134999999776</c:v>
                </c:pt>
                <c:pt idx="115">
                  <c:v>31606.800000000374</c:v>
                </c:pt>
                <c:pt idx="116">
                  <c:v>33555.734999999775</c:v>
                </c:pt>
                <c:pt idx="117">
                  <c:v>31568.3</c:v>
                </c:pt>
                <c:pt idx="118">
                  <c:v>32720.434999999776</c:v>
                </c:pt>
                <c:pt idx="119">
                  <c:v>34231.830000000446</c:v>
                </c:pt>
                <c:pt idx="120">
                  <c:v>33612.584999999774</c:v>
                </c:pt>
                <c:pt idx="121">
                  <c:v>33811.594999999928</c:v>
                </c:pt>
                <c:pt idx="122">
                  <c:v>32764.875</c:v>
                </c:pt>
                <c:pt idx="123">
                  <c:v>34003.910000000149</c:v>
                </c:pt>
                <c:pt idx="124">
                  <c:v>31707.224999999999</c:v>
                </c:pt>
                <c:pt idx="125">
                  <c:v>33366.494999999552</c:v>
                </c:pt>
                <c:pt idx="126">
                  <c:v>33895.070000000298</c:v>
                </c:pt>
                <c:pt idx="127">
                  <c:v>33785.710000000152</c:v>
                </c:pt>
                <c:pt idx="128">
                  <c:v>34148.604999999705</c:v>
                </c:pt>
                <c:pt idx="129">
                  <c:v>31878.120000000297</c:v>
                </c:pt>
                <c:pt idx="130">
                  <c:v>30156.714999999851</c:v>
                </c:pt>
                <c:pt idx="131">
                  <c:v>30308.385000000148</c:v>
                </c:pt>
                <c:pt idx="132">
                  <c:v>29947.364999999852</c:v>
                </c:pt>
                <c:pt idx="133">
                  <c:v>28266.51499999985</c:v>
                </c:pt>
                <c:pt idx="134">
                  <c:v>30699.73500000015</c:v>
                </c:pt>
                <c:pt idx="135">
                  <c:v>29949.885000000148</c:v>
                </c:pt>
                <c:pt idx="136">
                  <c:v>30477.364999999852</c:v>
                </c:pt>
                <c:pt idx="137">
                  <c:v>30903.135000000148</c:v>
                </c:pt>
                <c:pt idx="138">
                  <c:v>29120.75</c:v>
                </c:pt>
                <c:pt idx="139">
                  <c:v>28259.8</c:v>
                </c:pt>
                <c:pt idx="140">
                  <c:v>28756.11000000015</c:v>
                </c:pt>
                <c:pt idx="141">
                  <c:v>26555.919999999554</c:v>
                </c:pt>
                <c:pt idx="142">
                  <c:v>26475.960000000148</c:v>
                </c:pt>
                <c:pt idx="143">
                  <c:v>22537.245000000297</c:v>
                </c:pt>
                <c:pt idx="144">
                  <c:v>20962.660000000149</c:v>
                </c:pt>
                <c:pt idx="145">
                  <c:v>17615.51499999985</c:v>
                </c:pt>
                <c:pt idx="146">
                  <c:v>18201.964999999851</c:v>
                </c:pt>
                <c:pt idx="147">
                  <c:v>18752.43999999985</c:v>
                </c:pt>
                <c:pt idx="148">
                  <c:v>16591.660000000149</c:v>
                </c:pt>
                <c:pt idx="149">
                  <c:v>16653.479999999701</c:v>
                </c:pt>
                <c:pt idx="150">
                  <c:v>17113.36000000015</c:v>
                </c:pt>
                <c:pt idx="151">
                  <c:v>14128.7</c:v>
                </c:pt>
                <c:pt idx="152">
                  <c:v>19585.330000000446</c:v>
                </c:pt>
                <c:pt idx="153">
                  <c:v>20510.129999999703</c:v>
                </c:pt>
                <c:pt idx="154">
                  <c:v>20018.469999999554</c:v>
                </c:pt>
                <c:pt idx="155">
                  <c:v>19425.805000000448</c:v>
                </c:pt>
                <c:pt idx="156">
                  <c:v>18511.020000000299</c:v>
                </c:pt>
                <c:pt idx="157">
                  <c:v>18517.964999999851</c:v>
                </c:pt>
                <c:pt idx="158">
                  <c:v>19626.885000000148</c:v>
                </c:pt>
                <c:pt idx="159">
                  <c:v>19360.494999999552</c:v>
                </c:pt>
                <c:pt idx="160">
                  <c:v>16984.089999999851</c:v>
                </c:pt>
                <c:pt idx="161">
                  <c:v>16696.104999999701</c:v>
                </c:pt>
                <c:pt idx="162">
                  <c:v>13339.980000000447</c:v>
                </c:pt>
                <c:pt idx="163">
                  <c:v>12305.3</c:v>
                </c:pt>
                <c:pt idx="164">
                  <c:v>12097.630000000447</c:v>
                </c:pt>
                <c:pt idx="165">
                  <c:v>11467.709999999404</c:v>
                </c:pt>
                <c:pt idx="166">
                  <c:v>10924.710000000148</c:v>
                </c:pt>
                <c:pt idx="167">
                  <c:v>10593.320000000298</c:v>
                </c:pt>
                <c:pt idx="168">
                  <c:v>10709.569999999552</c:v>
                </c:pt>
                <c:pt idx="169">
                  <c:v>9652.7200000002977</c:v>
                </c:pt>
                <c:pt idx="170">
                  <c:v>9812.8899999998503</c:v>
                </c:pt>
                <c:pt idx="171">
                  <c:v>10085.660000000149</c:v>
                </c:pt>
                <c:pt idx="172">
                  <c:v>9286.5099999994036</c:v>
                </c:pt>
                <c:pt idx="173">
                  <c:v>8922.2100000001483</c:v>
                </c:pt>
                <c:pt idx="174">
                  <c:v>8524.7000000000007</c:v>
                </c:pt>
                <c:pt idx="175">
                  <c:v>7044</c:v>
                </c:pt>
                <c:pt idx="176">
                  <c:v>6253.8600000001488</c:v>
                </c:pt>
                <c:pt idx="177">
                  <c:v>5779.8799999997018</c:v>
                </c:pt>
                <c:pt idx="178">
                  <c:v>6748.45</c:v>
                </c:pt>
                <c:pt idx="179">
                  <c:v>6909.2</c:v>
                </c:pt>
                <c:pt idx="180">
                  <c:v>3801.8100000001491</c:v>
                </c:pt>
                <c:pt idx="181">
                  <c:v>4436.1800000004469</c:v>
                </c:pt>
                <c:pt idx="182">
                  <c:v>4396.1299999997018</c:v>
                </c:pt>
                <c:pt idx="183">
                  <c:v>4612.3899999998512</c:v>
                </c:pt>
                <c:pt idx="184">
                  <c:v>3549.7899999998508</c:v>
                </c:pt>
                <c:pt idx="185">
                  <c:v>3271.230000000447</c:v>
                </c:pt>
                <c:pt idx="186">
                  <c:v>2874.6299999997018</c:v>
                </c:pt>
                <c:pt idx="187">
                  <c:v>2024.120000000298</c:v>
                </c:pt>
                <c:pt idx="188">
                  <c:v>2014.4</c:v>
                </c:pt>
                <c:pt idx="189">
                  <c:v>2412.2299999997022</c:v>
                </c:pt>
                <c:pt idx="190">
                  <c:v>2376.5850000001492</c:v>
                </c:pt>
                <c:pt idx="191">
                  <c:v>941.6</c:v>
                </c:pt>
                <c:pt idx="192">
                  <c:v>977.6</c:v>
                </c:pt>
                <c:pt idx="193">
                  <c:v>1002.55</c:v>
                </c:pt>
                <c:pt idx="194">
                  <c:v>744.43999999985101</c:v>
                </c:pt>
                <c:pt idx="195">
                  <c:v>842.76000000014903</c:v>
                </c:pt>
                <c:pt idx="196">
                  <c:v>866.220000000298</c:v>
                </c:pt>
                <c:pt idx="197">
                  <c:v>790.4</c:v>
                </c:pt>
                <c:pt idx="198">
                  <c:v>498.85</c:v>
                </c:pt>
                <c:pt idx="199">
                  <c:v>40405.521000000088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C2E-45CE-937B-52B730E60EAD}"/>
            </c:ext>
          </c:extLst>
        </c:ser>
        <c:ser>
          <c:idx val="6"/>
          <c:order val="6"/>
          <c:tx>
            <c:strRef>
              <c:f>white_production!$J$1:$J$20</c:f>
              <c:strCache>
                <c:ptCount val="20"/>
                <c:pt idx="0">
                  <c:v>2018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white_production!$C$21:$C$228</c:f>
              <c:numCache>
                <c:formatCode>m/d/yyyy</c:formatCode>
                <c:ptCount val="208"/>
                <c:pt idx="0">
                  <c:v>40867</c:v>
                </c:pt>
                <c:pt idx="1">
                  <c:v>40868</c:v>
                </c:pt>
                <c:pt idx="2">
                  <c:v>40869</c:v>
                </c:pt>
                <c:pt idx="3">
                  <c:v>40870</c:v>
                </c:pt>
                <c:pt idx="4">
                  <c:v>40871</c:v>
                </c:pt>
                <c:pt idx="5">
                  <c:v>40872</c:v>
                </c:pt>
                <c:pt idx="6">
                  <c:v>40873</c:v>
                </c:pt>
                <c:pt idx="7">
                  <c:v>40874</c:v>
                </c:pt>
                <c:pt idx="8">
                  <c:v>40875</c:v>
                </c:pt>
                <c:pt idx="9">
                  <c:v>40876</c:v>
                </c:pt>
                <c:pt idx="10">
                  <c:v>40877</c:v>
                </c:pt>
                <c:pt idx="11">
                  <c:v>40878</c:v>
                </c:pt>
                <c:pt idx="12">
                  <c:v>40879</c:v>
                </c:pt>
                <c:pt idx="13">
                  <c:v>40880</c:v>
                </c:pt>
                <c:pt idx="14">
                  <c:v>40881</c:v>
                </c:pt>
                <c:pt idx="15">
                  <c:v>40882</c:v>
                </c:pt>
                <c:pt idx="16">
                  <c:v>40883</c:v>
                </c:pt>
                <c:pt idx="17">
                  <c:v>40884</c:v>
                </c:pt>
                <c:pt idx="18">
                  <c:v>40885</c:v>
                </c:pt>
                <c:pt idx="19">
                  <c:v>40886</c:v>
                </c:pt>
                <c:pt idx="20">
                  <c:v>40887</c:v>
                </c:pt>
                <c:pt idx="21">
                  <c:v>40888</c:v>
                </c:pt>
                <c:pt idx="22">
                  <c:v>40889</c:v>
                </c:pt>
                <c:pt idx="23">
                  <c:v>40890</c:v>
                </c:pt>
                <c:pt idx="24">
                  <c:v>40891</c:v>
                </c:pt>
                <c:pt idx="25">
                  <c:v>40892</c:v>
                </c:pt>
                <c:pt idx="26">
                  <c:v>40893</c:v>
                </c:pt>
                <c:pt idx="27">
                  <c:v>40894</c:v>
                </c:pt>
                <c:pt idx="28">
                  <c:v>40895</c:v>
                </c:pt>
                <c:pt idx="29">
                  <c:v>40896</c:v>
                </c:pt>
                <c:pt idx="30">
                  <c:v>40897</c:v>
                </c:pt>
                <c:pt idx="31">
                  <c:v>40898</c:v>
                </c:pt>
                <c:pt idx="32">
                  <c:v>40899</c:v>
                </c:pt>
                <c:pt idx="33">
                  <c:v>40900</c:v>
                </c:pt>
                <c:pt idx="34">
                  <c:v>40901</c:v>
                </c:pt>
                <c:pt idx="35">
                  <c:v>40902</c:v>
                </c:pt>
                <c:pt idx="36">
                  <c:v>40903</c:v>
                </c:pt>
                <c:pt idx="37">
                  <c:v>40904</c:v>
                </c:pt>
                <c:pt idx="38">
                  <c:v>40905</c:v>
                </c:pt>
                <c:pt idx="39">
                  <c:v>40906</c:v>
                </c:pt>
                <c:pt idx="40">
                  <c:v>40907</c:v>
                </c:pt>
                <c:pt idx="41">
                  <c:v>40908</c:v>
                </c:pt>
                <c:pt idx="42">
                  <c:v>40909</c:v>
                </c:pt>
                <c:pt idx="43">
                  <c:v>40910</c:v>
                </c:pt>
                <c:pt idx="44">
                  <c:v>40911</c:v>
                </c:pt>
                <c:pt idx="45">
                  <c:v>40912</c:v>
                </c:pt>
                <c:pt idx="46">
                  <c:v>40913</c:v>
                </c:pt>
                <c:pt idx="47">
                  <c:v>40914</c:v>
                </c:pt>
                <c:pt idx="48">
                  <c:v>40915</c:v>
                </c:pt>
                <c:pt idx="49">
                  <c:v>40916</c:v>
                </c:pt>
                <c:pt idx="50">
                  <c:v>40917</c:v>
                </c:pt>
                <c:pt idx="51">
                  <c:v>40918</c:v>
                </c:pt>
                <c:pt idx="52">
                  <c:v>40919</c:v>
                </c:pt>
                <c:pt idx="53">
                  <c:v>40920</c:v>
                </c:pt>
                <c:pt idx="54">
                  <c:v>40921</c:v>
                </c:pt>
                <c:pt idx="55">
                  <c:v>40922</c:v>
                </c:pt>
                <c:pt idx="56">
                  <c:v>40923</c:v>
                </c:pt>
                <c:pt idx="57">
                  <c:v>40924</c:v>
                </c:pt>
                <c:pt idx="58">
                  <c:v>40925</c:v>
                </c:pt>
                <c:pt idx="59">
                  <c:v>40926</c:v>
                </c:pt>
                <c:pt idx="60">
                  <c:v>40927</c:v>
                </c:pt>
                <c:pt idx="61">
                  <c:v>40928</c:v>
                </c:pt>
                <c:pt idx="62">
                  <c:v>40929</c:v>
                </c:pt>
                <c:pt idx="63">
                  <c:v>40930</c:v>
                </c:pt>
                <c:pt idx="64">
                  <c:v>40931</c:v>
                </c:pt>
                <c:pt idx="65">
                  <c:v>40932</c:v>
                </c:pt>
                <c:pt idx="66">
                  <c:v>40933</c:v>
                </c:pt>
                <c:pt idx="67">
                  <c:v>40934</c:v>
                </c:pt>
                <c:pt idx="68">
                  <c:v>40935</c:v>
                </c:pt>
                <c:pt idx="69">
                  <c:v>40936</c:v>
                </c:pt>
                <c:pt idx="70">
                  <c:v>40937</c:v>
                </c:pt>
                <c:pt idx="71">
                  <c:v>40938</c:v>
                </c:pt>
                <c:pt idx="72">
                  <c:v>40939</c:v>
                </c:pt>
                <c:pt idx="73">
                  <c:v>40940</c:v>
                </c:pt>
                <c:pt idx="74">
                  <c:v>40941</c:v>
                </c:pt>
                <c:pt idx="75">
                  <c:v>40942</c:v>
                </c:pt>
                <c:pt idx="76">
                  <c:v>40943</c:v>
                </c:pt>
                <c:pt idx="77">
                  <c:v>40944</c:v>
                </c:pt>
                <c:pt idx="78">
                  <c:v>40945</c:v>
                </c:pt>
                <c:pt idx="79">
                  <c:v>40946</c:v>
                </c:pt>
                <c:pt idx="80">
                  <c:v>40947</c:v>
                </c:pt>
                <c:pt idx="81">
                  <c:v>40948</c:v>
                </c:pt>
                <c:pt idx="82">
                  <c:v>40949</c:v>
                </c:pt>
                <c:pt idx="83">
                  <c:v>40950</c:v>
                </c:pt>
                <c:pt idx="84">
                  <c:v>40951</c:v>
                </c:pt>
                <c:pt idx="85">
                  <c:v>40952</c:v>
                </c:pt>
                <c:pt idx="86">
                  <c:v>40953</c:v>
                </c:pt>
                <c:pt idx="87">
                  <c:v>40954</c:v>
                </c:pt>
                <c:pt idx="88">
                  <c:v>40955</c:v>
                </c:pt>
                <c:pt idx="89">
                  <c:v>40956</c:v>
                </c:pt>
                <c:pt idx="90">
                  <c:v>40957</c:v>
                </c:pt>
                <c:pt idx="91">
                  <c:v>40958</c:v>
                </c:pt>
                <c:pt idx="92">
                  <c:v>40959</c:v>
                </c:pt>
                <c:pt idx="93">
                  <c:v>40960</c:v>
                </c:pt>
                <c:pt idx="94">
                  <c:v>40961</c:v>
                </c:pt>
                <c:pt idx="95">
                  <c:v>40962</c:v>
                </c:pt>
                <c:pt idx="96">
                  <c:v>40963</c:v>
                </c:pt>
                <c:pt idx="97">
                  <c:v>40964</c:v>
                </c:pt>
                <c:pt idx="98">
                  <c:v>40965</c:v>
                </c:pt>
                <c:pt idx="99">
                  <c:v>40966</c:v>
                </c:pt>
                <c:pt idx="100">
                  <c:v>40967</c:v>
                </c:pt>
                <c:pt idx="101">
                  <c:v>40968</c:v>
                </c:pt>
                <c:pt idx="102">
                  <c:v>40969</c:v>
                </c:pt>
                <c:pt idx="103">
                  <c:v>40970</c:v>
                </c:pt>
                <c:pt idx="104">
                  <c:v>40971</c:v>
                </c:pt>
                <c:pt idx="105">
                  <c:v>40972</c:v>
                </c:pt>
                <c:pt idx="106">
                  <c:v>40973</c:v>
                </c:pt>
                <c:pt idx="107">
                  <c:v>40974</c:v>
                </c:pt>
                <c:pt idx="108">
                  <c:v>40975</c:v>
                </c:pt>
                <c:pt idx="109">
                  <c:v>40976</c:v>
                </c:pt>
                <c:pt idx="110">
                  <c:v>40977</c:v>
                </c:pt>
                <c:pt idx="111">
                  <c:v>40978</c:v>
                </c:pt>
                <c:pt idx="112">
                  <c:v>40979</c:v>
                </c:pt>
                <c:pt idx="113">
                  <c:v>40980</c:v>
                </c:pt>
                <c:pt idx="114">
                  <c:v>40981</c:v>
                </c:pt>
                <c:pt idx="115">
                  <c:v>40982</c:v>
                </c:pt>
                <c:pt idx="116">
                  <c:v>40983</c:v>
                </c:pt>
                <c:pt idx="117">
                  <c:v>40984</c:v>
                </c:pt>
                <c:pt idx="118">
                  <c:v>40985</c:v>
                </c:pt>
                <c:pt idx="119">
                  <c:v>40986</c:v>
                </c:pt>
                <c:pt idx="120">
                  <c:v>40987</c:v>
                </c:pt>
                <c:pt idx="121">
                  <c:v>40988</c:v>
                </c:pt>
                <c:pt idx="122">
                  <c:v>40989</c:v>
                </c:pt>
                <c:pt idx="123">
                  <c:v>40990</c:v>
                </c:pt>
                <c:pt idx="124">
                  <c:v>40991</c:v>
                </c:pt>
                <c:pt idx="125">
                  <c:v>40992</c:v>
                </c:pt>
                <c:pt idx="126">
                  <c:v>40993</c:v>
                </c:pt>
                <c:pt idx="127">
                  <c:v>40994</c:v>
                </c:pt>
                <c:pt idx="128">
                  <c:v>40995</c:v>
                </c:pt>
                <c:pt idx="129">
                  <c:v>40996</c:v>
                </c:pt>
                <c:pt idx="130">
                  <c:v>40997</c:v>
                </c:pt>
                <c:pt idx="131">
                  <c:v>40998</c:v>
                </c:pt>
                <c:pt idx="132">
                  <c:v>40999</c:v>
                </c:pt>
                <c:pt idx="133">
                  <c:v>41000</c:v>
                </c:pt>
                <c:pt idx="134">
                  <c:v>41001</c:v>
                </c:pt>
                <c:pt idx="135">
                  <c:v>41002</c:v>
                </c:pt>
                <c:pt idx="136">
                  <c:v>41003</c:v>
                </c:pt>
                <c:pt idx="137">
                  <c:v>41004</c:v>
                </c:pt>
                <c:pt idx="138">
                  <c:v>41005</c:v>
                </c:pt>
                <c:pt idx="139">
                  <c:v>41006</c:v>
                </c:pt>
                <c:pt idx="140">
                  <c:v>41007</c:v>
                </c:pt>
                <c:pt idx="141">
                  <c:v>41008</c:v>
                </c:pt>
                <c:pt idx="142">
                  <c:v>41009</c:v>
                </c:pt>
                <c:pt idx="143">
                  <c:v>41010</c:v>
                </c:pt>
                <c:pt idx="144">
                  <c:v>41011</c:v>
                </c:pt>
                <c:pt idx="145">
                  <c:v>41012</c:v>
                </c:pt>
                <c:pt idx="146">
                  <c:v>41013</c:v>
                </c:pt>
                <c:pt idx="147">
                  <c:v>41014</c:v>
                </c:pt>
                <c:pt idx="148">
                  <c:v>41015</c:v>
                </c:pt>
                <c:pt idx="149">
                  <c:v>41016</c:v>
                </c:pt>
                <c:pt idx="150">
                  <c:v>41017</c:v>
                </c:pt>
                <c:pt idx="151">
                  <c:v>41018</c:v>
                </c:pt>
                <c:pt idx="152">
                  <c:v>41019</c:v>
                </c:pt>
                <c:pt idx="153">
                  <c:v>41020</c:v>
                </c:pt>
                <c:pt idx="154">
                  <c:v>41021</c:v>
                </c:pt>
                <c:pt idx="155">
                  <c:v>41022</c:v>
                </c:pt>
                <c:pt idx="156">
                  <c:v>41023</c:v>
                </c:pt>
                <c:pt idx="157">
                  <c:v>41024</c:v>
                </c:pt>
                <c:pt idx="158">
                  <c:v>41025</c:v>
                </c:pt>
                <c:pt idx="159">
                  <c:v>41026</c:v>
                </c:pt>
                <c:pt idx="160">
                  <c:v>41027</c:v>
                </c:pt>
                <c:pt idx="161">
                  <c:v>41028</c:v>
                </c:pt>
                <c:pt idx="162">
                  <c:v>41029</c:v>
                </c:pt>
                <c:pt idx="163">
                  <c:v>41030</c:v>
                </c:pt>
                <c:pt idx="164">
                  <c:v>41031</c:v>
                </c:pt>
                <c:pt idx="165">
                  <c:v>41032</c:v>
                </c:pt>
                <c:pt idx="166">
                  <c:v>41033</c:v>
                </c:pt>
                <c:pt idx="167">
                  <c:v>41034</c:v>
                </c:pt>
                <c:pt idx="168">
                  <c:v>41035</c:v>
                </c:pt>
                <c:pt idx="169">
                  <c:v>41036</c:v>
                </c:pt>
                <c:pt idx="170">
                  <c:v>41037</c:v>
                </c:pt>
                <c:pt idx="171">
                  <c:v>41038</c:v>
                </c:pt>
                <c:pt idx="172">
                  <c:v>41039</c:v>
                </c:pt>
                <c:pt idx="173">
                  <c:v>41040</c:v>
                </c:pt>
                <c:pt idx="174">
                  <c:v>41041</c:v>
                </c:pt>
                <c:pt idx="175">
                  <c:v>41042</c:v>
                </c:pt>
                <c:pt idx="176">
                  <c:v>41043</c:v>
                </c:pt>
                <c:pt idx="177">
                  <c:v>41044</c:v>
                </c:pt>
                <c:pt idx="178">
                  <c:v>41045</c:v>
                </c:pt>
                <c:pt idx="179">
                  <c:v>41046</c:v>
                </c:pt>
                <c:pt idx="180">
                  <c:v>41047</c:v>
                </c:pt>
                <c:pt idx="181">
                  <c:v>41048</c:v>
                </c:pt>
                <c:pt idx="182">
                  <c:v>41049</c:v>
                </c:pt>
                <c:pt idx="183">
                  <c:v>41050</c:v>
                </c:pt>
                <c:pt idx="184">
                  <c:v>41051</c:v>
                </c:pt>
                <c:pt idx="185">
                  <c:v>41052</c:v>
                </c:pt>
                <c:pt idx="186">
                  <c:v>41053</c:v>
                </c:pt>
                <c:pt idx="187">
                  <c:v>41054</c:v>
                </c:pt>
                <c:pt idx="188">
                  <c:v>41055</c:v>
                </c:pt>
                <c:pt idx="189">
                  <c:v>41056</c:v>
                </c:pt>
                <c:pt idx="190">
                  <c:v>41057</c:v>
                </c:pt>
                <c:pt idx="191">
                  <c:v>41058</c:v>
                </c:pt>
                <c:pt idx="192">
                  <c:v>41059</c:v>
                </c:pt>
                <c:pt idx="193">
                  <c:v>41060</c:v>
                </c:pt>
                <c:pt idx="194">
                  <c:v>41061</c:v>
                </c:pt>
                <c:pt idx="195">
                  <c:v>41062</c:v>
                </c:pt>
                <c:pt idx="196">
                  <c:v>41063</c:v>
                </c:pt>
                <c:pt idx="197">
                  <c:v>41064</c:v>
                </c:pt>
                <c:pt idx="198">
                  <c:v>41065</c:v>
                </c:pt>
                <c:pt idx="199">
                  <c:v>41066</c:v>
                </c:pt>
                <c:pt idx="200">
                  <c:v>41067</c:v>
                </c:pt>
                <c:pt idx="201">
                  <c:v>41068</c:v>
                </c:pt>
                <c:pt idx="202">
                  <c:v>41069</c:v>
                </c:pt>
                <c:pt idx="203">
                  <c:v>41070</c:v>
                </c:pt>
                <c:pt idx="204">
                  <c:v>41071</c:v>
                </c:pt>
                <c:pt idx="205">
                  <c:v>41072</c:v>
                </c:pt>
                <c:pt idx="206">
                  <c:v>41073</c:v>
                </c:pt>
                <c:pt idx="207">
                  <c:v>41074</c:v>
                </c:pt>
              </c:numCache>
            </c:numRef>
          </c:cat>
          <c:val>
            <c:numRef>
              <c:f>white_production!$J$21:$J$228</c:f>
              <c:numCache>
                <c:formatCode>General</c:formatCode>
                <c:ptCount val="208"/>
                <c:pt idx="3">
                  <c:v>1072.25</c:v>
                </c:pt>
                <c:pt idx="4">
                  <c:v>117</c:v>
                </c:pt>
                <c:pt idx="5">
                  <c:v>169.5</c:v>
                </c:pt>
                <c:pt idx="6">
                  <c:v>244.5</c:v>
                </c:pt>
                <c:pt idx="7">
                  <c:v>1358.05</c:v>
                </c:pt>
                <c:pt idx="8">
                  <c:v>1727.05</c:v>
                </c:pt>
                <c:pt idx="9">
                  <c:v>1995.6</c:v>
                </c:pt>
                <c:pt idx="10">
                  <c:v>3203.3100000000004</c:v>
                </c:pt>
                <c:pt idx="11">
                  <c:v>3772.4649999999992</c:v>
                </c:pt>
                <c:pt idx="12">
                  <c:v>3999.35</c:v>
                </c:pt>
                <c:pt idx="13">
                  <c:v>4385.9750000000004</c:v>
                </c:pt>
                <c:pt idx="14">
                  <c:v>5311.35</c:v>
                </c:pt>
                <c:pt idx="15">
                  <c:v>5530.8349999999973</c:v>
                </c:pt>
                <c:pt idx="16">
                  <c:v>6151.4250000000002</c:v>
                </c:pt>
                <c:pt idx="17">
                  <c:v>6504.25</c:v>
                </c:pt>
                <c:pt idx="18">
                  <c:v>8315.2250000000004</c:v>
                </c:pt>
                <c:pt idx="19">
                  <c:v>8994.2599999999984</c:v>
                </c:pt>
                <c:pt idx="20">
                  <c:v>10430.930000000004</c:v>
                </c:pt>
                <c:pt idx="21">
                  <c:v>11975.790999999992</c:v>
                </c:pt>
                <c:pt idx="22">
                  <c:v>14175.98600000001</c:v>
                </c:pt>
                <c:pt idx="23">
                  <c:v>13703.773999999999</c:v>
                </c:pt>
                <c:pt idx="24">
                  <c:v>14066.284999999985</c:v>
                </c:pt>
                <c:pt idx="25">
                  <c:v>15354.685000000009</c:v>
                </c:pt>
                <c:pt idx="26">
                  <c:v>16420.2</c:v>
                </c:pt>
                <c:pt idx="27">
                  <c:v>16096.769999999995</c:v>
                </c:pt>
                <c:pt idx="28">
                  <c:v>16420.285000000011</c:v>
                </c:pt>
                <c:pt idx="29">
                  <c:v>16974.844999999994</c:v>
                </c:pt>
                <c:pt idx="30">
                  <c:v>18282.875</c:v>
                </c:pt>
                <c:pt idx="31">
                  <c:v>19480.325000000001</c:v>
                </c:pt>
                <c:pt idx="32">
                  <c:v>19625.089999999989</c:v>
                </c:pt>
                <c:pt idx="33">
                  <c:v>22197.530000000028</c:v>
                </c:pt>
                <c:pt idx="34">
                  <c:v>22307.989999999991</c:v>
                </c:pt>
                <c:pt idx="35">
                  <c:v>23855.444999999971</c:v>
                </c:pt>
                <c:pt idx="36">
                  <c:v>25770.900000000045</c:v>
                </c:pt>
                <c:pt idx="37">
                  <c:v>24057.924999999999</c:v>
                </c:pt>
                <c:pt idx="38">
                  <c:v>24004.660000000011</c:v>
                </c:pt>
                <c:pt idx="39">
                  <c:v>19439.654999999981</c:v>
                </c:pt>
                <c:pt idx="40">
                  <c:v>17569.5</c:v>
                </c:pt>
                <c:pt idx="41">
                  <c:v>14683.275</c:v>
                </c:pt>
                <c:pt idx="42">
                  <c:v>12366.779999999981</c:v>
                </c:pt>
                <c:pt idx="43">
                  <c:v>13762.25</c:v>
                </c:pt>
                <c:pt idx="44">
                  <c:v>16350.35</c:v>
                </c:pt>
                <c:pt idx="45">
                  <c:v>21630.95499999998</c:v>
                </c:pt>
                <c:pt idx="46">
                  <c:v>25870.845000000019</c:v>
                </c:pt>
                <c:pt idx="47">
                  <c:v>29023.770000000019</c:v>
                </c:pt>
                <c:pt idx="48">
                  <c:v>27306.334999999963</c:v>
                </c:pt>
                <c:pt idx="49">
                  <c:v>27951.359999999964</c:v>
                </c:pt>
                <c:pt idx="50">
                  <c:v>30612.150000000092</c:v>
                </c:pt>
                <c:pt idx="51">
                  <c:v>30689.32999999998</c:v>
                </c:pt>
                <c:pt idx="52">
                  <c:v>32173.775000000001</c:v>
                </c:pt>
                <c:pt idx="53">
                  <c:v>32037.084999999963</c:v>
                </c:pt>
                <c:pt idx="54">
                  <c:v>32444.724999999999</c:v>
                </c:pt>
                <c:pt idx="55">
                  <c:v>31571.484999999964</c:v>
                </c:pt>
                <c:pt idx="56">
                  <c:v>30380.660000000149</c:v>
                </c:pt>
                <c:pt idx="57">
                  <c:v>30254.084999999963</c:v>
                </c:pt>
                <c:pt idx="58">
                  <c:v>29920.834999999963</c:v>
                </c:pt>
                <c:pt idx="59">
                  <c:v>30611.840000000037</c:v>
                </c:pt>
                <c:pt idx="60">
                  <c:v>29018.690000000039</c:v>
                </c:pt>
                <c:pt idx="61">
                  <c:v>31078.325000000001</c:v>
                </c:pt>
                <c:pt idx="62">
                  <c:v>30677.525000000001</c:v>
                </c:pt>
                <c:pt idx="63">
                  <c:v>29966.464999999851</c:v>
                </c:pt>
                <c:pt idx="64">
                  <c:v>28143.555000000073</c:v>
                </c:pt>
                <c:pt idx="65">
                  <c:v>27645.15</c:v>
                </c:pt>
                <c:pt idx="66">
                  <c:v>28243.45</c:v>
                </c:pt>
                <c:pt idx="67">
                  <c:v>29990.730000000076</c:v>
                </c:pt>
                <c:pt idx="68">
                  <c:v>30863.789999999852</c:v>
                </c:pt>
                <c:pt idx="69">
                  <c:v>30278.6</c:v>
                </c:pt>
                <c:pt idx="70">
                  <c:v>30473.855000000076</c:v>
                </c:pt>
                <c:pt idx="71">
                  <c:v>28641.200000000001</c:v>
                </c:pt>
                <c:pt idx="72">
                  <c:v>28085.200000000001</c:v>
                </c:pt>
                <c:pt idx="73">
                  <c:v>27984.215000000037</c:v>
                </c:pt>
                <c:pt idx="74">
                  <c:v>28869.234999999964</c:v>
                </c:pt>
                <c:pt idx="75">
                  <c:v>26903.794999999925</c:v>
                </c:pt>
                <c:pt idx="76">
                  <c:v>25399.8</c:v>
                </c:pt>
                <c:pt idx="77">
                  <c:v>21527.290000000037</c:v>
                </c:pt>
                <c:pt idx="78">
                  <c:v>20459.265000000036</c:v>
                </c:pt>
                <c:pt idx="79">
                  <c:v>20570.609999999964</c:v>
                </c:pt>
                <c:pt idx="80">
                  <c:v>24234.679999999888</c:v>
                </c:pt>
                <c:pt idx="81">
                  <c:v>27928.125</c:v>
                </c:pt>
                <c:pt idx="82">
                  <c:v>28589.4</c:v>
                </c:pt>
                <c:pt idx="83">
                  <c:v>29759.255000000074</c:v>
                </c:pt>
                <c:pt idx="84">
                  <c:v>28814.885000000148</c:v>
                </c:pt>
                <c:pt idx="85">
                  <c:v>30578.075000000001</c:v>
                </c:pt>
                <c:pt idx="86">
                  <c:v>29783.629999999703</c:v>
                </c:pt>
                <c:pt idx="87">
                  <c:v>31061.490000000224</c:v>
                </c:pt>
                <c:pt idx="88">
                  <c:v>32112.605000000076</c:v>
                </c:pt>
                <c:pt idx="89">
                  <c:v>31483.719999999925</c:v>
                </c:pt>
                <c:pt idx="90">
                  <c:v>30874.205000000075</c:v>
                </c:pt>
                <c:pt idx="91">
                  <c:v>31297.694999999927</c:v>
                </c:pt>
                <c:pt idx="92">
                  <c:v>30317.68999999985</c:v>
                </c:pt>
                <c:pt idx="93">
                  <c:v>30219.535000000149</c:v>
                </c:pt>
                <c:pt idx="94">
                  <c:v>30313.13999999985</c:v>
                </c:pt>
                <c:pt idx="95">
                  <c:v>30116.565000000224</c:v>
                </c:pt>
                <c:pt idx="96">
                  <c:v>32847.159999999778</c:v>
                </c:pt>
                <c:pt idx="97">
                  <c:v>30967.544999999925</c:v>
                </c:pt>
                <c:pt idx="98">
                  <c:v>30515.130000000074</c:v>
                </c:pt>
                <c:pt idx="99">
                  <c:v>29496.130000000074</c:v>
                </c:pt>
                <c:pt idx="100">
                  <c:v>30392.519999999924</c:v>
                </c:pt>
                <c:pt idx="102">
                  <c:v>29679.61000000015</c:v>
                </c:pt>
                <c:pt idx="103">
                  <c:v>30019.055000000073</c:v>
                </c:pt>
                <c:pt idx="104">
                  <c:v>28988.619999999926</c:v>
                </c:pt>
                <c:pt idx="105">
                  <c:v>26988.734999999775</c:v>
                </c:pt>
                <c:pt idx="106">
                  <c:v>26277.245000000297</c:v>
                </c:pt>
                <c:pt idx="107">
                  <c:v>24933.739999999852</c:v>
                </c:pt>
                <c:pt idx="108">
                  <c:v>25611.825000000001</c:v>
                </c:pt>
                <c:pt idx="109">
                  <c:v>25468.105000000076</c:v>
                </c:pt>
                <c:pt idx="110">
                  <c:v>24203.414999999852</c:v>
                </c:pt>
                <c:pt idx="111">
                  <c:v>24262.944999999927</c:v>
                </c:pt>
                <c:pt idx="112">
                  <c:v>25801.285000000149</c:v>
                </c:pt>
                <c:pt idx="113">
                  <c:v>24831.830000000075</c:v>
                </c:pt>
                <c:pt idx="114">
                  <c:v>27231.174999999999</c:v>
                </c:pt>
                <c:pt idx="115">
                  <c:v>27628.094999999925</c:v>
                </c:pt>
                <c:pt idx="116">
                  <c:v>26997.205000000075</c:v>
                </c:pt>
                <c:pt idx="117">
                  <c:v>27509.025000000001</c:v>
                </c:pt>
                <c:pt idx="118">
                  <c:v>27342.130000000074</c:v>
                </c:pt>
                <c:pt idx="119">
                  <c:v>26693.65</c:v>
                </c:pt>
                <c:pt idx="120">
                  <c:v>25702.36000000015</c:v>
                </c:pt>
                <c:pt idx="121">
                  <c:v>26719.3</c:v>
                </c:pt>
                <c:pt idx="122">
                  <c:v>26561</c:v>
                </c:pt>
                <c:pt idx="123">
                  <c:v>26463.469999999925</c:v>
                </c:pt>
                <c:pt idx="124">
                  <c:v>26208.299999999628</c:v>
                </c:pt>
                <c:pt idx="125">
                  <c:v>25685.460000000148</c:v>
                </c:pt>
                <c:pt idx="126">
                  <c:v>23587.864999999852</c:v>
                </c:pt>
                <c:pt idx="127">
                  <c:v>22855.375000000371</c:v>
                </c:pt>
                <c:pt idx="128">
                  <c:v>21022.604999999701</c:v>
                </c:pt>
                <c:pt idx="129">
                  <c:v>22973.960000000148</c:v>
                </c:pt>
                <c:pt idx="130">
                  <c:v>23659.069999999927</c:v>
                </c:pt>
                <c:pt idx="131">
                  <c:v>22574.289999999852</c:v>
                </c:pt>
                <c:pt idx="132">
                  <c:v>22832.335000000148</c:v>
                </c:pt>
                <c:pt idx="133">
                  <c:v>23023.06499999985</c:v>
                </c:pt>
                <c:pt idx="134">
                  <c:v>22363.900000000373</c:v>
                </c:pt>
                <c:pt idx="135">
                  <c:v>20305.130000000074</c:v>
                </c:pt>
                <c:pt idx="136">
                  <c:v>18709.944999999927</c:v>
                </c:pt>
                <c:pt idx="137">
                  <c:v>16061.829999999702</c:v>
                </c:pt>
                <c:pt idx="138">
                  <c:v>15263.740000000224</c:v>
                </c:pt>
                <c:pt idx="139">
                  <c:v>15314.11000000015</c:v>
                </c:pt>
                <c:pt idx="140">
                  <c:v>15101.569999999552</c:v>
                </c:pt>
                <c:pt idx="141">
                  <c:v>14627.870000000297</c:v>
                </c:pt>
                <c:pt idx="142">
                  <c:v>13149.45</c:v>
                </c:pt>
                <c:pt idx="143">
                  <c:v>9900.429999999702</c:v>
                </c:pt>
                <c:pt idx="144">
                  <c:v>7941.8350000001492</c:v>
                </c:pt>
                <c:pt idx="145">
                  <c:v>5994.15</c:v>
                </c:pt>
                <c:pt idx="146">
                  <c:v>5329.0600000001486</c:v>
                </c:pt>
                <c:pt idx="147">
                  <c:v>4895</c:v>
                </c:pt>
                <c:pt idx="148">
                  <c:v>4674.9399999998514</c:v>
                </c:pt>
                <c:pt idx="149">
                  <c:v>4448.1399999998512</c:v>
                </c:pt>
                <c:pt idx="150">
                  <c:v>5338.2400000002235</c:v>
                </c:pt>
                <c:pt idx="151">
                  <c:v>6015.75</c:v>
                </c:pt>
                <c:pt idx="152">
                  <c:v>6572.4349999997767</c:v>
                </c:pt>
                <c:pt idx="153">
                  <c:v>6687.05</c:v>
                </c:pt>
                <c:pt idx="154">
                  <c:v>6342.4400000002233</c:v>
                </c:pt>
                <c:pt idx="155">
                  <c:v>6532.7749999999996</c:v>
                </c:pt>
                <c:pt idx="156">
                  <c:v>6652.9250000000002</c:v>
                </c:pt>
                <c:pt idx="157">
                  <c:v>6560.5</c:v>
                </c:pt>
                <c:pt idx="158">
                  <c:v>5228.3900000002232</c:v>
                </c:pt>
                <c:pt idx="159">
                  <c:v>5684.8799999997018</c:v>
                </c:pt>
                <c:pt idx="160">
                  <c:v>5233.8600000001488</c:v>
                </c:pt>
                <c:pt idx="161">
                  <c:v>4430.8500000000004</c:v>
                </c:pt>
                <c:pt idx="162">
                  <c:v>4552.3899999998512</c:v>
                </c:pt>
                <c:pt idx="163">
                  <c:v>3982.05</c:v>
                </c:pt>
                <c:pt idx="164">
                  <c:v>2895.5100000001489</c:v>
                </c:pt>
                <c:pt idx="165">
                  <c:v>2904.75</c:v>
                </c:pt>
                <c:pt idx="166">
                  <c:v>2588.4499999999998</c:v>
                </c:pt>
                <c:pt idx="167">
                  <c:v>3043.85</c:v>
                </c:pt>
                <c:pt idx="168">
                  <c:v>2915.0600000001491</c:v>
                </c:pt>
                <c:pt idx="169">
                  <c:v>2545.4699999995528</c:v>
                </c:pt>
                <c:pt idx="170">
                  <c:v>2921.2600000001489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C2E-45CE-937B-52B730E60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7392256"/>
        <c:axId val="887387664"/>
      </c:lineChart>
      <c:dateAx>
        <c:axId val="88739225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387664"/>
        <c:crosses val="autoZero"/>
        <c:auto val="1"/>
        <c:lblOffset val="100"/>
        <c:baseTimeUnit val="days"/>
      </c:dateAx>
      <c:valAx>
        <c:axId val="88738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39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raw production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raw_production!$D$1:$D$15</c:f>
              <c:strCache>
                <c:ptCount val="15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raw_production!$C$16:$C$228</c:f>
              <c:numCache>
                <c:formatCode>m/d/yyyy</c:formatCode>
                <c:ptCount val="213"/>
                <c:pt idx="0">
                  <c:v>40862</c:v>
                </c:pt>
                <c:pt idx="1">
                  <c:v>40863</c:v>
                </c:pt>
                <c:pt idx="2">
                  <c:v>40864</c:v>
                </c:pt>
                <c:pt idx="3">
                  <c:v>40865</c:v>
                </c:pt>
                <c:pt idx="4">
                  <c:v>40866</c:v>
                </c:pt>
                <c:pt idx="5">
                  <c:v>40867</c:v>
                </c:pt>
                <c:pt idx="6">
                  <c:v>40868</c:v>
                </c:pt>
                <c:pt idx="7">
                  <c:v>40869</c:v>
                </c:pt>
                <c:pt idx="8">
                  <c:v>40870</c:v>
                </c:pt>
                <c:pt idx="9">
                  <c:v>40871</c:v>
                </c:pt>
                <c:pt idx="10">
                  <c:v>40872</c:v>
                </c:pt>
                <c:pt idx="11">
                  <c:v>40873</c:v>
                </c:pt>
                <c:pt idx="12">
                  <c:v>40874</c:v>
                </c:pt>
                <c:pt idx="13">
                  <c:v>40875</c:v>
                </c:pt>
                <c:pt idx="14">
                  <c:v>40876</c:v>
                </c:pt>
                <c:pt idx="15">
                  <c:v>40877</c:v>
                </c:pt>
                <c:pt idx="16">
                  <c:v>40878</c:v>
                </c:pt>
                <c:pt idx="17">
                  <c:v>40879</c:v>
                </c:pt>
                <c:pt idx="18">
                  <c:v>40880</c:v>
                </c:pt>
                <c:pt idx="19">
                  <c:v>40881</c:v>
                </c:pt>
                <c:pt idx="20">
                  <c:v>40882</c:v>
                </c:pt>
                <c:pt idx="21">
                  <c:v>40883</c:v>
                </c:pt>
                <c:pt idx="22">
                  <c:v>40884</c:v>
                </c:pt>
                <c:pt idx="23">
                  <c:v>40885</c:v>
                </c:pt>
                <c:pt idx="24">
                  <c:v>40886</c:v>
                </c:pt>
                <c:pt idx="25">
                  <c:v>40887</c:v>
                </c:pt>
                <c:pt idx="26">
                  <c:v>40888</c:v>
                </c:pt>
                <c:pt idx="27">
                  <c:v>40889</c:v>
                </c:pt>
                <c:pt idx="28">
                  <c:v>40890</c:v>
                </c:pt>
                <c:pt idx="29">
                  <c:v>40891</c:v>
                </c:pt>
                <c:pt idx="30">
                  <c:v>40892</c:v>
                </c:pt>
                <c:pt idx="31">
                  <c:v>40893</c:v>
                </c:pt>
                <c:pt idx="32">
                  <c:v>40894</c:v>
                </c:pt>
                <c:pt idx="33">
                  <c:v>40895</c:v>
                </c:pt>
                <c:pt idx="34">
                  <c:v>40896</c:v>
                </c:pt>
                <c:pt idx="35">
                  <c:v>40897</c:v>
                </c:pt>
                <c:pt idx="36">
                  <c:v>40898</c:v>
                </c:pt>
                <c:pt idx="37">
                  <c:v>40899</c:v>
                </c:pt>
                <c:pt idx="38">
                  <c:v>40900</c:v>
                </c:pt>
                <c:pt idx="39">
                  <c:v>40901</c:v>
                </c:pt>
                <c:pt idx="40">
                  <c:v>40902</c:v>
                </c:pt>
                <c:pt idx="41">
                  <c:v>40903</c:v>
                </c:pt>
                <c:pt idx="42">
                  <c:v>40904</c:v>
                </c:pt>
                <c:pt idx="43">
                  <c:v>40905</c:v>
                </c:pt>
                <c:pt idx="44">
                  <c:v>40906</c:v>
                </c:pt>
                <c:pt idx="45">
                  <c:v>40907</c:v>
                </c:pt>
                <c:pt idx="46">
                  <c:v>40908</c:v>
                </c:pt>
                <c:pt idx="47">
                  <c:v>40909</c:v>
                </c:pt>
                <c:pt idx="48">
                  <c:v>40910</c:v>
                </c:pt>
                <c:pt idx="49">
                  <c:v>40911</c:v>
                </c:pt>
                <c:pt idx="50">
                  <c:v>40912</c:v>
                </c:pt>
                <c:pt idx="51">
                  <c:v>40913</c:v>
                </c:pt>
                <c:pt idx="52">
                  <c:v>40914</c:v>
                </c:pt>
                <c:pt idx="53">
                  <c:v>40915</c:v>
                </c:pt>
                <c:pt idx="54">
                  <c:v>40916</c:v>
                </c:pt>
                <c:pt idx="55">
                  <c:v>40917</c:v>
                </c:pt>
                <c:pt idx="56">
                  <c:v>40918</c:v>
                </c:pt>
                <c:pt idx="57">
                  <c:v>40919</c:v>
                </c:pt>
                <c:pt idx="58">
                  <c:v>40920</c:v>
                </c:pt>
                <c:pt idx="59">
                  <c:v>40921</c:v>
                </c:pt>
                <c:pt idx="60">
                  <c:v>40922</c:v>
                </c:pt>
                <c:pt idx="61">
                  <c:v>40923</c:v>
                </c:pt>
                <c:pt idx="62">
                  <c:v>40924</c:v>
                </c:pt>
                <c:pt idx="63">
                  <c:v>40925</c:v>
                </c:pt>
                <c:pt idx="64">
                  <c:v>40926</c:v>
                </c:pt>
                <c:pt idx="65">
                  <c:v>40927</c:v>
                </c:pt>
                <c:pt idx="66">
                  <c:v>40928</c:v>
                </c:pt>
                <c:pt idx="67">
                  <c:v>40929</c:v>
                </c:pt>
                <c:pt idx="68">
                  <c:v>40930</c:v>
                </c:pt>
                <c:pt idx="69">
                  <c:v>40931</c:v>
                </c:pt>
                <c:pt idx="70">
                  <c:v>40932</c:v>
                </c:pt>
                <c:pt idx="71">
                  <c:v>40933</c:v>
                </c:pt>
                <c:pt idx="72">
                  <c:v>40934</c:v>
                </c:pt>
                <c:pt idx="73">
                  <c:v>40935</c:v>
                </c:pt>
                <c:pt idx="74">
                  <c:v>40936</c:v>
                </c:pt>
                <c:pt idx="75">
                  <c:v>40937</c:v>
                </c:pt>
                <c:pt idx="76">
                  <c:v>40938</c:v>
                </c:pt>
                <c:pt idx="77">
                  <c:v>40939</c:v>
                </c:pt>
                <c:pt idx="78">
                  <c:v>40940</c:v>
                </c:pt>
                <c:pt idx="79">
                  <c:v>40941</c:v>
                </c:pt>
                <c:pt idx="80">
                  <c:v>40942</c:v>
                </c:pt>
                <c:pt idx="81">
                  <c:v>40943</c:v>
                </c:pt>
                <c:pt idx="82">
                  <c:v>40944</c:v>
                </c:pt>
                <c:pt idx="83">
                  <c:v>40945</c:v>
                </c:pt>
                <c:pt idx="84">
                  <c:v>40946</c:v>
                </c:pt>
                <c:pt idx="85">
                  <c:v>40947</c:v>
                </c:pt>
                <c:pt idx="86">
                  <c:v>40948</c:v>
                </c:pt>
                <c:pt idx="87">
                  <c:v>40949</c:v>
                </c:pt>
                <c:pt idx="88">
                  <c:v>40950</c:v>
                </c:pt>
                <c:pt idx="89">
                  <c:v>40951</c:v>
                </c:pt>
                <c:pt idx="90">
                  <c:v>40952</c:v>
                </c:pt>
                <c:pt idx="91">
                  <c:v>40953</c:v>
                </c:pt>
                <c:pt idx="92">
                  <c:v>40954</c:v>
                </c:pt>
                <c:pt idx="93">
                  <c:v>40955</c:v>
                </c:pt>
                <c:pt idx="94">
                  <c:v>40956</c:v>
                </c:pt>
                <c:pt idx="95">
                  <c:v>40957</c:v>
                </c:pt>
                <c:pt idx="96">
                  <c:v>40958</c:v>
                </c:pt>
                <c:pt idx="97">
                  <c:v>40959</c:v>
                </c:pt>
                <c:pt idx="98">
                  <c:v>40960</c:v>
                </c:pt>
                <c:pt idx="99">
                  <c:v>40961</c:v>
                </c:pt>
                <c:pt idx="100">
                  <c:v>40962</c:v>
                </c:pt>
                <c:pt idx="101">
                  <c:v>40963</c:v>
                </c:pt>
                <c:pt idx="102">
                  <c:v>40964</c:v>
                </c:pt>
                <c:pt idx="103">
                  <c:v>40965</c:v>
                </c:pt>
                <c:pt idx="104">
                  <c:v>40966</c:v>
                </c:pt>
                <c:pt idx="105">
                  <c:v>40967</c:v>
                </c:pt>
                <c:pt idx="106">
                  <c:v>40968</c:v>
                </c:pt>
                <c:pt idx="107">
                  <c:v>40969</c:v>
                </c:pt>
                <c:pt idx="108">
                  <c:v>40970</c:v>
                </c:pt>
                <c:pt idx="109">
                  <c:v>40971</c:v>
                </c:pt>
                <c:pt idx="110">
                  <c:v>40972</c:v>
                </c:pt>
                <c:pt idx="111">
                  <c:v>40973</c:v>
                </c:pt>
                <c:pt idx="112">
                  <c:v>40974</c:v>
                </c:pt>
                <c:pt idx="113">
                  <c:v>40975</c:v>
                </c:pt>
                <c:pt idx="114">
                  <c:v>40976</c:v>
                </c:pt>
                <c:pt idx="115">
                  <c:v>40977</c:v>
                </c:pt>
                <c:pt idx="116">
                  <c:v>40978</c:v>
                </c:pt>
                <c:pt idx="117">
                  <c:v>40979</c:v>
                </c:pt>
                <c:pt idx="118">
                  <c:v>40980</c:v>
                </c:pt>
                <c:pt idx="119">
                  <c:v>40981</c:v>
                </c:pt>
                <c:pt idx="120">
                  <c:v>40982</c:v>
                </c:pt>
                <c:pt idx="121">
                  <c:v>40983</c:v>
                </c:pt>
                <c:pt idx="122">
                  <c:v>40984</c:v>
                </c:pt>
                <c:pt idx="123">
                  <c:v>40985</c:v>
                </c:pt>
                <c:pt idx="124">
                  <c:v>40986</c:v>
                </c:pt>
                <c:pt idx="125">
                  <c:v>40987</c:v>
                </c:pt>
                <c:pt idx="126">
                  <c:v>40988</c:v>
                </c:pt>
                <c:pt idx="127">
                  <c:v>40989</c:v>
                </c:pt>
                <c:pt idx="128">
                  <c:v>40990</c:v>
                </c:pt>
                <c:pt idx="129">
                  <c:v>40991</c:v>
                </c:pt>
                <c:pt idx="130">
                  <c:v>40992</c:v>
                </c:pt>
                <c:pt idx="131">
                  <c:v>40993</c:v>
                </c:pt>
                <c:pt idx="132">
                  <c:v>40994</c:v>
                </c:pt>
                <c:pt idx="133">
                  <c:v>40995</c:v>
                </c:pt>
                <c:pt idx="134">
                  <c:v>40996</c:v>
                </c:pt>
                <c:pt idx="135">
                  <c:v>40997</c:v>
                </c:pt>
                <c:pt idx="136">
                  <c:v>40998</c:v>
                </c:pt>
                <c:pt idx="137">
                  <c:v>40999</c:v>
                </c:pt>
                <c:pt idx="138">
                  <c:v>41000</c:v>
                </c:pt>
                <c:pt idx="139">
                  <c:v>41001</c:v>
                </c:pt>
                <c:pt idx="140">
                  <c:v>41002</c:v>
                </c:pt>
                <c:pt idx="141">
                  <c:v>41003</c:v>
                </c:pt>
                <c:pt idx="142">
                  <c:v>41004</c:v>
                </c:pt>
                <c:pt idx="143">
                  <c:v>41005</c:v>
                </c:pt>
                <c:pt idx="144">
                  <c:v>41006</c:v>
                </c:pt>
                <c:pt idx="145">
                  <c:v>41007</c:v>
                </c:pt>
                <c:pt idx="146">
                  <c:v>41008</c:v>
                </c:pt>
                <c:pt idx="147">
                  <c:v>41009</c:v>
                </c:pt>
                <c:pt idx="148">
                  <c:v>41010</c:v>
                </c:pt>
                <c:pt idx="149">
                  <c:v>41011</c:v>
                </c:pt>
                <c:pt idx="150">
                  <c:v>41012</c:v>
                </c:pt>
                <c:pt idx="151">
                  <c:v>41013</c:v>
                </c:pt>
                <c:pt idx="152">
                  <c:v>41014</c:v>
                </c:pt>
                <c:pt idx="153">
                  <c:v>41015</c:v>
                </c:pt>
                <c:pt idx="154">
                  <c:v>41016</c:v>
                </c:pt>
                <c:pt idx="155">
                  <c:v>41017</c:v>
                </c:pt>
                <c:pt idx="156">
                  <c:v>41018</c:v>
                </c:pt>
                <c:pt idx="157">
                  <c:v>41019</c:v>
                </c:pt>
                <c:pt idx="158">
                  <c:v>41020</c:v>
                </c:pt>
                <c:pt idx="159">
                  <c:v>41021</c:v>
                </c:pt>
                <c:pt idx="160">
                  <c:v>41022</c:v>
                </c:pt>
                <c:pt idx="161">
                  <c:v>41023</c:v>
                </c:pt>
                <c:pt idx="162">
                  <c:v>41024</c:v>
                </c:pt>
                <c:pt idx="163">
                  <c:v>41025</c:v>
                </c:pt>
                <c:pt idx="164">
                  <c:v>41026</c:v>
                </c:pt>
                <c:pt idx="165">
                  <c:v>41027</c:v>
                </c:pt>
                <c:pt idx="166">
                  <c:v>41028</c:v>
                </c:pt>
                <c:pt idx="167">
                  <c:v>41029</c:v>
                </c:pt>
                <c:pt idx="168">
                  <c:v>41030</c:v>
                </c:pt>
                <c:pt idx="169">
                  <c:v>41031</c:v>
                </c:pt>
                <c:pt idx="170">
                  <c:v>41032</c:v>
                </c:pt>
                <c:pt idx="171">
                  <c:v>41033</c:v>
                </c:pt>
                <c:pt idx="172">
                  <c:v>41034</c:v>
                </c:pt>
                <c:pt idx="173">
                  <c:v>41035</c:v>
                </c:pt>
                <c:pt idx="174">
                  <c:v>41036</c:v>
                </c:pt>
                <c:pt idx="175">
                  <c:v>41037</c:v>
                </c:pt>
                <c:pt idx="176">
                  <c:v>41038</c:v>
                </c:pt>
                <c:pt idx="177">
                  <c:v>41039</c:v>
                </c:pt>
                <c:pt idx="178">
                  <c:v>41040</c:v>
                </c:pt>
                <c:pt idx="179">
                  <c:v>41041</c:v>
                </c:pt>
                <c:pt idx="180">
                  <c:v>41042</c:v>
                </c:pt>
                <c:pt idx="181">
                  <c:v>41043</c:v>
                </c:pt>
                <c:pt idx="182">
                  <c:v>41044</c:v>
                </c:pt>
                <c:pt idx="183">
                  <c:v>41045</c:v>
                </c:pt>
                <c:pt idx="184">
                  <c:v>41046</c:v>
                </c:pt>
                <c:pt idx="185">
                  <c:v>41047</c:v>
                </c:pt>
                <c:pt idx="186">
                  <c:v>41048</c:v>
                </c:pt>
                <c:pt idx="187">
                  <c:v>41049</c:v>
                </c:pt>
                <c:pt idx="188">
                  <c:v>41050</c:v>
                </c:pt>
                <c:pt idx="189">
                  <c:v>41051</c:v>
                </c:pt>
                <c:pt idx="190">
                  <c:v>41052</c:v>
                </c:pt>
                <c:pt idx="191">
                  <c:v>41053</c:v>
                </c:pt>
                <c:pt idx="192">
                  <c:v>41054</c:v>
                </c:pt>
                <c:pt idx="193">
                  <c:v>41055</c:v>
                </c:pt>
                <c:pt idx="194">
                  <c:v>41056</c:v>
                </c:pt>
                <c:pt idx="195">
                  <c:v>41057</c:v>
                </c:pt>
                <c:pt idx="196">
                  <c:v>41058</c:v>
                </c:pt>
                <c:pt idx="197">
                  <c:v>41059</c:v>
                </c:pt>
                <c:pt idx="198">
                  <c:v>41060</c:v>
                </c:pt>
                <c:pt idx="199">
                  <c:v>41061</c:v>
                </c:pt>
                <c:pt idx="200">
                  <c:v>41062</c:v>
                </c:pt>
                <c:pt idx="201">
                  <c:v>41063</c:v>
                </c:pt>
                <c:pt idx="202">
                  <c:v>41064</c:v>
                </c:pt>
                <c:pt idx="203">
                  <c:v>41065</c:v>
                </c:pt>
                <c:pt idx="204">
                  <c:v>41066</c:v>
                </c:pt>
                <c:pt idx="205">
                  <c:v>41067</c:v>
                </c:pt>
                <c:pt idx="206">
                  <c:v>41068</c:v>
                </c:pt>
                <c:pt idx="207">
                  <c:v>41069</c:v>
                </c:pt>
                <c:pt idx="208">
                  <c:v>41070</c:v>
                </c:pt>
                <c:pt idx="209">
                  <c:v>41071</c:v>
                </c:pt>
                <c:pt idx="210">
                  <c:v>41072</c:v>
                </c:pt>
                <c:pt idx="211">
                  <c:v>41073</c:v>
                </c:pt>
                <c:pt idx="212">
                  <c:v>41074</c:v>
                </c:pt>
              </c:numCache>
            </c:numRef>
          </c:cat>
          <c:val>
            <c:numRef>
              <c:f>raw_production!$D$16:$D$228</c:f>
              <c:numCache>
                <c:formatCode>General</c:formatCode>
                <c:ptCount val="213"/>
                <c:pt idx="0">
                  <c:v>91.72999999999999</c:v>
                </c:pt>
                <c:pt idx="1">
                  <c:v>467.19899999999996</c:v>
                </c:pt>
                <c:pt idx="2">
                  <c:v>1243.6329999999998</c:v>
                </c:pt>
                <c:pt idx="3">
                  <c:v>1405.2940000000003</c:v>
                </c:pt>
                <c:pt idx="4">
                  <c:v>1324.9950000000001</c:v>
                </c:pt>
                <c:pt idx="5">
                  <c:v>2024.2599999999998</c:v>
                </c:pt>
                <c:pt idx="6">
                  <c:v>4040.6880000000006</c:v>
                </c:pt>
                <c:pt idx="7">
                  <c:v>5695.5589999999984</c:v>
                </c:pt>
                <c:pt idx="8">
                  <c:v>5943.1610000000019</c:v>
                </c:pt>
                <c:pt idx="9">
                  <c:v>6586.2289999999975</c:v>
                </c:pt>
                <c:pt idx="10">
                  <c:v>6642.6210000000019</c:v>
                </c:pt>
                <c:pt idx="11">
                  <c:v>7142.3710000000019</c:v>
                </c:pt>
                <c:pt idx="12">
                  <c:v>10798.823999999999</c:v>
                </c:pt>
                <c:pt idx="13">
                  <c:v>12046.656999999996</c:v>
                </c:pt>
                <c:pt idx="14">
                  <c:v>13800.570000000007</c:v>
                </c:pt>
                <c:pt idx="15">
                  <c:v>12178.383999999996</c:v>
                </c:pt>
                <c:pt idx="16">
                  <c:v>14452.708000000008</c:v>
                </c:pt>
                <c:pt idx="17">
                  <c:v>18311.340999999993</c:v>
                </c:pt>
                <c:pt idx="18">
                  <c:v>18883.892999999993</c:v>
                </c:pt>
                <c:pt idx="19">
                  <c:v>21099.687000000013</c:v>
                </c:pt>
                <c:pt idx="20">
                  <c:v>23862.614999999991</c:v>
                </c:pt>
                <c:pt idx="21">
                  <c:v>24773.356999999982</c:v>
                </c:pt>
                <c:pt idx="22">
                  <c:v>28768.227000000003</c:v>
                </c:pt>
                <c:pt idx="23">
                  <c:v>31087.844000000041</c:v>
                </c:pt>
                <c:pt idx="24">
                  <c:v>34241.307999999961</c:v>
                </c:pt>
                <c:pt idx="25">
                  <c:v>36991.576000000023</c:v>
                </c:pt>
                <c:pt idx="26">
                  <c:v>37736.773999999976</c:v>
                </c:pt>
                <c:pt idx="27">
                  <c:v>37791.404000000002</c:v>
                </c:pt>
                <c:pt idx="28">
                  <c:v>38026.212999999989</c:v>
                </c:pt>
                <c:pt idx="29">
                  <c:v>38453.943000000065</c:v>
                </c:pt>
                <c:pt idx="30">
                  <c:v>40939.750999999975</c:v>
                </c:pt>
                <c:pt idx="31">
                  <c:v>43816.40800000001</c:v>
                </c:pt>
                <c:pt idx="32">
                  <c:v>44498.641999999993</c:v>
                </c:pt>
                <c:pt idx="33">
                  <c:v>45282.364999999947</c:v>
                </c:pt>
                <c:pt idx="34">
                  <c:v>47611.520999999993</c:v>
                </c:pt>
                <c:pt idx="35">
                  <c:v>47602.856000000051</c:v>
                </c:pt>
                <c:pt idx="36">
                  <c:v>46997.520999999993</c:v>
                </c:pt>
                <c:pt idx="37">
                  <c:v>50689.078000000023</c:v>
                </c:pt>
                <c:pt idx="38">
                  <c:v>50906.593999999946</c:v>
                </c:pt>
                <c:pt idx="39">
                  <c:v>48952.651999999958</c:v>
                </c:pt>
                <c:pt idx="40">
                  <c:v>52989.727000000144</c:v>
                </c:pt>
                <c:pt idx="41">
                  <c:v>54293.75</c:v>
                </c:pt>
                <c:pt idx="42">
                  <c:v>55423.180999999866</c:v>
                </c:pt>
                <c:pt idx="43">
                  <c:v>50692.853000000119</c:v>
                </c:pt>
                <c:pt idx="44">
                  <c:v>55201.175999999978</c:v>
                </c:pt>
                <c:pt idx="45">
                  <c:v>55540.96500000004</c:v>
                </c:pt>
                <c:pt idx="46">
                  <c:v>45688.34199999999</c:v>
                </c:pt>
                <c:pt idx="47">
                  <c:v>33918.278999999908</c:v>
                </c:pt>
                <c:pt idx="48">
                  <c:v>26817.598000000045</c:v>
                </c:pt>
                <c:pt idx="49">
                  <c:v>34003.832000000031</c:v>
                </c:pt>
                <c:pt idx="50">
                  <c:v>51636.886999999915</c:v>
                </c:pt>
                <c:pt idx="51">
                  <c:v>59286.997000000069</c:v>
                </c:pt>
                <c:pt idx="52">
                  <c:v>63518.353999999912</c:v>
                </c:pt>
                <c:pt idx="53">
                  <c:v>63407.200999999979</c:v>
                </c:pt>
                <c:pt idx="54">
                  <c:v>64011.224999999999</c:v>
                </c:pt>
                <c:pt idx="55">
                  <c:v>66052.522000000259</c:v>
                </c:pt>
                <c:pt idx="56">
                  <c:v>63100.740999999645</c:v>
                </c:pt>
                <c:pt idx="57">
                  <c:v>63198.167000000176</c:v>
                </c:pt>
                <c:pt idx="58">
                  <c:v>57967.287999999899</c:v>
                </c:pt>
                <c:pt idx="59">
                  <c:v>64268.941000000013</c:v>
                </c:pt>
                <c:pt idx="60">
                  <c:v>63269.047000000253</c:v>
                </c:pt>
                <c:pt idx="61">
                  <c:v>64527.412999999899</c:v>
                </c:pt>
                <c:pt idx="62">
                  <c:v>64082.873999999836</c:v>
                </c:pt>
                <c:pt idx="63">
                  <c:v>63372.208999999988</c:v>
                </c:pt>
                <c:pt idx="64">
                  <c:v>61116.023000000045</c:v>
                </c:pt>
                <c:pt idx="65">
                  <c:v>65751.13599999994</c:v>
                </c:pt>
                <c:pt idx="66">
                  <c:v>65784.49700000025</c:v>
                </c:pt>
                <c:pt idx="67">
                  <c:v>63130.354999999705</c:v>
                </c:pt>
                <c:pt idx="68">
                  <c:v>69082.785000000149</c:v>
                </c:pt>
                <c:pt idx="69">
                  <c:v>67233.371000000086</c:v>
                </c:pt>
                <c:pt idx="70">
                  <c:v>67027.426999999952</c:v>
                </c:pt>
                <c:pt idx="71">
                  <c:v>65272.323999999833</c:v>
                </c:pt>
                <c:pt idx="72">
                  <c:v>61924.023000000045</c:v>
                </c:pt>
                <c:pt idx="73">
                  <c:v>59817.566000000013</c:v>
                </c:pt>
                <c:pt idx="74">
                  <c:v>63824.398000000045</c:v>
                </c:pt>
                <c:pt idx="75">
                  <c:v>56993.930000000073</c:v>
                </c:pt>
                <c:pt idx="76">
                  <c:v>53745.910999999942</c:v>
                </c:pt>
                <c:pt idx="77">
                  <c:v>57425.517999999967</c:v>
                </c:pt>
                <c:pt idx="78">
                  <c:v>53463.124000000207</c:v>
                </c:pt>
                <c:pt idx="79">
                  <c:v>57710.434999999779</c:v>
                </c:pt>
                <c:pt idx="80">
                  <c:v>59227.86400000006</c:v>
                </c:pt>
                <c:pt idx="81">
                  <c:v>58784.534999999778</c:v>
                </c:pt>
                <c:pt idx="82">
                  <c:v>60641.907000000028</c:v>
                </c:pt>
                <c:pt idx="83">
                  <c:v>60250.45</c:v>
                </c:pt>
                <c:pt idx="84">
                  <c:v>62705.607000000033</c:v>
                </c:pt>
                <c:pt idx="85">
                  <c:v>63659.687000000478</c:v>
                </c:pt>
                <c:pt idx="86">
                  <c:v>64487.70899999961</c:v>
                </c:pt>
                <c:pt idx="87">
                  <c:v>55540.925999999788</c:v>
                </c:pt>
                <c:pt idx="88">
                  <c:v>54484.621000000086</c:v>
                </c:pt>
                <c:pt idx="89">
                  <c:v>62787.31799999997</c:v>
                </c:pt>
                <c:pt idx="90">
                  <c:v>67517.352000000334</c:v>
                </c:pt>
                <c:pt idx="91">
                  <c:v>65891.632999999827</c:v>
                </c:pt>
                <c:pt idx="92">
                  <c:v>68790.428000000116</c:v>
                </c:pt>
                <c:pt idx="93">
                  <c:v>63436.420000000297</c:v>
                </c:pt>
                <c:pt idx="94">
                  <c:v>65937.082000000024</c:v>
                </c:pt>
                <c:pt idx="95">
                  <c:v>68225.011999999726</c:v>
                </c:pt>
                <c:pt idx="96">
                  <c:v>67411.540999999648</c:v>
                </c:pt>
                <c:pt idx="97">
                  <c:v>65984.15500000045</c:v>
                </c:pt>
                <c:pt idx="98">
                  <c:v>65888.01099999994</c:v>
                </c:pt>
                <c:pt idx="99">
                  <c:v>65834.606000000233</c:v>
                </c:pt>
                <c:pt idx="100">
                  <c:v>63494.011999999733</c:v>
                </c:pt>
                <c:pt idx="101">
                  <c:v>65004.514000000061</c:v>
                </c:pt>
                <c:pt idx="102">
                  <c:v>65145.31499999985</c:v>
                </c:pt>
                <c:pt idx="103">
                  <c:v>64315.503999999914</c:v>
                </c:pt>
                <c:pt idx="104">
                  <c:v>65937.643999999767</c:v>
                </c:pt>
                <c:pt idx="105">
                  <c:v>64065.482000000033</c:v>
                </c:pt>
                <c:pt idx="107">
                  <c:v>61809.285000000149</c:v>
                </c:pt>
                <c:pt idx="108">
                  <c:v>62091.885000000148</c:v>
                </c:pt>
                <c:pt idx="109">
                  <c:v>65511.863000000267</c:v>
                </c:pt>
                <c:pt idx="110">
                  <c:v>63155.907999999821</c:v>
                </c:pt>
                <c:pt idx="111">
                  <c:v>49365.71199999973</c:v>
                </c:pt>
                <c:pt idx="112">
                  <c:v>49036.859000000361</c:v>
                </c:pt>
                <c:pt idx="113">
                  <c:v>54558.328000000118</c:v>
                </c:pt>
                <c:pt idx="114">
                  <c:v>58781.193999999763</c:v>
                </c:pt>
                <c:pt idx="115">
                  <c:v>62566.81000000015</c:v>
                </c:pt>
                <c:pt idx="116">
                  <c:v>61818.261999999733</c:v>
                </c:pt>
                <c:pt idx="117">
                  <c:v>61567.148000000416</c:v>
                </c:pt>
                <c:pt idx="118">
                  <c:v>61147.783999999614</c:v>
                </c:pt>
                <c:pt idx="119">
                  <c:v>61810.842999999972</c:v>
                </c:pt>
                <c:pt idx="120">
                  <c:v>61636.564000000057</c:v>
                </c:pt>
                <c:pt idx="121">
                  <c:v>60561.503999999914</c:v>
                </c:pt>
                <c:pt idx="122">
                  <c:v>58971.563000000271</c:v>
                </c:pt>
                <c:pt idx="123">
                  <c:v>50984.707000000031</c:v>
                </c:pt>
                <c:pt idx="124">
                  <c:v>51907.496999999879</c:v>
                </c:pt>
                <c:pt idx="125">
                  <c:v>48994.618999999759</c:v>
                </c:pt>
                <c:pt idx="126">
                  <c:v>50481.428000000116</c:v>
                </c:pt>
                <c:pt idx="127">
                  <c:v>47544.61700000018</c:v>
                </c:pt>
                <c:pt idx="128">
                  <c:v>46545.749000000207</c:v>
                </c:pt>
                <c:pt idx="129">
                  <c:v>45027.95899999961</c:v>
                </c:pt>
                <c:pt idx="130">
                  <c:v>42578.192000000177</c:v>
                </c:pt>
                <c:pt idx="131">
                  <c:v>41764.121999999879</c:v>
                </c:pt>
                <c:pt idx="132">
                  <c:v>38149.307999999823</c:v>
                </c:pt>
                <c:pt idx="133">
                  <c:v>34498.360999999939</c:v>
                </c:pt>
                <c:pt idx="134">
                  <c:v>34818.345000000299</c:v>
                </c:pt>
                <c:pt idx="135">
                  <c:v>35093.721999999878</c:v>
                </c:pt>
                <c:pt idx="136">
                  <c:v>33728.435999999943</c:v>
                </c:pt>
                <c:pt idx="137">
                  <c:v>30972.363000000267</c:v>
                </c:pt>
                <c:pt idx="138">
                  <c:v>17887.360999999939</c:v>
                </c:pt>
                <c:pt idx="139">
                  <c:v>16505.294999999554</c:v>
                </c:pt>
                <c:pt idx="140">
                  <c:v>11969.59299999997</c:v>
                </c:pt>
                <c:pt idx="141">
                  <c:v>20278.378000000121</c:v>
                </c:pt>
                <c:pt idx="142">
                  <c:v>10677.355000000447</c:v>
                </c:pt>
                <c:pt idx="143">
                  <c:v>9603.5759999997917</c:v>
                </c:pt>
                <c:pt idx="144">
                  <c:v>3658.2249999999999</c:v>
                </c:pt>
                <c:pt idx="145">
                  <c:v>-209.39299999997019</c:v>
                </c:pt>
                <c:pt idx="146">
                  <c:v>-141.1969999998808</c:v>
                </c:pt>
                <c:pt idx="147">
                  <c:v>-2733.1700000002979</c:v>
                </c:pt>
                <c:pt idx="148">
                  <c:v>-4487.072999999672</c:v>
                </c:pt>
                <c:pt idx="149">
                  <c:v>-7112.9760000005363</c:v>
                </c:pt>
                <c:pt idx="150">
                  <c:v>-9713.7059999994926</c:v>
                </c:pt>
                <c:pt idx="151">
                  <c:v>-14276.287000000477</c:v>
                </c:pt>
                <c:pt idx="152">
                  <c:v>-13741.890999999643</c:v>
                </c:pt>
                <c:pt idx="153">
                  <c:v>-16329.950999999792</c:v>
                </c:pt>
                <c:pt idx="154">
                  <c:v>-18410.382000000031</c:v>
                </c:pt>
                <c:pt idx="155">
                  <c:v>-10542.683000000567</c:v>
                </c:pt>
                <c:pt idx="156">
                  <c:v>-11333.765999999643</c:v>
                </c:pt>
                <c:pt idx="157">
                  <c:v>-11430.617000000178</c:v>
                </c:pt>
                <c:pt idx="158">
                  <c:v>-11903.460999999941</c:v>
                </c:pt>
                <c:pt idx="159">
                  <c:v>-10718.193999999761</c:v>
                </c:pt>
                <c:pt idx="160">
                  <c:v>-10358.531000000239</c:v>
                </c:pt>
                <c:pt idx="161">
                  <c:v>-12151.056000000239</c:v>
                </c:pt>
                <c:pt idx="162">
                  <c:v>-12307.281999999284</c:v>
                </c:pt>
                <c:pt idx="163">
                  <c:v>-12439.73900000006</c:v>
                </c:pt>
                <c:pt idx="164">
                  <c:v>-12487.71799999997</c:v>
                </c:pt>
                <c:pt idx="165">
                  <c:v>-12381.808000000567</c:v>
                </c:pt>
                <c:pt idx="166">
                  <c:v>-11837.668999999762</c:v>
                </c:pt>
                <c:pt idx="167">
                  <c:v>-11061.789000000059</c:v>
                </c:pt>
                <c:pt idx="168">
                  <c:v>-11320.395000000299</c:v>
                </c:pt>
                <c:pt idx="169">
                  <c:v>-12209.184999999405</c:v>
                </c:pt>
                <c:pt idx="170">
                  <c:v>-10797.199000000208</c:v>
                </c:pt>
                <c:pt idx="171">
                  <c:v>-10095.559000000358</c:v>
                </c:pt>
                <c:pt idx="172">
                  <c:v>-9456.7429999999695</c:v>
                </c:pt>
                <c:pt idx="173">
                  <c:v>-10503.177999999374</c:v>
                </c:pt>
                <c:pt idx="174">
                  <c:v>-11960.248000000418</c:v>
                </c:pt>
                <c:pt idx="175">
                  <c:v>-28430.87100000009</c:v>
                </c:pt>
                <c:pt idx="176">
                  <c:v>-41365.560999999943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-14475.732000000029</c:v>
                </c:pt>
                <c:pt idx="181">
                  <c:v>-13059.36000000015</c:v>
                </c:pt>
                <c:pt idx="182">
                  <c:v>-12789.847999999673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D9-47D8-B804-49765F86C666}"/>
            </c:ext>
          </c:extLst>
        </c:ser>
        <c:ser>
          <c:idx val="1"/>
          <c:order val="1"/>
          <c:tx>
            <c:strRef>
              <c:f>raw_production!$E$1:$E$15</c:f>
              <c:strCache>
                <c:ptCount val="15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raw_production!$C$16:$C$228</c:f>
              <c:numCache>
                <c:formatCode>m/d/yyyy</c:formatCode>
                <c:ptCount val="213"/>
                <c:pt idx="0">
                  <c:v>40862</c:v>
                </c:pt>
                <c:pt idx="1">
                  <c:v>40863</c:v>
                </c:pt>
                <c:pt idx="2">
                  <c:v>40864</c:v>
                </c:pt>
                <c:pt idx="3">
                  <c:v>40865</c:v>
                </c:pt>
                <c:pt idx="4">
                  <c:v>40866</c:v>
                </c:pt>
                <c:pt idx="5">
                  <c:v>40867</c:v>
                </c:pt>
                <c:pt idx="6">
                  <c:v>40868</c:v>
                </c:pt>
                <c:pt idx="7">
                  <c:v>40869</c:v>
                </c:pt>
                <c:pt idx="8">
                  <c:v>40870</c:v>
                </c:pt>
                <c:pt idx="9">
                  <c:v>40871</c:v>
                </c:pt>
                <c:pt idx="10">
                  <c:v>40872</c:v>
                </c:pt>
                <c:pt idx="11">
                  <c:v>40873</c:v>
                </c:pt>
                <c:pt idx="12">
                  <c:v>40874</c:v>
                </c:pt>
                <c:pt idx="13">
                  <c:v>40875</c:v>
                </c:pt>
                <c:pt idx="14">
                  <c:v>40876</c:v>
                </c:pt>
                <c:pt idx="15">
                  <c:v>40877</c:v>
                </c:pt>
                <c:pt idx="16">
                  <c:v>40878</c:v>
                </c:pt>
                <c:pt idx="17">
                  <c:v>40879</c:v>
                </c:pt>
                <c:pt idx="18">
                  <c:v>40880</c:v>
                </c:pt>
                <c:pt idx="19">
                  <c:v>40881</c:v>
                </c:pt>
                <c:pt idx="20">
                  <c:v>40882</c:v>
                </c:pt>
                <c:pt idx="21">
                  <c:v>40883</c:v>
                </c:pt>
                <c:pt idx="22">
                  <c:v>40884</c:v>
                </c:pt>
                <c:pt idx="23">
                  <c:v>40885</c:v>
                </c:pt>
                <c:pt idx="24">
                  <c:v>40886</c:v>
                </c:pt>
                <c:pt idx="25">
                  <c:v>40887</c:v>
                </c:pt>
                <c:pt idx="26">
                  <c:v>40888</c:v>
                </c:pt>
                <c:pt idx="27">
                  <c:v>40889</c:v>
                </c:pt>
                <c:pt idx="28">
                  <c:v>40890</c:v>
                </c:pt>
                <c:pt idx="29">
                  <c:v>40891</c:v>
                </c:pt>
                <c:pt idx="30">
                  <c:v>40892</c:v>
                </c:pt>
                <c:pt idx="31">
                  <c:v>40893</c:v>
                </c:pt>
                <c:pt idx="32">
                  <c:v>40894</c:v>
                </c:pt>
                <c:pt idx="33">
                  <c:v>40895</c:v>
                </c:pt>
                <c:pt idx="34">
                  <c:v>40896</c:v>
                </c:pt>
                <c:pt idx="35">
                  <c:v>40897</c:v>
                </c:pt>
                <c:pt idx="36">
                  <c:v>40898</c:v>
                </c:pt>
                <c:pt idx="37">
                  <c:v>40899</c:v>
                </c:pt>
                <c:pt idx="38">
                  <c:v>40900</c:v>
                </c:pt>
                <c:pt idx="39">
                  <c:v>40901</c:v>
                </c:pt>
                <c:pt idx="40">
                  <c:v>40902</c:v>
                </c:pt>
                <c:pt idx="41">
                  <c:v>40903</c:v>
                </c:pt>
                <c:pt idx="42">
                  <c:v>40904</c:v>
                </c:pt>
                <c:pt idx="43">
                  <c:v>40905</c:v>
                </c:pt>
                <c:pt idx="44">
                  <c:v>40906</c:v>
                </c:pt>
                <c:pt idx="45">
                  <c:v>40907</c:v>
                </c:pt>
                <c:pt idx="46">
                  <c:v>40908</c:v>
                </c:pt>
                <c:pt idx="47">
                  <c:v>40909</c:v>
                </c:pt>
                <c:pt idx="48">
                  <c:v>40910</c:v>
                </c:pt>
                <c:pt idx="49">
                  <c:v>40911</c:v>
                </c:pt>
                <c:pt idx="50">
                  <c:v>40912</c:v>
                </c:pt>
                <c:pt idx="51">
                  <c:v>40913</c:v>
                </c:pt>
                <c:pt idx="52">
                  <c:v>40914</c:v>
                </c:pt>
                <c:pt idx="53">
                  <c:v>40915</c:v>
                </c:pt>
                <c:pt idx="54">
                  <c:v>40916</c:v>
                </c:pt>
                <c:pt idx="55">
                  <c:v>40917</c:v>
                </c:pt>
                <c:pt idx="56">
                  <c:v>40918</c:v>
                </c:pt>
                <c:pt idx="57">
                  <c:v>40919</c:v>
                </c:pt>
                <c:pt idx="58">
                  <c:v>40920</c:v>
                </c:pt>
                <c:pt idx="59">
                  <c:v>40921</c:v>
                </c:pt>
                <c:pt idx="60">
                  <c:v>40922</c:v>
                </c:pt>
                <c:pt idx="61">
                  <c:v>40923</c:v>
                </c:pt>
                <c:pt idx="62">
                  <c:v>40924</c:v>
                </c:pt>
                <c:pt idx="63">
                  <c:v>40925</c:v>
                </c:pt>
                <c:pt idx="64">
                  <c:v>40926</c:v>
                </c:pt>
                <c:pt idx="65">
                  <c:v>40927</c:v>
                </c:pt>
                <c:pt idx="66">
                  <c:v>40928</c:v>
                </c:pt>
                <c:pt idx="67">
                  <c:v>40929</c:v>
                </c:pt>
                <c:pt idx="68">
                  <c:v>40930</c:v>
                </c:pt>
                <c:pt idx="69">
                  <c:v>40931</c:v>
                </c:pt>
                <c:pt idx="70">
                  <c:v>40932</c:v>
                </c:pt>
                <c:pt idx="71">
                  <c:v>40933</c:v>
                </c:pt>
                <c:pt idx="72">
                  <c:v>40934</c:v>
                </c:pt>
                <c:pt idx="73">
                  <c:v>40935</c:v>
                </c:pt>
                <c:pt idx="74">
                  <c:v>40936</c:v>
                </c:pt>
                <c:pt idx="75">
                  <c:v>40937</c:v>
                </c:pt>
                <c:pt idx="76">
                  <c:v>40938</c:v>
                </c:pt>
                <c:pt idx="77">
                  <c:v>40939</c:v>
                </c:pt>
                <c:pt idx="78">
                  <c:v>40940</c:v>
                </c:pt>
                <c:pt idx="79">
                  <c:v>40941</c:v>
                </c:pt>
                <c:pt idx="80">
                  <c:v>40942</c:v>
                </c:pt>
                <c:pt idx="81">
                  <c:v>40943</c:v>
                </c:pt>
                <c:pt idx="82">
                  <c:v>40944</c:v>
                </c:pt>
                <c:pt idx="83">
                  <c:v>40945</c:v>
                </c:pt>
                <c:pt idx="84">
                  <c:v>40946</c:v>
                </c:pt>
                <c:pt idx="85">
                  <c:v>40947</c:v>
                </c:pt>
                <c:pt idx="86">
                  <c:v>40948</c:v>
                </c:pt>
                <c:pt idx="87">
                  <c:v>40949</c:v>
                </c:pt>
                <c:pt idx="88">
                  <c:v>40950</c:v>
                </c:pt>
                <c:pt idx="89">
                  <c:v>40951</c:v>
                </c:pt>
                <c:pt idx="90">
                  <c:v>40952</c:v>
                </c:pt>
                <c:pt idx="91">
                  <c:v>40953</c:v>
                </c:pt>
                <c:pt idx="92">
                  <c:v>40954</c:v>
                </c:pt>
                <c:pt idx="93">
                  <c:v>40955</c:v>
                </c:pt>
                <c:pt idx="94">
                  <c:v>40956</c:v>
                </c:pt>
                <c:pt idx="95">
                  <c:v>40957</c:v>
                </c:pt>
                <c:pt idx="96">
                  <c:v>40958</c:v>
                </c:pt>
                <c:pt idx="97">
                  <c:v>40959</c:v>
                </c:pt>
                <c:pt idx="98">
                  <c:v>40960</c:v>
                </c:pt>
                <c:pt idx="99">
                  <c:v>40961</c:v>
                </c:pt>
                <c:pt idx="100">
                  <c:v>40962</c:v>
                </c:pt>
                <c:pt idx="101">
                  <c:v>40963</c:v>
                </c:pt>
                <c:pt idx="102">
                  <c:v>40964</c:v>
                </c:pt>
                <c:pt idx="103">
                  <c:v>40965</c:v>
                </c:pt>
                <c:pt idx="104">
                  <c:v>40966</c:v>
                </c:pt>
                <c:pt idx="105">
                  <c:v>40967</c:v>
                </c:pt>
                <c:pt idx="106">
                  <c:v>40968</c:v>
                </c:pt>
                <c:pt idx="107">
                  <c:v>40969</c:v>
                </c:pt>
                <c:pt idx="108">
                  <c:v>40970</c:v>
                </c:pt>
                <c:pt idx="109">
                  <c:v>40971</c:v>
                </c:pt>
                <c:pt idx="110">
                  <c:v>40972</c:v>
                </c:pt>
                <c:pt idx="111">
                  <c:v>40973</c:v>
                </c:pt>
                <c:pt idx="112">
                  <c:v>40974</c:v>
                </c:pt>
                <c:pt idx="113">
                  <c:v>40975</c:v>
                </c:pt>
                <c:pt idx="114">
                  <c:v>40976</c:v>
                </c:pt>
                <c:pt idx="115">
                  <c:v>40977</c:v>
                </c:pt>
                <c:pt idx="116">
                  <c:v>40978</c:v>
                </c:pt>
                <c:pt idx="117">
                  <c:v>40979</c:v>
                </c:pt>
                <c:pt idx="118">
                  <c:v>40980</c:v>
                </c:pt>
                <c:pt idx="119">
                  <c:v>40981</c:v>
                </c:pt>
                <c:pt idx="120">
                  <c:v>40982</c:v>
                </c:pt>
                <c:pt idx="121">
                  <c:v>40983</c:v>
                </c:pt>
                <c:pt idx="122">
                  <c:v>40984</c:v>
                </c:pt>
                <c:pt idx="123">
                  <c:v>40985</c:v>
                </c:pt>
                <c:pt idx="124">
                  <c:v>40986</c:v>
                </c:pt>
                <c:pt idx="125">
                  <c:v>40987</c:v>
                </c:pt>
                <c:pt idx="126">
                  <c:v>40988</c:v>
                </c:pt>
                <c:pt idx="127">
                  <c:v>40989</c:v>
                </c:pt>
                <c:pt idx="128">
                  <c:v>40990</c:v>
                </c:pt>
                <c:pt idx="129">
                  <c:v>40991</c:v>
                </c:pt>
                <c:pt idx="130">
                  <c:v>40992</c:v>
                </c:pt>
                <c:pt idx="131">
                  <c:v>40993</c:v>
                </c:pt>
                <c:pt idx="132">
                  <c:v>40994</c:v>
                </c:pt>
                <c:pt idx="133">
                  <c:v>40995</c:v>
                </c:pt>
                <c:pt idx="134">
                  <c:v>40996</c:v>
                </c:pt>
                <c:pt idx="135">
                  <c:v>40997</c:v>
                </c:pt>
                <c:pt idx="136">
                  <c:v>40998</c:v>
                </c:pt>
                <c:pt idx="137">
                  <c:v>40999</c:v>
                </c:pt>
                <c:pt idx="138">
                  <c:v>41000</c:v>
                </c:pt>
                <c:pt idx="139">
                  <c:v>41001</c:v>
                </c:pt>
                <c:pt idx="140">
                  <c:v>41002</c:v>
                </c:pt>
                <c:pt idx="141">
                  <c:v>41003</c:v>
                </c:pt>
                <c:pt idx="142">
                  <c:v>41004</c:v>
                </c:pt>
                <c:pt idx="143">
                  <c:v>41005</c:v>
                </c:pt>
                <c:pt idx="144">
                  <c:v>41006</c:v>
                </c:pt>
                <c:pt idx="145">
                  <c:v>41007</c:v>
                </c:pt>
                <c:pt idx="146">
                  <c:v>41008</c:v>
                </c:pt>
                <c:pt idx="147">
                  <c:v>41009</c:v>
                </c:pt>
                <c:pt idx="148">
                  <c:v>41010</c:v>
                </c:pt>
                <c:pt idx="149">
                  <c:v>41011</c:v>
                </c:pt>
                <c:pt idx="150">
                  <c:v>41012</c:v>
                </c:pt>
                <c:pt idx="151">
                  <c:v>41013</c:v>
                </c:pt>
                <c:pt idx="152">
                  <c:v>41014</c:v>
                </c:pt>
                <c:pt idx="153">
                  <c:v>41015</c:v>
                </c:pt>
                <c:pt idx="154">
                  <c:v>41016</c:v>
                </c:pt>
                <c:pt idx="155">
                  <c:v>41017</c:v>
                </c:pt>
                <c:pt idx="156">
                  <c:v>41018</c:v>
                </c:pt>
                <c:pt idx="157">
                  <c:v>41019</c:v>
                </c:pt>
                <c:pt idx="158">
                  <c:v>41020</c:v>
                </c:pt>
                <c:pt idx="159">
                  <c:v>41021</c:v>
                </c:pt>
                <c:pt idx="160">
                  <c:v>41022</c:v>
                </c:pt>
                <c:pt idx="161">
                  <c:v>41023</c:v>
                </c:pt>
                <c:pt idx="162">
                  <c:v>41024</c:v>
                </c:pt>
                <c:pt idx="163">
                  <c:v>41025</c:v>
                </c:pt>
                <c:pt idx="164">
                  <c:v>41026</c:v>
                </c:pt>
                <c:pt idx="165">
                  <c:v>41027</c:v>
                </c:pt>
                <c:pt idx="166">
                  <c:v>41028</c:v>
                </c:pt>
                <c:pt idx="167">
                  <c:v>41029</c:v>
                </c:pt>
                <c:pt idx="168">
                  <c:v>41030</c:v>
                </c:pt>
                <c:pt idx="169">
                  <c:v>41031</c:v>
                </c:pt>
                <c:pt idx="170">
                  <c:v>41032</c:v>
                </c:pt>
                <c:pt idx="171">
                  <c:v>41033</c:v>
                </c:pt>
                <c:pt idx="172">
                  <c:v>41034</c:v>
                </c:pt>
                <c:pt idx="173">
                  <c:v>41035</c:v>
                </c:pt>
                <c:pt idx="174">
                  <c:v>41036</c:v>
                </c:pt>
                <c:pt idx="175">
                  <c:v>41037</c:v>
                </c:pt>
                <c:pt idx="176">
                  <c:v>41038</c:v>
                </c:pt>
                <c:pt idx="177">
                  <c:v>41039</c:v>
                </c:pt>
                <c:pt idx="178">
                  <c:v>41040</c:v>
                </c:pt>
                <c:pt idx="179">
                  <c:v>41041</c:v>
                </c:pt>
                <c:pt idx="180">
                  <c:v>41042</c:v>
                </c:pt>
                <c:pt idx="181">
                  <c:v>41043</c:v>
                </c:pt>
                <c:pt idx="182">
                  <c:v>41044</c:v>
                </c:pt>
                <c:pt idx="183">
                  <c:v>41045</c:v>
                </c:pt>
                <c:pt idx="184">
                  <c:v>41046</c:v>
                </c:pt>
                <c:pt idx="185">
                  <c:v>41047</c:v>
                </c:pt>
                <c:pt idx="186">
                  <c:v>41048</c:v>
                </c:pt>
                <c:pt idx="187">
                  <c:v>41049</c:v>
                </c:pt>
                <c:pt idx="188">
                  <c:v>41050</c:v>
                </c:pt>
                <c:pt idx="189">
                  <c:v>41051</c:v>
                </c:pt>
                <c:pt idx="190">
                  <c:v>41052</c:v>
                </c:pt>
                <c:pt idx="191">
                  <c:v>41053</c:v>
                </c:pt>
                <c:pt idx="192">
                  <c:v>41054</c:v>
                </c:pt>
                <c:pt idx="193">
                  <c:v>41055</c:v>
                </c:pt>
                <c:pt idx="194">
                  <c:v>41056</c:v>
                </c:pt>
                <c:pt idx="195">
                  <c:v>41057</c:v>
                </c:pt>
                <c:pt idx="196">
                  <c:v>41058</c:v>
                </c:pt>
                <c:pt idx="197">
                  <c:v>41059</c:v>
                </c:pt>
                <c:pt idx="198">
                  <c:v>41060</c:v>
                </c:pt>
                <c:pt idx="199">
                  <c:v>41061</c:v>
                </c:pt>
                <c:pt idx="200">
                  <c:v>41062</c:v>
                </c:pt>
                <c:pt idx="201">
                  <c:v>41063</c:v>
                </c:pt>
                <c:pt idx="202">
                  <c:v>41064</c:v>
                </c:pt>
                <c:pt idx="203">
                  <c:v>41065</c:v>
                </c:pt>
                <c:pt idx="204">
                  <c:v>41066</c:v>
                </c:pt>
                <c:pt idx="205">
                  <c:v>41067</c:v>
                </c:pt>
                <c:pt idx="206">
                  <c:v>41068</c:v>
                </c:pt>
                <c:pt idx="207">
                  <c:v>41069</c:v>
                </c:pt>
                <c:pt idx="208">
                  <c:v>41070</c:v>
                </c:pt>
                <c:pt idx="209">
                  <c:v>41071</c:v>
                </c:pt>
                <c:pt idx="210">
                  <c:v>41072</c:v>
                </c:pt>
                <c:pt idx="211">
                  <c:v>41073</c:v>
                </c:pt>
                <c:pt idx="212">
                  <c:v>41074</c:v>
                </c:pt>
              </c:numCache>
            </c:numRef>
          </c:cat>
          <c:val>
            <c:numRef>
              <c:f>raw_production!$E$16:$E$228</c:f>
              <c:numCache>
                <c:formatCode>General</c:formatCode>
                <c:ptCount val="213"/>
                <c:pt idx="11">
                  <c:v>672.28</c:v>
                </c:pt>
                <c:pt idx="12">
                  <c:v>1240.9600000000003</c:v>
                </c:pt>
                <c:pt idx="13">
                  <c:v>1443.9099999999999</c:v>
                </c:pt>
                <c:pt idx="14">
                  <c:v>3412.9720000000002</c:v>
                </c:pt>
                <c:pt idx="15">
                  <c:v>6310.2389999999996</c:v>
                </c:pt>
                <c:pt idx="16">
                  <c:v>8639.9670000000006</c:v>
                </c:pt>
                <c:pt idx="17">
                  <c:v>12003.450000000003</c:v>
                </c:pt>
                <c:pt idx="18">
                  <c:v>17177.330999999998</c:v>
                </c:pt>
                <c:pt idx="19">
                  <c:v>20043.982</c:v>
                </c:pt>
                <c:pt idx="20">
                  <c:v>24997.340999999993</c:v>
                </c:pt>
                <c:pt idx="21">
                  <c:v>27882.839</c:v>
                </c:pt>
                <c:pt idx="22">
                  <c:v>30547.216999999993</c:v>
                </c:pt>
                <c:pt idx="23">
                  <c:v>33930.663000000015</c:v>
                </c:pt>
                <c:pt idx="24">
                  <c:v>39821.188999999991</c:v>
                </c:pt>
                <c:pt idx="25">
                  <c:v>40899.61299999999</c:v>
                </c:pt>
                <c:pt idx="26">
                  <c:v>45981.259000000035</c:v>
                </c:pt>
                <c:pt idx="27">
                  <c:v>54872.265999999967</c:v>
                </c:pt>
                <c:pt idx="28">
                  <c:v>56491.754000000052</c:v>
                </c:pt>
                <c:pt idx="29">
                  <c:v>56792.891000000018</c:v>
                </c:pt>
                <c:pt idx="30">
                  <c:v>58906.312999999987</c:v>
                </c:pt>
                <c:pt idx="31">
                  <c:v>57452.891999999993</c:v>
                </c:pt>
                <c:pt idx="32">
                  <c:v>55535.462999999989</c:v>
                </c:pt>
                <c:pt idx="33">
                  <c:v>54696.003000000026</c:v>
                </c:pt>
                <c:pt idx="34">
                  <c:v>61433.97799999993</c:v>
                </c:pt>
                <c:pt idx="35">
                  <c:v>63993.599999999999</c:v>
                </c:pt>
                <c:pt idx="36">
                  <c:v>66416.304999999978</c:v>
                </c:pt>
                <c:pt idx="37">
                  <c:v>67371.423000000039</c:v>
                </c:pt>
                <c:pt idx="38">
                  <c:v>67600.175999999978</c:v>
                </c:pt>
                <c:pt idx="39">
                  <c:v>71396.439000000057</c:v>
                </c:pt>
                <c:pt idx="40">
                  <c:v>70663.202999999936</c:v>
                </c:pt>
                <c:pt idx="41">
                  <c:v>68825.65999999996</c:v>
                </c:pt>
                <c:pt idx="42">
                  <c:v>73491.361000000121</c:v>
                </c:pt>
                <c:pt idx="43">
                  <c:v>70707.064999999857</c:v>
                </c:pt>
                <c:pt idx="44">
                  <c:v>68350.792000000176</c:v>
                </c:pt>
                <c:pt idx="45">
                  <c:v>68002.542999999976</c:v>
                </c:pt>
                <c:pt idx="46">
                  <c:v>60249.899000000019</c:v>
                </c:pt>
                <c:pt idx="47">
                  <c:v>44908.579999999885</c:v>
                </c:pt>
                <c:pt idx="48">
                  <c:v>30705.659999999963</c:v>
                </c:pt>
                <c:pt idx="49">
                  <c:v>43287.218999999946</c:v>
                </c:pt>
                <c:pt idx="50">
                  <c:v>59605.501999999957</c:v>
                </c:pt>
                <c:pt idx="51">
                  <c:v>71555.936000000307</c:v>
                </c:pt>
                <c:pt idx="52">
                  <c:v>74796.691999999806</c:v>
                </c:pt>
                <c:pt idx="53">
                  <c:v>75185.841000000015</c:v>
                </c:pt>
                <c:pt idx="54">
                  <c:v>76962.901000000158</c:v>
                </c:pt>
                <c:pt idx="55">
                  <c:v>77599.407999999821</c:v>
                </c:pt>
                <c:pt idx="56">
                  <c:v>73310.962000000101</c:v>
                </c:pt>
                <c:pt idx="57">
                  <c:v>74730.759999999776</c:v>
                </c:pt>
                <c:pt idx="58">
                  <c:v>72840.838000000265</c:v>
                </c:pt>
                <c:pt idx="59">
                  <c:v>76070.332000000024</c:v>
                </c:pt>
                <c:pt idx="60">
                  <c:v>75758.709999999774</c:v>
                </c:pt>
                <c:pt idx="61">
                  <c:v>76694.687000000107</c:v>
                </c:pt>
                <c:pt idx="62">
                  <c:v>75668.148000000045</c:v>
                </c:pt>
                <c:pt idx="63">
                  <c:v>74380.300999999788</c:v>
                </c:pt>
                <c:pt idx="64">
                  <c:v>76830.966000000015</c:v>
                </c:pt>
                <c:pt idx="65">
                  <c:v>79799.05400000028</c:v>
                </c:pt>
                <c:pt idx="66">
                  <c:v>81021.994999999923</c:v>
                </c:pt>
                <c:pt idx="67">
                  <c:v>79991.146999999881</c:v>
                </c:pt>
                <c:pt idx="68">
                  <c:v>80911.44299999997</c:v>
                </c:pt>
                <c:pt idx="69">
                  <c:v>79420.925000000003</c:v>
                </c:pt>
                <c:pt idx="70">
                  <c:v>83005.585000000152</c:v>
                </c:pt>
                <c:pt idx="71">
                  <c:v>81994.063999999693</c:v>
                </c:pt>
                <c:pt idx="72">
                  <c:v>80391.821000000084</c:v>
                </c:pt>
                <c:pt idx="73">
                  <c:v>78043.417999999976</c:v>
                </c:pt>
                <c:pt idx="74">
                  <c:v>78692.513000000268</c:v>
                </c:pt>
                <c:pt idx="75">
                  <c:v>75251.26099999994</c:v>
                </c:pt>
                <c:pt idx="76">
                  <c:v>70214.865999999645</c:v>
                </c:pt>
                <c:pt idx="77">
                  <c:v>58600.486000000688</c:v>
                </c:pt>
                <c:pt idx="78">
                  <c:v>54857.041999999434</c:v>
                </c:pt>
                <c:pt idx="79">
                  <c:v>62315.142000000182</c:v>
                </c:pt>
                <c:pt idx="80">
                  <c:v>79550.747999999672</c:v>
                </c:pt>
                <c:pt idx="81">
                  <c:v>76639.216000000393</c:v>
                </c:pt>
                <c:pt idx="82">
                  <c:v>82418.503999999914</c:v>
                </c:pt>
                <c:pt idx="83">
                  <c:v>77713.963000000265</c:v>
                </c:pt>
                <c:pt idx="84">
                  <c:v>80601.478000000119</c:v>
                </c:pt>
                <c:pt idx="85">
                  <c:v>82432.009999999398</c:v>
                </c:pt>
                <c:pt idx="86">
                  <c:v>82258.814000000057</c:v>
                </c:pt>
                <c:pt idx="87">
                  <c:v>84485.253999999914</c:v>
                </c:pt>
                <c:pt idx="88">
                  <c:v>87556.93200000003</c:v>
                </c:pt>
                <c:pt idx="89">
                  <c:v>87090.673000000417</c:v>
                </c:pt>
                <c:pt idx="90">
                  <c:v>88177.767000000182</c:v>
                </c:pt>
                <c:pt idx="91">
                  <c:v>89381.875</c:v>
                </c:pt>
                <c:pt idx="92">
                  <c:v>84832.013999999312</c:v>
                </c:pt>
                <c:pt idx="93">
                  <c:v>85421.833000000566</c:v>
                </c:pt>
                <c:pt idx="94">
                  <c:v>82449.340999999637</c:v>
                </c:pt>
                <c:pt idx="95">
                  <c:v>86650.312000000471</c:v>
                </c:pt>
                <c:pt idx="96">
                  <c:v>85432.795999999347</c:v>
                </c:pt>
                <c:pt idx="97">
                  <c:v>77037.402000000322</c:v>
                </c:pt>
                <c:pt idx="98">
                  <c:v>82808.914000000063</c:v>
                </c:pt>
                <c:pt idx="99">
                  <c:v>85939.932999999815</c:v>
                </c:pt>
                <c:pt idx="100">
                  <c:v>89325.624000000214</c:v>
                </c:pt>
                <c:pt idx="101">
                  <c:v>79844.31799999997</c:v>
                </c:pt>
                <c:pt idx="102">
                  <c:v>83093.372999999672</c:v>
                </c:pt>
                <c:pt idx="103">
                  <c:v>82073.726000000534</c:v>
                </c:pt>
                <c:pt idx="104">
                  <c:v>77850.737999999517</c:v>
                </c:pt>
                <c:pt idx="105">
                  <c:v>76333.708000000566</c:v>
                </c:pt>
                <c:pt idx="107">
                  <c:v>74552.129999999699</c:v>
                </c:pt>
                <c:pt idx="108">
                  <c:v>69830.33399999961</c:v>
                </c:pt>
                <c:pt idx="109">
                  <c:v>72205.499000000214</c:v>
                </c:pt>
                <c:pt idx="110">
                  <c:v>71902.914999999848</c:v>
                </c:pt>
                <c:pt idx="111">
                  <c:v>74118.298000000417</c:v>
                </c:pt>
                <c:pt idx="112">
                  <c:v>77509.678000000116</c:v>
                </c:pt>
                <c:pt idx="113">
                  <c:v>77252.878999999914</c:v>
                </c:pt>
                <c:pt idx="114">
                  <c:v>80060.060000000143</c:v>
                </c:pt>
                <c:pt idx="115">
                  <c:v>73523.90299999938</c:v>
                </c:pt>
                <c:pt idx="116">
                  <c:v>74396.376000000542</c:v>
                </c:pt>
                <c:pt idx="117">
                  <c:v>70364.085999999937</c:v>
                </c:pt>
                <c:pt idx="118">
                  <c:v>71500.631000000241</c:v>
                </c:pt>
                <c:pt idx="119">
                  <c:v>70020.475000000006</c:v>
                </c:pt>
                <c:pt idx="120">
                  <c:v>65959.333999998868</c:v>
                </c:pt>
                <c:pt idx="121">
                  <c:v>63141.312000000478</c:v>
                </c:pt>
                <c:pt idx="122">
                  <c:v>60707.557000000772</c:v>
                </c:pt>
                <c:pt idx="123">
                  <c:v>60154.292999999227</c:v>
                </c:pt>
                <c:pt idx="124">
                  <c:v>57467.823000000419</c:v>
                </c:pt>
                <c:pt idx="125">
                  <c:v>54269.792000000176</c:v>
                </c:pt>
                <c:pt idx="126">
                  <c:v>52336.278999999166</c:v>
                </c:pt>
                <c:pt idx="127">
                  <c:v>42644.534000000356</c:v>
                </c:pt>
                <c:pt idx="128">
                  <c:v>45619.559999999401</c:v>
                </c:pt>
                <c:pt idx="129">
                  <c:v>43941.995000000301</c:v>
                </c:pt>
                <c:pt idx="130">
                  <c:v>40530.157999999821</c:v>
                </c:pt>
                <c:pt idx="131">
                  <c:v>35251.930000001194</c:v>
                </c:pt>
                <c:pt idx="132">
                  <c:v>35257.596999999878</c:v>
                </c:pt>
                <c:pt idx="133">
                  <c:v>34672.089999999109</c:v>
                </c:pt>
                <c:pt idx="134">
                  <c:v>26355.893000000717</c:v>
                </c:pt>
                <c:pt idx="135">
                  <c:v>24850.482999999822</c:v>
                </c:pt>
                <c:pt idx="136">
                  <c:v>21610.215000000597</c:v>
                </c:pt>
                <c:pt idx="137">
                  <c:v>31683.566999998689</c:v>
                </c:pt>
                <c:pt idx="138">
                  <c:v>19351.974999999999</c:v>
                </c:pt>
                <c:pt idx="139">
                  <c:v>15907.996999999881</c:v>
                </c:pt>
                <c:pt idx="140">
                  <c:v>9231.3780000001188</c:v>
                </c:pt>
                <c:pt idx="141">
                  <c:v>6452.4969999998812</c:v>
                </c:pt>
                <c:pt idx="142">
                  <c:v>4775.0710000008348</c:v>
                </c:pt>
                <c:pt idx="143">
                  <c:v>2.898999999463558</c:v>
                </c:pt>
                <c:pt idx="144">
                  <c:v>-2618.5969999998806</c:v>
                </c:pt>
                <c:pt idx="145">
                  <c:v>-6444.5799999997016</c:v>
                </c:pt>
                <c:pt idx="146">
                  <c:v>-7612.696999999881</c:v>
                </c:pt>
                <c:pt idx="147">
                  <c:v>-9116.1310000002377</c:v>
                </c:pt>
                <c:pt idx="148">
                  <c:v>-19804.875</c:v>
                </c:pt>
                <c:pt idx="149">
                  <c:v>-15832.404999999702</c:v>
                </c:pt>
                <c:pt idx="150">
                  <c:v>-17947.973000000417</c:v>
                </c:pt>
                <c:pt idx="151">
                  <c:v>-22782.653000000118</c:v>
                </c:pt>
                <c:pt idx="152">
                  <c:v>-24360.531999999286</c:v>
                </c:pt>
                <c:pt idx="153">
                  <c:v>-25818.952000001074</c:v>
                </c:pt>
                <c:pt idx="154">
                  <c:v>-23454.138999998569</c:v>
                </c:pt>
                <c:pt idx="155">
                  <c:v>-20891.682000000776</c:v>
                </c:pt>
                <c:pt idx="156">
                  <c:v>-18148.454999999703</c:v>
                </c:pt>
                <c:pt idx="157">
                  <c:v>-25132.684000000358</c:v>
                </c:pt>
                <c:pt idx="158">
                  <c:v>-21038.848999999464</c:v>
                </c:pt>
                <c:pt idx="159">
                  <c:v>-5509.696999999881</c:v>
                </c:pt>
                <c:pt idx="160">
                  <c:v>-15720.170000000298</c:v>
                </c:pt>
                <c:pt idx="161">
                  <c:v>-15394.426000000536</c:v>
                </c:pt>
                <c:pt idx="162">
                  <c:v>-18692.370000000297</c:v>
                </c:pt>
                <c:pt idx="163">
                  <c:v>-19291.484999999404</c:v>
                </c:pt>
                <c:pt idx="164">
                  <c:v>-19421.706000000238</c:v>
                </c:pt>
                <c:pt idx="165">
                  <c:v>-21681.306000000237</c:v>
                </c:pt>
                <c:pt idx="166">
                  <c:v>-22037.395999999346</c:v>
                </c:pt>
                <c:pt idx="167">
                  <c:v>-21847.626999999582</c:v>
                </c:pt>
                <c:pt idx="168">
                  <c:v>-26880.624000000953</c:v>
                </c:pt>
                <c:pt idx="169">
                  <c:v>-23139.403999999166</c:v>
                </c:pt>
                <c:pt idx="170">
                  <c:v>-23567.834000000359</c:v>
                </c:pt>
                <c:pt idx="171">
                  <c:v>-24034.2</c:v>
                </c:pt>
                <c:pt idx="172">
                  <c:v>-25139.973999999464</c:v>
                </c:pt>
                <c:pt idx="173">
                  <c:v>-23376.174000000952</c:v>
                </c:pt>
                <c:pt idx="174">
                  <c:v>-22268.509999999405</c:v>
                </c:pt>
                <c:pt idx="175">
                  <c:v>-24924.556000000237</c:v>
                </c:pt>
                <c:pt idx="176">
                  <c:v>-23744.501000000535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D9-47D8-B804-49765F86C666}"/>
            </c:ext>
          </c:extLst>
        </c:ser>
        <c:ser>
          <c:idx val="2"/>
          <c:order val="2"/>
          <c:tx>
            <c:strRef>
              <c:f>raw_production!$F$1:$F$15</c:f>
              <c:strCache>
                <c:ptCount val="15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raw_production!$C$16:$C$228</c:f>
              <c:numCache>
                <c:formatCode>m/d/yyyy</c:formatCode>
                <c:ptCount val="213"/>
                <c:pt idx="0">
                  <c:v>40862</c:v>
                </c:pt>
                <c:pt idx="1">
                  <c:v>40863</c:v>
                </c:pt>
                <c:pt idx="2">
                  <c:v>40864</c:v>
                </c:pt>
                <c:pt idx="3">
                  <c:v>40865</c:v>
                </c:pt>
                <c:pt idx="4">
                  <c:v>40866</c:v>
                </c:pt>
                <c:pt idx="5">
                  <c:v>40867</c:v>
                </c:pt>
                <c:pt idx="6">
                  <c:v>40868</c:v>
                </c:pt>
                <c:pt idx="7">
                  <c:v>40869</c:v>
                </c:pt>
                <c:pt idx="8">
                  <c:v>40870</c:v>
                </c:pt>
                <c:pt idx="9">
                  <c:v>40871</c:v>
                </c:pt>
                <c:pt idx="10">
                  <c:v>40872</c:v>
                </c:pt>
                <c:pt idx="11">
                  <c:v>40873</c:v>
                </c:pt>
                <c:pt idx="12">
                  <c:v>40874</c:v>
                </c:pt>
                <c:pt idx="13">
                  <c:v>40875</c:v>
                </c:pt>
                <c:pt idx="14">
                  <c:v>40876</c:v>
                </c:pt>
                <c:pt idx="15">
                  <c:v>40877</c:v>
                </c:pt>
                <c:pt idx="16">
                  <c:v>40878</c:v>
                </c:pt>
                <c:pt idx="17">
                  <c:v>40879</c:v>
                </c:pt>
                <c:pt idx="18">
                  <c:v>40880</c:v>
                </c:pt>
                <c:pt idx="19">
                  <c:v>40881</c:v>
                </c:pt>
                <c:pt idx="20">
                  <c:v>40882</c:v>
                </c:pt>
                <c:pt idx="21">
                  <c:v>40883</c:v>
                </c:pt>
                <c:pt idx="22">
                  <c:v>40884</c:v>
                </c:pt>
                <c:pt idx="23">
                  <c:v>40885</c:v>
                </c:pt>
                <c:pt idx="24">
                  <c:v>40886</c:v>
                </c:pt>
                <c:pt idx="25">
                  <c:v>40887</c:v>
                </c:pt>
                <c:pt idx="26">
                  <c:v>40888</c:v>
                </c:pt>
                <c:pt idx="27">
                  <c:v>40889</c:v>
                </c:pt>
                <c:pt idx="28">
                  <c:v>40890</c:v>
                </c:pt>
                <c:pt idx="29">
                  <c:v>40891</c:v>
                </c:pt>
                <c:pt idx="30">
                  <c:v>40892</c:v>
                </c:pt>
                <c:pt idx="31">
                  <c:v>40893</c:v>
                </c:pt>
                <c:pt idx="32">
                  <c:v>40894</c:v>
                </c:pt>
                <c:pt idx="33">
                  <c:v>40895</c:v>
                </c:pt>
                <c:pt idx="34">
                  <c:v>40896</c:v>
                </c:pt>
                <c:pt idx="35">
                  <c:v>40897</c:v>
                </c:pt>
                <c:pt idx="36">
                  <c:v>40898</c:v>
                </c:pt>
                <c:pt idx="37">
                  <c:v>40899</c:v>
                </c:pt>
                <c:pt idx="38">
                  <c:v>40900</c:v>
                </c:pt>
                <c:pt idx="39">
                  <c:v>40901</c:v>
                </c:pt>
                <c:pt idx="40">
                  <c:v>40902</c:v>
                </c:pt>
                <c:pt idx="41">
                  <c:v>40903</c:v>
                </c:pt>
                <c:pt idx="42">
                  <c:v>40904</c:v>
                </c:pt>
                <c:pt idx="43">
                  <c:v>40905</c:v>
                </c:pt>
                <c:pt idx="44">
                  <c:v>40906</c:v>
                </c:pt>
                <c:pt idx="45">
                  <c:v>40907</c:v>
                </c:pt>
                <c:pt idx="46">
                  <c:v>40908</c:v>
                </c:pt>
                <c:pt idx="47">
                  <c:v>40909</c:v>
                </c:pt>
                <c:pt idx="48">
                  <c:v>40910</c:v>
                </c:pt>
                <c:pt idx="49">
                  <c:v>40911</c:v>
                </c:pt>
                <c:pt idx="50">
                  <c:v>40912</c:v>
                </c:pt>
                <c:pt idx="51">
                  <c:v>40913</c:v>
                </c:pt>
                <c:pt idx="52">
                  <c:v>40914</c:v>
                </c:pt>
                <c:pt idx="53">
                  <c:v>40915</c:v>
                </c:pt>
                <c:pt idx="54">
                  <c:v>40916</c:v>
                </c:pt>
                <c:pt idx="55">
                  <c:v>40917</c:v>
                </c:pt>
                <c:pt idx="56">
                  <c:v>40918</c:v>
                </c:pt>
                <c:pt idx="57">
                  <c:v>40919</c:v>
                </c:pt>
                <c:pt idx="58">
                  <c:v>40920</c:v>
                </c:pt>
                <c:pt idx="59">
                  <c:v>40921</c:v>
                </c:pt>
                <c:pt idx="60">
                  <c:v>40922</c:v>
                </c:pt>
                <c:pt idx="61">
                  <c:v>40923</c:v>
                </c:pt>
                <c:pt idx="62">
                  <c:v>40924</c:v>
                </c:pt>
                <c:pt idx="63">
                  <c:v>40925</c:v>
                </c:pt>
                <c:pt idx="64">
                  <c:v>40926</c:v>
                </c:pt>
                <c:pt idx="65">
                  <c:v>40927</c:v>
                </c:pt>
                <c:pt idx="66">
                  <c:v>40928</c:v>
                </c:pt>
                <c:pt idx="67">
                  <c:v>40929</c:v>
                </c:pt>
                <c:pt idx="68">
                  <c:v>40930</c:v>
                </c:pt>
                <c:pt idx="69">
                  <c:v>40931</c:v>
                </c:pt>
                <c:pt idx="70">
                  <c:v>40932</c:v>
                </c:pt>
                <c:pt idx="71">
                  <c:v>40933</c:v>
                </c:pt>
                <c:pt idx="72">
                  <c:v>40934</c:v>
                </c:pt>
                <c:pt idx="73">
                  <c:v>40935</c:v>
                </c:pt>
                <c:pt idx="74">
                  <c:v>40936</c:v>
                </c:pt>
                <c:pt idx="75">
                  <c:v>40937</c:v>
                </c:pt>
                <c:pt idx="76">
                  <c:v>40938</c:v>
                </c:pt>
                <c:pt idx="77">
                  <c:v>40939</c:v>
                </c:pt>
                <c:pt idx="78">
                  <c:v>40940</c:v>
                </c:pt>
                <c:pt idx="79">
                  <c:v>40941</c:v>
                </c:pt>
                <c:pt idx="80">
                  <c:v>40942</c:v>
                </c:pt>
                <c:pt idx="81">
                  <c:v>40943</c:v>
                </c:pt>
                <c:pt idx="82">
                  <c:v>40944</c:v>
                </c:pt>
                <c:pt idx="83">
                  <c:v>40945</c:v>
                </c:pt>
                <c:pt idx="84">
                  <c:v>40946</c:v>
                </c:pt>
                <c:pt idx="85">
                  <c:v>40947</c:v>
                </c:pt>
                <c:pt idx="86">
                  <c:v>40948</c:v>
                </c:pt>
                <c:pt idx="87">
                  <c:v>40949</c:v>
                </c:pt>
                <c:pt idx="88">
                  <c:v>40950</c:v>
                </c:pt>
                <c:pt idx="89">
                  <c:v>40951</c:v>
                </c:pt>
                <c:pt idx="90">
                  <c:v>40952</c:v>
                </c:pt>
                <c:pt idx="91">
                  <c:v>40953</c:v>
                </c:pt>
                <c:pt idx="92">
                  <c:v>40954</c:v>
                </c:pt>
                <c:pt idx="93">
                  <c:v>40955</c:v>
                </c:pt>
                <c:pt idx="94">
                  <c:v>40956</c:v>
                </c:pt>
                <c:pt idx="95">
                  <c:v>40957</c:v>
                </c:pt>
                <c:pt idx="96">
                  <c:v>40958</c:v>
                </c:pt>
                <c:pt idx="97">
                  <c:v>40959</c:v>
                </c:pt>
                <c:pt idx="98">
                  <c:v>40960</c:v>
                </c:pt>
                <c:pt idx="99">
                  <c:v>40961</c:v>
                </c:pt>
                <c:pt idx="100">
                  <c:v>40962</c:v>
                </c:pt>
                <c:pt idx="101">
                  <c:v>40963</c:v>
                </c:pt>
                <c:pt idx="102">
                  <c:v>40964</c:v>
                </c:pt>
                <c:pt idx="103">
                  <c:v>40965</c:v>
                </c:pt>
                <c:pt idx="104">
                  <c:v>40966</c:v>
                </c:pt>
                <c:pt idx="105">
                  <c:v>40967</c:v>
                </c:pt>
                <c:pt idx="106">
                  <c:v>40968</c:v>
                </c:pt>
                <c:pt idx="107">
                  <c:v>40969</c:v>
                </c:pt>
                <c:pt idx="108">
                  <c:v>40970</c:v>
                </c:pt>
                <c:pt idx="109">
                  <c:v>40971</c:v>
                </c:pt>
                <c:pt idx="110">
                  <c:v>40972</c:v>
                </c:pt>
                <c:pt idx="111">
                  <c:v>40973</c:v>
                </c:pt>
                <c:pt idx="112">
                  <c:v>40974</c:v>
                </c:pt>
                <c:pt idx="113">
                  <c:v>40975</c:v>
                </c:pt>
                <c:pt idx="114">
                  <c:v>40976</c:v>
                </c:pt>
                <c:pt idx="115">
                  <c:v>40977</c:v>
                </c:pt>
                <c:pt idx="116">
                  <c:v>40978</c:v>
                </c:pt>
                <c:pt idx="117">
                  <c:v>40979</c:v>
                </c:pt>
                <c:pt idx="118">
                  <c:v>40980</c:v>
                </c:pt>
                <c:pt idx="119">
                  <c:v>40981</c:v>
                </c:pt>
                <c:pt idx="120">
                  <c:v>40982</c:v>
                </c:pt>
                <c:pt idx="121">
                  <c:v>40983</c:v>
                </c:pt>
                <c:pt idx="122">
                  <c:v>40984</c:v>
                </c:pt>
                <c:pt idx="123">
                  <c:v>40985</c:v>
                </c:pt>
                <c:pt idx="124">
                  <c:v>40986</c:v>
                </c:pt>
                <c:pt idx="125">
                  <c:v>40987</c:v>
                </c:pt>
                <c:pt idx="126">
                  <c:v>40988</c:v>
                </c:pt>
                <c:pt idx="127">
                  <c:v>40989</c:v>
                </c:pt>
                <c:pt idx="128">
                  <c:v>40990</c:v>
                </c:pt>
                <c:pt idx="129">
                  <c:v>40991</c:v>
                </c:pt>
                <c:pt idx="130">
                  <c:v>40992</c:v>
                </c:pt>
                <c:pt idx="131">
                  <c:v>40993</c:v>
                </c:pt>
                <c:pt idx="132">
                  <c:v>40994</c:v>
                </c:pt>
                <c:pt idx="133">
                  <c:v>40995</c:v>
                </c:pt>
                <c:pt idx="134">
                  <c:v>40996</c:v>
                </c:pt>
                <c:pt idx="135">
                  <c:v>40997</c:v>
                </c:pt>
                <c:pt idx="136">
                  <c:v>40998</c:v>
                </c:pt>
                <c:pt idx="137">
                  <c:v>40999</c:v>
                </c:pt>
                <c:pt idx="138">
                  <c:v>41000</c:v>
                </c:pt>
                <c:pt idx="139">
                  <c:v>41001</c:v>
                </c:pt>
                <c:pt idx="140">
                  <c:v>41002</c:v>
                </c:pt>
                <c:pt idx="141">
                  <c:v>41003</c:v>
                </c:pt>
                <c:pt idx="142">
                  <c:v>41004</c:v>
                </c:pt>
                <c:pt idx="143">
                  <c:v>41005</c:v>
                </c:pt>
                <c:pt idx="144">
                  <c:v>41006</c:v>
                </c:pt>
                <c:pt idx="145">
                  <c:v>41007</c:v>
                </c:pt>
                <c:pt idx="146">
                  <c:v>41008</c:v>
                </c:pt>
                <c:pt idx="147">
                  <c:v>41009</c:v>
                </c:pt>
                <c:pt idx="148">
                  <c:v>41010</c:v>
                </c:pt>
                <c:pt idx="149">
                  <c:v>41011</c:v>
                </c:pt>
                <c:pt idx="150">
                  <c:v>41012</c:v>
                </c:pt>
                <c:pt idx="151">
                  <c:v>41013</c:v>
                </c:pt>
                <c:pt idx="152">
                  <c:v>41014</c:v>
                </c:pt>
                <c:pt idx="153">
                  <c:v>41015</c:v>
                </c:pt>
                <c:pt idx="154">
                  <c:v>41016</c:v>
                </c:pt>
                <c:pt idx="155">
                  <c:v>41017</c:v>
                </c:pt>
                <c:pt idx="156">
                  <c:v>41018</c:v>
                </c:pt>
                <c:pt idx="157">
                  <c:v>41019</c:v>
                </c:pt>
                <c:pt idx="158">
                  <c:v>41020</c:v>
                </c:pt>
                <c:pt idx="159">
                  <c:v>41021</c:v>
                </c:pt>
                <c:pt idx="160">
                  <c:v>41022</c:v>
                </c:pt>
                <c:pt idx="161">
                  <c:v>41023</c:v>
                </c:pt>
                <c:pt idx="162">
                  <c:v>41024</c:v>
                </c:pt>
                <c:pt idx="163">
                  <c:v>41025</c:v>
                </c:pt>
                <c:pt idx="164">
                  <c:v>41026</c:v>
                </c:pt>
                <c:pt idx="165">
                  <c:v>41027</c:v>
                </c:pt>
                <c:pt idx="166">
                  <c:v>41028</c:v>
                </c:pt>
                <c:pt idx="167">
                  <c:v>41029</c:v>
                </c:pt>
                <c:pt idx="168">
                  <c:v>41030</c:v>
                </c:pt>
                <c:pt idx="169">
                  <c:v>41031</c:v>
                </c:pt>
                <c:pt idx="170">
                  <c:v>41032</c:v>
                </c:pt>
                <c:pt idx="171">
                  <c:v>41033</c:v>
                </c:pt>
                <c:pt idx="172">
                  <c:v>41034</c:v>
                </c:pt>
                <c:pt idx="173">
                  <c:v>41035</c:v>
                </c:pt>
                <c:pt idx="174">
                  <c:v>41036</c:v>
                </c:pt>
                <c:pt idx="175">
                  <c:v>41037</c:v>
                </c:pt>
                <c:pt idx="176">
                  <c:v>41038</c:v>
                </c:pt>
                <c:pt idx="177">
                  <c:v>41039</c:v>
                </c:pt>
                <c:pt idx="178">
                  <c:v>41040</c:v>
                </c:pt>
                <c:pt idx="179">
                  <c:v>41041</c:v>
                </c:pt>
                <c:pt idx="180">
                  <c:v>41042</c:v>
                </c:pt>
                <c:pt idx="181">
                  <c:v>41043</c:v>
                </c:pt>
                <c:pt idx="182">
                  <c:v>41044</c:v>
                </c:pt>
                <c:pt idx="183">
                  <c:v>41045</c:v>
                </c:pt>
                <c:pt idx="184">
                  <c:v>41046</c:v>
                </c:pt>
                <c:pt idx="185">
                  <c:v>41047</c:v>
                </c:pt>
                <c:pt idx="186">
                  <c:v>41048</c:v>
                </c:pt>
                <c:pt idx="187">
                  <c:v>41049</c:v>
                </c:pt>
                <c:pt idx="188">
                  <c:v>41050</c:v>
                </c:pt>
                <c:pt idx="189">
                  <c:v>41051</c:v>
                </c:pt>
                <c:pt idx="190">
                  <c:v>41052</c:v>
                </c:pt>
                <c:pt idx="191">
                  <c:v>41053</c:v>
                </c:pt>
                <c:pt idx="192">
                  <c:v>41054</c:v>
                </c:pt>
                <c:pt idx="193">
                  <c:v>41055</c:v>
                </c:pt>
                <c:pt idx="194">
                  <c:v>41056</c:v>
                </c:pt>
                <c:pt idx="195">
                  <c:v>41057</c:v>
                </c:pt>
                <c:pt idx="196">
                  <c:v>41058</c:v>
                </c:pt>
                <c:pt idx="197">
                  <c:v>41059</c:v>
                </c:pt>
                <c:pt idx="198">
                  <c:v>41060</c:v>
                </c:pt>
                <c:pt idx="199">
                  <c:v>41061</c:v>
                </c:pt>
                <c:pt idx="200">
                  <c:v>41062</c:v>
                </c:pt>
                <c:pt idx="201">
                  <c:v>41063</c:v>
                </c:pt>
                <c:pt idx="202">
                  <c:v>41064</c:v>
                </c:pt>
                <c:pt idx="203">
                  <c:v>41065</c:v>
                </c:pt>
                <c:pt idx="204">
                  <c:v>41066</c:v>
                </c:pt>
                <c:pt idx="205">
                  <c:v>41067</c:v>
                </c:pt>
                <c:pt idx="206">
                  <c:v>41068</c:v>
                </c:pt>
                <c:pt idx="207">
                  <c:v>41069</c:v>
                </c:pt>
                <c:pt idx="208">
                  <c:v>41070</c:v>
                </c:pt>
                <c:pt idx="209">
                  <c:v>41071</c:v>
                </c:pt>
                <c:pt idx="210">
                  <c:v>41072</c:v>
                </c:pt>
                <c:pt idx="211">
                  <c:v>41073</c:v>
                </c:pt>
                <c:pt idx="212">
                  <c:v>41074</c:v>
                </c:pt>
              </c:numCache>
            </c:numRef>
          </c:cat>
          <c:val>
            <c:numRef>
              <c:f>raw_production!$F$16:$F$228</c:f>
              <c:numCache>
                <c:formatCode>General</c:formatCode>
                <c:ptCount val="213"/>
                <c:pt idx="16">
                  <c:v>671.79</c:v>
                </c:pt>
                <c:pt idx="17">
                  <c:v>4702.2939999999999</c:v>
                </c:pt>
                <c:pt idx="18">
                  <c:v>11179.387999999997</c:v>
                </c:pt>
                <c:pt idx="19">
                  <c:v>18149.399000000005</c:v>
                </c:pt>
                <c:pt idx="20">
                  <c:v>22363.798999999992</c:v>
                </c:pt>
                <c:pt idx="21">
                  <c:v>27077.992000000006</c:v>
                </c:pt>
                <c:pt idx="22">
                  <c:v>33092.126999999993</c:v>
                </c:pt>
                <c:pt idx="23">
                  <c:v>35052.013000000035</c:v>
                </c:pt>
                <c:pt idx="24">
                  <c:v>30919.933999999987</c:v>
                </c:pt>
                <c:pt idx="25">
                  <c:v>41088.819999999949</c:v>
                </c:pt>
                <c:pt idx="26">
                  <c:v>43306.560000000012</c:v>
                </c:pt>
                <c:pt idx="27">
                  <c:v>49975.960000000006</c:v>
                </c:pt>
                <c:pt idx="28">
                  <c:v>52192.773999999976</c:v>
                </c:pt>
                <c:pt idx="29">
                  <c:v>55718.742000000042</c:v>
                </c:pt>
                <c:pt idx="30">
                  <c:v>63658.539999999943</c:v>
                </c:pt>
                <c:pt idx="31">
                  <c:v>57548.65</c:v>
                </c:pt>
                <c:pt idx="32">
                  <c:v>58630.462999999989</c:v>
                </c:pt>
                <c:pt idx="33">
                  <c:v>63282.345999999998</c:v>
                </c:pt>
                <c:pt idx="34">
                  <c:v>63058.220000000205</c:v>
                </c:pt>
                <c:pt idx="35">
                  <c:v>63278.301000000072</c:v>
                </c:pt>
                <c:pt idx="36">
                  <c:v>63826.411999999822</c:v>
                </c:pt>
                <c:pt idx="37">
                  <c:v>63537.238000000085</c:v>
                </c:pt>
                <c:pt idx="38">
                  <c:v>67631.296000000089</c:v>
                </c:pt>
                <c:pt idx="39">
                  <c:v>67512.851999999766</c:v>
                </c:pt>
                <c:pt idx="40">
                  <c:v>65845.46500000004</c:v>
                </c:pt>
                <c:pt idx="41">
                  <c:v>68939.860999999946</c:v>
                </c:pt>
                <c:pt idx="42">
                  <c:v>69881.411000000124</c:v>
                </c:pt>
                <c:pt idx="43">
                  <c:v>72488.989999999845</c:v>
                </c:pt>
                <c:pt idx="44">
                  <c:v>75566.643000000156</c:v>
                </c:pt>
                <c:pt idx="45">
                  <c:v>72187.612999999896</c:v>
                </c:pt>
                <c:pt idx="46">
                  <c:v>61373.306000000055</c:v>
                </c:pt>
                <c:pt idx="47">
                  <c:v>35953.170000000115</c:v>
                </c:pt>
                <c:pt idx="48">
                  <c:v>27669.167999999969</c:v>
                </c:pt>
                <c:pt idx="49">
                  <c:v>41946.94299999997</c:v>
                </c:pt>
                <c:pt idx="50">
                  <c:v>56064.064000000435</c:v>
                </c:pt>
                <c:pt idx="51">
                  <c:v>65846.010999999562</c:v>
                </c:pt>
                <c:pt idx="52">
                  <c:v>78159.1580000002</c:v>
                </c:pt>
                <c:pt idx="53">
                  <c:v>80935.507999999827</c:v>
                </c:pt>
                <c:pt idx="54">
                  <c:v>81275.421999999875</c:v>
                </c:pt>
                <c:pt idx="55">
                  <c:v>76986.414999999848</c:v>
                </c:pt>
                <c:pt idx="56">
                  <c:v>72312.256000000241</c:v>
                </c:pt>
                <c:pt idx="57">
                  <c:v>60931.769999999924</c:v>
                </c:pt>
                <c:pt idx="58">
                  <c:v>55935.373000000043</c:v>
                </c:pt>
                <c:pt idx="59">
                  <c:v>59882.510000000148</c:v>
                </c:pt>
                <c:pt idx="60">
                  <c:v>66609.256000000241</c:v>
                </c:pt>
                <c:pt idx="61">
                  <c:v>71178.165999999648</c:v>
                </c:pt>
                <c:pt idx="62">
                  <c:v>72387.800999999788</c:v>
                </c:pt>
                <c:pt idx="63">
                  <c:v>76018.649999999994</c:v>
                </c:pt>
                <c:pt idx="64">
                  <c:v>78342.433999999979</c:v>
                </c:pt>
                <c:pt idx="65">
                  <c:v>77780.038000000262</c:v>
                </c:pt>
                <c:pt idx="66">
                  <c:v>76135.470999999714</c:v>
                </c:pt>
                <c:pt idx="67">
                  <c:v>75038.594000000128</c:v>
                </c:pt>
                <c:pt idx="68">
                  <c:v>74807.471999999878</c:v>
                </c:pt>
                <c:pt idx="69">
                  <c:v>78328.887000000104</c:v>
                </c:pt>
                <c:pt idx="70">
                  <c:v>80154.656000000236</c:v>
                </c:pt>
                <c:pt idx="71">
                  <c:v>76476.45</c:v>
                </c:pt>
                <c:pt idx="72">
                  <c:v>75913.630000000077</c:v>
                </c:pt>
                <c:pt idx="73">
                  <c:v>73355.389999999476</c:v>
                </c:pt>
                <c:pt idx="74">
                  <c:v>74207.69299999997</c:v>
                </c:pt>
                <c:pt idx="75">
                  <c:v>77062.077000000325</c:v>
                </c:pt>
                <c:pt idx="76">
                  <c:v>79119.983999999618</c:v>
                </c:pt>
                <c:pt idx="77">
                  <c:v>83383.65400000065</c:v>
                </c:pt>
                <c:pt idx="78">
                  <c:v>76917.199000000212</c:v>
                </c:pt>
                <c:pt idx="79">
                  <c:v>76215.512999999526</c:v>
                </c:pt>
                <c:pt idx="80">
                  <c:v>78955.350999999791</c:v>
                </c:pt>
                <c:pt idx="81">
                  <c:v>76259.920000000304</c:v>
                </c:pt>
                <c:pt idx="82">
                  <c:v>83819.684999999401</c:v>
                </c:pt>
                <c:pt idx="83">
                  <c:v>82548.898000000423</c:v>
                </c:pt>
                <c:pt idx="84">
                  <c:v>79869.872999999672</c:v>
                </c:pt>
                <c:pt idx="85">
                  <c:v>79618.183000000572</c:v>
                </c:pt>
                <c:pt idx="86">
                  <c:v>81495.346999999878</c:v>
                </c:pt>
                <c:pt idx="87">
                  <c:v>85376.157000000036</c:v>
                </c:pt>
                <c:pt idx="88">
                  <c:v>94420.248000000414</c:v>
                </c:pt>
                <c:pt idx="89">
                  <c:v>85827.706999999282</c:v>
                </c:pt>
                <c:pt idx="90">
                  <c:v>99456.850999999791</c:v>
                </c:pt>
                <c:pt idx="91">
                  <c:v>83172.555000001186</c:v>
                </c:pt>
                <c:pt idx="92">
                  <c:v>83282.463999999309</c:v>
                </c:pt>
                <c:pt idx="93">
                  <c:v>82718.98900000006</c:v>
                </c:pt>
                <c:pt idx="94">
                  <c:v>89453.664000000805</c:v>
                </c:pt>
                <c:pt idx="95">
                  <c:v>81822.721999999136</c:v>
                </c:pt>
                <c:pt idx="96">
                  <c:v>68200.60800000056</c:v>
                </c:pt>
                <c:pt idx="97">
                  <c:v>71298.861999999732</c:v>
                </c:pt>
                <c:pt idx="98">
                  <c:v>75399.468999999022</c:v>
                </c:pt>
                <c:pt idx="99">
                  <c:v>76834.879000000656</c:v>
                </c:pt>
                <c:pt idx="100">
                  <c:v>75069.821999999884</c:v>
                </c:pt>
                <c:pt idx="101">
                  <c:v>73543.456000000238</c:v>
                </c:pt>
                <c:pt idx="102">
                  <c:v>72448.403999999908</c:v>
                </c:pt>
                <c:pt idx="103">
                  <c:v>74515.228999999163</c:v>
                </c:pt>
                <c:pt idx="104">
                  <c:v>75637.68200000003</c:v>
                </c:pt>
                <c:pt idx="105">
                  <c:v>73806.984000001103</c:v>
                </c:pt>
                <c:pt idx="107">
                  <c:v>75600.891000000382</c:v>
                </c:pt>
                <c:pt idx="108">
                  <c:v>72222.24799999893</c:v>
                </c:pt>
                <c:pt idx="109">
                  <c:v>67257.833000000566</c:v>
                </c:pt>
                <c:pt idx="110">
                  <c:v>61028.182999999823</c:v>
                </c:pt>
                <c:pt idx="111">
                  <c:v>70065.872999999672</c:v>
                </c:pt>
                <c:pt idx="112">
                  <c:v>71514.39400000051</c:v>
                </c:pt>
                <c:pt idx="113">
                  <c:v>66696.835000000152</c:v>
                </c:pt>
                <c:pt idx="114">
                  <c:v>71821.608999999618</c:v>
                </c:pt>
                <c:pt idx="115">
                  <c:v>67520.88900000081</c:v>
                </c:pt>
                <c:pt idx="116">
                  <c:v>68744.273999999466</c:v>
                </c:pt>
                <c:pt idx="117">
                  <c:v>66684.388999999312</c:v>
                </c:pt>
                <c:pt idx="118">
                  <c:v>63385.575000000747</c:v>
                </c:pt>
                <c:pt idx="119">
                  <c:v>62200.509999999405</c:v>
                </c:pt>
                <c:pt idx="120">
                  <c:v>62041.572999998927</c:v>
                </c:pt>
                <c:pt idx="121">
                  <c:v>61150.918000002202</c:v>
                </c:pt>
                <c:pt idx="122">
                  <c:v>57736.711999998988</c:v>
                </c:pt>
                <c:pt idx="123">
                  <c:v>52643.374000000957</c:v>
                </c:pt>
                <c:pt idx="124">
                  <c:v>53048.50599999875</c:v>
                </c:pt>
                <c:pt idx="125">
                  <c:v>52331.020000000295</c:v>
                </c:pt>
                <c:pt idx="126">
                  <c:v>50574.967000000179</c:v>
                </c:pt>
                <c:pt idx="127">
                  <c:v>50436.84800000042</c:v>
                </c:pt>
                <c:pt idx="128">
                  <c:v>48690.316999998686</c:v>
                </c:pt>
                <c:pt idx="129">
                  <c:v>45723.273000000416</c:v>
                </c:pt>
                <c:pt idx="130">
                  <c:v>40673.032000000778</c:v>
                </c:pt>
                <c:pt idx="131">
                  <c:v>33225.654999999701</c:v>
                </c:pt>
                <c:pt idx="132">
                  <c:v>34892.129999999699</c:v>
                </c:pt>
                <c:pt idx="133">
                  <c:v>33442.190999999642</c:v>
                </c:pt>
                <c:pt idx="134">
                  <c:v>36923.539000001547</c:v>
                </c:pt>
                <c:pt idx="135">
                  <c:v>33775.967999999222</c:v>
                </c:pt>
                <c:pt idx="136">
                  <c:v>29422.354000000654</c:v>
                </c:pt>
                <c:pt idx="137">
                  <c:v>28948.674999998511</c:v>
                </c:pt>
                <c:pt idx="138">
                  <c:v>26252.813000001013</c:v>
                </c:pt>
                <c:pt idx="139">
                  <c:v>25970.240000000595</c:v>
                </c:pt>
                <c:pt idx="140">
                  <c:v>23187.436999998987</c:v>
                </c:pt>
                <c:pt idx="141">
                  <c:v>24141.090999999644</c:v>
                </c:pt>
                <c:pt idx="142">
                  <c:v>21650.660000000895</c:v>
                </c:pt>
                <c:pt idx="143">
                  <c:v>24052.492999999224</c:v>
                </c:pt>
                <c:pt idx="144">
                  <c:v>20200.416000001132</c:v>
                </c:pt>
                <c:pt idx="145">
                  <c:v>22279.95</c:v>
                </c:pt>
                <c:pt idx="146">
                  <c:v>17801.104999999701</c:v>
                </c:pt>
                <c:pt idx="147">
                  <c:v>15083.189999999106</c:v>
                </c:pt>
                <c:pt idx="148">
                  <c:v>10345.062000000476</c:v>
                </c:pt>
                <c:pt idx="149">
                  <c:v>5367.7170000001788</c:v>
                </c:pt>
                <c:pt idx="150">
                  <c:v>484.62600000053646</c:v>
                </c:pt>
                <c:pt idx="151">
                  <c:v>-45.682000000774863</c:v>
                </c:pt>
                <c:pt idx="152">
                  <c:v>620.97900000065567</c:v>
                </c:pt>
                <c:pt idx="153">
                  <c:v>-429.60900000035764</c:v>
                </c:pt>
                <c:pt idx="154">
                  <c:v>1240.2579999983311</c:v>
                </c:pt>
                <c:pt idx="155">
                  <c:v>4081.2</c:v>
                </c:pt>
                <c:pt idx="156">
                  <c:v>7960.3760000020266</c:v>
                </c:pt>
                <c:pt idx="157">
                  <c:v>8736.9089999988682</c:v>
                </c:pt>
                <c:pt idx="158">
                  <c:v>20087.266000001131</c:v>
                </c:pt>
                <c:pt idx="159">
                  <c:v>9395.4689999997609</c:v>
                </c:pt>
                <c:pt idx="160">
                  <c:v>7422.8689999997614</c:v>
                </c:pt>
                <c:pt idx="161">
                  <c:v>5051.337000000477</c:v>
                </c:pt>
                <c:pt idx="162">
                  <c:v>5980.0990000009533</c:v>
                </c:pt>
                <c:pt idx="163">
                  <c:v>0</c:v>
                </c:pt>
                <c:pt idx="164">
                  <c:v>5764.2059999987487</c:v>
                </c:pt>
                <c:pt idx="165">
                  <c:v>4726.7950000002984</c:v>
                </c:pt>
                <c:pt idx="166">
                  <c:v>3728.0560000002383</c:v>
                </c:pt>
                <c:pt idx="167">
                  <c:v>2961.8569999992847</c:v>
                </c:pt>
                <c:pt idx="168">
                  <c:v>6624.5520000010729</c:v>
                </c:pt>
                <c:pt idx="169">
                  <c:v>3072.7319999992847</c:v>
                </c:pt>
                <c:pt idx="170">
                  <c:v>5281.179999999702</c:v>
                </c:pt>
                <c:pt idx="171">
                  <c:v>4218.929999999702</c:v>
                </c:pt>
                <c:pt idx="172">
                  <c:v>2421.9600000008941</c:v>
                </c:pt>
                <c:pt idx="173">
                  <c:v>1617.55</c:v>
                </c:pt>
                <c:pt idx="174">
                  <c:v>854.65</c:v>
                </c:pt>
                <c:pt idx="175">
                  <c:v>854.18999999910591</c:v>
                </c:pt>
                <c:pt idx="176">
                  <c:v>683</c:v>
                </c:pt>
                <c:pt idx="177">
                  <c:v>645.75</c:v>
                </c:pt>
                <c:pt idx="178">
                  <c:v>379.01000000089408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D9-47D8-B804-49765F86C666}"/>
            </c:ext>
          </c:extLst>
        </c:ser>
        <c:ser>
          <c:idx val="3"/>
          <c:order val="3"/>
          <c:tx>
            <c:strRef>
              <c:f>raw_production!$G$1:$G$15</c:f>
              <c:strCache>
                <c:ptCount val="15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raw_production!$C$16:$C$228</c:f>
              <c:numCache>
                <c:formatCode>m/d/yyyy</c:formatCode>
                <c:ptCount val="213"/>
                <c:pt idx="0">
                  <c:v>40862</c:v>
                </c:pt>
                <c:pt idx="1">
                  <c:v>40863</c:v>
                </c:pt>
                <c:pt idx="2">
                  <c:v>40864</c:v>
                </c:pt>
                <c:pt idx="3">
                  <c:v>40865</c:v>
                </c:pt>
                <c:pt idx="4">
                  <c:v>40866</c:v>
                </c:pt>
                <c:pt idx="5">
                  <c:v>40867</c:v>
                </c:pt>
                <c:pt idx="6">
                  <c:v>40868</c:v>
                </c:pt>
                <c:pt idx="7">
                  <c:v>40869</c:v>
                </c:pt>
                <c:pt idx="8">
                  <c:v>40870</c:v>
                </c:pt>
                <c:pt idx="9">
                  <c:v>40871</c:v>
                </c:pt>
                <c:pt idx="10">
                  <c:v>40872</c:v>
                </c:pt>
                <c:pt idx="11">
                  <c:v>40873</c:v>
                </c:pt>
                <c:pt idx="12">
                  <c:v>40874</c:v>
                </c:pt>
                <c:pt idx="13">
                  <c:v>40875</c:v>
                </c:pt>
                <c:pt idx="14">
                  <c:v>40876</c:v>
                </c:pt>
                <c:pt idx="15">
                  <c:v>40877</c:v>
                </c:pt>
                <c:pt idx="16">
                  <c:v>40878</c:v>
                </c:pt>
                <c:pt idx="17">
                  <c:v>40879</c:v>
                </c:pt>
                <c:pt idx="18">
                  <c:v>40880</c:v>
                </c:pt>
                <c:pt idx="19">
                  <c:v>40881</c:v>
                </c:pt>
                <c:pt idx="20">
                  <c:v>40882</c:v>
                </c:pt>
                <c:pt idx="21">
                  <c:v>40883</c:v>
                </c:pt>
                <c:pt idx="22">
                  <c:v>40884</c:v>
                </c:pt>
                <c:pt idx="23">
                  <c:v>40885</c:v>
                </c:pt>
                <c:pt idx="24">
                  <c:v>40886</c:v>
                </c:pt>
                <c:pt idx="25">
                  <c:v>40887</c:v>
                </c:pt>
                <c:pt idx="26">
                  <c:v>40888</c:v>
                </c:pt>
                <c:pt idx="27">
                  <c:v>40889</c:v>
                </c:pt>
                <c:pt idx="28">
                  <c:v>40890</c:v>
                </c:pt>
                <c:pt idx="29">
                  <c:v>40891</c:v>
                </c:pt>
                <c:pt idx="30">
                  <c:v>40892</c:v>
                </c:pt>
                <c:pt idx="31">
                  <c:v>40893</c:v>
                </c:pt>
                <c:pt idx="32">
                  <c:v>40894</c:v>
                </c:pt>
                <c:pt idx="33">
                  <c:v>40895</c:v>
                </c:pt>
                <c:pt idx="34">
                  <c:v>40896</c:v>
                </c:pt>
                <c:pt idx="35">
                  <c:v>40897</c:v>
                </c:pt>
                <c:pt idx="36">
                  <c:v>40898</c:v>
                </c:pt>
                <c:pt idx="37">
                  <c:v>40899</c:v>
                </c:pt>
                <c:pt idx="38">
                  <c:v>40900</c:v>
                </c:pt>
                <c:pt idx="39">
                  <c:v>40901</c:v>
                </c:pt>
                <c:pt idx="40">
                  <c:v>40902</c:v>
                </c:pt>
                <c:pt idx="41">
                  <c:v>40903</c:v>
                </c:pt>
                <c:pt idx="42">
                  <c:v>40904</c:v>
                </c:pt>
                <c:pt idx="43">
                  <c:v>40905</c:v>
                </c:pt>
                <c:pt idx="44">
                  <c:v>40906</c:v>
                </c:pt>
                <c:pt idx="45">
                  <c:v>40907</c:v>
                </c:pt>
                <c:pt idx="46">
                  <c:v>40908</c:v>
                </c:pt>
                <c:pt idx="47">
                  <c:v>40909</c:v>
                </c:pt>
                <c:pt idx="48">
                  <c:v>40910</c:v>
                </c:pt>
                <c:pt idx="49">
                  <c:v>40911</c:v>
                </c:pt>
                <c:pt idx="50">
                  <c:v>40912</c:v>
                </c:pt>
                <c:pt idx="51">
                  <c:v>40913</c:v>
                </c:pt>
                <c:pt idx="52">
                  <c:v>40914</c:v>
                </c:pt>
                <c:pt idx="53">
                  <c:v>40915</c:v>
                </c:pt>
                <c:pt idx="54">
                  <c:v>40916</c:v>
                </c:pt>
                <c:pt idx="55">
                  <c:v>40917</c:v>
                </c:pt>
                <c:pt idx="56">
                  <c:v>40918</c:v>
                </c:pt>
                <c:pt idx="57">
                  <c:v>40919</c:v>
                </c:pt>
                <c:pt idx="58">
                  <c:v>40920</c:v>
                </c:pt>
                <c:pt idx="59">
                  <c:v>40921</c:v>
                </c:pt>
                <c:pt idx="60">
                  <c:v>40922</c:v>
                </c:pt>
                <c:pt idx="61">
                  <c:v>40923</c:v>
                </c:pt>
                <c:pt idx="62">
                  <c:v>40924</c:v>
                </c:pt>
                <c:pt idx="63">
                  <c:v>40925</c:v>
                </c:pt>
                <c:pt idx="64">
                  <c:v>40926</c:v>
                </c:pt>
                <c:pt idx="65">
                  <c:v>40927</c:v>
                </c:pt>
                <c:pt idx="66">
                  <c:v>40928</c:v>
                </c:pt>
                <c:pt idx="67">
                  <c:v>40929</c:v>
                </c:pt>
                <c:pt idx="68">
                  <c:v>40930</c:v>
                </c:pt>
                <c:pt idx="69">
                  <c:v>40931</c:v>
                </c:pt>
                <c:pt idx="70">
                  <c:v>40932</c:v>
                </c:pt>
                <c:pt idx="71">
                  <c:v>40933</c:v>
                </c:pt>
                <c:pt idx="72">
                  <c:v>40934</c:v>
                </c:pt>
                <c:pt idx="73">
                  <c:v>40935</c:v>
                </c:pt>
                <c:pt idx="74">
                  <c:v>40936</c:v>
                </c:pt>
                <c:pt idx="75">
                  <c:v>40937</c:v>
                </c:pt>
                <c:pt idx="76">
                  <c:v>40938</c:v>
                </c:pt>
                <c:pt idx="77">
                  <c:v>40939</c:v>
                </c:pt>
                <c:pt idx="78">
                  <c:v>40940</c:v>
                </c:pt>
                <c:pt idx="79">
                  <c:v>40941</c:v>
                </c:pt>
                <c:pt idx="80">
                  <c:v>40942</c:v>
                </c:pt>
                <c:pt idx="81">
                  <c:v>40943</c:v>
                </c:pt>
                <c:pt idx="82">
                  <c:v>40944</c:v>
                </c:pt>
                <c:pt idx="83">
                  <c:v>40945</c:v>
                </c:pt>
                <c:pt idx="84">
                  <c:v>40946</c:v>
                </c:pt>
                <c:pt idx="85">
                  <c:v>40947</c:v>
                </c:pt>
                <c:pt idx="86">
                  <c:v>40948</c:v>
                </c:pt>
                <c:pt idx="87">
                  <c:v>40949</c:v>
                </c:pt>
                <c:pt idx="88">
                  <c:v>40950</c:v>
                </c:pt>
                <c:pt idx="89">
                  <c:v>40951</c:v>
                </c:pt>
                <c:pt idx="90">
                  <c:v>40952</c:v>
                </c:pt>
                <c:pt idx="91">
                  <c:v>40953</c:v>
                </c:pt>
                <c:pt idx="92">
                  <c:v>40954</c:v>
                </c:pt>
                <c:pt idx="93">
                  <c:v>40955</c:v>
                </c:pt>
                <c:pt idx="94">
                  <c:v>40956</c:v>
                </c:pt>
                <c:pt idx="95">
                  <c:v>40957</c:v>
                </c:pt>
                <c:pt idx="96">
                  <c:v>40958</c:v>
                </c:pt>
                <c:pt idx="97">
                  <c:v>40959</c:v>
                </c:pt>
                <c:pt idx="98">
                  <c:v>40960</c:v>
                </c:pt>
                <c:pt idx="99">
                  <c:v>40961</c:v>
                </c:pt>
                <c:pt idx="100">
                  <c:v>40962</c:v>
                </c:pt>
                <c:pt idx="101">
                  <c:v>40963</c:v>
                </c:pt>
                <c:pt idx="102">
                  <c:v>40964</c:v>
                </c:pt>
                <c:pt idx="103">
                  <c:v>40965</c:v>
                </c:pt>
                <c:pt idx="104">
                  <c:v>40966</c:v>
                </c:pt>
                <c:pt idx="105">
                  <c:v>40967</c:v>
                </c:pt>
                <c:pt idx="106">
                  <c:v>40968</c:v>
                </c:pt>
                <c:pt idx="107">
                  <c:v>40969</c:v>
                </c:pt>
                <c:pt idx="108">
                  <c:v>40970</c:v>
                </c:pt>
                <c:pt idx="109">
                  <c:v>40971</c:v>
                </c:pt>
                <c:pt idx="110">
                  <c:v>40972</c:v>
                </c:pt>
                <c:pt idx="111">
                  <c:v>40973</c:v>
                </c:pt>
                <c:pt idx="112">
                  <c:v>40974</c:v>
                </c:pt>
                <c:pt idx="113">
                  <c:v>40975</c:v>
                </c:pt>
                <c:pt idx="114">
                  <c:v>40976</c:v>
                </c:pt>
                <c:pt idx="115">
                  <c:v>40977</c:v>
                </c:pt>
                <c:pt idx="116">
                  <c:v>40978</c:v>
                </c:pt>
                <c:pt idx="117">
                  <c:v>40979</c:v>
                </c:pt>
                <c:pt idx="118">
                  <c:v>40980</c:v>
                </c:pt>
                <c:pt idx="119">
                  <c:v>40981</c:v>
                </c:pt>
                <c:pt idx="120">
                  <c:v>40982</c:v>
                </c:pt>
                <c:pt idx="121">
                  <c:v>40983</c:v>
                </c:pt>
                <c:pt idx="122">
                  <c:v>40984</c:v>
                </c:pt>
                <c:pt idx="123">
                  <c:v>40985</c:v>
                </c:pt>
                <c:pt idx="124">
                  <c:v>40986</c:v>
                </c:pt>
                <c:pt idx="125">
                  <c:v>40987</c:v>
                </c:pt>
                <c:pt idx="126">
                  <c:v>40988</c:v>
                </c:pt>
                <c:pt idx="127">
                  <c:v>40989</c:v>
                </c:pt>
                <c:pt idx="128">
                  <c:v>40990</c:v>
                </c:pt>
                <c:pt idx="129">
                  <c:v>40991</c:v>
                </c:pt>
                <c:pt idx="130">
                  <c:v>40992</c:v>
                </c:pt>
                <c:pt idx="131">
                  <c:v>40993</c:v>
                </c:pt>
                <c:pt idx="132">
                  <c:v>40994</c:v>
                </c:pt>
                <c:pt idx="133">
                  <c:v>40995</c:v>
                </c:pt>
                <c:pt idx="134">
                  <c:v>40996</c:v>
                </c:pt>
                <c:pt idx="135">
                  <c:v>40997</c:v>
                </c:pt>
                <c:pt idx="136">
                  <c:v>40998</c:v>
                </c:pt>
                <c:pt idx="137">
                  <c:v>40999</c:v>
                </c:pt>
                <c:pt idx="138">
                  <c:v>41000</c:v>
                </c:pt>
                <c:pt idx="139">
                  <c:v>41001</c:v>
                </c:pt>
                <c:pt idx="140">
                  <c:v>41002</c:v>
                </c:pt>
                <c:pt idx="141">
                  <c:v>41003</c:v>
                </c:pt>
                <c:pt idx="142">
                  <c:v>41004</c:v>
                </c:pt>
                <c:pt idx="143">
                  <c:v>41005</c:v>
                </c:pt>
                <c:pt idx="144">
                  <c:v>41006</c:v>
                </c:pt>
                <c:pt idx="145">
                  <c:v>41007</c:v>
                </c:pt>
                <c:pt idx="146">
                  <c:v>41008</c:v>
                </c:pt>
                <c:pt idx="147">
                  <c:v>41009</c:v>
                </c:pt>
                <c:pt idx="148">
                  <c:v>41010</c:v>
                </c:pt>
                <c:pt idx="149">
                  <c:v>41011</c:v>
                </c:pt>
                <c:pt idx="150">
                  <c:v>41012</c:v>
                </c:pt>
                <c:pt idx="151">
                  <c:v>41013</c:v>
                </c:pt>
                <c:pt idx="152">
                  <c:v>41014</c:v>
                </c:pt>
                <c:pt idx="153">
                  <c:v>41015</c:v>
                </c:pt>
                <c:pt idx="154">
                  <c:v>41016</c:v>
                </c:pt>
                <c:pt idx="155">
                  <c:v>41017</c:v>
                </c:pt>
                <c:pt idx="156">
                  <c:v>41018</c:v>
                </c:pt>
                <c:pt idx="157">
                  <c:v>41019</c:v>
                </c:pt>
                <c:pt idx="158">
                  <c:v>41020</c:v>
                </c:pt>
                <c:pt idx="159">
                  <c:v>41021</c:v>
                </c:pt>
                <c:pt idx="160">
                  <c:v>41022</c:v>
                </c:pt>
                <c:pt idx="161">
                  <c:v>41023</c:v>
                </c:pt>
                <c:pt idx="162">
                  <c:v>41024</c:v>
                </c:pt>
                <c:pt idx="163">
                  <c:v>41025</c:v>
                </c:pt>
                <c:pt idx="164">
                  <c:v>41026</c:v>
                </c:pt>
                <c:pt idx="165">
                  <c:v>41027</c:v>
                </c:pt>
                <c:pt idx="166">
                  <c:v>41028</c:v>
                </c:pt>
                <c:pt idx="167">
                  <c:v>41029</c:v>
                </c:pt>
                <c:pt idx="168">
                  <c:v>41030</c:v>
                </c:pt>
                <c:pt idx="169">
                  <c:v>41031</c:v>
                </c:pt>
                <c:pt idx="170">
                  <c:v>41032</c:v>
                </c:pt>
                <c:pt idx="171">
                  <c:v>41033</c:v>
                </c:pt>
                <c:pt idx="172">
                  <c:v>41034</c:v>
                </c:pt>
                <c:pt idx="173">
                  <c:v>41035</c:v>
                </c:pt>
                <c:pt idx="174">
                  <c:v>41036</c:v>
                </c:pt>
                <c:pt idx="175">
                  <c:v>41037</c:v>
                </c:pt>
                <c:pt idx="176">
                  <c:v>41038</c:v>
                </c:pt>
                <c:pt idx="177">
                  <c:v>41039</c:v>
                </c:pt>
                <c:pt idx="178">
                  <c:v>41040</c:v>
                </c:pt>
                <c:pt idx="179">
                  <c:v>41041</c:v>
                </c:pt>
                <c:pt idx="180">
                  <c:v>41042</c:v>
                </c:pt>
                <c:pt idx="181">
                  <c:v>41043</c:v>
                </c:pt>
                <c:pt idx="182">
                  <c:v>41044</c:v>
                </c:pt>
                <c:pt idx="183">
                  <c:v>41045</c:v>
                </c:pt>
                <c:pt idx="184">
                  <c:v>41046</c:v>
                </c:pt>
                <c:pt idx="185">
                  <c:v>41047</c:v>
                </c:pt>
                <c:pt idx="186">
                  <c:v>41048</c:v>
                </c:pt>
                <c:pt idx="187">
                  <c:v>41049</c:v>
                </c:pt>
                <c:pt idx="188">
                  <c:v>41050</c:v>
                </c:pt>
                <c:pt idx="189">
                  <c:v>41051</c:v>
                </c:pt>
                <c:pt idx="190">
                  <c:v>41052</c:v>
                </c:pt>
                <c:pt idx="191">
                  <c:v>41053</c:v>
                </c:pt>
                <c:pt idx="192">
                  <c:v>41054</c:v>
                </c:pt>
                <c:pt idx="193">
                  <c:v>41055</c:v>
                </c:pt>
                <c:pt idx="194">
                  <c:v>41056</c:v>
                </c:pt>
                <c:pt idx="195">
                  <c:v>41057</c:v>
                </c:pt>
                <c:pt idx="196">
                  <c:v>41058</c:v>
                </c:pt>
                <c:pt idx="197">
                  <c:v>41059</c:v>
                </c:pt>
                <c:pt idx="198">
                  <c:v>41060</c:v>
                </c:pt>
                <c:pt idx="199">
                  <c:v>41061</c:v>
                </c:pt>
                <c:pt idx="200">
                  <c:v>41062</c:v>
                </c:pt>
                <c:pt idx="201">
                  <c:v>41063</c:v>
                </c:pt>
                <c:pt idx="202">
                  <c:v>41064</c:v>
                </c:pt>
                <c:pt idx="203">
                  <c:v>41065</c:v>
                </c:pt>
                <c:pt idx="204">
                  <c:v>41066</c:v>
                </c:pt>
                <c:pt idx="205">
                  <c:v>41067</c:v>
                </c:pt>
                <c:pt idx="206">
                  <c:v>41068</c:v>
                </c:pt>
                <c:pt idx="207">
                  <c:v>41069</c:v>
                </c:pt>
                <c:pt idx="208">
                  <c:v>41070</c:v>
                </c:pt>
                <c:pt idx="209">
                  <c:v>41071</c:v>
                </c:pt>
                <c:pt idx="210">
                  <c:v>41072</c:v>
                </c:pt>
                <c:pt idx="211">
                  <c:v>41073</c:v>
                </c:pt>
                <c:pt idx="212">
                  <c:v>41074</c:v>
                </c:pt>
              </c:numCache>
            </c:numRef>
          </c:cat>
          <c:val>
            <c:numRef>
              <c:f>raw_production!$G$16:$G$228</c:f>
              <c:numCache>
                <c:formatCode>General</c:formatCode>
                <c:ptCount val="213"/>
                <c:pt idx="10">
                  <c:v>48.12</c:v>
                </c:pt>
                <c:pt idx="11">
                  <c:v>468.21999999999997</c:v>
                </c:pt>
                <c:pt idx="12">
                  <c:v>1011</c:v>
                </c:pt>
                <c:pt idx="13">
                  <c:v>1314.5200000000002</c:v>
                </c:pt>
                <c:pt idx="14">
                  <c:v>1693.5489999999995</c:v>
                </c:pt>
                <c:pt idx="15">
                  <c:v>3374.8400000000011</c:v>
                </c:pt>
                <c:pt idx="16">
                  <c:v>3740.4109999999987</c:v>
                </c:pt>
                <c:pt idx="17">
                  <c:v>6515.5099999999993</c:v>
                </c:pt>
                <c:pt idx="18">
                  <c:v>9479.6409999999996</c:v>
                </c:pt>
                <c:pt idx="19">
                  <c:v>12764.990000000002</c:v>
                </c:pt>
                <c:pt idx="20">
                  <c:v>14054.160000000009</c:v>
                </c:pt>
                <c:pt idx="21">
                  <c:v>17914.868000000006</c:v>
                </c:pt>
                <c:pt idx="22">
                  <c:v>20259.704999999994</c:v>
                </c:pt>
                <c:pt idx="23">
                  <c:v>26395.053999999982</c:v>
                </c:pt>
                <c:pt idx="24">
                  <c:v>28681.204000000027</c:v>
                </c:pt>
                <c:pt idx="25">
                  <c:v>32825.049999999974</c:v>
                </c:pt>
                <c:pt idx="26">
                  <c:v>37266.28300000001</c:v>
                </c:pt>
                <c:pt idx="27">
                  <c:v>37446.335999999988</c:v>
                </c:pt>
                <c:pt idx="28">
                  <c:v>41522.296000000046</c:v>
                </c:pt>
                <c:pt idx="29">
                  <c:v>43242.374999999862</c:v>
                </c:pt>
                <c:pt idx="30">
                  <c:v>43242.799000000072</c:v>
                </c:pt>
                <c:pt idx="31">
                  <c:v>43224.081999999937</c:v>
                </c:pt>
                <c:pt idx="32">
                  <c:v>46932.947000000066</c:v>
                </c:pt>
                <c:pt idx="33">
                  <c:v>49168.68200000003</c:v>
                </c:pt>
                <c:pt idx="34">
                  <c:v>52477.589000000058</c:v>
                </c:pt>
                <c:pt idx="35">
                  <c:v>53900.810000000056</c:v>
                </c:pt>
                <c:pt idx="36">
                  <c:v>59412.951999999859</c:v>
                </c:pt>
                <c:pt idx="37">
                  <c:v>56682.77200000007</c:v>
                </c:pt>
                <c:pt idx="38">
                  <c:v>60807.527999999933</c:v>
                </c:pt>
                <c:pt idx="39">
                  <c:v>59937.868000000155</c:v>
                </c:pt>
                <c:pt idx="40">
                  <c:v>61668.57599999979</c:v>
                </c:pt>
                <c:pt idx="41">
                  <c:v>63200.43200000003</c:v>
                </c:pt>
                <c:pt idx="42">
                  <c:v>68296.907000000036</c:v>
                </c:pt>
                <c:pt idx="43">
                  <c:v>68575.713000000076</c:v>
                </c:pt>
                <c:pt idx="44">
                  <c:v>70071.314999999857</c:v>
                </c:pt>
                <c:pt idx="45">
                  <c:v>65923.468000000154</c:v>
                </c:pt>
                <c:pt idx="46">
                  <c:v>48833.612999999896</c:v>
                </c:pt>
                <c:pt idx="47">
                  <c:v>22138.122000000069</c:v>
                </c:pt>
                <c:pt idx="48">
                  <c:v>10044.106999999844</c:v>
                </c:pt>
                <c:pt idx="49">
                  <c:v>15652.284999999963</c:v>
                </c:pt>
                <c:pt idx="50">
                  <c:v>35801.859000000171</c:v>
                </c:pt>
                <c:pt idx="51">
                  <c:v>66943.899999999994</c:v>
                </c:pt>
                <c:pt idx="52">
                  <c:v>75059.448999999833</c:v>
                </c:pt>
                <c:pt idx="53">
                  <c:v>82094.620000000112</c:v>
                </c:pt>
                <c:pt idx="54">
                  <c:v>78215.375999999786</c:v>
                </c:pt>
                <c:pt idx="55">
                  <c:v>77670.29400000014</c:v>
                </c:pt>
                <c:pt idx="56">
                  <c:v>75569.666000000012</c:v>
                </c:pt>
                <c:pt idx="57">
                  <c:v>74429.655000000072</c:v>
                </c:pt>
                <c:pt idx="58">
                  <c:v>77692.964000000065</c:v>
                </c:pt>
                <c:pt idx="59">
                  <c:v>76461.421000000089</c:v>
                </c:pt>
                <c:pt idx="60">
                  <c:v>75893.921000000089</c:v>
                </c:pt>
                <c:pt idx="61">
                  <c:v>73566.062999999893</c:v>
                </c:pt>
                <c:pt idx="62">
                  <c:v>75758.040999999648</c:v>
                </c:pt>
                <c:pt idx="63">
                  <c:v>72632.752000000328</c:v>
                </c:pt>
                <c:pt idx="64">
                  <c:v>71929.676000000167</c:v>
                </c:pt>
                <c:pt idx="65">
                  <c:v>74610.70899999961</c:v>
                </c:pt>
                <c:pt idx="66">
                  <c:v>75451.146000000095</c:v>
                </c:pt>
                <c:pt idx="67">
                  <c:v>71985.457000000402</c:v>
                </c:pt>
                <c:pt idx="68">
                  <c:v>71037.475999999413</c:v>
                </c:pt>
                <c:pt idx="69">
                  <c:v>72762.980000000447</c:v>
                </c:pt>
                <c:pt idx="70">
                  <c:v>71352.152999999744</c:v>
                </c:pt>
                <c:pt idx="71">
                  <c:v>70070.755000000077</c:v>
                </c:pt>
                <c:pt idx="72">
                  <c:v>70492.828000000125</c:v>
                </c:pt>
                <c:pt idx="73">
                  <c:v>63654.559999999779</c:v>
                </c:pt>
                <c:pt idx="74">
                  <c:v>61063.787000000106</c:v>
                </c:pt>
                <c:pt idx="75">
                  <c:v>62978.207999999446</c:v>
                </c:pt>
                <c:pt idx="76">
                  <c:v>67683.905000000814</c:v>
                </c:pt>
                <c:pt idx="77">
                  <c:v>75027.856999999291</c:v>
                </c:pt>
                <c:pt idx="78">
                  <c:v>75224.08600000068</c:v>
                </c:pt>
                <c:pt idx="79">
                  <c:v>76319.750999999786</c:v>
                </c:pt>
                <c:pt idx="80">
                  <c:v>76482.524999999994</c:v>
                </c:pt>
                <c:pt idx="81">
                  <c:v>80746.16299999952</c:v>
                </c:pt>
                <c:pt idx="82">
                  <c:v>84096.037000000477</c:v>
                </c:pt>
                <c:pt idx="83">
                  <c:v>80498.918999999762</c:v>
                </c:pt>
                <c:pt idx="84">
                  <c:v>79434.63900000081</c:v>
                </c:pt>
                <c:pt idx="85">
                  <c:v>68111.295999999347</c:v>
                </c:pt>
                <c:pt idx="86">
                  <c:v>67339.371000000086</c:v>
                </c:pt>
                <c:pt idx="87">
                  <c:v>77379.178000000116</c:v>
                </c:pt>
                <c:pt idx="88">
                  <c:v>84495.106000000233</c:v>
                </c:pt>
                <c:pt idx="89">
                  <c:v>82982.196999999884</c:v>
                </c:pt>
                <c:pt idx="90">
                  <c:v>85410.426999999589</c:v>
                </c:pt>
                <c:pt idx="91">
                  <c:v>83812.500000000742</c:v>
                </c:pt>
                <c:pt idx="92">
                  <c:v>84186.324999998513</c:v>
                </c:pt>
                <c:pt idx="93">
                  <c:v>82574.720000000292</c:v>
                </c:pt>
                <c:pt idx="94">
                  <c:v>81704.319000001997</c:v>
                </c:pt>
                <c:pt idx="95">
                  <c:v>78136.42699999809</c:v>
                </c:pt>
                <c:pt idx="96">
                  <c:v>82105.181000000986</c:v>
                </c:pt>
                <c:pt idx="97">
                  <c:v>82327.301999999589</c:v>
                </c:pt>
                <c:pt idx="98">
                  <c:v>81256.740999999645</c:v>
                </c:pt>
                <c:pt idx="99">
                  <c:v>84608.487000000474</c:v>
                </c:pt>
                <c:pt idx="100">
                  <c:v>83432.766000000382</c:v>
                </c:pt>
                <c:pt idx="101">
                  <c:v>81182.316999998686</c:v>
                </c:pt>
                <c:pt idx="102">
                  <c:v>78700.66500000059</c:v>
                </c:pt>
                <c:pt idx="103">
                  <c:v>79525.417000000176</c:v>
                </c:pt>
                <c:pt idx="104">
                  <c:v>78133.90400000065</c:v>
                </c:pt>
                <c:pt idx="105">
                  <c:v>76726.291999999434</c:v>
                </c:pt>
                <c:pt idx="106">
                  <c:v>78340.346999999878</c:v>
                </c:pt>
                <c:pt idx="107">
                  <c:v>74248.067000000185</c:v>
                </c:pt>
                <c:pt idx="108">
                  <c:v>71944.7</c:v>
                </c:pt>
                <c:pt idx="109">
                  <c:v>76138.421999999133</c:v>
                </c:pt>
                <c:pt idx="110">
                  <c:v>70781.738000001016</c:v>
                </c:pt>
                <c:pt idx="111">
                  <c:v>66484.226999998835</c:v>
                </c:pt>
                <c:pt idx="112">
                  <c:v>64322.422000000624</c:v>
                </c:pt>
                <c:pt idx="113">
                  <c:v>65384.030000001192</c:v>
                </c:pt>
                <c:pt idx="114">
                  <c:v>59897.348999997972</c:v>
                </c:pt>
                <c:pt idx="115">
                  <c:v>57501.752000001819</c:v>
                </c:pt>
                <c:pt idx="116">
                  <c:v>58713.871999999137</c:v>
                </c:pt>
                <c:pt idx="117">
                  <c:v>51782.669000001253</c:v>
                </c:pt>
                <c:pt idx="118">
                  <c:v>48790.132999998328</c:v>
                </c:pt>
                <c:pt idx="119">
                  <c:v>43873.07000000104</c:v>
                </c:pt>
                <c:pt idx="120">
                  <c:v>40055.625999999793</c:v>
                </c:pt>
                <c:pt idx="121">
                  <c:v>38067.871999999137</c:v>
                </c:pt>
                <c:pt idx="122">
                  <c:v>32910.402000000329</c:v>
                </c:pt>
                <c:pt idx="123">
                  <c:v>33428.548999999461</c:v>
                </c:pt>
                <c:pt idx="124">
                  <c:v>29791.83100000173</c:v>
                </c:pt>
                <c:pt idx="125">
                  <c:v>27064.226999999584</c:v>
                </c:pt>
                <c:pt idx="126">
                  <c:v>22998.357999999822</c:v>
                </c:pt>
                <c:pt idx="127">
                  <c:v>20449.14399999976</c:v>
                </c:pt>
                <c:pt idx="128">
                  <c:v>18302.227999998628</c:v>
                </c:pt>
                <c:pt idx="129">
                  <c:v>16969.980000001193</c:v>
                </c:pt>
                <c:pt idx="130">
                  <c:v>16432.434999999405</c:v>
                </c:pt>
                <c:pt idx="131">
                  <c:v>15792.257000000774</c:v>
                </c:pt>
                <c:pt idx="132">
                  <c:v>11400.451000000536</c:v>
                </c:pt>
                <c:pt idx="133">
                  <c:v>9575.895999999344</c:v>
                </c:pt>
                <c:pt idx="134">
                  <c:v>7254.1339999988677</c:v>
                </c:pt>
                <c:pt idx="135">
                  <c:v>5604.1920000001792</c:v>
                </c:pt>
                <c:pt idx="136">
                  <c:v>6281.7519999995829</c:v>
                </c:pt>
                <c:pt idx="137">
                  <c:v>5739.4520000010725</c:v>
                </c:pt>
                <c:pt idx="138">
                  <c:v>2659.9099999994041</c:v>
                </c:pt>
                <c:pt idx="139">
                  <c:v>2125.6790000006558</c:v>
                </c:pt>
                <c:pt idx="140">
                  <c:v>3120.1</c:v>
                </c:pt>
                <c:pt idx="141">
                  <c:v>1908.070000000298</c:v>
                </c:pt>
                <c:pt idx="142">
                  <c:v>1609.575</c:v>
                </c:pt>
                <c:pt idx="143">
                  <c:v>1419.5799999997021</c:v>
                </c:pt>
                <c:pt idx="144">
                  <c:v>857.15</c:v>
                </c:pt>
                <c:pt idx="145">
                  <c:v>472.970000000298</c:v>
                </c:pt>
                <c:pt idx="146">
                  <c:v>183.75</c:v>
                </c:pt>
                <c:pt idx="147">
                  <c:v>519.37999999970202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D9-47D8-B804-49765F86C666}"/>
            </c:ext>
          </c:extLst>
        </c:ser>
        <c:ser>
          <c:idx val="4"/>
          <c:order val="4"/>
          <c:tx>
            <c:strRef>
              <c:f>raw_production!$H$1:$H$15</c:f>
              <c:strCache>
                <c:ptCount val="15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raw_production!$C$16:$C$228</c:f>
              <c:numCache>
                <c:formatCode>m/d/yyyy</c:formatCode>
                <c:ptCount val="213"/>
                <c:pt idx="0">
                  <c:v>40862</c:v>
                </c:pt>
                <c:pt idx="1">
                  <c:v>40863</c:v>
                </c:pt>
                <c:pt idx="2">
                  <c:v>40864</c:v>
                </c:pt>
                <c:pt idx="3">
                  <c:v>40865</c:v>
                </c:pt>
                <c:pt idx="4">
                  <c:v>40866</c:v>
                </c:pt>
                <c:pt idx="5">
                  <c:v>40867</c:v>
                </c:pt>
                <c:pt idx="6">
                  <c:v>40868</c:v>
                </c:pt>
                <c:pt idx="7">
                  <c:v>40869</c:v>
                </c:pt>
                <c:pt idx="8">
                  <c:v>40870</c:v>
                </c:pt>
                <c:pt idx="9">
                  <c:v>40871</c:v>
                </c:pt>
                <c:pt idx="10">
                  <c:v>40872</c:v>
                </c:pt>
                <c:pt idx="11">
                  <c:v>40873</c:v>
                </c:pt>
                <c:pt idx="12">
                  <c:v>40874</c:v>
                </c:pt>
                <c:pt idx="13">
                  <c:v>40875</c:v>
                </c:pt>
                <c:pt idx="14">
                  <c:v>40876</c:v>
                </c:pt>
                <c:pt idx="15">
                  <c:v>40877</c:v>
                </c:pt>
                <c:pt idx="16">
                  <c:v>40878</c:v>
                </c:pt>
                <c:pt idx="17">
                  <c:v>40879</c:v>
                </c:pt>
                <c:pt idx="18">
                  <c:v>40880</c:v>
                </c:pt>
                <c:pt idx="19">
                  <c:v>40881</c:v>
                </c:pt>
                <c:pt idx="20">
                  <c:v>40882</c:v>
                </c:pt>
                <c:pt idx="21">
                  <c:v>40883</c:v>
                </c:pt>
                <c:pt idx="22">
                  <c:v>40884</c:v>
                </c:pt>
                <c:pt idx="23">
                  <c:v>40885</c:v>
                </c:pt>
                <c:pt idx="24">
                  <c:v>40886</c:v>
                </c:pt>
                <c:pt idx="25">
                  <c:v>40887</c:v>
                </c:pt>
                <c:pt idx="26">
                  <c:v>40888</c:v>
                </c:pt>
                <c:pt idx="27">
                  <c:v>40889</c:v>
                </c:pt>
                <c:pt idx="28">
                  <c:v>40890</c:v>
                </c:pt>
                <c:pt idx="29">
                  <c:v>40891</c:v>
                </c:pt>
                <c:pt idx="30">
                  <c:v>40892</c:v>
                </c:pt>
                <c:pt idx="31">
                  <c:v>40893</c:v>
                </c:pt>
                <c:pt idx="32">
                  <c:v>40894</c:v>
                </c:pt>
                <c:pt idx="33">
                  <c:v>40895</c:v>
                </c:pt>
                <c:pt idx="34">
                  <c:v>40896</c:v>
                </c:pt>
                <c:pt idx="35">
                  <c:v>40897</c:v>
                </c:pt>
                <c:pt idx="36">
                  <c:v>40898</c:v>
                </c:pt>
                <c:pt idx="37">
                  <c:v>40899</c:v>
                </c:pt>
                <c:pt idx="38">
                  <c:v>40900</c:v>
                </c:pt>
                <c:pt idx="39">
                  <c:v>40901</c:v>
                </c:pt>
                <c:pt idx="40">
                  <c:v>40902</c:v>
                </c:pt>
                <c:pt idx="41">
                  <c:v>40903</c:v>
                </c:pt>
                <c:pt idx="42">
                  <c:v>40904</c:v>
                </c:pt>
                <c:pt idx="43">
                  <c:v>40905</c:v>
                </c:pt>
                <c:pt idx="44">
                  <c:v>40906</c:v>
                </c:pt>
                <c:pt idx="45">
                  <c:v>40907</c:v>
                </c:pt>
                <c:pt idx="46">
                  <c:v>40908</c:v>
                </c:pt>
                <c:pt idx="47">
                  <c:v>40909</c:v>
                </c:pt>
                <c:pt idx="48">
                  <c:v>40910</c:v>
                </c:pt>
                <c:pt idx="49">
                  <c:v>40911</c:v>
                </c:pt>
                <c:pt idx="50">
                  <c:v>40912</c:v>
                </c:pt>
                <c:pt idx="51">
                  <c:v>40913</c:v>
                </c:pt>
                <c:pt idx="52">
                  <c:v>40914</c:v>
                </c:pt>
                <c:pt idx="53">
                  <c:v>40915</c:v>
                </c:pt>
                <c:pt idx="54">
                  <c:v>40916</c:v>
                </c:pt>
                <c:pt idx="55">
                  <c:v>40917</c:v>
                </c:pt>
                <c:pt idx="56">
                  <c:v>40918</c:v>
                </c:pt>
                <c:pt idx="57">
                  <c:v>40919</c:v>
                </c:pt>
                <c:pt idx="58">
                  <c:v>40920</c:v>
                </c:pt>
                <c:pt idx="59">
                  <c:v>40921</c:v>
                </c:pt>
                <c:pt idx="60">
                  <c:v>40922</c:v>
                </c:pt>
                <c:pt idx="61">
                  <c:v>40923</c:v>
                </c:pt>
                <c:pt idx="62">
                  <c:v>40924</c:v>
                </c:pt>
                <c:pt idx="63">
                  <c:v>40925</c:v>
                </c:pt>
                <c:pt idx="64">
                  <c:v>40926</c:v>
                </c:pt>
                <c:pt idx="65">
                  <c:v>40927</c:v>
                </c:pt>
                <c:pt idx="66">
                  <c:v>40928</c:v>
                </c:pt>
                <c:pt idx="67">
                  <c:v>40929</c:v>
                </c:pt>
                <c:pt idx="68">
                  <c:v>40930</c:v>
                </c:pt>
                <c:pt idx="69">
                  <c:v>40931</c:v>
                </c:pt>
                <c:pt idx="70">
                  <c:v>40932</c:v>
                </c:pt>
                <c:pt idx="71">
                  <c:v>40933</c:v>
                </c:pt>
                <c:pt idx="72">
                  <c:v>40934</c:v>
                </c:pt>
                <c:pt idx="73">
                  <c:v>40935</c:v>
                </c:pt>
                <c:pt idx="74">
                  <c:v>40936</c:v>
                </c:pt>
                <c:pt idx="75">
                  <c:v>40937</c:v>
                </c:pt>
                <c:pt idx="76">
                  <c:v>40938</c:v>
                </c:pt>
                <c:pt idx="77">
                  <c:v>40939</c:v>
                </c:pt>
                <c:pt idx="78">
                  <c:v>40940</c:v>
                </c:pt>
                <c:pt idx="79">
                  <c:v>40941</c:v>
                </c:pt>
                <c:pt idx="80">
                  <c:v>40942</c:v>
                </c:pt>
                <c:pt idx="81">
                  <c:v>40943</c:v>
                </c:pt>
                <c:pt idx="82">
                  <c:v>40944</c:v>
                </c:pt>
                <c:pt idx="83">
                  <c:v>40945</c:v>
                </c:pt>
                <c:pt idx="84">
                  <c:v>40946</c:v>
                </c:pt>
                <c:pt idx="85">
                  <c:v>40947</c:v>
                </c:pt>
                <c:pt idx="86">
                  <c:v>40948</c:v>
                </c:pt>
                <c:pt idx="87">
                  <c:v>40949</c:v>
                </c:pt>
                <c:pt idx="88">
                  <c:v>40950</c:v>
                </c:pt>
                <c:pt idx="89">
                  <c:v>40951</c:v>
                </c:pt>
                <c:pt idx="90">
                  <c:v>40952</c:v>
                </c:pt>
                <c:pt idx="91">
                  <c:v>40953</c:v>
                </c:pt>
                <c:pt idx="92">
                  <c:v>40954</c:v>
                </c:pt>
                <c:pt idx="93">
                  <c:v>40955</c:v>
                </c:pt>
                <c:pt idx="94">
                  <c:v>40956</c:v>
                </c:pt>
                <c:pt idx="95">
                  <c:v>40957</c:v>
                </c:pt>
                <c:pt idx="96">
                  <c:v>40958</c:v>
                </c:pt>
                <c:pt idx="97">
                  <c:v>40959</c:v>
                </c:pt>
                <c:pt idx="98">
                  <c:v>40960</c:v>
                </c:pt>
                <c:pt idx="99">
                  <c:v>40961</c:v>
                </c:pt>
                <c:pt idx="100">
                  <c:v>40962</c:v>
                </c:pt>
                <c:pt idx="101">
                  <c:v>40963</c:v>
                </c:pt>
                <c:pt idx="102">
                  <c:v>40964</c:v>
                </c:pt>
                <c:pt idx="103">
                  <c:v>40965</c:v>
                </c:pt>
                <c:pt idx="104">
                  <c:v>40966</c:v>
                </c:pt>
                <c:pt idx="105">
                  <c:v>40967</c:v>
                </c:pt>
                <c:pt idx="106">
                  <c:v>40968</c:v>
                </c:pt>
                <c:pt idx="107">
                  <c:v>40969</c:v>
                </c:pt>
                <c:pt idx="108">
                  <c:v>40970</c:v>
                </c:pt>
                <c:pt idx="109">
                  <c:v>40971</c:v>
                </c:pt>
                <c:pt idx="110">
                  <c:v>40972</c:v>
                </c:pt>
                <c:pt idx="111">
                  <c:v>40973</c:v>
                </c:pt>
                <c:pt idx="112">
                  <c:v>40974</c:v>
                </c:pt>
                <c:pt idx="113">
                  <c:v>40975</c:v>
                </c:pt>
                <c:pt idx="114">
                  <c:v>40976</c:v>
                </c:pt>
                <c:pt idx="115">
                  <c:v>40977</c:v>
                </c:pt>
                <c:pt idx="116">
                  <c:v>40978</c:v>
                </c:pt>
                <c:pt idx="117">
                  <c:v>40979</c:v>
                </c:pt>
                <c:pt idx="118">
                  <c:v>40980</c:v>
                </c:pt>
                <c:pt idx="119">
                  <c:v>40981</c:v>
                </c:pt>
                <c:pt idx="120">
                  <c:v>40982</c:v>
                </c:pt>
                <c:pt idx="121">
                  <c:v>40983</c:v>
                </c:pt>
                <c:pt idx="122">
                  <c:v>40984</c:v>
                </c:pt>
                <c:pt idx="123">
                  <c:v>40985</c:v>
                </c:pt>
                <c:pt idx="124">
                  <c:v>40986</c:v>
                </c:pt>
                <c:pt idx="125">
                  <c:v>40987</c:v>
                </c:pt>
                <c:pt idx="126">
                  <c:v>40988</c:v>
                </c:pt>
                <c:pt idx="127">
                  <c:v>40989</c:v>
                </c:pt>
                <c:pt idx="128">
                  <c:v>40990</c:v>
                </c:pt>
                <c:pt idx="129">
                  <c:v>40991</c:v>
                </c:pt>
                <c:pt idx="130">
                  <c:v>40992</c:v>
                </c:pt>
                <c:pt idx="131">
                  <c:v>40993</c:v>
                </c:pt>
                <c:pt idx="132">
                  <c:v>40994</c:v>
                </c:pt>
                <c:pt idx="133">
                  <c:v>40995</c:v>
                </c:pt>
                <c:pt idx="134">
                  <c:v>40996</c:v>
                </c:pt>
                <c:pt idx="135">
                  <c:v>40997</c:v>
                </c:pt>
                <c:pt idx="136">
                  <c:v>40998</c:v>
                </c:pt>
                <c:pt idx="137">
                  <c:v>40999</c:v>
                </c:pt>
                <c:pt idx="138">
                  <c:v>41000</c:v>
                </c:pt>
                <c:pt idx="139">
                  <c:v>41001</c:v>
                </c:pt>
                <c:pt idx="140">
                  <c:v>41002</c:v>
                </c:pt>
                <c:pt idx="141">
                  <c:v>41003</c:v>
                </c:pt>
                <c:pt idx="142">
                  <c:v>41004</c:v>
                </c:pt>
                <c:pt idx="143">
                  <c:v>41005</c:v>
                </c:pt>
                <c:pt idx="144">
                  <c:v>41006</c:v>
                </c:pt>
                <c:pt idx="145">
                  <c:v>41007</c:v>
                </c:pt>
                <c:pt idx="146">
                  <c:v>41008</c:v>
                </c:pt>
                <c:pt idx="147">
                  <c:v>41009</c:v>
                </c:pt>
                <c:pt idx="148">
                  <c:v>41010</c:v>
                </c:pt>
                <c:pt idx="149">
                  <c:v>41011</c:v>
                </c:pt>
                <c:pt idx="150">
                  <c:v>41012</c:v>
                </c:pt>
                <c:pt idx="151">
                  <c:v>41013</c:v>
                </c:pt>
                <c:pt idx="152">
                  <c:v>41014</c:v>
                </c:pt>
                <c:pt idx="153">
                  <c:v>41015</c:v>
                </c:pt>
                <c:pt idx="154">
                  <c:v>41016</c:v>
                </c:pt>
                <c:pt idx="155">
                  <c:v>41017</c:v>
                </c:pt>
                <c:pt idx="156">
                  <c:v>41018</c:v>
                </c:pt>
                <c:pt idx="157">
                  <c:v>41019</c:v>
                </c:pt>
                <c:pt idx="158">
                  <c:v>41020</c:v>
                </c:pt>
                <c:pt idx="159">
                  <c:v>41021</c:v>
                </c:pt>
                <c:pt idx="160">
                  <c:v>41022</c:v>
                </c:pt>
                <c:pt idx="161">
                  <c:v>41023</c:v>
                </c:pt>
                <c:pt idx="162">
                  <c:v>41024</c:v>
                </c:pt>
                <c:pt idx="163">
                  <c:v>41025</c:v>
                </c:pt>
                <c:pt idx="164">
                  <c:v>41026</c:v>
                </c:pt>
                <c:pt idx="165">
                  <c:v>41027</c:v>
                </c:pt>
                <c:pt idx="166">
                  <c:v>41028</c:v>
                </c:pt>
                <c:pt idx="167">
                  <c:v>41029</c:v>
                </c:pt>
                <c:pt idx="168">
                  <c:v>41030</c:v>
                </c:pt>
                <c:pt idx="169">
                  <c:v>41031</c:v>
                </c:pt>
                <c:pt idx="170">
                  <c:v>41032</c:v>
                </c:pt>
                <c:pt idx="171">
                  <c:v>41033</c:v>
                </c:pt>
                <c:pt idx="172">
                  <c:v>41034</c:v>
                </c:pt>
                <c:pt idx="173">
                  <c:v>41035</c:v>
                </c:pt>
                <c:pt idx="174">
                  <c:v>41036</c:v>
                </c:pt>
                <c:pt idx="175">
                  <c:v>41037</c:v>
                </c:pt>
                <c:pt idx="176">
                  <c:v>41038</c:v>
                </c:pt>
                <c:pt idx="177">
                  <c:v>41039</c:v>
                </c:pt>
                <c:pt idx="178">
                  <c:v>41040</c:v>
                </c:pt>
                <c:pt idx="179">
                  <c:v>41041</c:v>
                </c:pt>
                <c:pt idx="180">
                  <c:v>41042</c:v>
                </c:pt>
                <c:pt idx="181">
                  <c:v>41043</c:v>
                </c:pt>
                <c:pt idx="182">
                  <c:v>41044</c:v>
                </c:pt>
                <c:pt idx="183">
                  <c:v>41045</c:v>
                </c:pt>
                <c:pt idx="184">
                  <c:v>41046</c:v>
                </c:pt>
                <c:pt idx="185">
                  <c:v>41047</c:v>
                </c:pt>
                <c:pt idx="186">
                  <c:v>41048</c:v>
                </c:pt>
                <c:pt idx="187">
                  <c:v>41049</c:v>
                </c:pt>
                <c:pt idx="188">
                  <c:v>41050</c:v>
                </c:pt>
                <c:pt idx="189">
                  <c:v>41051</c:v>
                </c:pt>
                <c:pt idx="190">
                  <c:v>41052</c:v>
                </c:pt>
                <c:pt idx="191">
                  <c:v>41053</c:v>
                </c:pt>
                <c:pt idx="192">
                  <c:v>41054</c:v>
                </c:pt>
                <c:pt idx="193">
                  <c:v>41055</c:v>
                </c:pt>
                <c:pt idx="194">
                  <c:v>41056</c:v>
                </c:pt>
                <c:pt idx="195">
                  <c:v>41057</c:v>
                </c:pt>
                <c:pt idx="196">
                  <c:v>41058</c:v>
                </c:pt>
                <c:pt idx="197">
                  <c:v>41059</c:v>
                </c:pt>
                <c:pt idx="198">
                  <c:v>41060</c:v>
                </c:pt>
                <c:pt idx="199">
                  <c:v>41061</c:v>
                </c:pt>
                <c:pt idx="200">
                  <c:v>41062</c:v>
                </c:pt>
                <c:pt idx="201">
                  <c:v>41063</c:v>
                </c:pt>
                <c:pt idx="202">
                  <c:v>41064</c:v>
                </c:pt>
                <c:pt idx="203">
                  <c:v>41065</c:v>
                </c:pt>
                <c:pt idx="204">
                  <c:v>41066</c:v>
                </c:pt>
                <c:pt idx="205">
                  <c:v>41067</c:v>
                </c:pt>
                <c:pt idx="206">
                  <c:v>41068</c:v>
                </c:pt>
                <c:pt idx="207">
                  <c:v>41069</c:v>
                </c:pt>
                <c:pt idx="208">
                  <c:v>41070</c:v>
                </c:pt>
                <c:pt idx="209">
                  <c:v>41071</c:v>
                </c:pt>
                <c:pt idx="210">
                  <c:v>41072</c:v>
                </c:pt>
                <c:pt idx="211">
                  <c:v>41073</c:v>
                </c:pt>
                <c:pt idx="212">
                  <c:v>41074</c:v>
                </c:pt>
              </c:numCache>
            </c:numRef>
          </c:cat>
          <c:val>
            <c:numRef>
              <c:f>raw_production!$H$16:$H$228</c:f>
              <c:numCache>
                <c:formatCode>General</c:formatCode>
                <c:ptCount val="213"/>
                <c:pt idx="21">
                  <c:v>105.23000000000002</c:v>
                </c:pt>
                <c:pt idx="22">
                  <c:v>1957.3650000000002</c:v>
                </c:pt>
                <c:pt idx="23">
                  <c:v>4129.0029999999997</c:v>
                </c:pt>
                <c:pt idx="24">
                  <c:v>5779.87</c:v>
                </c:pt>
                <c:pt idx="25">
                  <c:v>10680.912000000002</c:v>
                </c:pt>
                <c:pt idx="26">
                  <c:v>14745.843999999997</c:v>
                </c:pt>
                <c:pt idx="27">
                  <c:v>18836.714000000014</c:v>
                </c:pt>
                <c:pt idx="28">
                  <c:v>21199.011999999977</c:v>
                </c:pt>
                <c:pt idx="29">
                  <c:v>26866.168000000027</c:v>
                </c:pt>
                <c:pt idx="30">
                  <c:v>26143.378999999979</c:v>
                </c:pt>
                <c:pt idx="31">
                  <c:v>26682.699000000022</c:v>
                </c:pt>
                <c:pt idx="32">
                  <c:v>33334.129999999983</c:v>
                </c:pt>
                <c:pt idx="33">
                  <c:v>38752.990000000013</c:v>
                </c:pt>
                <c:pt idx="34">
                  <c:v>45365.660999999942</c:v>
                </c:pt>
                <c:pt idx="35">
                  <c:v>42673.527999999977</c:v>
                </c:pt>
                <c:pt idx="36">
                  <c:v>46806.160000000054</c:v>
                </c:pt>
                <c:pt idx="37">
                  <c:v>53086.542000000038</c:v>
                </c:pt>
                <c:pt idx="38">
                  <c:v>53791.240000000034</c:v>
                </c:pt>
                <c:pt idx="39">
                  <c:v>58919.85</c:v>
                </c:pt>
                <c:pt idx="40">
                  <c:v>63853.719999999928</c:v>
                </c:pt>
                <c:pt idx="41">
                  <c:v>62399.586000000032</c:v>
                </c:pt>
                <c:pt idx="42">
                  <c:v>64641.89299999988</c:v>
                </c:pt>
                <c:pt idx="43">
                  <c:v>51363.637000000104</c:v>
                </c:pt>
                <c:pt idx="44">
                  <c:v>78189.394999999931</c:v>
                </c:pt>
                <c:pt idx="45">
                  <c:v>52970.550999999978</c:v>
                </c:pt>
                <c:pt idx="46">
                  <c:v>28171.367999999969</c:v>
                </c:pt>
                <c:pt idx="47">
                  <c:v>2560.6990000000224</c:v>
                </c:pt>
                <c:pt idx="48">
                  <c:v>-5849.0999999998139</c:v>
                </c:pt>
                <c:pt idx="49">
                  <c:v>-8906.3089999999847</c:v>
                </c:pt>
                <c:pt idx="50">
                  <c:v>4690.0349999999626</c:v>
                </c:pt>
                <c:pt idx="51">
                  <c:v>43709.769999999924</c:v>
                </c:pt>
                <c:pt idx="52">
                  <c:v>65047.406999999846</c:v>
                </c:pt>
                <c:pt idx="53">
                  <c:v>69794.592999999964</c:v>
                </c:pt>
                <c:pt idx="54">
                  <c:v>74735.915000000226</c:v>
                </c:pt>
                <c:pt idx="55">
                  <c:v>71153.644000000131</c:v>
                </c:pt>
                <c:pt idx="56">
                  <c:v>66667.53499999996</c:v>
                </c:pt>
                <c:pt idx="57">
                  <c:v>55215.699999999444</c:v>
                </c:pt>
                <c:pt idx="58">
                  <c:v>45830.196000000462</c:v>
                </c:pt>
                <c:pt idx="59">
                  <c:v>42824.895000000113</c:v>
                </c:pt>
                <c:pt idx="60">
                  <c:v>45936.705999999678</c:v>
                </c:pt>
                <c:pt idx="61">
                  <c:v>58587.343000000154</c:v>
                </c:pt>
                <c:pt idx="62">
                  <c:v>66368.013000000268</c:v>
                </c:pt>
                <c:pt idx="63">
                  <c:v>71463.885999999751</c:v>
                </c:pt>
                <c:pt idx="64">
                  <c:v>76508.339000000065</c:v>
                </c:pt>
                <c:pt idx="65">
                  <c:v>77576.769999999931</c:v>
                </c:pt>
                <c:pt idx="66">
                  <c:v>78707.43000000008</c:v>
                </c:pt>
                <c:pt idx="67">
                  <c:v>74992.274999999994</c:v>
                </c:pt>
                <c:pt idx="68">
                  <c:v>80307.052999999753</c:v>
                </c:pt>
                <c:pt idx="69">
                  <c:v>78870.790000000226</c:v>
                </c:pt>
                <c:pt idx="70">
                  <c:v>83672.266000000018</c:v>
                </c:pt>
                <c:pt idx="71">
                  <c:v>85323.400999999794</c:v>
                </c:pt>
                <c:pt idx="72">
                  <c:v>84011.934000000736</c:v>
                </c:pt>
                <c:pt idx="73">
                  <c:v>79619.767999999225</c:v>
                </c:pt>
                <c:pt idx="74">
                  <c:v>67934.675000000003</c:v>
                </c:pt>
                <c:pt idx="75">
                  <c:v>70460.677000000331</c:v>
                </c:pt>
                <c:pt idx="76">
                  <c:v>77587.872000000629</c:v>
                </c:pt>
                <c:pt idx="77">
                  <c:v>78551.62599999868</c:v>
                </c:pt>
                <c:pt idx="78">
                  <c:v>78916.471000001213</c:v>
                </c:pt>
                <c:pt idx="79">
                  <c:v>85681.27799999938</c:v>
                </c:pt>
                <c:pt idx="80">
                  <c:v>88788.126000000164</c:v>
                </c:pt>
                <c:pt idx="81">
                  <c:v>81774.547000000253</c:v>
                </c:pt>
                <c:pt idx="82">
                  <c:v>82880.55</c:v>
                </c:pt>
                <c:pt idx="83">
                  <c:v>82573.979999999705</c:v>
                </c:pt>
                <c:pt idx="84">
                  <c:v>79948.864999999845</c:v>
                </c:pt>
                <c:pt idx="85">
                  <c:v>81619.851000000534</c:v>
                </c:pt>
                <c:pt idx="86">
                  <c:v>83901.391000000382</c:v>
                </c:pt>
                <c:pt idx="87">
                  <c:v>85776.329999998954</c:v>
                </c:pt>
                <c:pt idx="88">
                  <c:v>90849.466000000393</c:v>
                </c:pt>
                <c:pt idx="89">
                  <c:v>88880.251999999586</c:v>
                </c:pt>
                <c:pt idx="90">
                  <c:v>88280.274999999994</c:v>
                </c:pt>
                <c:pt idx="91">
                  <c:v>89498.155000001192</c:v>
                </c:pt>
                <c:pt idx="92">
                  <c:v>96152.897999998924</c:v>
                </c:pt>
                <c:pt idx="93">
                  <c:v>90861.54000000059</c:v>
                </c:pt>
                <c:pt idx="94">
                  <c:v>886477.74499999359</c:v>
                </c:pt>
                <c:pt idx="95">
                  <c:v>886477.74499999359</c:v>
                </c:pt>
                <c:pt idx="96">
                  <c:v>89138.610000000146</c:v>
                </c:pt>
                <c:pt idx="97">
                  <c:v>90065.610999999946</c:v>
                </c:pt>
                <c:pt idx="98">
                  <c:v>93593.513000000268</c:v>
                </c:pt>
                <c:pt idx="99">
                  <c:v>85736.328000000867</c:v>
                </c:pt>
                <c:pt idx="100">
                  <c:v>81364.435999999201</c:v>
                </c:pt>
                <c:pt idx="101">
                  <c:v>84886.520000000295</c:v>
                </c:pt>
                <c:pt idx="102">
                  <c:v>84821.542999999219</c:v>
                </c:pt>
                <c:pt idx="103">
                  <c:v>80860.250000000742</c:v>
                </c:pt>
                <c:pt idx="104">
                  <c:v>81625.245000000301</c:v>
                </c:pt>
                <c:pt idx="105">
                  <c:v>82622.030999999493</c:v>
                </c:pt>
                <c:pt idx="107">
                  <c:v>81025.543999999019</c:v>
                </c:pt>
                <c:pt idx="108">
                  <c:v>76785.63800000101</c:v>
                </c:pt>
                <c:pt idx="109">
                  <c:v>75923.402000001079</c:v>
                </c:pt>
                <c:pt idx="110">
                  <c:v>82370.228999999163</c:v>
                </c:pt>
                <c:pt idx="111">
                  <c:v>78446.282999999821</c:v>
                </c:pt>
                <c:pt idx="112">
                  <c:v>76925.613000001016</c:v>
                </c:pt>
                <c:pt idx="113">
                  <c:v>78370.796999999133</c:v>
                </c:pt>
                <c:pt idx="114">
                  <c:v>72143.03899999932</c:v>
                </c:pt>
                <c:pt idx="115">
                  <c:v>67920.710000000894</c:v>
                </c:pt>
                <c:pt idx="116">
                  <c:v>64944.935000000893</c:v>
                </c:pt>
                <c:pt idx="117">
                  <c:v>62112.920999999347</c:v>
                </c:pt>
                <c:pt idx="118">
                  <c:v>60011.247999999672</c:v>
                </c:pt>
                <c:pt idx="119">
                  <c:v>61608.158999999614</c:v>
                </c:pt>
                <c:pt idx="120">
                  <c:v>60067.667000000176</c:v>
                </c:pt>
                <c:pt idx="121">
                  <c:v>57060.731999999283</c:v>
                </c:pt>
                <c:pt idx="122">
                  <c:v>53207.452000000325</c:v>
                </c:pt>
                <c:pt idx="123">
                  <c:v>42739.066000001134</c:v>
                </c:pt>
                <c:pt idx="124">
                  <c:v>40875.400999999794</c:v>
                </c:pt>
                <c:pt idx="125">
                  <c:v>37140.5659999989</c:v>
                </c:pt>
                <c:pt idx="126">
                  <c:v>33238.9340000011</c:v>
                </c:pt>
                <c:pt idx="127">
                  <c:v>32169.168999999762</c:v>
                </c:pt>
                <c:pt idx="128">
                  <c:v>31506.19699999988</c:v>
                </c:pt>
                <c:pt idx="129">
                  <c:v>28867.924999999999</c:v>
                </c:pt>
                <c:pt idx="130">
                  <c:v>28070.990999999642</c:v>
                </c:pt>
                <c:pt idx="131">
                  <c:v>24124.245000000297</c:v>
                </c:pt>
                <c:pt idx="132">
                  <c:v>18211.087999999523</c:v>
                </c:pt>
                <c:pt idx="133">
                  <c:v>16499.334000001101</c:v>
                </c:pt>
                <c:pt idx="134">
                  <c:v>7680.0049999989569</c:v>
                </c:pt>
                <c:pt idx="135">
                  <c:v>11777.251000000537</c:v>
                </c:pt>
                <c:pt idx="136">
                  <c:v>12512.37100000009</c:v>
                </c:pt>
                <c:pt idx="137">
                  <c:v>10165.694000000507</c:v>
                </c:pt>
                <c:pt idx="138">
                  <c:v>10457.743999999762</c:v>
                </c:pt>
                <c:pt idx="139">
                  <c:v>10155.769000000506</c:v>
                </c:pt>
                <c:pt idx="140">
                  <c:v>9858.4419999979436</c:v>
                </c:pt>
                <c:pt idx="141">
                  <c:v>8970.7860000014298</c:v>
                </c:pt>
                <c:pt idx="142">
                  <c:v>8595.695000000298</c:v>
                </c:pt>
                <c:pt idx="143">
                  <c:v>9582.1850000008944</c:v>
                </c:pt>
                <c:pt idx="144">
                  <c:v>9442.3349999994043</c:v>
                </c:pt>
                <c:pt idx="145">
                  <c:v>6978.0839999988675</c:v>
                </c:pt>
                <c:pt idx="146">
                  <c:v>6202.2</c:v>
                </c:pt>
                <c:pt idx="147">
                  <c:v>5697.8090000003576</c:v>
                </c:pt>
                <c:pt idx="148">
                  <c:v>2806.2950000002979</c:v>
                </c:pt>
                <c:pt idx="149">
                  <c:v>2454.2849999994041</c:v>
                </c:pt>
                <c:pt idx="150">
                  <c:v>1288.077000001073</c:v>
                </c:pt>
                <c:pt idx="151">
                  <c:v>165.40499999821185</c:v>
                </c:pt>
                <c:pt idx="152">
                  <c:v>78.290000000596052</c:v>
                </c:pt>
                <c:pt idx="153">
                  <c:v>-603.279999999702</c:v>
                </c:pt>
                <c:pt idx="154">
                  <c:v>-1675.1600000008941</c:v>
                </c:pt>
                <c:pt idx="155">
                  <c:v>-317.47999999821184</c:v>
                </c:pt>
                <c:pt idx="156">
                  <c:v>-927.73000000119214</c:v>
                </c:pt>
                <c:pt idx="157">
                  <c:v>-1088.75</c:v>
                </c:pt>
                <c:pt idx="158">
                  <c:v>-590.66500000059602</c:v>
                </c:pt>
                <c:pt idx="159">
                  <c:v>-714.14000000059605</c:v>
                </c:pt>
                <c:pt idx="160">
                  <c:v>483.79000000059602</c:v>
                </c:pt>
                <c:pt idx="161">
                  <c:v>125.52500000000001</c:v>
                </c:pt>
                <c:pt idx="162">
                  <c:v>10.920000001788139</c:v>
                </c:pt>
                <c:pt idx="163">
                  <c:v>-855.03000000119209</c:v>
                </c:pt>
                <c:pt idx="164">
                  <c:v>-1232.390000000596</c:v>
                </c:pt>
                <c:pt idx="165">
                  <c:v>-222.28499999940396</c:v>
                </c:pt>
                <c:pt idx="166">
                  <c:v>134.79000000059605</c:v>
                </c:pt>
                <c:pt idx="167">
                  <c:v>-153.49000000059604</c:v>
                </c:pt>
                <c:pt idx="168">
                  <c:v>0</c:v>
                </c:pt>
                <c:pt idx="169">
                  <c:v>2278.929999999702</c:v>
                </c:pt>
                <c:pt idx="170">
                  <c:v>591.27000000029807</c:v>
                </c:pt>
                <c:pt idx="171">
                  <c:v>-19098.244999998809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D9-47D8-B804-49765F86C666}"/>
            </c:ext>
          </c:extLst>
        </c:ser>
        <c:ser>
          <c:idx val="5"/>
          <c:order val="5"/>
          <c:tx>
            <c:strRef>
              <c:f>raw_production!$I$1:$I$15</c:f>
              <c:strCache>
                <c:ptCount val="15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raw_production!$C$16:$C$228</c:f>
              <c:numCache>
                <c:formatCode>m/d/yyyy</c:formatCode>
                <c:ptCount val="213"/>
                <c:pt idx="0">
                  <c:v>40862</c:v>
                </c:pt>
                <c:pt idx="1">
                  <c:v>40863</c:v>
                </c:pt>
                <c:pt idx="2">
                  <c:v>40864</c:v>
                </c:pt>
                <c:pt idx="3">
                  <c:v>40865</c:v>
                </c:pt>
                <c:pt idx="4">
                  <c:v>40866</c:v>
                </c:pt>
                <c:pt idx="5">
                  <c:v>40867</c:v>
                </c:pt>
                <c:pt idx="6">
                  <c:v>40868</c:v>
                </c:pt>
                <c:pt idx="7">
                  <c:v>40869</c:v>
                </c:pt>
                <c:pt idx="8">
                  <c:v>40870</c:v>
                </c:pt>
                <c:pt idx="9">
                  <c:v>40871</c:v>
                </c:pt>
                <c:pt idx="10">
                  <c:v>40872</c:v>
                </c:pt>
                <c:pt idx="11">
                  <c:v>40873</c:v>
                </c:pt>
                <c:pt idx="12">
                  <c:v>40874</c:v>
                </c:pt>
                <c:pt idx="13">
                  <c:v>40875</c:v>
                </c:pt>
                <c:pt idx="14">
                  <c:v>40876</c:v>
                </c:pt>
                <c:pt idx="15">
                  <c:v>40877</c:v>
                </c:pt>
                <c:pt idx="16">
                  <c:v>40878</c:v>
                </c:pt>
                <c:pt idx="17">
                  <c:v>40879</c:v>
                </c:pt>
                <c:pt idx="18">
                  <c:v>40880</c:v>
                </c:pt>
                <c:pt idx="19">
                  <c:v>40881</c:v>
                </c:pt>
                <c:pt idx="20">
                  <c:v>40882</c:v>
                </c:pt>
                <c:pt idx="21">
                  <c:v>40883</c:v>
                </c:pt>
                <c:pt idx="22">
                  <c:v>40884</c:v>
                </c:pt>
                <c:pt idx="23">
                  <c:v>40885</c:v>
                </c:pt>
                <c:pt idx="24">
                  <c:v>40886</c:v>
                </c:pt>
                <c:pt idx="25">
                  <c:v>40887</c:v>
                </c:pt>
                <c:pt idx="26">
                  <c:v>40888</c:v>
                </c:pt>
                <c:pt idx="27">
                  <c:v>40889</c:v>
                </c:pt>
                <c:pt idx="28">
                  <c:v>40890</c:v>
                </c:pt>
                <c:pt idx="29">
                  <c:v>40891</c:v>
                </c:pt>
                <c:pt idx="30">
                  <c:v>40892</c:v>
                </c:pt>
                <c:pt idx="31">
                  <c:v>40893</c:v>
                </c:pt>
                <c:pt idx="32">
                  <c:v>40894</c:v>
                </c:pt>
                <c:pt idx="33">
                  <c:v>40895</c:v>
                </c:pt>
                <c:pt idx="34">
                  <c:v>40896</c:v>
                </c:pt>
                <c:pt idx="35">
                  <c:v>40897</c:v>
                </c:pt>
                <c:pt idx="36">
                  <c:v>40898</c:v>
                </c:pt>
                <c:pt idx="37">
                  <c:v>40899</c:v>
                </c:pt>
                <c:pt idx="38">
                  <c:v>40900</c:v>
                </c:pt>
                <c:pt idx="39">
                  <c:v>40901</c:v>
                </c:pt>
                <c:pt idx="40">
                  <c:v>40902</c:v>
                </c:pt>
                <c:pt idx="41">
                  <c:v>40903</c:v>
                </c:pt>
                <c:pt idx="42">
                  <c:v>40904</c:v>
                </c:pt>
                <c:pt idx="43">
                  <c:v>40905</c:v>
                </c:pt>
                <c:pt idx="44">
                  <c:v>40906</c:v>
                </c:pt>
                <c:pt idx="45">
                  <c:v>40907</c:v>
                </c:pt>
                <c:pt idx="46">
                  <c:v>40908</c:v>
                </c:pt>
                <c:pt idx="47">
                  <c:v>40909</c:v>
                </c:pt>
                <c:pt idx="48">
                  <c:v>40910</c:v>
                </c:pt>
                <c:pt idx="49">
                  <c:v>40911</c:v>
                </c:pt>
                <c:pt idx="50">
                  <c:v>40912</c:v>
                </c:pt>
                <c:pt idx="51">
                  <c:v>40913</c:v>
                </c:pt>
                <c:pt idx="52">
                  <c:v>40914</c:v>
                </c:pt>
                <c:pt idx="53">
                  <c:v>40915</c:v>
                </c:pt>
                <c:pt idx="54">
                  <c:v>40916</c:v>
                </c:pt>
                <c:pt idx="55">
                  <c:v>40917</c:v>
                </c:pt>
                <c:pt idx="56">
                  <c:v>40918</c:v>
                </c:pt>
                <c:pt idx="57">
                  <c:v>40919</c:v>
                </c:pt>
                <c:pt idx="58">
                  <c:v>40920</c:v>
                </c:pt>
                <c:pt idx="59">
                  <c:v>40921</c:v>
                </c:pt>
                <c:pt idx="60">
                  <c:v>40922</c:v>
                </c:pt>
                <c:pt idx="61">
                  <c:v>40923</c:v>
                </c:pt>
                <c:pt idx="62">
                  <c:v>40924</c:v>
                </c:pt>
                <c:pt idx="63">
                  <c:v>40925</c:v>
                </c:pt>
                <c:pt idx="64">
                  <c:v>40926</c:v>
                </c:pt>
                <c:pt idx="65">
                  <c:v>40927</c:v>
                </c:pt>
                <c:pt idx="66">
                  <c:v>40928</c:v>
                </c:pt>
                <c:pt idx="67">
                  <c:v>40929</c:v>
                </c:pt>
                <c:pt idx="68">
                  <c:v>40930</c:v>
                </c:pt>
                <c:pt idx="69">
                  <c:v>40931</c:v>
                </c:pt>
                <c:pt idx="70">
                  <c:v>40932</c:v>
                </c:pt>
                <c:pt idx="71">
                  <c:v>40933</c:v>
                </c:pt>
                <c:pt idx="72">
                  <c:v>40934</c:v>
                </c:pt>
                <c:pt idx="73">
                  <c:v>40935</c:v>
                </c:pt>
                <c:pt idx="74">
                  <c:v>40936</c:v>
                </c:pt>
                <c:pt idx="75">
                  <c:v>40937</c:v>
                </c:pt>
                <c:pt idx="76">
                  <c:v>40938</c:v>
                </c:pt>
                <c:pt idx="77">
                  <c:v>40939</c:v>
                </c:pt>
                <c:pt idx="78">
                  <c:v>40940</c:v>
                </c:pt>
                <c:pt idx="79">
                  <c:v>40941</c:v>
                </c:pt>
                <c:pt idx="80">
                  <c:v>40942</c:v>
                </c:pt>
                <c:pt idx="81">
                  <c:v>40943</c:v>
                </c:pt>
                <c:pt idx="82">
                  <c:v>40944</c:v>
                </c:pt>
                <c:pt idx="83">
                  <c:v>40945</c:v>
                </c:pt>
                <c:pt idx="84">
                  <c:v>40946</c:v>
                </c:pt>
                <c:pt idx="85">
                  <c:v>40947</c:v>
                </c:pt>
                <c:pt idx="86">
                  <c:v>40948</c:v>
                </c:pt>
                <c:pt idx="87">
                  <c:v>40949</c:v>
                </c:pt>
                <c:pt idx="88">
                  <c:v>40950</c:v>
                </c:pt>
                <c:pt idx="89">
                  <c:v>40951</c:v>
                </c:pt>
                <c:pt idx="90">
                  <c:v>40952</c:v>
                </c:pt>
                <c:pt idx="91">
                  <c:v>40953</c:v>
                </c:pt>
                <c:pt idx="92">
                  <c:v>40954</c:v>
                </c:pt>
                <c:pt idx="93">
                  <c:v>40955</c:v>
                </c:pt>
                <c:pt idx="94">
                  <c:v>40956</c:v>
                </c:pt>
                <c:pt idx="95">
                  <c:v>40957</c:v>
                </c:pt>
                <c:pt idx="96">
                  <c:v>40958</c:v>
                </c:pt>
                <c:pt idx="97">
                  <c:v>40959</c:v>
                </c:pt>
                <c:pt idx="98">
                  <c:v>40960</c:v>
                </c:pt>
                <c:pt idx="99">
                  <c:v>40961</c:v>
                </c:pt>
                <c:pt idx="100">
                  <c:v>40962</c:v>
                </c:pt>
                <c:pt idx="101">
                  <c:v>40963</c:v>
                </c:pt>
                <c:pt idx="102">
                  <c:v>40964</c:v>
                </c:pt>
                <c:pt idx="103">
                  <c:v>40965</c:v>
                </c:pt>
                <c:pt idx="104">
                  <c:v>40966</c:v>
                </c:pt>
                <c:pt idx="105">
                  <c:v>40967</c:v>
                </c:pt>
                <c:pt idx="106">
                  <c:v>40968</c:v>
                </c:pt>
                <c:pt idx="107">
                  <c:v>40969</c:v>
                </c:pt>
                <c:pt idx="108">
                  <c:v>40970</c:v>
                </c:pt>
                <c:pt idx="109">
                  <c:v>40971</c:v>
                </c:pt>
                <c:pt idx="110">
                  <c:v>40972</c:v>
                </c:pt>
                <c:pt idx="111">
                  <c:v>40973</c:v>
                </c:pt>
                <c:pt idx="112">
                  <c:v>40974</c:v>
                </c:pt>
                <c:pt idx="113">
                  <c:v>40975</c:v>
                </c:pt>
                <c:pt idx="114">
                  <c:v>40976</c:v>
                </c:pt>
                <c:pt idx="115">
                  <c:v>40977</c:v>
                </c:pt>
                <c:pt idx="116">
                  <c:v>40978</c:v>
                </c:pt>
                <c:pt idx="117">
                  <c:v>40979</c:v>
                </c:pt>
                <c:pt idx="118">
                  <c:v>40980</c:v>
                </c:pt>
                <c:pt idx="119">
                  <c:v>40981</c:v>
                </c:pt>
                <c:pt idx="120">
                  <c:v>40982</c:v>
                </c:pt>
                <c:pt idx="121">
                  <c:v>40983</c:v>
                </c:pt>
                <c:pt idx="122">
                  <c:v>40984</c:v>
                </c:pt>
                <c:pt idx="123">
                  <c:v>40985</c:v>
                </c:pt>
                <c:pt idx="124">
                  <c:v>40986</c:v>
                </c:pt>
                <c:pt idx="125">
                  <c:v>40987</c:v>
                </c:pt>
                <c:pt idx="126">
                  <c:v>40988</c:v>
                </c:pt>
                <c:pt idx="127">
                  <c:v>40989</c:v>
                </c:pt>
                <c:pt idx="128">
                  <c:v>40990</c:v>
                </c:pt>
                <c:pt idx="129">
                  <c:v>40991</c:v>
                </c:pt>
                <c:pt idx="130">
                  <c:v>40992</c:v>
                </c:pt>
                <c:pt idx="131">
                  <c:v>40993</c:v>
                </c:pt>
                <c:pt idx="132">
                  <c:v>40994</c:v>
                </c:pt>
                <c:pt idx="133">
                  <c:v>40995</c:v>
                </c:pt>
                <c:pt idx="134">
                  <c:v>40996</c:v>
                </c:pt>
                <c:pt idx="135">
                  <c:v>40997</c:v>
                </c:pt>
                <c:pt idx="136">
                  <c:v>40998</c:v>
                </c:pt>
                <c:pt idx="137">
                  <c:v>40999</c:v>
                </c:pt>
                <c:pt idx="138">
                  <c:v>41000</c:v>
                </c:pt>
                <c:pt idx="139">
                  <c:v>41001</c:v>
                </c:pt>
                <c:pt idx="140">
                  <c:v>41002</c:v>
                </c:pt>
                <c:pt idx="141">
                  <c:v>41003</c:v>
                </c:pt>
                <c:pt idx="142">
                  <c:v>41004</c:v>
                </c:pt>
                <c:pt idx="143">
                  <c:v>41005</c:v>
                </c:pt>
                <c:pt idx="144">
                  <c:v>41006</c:v>
                </c:pt>
                <c:pt idx="145">
                  <c:v>41007</c:v>
                </c:pt>
                <c:pt idx="146">
                  <c:v>41008</c:v>
                </c:pt>
                <c:pt idx="147">
                  <c:v>41009</c:v>
                </c:pt>
                <c:pt idx="148">
                  <c:v>41010</c:v>
                </c:pt>
                <c:pt idx="149">
                  <c:v>41011</c:v>
                </c:pt>
                <c:pt idx="150">
                  <c:v>41012</c:v>
                </c:pt>
                <c:pt idx="151">
                  <c:v>41013</c:v>
                </c:pt>
                <c:pt idx="152">
                  <c:v>41014</c:v>
                </c:pt>
                <c:pt idx="153">
                  <c:v>41015</c:v>
                </c:pt>
                <c:pt idx="154">
                  <c:v>41016</c:v>
                </c:pt>
                <c:pt idx="155">
                  <c:v>41017</c:v>
                </c:pt>
                <c:pt idx="156">
                  <c:v>41018</c:v>
                </c:pt>
                <c:pt idx="157">
                  <c:v>41019</c:v>
                </c:pt>
                <c:pt idx="158">
                  <c:v>41020</c:v>
                </c:pt>
                <c:pt idx="159">
                  <c:v>41021</c:v>
                </c:pt>
                <c:pt idx="160">
                  <c:v>41022</c:v>
                </c:pt>
                <c:pt idx="161">
                  <c:v>41023</c:v>
                </c:pt>
                <c:pt idx="162">
                  <c:v>41024</c:v>
                </c:pt>
                <c:pt idx="163">
                  <c:v>41025</c:v>
                </c:pt>
                <c:pt idx="164">
                  <c:v>41026</c:v>
                </c:pt>
                <c:pt idx="165">
                  <c:v>41027</c:v>
                </c:pt>
                <c:pt idx="166">
                  <c:v>41028</c:v>
                </c:pt>
                <c:pt idx="167">
                  <c:v>41029</c:v>
                </c:pt>
                <c:pt idx="168">
                  <c:v>41030</c:v>
                </c:pt>
                <c:pt idx="169">
                  <c:v>41031</c:v>
                </c:pt>
                <c:pt idx="170">
                  <c:v>41032</c:v>
                </c:pt>
                <c:pt idx="171">
                  <c:v>41033</c:v>
                </c:pt>
                <c:pt idx="172">
                  <c:v>41034</c:v>
                </c:pt>
                <c:pt idx="173">
                  <c:v>41035</c:v>
                </c:pt>
                <c:pt idx="174">
                  <c:v>41036</c:v>
                </c:pt>
                <c:pt idx="175">
                  <c:v>41037</c:v>
                </c:pt>
                <c:pt idx="176">
                  <c:v>41038</c:v>
                </c:pt>
                <c:pt idx="177">
                  <c:v>41039</c:v>
                </c:pt>
                <c:pt idx="178">
                  <c:v>41040</c:v>
                </c:pt>
                <c:pt idx="179">
                  <c:v>41041</c:v>
                </c:pt>
                <c:pt idx="180">
                  <c:v>41042</c:v>
                </c:pt>
                <c:pt idx="181">
                  <c:v>41043</c:v>
                </c:pt>
                <c:pt idx="182">
                  <c:v>41044</c:v>
                </c:pt>
                <c:pt idx="183">
                  <c:v>41045</c:v>
                </c:pt>
                <c:pt idx="184">
                  <c:v>41046</c:v>
                </c:pt>
                <c:pt idx="185">
                  <c:v>41047</c:v>
                </c:pt>
                <c:pt idx="186">
                  <c:v>41048</c:v>
                </c:pt>
                <c:pt idx="187">
                  <c:v>41049</c:v>
                </c:pt>
                <c:pt idx="188">
                  <c:v>41050</c:v>
                </c:pt>
                <c:pt idx="189">
                  <c:v>41051</c:v>
                </c:pt>
                <c:pt idx="190">
                  <c:v>41052</c:v>
                </c:pt>
                <c:pt idx="191">
                  <c:v>41053</c:v>
                </c:pt>
                <c:pt idx="192">
                  <c:v>41054</c:v>
                </c:pt>
                <c:pt idx="193">
                  <c:v>41055</c:v>
                </c:pt>
                <c:pt idx="194">
                  <c:v>41056</c:v>
                </c:pt>
                <c:pt idx="195">
                  <c:v>41057</c:v>
                </c:pt>
                <c:pt idx="196">
                  <c:v>41058</c:v>
                </c:pt>
                <c:pt idx="197">
                  <c:v>41059</c:v>
                </c:pt>
                <c:pt idx="198">
                  <c:v>41060</c:v>
                </c:pt>
                <c:pt idx="199">
                  <c:v>41061</c:v>
                </c:pt>
                <c:pt idx="200">
                  <c:v>41062</c:v>
                </c:pt>
                <c:pt idx="201">
                  <c:v>41063</c:v>
                </c:pt>
                <c:pt idx="202">
                  <c:v>41064</c:v>
                </c:pt>
                <c:pt idx="203">
                  <c:v>41065</c:v>
                </c:pt>
                <c:pt idx="204">
                  <c:v>41066</c:v>
                </c:pt>
                <c:pt idx="205">
                  <c:v>41067</c:v>
                </c:pt>
                <c:pt idx="206">
                  <c:v>41068</c:v>
                </c:pt>
                <c:pt idx="207">
                  <c:v>41069</c:v>
                </c:pt>
                <c:pt idx="208">
                  <c:v>41070</c:v>
                </c:pt>
                <c:pt idx="209">
                  <c:v>41071</c:v>
                </c:pt>
                <c:pt idx="210">
                  <c:v>41072</c:v>
                </c:pt>
                <c:pt idx="211">
                  <c:v>41073</c:v>
                </c:pt>
                <c:pt idx="212">
                  <c:v>41074</c:v>
                </c:pt>
              </c:numCache>
            </c:numRef>
          </c:cat>
          <c:val>
            <c:numRef>
              <c:f>raw_production!$I$16:$I$228</c:f>
              <c:numCache>
                <c:formatCode>General</c:formatCode>
                <c:ptCount val="213"/>
                <c:pt idx="16">
                  <c:v>74.97999999999999</c:v>
                </c:pt>
                <c:pt idx="17">
                  <c:v>2722.33</c:v>
                </c:pt>
                <c:pt idx="18">
                  <c:v>6868.6600000000008</c:v>
                </c:pt>
                <c:pt idx="19">
                  <c:v>9897.5499999999993</c:v>
                </c:pt>
                <c:pt idx="20">
                  <c:v>13061.165000000008</c:v>
                </c:pt>
                <c:pt idx="21">
                  <c:v>16801.064999999984</c:v>
                </c:pt>
                <c:pt idx="22">
                  <c:v>19805.186000000005</c:v>
                </c:pt>
                <c:pt idx="23">
                  <c:v>26099.280000000017</c:v>
                </c:pt>
                <c:pt idx="24">
                  <c:v>31612.517999999993</c:v>
                </c:pt>
                <c:pt idx="25">
                  <c:v>42924.517000000014</c:v>
                </c:pt>
                <c:pt idx="26">
                  <c:v>48278.556000000004</c:v>
                </c:pt>
                <c:pt idx="27">
                  <c:v>51493.062999999944</c:v>
                </c:pt>
                <c:pt idx="28">
                  <c:v>50535.138000000035</c:v>
                </c:pt>
                <c:pt idx="29">
                  <c:v>60386.198000000048</c:v>
                </c:pt>
                <c:pt idx="30">
                  <c:v>60720.960999999937</c:v>
                </c:pt>
                <c:pt idx="31">
                  <c:v>64749.300999999978</c:v>
                </c:pt>
                <c:pt idx="32">
                  <c:v>67633.631000000052</c:v>
                </c:pt>
                <c:pt idx="33">
                  <c:v>76013.430999999953</c:v>
                </c:pt>
                <c:pt idx="34">
                  <c:v>79732.625000000087</c:v>
                </c:pt>
                <c:pt idx="35">
                  <c:v>85846.184999999867</c:v>
                </c:pt>
                <c:pt idx="36">
                  <c:v>89110.102000000232</c:v>
                </c:pt>
                <c:pt idx="37">
                  <c:v>87382.470999999714</c:v>
                </c:pt>
                <c:pt idx="38">
                  <c:v>93107.260000000155</c:v>
                </c:pt>
                <c:pt idx="39">
                  <c:v>92163.250999999975</c:v>
                </c:pt>
                <c:pt idx="40">
                  <c:v>93251.335999999748</c:v>
                </c:pt>
                <c:pt idx="41">
                  <c:v>93808.834000000352</c:v>
                </c:pt>
                <c:pt idx="42">
                  <c:v>87587.101999999766</c:v>
                </c:pt>
                <c:pt idx="43">
                  <c:v>55639.894999999924</c:v>
                </c:pt>
                <c:pt idx="44">
                  <c:v>35519.887000000293</c:v>
                </c:pt>
                <c:pt idx="45">
                  <c:v>19126.515999999643</c:v>
                </c:pt>
                <c:pt idx="46">
                  <c:v>548.08900000005963</c:v>
                </c:pt>
                <c:pt idx="47">
                  <c:v>-6732.795999999903</c:v>
                </c:pt>
                <c:pt idx="48">
                  <c:v>-9133.8169999999918</c:v>
                </c:pt>
                <c:pt idx="49">
                  <c:v>1223.0250000000001</c:v>
                </c:pt>
                <c:pt idx="50">
                  <c:v>41518.845999999903</c:v>
                </c:pt>
                <c:pt idx="51">
                  <c:v>72179.624000000389</c:v>
                </c:pt>
                <c:pt idx="52">
                  <c:v>82567.386999999726</c:v>
                </c:pt>
                <c:pt idx="53">
                  <c:v>88789.180999999866</c:v>
                </c:pt>
                <c:pt idx="54">
                  <c:v>88802.864999999845</c:v>
                </c:pt>
                <c:pt idx="55">
                  <c:v>92374.592000000179</c:v>
                </c:pt>
                <c:pt idx="56">
                  <c:v>90860.648000000045</c:v>
                </c:pt>
                <c:pt idx="57">
                  <c:v>89367.219999999928</c:v>
                </c:pt>
                <c:pt idx="58">
                  <c:v>84459.524000000209</c:v>
                </c:pt>
                <c:pt idx="59">
                  <c:v>90672.319999999556</c:v>
                </c:pt>
                <c:pt idx="60">
                  <c:v>94946.819000000512</c:v>
                </c:pt>
                <c:pt idx="61">
                  <c:v>94916.56999999992</c:v>
                </c:pt>
                <c:pt idx="62">
                  <c:v>96515.707999999824</c:v>
                </c:pt>
                <c:pt idx="63">
                  <c:v>100372.65500000007</c:v>
                </c:pt>
                <c:pt idx="64">
                  <c:v>97709.60800000056</c:v>
                </c:pt>
                <c:pt idx="65">
                  <c:v>96558.491999999431</c:v>
                </c:pt>
                <c:pt idx="66">
                  <c:v>97677.51900000051</c:v>
                </c:pt>
                <c:pt idx="67">
                  <c:v>94428.309999999401</c:v>
                </c:pt>
                <c:pt idx="68">
                  <c:v>96143.607000000397</c:v>
                </c:pt>
                <c:pt idx="69">
                  <c:v>95658.680999999866</c:v>
                </c:pt>
                <c:pt idx="70">
                  <c:v>97205.416999999434</c:v>
                </c:pt>
                <c:pt idx="71">
                  <c:v>95251.382000000769</c:v>
                </c:pt>
                <c:pt idx="72">
                  <c:v>94960.4399999991</c:v>
                </c:pt>
                <c:pt idx="73">
                  <c:v>94893.306000000244</c:v>
                </c:pt>
                <c:pt idx="74">
                  <c:v>86174.924000000959</c:v>
                </c:pt>
                <c:pt idx="75">
                  <c:v>88402.701999999583</c:v>
                </c:pt>
                <c:pt idx="76">
                  <c:v>90786.560999999201</c:v>
                </c:pt>
                <c:pt idx="77">
                  <c:v>84765.353000000861</c:v>
                </c:pt>
                <c:pt idx="78">
                  <c:v>88555.329999999696</c:v>
                </c:pt>
                <c:pt idx="79">
                  <c:v>86125.84800000042</c:v>
                </c:pt>
                <c:pt idx="80">
                  <c:v>90741.578999999911</c:v>
                </c:pt>
                <c:pt idx="81">
                  <c:v>96527.088000000265</c:v>
                </c:pt>
                <c:pt idx="82">
                  <c:v>97123.755999999499</c:v>
                </c:pt>
                <c:pt idx="83">
                  <c:v>96822.866000000387</c:v>
                </c:pt>
                <c:pt idx="84">
                  <c:v>97048.310999999943</c:v>
                </c:pt>
                <c:pt idx="85">
                  <c:v>96184.679999999702</c:v>
                </c:pt>
                <c:pt idx="86">
                  <c:v>98706.246999999887</c:v>
                </c:pt>
                <c:pt idx="87">
                  <c:v>100255.78800000102</c:v>
                </c:pt>
                <c:pt idx="88">
                  <c:v>101254.10799999982</c:v>
                </c:pt>
                <c:pt idx="89">
                  <c:v>101792.02399999872</c:v>
                </c:pt>
                <c:pt idx="90">
                  <c:v>100465.05</c:v>
                </c:pt>
                <c:pt idx="91">
                  <c:v>99599.40500000045</c:v>
                </c:pt>
                <c:pt idx="92">
                  <c:v>100224.89299999997</c:v>
                </c:pt>
                <c:pt idx="93">
                  <c:v>88709.28000000045</c:v>
                </c:pt>
                <c:pt idx="94">
                  <c:v>90481.366899999979</c:v>
                </c:pt>
                <c:pt idx="95">
                  <c:v>99267.907999999821</c:v>
                </c:pt>
                <c:pt idx="96">
                  <c:v>104991.45199999958</c:v>
                </c:pt>
                <c:pt idx="97">
                  <c:v>103513.97300000042</c:v>
                </c:pt>
                <c:pt idx="98">
                  <c:v>101033.39399999977</c:v>
                </c:pt>
                <c:pt idx="99">
                  <c:v>98396.370999999344</c:v>
                </c:pt>
                <c:pt idx="100">
                  <c:v>88911.490000000602</c:v>
                </c:pt>
                <c:pt idx="101">
                  <c:v>77998.095000000292</c:v>
                </c:pt>
                <c:pt idx="102">
                  <c:v>77409.857999998334</c:v>
                </c:pt>
                <c:pt idx="103">
                  <c:v>83668.564000001556</c:v>
                </c:pt>
                <c:pt idx="104">
                  <c:v>87123.270999999339</c:v>
                </c:pt>
                <c:pt idx="105">
                  <c:v>74361.644000001252</c:v>
                </c:pt>
                <c:pt idx="107">
                  <c:v>72156.169999998805</c:v>
                </c:pt>
                <c:pt idx="108">
                  <c:v>79792.042000000176</c:v>
                </c:pt>
                <c:pt idx="109">
                  <c:v>82828.853000000119</c:v>
                </c:pt>
                <c:pt idx="110">
                  <c:v>87398.642000000182</c:v>
                </c:pt>
                <c:pt idx="111">
                  <c:v>89094.378000000113</c:v>
                </c:pt>
                <c:pt idx="112">
                  <c:v>90278.871999998388</c:v>
                </c:pt>
                <c:pt idx="113">
                  <c:v>91476.44800000191</c:v>
                </c:pt>
                <c:pt idx="114">
                  <c:v>91691.298999999461</c:v>
                </c:pt>
                <c:pt idx="115">
                  <c:v>92677.182999999815</c:v>
                </c:pt>
                <c:pt idx="116">
                  <c:v>85921.185999999943</c:v>
                </c:pt>
                <c:pt idx="117">
                  <c:v>86542.567999999228</c:v>
                </c:pt>
                <c:pt idx="118">
                  <c:v>94941.961000001436</c:v>
                </c:pt>
                <c:pt idx="119">
                  <c:v>95946.672999998933</c:v>
                </c:pt>
                <c:pt idx="120">
                  <c:v>94446.414000001547</c:v>
                </c:pt>
                <c:pt idx="121">
                  <c:v>91449.79000000059</c:v>
                </c:pt>
                <c:pt idx="122">
                  <c:v>93695.524999999994</c:v>
                </c:pt>
                <c:pt idx="123">
                  <c:v>92643.728999999163</c:v>
                </c:pt>
                <c:pt idx="124">
                  <c:v>88273.996999999887</c:v>
                </c:pt>
                <c:pt idx="125">
                  <c:v>89841.096000000834</c:v>
                </c:pt>
                <c:pt idx="126">
                  <c:v>88118.184999997917</c:v>
                </c:pt>
                <c:pt idx="127">
                  <c:v>89335.803000001615</c:v>
                </c:pt>
                <c:pt idx="128">
                  <c:v>83124.415999998149</c:v>
                </c:pt>
                <c:pt idx="129">
                  <c:v>88457.345000000292</c:v>
                </c:pt>
                <c:pt idx="130">
                  <c:v>86892.937000000471</c:v>
                </c:pt>
                <c:pt idx="131">
                  <c:v>84780.420000001788</c:v>
                </c:pt>
                <c:pt idx="132">
                  <c:v>86116.61199999899</c:v>
                </c:pt>
                <c:pt idx="133">
                  <c:v>88329.984999999404</c:v>
                </c:pt>
                <c:pt idx="134">
                  <c:v>87577.505999998742</c:v>
                </c:pt>
                <c:pt idx="135">
                  <c:v>85274.728000000119</c:v>
                </c:pt>
                <c:pt idx="136">
                  <c:v>79662.2380000025</c:v>
                </c:pt>
                <c:pt idx="137">
                  <c:v>80361.296000000832</c:v>
                </c:pt>
                <c:pt idx="138">
                  <c:v>83893.202999997142</c:v>
                </c:pt>
                <c:pt idx="139">
                  <c:v>79300.359000003344</c:v>
                </c:pt>
                <c:pt idx="140">
                  <c:v>77097.568999998271</c:v>
                </c:pt>
                <c:pt idx="141">
                  <c:v>75793.918999998277</c:v>
                </c:pt>
                <c:pt idx="142">
                  <c:v>73001.145000001794</c:v>
                </c:pt>
                <c:pt idx="143">
                  <c:v>67874.739999999103</c:v>
                </c:pt>
                <c:pt idx="144">
                  <c:v>59517.201999999583</c:v>
                </c:pt>
                <c:pt idx="145">
                  <c:v>44399.687000000478</c:v>
                </c:pt>
                <c:pt idx="146">
                  <c:v>38549.926999999581</c:v>
                </c:pt>
                <c:pt idx="147">
                  <c:v>38083.740999998154</c:v>
                </c:pt>
                <c:pt idx="148">
                  <c:v>31993.200000001489</c:v>
                </c:pt>
                <c:pt idx="149">
                  <c:v>16387.61900000125</c:v>
                </c:pt>
                <c:pt idx="150">
                  <c:v>1842.4039999991655</c:v>
                </c:pt>
                <c:pt idx="151">
                  <c:v>-7521.9529999986289</c:v>
                </c:pt>
                <c:pt idx="152">
                  <c:v>-10642.265999999643</c:v>
                </c:pt>
                <c:pt idx="153">
                  <c:v>-13727.142999999225</c:v>
                </c:pt>
                <c:pt idx="154">
                  <c:v>-13856.78900000155</c:v>
                </c:pt>
                <c:pt idx="155">
                  <c:v>-6294.6859999984499</c:v>
                </c:pt>
                <c:pt idx="156">
                  <c:v>6493.2799999997023</c:v>
                </c:pt>
                <c:pt idx="157">
                  <c:v>14771.028999999166</c:v>
                </c:pt>
                <c:pt idx="158">
                  <c:v>22836.407000000774</c:v>
                </c:pt>
                <c:pt idx="159">
                  <c:v>26780.831999997794</c:v>
                </c:pt>
                <c:pt idx="160">
                  <c:v>27736.999000000953</c:v>
                </c:pt>
                <c:pt idx="161">
                  <c:v>32373.75799999982</c:v>
                </c:pt>
                <c:pt idx="162">
                  <c:v>33755.018000000717</c:v>
                </c:pt>
                <c:pt idx="163">
                  <c:v>30725.740000000595</c:v>
                </c:pt>
                <c:pt idx="164">
                  <c:v>27249.182999998331</c:v>
                </c:pt>
                <c:pt idx="165">
                  <c:v>21142.413999998571</c:v>
                </c:pt>
                <c:pt idx="166">
                  <c:v>8432.0320000022657</c:v>
                </c:pt>
                <c:pt idx="167">
                  <c:v>8432.0319999992844</c:v>
                </c:pt>
                <c:pt idx="168">
                  <c:v>5906.0310000002382</c:v>
                </c:pt>
                <c:pt idx="169">
                  <c:v>1600.1659999996423</c:v>
                </c:pt>
                <c:pt idx="170">
                  <c:v>2050.4460000008344</c:v>
                </c:pt>
                <c:pt idx="171">
                  <c:v>983.58599999994044</c:v>
                </c:pt>
                <c:pt idx="172">
                  <c:v>3649.467999999225</c:v>
                </c:pt>
                <c:pt idx="173">
                  <c:v>3674.8480000004174</c:v>
                </c:pt>
                <c:pt idx="174">
                  <c:v>3471.3040000006558</c:v>
                </c:pt>
                <c:pt idx="175">
                  <c:v>5498.2700000002978</c:v>
                </c:pt>
                <c:pt idx="176">
                  <c:v>7458.6679999992248</c:v>
                </c:pt>
                <c:pt idx="177">
                  <c:v>7589.3930000007149</c:v>
                </c:pt>
                <c:pt idx="178">
                  <c:v>10224.034999996424</c:v>
                </c:pt>
                <c:pt idx="179">
                  <c:v>9421.8120000019662</c:v>
                </c:pt>
                <c:pt idx="180">
                  <c:v>7749.5630000010133</c:v>
                </c:pt>
                <c:pt idx="181">
                  <c:v>3823.2620000004767</c:v>
                </c:pt>
                <c:pt idx="182">
                  <c:v>4650.9409999996424</c:v>
                </c:pt>
                <c:pt idx="183">
                  <c:v>3599.0340000003575</c:v>
                </c:pt>
                <c:pt idx="184">
                  <c:v>5093.270999999344</c:v>
                </c:pt>
                <c:pt idx="185">
                  <c:v>6102.5829999998214</c:v>
                </c:pt>
                <c:pt idx="186">
                  <c:v>4222.2359999999408</c:v>
                </c:pt>
                <c:pt idx="187">
                  <c:v>4622.4040000006553</c:v>
                </c:pt>
                <c:pt idx="188">
                  <c:v>2997.6319999992847</c:v>
                </c:pt>
                <c:pt idx="189">
                  <c:v>3633.630000001192</c:v>
                </c:pt>
                <c:pt idx="190">
                  <c:v>2794.9719999998806</c:v>
                </c:pt>
                <c:pt idx="191">
                  <c:v>1219.1030000001192</c:v>
                </c:pt>
                <c:pt idx="192">
                  <c:v>1912.6239999994636</c:v>
                </c:pt>
                <c:pt idx="193">
                  <c:v>1008.1919999986887</c:v>
                </c:pt>
                <c:pt idx="194">
                  <c:v>-24.768999999761583</c:v>
                </c:pt>
                <c:pt idx="195">
                  <c:v>-745.08199999928479</c:v>
                </c:pt>
                <c:pt idx="196">
                  <c:v>823.59200000017881</c:v>
                </c:pt>
                <c:pt idx="197">
                  <c:v>1699.532999998331</c:v>
                </c:pt>
                <c:pt idx="198">
                  <c:v>669.90900000184774</c:v>
                </c:pt>
                <c:pt idx="199">
                  <c:v>557.66599999964239</c:v>
                </c:pt>
                <c:pt idx="200">
                  <c:v>413.18900000005959</c:v>
                </c:pt>
                <c:pt idx="201">
                  <c:v>840.05300000011925</c:v>
                </c:pt>
                <c:pt idx="202">
                  <c:v>-454.82100000083449</c:v>
                </c:pt>
                <c:pt idx="203">
                  <c:v>1181.6280000001193</c:v>
                </c:pt>
                <c:pt idx="204">
                  <c:v>3316.1171999990938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D9-47D8-B804-49765F86C666}"/>
            </c:ext>
          </c:extLst>
        </c:ser>
        <c:ser>
          <c:idx val="6"/>
          <c:order val="6"/>
          <c:tx>
            <c:strRef>
              <c:f>raw_production!$J$1:$J$15</c:f>
              <c:strCache>
                <c:ptCount val="15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raw_production!$C$16:$C$228</c:f>
              <c:numCache>
                <c:formatCode>m/d/yyyy</c:formatCode>
                <c:ptCount val="213"/>
                <c:pt idx="0">
                  <c:v>40862</c:v>
                </c:pt>
                <c:pt idx="1">
                  <c:v>40863</c:v>
                </c:pt>
                <c:pt idx="2">
                  <c:v>40864</c:v>
                </c:pt>
                <c:pt idx="3">
                  <c:v>40865</c:v>
                </c:pt>
                <c:pt idx="4">
                  <c:v>40866</c:v>
                </c:pt>
                <c:pt idx="5">
                  <c:v>40867</c:v>
                </c:pt>
                <c:pt idx="6">
                  <c:v>40868</c:v>
                </c:pt>
                <c:pt idx="7">
                  <c:v>40869</c:v>
                </c:pt>
                <c:pt idx="8">
                  <c:v>40870</c:v>
                </c:pt>
                <c:pt idx="9">
                  <c:v>40871</c:v>
                </c:pt>
                <c:pt idx="10">
                  <c:v>40872</c:v>
                </c:pt>
                <c:pt idx="11">
                  <c:v>40873</c:v>
                </c:pt>
                <c:pt idx="12">
                  <c:v>40874</c:v>
                </c:pt>
                <c:pt idx="13">
                  <c:v>40875</c:v>
                </c:pt>
                <c:pt idx="14">
                  <c:v>40876</c:v>
                </c:pt>
                <c:pt idx="15">
                  <c:v>40877</c:v>
                </c:pt>
                <c:pt idx="16">
                  <c:v>40878</c:v>
                </c:pt>
                <c:pt idx="17">
                  <c:v>40879</c:v>
                </c:pt>
                <c:pt idx="18">
                  <c:v>40880</c:v>
                </c:pt>
                <c:pt idx="19">
                  <c:v>40881</c:v>
                </c:pt>
                <c:pt idx="20">
                  <c:v>40882</c:v>
                </c:pt>
                <c:pt idx="21">
                  <c:v>40883</c:v>
                </c:pt>
                <c:pt idx="22">
                  <c:v>40884</c:v>
                </c:pt>
                <c:pt idx="23">
                  <c:v>40885</c:v>
                </c:pt>
                <c:pt idx="24">
                  <c:v>40886</c:v>
                </c:pt>
                <c:pt idx="25">
                  <c:v>40887</c:v>
                </c:pt>
                <c:pt idx="26">
                  <c:v>40888</c:v>
                </c:pt>
                <c:pt idx="27">
                  <c:v>40889</c:v>
                </c:pt>
                <c:pt idx="28">
                  <c:v>40890</c:v>
                </c:pt>
                <c:pt idx="29">
                  <c:v>40891</c:v>
                </c:pt>
                <c:pt idx="30">
                  <c:v>40892</c:v>
                </c:pt>
                <c:pt idx="31">
                  <c:v>40893</c:v>
                </c:pt>
                <c:pt idx="32">
                  <c:v>40894</c:v>
                </c:pt>
                <c:pt idx="33">
                  <c:v>40895</c:v>
                </c:pt>
                <c:pt idx="34">
                  <c:v>40896</c:v>
                </c:pt>
                <c:pt idx="35">
                  <c:v>40897</c:v>
                </c:pt>
                <c:pt idx="36">
                  <c:v>40898</c:v>
                </c:pt>
                <c:pt idx="37">
                  <c:v>40899</c:v>
                </c:pt>
                <c:pt idx="38">
                  <c:v>40900</c:v>
                </c:pt>
                <c:pt idx="39">
                  <c:v>40901</c:v>
                </c:pt>
                <c:pt idx="40">
                  <c:v>40902</c:v>
                </c:pt>
                <c:pt idx="41">
                  <c:v>40903</c:v>
                </c:pt>
                <c:pt idx="42">
                  <c:v>40904</c:v>
                </c:pt>
                <c:pt idx="43">
                  <c:v>40905</c:v>
                </c:pt>
                <c:pt idx="44">
                  <c:v>40906</c:v>
                </c:pt>
                <c:pt idx="45">
                  <c:v>40907</c:v>
                </c:pt>
                <c:pt idx="46">
                  <c:v>40908</c:v>
                </c:pt>
                <c:pt idx="47">
                  <c:v>40909</c:v>
                </c:pt>
                <c:pt idx="48">
                  <c:v>40910</c:v>
                </c:pt>
                <c:pt idx="49">
                  <c:v>40911</c:v>
                </c:pt>
                <c:pt idx="50">
                  <c:v>40912</c:v>
                </c:pt>
                <c:pt idx="51">
                  <c:v>40913</c:v>
                </c:pt>
                <c:pt idx="52">
                  <c:v>40914</c:v>
                </c:pt>
                <c:pt idx="53">
                  <c:v>40915</c:v>
                </c:pt>
                <c:pt idx="54">
                  <c:v>40916</c:v>
                </c:pt>
                <c:pt idx="55">
                  <c:v>40917</c:v>
                </c:pt>
                <c:pt idx="56">
                  <c:v>40918</c:v>
                </c:pt>
                <c:pt idx="57">
                  <c:v>40919</c:v>
                </c:pt>
                <c:pt idx="58">
                  <c:v>40920</c:v>
                </c:pt>
                <c:pt idx="59">
                  <c:v>40921</c:v>
                </c:pt>
                <c:pt idx="60">
                  <c:v>40922</c:v>
                </c:pt>
                <c:pt idx="61">
                  <c:v>40923</c:v>
                </c:pt>
                <c:pt idx="62">
                  <c:v>40924</c:v>
                </c:pt>
                <c:pt idx="63">
                  <c:v>40925</c:v>
                </c:pt>
                <c:pt idx="64">
                  <c:v>40926</c:v>
                </c:pt>
                <c:pt idx="65">
                  <c:v>40927</c:v>
                </c:pt>
                <c:pt idx="66">
                  <c:v>40928</c:v>
                </c:pt>
                <c:pt idx="67">
                  <c:v>40929</c:v>
                </c:pt>
                <c:pt idx="68">
                  <c:v>40930</c:v>
                </c:pt>
                <c:pt idx="69">
                  <c:v>40931</c:v>
                </c:pt>
                <c:pt idx="70">
                  <c:v>40932</c:v>
                </c:pt>
                <c:pt idx="71">
                  <c:v>40933</c:v>
                </c:pt>
                <c:pt idx="72">
                  <c:v>40934</c:v>
                </c:pt>
                <c:pt idx="73">
                  <c:v>40935</c:v>
                </c:pt>
                <c:pt idx="74">
                  <c:v>40936</c:v>
                </c:pt>
                <c:pt idx="75">
                  <c:v>40937</c:v>
                </c:pt>
                <c:pt idx="76">
                  <c:v>40938</c:v>
                </c:pt>
                <c:pt idx="77">
                  <c:v>40939</c:v>
                </c:pt>
                <c:pt idx="78">
                  <c:v>40940</c:v>
                </c:pt>
                <c:pt idx="79">
                  <c:v>40941</c:v>
                </c:pt>
                <c:pt idx="80">
                  <c:v>40942</c:v>
                </c:pt>
                <c:pt idx="81">
                  <c:v>40943</c:v>
                </c:pt>
                <c:pt idx="82">
                  <c:v>40944</c:v>
                </c:pt>
                <c:pt idx="83">
                  <c:v>40945</c:v>
                </c:pt>
                <c:pt idx="84">
                  <c:v>40946</c:v>
                </c:pt>
                <c:pt idx="85">
                  <c:v>40947</c:v>
                </c:pt>
                <c:pt idx="86">
                  <c:v>40948</c:v>
                </c:pt>
                <c:pt idx="87">
                  <c:v>40949</c:v>
                </c:pt>
                <c:pt idx="88">
                  <c:v>40950</c:v>
                </c:pt>
                <c:pt idx="89">
                  <c:v>40951</c:v>
                </c:pt>
                <c:pt idx="90">
                  <c:v>40952</c:v>
                </c:pt>
                <c:pt idx="91">
                  <c:v>40953</c:v>
                </c:pt>
                <c:pt idx="92">
                  <c:v>40954</c:v>
                </c:pt>
                <c:pt idx="93">
                  <c:v>40955</c:v>
                </c:pt>
                <c:pt idx="94">
                  <c:v>40956</c:v>
                </c:pt>
                <c:pt idx="95">
                  <c:v>40957</c:v>
                </c:pt>
                <c:pt idx="96">
                  <c:v>40958</c:v>
                </c:pt>
                <c:pt idx="97">
                  <c:v>40959</c:v>
                </c:pt>
                <c:pt idx="98">
                  <c:v>40960</c:v>
                </c:pt>
                <c:pt idx="99">
                  <c:v>40961</c:v>
                </c:pt>
                <c:pt idx="100">
                  <c:v>40962</c:v>
                </c:pt>
                <c:pt idx="101">
                  <c:v>40963</c:v>
                </c:pt>
                <c:pt idx="102">
                  <c:v>40964</c:v>
                </c:pt>
                <c:pt idx="103">
                  <c:v>40965</c:v>
                </c:pt>
                <c:pt idx="104">
                  <c:v>40966</c:v>
                </c:pt>
                <c:pt idx="105">
                  <c:v>40967</c:v>
                </c:pt>
                <c:pt idx="106">
                  <c:v>40968</c:v>
                </c:pt>
                <c:pt idx="107">
                  <c:v>40969</c:v>
                </c:pt>
                <c:pt idx="108">
                  <c:v>40970</c:v>
                </c:pt>
                <c:pt idx="109">
                  <c:v>40971</c:v>
                </c:pt>
                <c:pt idx="110">
                  <c:v>40972</c:v>
                </c:pt>
                <c:pt idx="111">
                  <c:v>40973</c:v>
                </c:pt>
                <c:pt idx="112">
                  <c:v>40974</c:v>
                </c:pt>
                <c:pt idx="113">
                  <c:v>40975</c:v>
                </c:pt>
                <c:pt idx="114">
                  <c:v>40976</c:v>
                </c:pt>
                <c:pt idx="115">
                  <c:v>40977</c:v>
                </c:pt>
                <c:pt idx="116">
                  <c:v>40978</c:v>
                </c:pt>
                <c:pt idx="117">
                  <c:v>40979</c:v>
                </c:pt>
                <c:pt idx="118">
                  <c:v>40980</c:v>
                </c:pt>
                <c:pt idx="119">
                  <c:v>40981</c:v>
                </c:pt>
                <c:pt idx="120">
                  <c:v>40982</c:v>
                </c:pt>
                <c:pt idx="121">
                  <c:v>40983</c:v>
                </c:pt>
                <c:pt idx="122">
                  <c:v>40984</c:v>
                </c:pt>
                <c:pt idx="123">
                  <c:v>40985</c:v>
                </c:pt>
                <c:pt idx="124">
                  <c:v>40986</c:v>
                </c:pt>
                <c:pt idx="125">
                  <c:v>40987</c:v>
                </c:pt>
                <c:pt idx="126">
                  <c:v>40988</c:v>
                </c:pt>
                <c:pt idx="127">
                  <c:v>40989</c:v>
                </c:pt>
                <c:pt idx="128">
                  <c:v>40990</c:v>
                </c:pt>
                <c:pt idx="129">
                  <c:v>40991</c:v>
                </c:pt>
                <c:pt idx="130">
                  <c:v>40992</c:v>
                </c:pt>
                <c:pt idx="131">
                  <c:v>40993</c:v>
                </c:pt>
                <c:pt idx="132">
                  <c:v>40994</c:v>
                </c:pt>
                <c:pt idx="133">
                  <c:v>40995</c:v>
                </c:pt>
                <c:pt idx="134">
                  <c:v>40996</c:v>
                </c:pt>
                <c:pt idx="135">
                  <c:v>40997</c:v>
                </c:pt>
                <c:pt idx="136">
                  <c:v>40998</c:v>
                </c:pt>
                <c:pt idx="137">
                  <c:v>40999</c:v>
                </c:pt>
                <c:pt idx="138">
                  <c:v>41000</c:v>
                </c:pt>
                <c:pt idx="139">
                  <c:v>41001</c:v>
                </c:pt>
                <c:pt idx="140">
                  <c:v>41002</c:v>
                </c:pt>
                <c:pt idx="141">
                  <c:v>41003</c:v>
                </c:pt>
                <c:pt idx="142">
                  <c:v>41004</c:v>
                </c:pt>
                <c:pt idx="143">
                  <c:v>41005</c:v>
                </c:pt>
                <c:pt idx="144">
                  <c:v>41006</c:v>
                </c:pt>
                <c:pt idx="145">
                  <c:v>41007</c:v>
                </c:pt>
                <c:pt idx="146">
                  <c:v>41008</c:v>
                </c:pt>
                <c:pt idx="147">
                  <c:v>41009</c:v>
                </c:pt>
                <c:pt idx="148">
                  <c:v>41010</c:v>
                </c:pt>
                <c:pt idx="149">
                  <c:v>41011</c:v>
                </c:pt>
                <c:pt idx="150">
                  <c:v>41012</c:v>
                </c:pt>
                <c:pt idx="151">
                  <c:v>41013</c:v>
                </c:pt>
                <c:pt idx="152">
                  <c:v>41014</c:v>
                </c:pt>
                <c:pt idx="153">
                  <c:v>41015</c:v>
                </c:pt>
                <c:pt idx="154">
                  <c:v>41016</c:v>
                </c:pt>
                <c:pt idx="155">
                  <c:v>41017</c:v>
                </c:pt>
                <c:pt idx="156">
                  <c:v>41018</c:v>
                </c:pt>
                <c:pt idx="157">
                  <c:v>41019</c:v>
                </c:pt>
                <c:pt idx="158">
                  <c:v>41020</c:v>
                </c:pt>
                <c:pt idx="159">
                  <c:v>41021</c:v>
                </c:pt>
                <c:pt idx="160">
                  <c:v>41022</c:v>
                </c:pt>
                <c:pt idx="161">
                  <c:v>41023</c:v>
                </c:pt>
                <c:pt idx="162">
                  <c:v>41024</c:v>
                </c:pt>
                <c:pt idx="163">
                  <c:v>41025</c:v>
                </c:pt>
                <c:pt idx="164">
                  <c:v>41026</c:v>
                </c:pt>
                <c:pt idx="165">
                  <c:v>41027</c:v>
                </c:pt>
                <c:pt idx="166">
                  <c:v>41028</c:v>
                </c:pt>
                <c:pt idx="167">
                  <c:v>41029</c:v>
                </c:pt>
                <c:pt idx="168">
                  <c:v>41030</c:v>
                </c:pt>
                <c:pt idx="169">
                  <c:v>41031</c:v>
                </c:pt>
                <c:pt idx="170">
                  <c:v>41032</c:v>
                </c:pt>
                <c:pt idx="171">
                  <c:v>41033</c:v>
                </c:pt>
                <c:pt idx="172">
                  <c:v>41034</c:v>
                </c:pt>
                <c:pt idx="173">
                  <c:v>41035</c:v>
                </c:pt>
                <c:pt idx="174">
                  <c:v>41036</c:v>
                </c:pt>
                <c:pt idx="175">
                  <c:v>41037</c:v>
                </c:pt>
                <c:pt idx="176">
                  <c:v>41038</c:v>
                </c:pt>
                <c:pt idx="177">
                  <c:v>41039</c:v>
                </c:pt>
                <c:pt idx="178">
                  <c:v>41040</c:v>
                </c:pt>
                <c:pt idx="179">
                  <c:v>41041</c:v>
                </c:pt>
                <c:pt idx="180">
                  <c:v>41042</c:v>
                </c:pt>
                <c:pt idx="181">
                  <c:v>41043</c:v>
                </c:pt>
                <c:pt idx="182">
                  <c:v>41044</c:v>
                </c:pt>
                <c:pt idx="183">
                  <c:v>41045</c:v>
                </c:pt>
                <c:pt idx="184">
                  <c:v>41046</c:v>
                </c:pt>
                <c:pt idx="185">
                  <c:v>41047</c:v>
                </c:pt>
                <c:pt idx="186">
                  <c:v>41048</c:v>
                </c:pt>
                <c:pt idx="187">
                  <c:v>41049</c:v>
                </c:pt>
                <c:pt idx="188">
                  <c:v>41050</c:v>
                </c:pt>
                <c:pt idx="189">
                  <c:v>41051</c:v>
                </c:pt>
                <c:pt idx="190">
                  <c:v>41052</c:v>
                </c:pt>
                <c:pt idx="191">
                  <c:v>41053</c:v>
                </c:pt>
                <c:pt idx="192">
                  <c:v>41054</c:v>
                </c:pt>
                <c:pt idx="193">
                  <c:v>41055</c:v>
                </c:pt>
                <c:pt idx="194">
                  <c:v>41056</c:v>
                </c:pt>
                <c:pt idx="195">
                  <c:v>41057</c:v>
                </c:pt>
                <c:pt idx="196">
                  <c:v>41058</c:v>
                </c:pt>
                <c:pt idx="197">
                  <c:v>41059</c:v>
                </c:pt>
                <c:pt idx="198">
                  <c:v>41060</c:v>
                </c:pt>
                <c:pt idx="199">
                  <c:v>41061</c:v>
                </c:pt>
                <c:pt idx="200">
                  <c:v>41062</c:v>
                </c:pt>
                <c:pt idx="201">
                  <c:v>41063</c:v>
                </c:pt>
                <c:pt idx="202">
                  <c:v>41064</c:v>
                </c:pt>
                <c:pt idx="203">
                  <c:v>41065</c:v>
                </c:pt>
                <c:pt idx="204">
                  <c:v>41066</c:v>
                </c:pt>
                <c:pt idx="205">
                  <c:v>41067</c:v>
                </c:pt>
                <c:pt idx="206">
                  <c:v>41068</c:v>
                </c:pt>
                <c:pt idx="207">
                  <c:v>41069</c:v>
                </c:pt>
                <c:pt idx="208">
                  <c:v>41070</c:v>
                </c:pt>
                <c:pt idx="209">
                  <c:v>41071</c:v>
                </c:pt>
                <c:pt idx="210">
                  <c:v>41072</c:v>
                </c:pt>
                <c:pt idx="211">
                  <c:v>41073</c:v>
                </c:pt>
                <c:pt idx="212">
                  <c:v>41074</c:v>
                </c:pt>
              </c:numCache>
            </c:numRef>
          </c:cat>
          <c:val>
            <c:numRef>
              <c:f>raw_production!$J$16:$J$228</c:f>
              <c:numCache>
                <c:formatCode>General</c:formatCode>
                <c:ptCount val="213"/>
                <c:pt idx="5">
                  <c:v>126.60999999999999</c:v>
                </c:pt>
                <c:pt idx="6">
                  <c:v>1761.4940000000001</c:v>
                </c:pt>
                <c:pt idx="7">
                  <c:v>3988.5720000000001</c:v>
                </c:pt>
                <c:pt idx="8">
                  <c:v>5807.9969999999994</c:v>
                </c:pt>
                <c:pt idx="9">
                  <c:v>7418.2940000000017</c:v>
                </c:pt>
                <c:pt idx="10">
                  <c:v>10643.636000000002</c:v>
                </c:pt>
                <c:pt idx="11">
                  <c:v>16112.056</c:v>
                </c:pt>
                <c:pt idx="12">
                  <c:v>15216.983999999991</c:v>
                </c:pt>
                <c:pt idx="13">
                  <c:v>19243.862000000012</c:v>
                </c:pt>
                <c:pt idx="14">
                  <c:v>20208.095999999983</c:v>
                </c:pt>
                <c:pt idx="15">
                  <c:v>26090.522000000008</c:v>
                </c:pt>
                <c:pt idx="16">
                  <c:v>30827.956999999984</c:v>
                </c:pt>
                <c:pt idx="17">
                  <c:v>33762.310000000012</c:v>
                </c:pt>
                <c:pt idx="18">
                  <c:v>37209.616999999991</c:v>
                </c:pt>
                <c:pt idx="19">
                  <c:v>49084.562000000013</c:v>
                </c:pt>
                <c:pt idx="20">
                  <c:v>54486.437000000013</c:v>
                </c:pt>
                <c:pt idx="21">
                  <c:v>57968.429999999935</c:v>
                </c:pt>
                <c:pt idx="22">
                  <c:v>62495.851000000068</c:v>
                </c:pt>
                <c:pt idx="23">
                  <c:v>62790.824000000022</c:v>
                </c:pt>
                <c:pt idx="24">
                  <c:v>64077.575999999979</c:v>
                </c:pt>
                <c:pt idx="25">
                  <c:v>66995.503000000026</c:v>
                </c:pt>
                <c:pt idx="26">
                  <c:v>72749.780999999959</c:v>
                </c:pt>
                <c:pt idx="27">
                  <c:v>76453.436000000031</c:v>
                </c:pt>
                <c:pt idx="28">
                  <c:v>80548.783999999985</c:v>
                </c:pt>
                <c:pt idx="29">
                  <c:v>85245.665000000037</c:v>
                </c:pt>
                <c:pt idx="30">
                  <c:v>85769.618999999948</c:v>
                </c:pt>
                <c:pt idx="31">
                  <c:v>89782.687999999893</c:v>
                </c:pt>
                <c:pt idx="32">
                  <c:v>87936.641000000018</c:v>
                </c:pt>
                <c:pt idx="33">
                  <c:v>88251.975000000006</c:v>
                </c:pt>
                <c:pt idx="34">
                  <c:v>90118.280000000072</c:v>
                </c:pt>
                <c:pt idx="35">
                  <c:v>89450.047000000064</c:v>
                </c:pt>
                <c:pt idx="36">
                  <c:v>92414.052999999927</c:v>
                </c:pt>
                <c:pt idx="37">
                  <c:v>95215.769000000131</c:v>
                </c:pt>
                <c:pt idx="38">
                  <c:v>94211.635000000155</c:v>
                </c:pt>
                <c:pt idx="39">
                  <c:v>94029.934999999779</c:v>
                </c:pt>
                <c:pt idx="40">
                  <c:v>92744.870999999723</c:v>
                </c:pt>
                <c:pt idx="41">
                  <c:v>92842.98600000031</c:v>
                </c:pt>
                <c:pt idx="42">
                  <c:v>92087.621999999887</c:v>
                </c:pt>
                <c:pt idx="43">
                  <c:v>90501.120999999723</c:v>
                </c:pt>
                <c:pt idx="44">
                  <c:v>56754.312000000107</c:v>
                </c:pt>
                <c:pt idx="45">
                  <c:v>18533.523000000416</c:v>
                </c:pt>
                <c:pt idx="46">
                  <c:v>975.21699999980626</c:v>
                </c:pt>
                <c:pt idx="47">
                  <c:v>-7294.5739999998359</c:v>
                </c:pt>
                <c:pt idx="48">
                  <c:v>-6013.5210000004618</c:v>
                </c:pt>
                <c:pt idx="49">
                  <c:v>25448.460000000148</c:v>
                </c:pt>
                <c:pt idx="50">
                  <c:v>70162.082000000402</c:v>
                </c:pt>
                <c:pt idx="51">
                  <c:v>92980.827999999368</c:v>
                </c:pt>
                <c:pt idx="52">
                  <c:v>100615.60000000037</c:v>
                </c:pt>
                <c:pt idx="53">
                  <c:v>102522.20199999996</c:v>
                </c:pt>
                <c:pt idx="54">
                  <c:v>104119.18999999986</c:v>
                </c:pt>
                <c:pt idx="55">
                  <c:v>103020.09400000013</c:v>
                </c:pt>
                <c:pt idx="56">
                  <c:v>103746.52899999991</c:v>
                </c:pt>
                <c:pt idx="57">
                  <c:v>104978.77699999996</c:v>
                </c:pt>
                <c:pt idx="58">
                  <c:v>102764.68000000008</c:v>
                </c:pt>
                <c:pt idx="59">
                  <c:v>102100.68100000024</c:v>
                </c:pt>
                <c:pt idx="60">
                  <c:v>105212.36899999976</c:v>
                </c:pt>
                <c:pt idx="61">
                  <c:v>107022.92899999992</c:v>
                </c:pt>
                <c:pt idx="62">
                  <c:v>107379.0210000001</c:v>
                </c:pt>
                <c:pt idx="63">
                  <c:v>104369.54600000009</c:v>
                </c:pt>
                <c:pt idx="64">
                  <c:v>101290.47700000033</c:v>
                </c:pt>
                <c:pt idx="65">
                  <c:v>100102.56199999973</c:v>
                </c:pt>
                <c:pt idx="66">
                  <c:v>101314.39299999997</c:v>
                </c:pt>
                <c:pt idx="67">
                  <c:v>103419.07099999934</c:v>
                </c:pt>
                <c:pt idx="68">
                  <c:v>99456.130000000441</c:v>
                </c:pt>
                <c:pt idx="69">
                  <c:v>110489.95399999991</c:v>
                </c:pt>
                <c:pt idx="70">
                  <c:v>107783.81000000014</c:v>
                </c:pt>
                <c:pt idx="71">
                  <c:v>105049.70799999982</c:v>
                </c:pt>
                <c:pt idx="72">
                  <c:v>106786.05100000053</c:v>
                </c:pt>
                <c:pt idx="73">
                  <c:v>109732.1849999994</c:v>
                </c:pt>
                <c:pt idx="74">
                  <c:v>109709.27700000032</c:v>
                </c:pt>
                <c:pt idx="75">
                  <c:v>105108.97400000021</c:v>
                </c:pt>
                <c:pt idx="76">
                  <c:v>103455.29199999943</c:v>
                </c:pt>
                <c:pt idx="77">
                  <c:v>107455.73000000119</c:v>
                </c:pt>
                <c:pt idx="78">
                  <c:v>104032.57799999937</c:v>
                </c:pt>
                <c:pt idx="79">
                  <c:v>107488.70300000013</c:v>
                </c:pt>
                <c:pt idx="80">
                  <c:v>105601.10599999949</c:v>
                </c:pt>
                <c:pt idx="81">
                  <c:v>98445.648000000423</c:v>
                </c:pt>
                <c:pt idx="82">
                  <c:v>90028.290999999648</c:v>
                </c:pt>
                <c:pt idx="83">
                  <c:v>88623.982000000033</c:v>
                </c:pt>
                <c:pt idx="84">
                  <c:v>95050.680999999488</c:v>
                </c:pt>
                <c:pt idx="85">
                  <c:v>106348.65000000149</c:v>
                </c:pt>
                <c:pt idx="86">
                  <c:v>102292.97199999914</c:v>
                </c:pt>
                <c:pt idx="87">
                  <c:v>108264.93800000027</c:v>
                </c:pt>
                <c:pt idx="88">
                  <c:v>111130.52899999917</c:v>
                </c:pt>
                <c:pt idx="89">
                  <c:v>112646.79900000096</c:v>
                </c:pt>
                <c:pt idx="90">
                  <c:v>106663.94799999967</c:v>
                </c:pt>
                <c:pt idx="91">
                  <c:v>101465.18999999986</c:v>
                </c:pt>
                <c:pt idx="92">
                  <c:v>101068.58100000024</c:v>
                </c:pt>
                <c:pt idx="93">
                  <c:v>108445.55300000012</c:v>
                </c:pt>
                <c:pt idx="94">
                  <c:v>104784.3900000006</c:v>
                </c:pt>
                <c:pt idx="95">
                  <c:v>104952.66799999922</c:v>
                </c:pt>
                <c:pt idx="96">
                  <c:v>100741.59600000083</c:v>
                </c:pt>
                <c:pt idx="97">
                  <c:v>103383.18900000006</c:v>
                </c:pt>
                <c:pt idx="98">
                  <c:v>105607.95899999887</c:v>
                </c:pt>
                <c:pt idx="99">
                  <c:v>104464.85400000066</c:v>
                </c:pt>
                <c:pt idx="100">
                  <c:v>105013.65600000024</c:v>
                </c:pt>
                <c:pt idx="101">
                  <c:v>101519.28799999952</c:v>
                </c:pt>
                <c:pt idx="102">
                  <c:v>102398.75600000024</c:v>
                </c:pt>
                <c:pt idx="103">
                  <c:v>97684.200999999041</c:v>
                </c:pt>
                <c:pt idx="104">
                  <c:v>94332.08900000155</c:v>
                </c:pt>
                <c:pt idx="105">
                  <c:v>94363.631999999285</c:v>
                </c:pt>
                <c:pt idx="107">
                  <c:v>98790.942999999228</c:v>
                </c:pt>
                <c:pt idx="108">
                  <c:v>95617.992000000173</c:v>
                </c:pt>
                <c:pt idx="109">
                  <c:v>99706.764000000054</c:v>
                </c:pt>
                <c:pt idx="110">
                  <c:v>102157.10400000066</c:v>
                </c:pt>
                <c:pt idx="111">
                  <c:v>105956.96400000007</c:v>
                </c:pt>
                <c:pt idx="112">
                  <c:v>101485.33499999941</c:v>
                </c:pt>
                <c:pt idx="113">
                  <c:v>98269.964999999109</c:v>
                </c:pt>
                <c:pt idx="114">
                  <c:v>99735.166000001132</c:v>
                </c:pt>
                <c:pt idx="115">
                  <c:v>98323.632999999827</c:v>
                </c:pt>
                <c:pt idx="116">
                  <c:v>102167.73100000023</c:v>
                </c:pt>
                <c:pt idx="117">
                  <c:v>100282.98100000023</c:v>
                </c:pt>
                <c:pt idx="118">
                  <c:v>103085.88599999846</c:v>
                </c:pt>
                <c:pt idx="119">
                  <c:v>97866.87700000107</c:v>
                </c:pt>
                <c:pt idx="120">
                  <c:v>93587.857999999818</c:v>
                </c:pt>
                <c:pt idx="121">
                  <c:v>89300.392000000182</c:v>
                </c:pt>
                <c:pt idx="122">
                  <c:v>87970.950999999041</c:v>
                </c:pt>
                <c:pt idx="123">
                  <c:v>86858.202000001067</c:v>
                </c:pt>
                <c:pt idx="124">
                  <c:v>87754.231999999291</c:v>
                </c:pt>
                <c:pt idx="125">
                  <c:v>84540.812999999529</c:v>
                </c:pt>
                <c:pt idx="126">
                  <c:v>80271.128000000113</c:v>
                </c:pt>
                <c:pt idx="127">
                  <c:v>82437.846000000834</c:v>
                </c:pt>
                <c:pt idx="128">
                  <c:v>78294.495999999344</c:v>
                </c:pt>
                <c:pt idx="129">
                  <c:v>75941.664000000063</c:v>
                </c:pt>
                <c:pt idx="130">
                  <c:v>73272.710000000894</c:v>
                </c:pt>
                <c:pt idx="131">
                  <c:v>64482.680999998745</c:v>
                </c:pt>
                <c:pt idx="132">
                  <c:v>64823.758000001311</c:v>
                </c:pt>
                <c:pt idx="133">
                  <c:v>65409.179999999702</c:v>
                </c:pt>
                <c:pt idx="134">
                  <c:v>61285.003000001612</c:v>
                </c:pt>
                <c:pt idx="135">
                  <c:v>59235.022999998924</c:v>
                </c:pt>
                <c:pt idx="136">
                  <c:v>54867.540000000598</c:v>
                </c:pt>
                <c:pt idx="137">
                  <c:v>54149.030999998751</c:v>
                </c:pt>
                <c:pt idx="138">
                  <c:v>49893.490000000595</c:v>
                </c:pt>
                <c:pt idx="139">
                  <c:v>46323.458999998868</c:v>
                </c:pt>
                <c:pt idx="140">
                  <c:v>43909.774000000951</c:v>
                </c:pt>
                <c:pt idx="141">
                  <c:v>42815.751999999586</c:v>
                </c:pt>
                <c:pt idx="142">
                  <c:v>36579.378999999164</c:v>
                </c:pt>
                <c:pt idx="143">
                  <c:v>33985.747000001371</c:v>
                </c:pt>
                <c:pt idx="144">
                  <c:v>29818.381999999285</c:v>
                </c:pt>
                <c:pt idx="145">
                  <c:v>25928.629999998211</c:v>
                </c:pt>
                <c:pt idx="146">
                  <c:v>20958.687000001966</c:v>
                </c:pt>
                <c:pt idx="147">
                  <c:v>17563.326999999583</c:v>
                </c:pt>
                <c:pt idx="148">
                  <c:v>10731.134999999404</c:v>
                </c:pt>
                <c:pt idx="149">
                  <c:v>2984.9100000008939</c:v>
                </c:pt>
                <c:pt idx="150">
                  <c:v>-238.36000000089408</c:v>
                </c:pt>
                <c:pt idx="151">
                  <c:v>-4593.8569999992851</c:v>
                </c:pt>
                <c:pt idx="152">
                  <c:v>-5747.7259999990465</c:v>
                </c:pt>
                <c:pt idx="153">
                  <c:v>-5709.5330000013109</c:v>
                </c:pt>
                <c:pt idx="154">
                  <c:v>-2629.0109999984502</c:v>
                </c:pt>
                <c:pt idx="155">
                  <c:v>-764.51200000047686</c:v>
                </c:pt>
                <c:pt idx="156">
                  <c:v>5561.7099999994043</c:v>
                </c:pt>
                <c:pt idx="157">
                  <c:v>7182.8789999991659</c:v>
                </c:pt>
                <c:pt idx="158">
                  <c:v>6569.7530000001188</c:v>
                </c:pt>
                <c:pt idx="159">
                  <c:v>7113.5330000013109</c:v>
                </c:pt>
                <c:pt idx="160">
                  <c:v>6467.0659999996424</c:v>
                </c:pt>
                <c:pt idx="161">
                  <c:v>6398.3829999983309</c:v>
                </c:pt>
                <c:pt idx="162">
                  <c:v>5961.0460000008343</c:v>
                </c:pt>
                <c:pt idx="163">
                  <c:v>4412.7250000014901</c:v>
                </c:pt>
                <c:pt idx="164">
                  <c:v>1374.6670000001789</c:v>
                </c:pt>
                <c:pt idx="165">
                  <c:v>2190.1649999991059</c:v>
                </c:pt>
                <c:pt idx="166">
                  <c:v>1833.0259999990462</c:v>
                </c:pt>
                <c:pt idx="167">
                  <c:v>745.88700000047686</c:v>
                </c:pt>
                <c:pt idx="168">
                  <c:v>-362.88900000005958</c:v>
                </c:pt>
                <c:pt idx="169">
                  <c:v>-1887.6399999991058</c:v>
                </c:pt>
                <c:pt idx="170">
                  <c:v>-2399.242999999225</c:v>
                </c:pt>
                <c:pt idx="171">
                  <c:v>-2963.2260000005363</c:v>
                </c:pt>
                <c:pt idx="172">
                  <c:v>-2672.1550000011921</c:v>
                </c:pt>
                <c:pt idx="173">
                  <c:v>-2794.8389999985693</c:v>
                </c:pt>
                <c:pt idx="174">
                  <c:v>-3668.107999999821</c:v>
                </c:pt>
                <c:pt idx="175">
                  <c:v>-3152.8120000019671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D9-47D8-B804-49765F86C666}"/>
            </c:ext>
          </c:extLst>
        </c:ser>
        <c:ser>
          <c:idx val="7"/>
          <c:order val="7"/>
          <c:tx>
            <c:strRef>
              <c:f>raw_production!$K$1:$K$15</c:f>
              <c:strCache>
                <c:ptCount val="15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raw_production!$C$16:$C$228</c:f>
              <c:numCache>
                <c:formatCode>m/d/yyyy</c:formatCode>
                <c:ptCount val="213"/>
                <c:pt idx="0">
                  <c:v>40862</c:v>
                </c:pt>
                <c:pt idx="1">
                  <c:v>40863</c:v>
                </c:pt>
                <c:pt idx="2">
                  <c:v>40864</c:v>
                </c:pt>
                <c:pt idx="3">
                  <c:v>40865</c:v>
                </c:pt>
                <c:pt idx="4">
                  <c:v>40866</c:v>
                </c:pt>
                <c:pt idx="5">
                  <c:v>40867</c:v>
                </c:pt>
                <c:pt idx="6">
                  <c:v>40868</c:v>
                </c:pt>
                <c:pt idx="7">
                  <c:v>40869</c:v>
                </c:pt>
                <c:pt idx="8">
                  <c:v>40870</c:v>
                </c:pt>
                <c:pt idx="9">
                  <c:v>40871</c:v>
                </c:pt>
                <c:pt idx="10">
                  <c:v>40872</c:v>
                </c:pt>
                <c:pt idx="11">
                  <c:v>40873</c:v>
                </c:pt>
                <c:pt idx="12">
                  <c:v>40874</c:v>
                </c:pt>
                <c:pt idx="13">
                  <c:v>40875</c:v>
                </c:pt>
                <c:pt idx="14">
                  <c:v>40876</c:v>
                </c:pt>
                <c:pt idx="15">
                  <c:v>40877</c:v>
                </c:pt>
                <c:pt idx="16">
                  <c:v>40878</c:v>
                </c:pt>
                <c:pt idx="17">
                  <c:v>40879</c:v>
                </c:pt>
                <c:pt idx="18">
                  <c:v>40880</c:v>
                </c:pt>
                <c:pt idx="19">
                  <c:v>40881</c:v>
                </c:pt>
                <c:pt idx="20">
                  <c:v>40882</c:v>
                </c:pt>
                <c:pt idx="21">
                  <c:v>40883</c:v>
                </c:pt>
                <c:pt idx="22">
                  <c:v>40884</c:v>
                </c:pt>
                <c:pt idx="23">
                  <c:v>40885</c:v>
                </c:pt>
                <c:pt idx="24">
                  <c:v>40886</c:v>
                </c:pt>
                <c:pt idx="25">
                  <c:v>40887</c:v>
                </c:pt>
                <c:pt idx="26">
                  <c:v>40888</c:v>
                </c:pt>
                <c:pt idx="27">
                  <c:v>40889</c:v>
                </c:pt>
                <c:pt idx="28">
                  <c:v>40890</c:v>
                </c:pt>
                <c:pt idx="29">
                  <c:v>40891</c:v>
                </c:pt>
                <c:pt idx="30">
                  <c:v>40892</c:v>
                </c:pt>
                <c:pt idx="31">
                  <c:v>40893</c:v>
                </c:pt>
                <c:pt idx="32">
                  <c:v>40894</c:v>
                </c:pt>
                <c:pt idx="33">
                  <c:v>40895</c:v>
                </c:pt>
                <c:pt idx="34">
                  <c:v>40896</c:v>
                </c:pt>
                <c:pt idx="35">
                  <c:v>40897</c:v>
                </c:pt>
                <c:pt idx="36">
                  <c:v>40898</c:v>
                </c:pt>
                <c:pt idx="37">
                  <c:v>40899</c:v>
                </c:pt>
                <c:pt idx="38">
                  <c:v>40900</c:v>
                </c:pt>
                <c:pt idx="39">
                  <c:v>40901</c:v>
                </c:pt>
                <c:pt idx="40">
                  <c:v>40902</c:v>
                </c:pt>
                <c:pt idx="41">
                  <c:v>40903</c:v>
                </c:pt>
                <c:pt idx="42">
                  <c:v>40904</c:v>
                </c:pt>
                <c:pt idx="43">
                  <c:v>40905</c:v>
                </c:pt>
                <c:pt idx="44">
                  <c:v>40906</c:v>
                </c:pt>
                <c:pt idx="45">
                  <c:v>40907</c:v>
                </c:pt>
                <c:pt idx="46">
                  <c:v>40908</c:v>
                </c:pt>
                <c:pt idx="47">
                  <c:v>40909</c:v>
                </c:pt>
                <c:pt idx="48">
                  <c:v>40910</c:v>
                </c:pt>
                <c:pt idx="49">
                  <c:v>40911</c:v>
                </c:pt>
                <c:pt idx="50">
                  <c:v>40912</c:v>
                </c:pt>
                <c:pt idx="51">
                  <c:v>40913</c:v>
                </c:pt>
                <c:pt idx="52">
                  <c:v>40914</c:v>
                </c:pt>
                <c:pt idx="53">
                  <c:v>40915</c:v>
                </c:pt>
                <c:pt idx="54">
                  <c:v>40916</c:v>
                </c:pt>
                <c:pt idx="55">
                  <c:v>40917</c:v>
                </c:pt>
                <c:pt idx="56">
                  <c:v>40918</c:v>
                </c:pt>
                <c:pt idx="57">
                  <c:v>40919</c:v>
                </c:pt>
                <c:pt idx="58">
                  <c:v>40920</c:v>
                </c:pt>
                <c:pt idx="59">
                  <c:v>40921</c:v>
                </c:pt>
                <c:pt idx="60">
                  <c:v>40922</c:v>
                </c:pt>
                <c:pt idx="61">
                  <c:v>40923</c:v>
                </c:pt>
                <c:pt idx="62">
                  <c:v>40924</c:v>
                </c:pt>
                <c:pt idx="63">
                  <c:v>40925</c:v>
                </c:pt>
                <c:pt idx="64">
                  <c:v>40926</c:v>
                </c:pt>
                <c:pt idx="65">
                  <c:v>40927</c:v>
                </c:pt>
                <c:pt idx="66">
                  <c:v>40928</c:v>
                </c:pt>
                <c:pt idx="67">
                  <c:v>40929</c:v>
                </c:pt>
                <c:pt idx="68">
                  <c:v>40930</c:v>
                </c:pt>
                <c:pt idx="69">
                  <c:v>40931</c:v>
                </c:pt>
                <c:pt idx="70">
                  <c:v>40932</c:v>
                </c:pt>
                <c:pt idx="71">
                  <c:v>40933</c:v>
                </c:pt>
                <c:pt idx="72">
                  <c:v>40934</c:v>
                </c:pt>
                <c:pt idx="73">
                  <c:v>40935</c:v>
                </c:pt>
                <c:pt idx="74">
                  <c:v>40936</c:v>
                </c:pt>
                <c:pt idx="75">
                  <c:v>40937</c:v>
                </c:pt>
                <c:pt idx="76">
                  <c:v>40938</c:v>
                </c:pt>
                <c:pt idx="77">
                  <c:v>40939</c:v>
                </c:pt>
                <c:pt idx="78">
                  <c:v>40940</c:v>
                </c:pt>
                <c:pt idx="79">
                  <c:v>40941</c:v>
                </c:pt>
                <c:pt idx="80">
                  <c:v>40942</c:v>
                </c:pt>
                <c:pt idx="81">
                  <c:v>40943</c:v>
                </c:pt>
                <c:pt idx="82">
                  <c:v>40944</c:v>
                </c:pt>
                <c:pt idx="83">
                  <c:v>40945</c:v>
                </c:pt>
                <c:pt idx="84">
                  <c:v>40946</c:v>
                </c:pt>
                <c:pt idx="85">
                  <c:v>40947</c:v>
                </c:pt>
                <c:pt idx="86">
                  <c:v>40948</c:v>
                </c:pt>
                <c:pt idx="87">
                  <c:v>40949</c:v>
                </c:pt>
                <c:pt idx="88">
                  <c:v>40950</c:v>
                </c:pt>
                <c:pt idx="89">
                  <c:v>40951</c:v>
                </c:pt>
                <c:pt idx="90">
                  <c:v>40952</c:v>
                </c:pt>
                <c:pt idx="91">
                  <c:v>40953</c:v>
                </c:pt>
                <c:pt idx="92">
                  <c:v>40954</c:v>
                </c:pt>
                <c:pt idx="93">
                  <c:v>40955</c:v>
                </c:pt>
                <c:pt idx="94">
                  <c:v>40956</c:v>
                </c:pt>
                <c:pt idx="95">
                  <c:v>40957</c:v>
                </c:pt>
                <c:pt idx="96">
                  <c:v>40958</c:v>
                </c:pt>
                <c:pt idx="97">
                  <c:v>40959</c:v>
                </c:pt>
                <c:pt idx="98">
                  <c:v>40960</c:v>
                </c:pt>
                <c:pt idx="99">
                  <c:v>40961</c:v>
                </c:pt>
                <c:pt idx="100">
                  <c:v>40962</c:v>
                </c:pt>
                <c:pt idx="101">
                  <c:v>40963</c:v>
                </c:pt>
                <c:pt idx="102">
                  <c:v>40964</c:v>
                </c:pt>
                <c:pt idx="103">
                  <c:v>40965</c:v>
                </c:pt>
                <c:pt idx="104">
                  <c:v>40966</c:v>
                </c:pt>
                <c:pt idx="105">
                  <c:v>40967</c:v>
                </c:pt>
                <c:pt idx="106">
                  <c:v>40968</c:v>
                </c:pt>
                <c:pt idx="107">
                  <c:v>40969</c:v>
                </c:pt>
                <c:pt idx="108">
                  <c:v>40970</c:v>
                </c:pt>
                <c:pt idx="109">
                  <c:v>40971</c:v>
                </c:pt>
                <c:pt idx="110">
                  <c:v>40972</c:v>
                </c:pt>
                <c:pt idx="111">
                  <c:v>40973</c:v>
                </c:pt>
                <c:pt idx="112">
                  <c:v>40974</c:v>
                </c:pt>
                <c:pt idx="113">
                  <c:v>40975</c:v>
                </c:pt>
                <c:pt idx="114">
                  <c:v>40976</c:v>
                </c:pt>
                <c:pt idx="115">
                  <c:v>40977</c:v>
                </c:pt>
                <c:pt idx="116">
                  <c:v>40978</c:v>
                </c:pt>
                <c:pt idx="117">
                  <c:v>40979</c:v>
                </c:pt>
                <c:pt idx="118">
                  <c:v>40980</c:v>
                </c:pt>
                <c:pt idx="119">
                  <c:v>40981</c:v>
                </c:pt>
                <c:pt idx="120">
                  <c:v>40982</c:v>
                </c:pt>
                <c:pt idx="121">
                  <c:v>40983</c:v>
                </c:pt>
                <c:pt idx="122">
                  <c:v>40984</c:v>
                </c:pt>
                <c:pt idx="123">
                  <c:v>40985</c:v>
                </c:pt>
                <c:pt idx="124">
                  <c:v>40986</c:v>
                </c:pt>
                <c:pt idx="125">
                  <c:v>40987</c:v>
                </c:pt>
                <c:pt idx="126">
                  <c:v>40988</c:v>
                </c:pt>
                <c:pt idx="127">
                  <c:v>40989</c:v>
                </c:pt>
                <c:pt idx="128">
                  <c:v>40990</c:v>
                </c:pt>
                <c:pt idx="129">
                  <c:v>40991</c:v>
                </c:pt>
                <c:pt idx="130">
                  <c:v>40992</c:v>
                </c:pt>
                <c:pt idx="131">
                  <c:v>40993</c:v>
                </c:pt>
                <c:pt idx="132">
                  <c:v>40994</c:v>
                </c:pt>
                <c:pt idx="133">
                  <c:v>40995</c:v>
                </c:pt>
                <c:pt idx="134">
                  <c:v>40996</c:v>
                </c:pt>
                <c:pt idx="135">
                  <c:v>40997</c:v>
                </c:pt>
                <c:pt idx="136">
                  <c:v>40998</c:v>
                </c:pt>
                <c:pt idx="137">
                  <c:v>40999</c:v>
                </c:pt>
                <c:pt idx="138">
                  <c:v>41000</c:v>
                </c:pt>
                <c:pt idx="139">
                  <c:v>41001</c:v>
                </c:pt>
                <c:pt idx="140">
                  <c:v>41002</c:v>
                </c:pt>
                <c:pt idx="141">
                  <c:v>41003</c:v>
                </c:pt>
                <c:pt idx="142">
                  <c:v>41004</c:v>
                </c:pt>
                <c:pt idx="143">
                  <c:v>41005</c:v>
                </c:pt>
                <c:pt idx="144">
                  <c:v>41006</c:v>
                </c:pt>
                <c:pt idx="145">
                  <c:v>41007</c:v>
                </c:pt>
                <c:pt idx="146">
                  <c:v>41008</c:v>
                </c:pt>
                <c:pt idx="147">
                  <c:v>41009</c:v>
                </c:pt>
                <c:pt idx="148">
                  <c:v>41010</c:v>
                </c:pt>
                <c:pt idx="149">
                  <c:v>41011</c:v>
                </c:pt>
                <c:pt idx="150">
                  <c:v>41012</c:v>
                </c:pt>
                <c:pt idx="151">
                  <c:v>41013</c:v>
                </c:pt>
                <c:pt idx="152">
                  <c:v>41014</c:v>
                </c:pt>
                <c:pt idx="153">
                  <c:v>41015</c:v>
                </c:pt>
                <c:pt idx="154">
                  <c:v>41016</c:v>
                </c:pt>
                <c:pt idx="155">
                  <c:v>41017</c:v>
                </c:pt>
                <c:pt idx="156">
                  <c:v>41018</c:v>
                </c:pt>
                <c:pt idx="157">
                  <c:v>41019</c:v>
                </c:pt>
                <c:pt idx="158">
                  <c:v>41020</c:v>
                </c:pt>
                <c:pt idx="159">
                  <c:v>41021</c:v>
                </c:pt>
                <c:pt idx="160">
                  <c:v>41022</c:v>
                </c:pt>
                <c:pt idx="161">
                  <c:v>41023</c:v>
                </c:pt>
                <c:pt idx="162">
                  <c:v>41024</c:v>
                </c:pt>
                <c:pt idx="163">
                  <c:v>41025</c:v>
                </c:pt>
                <c:pt idx="164">
                  <c:v>41026</c:v>
                </c:pt>
                <c:pt idx="165">
                  <c:v>41027</c:v>
                </c:pt>
                <c:pt idx="166">
                  <c:v>41028</c:v>
                </c:pt>
                <c:pt idx="167">
                  <c:v>41029</c:v>
                </c:pt>
                <c:pt idx="168">
                  <c:v>41030</c:v>
                </c:pt>
                <c:pt idx="169">
                  <c:v>41031</c:v>
                </c:pt>
                <c:pt idx="170">
                  <c:v>41032</c:v>
                </c:pt>
                <c:pt idx="171">
                  <c:v>41033</c:v>
                </c:pt>
                <c:pt idx="172">
                  <c:v>41034</c:v>
                </c:pt>
                <c:pt idx="173">
                  <c:v>41035</c:v>
                </c:pt>
                <c:pt idx="174">
                  <c:v>41036</c:v>
                </c:pt>
                <c:pt idx="175">
                  <c:v>41037</c:v>
                </c:pt>
                <c:pt idx="176">
                  <c:v>41038</c:v>
                </c:pt>
                <c:pt idx="177">
                  <c:v>41039</c:v>
                </c:pt>
                <c:pt idx="178">
                  <c:v>41040</c:v>
                </c:pt>
                <c:pt idx="179">
                  <c:v>41041</c:v>
                </c:pt>
                <c:pt idx="180">
                  <c:v>41042</c:v>
                </c:pt>
                <c:pt idx="181">
                  <c:v>41043</c:v>
                </c:pt>
                <c:pt idx="182">
                  <c:v>41044</c:v>
                </c:pt>
                <c:pt idx="183">
                  <c:v>41045</c:v>
                </c:pt>
                <c:pt idx="184">
                  <c:v>41046</c:v>
                </c:pt>
                <c:pt idx="185">
                  <c:v>41047</c:v>
                </c:pt>
                <c:pt idx="186">
                  <c:v>41048</c:v>
                </c:pt>
                <c:pt idx="187">
                  <c:v>41049</c:v>
                </c:pt>
                <c:pt idx="188">
                  <c:v>41050</c:v>
                </c:pt>
                <c:pt idx="189">
                  <c:v>41051</c:v>
                </c:pt>
                <c:pt idx="190">
                  <c:v>41052</c:v>
                </c:pt>
                <c:pt idx="191">
                  <c:v>41053</c:v>
                </c:pt>
                <c:pt idx="192">
                  <c:v>41054</c:v>
                </c:pt>
                <c:pt idx="193">
                  <c:v>41055</c:v>
                </c:pt>
                <c:pt idx="194">
                  <c:v>41056</c:v>
                </c:pt>
                <c:pt idx="195">
                  <c:v>41057</c:v>
                </c:pt>
                <c:pt idx="196">
                  <c:v>41058</c:v>
                </c:pt>
                <c:pt idx="197">
                  <c:v>41059</c:v>
                </c:pt>
                <c:pt idx="198">
                  <c:v>41060</c:v>
                </c:pt>
                <c:pt idx="199">
                  <c:v>41061</c:v>
                </c:pt>
                <c:pt idx="200">
                  <c:v>41062</c:v>
                </c:pt>
                <c:pt idx="201">
                  <c:v>41063</c:v>
                </c:pt>
                <c:pt idx="202">
                  <c:v>41064</c:v>
                </c:pt>
                <c:pt idx="203">
                  <c:v>41065</c:v>
                </c:pt>
                <c:pt idx="204">
                  <c:v>41066</c:v>
                </c:pt>
                <c:pt idx="205">
                  <c:v>41067</c:v>
                </c:pt>
                <c:pt idx="206">
                  <c:v>41068</c:v>
                </c:pt>
                <c:pt idx="207">
                  <c:v>41069</c:v>
                </c:pt>
                <c:pt idx="208">
                  <c:v>41070</c:v>
                </c:pt>
                <c:pt idx="209">
                  <c:v>41071</c:v>
                </c:pt>
                <c:pt idx="210">
                  <c:v>41072</c:v>
                </c:pt>
                <c:pt idx="211">
                  <c:v>41073</c:v>
                </c:pt>
                <c:pt idx="212">
                  <c:v>41074</c:v>
                </c:pt>
              </c:numCache>
            </c:numRef>
          </c:cat>
          <c:val>
            <c:numRef>
              <c:f>raw_production!$K$16:$K$228</c:f>
              <c:numCache>
                <c:formatCode>General</c:formatCode>
                <c:ptCount val="2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BD9-47D8-B804-49765F86C666}"/>
            </c:ext>
          </c:extLst>
        </c:ser>
        <c:ser>
          <c:idx val="8"/>
          <c:order val="8"/>
          <c:tx>
            <c:strRef>
              <c:f>raw_production!$L$1:$L$15</c:f>
              <c:strCache>
                <c:ptCount val="15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raw_production!$C$16:$C$228</c:f>
              <c:numCache>
                <c:formatCode>m/d/yyyy</c:formatCode>
                <c:ptCount val="213"/>
                <c:pt idx="0">
                  <c:v>40862</c:v>
                </c:pt>
                <c:pt idx="1">
                  <c:v>40863</c:v>
                </c:pt>
                <c:pt idx="2">
                  <c:v>40864</c:v>
                </c:pt>
                <c:pt idx="3">
                  <c:v>40865</c:v>
                </c:pt>
                <c:pt idx="4">
                  <c:v>40866</c:v>
                </c:pt>
                <c:pt idx="5">
                  <c:v>40867</c:v>
                </c:pt>
                <c:pt idx="6">
                  <c:v>40868</c:v>
                </c:pt>
                <c:pt idx="7">
                  <c:v>40869</c:v>
                </c:pt>
                <c:pt idx="8">
                  <c:v>40870</c:v>
                </c:pt>
                <c:pt idx="9">
                  <c:v>40871</c:v>
                </c:pt>
                <c:pt idx="10">
                  <c:v>40872</c:v>
                </c:pt>
                <c:pt idx="11">
                  <c:v>40873</c:v>
                </c:pt>
                <c:pt idx="12">
                  <c:v>40874</c:v>
                </c:pt>
                <c:pt idx="13">
                  <c:v>40875</c:v>
                </c:pt>
                <c:pt idx="14">
                  <c:v>40876</c:v>
                </c:pt>
                <c:pt idx="15">
                  <c:v>40877</c:v>
                </c:pt>
                <c:pt idx="16">
                  <c:v>40878</c:v>
                </c:pt>
                <c:pt idx="17">
                  <c:v>40879</c:v>
                </c:pt>
                <c:pt idx="18">
                  <c:v>40880</c:v>
                </c:pt>
                <c:pt idx="19">
                  <c:v>40881</c:v>
                </c:pt>
                <c:pt idx="20">
                  <c:v>40882</c:v>
                </c:pt>
                <c:pt idx="21">
                  <c:v>40883</c:v>
                </c:pt>
                <c:pt idx="22">
                  <c:v>40884</c:v>
                </c:pt>
                <c:pt idx="23">
                  <c:v>40885</c:v>
                </c:pt>
                <c:pt idx="24">
                  <c:v>40886</c:v>
                </c:pt>
                <c:pt idx="25">
                  <c:v>40887</c:v>
                </c:pt>
                <c:pt idx="26">
                  <c:v>40888</c:v>
                </c:pt>
                <c:pt idx="27">
                  <c:v>40889</c:v>
                </c:pt>
                <c:pt idx="28">
                  <c:v>40890</c:v>
                </c:pt>
                <c:pt idx="29">
                  <c:v>40891</c:v>
                </c:pt>
                <c:pt idx="30">
                  <c:v>40892</c:v>
                </c:pt>
                <c:pt idx="31">
                  <c:v>40893</c:v>
                </c:pt>
                <c:pt idx="32">
                  <c:v>40894</c:v>
                </c:pt>
                <c:pt idx="33">
                  <c:v>40895</c:v>
                </c:pt>
                <c:pt idx="34">
                  <c:v>40896</c:v>
                </c:pt>
                <c:pt idx="35">
                  <c:v>40897</c:v>
                </c:pt>
                <c:pt idx="36">
                  <c:v>40898</c:v>
                </c:pt>
                <c:pt idx="37">
                  <c:v>40899</c:v>
                </c:pt>
                <c:pt idx="38">
                  <c:v>40900</c:v>
                </c:pt>
                <c:pt idx="39">
                  <c:v>40901</c:v>
                </c:pt>
                <c:pt idx="40">
                  <c:v>40902</c:v>
                </c:pt>
                <c:pt idx="41">
                  <c:v>40903</c:v>
                </c:pt>
                <c:pt idx="42">
                  <c:v>40904</c:v>
                </c:pt>
                <c:pt idx="43">
                  <c:v>40905</c:v>
                </c:pt>
                <c:pt idx="44">
                  <c:v>40906</c:v>
                </c:pt>
                <c:pt idx="45">
                  <c:v>40907</c:v>
                </c:pt>
                <c:pt idx="46">
                  <c:v>40908</c:v>
                </c:pt>
                <c:pt idx="47">
                  <c:v>40909</c:v>
                </c:pt>
                <c:pt idx="48">
                  <c:v>40910</c:v>
                </c:pt>
                <c:pt idx="49">
                  <c:v>40911</c:v>
                </c:pt>
                <c:pt idx="50">
                  <c:v>40912</c:v>
                </c:pt>
                <c:pt idx="51">
                  <c:v>40913</c:v>
                </c:pt>
                <c:pt idx="52">
                  <c:v>40914</c:v>
                </c:pt>
                <c:pt idx="53">
                  <c:v>40915</c:v>
                </c:pt>
                <c:pt idx="54">
                  <c:v>40916</c:v>
                </c:pt>
                <c:pt idx="55">
                  <c:v>40917</c:v>
                </c:pt>
                <c:pt idx="56">
                  <c:v>40918</c:v>
                </c:pt>
                <c:pt idx="57">
                  <c:v>40919</c:v>
                </c:pt>
                <c:pt idx="58">
                  <c:v>40920</c:v>
                </c:pt>
                <c:pt idx="59">
                  <c:v>40921</c:v>
                </c:pt>
                <c:pt idx="60">
                  <c:v>40922</c:v>
                </c:pt>
                <c:pt idx="61">
                  <c:v>40923</c:v>
                </c:pt>
                <c:pt idx="62">
                  <c:v>40924</c:v>
                </c:pt>
                <c:pt idx="63">
                  <c:v>40925</c:v>
                </c:pt>
                <c:pt idx="64">
                  <c:v>40926</c:v>
                </c:pt>
                <c:pt idx="65">
                  <c:v>40927</c:v>
                </c:pt>
                <c:pt idx="66">
                  <c:v>40928</c:v>
                </c:pt>
                <c:pt idx="67">
                  <c:v>40929</c:v>
                </c:pt>
                <c:pt idx="68">
                  <c:v>40930</c:v>
                </c:pt>
                <c:pt idx="69">
                  <c:v>40931</c:v>
                </c:pt>
                <c:pt idx="70">
                  <c:v>40932</c:v>
                </c:pt>
                <c:pt idx="71">
                  <c:v>40933</c:v>
                </c:pt>
                <c:pt idx="72">
                  <c:v>40934</c:v>
                </c:pt>
                <c:pt idx="73">
                  <c:v>40935</c:v>
                </c:pt>
                <c:pt idx="74">
                  <c:v>40936</c:v>
                </c:pt>
                <c:pt idx="75">
                  <c:v>40937</c:v>
                </c:pt>
                <c:pt idx="76">
                  <c:v>40938</c:v>
                </c:pt>
                <c:pt idx="77">
                  <c:v>40939</c:v>
                </c:pt>
                <c:pt idx="78">
                  <c:v>40940</c:v>
                </c:pt>
                <c:pt idx="79">
                  <c:v>40941</c:v>
                </c:pt>
                <c:pt idx="80">
                  <c:v>40942</c:v>
                </c:pt>
                <c:pt idx="81">
                  <c:v>40943</c:v>
                </c:pt>
                <c:pt idx="82">
                  <c:v>40944</c:v>
                </c:pt>
                <c:pt idx="83">
                  <c:v>40945</c:v>
                </c:pt>
                <c:pt idx="84">
                  <c:v>40946</c:v>
                </c:pt>
                <c:pt idx="85">
                  <c:v>40947</c:v>
                </c:pt>
                <c:pt idx="86">
                  <c:v>40948</c:v>
                </c:pt>
                <c:pt idx="87">
                  <c:v>40949</c:v>
                </c:pt>
                <c:pt idx="88">
                  <c:v>40950</c:v>
                </c:pt>
                <c:pt idx="89">
                  <c:v>40951</c:v>
                </c:pt>
                <c:pt idx="90">
                  <c:v>40952</c:v>
                </c:pt>
                <c:pt idx="91">
                  <c:v>40953</c:v>
                </c:pt>
                <c:pt idx="92">
                  <c:v>40954</c:v>
                </c:pt>
                <c:pt idx="93">
                  <c:v>40955</c:v>
                </c:pt>
                <c:pt idx="94">
                  <c:v>40956</c:v>
                </c:pt>
                <c:pt idx="95">
                  <c:v>40957</c:v>
                </c:pt>
                <c:pt idx="96">
                  <c:v>40958</c:v>
                </c:pt>
                <c:pt idx="97">
                  <c:v>40959</c:v>
                </c:pt>
                <c:pt idx="98">
                  <c:v>40960</c:v>
                </c:pt>
                <c:pt idx="99">
                  <c:v>40961</c:v>
                </c:pt>
                <c:pt idx="100">
                  <c:v>40962</c:v>
                </c:pt>
                <c:pt idx="101">
                  <c:v>40963</c:v>
                </c:pt>
                <c:pt idx="102">
                  <c:v>40964</c:v>
                </c:pt>
                <c:pt idx="103">
                  <c:v>40965</c:v>
                </c:pt>
                <c:pt idx="104">
                  <c:v>40966</c:v>
                </c:pt>
                <c:pt idx="105">
                  <c:v>40967</c:v>
                </c:pt>
                <c:pt idx="106">
                  <c:v>40968</c:v>
                </c:pt>
                <c:pt idx="107">
                  <c:v>40969</c:v>
                </c:pt>
                <c:pt idx="108">
                  <c:v>40970</c:v>
                </c:pt>
                <c:pt idx="109">
                  <c:v>40971</c:v>
                </c:pt>
                <c:pt idx="110">
                  <c:v>40972</c:v>
                </c:pt>
                <c:pt idx="111">
                  <c:v>40973</c:v>
                </c:pt>
                <c:pt idx="112">
                  <c:v>40974</c:v>
                </c:pt>
                <c:pt idx="113">
                  <c:v>40975</c:v>
                </c:pt>
                <c:pt idx="114">
                  <c:v>40976</c:v>
                </c:pt>
                <c:pt idx="115">
                  <c:v>40977</c:v>
                </c:pt>
                <c:pt idx="116">
                  <c:v>40978</c:v>
                </c:pt>
                <c:pt idx="117">
                  <c:v>40979</c:v>
                </c:pt>
                <c:pt idx="118">
                  <c:v>40980</c:v>
                </c:pt>
                <c:pt idx="119">
                  <c:v>40981</c:v>
                </c:pt>
                <c:pt idx="120">
                  <c:v>40982</c:v>
                </c:pt>
                <c:pt idx="121">
                  <c:v>40983</c:v>
                </c:pt>
                <c:pt idx="122">
                  <c:v>40984</c:v>
                </c:pt>
                <c:pt idx="123">
                  <c:v>40985</c:v>
                </c:pt>
                <c:pt idx="124">
                  <c:v>40986</c:v>
                </c:pt>
                <c:pt idx="125">
                  <c:v>40987</c:v>
                </c:pt>
                <c:pt idx="126">
                  <c:v>40988</c:v>
                </c:pt>
                <c:pt idx="127">
                  <c:v>40989</c:v>
                </c:pt>
                <c:pt idx="128">
                  <c:v>40990</c:v>
                </c:pt>
                <c:pt idx="129">
                  <c:v>40991</c:v>
                </c:pt>
                <c:pt idx="130">
                  <c:v>40992</c:v>
                </c:pt>
                <c:pt idx="131">
                  <c:v>40993</c:v>
                </c:pt>
                <c:pt idx="132">
                  <c:v>40994</c:v>
                </c:pt>
                <c:pt idx="133">
                  <c:v>40995</c:v>
                </c:pt>
                <c:pt idx="134">
                  <c:v>40996</c:v>
                </c:pt>
                <c:pt idx="135">
                  <c:v>40997</c:v>
                </c:pt>
                <c:pt idx="136">
                  <c:v>40998</c:v>
                </c:pt>
                <c:pt idx="137">
                  <c:v>40999</c:v>
                </c:pt>
                <c:pt idx="138">
                  <c:v>41000</c:v>
                </c:pt>
                <c:pt idx="139">
                  <c:v>41001</c:v>
                </c:pt>
                <c:pt idx="140">
                  <c:v>41002</c:v>
                </c:pt>
                <c:pt idx="141">
                  <c:v>41003</c:v>
                </c:pt>
                <c:pt idx="142">
                  <c:v>41004</c:v>
                </c:pt>
                <c:pt idx="143">
                  <c:v>41005</c:v>
                </c:pt>
                <c:pt idx="144">
                  <c:v>41006</c:v>
                </c:pt>
                <c:pt idx="145">
                  <c:v>41007</c:v>
                </c:pt>
                <c:pt idx="146">
                  <c:v>41008</c:v>
                </c:pt>
                <c:pt idx="147">
                  <c:v>41009</c:v>
                </c:pt>
                <c:pt idx="148">
                  <c:v>41010</c:v>
                </c:pt>
                <c:pt idx="149">
                  <c:v>41011</c:v>
                </c:pt>
                <c:pt idx="150">
                  <c:v>41012</c:v>
                </c:pt>
                <c:pt idx="151">
                  <c:v>41013</c:v>
                </c:pt>
                <c:pt idx="152">
                  <c:v>41014</c:v>
                </c:pt>
                <c:pt idx="153">
                  <c:v>41015</c:v>
                </c:pt>
                <c:pt idx="154">
                  <c:v>41016</c:v>
                </c:pt>
                <c:pt idx="155">
                  <c:v>41017</c:v>
                </c:pt>
                <c:pt idx="156">
                  <c:v>41018</c:v>
                </c:pt>
                <c:pt idx="157">
                  <c:v>41019</c:v>
                </c:pt>
                <c:pt idx="158">
                  <c:v>41020</c:v>
                </c:pt>
                <c:pt idx="159">
                  <c:v>41021</c:v>
                </c:pt>
                <c:pt idx="160">
                  <c:v>41022</c:v>
                </c:pt>
                <c:pt idx="161">
                  <c:v>41023</c:v>
                </c:pt>
                <c:pt idx="162">
                  <c:v>41024</c:v>
                </c:pt>
                <c:pt idx="163">
                  <c:v>41025</c:v>
                </c:pt>
                <c:pt idx="164">
                  <c:v>41026</c:v>
                </c:pt>
                <c:pt idx="165">
                  <c:v>41027</c:v>
                </c:pt>
                <c:pt idx="166">
                  <c:v>41028</c:v>
                </c:pt>
                <c:pt idx="167">
                  <c:v>41029</c:v>
                </c:pt>
                <c:pt idx="168">
                  <c:v>41030</c:v>
                </c:pt>
                <c:pt idx="169">
                  <c:v>41031</c:v>
                </c:pt>
                <c:pt idx="170">
                  <c:v>41032</c:v>
                </c:pt>
                <c:pt idx="171">
                  <c:v>41033</c:v>
                </c:pt>
                <c:pt idx="172">
                  <c:v>41034</c:v>
                </c:pt>
                <c:pt idx="173">
                  <c:v>41035</c:v>
                </c:pt>
                <c:pt idx="174">
                  <c:v>41036</c:v>
                </c:pt>
                <c:pt idx="175">
                  <c:v>41037</c:v>
                </c:pt>
                <c:pt idx="176">
                  <c:v>41038</c:v>
                </c:pt>
                <c:pt idx="177">
                  <c:v>41039</c:v>
                </c:pt>
                <c:pt idx="178">
                  <c:v>41040</c:v>
                </c:pt>
                <c:pt idx="179">
                  <c:v>41041</c:v>
                </c:pt>
                <c:pt idx="180">
                  <c:v>41042</c:v>
                </c:pt>
                <c:pt idx="181">
                  <c:v>41043</c:v>
                </c:pt>
                <c:pt idx="182">
                  <c:v>41044</c:v>
                </c:pt>
                <c:pt idx="183">
                  <c:v>41045</c:v>
                </c:pt>
                <c:pt idx="184">
                  <c:v>41046</c:v>
                </c:pt>
                <c:pt idx="185">
                  <c:v>41047</c:v>
                </c:pt>
                <c:pt idx="186">
                  <c:v>41048</c:v>
                </c:pt>
                <c:pt idx="187">
                  <c:v>41049</c:v>
                </c:pt>
                <c:pt idx="188">
                  <c:v>41050</c:v>
                </c:pt>
                <c:pt idx="189">
                  <c:v>41051</c:v>
                </c:pt>
                <c:pt idx="190">
                  <c:v>41052</c:v>
                </c:pt>
                <c:pt idx="191">
                  <c:v>41053</c:v>
                </c:pt>
                <c:pt idx="192">
                  <c:v>41054</c:v>
                </c:pt>
                <c:pt idx="193">
                  <c:v>41055</c:v>
                </c:pt>
                <c:pt idx="194">
                  <c:v>41056</c:v>
                </c:pt>
                <c:pt idx="195">
                  <c:v>41057</c:v>
                </c:pt>
                <c:pt idx="196">
                  <c:v>41058</c:v>
                </c:pt>
                <c:pt idx="197">
                  <c:v>41059</c:v>
                </c:pt>
                <c:pt idx="198">
                  <c:v>41060</c:v>
                </c:pt>
                <c:pt idx="199">
                  <c:v>41061</c:v>
                </c:pt>
                <c:pt idx="200">
                  <c:v>41062</c:v>
                </c:pt>
                <c:pt idx="201">
                  <c:v>41063</c:v>
                </c:pt>
                <c:pt idx="202">
                  <c:v>41064</c:v>
                </c:pt>
                <c:pt idx="203">
                  <c:v>41065</c:v>
                </c:pt>
                <c:pt idx="204">
                  <c:v>41066</c:v>
                </c:pt>
                <c:pt idx="205">
                  <c:v>41067</c:v>
                </c:pt>
                <c:pt idx="206">
                  <c:v>41068</c:v>
                </c:pt>
                <c:pt idx="207">
                  <c:v>41069</c:v>
                </c:pt>
                <c:pt idx="208">
                  <c:v>41070</c:v>
                </c:pt>
                <c:pt idx="209">
                  <c:v>41071</c:v>
                </c:pt>
                <c:pt idx="210">
                  <c:v>41072</c:v>
                </c:pt>
                <c:pt idx="211">
                  <c:v>41073</c:v>
                </c:pt>
                <c:pt idx="212">
                  <c:v>41074</c:v>
                </c:pt>
              </c:numCache>
            </c:numRef>
          </c:cat>
          <c:val>
            <c:numRef>
              <c:f>raw_production!$L$16:$L$228</c:f>
              <c:numCache>
                <c:formatCode>General</c:formatCode>
                <c:ptCount val="2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BD9-47D8-B804-49765F86C666}"/>
            </c:ext>
          </c:extLst>
        </c:ser>
        <c:ser>
          <c:idx val="9"/>
          <c:order val="9"/>
          <c:tx>
            <c:strRef>
              <c:f>raw_production!$M$1:$M$15</c:f>
              <c:strCache>
                <c:ptCount val="15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raw_production!$C$16:$C$228</c:f>
              <c:numCache>
                <c:formatCode>m/d/yyyy</c:formatCode>
                <c:ptCount val="213"/>
                <c:pt idx="0">
                  <c:v>40862</c:v>
                </c:pt>
                <c:pt idx="1">
                  <c:v>40863</c:v>
                </c:pt>
                <c:pt idx="2">
                  <c:v>40864</c:v>
                </c:pt>
                <c:pt idx="3">
                  <c:v>40865</c:v>
                </c:pt>
                <c:pt idx="4">
                  <c:v>40866</c:v>
                </c:pt>
                <c:pt idx="5">
                  <c:v>40867</c:v>
                </c:pt>
                <c:pt idx="6">
                  <c:v>40868</c:v>
                </c:pt>
                <c:pt idx="7">
                  <c:v>40869</c:v>
                </c:pt>
                <c:pt idx="8">
                  <c:v>40870</c:v>
                </c:pt>
                <c:pt idx="9">
                  <c:v>40871</c:v>
                </c:pt>
                <c:pt idx="10">
                  <c:v>40872</c:v>
                </c:pt>
                <c:pt idx="11">
                  <c:v>40873</c:v>
                </c:pt>
                <c:pt idx="12">
                  <c:v>40874</c:v>
                </c:pt>
                <c:pt idx="13">
                  <c:v>40875</c:v>
                </c:pt>
                <c:pt idx="14">
                  <c:v>40876</c:v>
                </c:pt>
                <c:pt idx="15">
                  <c:v>40877</c:v>
                </c:pt>
                <c:pt idx="16">
                  <c:v>40878</c:v>
                </c:pt>
                <c:pt idx="17">
                  <c:v>40879</c:v>
                </c:pt>
                <c:pt idx="18">
                  <c:v>40880</c:v>
                </c:pt>
                <c:pt idx="19">
                  <c:v>40881</c:v>
                </c:pt>
                <c:pt idx="20">
                  <c:v>40882</c:v>
                </c:pt>
                <c:pt idx="21">
                  <c:v>40883</c:v>
                </c:pt>
                <c:pt idx="22">
                  <c:v>40884</c:v>
                </c:pt>
                <c:pt idx="23">
                  <c:v>40885</c:v>
                </c:pt>
                <c:pt idx="24">
                  <c:v>40886</c:v>
                </c:pt>
                <c:pt idx="25">
                  <c:v>40887</c:v>
                </c:pt>
                <c:pt idx="26">
                  <c:v>40888</c:v>
                </c:pt>
                <c:pt idx="27">
                  <c:v>40889</c:v>
                </c:pt>
                <c:pt idx="28">
                  <c:v>40890</c:v>
                </c:pt>
                <c:pt idx="29">
                  <c:v>40891</c:v>
                </c:pt>
                <c:pt idx="30">
                  <c:v>40892</c:v>
                </c:pt>
                <c:pt idx="31">
                  <c:v>40893</c:v>
                </c:pt>
                <c:pt idx="32">
                  <c:v>40894</c:v>
                </c:pt>
                <c:pt idx="33">
                  <c:v>40895</c:v>
                </c:pt>
                <c:pt idx="34">
                  <c:v>40896</c:v>
                </c:pt>
                <c:pt idx="35">
                  <c:v>40897</c:v>
                </c:pt>
                <c:pt idx="36">
                  <c:v>40898</c:v>
                </c:pt>
                <c:pt idx="37">
                  <c:v>40899</c:v>
                </c:pt>
                <c:pt idx="38">
                  <c:v>40900</c:v>
                </c:pt>
                <c:pt idx="39">
                  <c:v>40901</c:v>
                </c:pt>
                <c:pt idx="40">
                  <c:v>40902</c:v>
                </c:pt>
                <c:pt idx="41">
                  <c:v>40903</c:v>
                </c:pt>
                <c:pt idx="42">
                  <c:v>40904</c:v>
                </c:pt>
                <c:pt idx="43">
                  <c:v>40905</c:v>
                </c:pt>
                <c:pt idx="44">
                  <c:v>40906</c:v>
                </c:pt>
                <c:pt idx="45">
                  <c:v>40907</c:v>
                </c:pt>
                <c:pt idx="46">
                  <c:v>40908</c:v>
                </c:pt>
                <c:pt idx="47">
                  <c:v>40909</c:v>
                </c:pt>
                <c:pt idx="48">
                  <c:v>40910</c:v>
                </c:pt>
                <c:pt idx="49">
                  <c:v>40911</c:v>
                </c:pt>
                <c:pt idx="50">
                  <c:v>40912</c:v>
                </c:pt>
                <c:pt idx="51">
                  <c:v>40913</c:v>
                </c:pt>
                <c:pt idx="52">
                  <c:v>40914</c:v>
                </c:pt>
                <c:pt idx="53">
                  <c:v>40915</c:v>
                </c:pt>
                <c:pt idx="54">
                  <c:v>40916</c:v>
                </c:pt>
                <c:pt idx="55">
                  <c:v>40917</c:v>
                </c:pt>
                <c:pt idx="56">
                  <c:v>40918</c:v>
                </c:pt>
                <c:pt idx="57">
                  <c:v>40919</c:v>
                </c:pt>
                <c:pt idx="58">
                  <c:v>40920</c:v>
                </c:pt>
                <c:pt idx="59">
                  <c:v>40921</c:v>
                </c:pt>
                <c:pt idx="60">
                  <c:v>40922</c:v>
                </c:pt>
                <c:pt idx="61">
                  <c:v>40923</c:v>
                </c:pt>
                <c:pt idx="62">
                  <c:v>40924</c:v>
                </c:pt>
                <c:pt idx="63">
                  <c:v>40925</c:v>
                </c:pt>
                <c:pt idx="64">
                  <c:v>40926</c:v>
                </c:pt>
                <c:pt idx="65">
                  <c:v>40927</c:v>
                </c:pt>
                <c:pt idx="66">
                  <c:v>40928</c:v>
                </c:pt>
                <c:pt idx="67">
                  <c:v>40929</c:v>
                </c:pt>
                <c:pt idx="68">
                  <c:v>40930</c:v>
                </c:pt>
                <c:pt idx="69">
                  <c:v>40931</c:v>
                </c:pt>
                <c:pt idx="70">
                  <c:v>40932</c:v>
                </c:pt>
                <c:pt idx="71">
                  <c:v>40933</c:v>
                </c:pt>
                <c:pt idx="72">
                  <c:v>40934</c:v>
                </c:pt>
                <c:pt idx="73">
                  <c:v>40935</c:v>
                </c:pt>
                <c:pt idx="74">
                  <c:v>40936</c:v>
                </c:pt>
                <c:pt idx="75">
                  <c:v>40937</c:v>
                </c:pt>
                <c:pt idx="76">
                  <c:v>40938</c:v>
                </c:pt>
                <c:pt idx="77">
                  <c:v>40939</c:v>
                </c:pt>
                <c:pt idx="78">
                  <c:v>40940</c:v>
                </c:pt>
                <c:pt idx="79">
                  <c:v>40941</c:v>
                </c:pt>
                <c:pt idx="80">
                  <c:v>40942</c:v>
                </c:pt>
                <c:pt idx="81">
                  <c:v>40943</c:v>
                </c:pt>
                <c:pt idx="82">
                  <c:v>40944</c:v>
                </c:pt>
                <c:pt idx="83">
                  <c:v>40945</c:v>
                </c:pt>
                <c:pt idx="84">
                  <c:v>40946</c:v>
                </c:pt>
                <c:pt idx="85">
                  <c:v>40947</c:v>
                </c:pt>
                <c:pt idx="86">
                  <c:v>40948</c:v>
                </c:pt>
                <c:pt idx="87">
                  <c:v>40949</c:v>
                </c:pt>
                <c:pt idx="88">
                  <c:v>40950</c:v>
                </c:pt>
                <c:pt idx="89">
                  <c:v>40951</c:v>
                </c:pt>
                <c:pt idx="90">
                  <c:v>40952</c:v>
                </c:pt>
                <c:pt idx="91">
                  <c:v>40953</c:v>
                </c:pt>
                <c:pt idx="92">
                  <c:v>40954</c:v>
                </c:pt>
                <c:pt idx="93">
                  <c:v>40955</c:v>
                </c:pt>
                <c:pt idx="94">
                  <c:v>40956</c:v>
                </c:pt>
                <c:pt idx="95">
                  <c:v>40957</c:v>
                </c:pt>
                <c:pt idx="96">
                  <c:v>40958</c:v>
                </c:pt>
                <c:pt idx="97">
                  <c:v>40959</c:v>
                </c:pt>
                <c:pt idx="98">
                  <c:v>40960</c:v>
                </c:pt>
                <c:pt idx="99">
                  <c:v>40961</c:v>
                </c:pt>
                <c:pt idx="100">
                  <c:v>40962</c:v>
                </c:pt>
                <c:pt idx="101">
                  <c:v>40963</c:v>
                </c:pt>
                <c:pt idx="102">
                  <c:v>40964</c:v>
                </c:pt>
                <c:pt idx="103">
                  <c:v>40965</c:v>
                </c:pt>
                <c:pt idx="104">
                  <c:v>40966</c:v>
                </c:pt>
                <c:pt idx="105">
                  <c:v>40967</c:v>
                </c:pt>
                <c:pt idx="106">
                  <c:v>40968</c:v>
                </c:pt>
                <c:pt idx="107">
                  <c:v>40969</c:v>
                </c:pt>
                <c:pt idx="108">
                  <c:v>40970</c:v>
                </c:pt>
                <c:pt idx="109">
                  <c:v>40971</c:v>
                </c:pt>
                <c:pt idx="110">
                  <c:v>40972</c:v>
                </c:pt>
                <c:pt idx="111">
                  <c:v>40973</c:v>
                </c:pt>
                <c:pt idx="112">
                  <c:v>40974</c:v>
                </c:pt>
                <c:pt idx="113">
                  <c:v>40975</c:v>
                </c:pt>
                <c:pt idx="114">
                  <c:v>40976</c:v>
                </c:pt>
                <c:pt idx="115">
                  <c:v>40977</c:v>
                </c:pt>
                <c:pt idx="116">
                  <c:v>40978</c:v>
                </c:pt>
                <c:pt idx="117">
                  <c:v>40979</c:v>
                </c:pt>
                <c:pt idx="118">
                  <c:v>40980</c:v>
                </c:pt>
                <c:pt idx="119">
                  <c:v>40981</c:v>
                </c:pt>
                <c:pt idx="120">
                  <c:v>40982</c:v>
                </c:pt>
                <c:pt idx="121">
                  <c:v>40983</c:v>
                </c:pt>
                <c:pt idx="122">
                  <c:v>40984</c:v>
                </c:pt>
                <c:pt idx="123">
                  <c:v>40985</c:v>
                </c:pt>
                <c:pt idx="124">
                  <c:v>40986</c:v>
                </c:pt>
                <c:pt idx="125">
                  <c:v>40987</c:v>
                </c:pt>
                <c:pt idx="126">
                  <c:v>40988</c:v>
                </c:pt>
                <c:pt idx="127">
                  <c:v>40989</c:v>
                </c:pt>
                <c:pt idx="128">
                  <c:v>40990</c:v>
                </c:pt>
                <c:pt idx="129">
                  <c:v>40991</c:v>
                </c:pt>
                <c:pt idx="130">
                  <c:v>40992</c:v>
                </c:pt>
                <c:pt idx="131">
                  <c:v>40993</c:v>
                </c:pt>
                <c:pt idx="132">
                  <c:v>40994</c:v>
                </c:pt>
                <c:pt idx="133">
                  <c:v>40995</c:v>
                </c:pt>
                <c:pt idx="134">
                  <c:v>40996</c:v>
                </c:pt>
                <c:pt idx="135">
                  <c:v>40997</c:v>
                </c:pt>
                <c:pt idx="136">
                  <c:v>40998</c:v>
                </c:pt>
                <c:pt idx="137">
                  <c:v>40999</c:v>
                </c:pt>
                <c:pt idx="138">
                  <c:v>41000</c:v>
                </c:pt>
                <c:pt idx="139">
                  <c:v>41001</c:v>
                </c:pt>
                <c:pt idx="140">
                  <c:v>41002</c:v>
                </c:pt>
                <c:pt idx="141">
                  <c:v>41003</c:v>
                </c:pt>
                <c:pt idx="142">
                  <c:v>41004</c:v>
                </c:pt>
                <c:pt idx="143">
                  <c:v>41005</c:v>
                </c:pt>
                <c:pt idx="144">
                  <c:v>41006</c:v>
                </c:pt>
                <c:pt idx="145">
                  <c:v>41007</c:v>
                </c:pt>
                <c:pt idx="146">
                  <c:v>41008</c:v>
                </c:pt>
                <c:pt idx="147">
                  <c:v>41009</c:v>
                </c:pt>
                <c:pt idx="148">
                  <c:v>41010</c:v>
                </c:pt>
                <c:pt idx="149">
                  <c:v>41011</c:v>
                </c:pt>
                <c:pt idx="150">
                  <c:v>41012</c:v>
                </c:pt>
                <c:pt idx="151">
                  <c:v>41013</c:v>
                </c:pt>
                <c:pt idx="152">
                  <c:v>41014</c:v>
                </c:pt>
                <c:pt idx="153">
                  <c:v>41015</c:v>
                </c:pt>
                <c:pt idx="154">
                  <c:v>41016</c:v>
                </c:pt>
                <c:pt idx="155">
                  <c:v>41017</c:v>
                </c:pt>
                <c:pt idx="156">
                  <c:v>41018</c:v>
                </c:pt>
                <c:pt idx="157">
                  <c:v>41019</c:v>
                </c:pt>
                <c:pt idx="158">
                  <c:v>41020</c:v>
                </c:pt>
                <c:pt idx="159">
                  <c:v>41021</c:v>
                </c:pt>
                <c:pt idx="160">
                  <c:v>41022</c:v>
                </c:pt>
                <c:pt idx="161">
                  <c:v>41023</c:v>
                </c:pt>
                <c:pt idx="162">
                  <c:v>41024</c:v>
                </c:pt>
                <c:pt idx="163">
                  <c:v>41025</c:v>
                </c:pt>
                <c:pt idx="164">
                  <c:v>41026</c:v>
                </c:pt>
                <c:pt idx="165">
                  <c:v>41027</c:v>
                </c:pt>
                <c:pt idx="166">
                  <c:v>41028</c:v>
                </c:pt>
                <c:pt idx="167">
                  <c:v>41029</c:v>
                </c:pt>
                <c:pt idx="168">
                  <c:v>41030</c:v>
                </c:pt>
                <c:pt idx="169">
                  <c:v>41031</c:v>
                </c:pt>
                <c:pt idx="170">
                  <c:v>41032</c:v>
                </c:pt>
                <c:pt idx="171">
                  <c:v>41033</c:v>
                </c:pt>
                <c:pt idx="172">
                  <c:v>41034</c:v>
                </c:pt>
                <c:pt idx="173">
                  <c:v>41035</c:v>
                </c:pt>
                <c:pt idx="174">
                  <c:v>41036</c:v>
                </c:pt>
                <c:pt idx="175">
                  <c:v>41037</c:v>
                </c:pt>
                <c:pt idx="176">
                  <c:v>41038</c:v>
                </c:pt>
                <c:pt idx="177">
                  <c:v>41039</c:v>
                </c:pt>
                <c:pt idx="178">
                  <c:v>41040</c:v>
                </c:pt>
                <c:pt idx="179">
                  <c:v>41041</c:v>
                </c:pt>
                <c:pt idx="180">
                  <c:v>41042</c:v>
                </c:pt>
                <c:pt idx="181">
                  <c:v>41043</c:v>
                </c:pt>
                <c:pt idx="182">
                  <c:v>41044</c:v>
                </c:pt>
                <c:pt idx="183">
                  <c:v>41045</c:v>
                </c:pt>
                <c:pt idx="184">
                  <c:v>41046</c:v>
                </c:pt>
                <c:pt idx="185">
                  <c:v>41047</c:v>
                </c:pt>
                <c:pt idx="186">
                  <c:v>41048</c:v>
                </c:pt>
                <c:pt idx="187">
                  <c:v>41049</c:v>
                </c:pt>
                <c:pt idx="188">
                  <c:v>41050</c:v>
                </c:pt>
                <c:pt idx="189">
                  <c:v>41051</c:v>
                </c:pt>
                <c:pt idx="190">
                  <c:v>41052</c:v>
                </c:pt>
                <c:pt idx="191">
                  <c:v>41053</c:v>
                </c:pt>
                <c:pt idx="192">
                  <c:v>41054</c:v>
                </c:pt>
                <c:pt idx="193">
                  <c:v>41055</c:v>
                </c:pt>
                <c:pt idx="194">
                  <c:v>41056</c:v>
                </c:pt>
                <c:pt idx="195">
                  <c:v>41057</c:v>
                </c:pt>
                <c:pt idx="196">
                  <c:v>41058</c:v>
                </c:pt>
                <c:pt idx="197">
                  <c:v>41059</c:v>
                </c:pt>
                <c:pt idx="198">
                  <c:v>41060</c:v>
                </c:pt>
                <c:pt idx="199">
                  <c:v>41061</c:v>
                </c:pt>
                <c:pt idx="200">
                  <c:v>41062</c:v>
                </c:pt>
                <c:pt idx="201">
                  <c:v>41063</c:v>
                </c:pt>
                <c:pt idx="202">
                  <c:v>41064</c:v>
                </c:pt>
                <c:pt idx="203">
                  <c:v>41065</c:v>
                </c:pt>
                <c:pt idx="204">
                  <c:v>41066</c:v>
                </c:pt>
                <c:pt idx="205">
                  <c:v>41067</c:v>
                </c:pt>
                <c:pt idx="206">
                  <c:v>41068</c:v>
                </c:pt>
                <c:pt idx="207">
                  <c:v>41069</c:v>
                </c:pt>
                <c:pt idx="208">
                  <c:v>41070</c:v>
                </c:pt>
                <c:pt idx="209">
                  <c:v>41071</c:v>
                </c:pt>
                <c:pt idx="210">
                  <c:v>41072</c:v>
                </c:pt>
                <c:pt idx="211">
                  <c:v>41073</c:v>
                </c:pt>
                <c:pt idx="212">
                  <c:v>41074</c:v>
                </c:pt>
              </c:numCache>
            </c:numRef>
          </c:cat>
          <c:val>
            <c:numRef>
              <c:f>raw_production!$M$16:$M$228</c:f>
              <c:numCache>
                <c:formatCode>General</c:formatCode>
                <c:ptCount val="2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BD9-47D8-B804-49765F86C666}"/>
            </c:ext>
          </c:extLst>
        </c:ser>
        <c:ser>
          <c:idx val="10"/>
          <c:order val="10"/>
          <c:tx>
            <c:strRef>
              <c:f>raw_production!$N$1:$N$15</c:f>
              <c:strCache>
                <c:ptCount val="15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raw_production!$C$16:$C$228</c:f>
              <c:numCache>
                <c:formatCode>m/d/yyyy</c:formatCode>
                <c:ptCount val="213"/>
                <c:pt idx="0">
                  <c:v>40862</c:v>
                </c:pt>
                <c:pt idx="1">
                  <c:v>40863</c:v>
                </c:pt>
                <c:pt idx="2">
                  <c:v>40864</c:v>
                </c:pt>
                <c:pt idx="3">
                  <c:v>40865</c:v>
                </c:pt>
                <c:pt idx="4">
                  <c:v>40866</c:v>
                </c:pt>
                <c:pt idx="5">
                  <c:v>40867</c:v>
                </c:pt>
                <c:pt idx="6">
                  <c:v>40868</c:v>
                </c:pt>
                <c:pt idx="7">
                  <c:v>40869</c:v>
                </c:pt>
                <c:pt idx="8">
                  <c:v>40870</c:v>
                </c:pt>
                <c:pt idx="9">
                  <c:v>40871</c:v>
                </c:pt>
                <c:pt idx="10">
                  <c:v>40872</c:v>
                </c:pt>
                <c:pt idx="11">
                  <c:v>40873</c:v>
                </c:pt>
                <c:pt idx="12">
                  <c:v>40874</c:v>
                </c:pt>
                <c:pt idx="13">
                  <c:v>40875</c:v>
                </c:pt>
                <c:pt idx="14">
                  <c:v>40876</c:v>
                </c:pt>
                <c:pt idx="15">
                  <c:v>40877</c:v>
                </c:pt>
                <c:pt idx="16">
                  <c:v>40878</c:v>
                </c:pt>
                <c:pt idx="17">
                  <c:v>40879</c:v>
                </c:pt>
                <c:pt idx="18">
                  <c:v>40880</c:v>
                </c:pt>
                <c:pt idx="19">
                  <c:v>40881</c:v>
                </c:pt>
                <c:pt idx="20">
                  <c:v>40882</c:v>
                </c:pt>
                <c:pt idx="21">
                  <c:v>40883</c:v>
                </c:pt>
                <c:pt idx="22">
                  <c:v>40884</c:v>
                </c:pt>
                <c:pt idx="23">
                  <c:v>40885</c:v>
                </c:pt>
                <c:pt idx="24">
                  <c:v>40886</c:v>
                </c:pt>
                <c:pt idx="25">
                  <c:v>40887</c:v>
                </c:pt>
                <c:pt idx="26">
                  <c:v>40888</c:v>
                </c:pt>
                <c:pt idx="27">
                  <c:v>40889</c:v>
                </c:pt>
                <c:pt idx="28">
                  <c:v>40890</c:v>
                </c:pt>
                <c:pt idx="29">
                  <c:v>40891</c:v>
                </c:pt>
                <c:pt idx="30">
                  <c:v>40892</c:v>
                </c:pt>
                <c:pt idx="31">
                  <c:v>40893</c:v>
                </c:pt>
                <c:pt idx="32">
                  <c:v>40894</c:v>
                </c:pt>
                <c:pt idx="33">
                  <c:v>40895</c:v>
                </c:pt>
                <c:pt idx="34">
                  <c:v>40896</c:v>
                </c:pt>
                <c:pt idx="35">
                  <c:v>40897</c:v>
                </c:pt>
                <c:pt idx="36">
                  <c:v>40898</c:v>
                </c:pt>
                <c:pt idx="37">
                  <c:v>40899</c:v>
                </c:pt>
                <c:pt idx="38">
                  <c:v>40900</c:v>
                </c:pt>
                <c:pt idx="39">
                  <c:v>40901</c:v>
                </c:pt>
                <c:pt idx="40">
                  <c:v>40902</c:v>
                </c:pt>
                <c:pt idx="41">
                  <c:v>40903</c:v>
                </c:pt>
                <c:pt idx="42">
                  <c:v>40904</c:v>
                </c:pt>
                <c:pt idx="43">
                  <c:v>40905</c:v>
                </c:pt>
                <c:pt idx="44">
                  <c:v>40906</c:v>
                </c:pt>
                <c:pt idx="45">
                  <c:v>40907</c:v>
                </c:pt>
                <c:pt idx="46">
                  <c:v>40908</c:v>
                </c:pt>
                <c:pt idx="47">
                  <c:v>40909</c:v>
                </c:pt>
                <c:pt idx="48">
                  <c:v>40910</c:v>
                </c:pt>
                <c:pt idx="49">
                  <c:v>40911</c:v>
                </c:pt>
                <c:pt idx="50">
                  <c:v>40912</c:v>
                </c:pt>
                <c:pt idx="51">
                  <c:v>40913</c:v>
                </c:pt>
                <c:pt idx="52">
                  <c:v>40914</c:v>
                </c:pt>
                <c:pt idx="53">
                  <c:v>40915</c:v>
                </c:pt>
                <c:pt idx="54">
                  <c:v>40916</c:v>
                </c:pt>
                <c:pt idx="55">
                  <c:v>40917</c:v>
                </c:pt>
                <c:pt idx="56">
                  <c:v>40918</c:v>
                </c:pt>
                <c:pt idx="57">
                  <c:v>40919</c:v>
                </c:pt>
                <c:pt idx="58">
                  <c:v>40920</c:v>
                </c:pt>
                <c:pt idx="59">
                  <c:v>40921</c:v>
                </c:pt>
                <c:pt idx="60">
                  <c:v>40922</c:v>
                </c:pt>
                <c:pt idx="61">
                  <c:v>40923</c:v>
                </c:pt>
                <c:pt idx="62">
                  <c:v>40924</c:v>
                </c:pt>
                <c:pt idx="63">
                  <c:v>40925</c:v>
                </c:pt>
                <c:pt idx="64">
                  <c:v>40926</c:v>
                </c:pt>
                <c:pt idx="65">
                  <c:v>40927</c:v>
                </c:pt>
                <c:pt idx="66">
                  <c:v>40928</c:v>
                </c:pt>
                <c:pt idx="67">
                  <c:v>40929</c:v>
                </c:pt>
                <c:pt idx="68">
                  <c:v>40930</c:v>
                </c:pt>
                <c:pt idx="69">
                  <c:v>40931</c:v>
                </c:pt>
                <c:pt idx="70">
                  <c:v>40932</c:v>
                </c:pt>
                <c:pt idx="71">
                  <c:v>40933</c:v>
                </c:pt>
                <c:pt idx="72">
                  <c:v>40934</c:v>
                </c:pt>
                <c:pt idx="73">
                  <c:v>40935</c:v>
                </c:pt>
                <c:pt idx="74">
                  <c:v>40936</c:v>
                </c:pt>
                <c:pt idx="75">
                  <c:v>40937</c:v>
                </c:pt>
                <c:pt idx="76">
                  <c:v>40938</c:v>
                </c:pt>
                <c:pt idx="77">
                  <c:v>40939</c:v>
                </c:pt>
                <c:pt idx="78">
                  <c:v>40940</c:v>
                </c:pt>
                <c:pt idx="79">
                  <c:v>40941</c:v>
                </c:pt>
                <c:pt idx="80">
                  <c:v>40942</c:v>
                </c:pt>
                <c:pt idx="81">
                  <c:v>40943</c:v>
                </c:pt>
                <c:pt idx="82">
                  <c:v>40944</c:v>
                </c:pt>
                <c:pt idx="83">
                  <c:v>40945</c:v>
                </c:pt>
                <c:pt idx="84">
                  <c:v>40946</c:v>
                </c:pt>
                <c:pt idx="85">
                  <c:v>40947</c:v>
                </c:pt>
                <c:pt idx="86">
                  <c:v>40948</c:v>
                </c:pt>
                <c:pt idx="87">
                  <c:v>40949</c:v>
                </c:pt>
                <c:pt idx="88">
                  <c:v>40950</c:v>
                </c:pt>
                <c:pt idx="89">
                  <c:v>40951</c:v>
                </c:pt>
                <c:pt idx="90">
                  <c:v>40952</c:v>
                </c:pt>
                <c:pt idx="91">
                  <c:v>40953</c:v>
                </c:pt>
                <c:pt idx="92">
                  <c:v>40954</c:v>
                </c:pt>
                <c:pt idx="93">
                  <c:v>40955</c:v>
                </c:pt>
                <c:pt idx="94">
                  <c:v>40956</c:v>
                </c:pt>
                <c:pt idx="95">
                  <c:v>40957</c:v>
                </c:pt>
                <c:pt idx="96">
                  <c:v>40958</c:v>
                </c:pt>
                <c:pt idx="97">
                  <c:v>40959</c:v>
                </c:pt>
                <c:pt idx="98">
                  <c:v>40960</c:v>
                </c:pt>
                <c:pt idx="99">
                  <c:v>40961</c:v>
                </c:pt>
                <c:pt idx="100">
                  <c:v>40962</c:v>
                </c:pt>
                <c:pt idx="101">
                  <c:v>40963</c:v>
                </c:pt>
                <c:pt idx="102">
                  <c:v>40964</c:v>
                </c:pt>
                <c:pt idx="103">
                  <c:v>40965</c:v>
                </c:pt>
                <c:pt idx="104">
                  <c:v>40966</c:v>
                </c:pt>
                <c:pt idx="105">
                  <c:v>40967</c:v>
                </c:pt>
                <c:pt idx="106">
                  <c:v>40968</c:v>
                </c:pt>
                <c:pt idx="107">
                  <c:v>40969</c:v>
                </c:pt>
                <c:pt idx="108">
                  <c:v>40970</c:v>
                </c:pt>
                <c:pt idx="109">
                  <c:v>40971</c:v>
                </c:pt>
                <c:pt idx="110">
                  <c:v>40972</c:v>
                </c:pt>
                <c:pt idx="111">
                  <c:v>40973</c:v>
                </c:pt>
                <c:pt idx="112">
                  <c:v>40974</c:v>
                </c:pt>
                <c:pt idx="113">
                  <c:v>40975</c:v>
                </c:pt>
                <c:pt idx="114">
                  <c:v>40976</c:v>
                </c:pt>
                <c:pt idx="115">
                  <c:v>40977</c:v>
                </c:pt>
                <c:pt idx="116">
                  <c:v>40978</c:v>
                </c:pt>
                <c:pt idx="117">
                  <c:v>40979</c:v>
                </c:pt>
                <c:pt idx="118">
                  <c:v>40980</c:v>
                </c:pt>
                <c:pt idx="119">
                  <c:v>40981</c:v>
                </c:pt>
                <c:pt idx="120">
                  <c:v>40982</c:v>
                </c:pt>
                <c:pt idx="121">
                  <c:v>40983</c:v>
                </c:pt>
                <c:pt idx="122">
                  <c:v>40984</c:v>
                </c:pt>
                <c:pt idx="123">
                  <c:v>40985</c:v>
                </c:pt>
                <c:pt idx="124">
                  <c:v>40986</c:v>
                </c:pt>
                <c:pt idx="125">
                  <c:v>40987</c:v>
                </c:pt>
                <c:pt idx="126">
                  <c:v>40988</c:v>
                </c:pt>
                <c:pt idx="127">
                  <c:v>40989</c:v>
                </c:pt>
                <c:pt idx="128">
                  <c:v>40990</c:v>
                </c:pt>
                <c:pt idx="129">
                  <c:v>40991</c:v>
                </c:pt>
                <c:pt idx="130">
                  <c:v>40992</c:v>
                </c:pt>
                <c:pt idx="131">
                  <c:v>40993</c:v>
                </c:pt>
                <c:pt idx="132">
                  <c:v>40994</c:v>
                </c:pt>
                <c:pt idx="133">
                  <c:v>40995</c:v>
                </c:pt>
                <c:pt idx="134">
                  <c:v>40996</c:v>
                </c:pt>
                <c:pt idx="135">
                  <c:v>40997</c:v>
                </c:pt>
                <c:pt idx="136">
                  <c:v>40998</c:v>
                </c:pt>
                <c:pt idx="137">
                  <c:v>40999</c:v>
                </c:pt>
                <c:pt idx="138">
                  <c:v>41000</c:v>
                </c:pt>
                <c:pt idx="139">
                  <c:v>41001</c:v>
                </c:pt>
                <c:pt idx="140">
                  <c:v>41002</c:v>
                </c:pt>
                <c:pt idx="141">
                  <c:v>41003</c:v>
                </c:pt>
                <c:pt idx="142">
                  <c:v>41004</c:v>
                </c:pt>
                <c:pt idx="143">
                  <c:v>41005</c:v>
                </c:pt>
                <c:pt idx="144">
                  <c:v>41006</c:v>
                </c:pt>
                <c:pt idx="145">
                  <c:v>41007</c:v>
                </c:pt>
                <c:pt idx="146">
                  <c:v>41008</c:v>
                </c:pt>
                <c:pt idx="147">
                  <c:v>41009</c:v>
                </c:pt>
                <c:pt idx="148">
                  <c:v>41010</c:v>
                </c:pt>
                <c:pt idx="149">
                  <c:v>41011</c:v>
                </c:pt>
                <c:pt idx="150">
                  <c:v>41012</c:v>
                </c:pt>
                <c:pt idx="151">
                  <c:v>41013</c:v>
                </c:pt>
                <c:pt idx="152">
                  <c:v>41014</c:v>
                </c:pt>
                <c:pt idx="153">
                  <c:v>41015</c:v>
                </c:pt>
                <c:pt idx="154">
                  <c:v>41016</c:v>
                </c:pt>
                <c:pt idx="155">
                  <c:v>41017</c:v>
                </c:pt>
                <c:pt idx="156">
                  <c:v>41018</c:v>
                </c:pt>
                <c:pt idx="157">
                  <c:v>41019</c:v>
                </c:pt>
                <c:pt idx="158">
                  <c:v>41020</c:v>
                </c:pt>
                <c:pt idx="159">
                  <c:v>41021</c:v>
                </c:pt>
                <c:pt idx="160">
                  <c:v>41022</c:v>
                </c:pt>
                <c:pt idx="161">
                  <c:v>41023</c:v>
                </c:pt>
                <c:pt idx="162">
                  <c:v>41024</c:v>
                </c:pt>
                <c:pt idx="163">
                  <c:v>41025</c:v>
                </c:pt>
                <c:pt idx="164">
                  <c:v>41026</c:v>
                </c:pt>
                <c:pt idx="165">
                  <c:v>41027</c:v>
                </c:pt>
                <c:pt idx="166">
                  <c:v>41028</c:v>
                </c:pt>
                <c:pt idx="167">
                  <c:v>41029</c:v>
                </c:pt>
                <c:pt idx="168">
                  <c:v>41030</c:v>
                </c:pt>
                <c:pt idx="169">
                  <c:v>41031</c:v>
                </c:pt>
                <c:pt idx="170">
                  <c:v>41032</c:v>
                </c:pt>
                <c:pt idx="171">
                  <c:v>41033</c:v>
                </c:pt>
                <c:pt idx="172">
                  <c:v>41034</c:v>
                </c:pt>
                <c:pt idx="173">
                  <c:v>41035</c:v>
                </c:pt>
                <c:pt idx="174">
                  <c:v>41036</c:v>
                </c:pt>
                <c:pt idx="175">
                  <c:v>41037</c:v>
                </c:pt>
                <c:pt idx="176">
                  <c:v>41038</c:v>
                </c:pt>
                <c:pt idx="177">
                  <c:v>41039</c:v>
                </c:pt>
                <c:pt idx="178">
                  <c:v>41040</c:v>
                </c:pt>
                <c:pt idx="179">
                  <c:v>41041</c:v>
                </c:pt>
                <c:pt idx="180">
                  <c:v>41042</c:v>
                </c:pt>
                <c:pt idx="181">
                  <c:v>41043</c:v>
                </c:pt>
                <c:pt idx="182">
                  <c:v>41044</c:v>
                </c:pt>
                <c:pt idx="183">
                  <c:v>41045</c:v>
                </c:pt>
                <c:pt idx="184">
                  <c:v>41046</c:v>
                </c:pt>
                <c:pt idx="185">
                  <c:v>41047</c:v>
                </c:pt>
                <c:pt idx="186">
                  <c:v>41048</c:v>
                </c:pt>
                <c:pt idx="187">
                  <c:v>41049</c:v>
                </c:pt>
                <c:pt idx="188">
                  <c:v>41050</c:v>
                </c:pt>
                <c:pt idx="189">
                  <c:v>41051</c:v>
                </c:pt>
                <c:pt idx="190">
                  <c:v>41052</c:v>
                </c:pt>
                <c:pt idx="191">
                  <c:v>41053</c:v>
                </c:pt>
                <c:pt idx="192">
                  <c:v>41054</c:v>
                </c:pt>
                <c:pt idx="193">
                  <c:v>41055</c:v>
                </c:pt>
                <c:pt idx="194">
                  <c:v>41056</c:v>
                </c:pt>
                <c:pt idx="195">
                  <c:v>41057</c:v>
                </c:pt>
                <c:pt idx="196">
                  <c:v>41058</c:v>
                </c:pt>
                <c:pt idx="197">
                  <c:v>41059</c:v>
                </c:pt>
                <c:pt idx="198">
                  <c:v>41060</c:v>
                </c:pt>
                <c:pt idx="199">
                  <c:v>41061</c:v>
                </c:pt>
                <c:pt idx="200">
                  <c:v>41062</c:v>
                </c:pt>
                <c:pt idx="201">
                  <c:v>41063</c:v>
                </c:pt>
                <c:pt idx="202">
                  <c:v>41064</c:v>
                </c:pt>
                <c:pt idx="203">
                  <c:v>41065</c:v>
                </c:pt>
                <c:pt idx="204">
                  <c:v>41066</c:v>
                </c:pt>
                <c:pt idx="205">
                  <c:v>41067</c:v>
                </c:pt>
                <c:pt idx="206">
                  <c:v>41068</c:v>
                </c:pt>
                <c:pt idx="207">
                  <c:v>41069</c:v>
                </c:pt>
                <c:pt idx="208">
                  <c:v>41070</c:v>
                </c:pt>
                <c:pt idx="209">
                  <c:v>41071</c:v>
                </c:pt>
                <c:pt idx="210">
                  <c:v>41072</c:v>
                </c:pt>
                <c:pt idx="211">
                  <c:v>41073</c:v>
                </c:pt>
                <c:pt idx="212">
                  <c:v>41074</c:v>
                </c:pt>
              </c:numCache>
            </c:numRef>
          </c:cat>
          <c:val>
            <c:numRef>
              <c:f>raw_production!$N$16:$N$228</c:f>
              <c:numCache>
                <c:formatCode>General</c:formatCode>
                <c:ptCount val="2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BD9-47D8-B804-49765F86C666}"/>
            </c:ext>
          </c:extLst>
        </c:ser>
        <c:ser>
          <c:idx val="11"/>
          <c:order val="11"/>
          <c:tx>
            <c:strRef>
              <c:f>raw_production!$O$1:$O$15</c:f>
              <c:strCache>
                <c:ptCount val="15"/>
                <c:pt idx="0">
                  <c:v>2023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raw_production!$C$16:$C$228</c:f>
              <c:numCache>
                <c:formatCode>m/d/yyyy</c:formatCode>
                <c:ptCount val="213"/>
                <c:pt idx="0">
                  <c:v>40862</c:v>
                </c:pt>
                <c:pt idx="1">
                  <c:v>40863</c:v>
                </c:pt>
                <c:pt idx="2">
                  <c:v>40864</c:v>
                </c:pt>
                <c:pt idx="3">
                  <c:v>40865</c:v>
                </c:pt>
                <c:pt idx="4">
                  <c:v>40866</c:v>
                </c:pt>
                <c:pt idx="5">
                  <c:v>40867</c:v>
                </c:pt>
                <c:pt idx="6">
                  <c:v>40868</c:v>
                </c:pt>
                <c:pt idx="7">
                  <c:v>40869</c:v>
                </c:pt>
                <c:pt idx="8">
                  <c:v>40870</c:v>
                </c:pt>
                <c:pt idx="9">
                  <c:v>40871</c:v>
                </c:pt>
                <c:pt idx="10">
                  <c:v>40872</c:v>
                </c:pt>
                <c:pt idx="11">
                  <c:v>40873</c:v>
                </c:pt>
                <c:pt idx="12">
                  <c:v>40874</c:v>
                </c:pt>
                <c:pt idx="13">
                  <c:v>40875</c:v>
                </c:pt>
                <c:pt idx="14">
                  <c:v>40876</c:v>
                </c:pt>
                <c:pt idx="15">
                  <c:v>40877</c:v>
                </c:pt>
                <c:pt idx="16">
                  <c:v>40878</c:v>
                </c:pt>
                <c:pt idx="17">
                  <c:v>40879</c:v>
                </c:pt>
                <c:pt idx="18">
                  <c:v>40880</c:v>
                </c:pt>
                <c:pt idx="19">
                  <c:v>40881</c:v>
                </c:pt>
                <c:pt idx="20">
                  <c:v>40882</c:v>
                </c:pt>
                <c:pt idx="21">
                  <c:v>40883</c:v>
                </c:pt>
                <c:pt idx="22">
                  <c:v>40884</c:v>
                </c:pt>
                <c:pt idx="23">
                  <c:v>40885</c:v>
                </c:pt>
                <c:pt idx="24">
                  <c:v>40886</c:v>
                </c:pt>
                <c:pt idx="25">
                  <c:v>40887</c:v>
                </c:pt>
                <c:pt idx="26">
                  <c:v>40888</c:v>
                </c:pt>
                <c:pt idx="27">
                  <c:v>40889</c:v>
                </c:pt>
                <c:pt idx="28">
                  <c:v>40890</c:v>
                </c:pt>
                <c:pt idx="29">
                  <c:v>40891</c:v>
                </c:pt>
                <c:pt idx="30">
                  <c:v>40892</c:v>
                </c:pt>
                <c:pt idx="31">
                  <c:v>40893</c:v>
                </c:pt>
                <c:pt idx="32">
                  <c:v>40894</c:v>
                </c:pt>
                <c:pt idx="33">
                  <c:v>40895</c:v>
                </c:pt>
                <c:pt idx="34">
                  <c:v>40896</c:v>
                </c:pt>
                <c:pt idx="35">
                  <c:v>40897</c:v>
                </c:pt>
                <c:pt idx="36">
                  <c:v>40898</c:v>
                </c:pt>
                <c:pt idx="37">
                  <c:v>40899</c:v>
                </c:pt>
                <c:pt idx="38">
                  <c:v>40900</c:v>
                </c:pt>
                <c:pt idx="39">
                  <c:v>40901</c:v>
                </c:pt>
                <c:pt idx="40">
                  <c:v>40902</c:v>
                </c:pt>
                <c:pt idx="41">
                  <c:v>40903</c:v>
                </c:pt>
                <c:pt idx="42">
                  <c:v>40904</c:v>
                </c:pt>
                <c:pt idx="43">
                  <c:v>40905</c:v>
                </c:pt>
                <c:pt idx="44">
                  <c:v>40906</c:v>
                </c:pt>
                <c:pt idx="45">
                  <c:v>40907</c:v>
                </c:pt>
                <c:pt idx="46">
                  <c:v>40908</c:v>
                </c:pt>
                <c:pt idx="47">
                  <c:v>40909</c:v>
                </c:pt>
                <c:pt idx="48">
                  <c:v>40910</c:v>
                </c:pt>
                <c:pt idx="49">
                  <c:v>40911</c:v>
                </c:pt>
                <c:pt idx="50">
                  <c:v>40912</c:v>
                </c:pt>
                <c:pt idx="51">
                  <c:v>40913</c:v>
                </c:pt>
                <c:pt idx="52">
                  <c:v>40914</c:v>
                </c:pt>
                <c:pt idx="53">
                  <c:v>40915</c:v>
                </c:pt>
                <c:pt idx="54">
                  <c:v>40916</c:v>
                </c:pt>
                <c:pt idx="55">
                  <c:v>40917</c:v>
                </c:pt>
                <c:pt idx="56">
                  <c:v>40918</c:v>
                </c:pt>
                <c:pt idx="57">
                  <c:v>40919</c:v>
                </c:pt>
                <c:pt idx="58">
                  <c:v>40920</c:v>
                </c:pt>
                <c:pt idx="59">
                  <c:v>40921</c:v>
                </c:pt>
                <c:pt idx="60">
                  <c:v>40922</c:v>
                </c:pt>
                <c:pt idx="61">
                  <c:v>40923</c:v>
                </c:pt>
                <c:pt idx="62">
                  <c:v>40924</c:v>
                </c:pt>
                <c:pt idx="63">
                  <c:v>40925</c:v>
                </c:pt>
                <c:pt idx="64">
                  <c:v>40926</c:v>
                </c:pt>
                <c:pt idx="65">
                  <c:v>40927</c:v>
                </c:pt>
                <c:pt idx="66">
                  <c:v>40928</c:v>
                </c:pt>
                <c:pt idx="67">
                  <c:v>40929</c:v>
                </c:pt>
                <c:pt idx="68">
                  <c:v>40930</c:v>
                </c:pt>
                <c:pt idx="69">
                  <c:v>40931</c:v>
                </c:pt>
                <c:pt idx="70">
                  <c:v>40932</c:v>
                </c:pt>
                <c:pt idx="71">
                  <c:v>40933</c:v>
                </c:pt>
                <c:pt idx="72">
                  <c:v>40934</c:v>
                </c:pt>
                <c:pt idx="73">
                  <c:v>40935</c:v>
                </c:pt>
                <c:pt idx="74">
                  <c:v>40936</c:v>
                </c:pt>
                <c:pt idx="75">
                  <c:v>40937</c:v>
                </c:pt>
                <c:pt idx="76">
                  <c:v>40938</c:v>
                </c:pt>
                <c:pt idx="77">
                  <c:v>40939</c:v>
                </c:pt>
                <c:pt idx="78">
                  <c:v>40940</c:v>
                </c:pt>
                <c:pt idx="79">
                  <c:v>40941</c:v>
                </c:pt>
                <c:pt idx="80">
                  <c:v>40942</c:v>
                </c:pt>
                <c:pt idx="81">
                  <c:v>40943</c:v>
                </c:pt>
                <c:pt idx="82">
                  <c:v>40944</c:v>
                </c:pt>
                <c:pt idx="83">
                  <c:v>40945</c:v>
                </c:pt>
                <c:pt idx="84">
                  <c:v>40946</c:v>
                </c:pt>
                <c:pt idx="85">
                  <c:v>40947</c:v>
                </c:pt>
                <c:pt idx="86">
                  <c:v>40948</c:v>
                </c:pt>
                <c:pt idx="87">
                  <c:v>40949</c:v>
                </c:pt>
                <c:pt idx="88">
                  <c:v>40950</c:v>
                </c:pt>
                <c:pt idx="89">
                  <c:v>40951</c:v>
                </c:pt>
                <c:pt idx="90">
                  <c:v>40952</c:v>
                </c:pt>
                <c:pt idx="91">
                  <c:v>40953</c:v>
                </c:pt>
                <c:pt idx="92">
                  <c:v>40954</c:v>
                </c:pt>
                <c:pt idx="93">
                  <c:v>40955</c:v>
                </c:pt>
                <c:pt idx="94">
                  <c:v>40956</c:v>
                </c:pt>
                <c:pt idx="95">
                  <c:v>40957</c:v>
                </c:pt>
                <c:pt idx="96">
                  <c:v>40958</c:v>
                </c:pt>
                <c:pt idx="97">
                  <c:v>40959</c:v>
                </c:pt>
                <c:pt idx="98">
                  <c:v>40960</c:v>
                </c:pt>
                <c:pt idx="99">
                  <c:v>40961</c:v>
                </c:pt>
                <c:pt idx="100">
                  <c:v>40962</c:v>
                </c:pt>
                <c:pt idx="101">
                  <c:v>40963</c:v>
                </c:pt>
                <c:pt idx="102">
                  <c:v>40964</c:v>
                </c:pt>
                <c:pt idx="103">
                  <c:v>40965</c:v>
                </c:pt>
                <c:pt idx="104">
                  <c:v>40966</c:v>
                </c:pt>
                <c:pt idx="105">
                  <c:v>40967</c:v>
                </c:pt>
                <c:pt idx="106">
                  <c:v>40968</c:v>
                </c:pt>
                <c:pt idx="107">
                  <c:v>40969</c:v>
                </c:pt>
                <c:pt idx="108">
                  <c:v>40970</c:v>
                </c:pt>
                <c:pt idx="109">
                  <c:v>40971</c:v>
                </c:pt>
                <c:pt idx="110">
                  <c:v>40972</c:v>
                </c:pt>
                <c:pt idx="111">
                  <c:v>40973</c:v>
                </c:pt>
                <c:pt idx="112">
                  <c:v>40974</c:v>
                </c:pt>
                <c:pt idx="113">
                  <c:v>40975</c:v>
                </c:pt>
                <c:pt idx="114">
                  <c:v>40976</c:v>
                </c:pt>
                <c:pt idx="115">
                  <c:v>40977</c:v>
                </c:pt>
                <c:pt idx="116">
                  <c:v>40978</c:v>
                </c:pt>
                <c:pt idx="117">
                  <c:v>40979</c:v>
                </c:pt>
                <c:pt idx="118">
                  <c:v>40980</c:v>
                </c:pt>
                <c:pt idx="119">
                  <c:v>40981</c:v>
                </c:pt>
                <c:pt idx="120">
                  <c:v>40982</c:v>
                </c:pt>
                <c:pt idx="121">
                  <c:v>40983</c:v>
                </c:pt>
                <c:pt idx="122">
                  <c:v>40984</c:v>
                </c:pt>
                <c:pt idx="123">
                  <c:v>40985</c:v>
                </c:pt>
                <c:pt idx="124">
                  <c:v>40986</c:v>
                </c:pt>
                <c:pt idx="125">
                  <c:v>40987</c:v>
                </c:pt>
                <c:pt idx="126">
                  <c:v>40988</c:v>
                </c:pt>
                <c:pt idx="127">
                  <c:v>40989</c:v>
                </c:pt>
                <c:pt idx="128">
                  <c:v>40990</c:v>
                </c:pt>
                <c:pt idx="129">
                  <c:v>40991</c:v>
                </c:pt>
                <c:pt idx="130">
                  <c:v>40992</c:v>
                </c:pt>
                <c:pt idx="131">
                  <c:v>40993</c:v>
                </c:pt>
                <c:pt idx="132">
                  <c:v>40994</c:v>
                </c:pt>
                <c:pt idx="133">
                  <c:v>40995</c:v>
                </c:pt>
                <c:pt idx="134">
                  <c:v>40996</c:v>
                </c:pt>
                <c:pt idx="135">
                  <c:v>40997</c:v>
                </c:pt>
                <c:pt idx="136">
                  <c:v>40998</c:v>
                </c:pt>
                <c:pt idx="137">
                  <c:v>40999</c:v>
                </c:pt>
                <c:pt idx="138">
                  <c:v>41000</c:v>
                </c:pt>
                <c:pt idx="139">
                  <c:v>41001</c:v>
                </c:pt>
                <c:pt idx="140">
                  <c:v>41002</c:v>
                </c:pt>
                <c:pt idx="141">
                  <c:v>41003</c:v>
                </c:pt>
                <c:pt idx="142">
                  <c:v>41004</c:v>
                </c:pt>
                <c:pt idx="143">
                  <c:v>41005</c:v>
                </c:pt>
                <c:pt idx="144">
                  <c:v>41006</c:v>
                </c:pt>
                <c:pt idx="145">
                  <c:v>41007</c:v>
                </c:pt>
                <c:pt idx="146">
                  <c:v>41008</c:v>
                </c:pt>
                <c:pt idx="147">
                  <c:v>41009</c:v>
                </c:pt>
                <c:pt idx="148">
                  <c:v>41010</c:v>
                </c:pt>
                <c:pt idx="149">
                  <c:v>41011</c:v>
                </c:pt>
                <c:pt idx="150">
                  <c:v>41012</c:v>
                </c:pt>
                <c:pt idx="151">
                  <c:v>41013</c:v>
                </c:pt>
                <c:pt idx="152">
                  <c:v>41014</c:v>
                </c:pt>
                <c:pt idx="153">
                  <c:v>41015</c:v>
                </c:pt>
                <c:pt idx="154">
                  <c:v>41016</c:v>
                </c:pt>
                <c:pt idx="155">
                  <c:v>41017</c:v>
                </c:pt>
                <c:pt idx="156">
                  <c:v>41018</c:v>
                </c:pt>
                <c:pt idx="157">
                  <c:v>41019</c:v>
                </c:pt>
                <c:pt idx="158">
                  <c:v>41020</c:v>
                </c:pt>
                <c:pt idx="159">
                  <c:v>41021</c:v>
                </c:pt>
                <c:pt idx="160">
                  <c:v>41022</c:v>
                </c:pt>
                <c:pt idx="161">
                  <c:v>41023</c:v>
                </c:pt>
                <c:pt idx="162">
                  <c:v>41024</c:v>
                </c:pt>
                <c:pt idx="163">
                  <c:v>41025</c:v>
                </c:pt>
                <c:pt idx="164">
                  <c:v>41026</c:v>
                </c:pt>
                <c:pt idx="165">
                  <c:v>41027</c:v>
                </c:pt>
                <c:pt idx="166">
                  <c:v>41028</c:v>
                </c:pt>
                <c:pt idx="167">
                  <c:v>41029</c:v>
                </c:pt>
                <c:pt idx="168">
                  <c:v>41030</c:v>
                </c:pt>
                <c:pt idx="169">
                  <c:v>41031</c:v>
                </c:pt>
                <c:pt idx="170">
                  <c:v>41032</c:v>
                </c:pt>
                <c:pt idx="171">
                  <c:v>41033</c:v>
                </c:pt>
                <c:pt idx="172">
                  <c:v>41034</c:v>
                </c:pt>
                <c:pt idx="173">
                  <c:v>41035</c:v>
                </c:pt>
                <c:pt idx="174">
                  <c:v>41036</c:v>
                </c:pt>
                <c:pt idx="175">
                  <c:v>41037</c:v>
                </c:pt>
                <c:pt idx="176">
                  <c:v>41038</c:v>
                </c:pt>
                <c:pt idx="177">
                  <c:v>41039</c:v>
                </c:pt>
                <c:pt idx="178">
                  <c:v>41040</c:v>
                </c:pt>
                <c:pt idx="179">
                  <c:v>41041</c:v>
                </c:pt>
                <c:pt idx="180">
                  <c:v>41042</c:v>
                </c:pt>
                <c:pt idx="181">
                  <c:v>41043</c:v>
                </c:pt>
                <c:pt idx="182">
                  <c:v>41044</c:v>
                </c:pt>
                <c:pt idx="183">
                  <c:v>41045</c:v>
                </c:pt>
                <c:pt idx="184">
                  <c:v>41046</c:v>
                </c:pt>
                <c:pt idx="185">
                  <c:v>41047</c:v>
                </c:pt>
                <c:pt idx="186">
                  <c:v>41048</c:v>
                </c:pt>
                <c:pt idx="187">
                  <c:v>41049</c:v>
                </c:pt>
                <c:pt idx="188">
                  <c:v>41050</c:v>
                </c:pt>
                <c:pt idx="189">
                  <c:v>41051</c:v>
                </c:pt>
                <c:pt idx="190">
                  <c:v>41052</c:v>
                </c:pt>
                <c:pt idx="191">
                  <c:v>41053</c:v>
                </c:pt>
                <c:pt idx="192">
                  <c:v>41054</c:v>
                </c:pt>
                <c:pt idx="193">
                  <c:v>41055</c:v>
                </c:pt>
                <c:pt idx="194">
                  <c:v>41056</c:v>
                </c:pt>
                <c:pt idx="195">
                  <c:v>41057</c:v>
                </c:pt>
                <c:pt idx="196">
                  <c:v>41058</c:v>
                </c:pt>
                <c:pt idx="197">
                  <c:v>41059</c:v>
                </c:pt>
                <c:pt idx="198">
                  <c:v>41060</c:v>
                </c:pt>
                <c:pt idx="199">
                  <c:v>41061</c:v>
                </c:pt>
                <c:pt idx="200">
                  <c:v>41062</c:v>
                </c:pt>
                <c:pt idx="201">
                  <c:v>41063</c:v>
                </c:pt>
                <c:pt idx="202">
                  <c:v>41064</c:v>
                </c:pt>
                <c:pt idx="203">
                  <c:v>41065</c:v>
                </c:pt>
                <c:pt idx="204">
                  <c:v>41066</c:v>
                </c:pt>
                <c:pt idx="205">
                  <c:v>41067</c:v>
                </c:pt>
                <c:pt idx="206">
                  <c:v>41068</c:v>
                </c:pt>
                <c:pt idx="207">
                  <c:v>41069</c:v>
                </c:pt>
                <c:pt idx="208">
                  <c:v>41070</c:v>
                </c:pt>
                <c:pt idx="209">
                  <c:v>41071</c:v>
                </c:pt>
                <c:pt idx="210">
                  <c:v>41072</c:v>
                </c:pt>
                <c:pt idx="211">
                  <c:v>41073</c:v>
                </c:pt>
                <c:pt idx="212">
                  <c:v>41074</c:v>
                </c:pt>
              </c:numCache>
            </c:numRef>
          </c:cat>
          <c:val>
            <c:numRef>
              <c:f>raw_production!$O$16:$O$228</c:f>
              <c:numCache>
                <c:formatCode>General</c:formatCode>
                <c:ptCount val="2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BD9-47D8-B804-49765F86C6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6745224"/>
        <c:axId val="1036742600"/>
      </c:lineChart>
      <c:dateAx>
        <c:axId val="10367452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742600"/>
        <c:crosses val="autoZero"/>
        <c:auto val="1"/>
        <c:lblOffset val="100"/>
        <c:baseTimeUnit val="days"/>
      </c:dateAx>
      <c:valAx>
        <c:axId val="1036742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745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</a:t>
            </a:r>
            <a:r>
              <a:rPr lang="en-US" altLang="zh-CN"/>
              <a:t>aw - Index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raw_production!$T$1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raw_production!$S$2:$S$228</c:f>
              <c:numCache>
                <c:formatCode>m/d/yyyy</c:formatCode>
                <c:ptCount val="227"/>
                <c:pt idx="0">
                  <c:v>40848</c:v>
                </c:pt>
                <c:pt idx="1">
                  <c:v>40849</c:v>
                </c:pt>
                <c:pt idx="2">
                  <c:v>40850</c:v>
                </c:pt>
                <c:pt idx="3">
                  <c:v>40851</c:v>
                </c:pt>
                <c:pt idx="4">
                  <c:v>40852</c:v>
                </c:pt>
                <c:pt idx="5">
                  <c:v>40853</c:v>
                </c:pt>
                <c:pt idx="6">
                  <c:v>40854</c:v>
                </c:pt>
                <c:pt idx="7">
                  <c:v>40855</c:v>
                </c:pt>
                <c:pt idx="8">
                  <c:v>40856</c:v>
                </c:pt>
                <c:pt idx="9">
                  <c:v>40857</c:v>
                </c:pt>
                <c:pt idx="10">
                  <c:v>40858</c:v>
                </c:pt>
                <c:pt idx="11">
                  <c:v>40859</c:v>
                </c:pt>
                <c:pt idx="12">
                  <c:v>40860</c:v>
                </c:pt>
                <c:pt idx="13">
                  <c:v>40861</c:v>
                </c:pt>
                <c:pt idx="14">
                  <c:v>40862</c:v>
                </c:pt>
                <c:pt idx="15">
                  <c:v>40863</c:v>
                </c:pt>
                <c:pt idx="16">
                  <c:v>40864</c:v>
                </c:pt>
                <c:pt idx="17">
                  <c:v>40865</c:v>
                </c:pt>
                <c:pt idx="18">
                  <c:v>40866</c:v>
                </c:pt>
                <c:pt idx="19">
                  <c:v>40867</c:v>
                </c:pt>
                <c:pt idx="20">
                  <c:v>40868</c:v>
                </c:pt>
                <c:pt idx="21">
                  <c:v>40869</c:v>
                </c:pt>
                <c:pt idx="22">
                  <c:v>40870</c:v>
                </c:pt>
                <c:pt idx="23">
                  <c:v>40871</c:v>
                </c:pt>
                <c:pt idx="24">
                  <c:v>40872</c:v>
                </c:pt>
                <c:pt idx="25">
                  <c:v>40873</c:v>
                </c:pt>
                <c:pt idx="26">
                  <c:v>40874</c:v>
                </c:pt>
                <c:pt idx="27">
                  <c:v>40875</c:v>
                </c:pt>
                <c:pt idx="28">
                  <c:v>40876</c:v>
                </c:pt>
                <c:pt idx="29">
                  <c:v>40877</c:v>
                </c:pt>
                <c:pt idx="30">
                  <c:v>40878</c:v>
                </c:pt>
                <c:pt idx="31">
                  <c:v>40879</c:v>
                </c:pt>
                <c:pt idx="32">
                  <c:v>40880</c:v>
                </c:pt>
                <c:pt idx="33">
                  <c:v>40881</c:v>
                </c:pt>
                <c:pt idx="34">
                  <c:v>40882</c:v>
                </c:pt>
                <c:pt idx="35">
                  <c:v>40883</c:v>
                </c:pt>
                <c:pt idx="36">
                  <c:v>40884</c:v>
                </c:pt>
                <c:pt idx="37">
                  <c:v>40885</c:v>
                </c:pt>
                <c:pt idx="38">
                  <c:v>40886</c:v>
                </c:pt>
                <c:pt idx="39">
                  <c:v>40887</c:v>
                </c:pt>
                <c:pt idx="40">
                  <c:v>40888</c:v>
                </c:pt>
                <c:pt idx="41">
                  <c:v>40889</c:v>
                </c:pt>
                <c:pt idx="42">
                  <c:v>40890</c:v>
                </c:pt>
                <c:pt idx="43">
                  <c:v>40891</c:v>
                </c:pt>
                <c:pt idx="44">
                  <c:v>40892</c:v>
                </c:pt>
                <c:pt idx="45">
                  <c:v>40893</c:v>
                </c:pt>
                <c:pt idx="46">
                  <c:v>40894</c:v>
                </c:pt>
                <c:pt idx="47">
                  <c:v>40895</c:v>
                </c:pt>
                <c:pt idx="48">
                  <c:v>40896</c:v>
                </c:pt>
                <c:pt idx="49">
                  <c:v>40897</c:v>
                </c:pt>
                <c:pt idx="50">
                  <c:v>40898</c:v>
                </c:pt>
                <c:pt idx="51">
                  <c:v>40899</c:v>
                </c:pt>
                <c:pt idx="52">
                  <c:v>40900</c:v>
                </c:pt>
                <c:pt idx="53">
                  <c:v>40901</c:v>
                </c:pt>
                <c:pt idx="54">
                  <c:v>40902</c:v>
                </c:pt>
                <c:pt idx="55">
                  <c:v>40903</c:v>
                </c:pt>
                <c:pt idx="56">
                  <c:v>40904</c:v>
                </c:pt>
                <c:pt idx="57">
                  <c:v>40905</c:v>
                </c:pt>
                <c:pt idx="58">
                  <c:v>40906</c:v>
                </c:pt>
                <c:pt idx="59">
                  <c:v>40907</c:v>
                </c:pt>
                <c:pt idx="60">
                  <c:v>40908</c:v>
                </c:pt>
                <c:pt idx="61">
                  <c:v>40909</c:v>
                </c:pt>
                <c:pt idx="62">
                  <c:v>40910</c:v>
                </c:pt>
                <c:pt idx="63">
                  <c:v>40911</c:v>
                </c:pt>
                <c:pt idx="64">
                  <c:v>40912</c:v>
                </c:pt>
                <c:pt idx="65">
                  <c:v>40913</c:v>
                </c:pt>
                <c:pt idx="66">
                  <c:v>40914</c:v>
                </c:pt>
                <c:pt idx="67">
                  <c:v>40915</c:v>
                </c:pt>
                <c:pt idx="68">
                  <c:v>40916</c:v>
                </c:pt>
                <c:pt idx="69">
                  <c:v>40917</c:v>
                </c:pt>
                <c:pt idx="70">
                  <c:v>40918</c:v>
                </c:pt>
                <c:pt idx="71">
                  <c:v>40919</c:v>
                </c:pt>
                <c:pt idx="72">
                  <c:v>40920</c:v>
                </c:pt>
                <c:pt idx="73">
                  <c:v>40921</c:v>
                </c:pt>
                <c:pt idx="74">
                  <c:v>40922</c:v>
                </c:pt>
                <c:pt idx="75">
                  <c:v>40923</c:v>
                </c:pt>
                <c:pt idx="76">
                  <c:v>40924</c:v>
                </c:pt>
                <c:pt idx="77">
                  <c:v>40925</c:v>
                </c:pt>
                <c:pt idx="78">
                  <c:v>40926</c:v>
                </c:pt>
                <c:pt idx="79">
                  <c:v>40927</c:v>
                </c:pt>
                <c:pt idx="80">
                  <c:v>40928</c:v>
                </c:pt>
                <c:pt idx="81">
                  <c:v>40929</c:v>
                </c:pt>
                <c:pt idx="82">
                  <c:v>40930</c:v>
                </c:pt>
                <c:pt idx="83">
                  <c:v>40931</c:v>
                </c:pt>
                <c:pt idx="84">
                  <c:v>40932</c:v>
                </c:pt>
                <c:pt idx="85">
                  <c:v>40933</c:v>
                </c:pt>
                <c:pt idx="86">
                  <c:v>40934</c:v>
                </c:pt>
                <c:pt idx="87">
                  <c:v>40935</c:v>
                </c:pt>
                <c:pt idx="88">
                  <c:v>40936</c:v>
                </c:pt>
                <c:pt idx="89">
                  <c:v>40937</c:v>
                </c:pt>
                <c:pt idx="90">
                  <c:v>40938</c:v>
                </c:pt>
                <c:pt idx="91">
                  <c:v>40939</c:v>
                </c:pt>
                <c:pt idx="92">
                  <c:v>40940</c:v>
                </c:pt>
                <c:pt idx="93">
                  <c:v>40941</c:v>
                </c:pt>
                <c:pt idx="94">
                  <c:v>40942</c:v>
                </c:pt>
                <c:pt idx="95">
                  <c:v>40943</c:v>
                </c:pt>
                <c:pt idx="96">
                  <c:v>40944</c:v>
                </c:pt>
                <c:pt idx="97">
                  <c:v>40945</c:v>
                </c:pt>
                <c:pt idx="98">
                  <c:v>40946</c:v>
                </c:pt>
                <c:pt idx="99">
                  <c:v>40947</c:v>
                </c:pt>
                <c:pt idx="100">
                  <c:v>40948</c:v>
                </c:pt>
                <c:pt idx="101">
                  <c:v>40949</c:v>
                </c:pt>
                <c:pt idx="102">
                  <c:v>40950</c:v>
                </c:pt>
                <c:pt idx="103">
                  <c:v>40951</c:v>
                </c:pt>
                <c:pt idx="104">
                  <c:v>40952</c:v>
                </c:pt>
                <c:pt idx="105">
                  <c:v>40953</c:v>
                </c:pt>
                <c:pt idx="106">
                  <c:v>40954</c:v>
                </c:pt>
                <c:pt idx="107">
                  <c:v>40955</c:v>
                </c:pt>
                <c:pt idx="108">
                  <c:v>40956</c:v>
                </c:pt>
                <c:pt idx="109">
                  <c:v>40957</c:v>
                </c:pt>
                <c:pt idx="110">
                  <c:v>40958</c:v>
                </c:pt>
                <c:pt idx="111">
                  <c:v>40959</c:v>
                </c:pt>
                <c:pt idx="112">
                  <c:v>40960</c:v>
                </c:pt>
                <c:pt idx="113">
                  <c:v>40961</c:v>
                </c:pt>
                <c:pt idx="114">
                  <c:v>40962</c:v>
                </c:pt>
                <c:pt idx="115">
                  <c:v>40963</c:v>
                </c:pt>
                <c:pt idx="116">
                  <c:v>40964</c:v>
                </c:pt>
                <c:pt idx="117">
                  <c:v>40965</c:v>
                </c:pt>
                <c:pt idx="118">
                  <c:v>40966</c:v>
                </c:pt>
                <c:pt idx="119">
                  <c:v>40967</c:v>
                </c:pt>
                <c:pt idx="120">
                  <c:v>40968</c:v>
                </c:pt>
                <c:pt idx="121">
                  <c:v>40969</c:v>
                </c:pt>
                <c:pt idx="122">
                  <c:v>40970</c:v>
                </c:pt>
                <c:pt idx="123">
                  <c:v>40971</c:v>
                </c:pt>
                <c:pt idx="124">
                  <c:v>40972</c:v>
                </c:pt>
                <c:pt idx="125">
                  <c:v>40973</c:v>
                </c:pt>
                <c:pt idx="126">
                  <c:v>40974</c:v>
                </c:pt>
                <c:pt idx="127">
                  <c:v>40975</c:v>
                </c:pt>
                <c:pt idx="128">
                  <c:v>40976</c:v>
                </c:pt>
                <c:pt idx="129">
                  <c:v>40977</c:v>
                </c:pt>
                <c:pt idx="130">
                  <c:v>40978</c:v>
                </c:pt>
                <c:pt idx="131">
                  <c:v>40979</c:v>
                </c:pt>
                <c:pt idx="132">
                  <c:v>40980</c:v>
                </c:pt>
                <c:pt idx="133">
                  <c:v>40981</c:v>
                </c:pt>
                <c:pt idx="134">
                  <c:v>40982</c:v>
                </c:pt>
                <c:pt idx="135">
                  <c:v>40983</c:v>
                </c:pt>
                <c:pt idx="136">
                  <c:v>40984</c:v>
                </c:pt>
                <c:pt idx="137">
                  <c:v>40985</c:v>
                </c:pt>
                <c:pt idx="138">
                  <c:v>40986</c:v>
                </c:pt>
                <c:pt idx="139">
                  <c:v>40987</c:v>
                </c:pt>
                <c:pt idx="140">
                  <c:v>40988</c:v>
                </c:pt>
                <c:pt idx="141">
                  <c:v>40989</c:v>
                </c:pt>
                <c:pt idx="142">
                  <c:v>40990</c:v>
                </c:pt>
                <c:pt idx="143">
                  <c:v>40991</c:v>
                </c:pt>
                <c:pt idx="144">
                  <c:v>40992</c:v>
                </c:pt>
                <c:pt idx="145">
                  <c:v>40993</c:v>
                </c:pt>
                <c:pt idx="146">
                  <c:v>40994</c:v>
                </c:pt>
                <c:pt idx="147">
                  <c:v>40995</c:v>
                </c:pt>
                <c:pt idx="148">
                  <c:v>40996</c:v>
                </c:pt>
                <c:pt idx="149">
                  <c:v>40997</c:v>
                </c:pt>
                <c:pt idx="150">
                  <c:v>40998</c:v>
                </c:pt>
                <c:pt idx="151">
                  <c:v>40999</c:v>
                </c:pt>
                <c:pt idx="152">
                  <c:v>41000</c:v>
                </c:pt>
                <c:pt idx="153">
                  <c:v>41001</c:v>
                </c:pt>
                <c:pt idx="154">
                  <c:v>41002</c:v>
                </c:pt>
                <c:pt idx="155">
                  <c:v>41003</c:v>
                </c:pt>
                <c:pt idx="156">
                  <c:v>41004</c:v>
                </c:pt>
                <c:pt idx="157">
                  <c:v>41005</c:v>
                </c:pt>
                <c:pt idx="158">
                  <c:v>41006</c:v>
                </c:pt>
                <c:pt idx="159">
                  <c:v>41007</c:v>
                </c:pt>
                <c:pt idx="160">
                  <c:v>41008</c:v>
                </c:pt>
                <c:pt idx="161">
                  <c:v>41009</c:v>
                </c:pt>
                <c:pt idx="162">
                  <c:v>41010</c:v>
                </c:pt>
                <c:pt idx="163">
                  <c:v>41011</c:v>
                </c:pt>
                <c:pt idx="164">
                  <c:v>41012</c:v>
                </c:pt>
                <c:pt idx="165">
                  <c:v>41013</c:v>
                </c:pt>
                <c:pt idx="166">
                  <c:v>41014</c:v>
                </c:pt>
                <c:pt idx="167">
                  <c:v>41015</c:v>
                </c:pt>
                <c:pt idx="168">
                  <c:v>41016</c:v>
                </c:pt>
                <c:pt idx="169">
                  <c:v>41017</c:v>
                </c:pt>
                <c:pt idx="170">
                  <c:v>41018</c:v>
                </c:pt>
                <c:pt idx="171">
                  <c:v>41019</c:v>
                </c:pt>
                <c:pt idx="172">
                  <c:v>41020</c:v>
                </c:pt>
                <c:pt idx="173">
                  <c:v>41021</c:v>
                </c:pt>
                <c:pt idx="174">
                  <c:v>41022</c:v>
                </c:pt>
                <c:pt idx="175">
                  <c:v>41023</c:v>
                </c:pt>
                <c:pt idx="176">
                  <c:v>41024</c:v>
                </c:pt>
                <c:pt idx="177">
                  <c:v>41025</c:v>
                </c:pt>
                <c:pt idx="178">
                  <c:v>41026</c:v>
                </c:pt>
                <c:pt idx="179">
                  <c:v>41027</c:v>
                </c:pt>
                <c:pt idx="180">
                  <c:v>41028</c:v>
                </c:pt>
                <c:pt idx="181">
                  <c:v>41029</c:v>
                </c:pt>
                <c:pt idx="182">
                  <c:v>41030</c:v>
                </c:pt>
                <c:pt idx="183">
                  <c:v>41031</c:v>
                </c:pt>
                <c:pt idx="184">
                  <c:v>41032</c:v>
                </c:pt>
                <c:pt idx="185">
                  <c:v>41033</c:v>
                </c:pt>
                <c:pt idx="186">
                  <c:v>41034</c:v>
                </c:pt>
                <c:pt idx="187">
                  <c:v>41035</c:v>
                </c:pt>
                <c:pt idx="188">
                  <c:v>41036</c:v>
                </c:pt>
                <c:pt idx="189">
                  <c:v>41037</c:v>
                </c:pt>
                <c:pt idx="190">
                  <c:v>41038</c:v>
                </c:pt>
                <c:pt idx="191">
                  <c:v>41039</c:v>
                </c:pt>
                <c:pt idx="192">
                  <c:v>41040</c:v>
                </c:pt>
                <c:pt idx="193">
                  <c:v>41041</c:v>
                </c:pt>
                <c:pt idx="194">
                  <c:v>41042</c:v>
                </c:pt>
                <c:pt idx="195">
                  <c:v>41043</c:v>
                </c:pt>
                <c:pt idx="196">
                  <c:v>41044</c:v>
                </c:pt>
                <c:pt idx="197">
                  <c:v>41045</c:v>
                </c:pt>
                <c:pt idx="198">
                  <c:v>41046</c:v>
                </c:pt>
                <c:pt idx="199">
                  <c:v>41047</c:v>
                </c:pt>
                <c:pt idx="200">
                  <c:v>41048</c:v>
                </c:pt>
                <c:pt idx="201">
                  <c:v>41049</c:v>
                </c:pt>
                <c:pt idx="202">
                  <c:v>41050</c:v>
                </c:pt>
                <c:pt idx="203">
                  <c:v>41051</c:v>
                </c:pt>
                <c:pt idx="204">
                  <c:v>41052</c:v>
                </c:pt>
                <c:pt idx="205">
                  <c:v>41053</c:v>
                </c:pt>
                <c:pt idx="206">
                  <c:v>41054</c:v>
                </c:pt>
                <c:pt idx="207">
                  <c:v>41055</c:v>
                </c:pt>
                <c:pt idx="208">
                  <c:v>41056</c:v>
                </c:pt>
                <c:pt idx="209">
                  <c:v>41057</c:v>
                </c:pt>
                <c:pt idx="210">
                  <c:v>41058</c:v>
                </c:pt>
                <c:pt idx="211">
                  <c:v>41059</c:v>
                </c:pt>
                <c:pt idx="212">
                  <c:v>41060</c:v>
                </c:pt>
                <c:pt idx="213">
                  <c:v>41061</c:v>
                </c:pt>
                <c:pt idx="214">
                  <c:v>41062</c:v>
                </c:pt>
                <c:pt idx="215">
                  <c:v>41063</c:v>
                </c:pt>
                <c:pt idx="216">
                  <c:v>41064</c:v>
                </c:pt>
                <c:pt idx="217">
                  <c:v>41065</c:v>
                </c:pt>
                <c:pt idx="218">
                  <c:v>41066</c:v>
                </c:pt>
                <c:pt idx="219">
                  <c:v>41067</c:v>
                </c:pt>
                <c:pt idx="220">
                  <c:v>41068</c:v>
                </c:pt>
                <c:pt idx="221">
                  <c:v>41069</c:v>
                </c:pt>
                <c:pt idx="222">
                  <c:v>41070</c:v>
                </c:pt>
                <c:pt idx="223">
                  <c:v>41071</c:v>
                </c:pt>
                <c:pt idx="224">
                  <c:v>41072</c:v>
                </c:pt>
                <c:pt idx="225">
                  <c:v>41073</c:v>
                </c:pt>
                <c:pt idx="226">
                  <c:v>41074</c:v>
                </c:pt>
              </c:numCache>
            </c:numRef>
          </c:cat>
          <c:val>
            <c:numRef>
              <c:f>raw_production!$T$2:$T$228</c:f>
              <c:numCache>
                <c:formatCode>0.0%</c:formatCode>
                <c:ptCount val="227"/>
                <c:pt idx="14">
                  <c:v>1.3278271858900852E-3</c:v>
                </c:pt>
                <c:pt idx="15">
                  <c:v>6.7628860069842136E-3</c:v>
                </c:pt>
                <c:pt idx="16">
                  <c:v>1.800206809844156E-2</c:v>
                </c:pt>
                <c:pt idx="17">
                  <c:v>2.0342173524127569E-2</c:v>
                </c:pt>
                <c:pt idx="18">
                  <c:v>1.9179814479106442E-2</c:v>
                </c:pt>
                <c:pt idx="19">
                  <c:v>2.9301945484681825E-2</c:v>
                </c:pt>
                <c:pt idx="20">
                  <c:v>5.84905197438116E-2</c:v>
                </c:pt>
                <c:pt idx="21">
                  <c:v>8.2445416756142448E-2</c:v>
                </c:pt>
                <c:pt idx="22">
                  <c:v>8.6029551356390579E-2</c:v>
                </c:pt>
                <c:pt idx="23">
                  <c:v>9.5338209077702685E-2</c:v>
                </c:pt>
                <c:pt idx="24">
                  <c:v>9.6154505062295725E-2</c:v>
                </c:pt>
                <c:pt idx="25">
                  <c:v>0.103388579368941</c:v>
                </c:pt>
                <c:pt idx="26">
                  <c:v>0.15631714905529612</c:v>
                </c:pt>
                <c:pt idx="27">
                  <c:v>0.1743800137762247</c:v>
                </c:pt>
                <c:pt idx="28">
                  <c:v>0.19976858199911857</c:v>
                </c:pt>
                <c:pt idx="29">
                  <c:v>0.17628681298821364</c:v>
                </c:pt>
                <c:pt idx="30">
                  <c:v>0.20920853147423019</c:v>
                </c:pt>
                <c:pt idx="31">
                  <c:v>0.26506373476402195</c:v>
                </c:pt>
                <c:pt idx="32">
                  <c:v>0.27335164614454893</c:v>
                </c:pt>
                <c:pt idx="33">
                  <c:v>0.30542612027004945</c:v>
                </c:pt>
                <c:pt idx="34">
                  <c:v>0.34542057040693913</c:v>
                </c:pt>
                <c:pt idx="35">
                  <c:v>0.35860391268244218</c:v>
                </c:pt>
                <c:pt idx="36">
                  <c:v>0.41643119917646548</c:v>
                </c:pt>
                <c:pt idx="37">
                  <c:v>0.45000855133446016</c:v>
                </c:pt>
                <c:pt idx="38">
                  <c:v>0.49565616093792231</c:v>
                </c:pt>
                <c:pt idx="39">
                  <c:v>0.53546735268417367</c:v>
                </c:pt>
                <c:pt idx="40">
                  <c:v>0.54625438160896223</c:v>
                </c:pt>
                <c:pt idx="41">
                  <c:v>0.54704517196288371</c:v>
                </c:pt>
                <c:pt idx="42">
                  <c:v>0.55044412294611322</c:v>
                </c:pt>
                <c:pt idx="43">
                  <c:v>0.55663567993096952</c:v>
                </c:pt>
                <c:pt idx="44">
                  <c:v>0.59261871101461649</c:v>
                </c:pt>
                <c:pt idx="45">
                  <c:v>0.63425943236075266</c:v>
                </c:pt>
                <c:pt idx="46">
                  <c:v>0.6441350330621427</c:v>
                </c:pt>
                <c:pt idx="47">
                  <c:v>0.65547972624438711</c:v>
                </c:pt>
                <c:pt idx="48">
                  <c:v>0.68919515911235907</c:v>
                </c:pt>
                <c:pt idx="49">
                  <c:v>0.68906972989001458</c:v>
                </c:pt>
                <c:pt idx="50">
                  <c:v>0.68030727192020257</c:v>
                </c:pt>
                <c:pt idx="51">
                  <c:v>0.73374398556745957</c:v>
                </c:pt>
                <c:pt idx="52">
                  <c:v>0.73689261369529091</c:v>
                </c:pt>
                <c:pt idx="53">
                  <c:v>0.70860854842490573</c:v>
                </c:pt>
                <c:pt idx="54">
                  <c:v>0.76704676859799481</c:v>
                </c:pt>
                <c:pt idx="55">
                  <c:v>0.78592300527548042</c:v>
                </c:pt>
                <c:pt idx="56">
                  <c:v>0.80227195530695161</c:v>
                </c:pt>
                <c:pt idx="57">
                  <c:v>0.73379863015076785</c:v>
                </c:pt>
                <c:pt idx="58">
                  <c:v>0.79905834716999113</c:v>
                </c:pt>
                <c:pt idx="59">
                  <c:v>0.80397692420767231</c:v>
                </c:pt>
                <c:pt idx="60">
                  <c:v>0.66135640015091879</c:v>
                </c:pt>
                <c:pt idx="61">
                  <c:v>0.49098019137473736</c:v>
                </c:pt>
                <c:pt idx="62">
                  <c:v>0.38819509086091403</c:v>
                </c:pt>
                <c:pt idx="63">
                  <c:v>0.49221860409941431</c:v>
                </c:pt>
                <c:pt idx="64">
                  <c:v>0.74746388698718214</c:v>
                </c:pt>
                <c:pt idx="65">
                  <c:v>0.85820218452397279</c:v>
                </c:pt>
                <c:pt idx="66">
                  <c:v>0.91945271169944542</c:v>
                </c:pt>
                <c:pt idx="67">
                  <c:v>0.9178437290853263</c:v>
                </c:pt>
                <c:pt idx="68">
                  <c:v>0.92658720982368992</c:v>
                </c:pt>
                <c:pt idx="69">
                  <c:v>0.95613577246487846</c:v>
                </c:pt>
                <c:pt idx="70">
                  <c:v>0.91340760219784867</c:v>
                </c:pt>
                <c:pt idx="71">
                  <c:v>0.91481788118414797</c:v>
                </c:pt>
                <c:pt idx="72">
                  <c:v>0.83909888693687973</c:v>
                </c:pt>
                <c:pt idx="73">
                  <c:v>0.93031774848104165</c:v>
                </c:pt>
                <c:pt idx="74">
                  <c:v>0.91584389656554988</c:v>
                </c:pt>
                <c:pt idx="75">
                  <c:v>0.93405923053043904</c:v>
                </c:pt>
                <c:pt idx="76">
                  <c:v>0.92762435677715793</c:v>
                </c:pt>
                <c:pt idx="77">
                  <c:v>0.91733720636769134</c:v>
                </c:pt>
                <c:pt idx="78">
                  <c:v>0.88467804243850201</c:v>
                </c:pt>
                <c:pt idx="79">
                  <c:v>0.95177309368751994</c:v>
                </c:pt>
                <c:pt idx="80">
                  <c:v>0.95225600705009372</c:v>
                </c:pt>
                <c:pt idx="81">
                  <c:v>0.91383627628792863</c:v>
                </c:pt>
                <c:pt idx="82">
                  <c:v>1</c:v>
                </c:pt>
                <c:pt idx="83">
                  <c:v>0.97322901790945371</c:v>
                </c:pt>
                <c:pt idx="84">
                  <c:v>0.97024789895195751</c:v>
                </c:pt>
                <c:pt idx="85">
                  <c:v>0.9448421050193575</c:v>
                </c:pt>
                <c:pt idx="86">
                  <c:v>0.89637415457410863</c:v>
                </c:pt>
                <c:pt idx="87">
                  <c:v>0.86588237576119553</c:v>
                </c:pt>
                <c:pt idx="88">
                  <c:v>0.92388281682621665</c:v>
                </c:pt>
                <c:pt idx="89">
                  <c:v>0.8250091538724148</c:v>
                </c:pt>
                <c:pt idx="90">
                  <c:v>0.77799282411674375</c:v>
                </c:pt>
                <c:pt idx="91">
                  <c:v>0.83125655689763878</c:v>
                </c:pt>
                <c:pt idx="92">
                  <c:v>0.77389937304930734</c:v>
                </c:pt>
                <c:pt idx="93">
                  <c:v>0.83538084053790906</c:v>
                </c:pt>
                <c:pt idx="94">
                  <c:v>0.85734621150551371</c:v>
                </c:pt>
                <c:pt idx="95">
                  <c:v>0.85092885296966025</c:v>
                </c:pt>
                <c:pt idx="96">
                  <c:v>0.87781503018443596</c:v>
                </c:pt>
                <c:pt idx="97">
                  <c:v>0.87214853888707389</c:v>
                </c:pt>
                <c:pt idx="98">
                  <c:v>0.90768788490504393</c:v>
                </c:pt>
                <c:pt idx="99">
                  <c:v>0.92149856147230225</c:v>
                </c:pt>
                <c:pt idx="100">
                  <c:v>0.9334844997925239</c:v>
                </c:pt>
                <c:pt idx="101">
                  <c:v>0.80397635966760272</c:v>
                </c:pt>
                <c:pt idx="102">
                  <c:v>0.78868593673517895</c:v>
                </c:pt>
                <c:pt idx="103">
                  <c:v>0.90887068319552888</c:v>
                </c:pt>
                <c:pt idx="104">
                  <c:v>0.97733975258814754</c:v>
                </c:pt>
                <c:pt idx="105">
                  <c:v>0.95380684203741473</c:v>
                </c:pt>
                <c:pt idx="106">
                  <c:v>0.99576801948560656</c:v>
                </c:pt>
                <c:pt idx="107">
                  <c:v>0.91826668539781886</c:v>
                </c:pt>
                <c:pt idx="108">
                  <c:v>0.95446473386965913</c:v>
                </c:pt>
                <c:pt idx="109">
                  <c:v>0.98758340446175674</c:v>
                </c:pt>
                <c:pt idx="110">
                  <c:v>0.9758080974876665</c:v>
                </c:pt>
                <c:pt idx="111">
                  <c:v>0.9551461337292686</c:v>
                </c:pt>
                <c:pt idx="112">
                  <c:v>0.95375441218821444</c:v>
                </c:pt>
                <c:pt idx="113">
                  <c:v>0.95298135418252305</c:v>
                </c:pt>
                <c:pt idx="114">
                  <c:v>0.91910035184597139</c:v>
                </c:pt>
                <c:pt idx="115">
                  <c:v>0.94096545181263203</c:v>
                </c:pt>
                <c:pt idx="116">
                  <c:v>0.94300360067996258</c:v>
                </c:pt>
                <c:pt idx="117">
                  <c:v>0.93099176589362709</c:v>
                </c:pt>
                <c:pt idx="118">
                  <c:v>0.95447286903675965</c:v>
                </c:pt>
                <c:pt idx="119">
                  <c:v>0.92737260085851914</c:v>
                </c:pt>
                <c:pt idx="121">
                  <c:v>0.89471327770008136</c:v>
                </c:pt>
                <c:pt idx="122">
                  <c:v>0.8988040218702823</c:v>
                </c:pt>
                <c:pt idx="123">
                  <c:v>0.94830952457982298</c:v>
                </c:pt>
                <c:pt idx="124">
                  <c:v>0.91420616583421888</c:v>
                </c:pt>
                <c:pt idx="125">
                  <c:v>0.71458775149264209</c:v>
                </c:pt>
                <c:pt idx="126">
                  <c:v>0.70982747727961826</c:v>
                </c:pt>
                <c:pt idx="127">
                  <c:v>0.78975287403366845</c:v>
                </c:pt>
                <c:pt idx="128">
                  <c:v>0.85088049070401017</c:v>
                </c:pt>
                <c:pt idx="129">
                  <c:v>0.90567874471187015</c:v>
                </c:pt>
                <c:pt idx="130">
                  <c:v>0.89484322324294829</c:v>
                </c:pt>
                <c:pt idx="131">
                  <c:v>0.89120825108600188</c:v>
                </c:pt>
                <c:pt idx="132">
                  <c:v>0.88513779518297475</c:v>
                </c:pt>
                <c:pt idx="133">
                  <c:v>0.89473583035194426</c:v>
                </c:pt>
                <c:pt idx="134">
                  <c:v>0.89221307450184473</c:v>
                </c:pt>
                <c:pt idx="135">
                  <c:v>0.87665116569923729</c:v>
                </c:pt>
                <c:pt idx="136">
                  <c:v>0.853636155519789</c:v>
                </c:pt>
                <c:pt idx="137">
                  <c:v>0.73802332954584737</c:v>
                </c:pt>
                <c:pt idx="138">
                  <c:v>0.75138107127556841</c:v>
                </c:pt>
                <c:pt idx="139">
                  <c:v>0.7092160369620254</c:v>
                </c:pt>
                <c:pt idx="140">
                  <c:v>0.73073817160092791</c:v>
                </c:pt>
                <c:pt idx="141">
                  <c:v>0.68822669786691548</c:v>
                </c:pt>
                <c:pt idx="142">
                  <c:v>0.67376769769777101</c:v>
                </c:pt>
                <c:pt idx="143">
                  <c:v>0.6517971011157051</c:v>
                </c:pt>
                <c:pt idx="144">
                  <c:v>0.61633577742993551</c:v>
                </c:pt>
                <c:pt idx="145">
                  <c:v>0.6045517996994445</c:v>
                </c:pt>
                <c:pt idx="146">
                  <c:v>0.55222597062350254</c:v>
                </c:pt>
                <c:pt idx="147">
                  <c:v>0.49937710241415229</c:v>
                </c:pt>
                <c:pt idx="148">
                  <c:v>0.50400899442603864</c:v>
                </c:pt>
                <c:pt idx="149">
                  <c:v>0.50799518288094203</c:v>
                </c:pt>
                <c:pt idx="150">
                  <c:v>0.48823214061216363</c:v>
                </c:pt>
                <c:pt idx="151">
                  <c:v>0.44833691924840902</c:v>
                </c:pt>
                <c:pt idx="152">
                  <c:v>0.25892646047781515</c:v>
                </c:pt>
                <c:pt idx="153">
                  <c:v>0.23892052122680807</c:v>
                </c:pt>
                <c:pt idx="154">
                  <c:v>0.17326448260590455</c:v>
                </c:pt>
                <c:pt idx="155">
                  <c:v>0.29353735521809199</c:v>
                </c:pt>
                <c:pt idx="156">
                  <c:v>0.1545588383560452</c:v>
                </c:pt>
                <c:pt idx="157">
                  <c:v>0.13901547252328886</c:v>
                </c:pt>
                <c:pt idx="158">
                  <c:v>5.2954220070890193E-2</c:v>
                </c:pt>
                <c:pt idx="159">
                  <c:v>-3.0310445648647449E-3</c:v>
                </c:pt>
                <c:pt idx="160">
                  <c:v>-2.0438811203092131E-3</c:v>
                </c:pt>
                <c:pt idx="161">
                  <c:v>-3.9563691591187181E-2</c:v>
                </c:pt>
                <c:pt idx="162">
                  <c:v>-6.4952115060208732E-2</c:v>
                </c:pt>
                <c:pt idx="163">
                  <c:v>-0.10296307538847081</c:v>
                </c:pt>
                <c:pt idx="164">
                  <c:v>-0.14060964681721316</c:v>
                </c:pt>
                <c:pt idx="165">
                  <c:v>-0.20665476934666785</c:v>
                </c:pt>
                <c:pt idx="166">
                  <c:v>-0.19891918080603746</c:v>
                </c:pt>
                <c:pt idx="167">
                  <c:v>-0.23638234909029443</c:v>
                </c:pt>
                <c:pt idx="168">
                  <c:v>-0.26649739149919899</c:v>
                </c:pt>
                <c:pt idx="169">
                  <c:v>-0.15260940913138554</c:v>
                </c:pt>
                <c:pt idx="170">
                  <c:v>-0.16406064115683261</c:v>
                </c:pt>
                <c:pt idx="171">
                  <c:v>-0.16546259679600575</c:v>
                </c:pt>
                <c:pt idx="172">
                  <c:v>-0.17230719635868641</c:v>
                </c:pt>
                <c:pt idx="173">
                  <c:v>-0.15514999865740414</c:v>
                </c:pt>
                <c:pt idx="174">
                  <c:v>-0.14994373779227657</c:v>
                </c:pt>
                <c:pt idx="175">
                  <c:v>-0.17589122963123466</c:v>
                </c:pt>
                <c:pt idx="176">
                  <c:v>-0.17815266133233132</c:v>
                </c:pt>
                <c:pt idx="177">
                  <c:v>-0.18007002757633517</c:v>
                </c:pt>
                <c:pt idx="178">
                  <c:v>-0.18076454213593071</c:v>
                </c:pt>
                <c:pt idx="179">
                  <c:v>-0.1792314539722239</c:v>
                </c:pt>
                <c:pt idx="180">
                  <c:v>-0.17135483174281024</c:v>
                </c:pt>
                <c:pt idx="181">
                  <c:v>-0.16012366901537098</c:v>
                </c:pt>
                <c:pt idx="182">
                  <c:v>-0.16386709076653863</c:v>
                </c:pt>
                <c:pt idx="183">
                  <c:v>-0.17673266936182985</c:v>
                </c:pt>
                <c:pt idx="184">
                  <c:v>-0.15629362655255119</c:v>
                </c:pt>
                <c:pt idx="185">
                  <c:v>-0.14613711650450015</c:v>
                </c:pt>
                <c:pt idx="186">
                  <c:v>-0.13689000812575736</c:v>
                </c:pt>
                <c:pt idx="187">
                  <c:v>-0.15203755899533222</c:v>
                </c:pt>
                <c:pt idx="188">
                  <c:v>-0.17312921012087731</c:v>
                </c:pt>
                <c:pt idx="189">
                  <c:v>-0.41154784075367007</c:v>
                </c:pt>
                <c:pt idx="190">
                  <c:v>-0.59878247525776285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-0.20954181276855005</c:v>
                </c:pt>
                <c:pt idx="195">
                  <c:v>-0.18903928091492145</c:v>
                </c:pt>
                <c:pt idx="196">
                  <c:v>-0.18513799060069228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F0-4ED5-8C99-90BE0BBC8EE8}"/>
            </c:ext>
          </c:extLst>
        </c:ser>
        <c:ser>
          <c:idx val="1"/>
          <c:order val="1"/>
          <c:tx>
            <c:strRef>
              <c:f>raw_production!$V$1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raw_production!$S$2:$S$228</c:f>
              <c:numCache>
                <c:formatCode>m/d/yyyy</c:formatCode>
                <c:ptCount val="227"/>
                <c:pt idx="0">
                  <c:v>40848</c:v>
                </c:pt>
                <c:pt idx="1">
                  <c:v>40849</c:v>
                </c:pt>
                <c:pt idx="2">
                  <c:v>40850</c:v>
                </c:pt>
                <c:pt idx="3">
                  <c:v>40851</c:v>
                </c:pt>
                <c:pt idx="4">
                  <c:v>40852</c:v>
                </c:pt>
                <c:pt idx="5">
                  <c:v>40853</c:v>
                </c:pt>
                <c:pt idx="6">
                  <c:v>40854</c:v>
                </c:pt>
                <c:pt idx="7">
                  <c:v>40855</c:v>
                </c:pt>
                <c:pt idx="8">
                  <c:v>40856</c:v>
                </c:pt>
                <c:pt idx="9">
                  <c:v>40857</c:v>
                </c:pt>
                <c:pt idx="10">
                  <c:v>40858</c:v>
                </c:pt>
                <c:pt idx="11">
                  <c:v>40859</c:v>
                </c:pt>
                <c:pt idx="12">
                  <c:v>40860</c:v>
                </c:pt>
                <c:pt idx="13">
                  <c:v>40861</c:v>
                </c:pt>
                <c:pt idx="14">
                  <c:v>40862</c:v>
                </c:pt>
                <c:pt idx="15">
                  <c:v>40863</c:v>
                </c:pt>
                <c:pt idx="16">
                  <c:v>40864</c:v>
                </c:pt>
                <c:pt idx="17">
                  <c:v>40865</c:v>
                </c:pt>
                <c:pt idx="18">
                  <c:v>40866</c:v>
                </c:pt>
                <c:pt idx="19">
                  <c:v>40867</c:v>
                </c:pt>
                <c:pt idx="20">
                  <c:v>40868</c:v>
                </c:pt>
                <c:pt idx="21">
                  <c:v>40869</c:v>
                </c:pt>
                <c:pt idx="22">
                  <c:v>40870</c:v>
                </c:pt>
                <c:pt idx="23">
                  <c:v>40871</c:v>
                </c:pt>
                <c:pt idx="24">
                  <c:v>40872</c:v>
                </c:pt>
                <c:pt idx="25">
                  <c:v>40873</c:v>
                </c:pt>
                <c:pt idx="26">
                  <c:v>40874</c:v>
                </c:pt>
                <c:pt idx="27">
                  <c:v>40875</c:v>
                </c:pt>
                <c:pt idx="28">
                  <c:v>40876</c:v>
                </c:pt>
                <c:pt idx="29">
                  <c:v>40877</c:v>
                </c:pt>
                <c:pt idx="30">
                  <c:v>40878</c:v>
                </c:pt>
                <c:pt idx="31">
                  <c:v>40879</c:v>
                </c:pt>
                <c:pt idx="32">
                  <c:v>40880</c:v>
                </c:pt>
                <c:pt idx="33">
                  <c:v>40881</c:v>
                </c:pt>
                <c:pt idx="34">
                  <c:v>40882</c:v>
                </c:pt>
                <c:pt idx="35">
                  <c:v>40883</c:v>
                </c:pt>
                <c:pt idx="36">
                  <c:v>40884</c:v>
                </c:pt>
                <c:pt idx="37">
                  <c:v>40885</c:v>
                </c:pt>
                <c:pt idx="38">
                  <c:v>40886</c:v>
                </c:pt>
                <c:pt idx="39">
                  <c:v>40887</c:v>
                </c:pt>
                <c:pt idx="40">
                  <c:v>40888</c:v>
                </c:pt>
                <c:pt idx="41">
                  <c:v>40889</c:v>
                </c:pt>
                <c:pt idx="42">
                  <c:v>40890</c:v>
                </c:pt>
                <c:pt idx="43">
                  <c:v>40891</c:v>
                </c:pt>
                <c:pt idx="44">
                  <c:v>40892</c:v>
                </c:pt>
                <c:pt idx="45">
                  <c:v>40893</c:v>
                </c:pt>
                <c:pt idx="46">
                  <c:v>40894</c:v>
                </c:pt>
                <c:pt idx="47">
                  <c:v>40895</c:v>
                </c:pt>
                <c:pt idx="48">
                  <c:v>40896</c:v>
                </c:pt>
                <c:pt idx="49">
                  <c:v>40897</c:v>
                </c:pt>
                <c:pt idx="50">
                  <c:v>40898</c:v>
                </c:pt>
                <c:pt idx="51">
                  <c:v>40899</c:v>
                </c:pt>
                <c:pt idx="52">
                  <c:v>40900</c:v>
                </c:pt>
                <c:pt idx="53">
                  <c:v>40901</c:v>
                </c:pt>
                <c:pt idx="54">
                  <c:v>40902</c:v>
                </c:pt>
                <c:pt idx="55">
                  <c:v>40903</c:v>
                </c:pt>
                <c:pt idx="56">
                  <c:v>40904</c:v>
                </c:pt>
                <c:pt idx="57">
                  <c:v>40905</c:v>
                </c:pt>
                <c:pt idx="58">
                  <c:v>40906</c:v>
                </c:pt>
                <c:pt idx="59">
                  <c:v>40907</c:v>
                </c:pt>
                <c:pt idx="60">
                  <c:v>40908</c:v>
                </c:pt>
                <c:pt idx="61">
                  <c:v>40909</c:v>
                </c:pt>
                <c:pt idx="62">
                  <c:v>40910</c:v>
                </c:pt>
                <c:pt idx="63">
                  <c:v>40911</c:v>
                </c:pt>
                <c:pt idx="64">
                  <c:v>40912</c:v>
                </c:pt>
                <c:pt idx="65">
                  <c:v>40913</c:v>
                </c:pt>
                <c:pt idx="66">
                  <c:v>40914</c:v>
                </c:pt>
                <c:pt idx="67">
                  <c:v>40915</c:v>
                </c:pt>
                <c:pt idx="68">
                  <c:v>40916</c:v>
                </c:pt>
                <c:pt idx="69">
                  <c:v>40917</c:v>
                </c:pt>
                <c:pt idx="70">
                  <c:v>40918</c:v>
                </c:pt>
                <c:pt idx="71">
                  <c:v>40919</c:v>
                </c:pt>
                <c:pt idx="72">
                  <c:v>40920</c:v>
                </c:pt>
                <c:pt idx="73">
                  <c:v>40921</c:v>
                </c:pt>
                <c:pt idx="74">
                  <c:v>40922</c:v>
                </c:pt>
                <c:pt idx="75">
                  <c:v>40923</c:v>
                </c:pt>
                <c:pt idx="76">
                  <c:v>40924</c:v>
                </c:pt>
                <c:pt idx="77">
                  <c:v>40925</c:v>
                </c:pt>
                <c:pt idx="78">
                  <c:v>40926</c:v>
                </c:pt>
                <c:pt idx="79">
                  <c:v>40927</c:v>
                </c:pt>
                <c:pt idx="80">
                  <c:v>40928</c:v>
                </c:pt>
                <c:pt idx="81">
                  <c:v>40929</c:v>
                </c:pt>
                <c:pt idx="82">
                  <c:v>40930</c:v>
                </c:pt>
                <c:pt idx="83">
                  <c:v>40931</c:v>
                </c:pt>
                <c:pt idx="84">
                  <c:v>40932</c:v>
                </c:pt>
                <c:pt idx="85">
                  <c:v>40933</c:v>
                </c:pt>
                <c:pt idx="86">
                  <c:v>40934</c:v>
                </c:pt>
                <c:pt idx="87">
                  <c:v>40935</c:v>
                </c:pt>
                <c:pt idx="88">
                  <c:v>40936</c:v>
                </c:pt>
                <c:pt idx="89">
                  <c:v>40937</c:v>
                </c:pt>
                <c:pt idx="90">
                  <c:v>40938</c:v>
                </c:pt>
                <c:pt idx="91">
                  <c:v>40939</c:v>
                </c:pt>
                <c:pt idx="92">
                  <c:v>40940</c:v>
                </c:pt>
                <c:pt idx="93">
                  <c:v>40941</c:v>
                </c:pt>
                <c:pt idx="94">
                  <c:v>40942</c:v>
                </c:pt>
                <c:pt idx="95">
                  <c:v>40943</c:v>
                </c:pt>
                <c:pt idx="96">
                  <c:v>40944</c:v>
                </c:pt>
                <c:pt idx="97">
                  <c:v>40945</c:v>
                </c:pt>
                <c:pt idx="98">
                  <c:v>40946</c:v>
                </c:pt>
                <c:pt idx="99">
                  <c:v>40947</c:v>
                </c:pt>
                <c:pt idx="100">
                  <c:v>40948</c:v>
                </c:pt>
                <c:pt idx="101">
                  <c:v>40949</c:v>
                </c:pt>
                <c:pt idx="102">
                  <c:v>40950</c:v>
                </c:pt>
                <c:pt idx="103">
                  <c:v>40951</c:v>
                </c:pt>
                <c:pt idx="104">
                  <c:v>40952</c:v>
                </c:pt>
                <c:pt idx="105">
                  <c:v>40953</c:v>
                </c:pt>
                <c:pt idx="106">
                  <c:v>40954</c:v>
                </c:pt>
                <c:pt idx="107">
                  <c:v>40955</c:v>
                </c:pt>
                <c:pt idx="108">
                  <c:v>40956</c:v>
                </c:pt>
                <c:pt idx="109">
                  <c:v>40957</c:v>
                </c:pt>
                <c:pt idx="110">
                  <c:v>40958</c:v>
                </c:pt>
                <c:pt idx="111">
                  <c:v>40959</c:v>
                </c:pt>
                <c:pt idx="112">
                  <c:v>40960</c:v>
                </c:pt>
                <c:pt idx="113">
                  <c:v>40961</c:v>
                </c:pt>
                <c:pt idx="114">
                  <c:v>40962</c:v>
                </c:pt>
                <c:pt idx="115">
                  <c:v>40963</c:v>
                </c:pt>
                <c:pt idx="116">
                  <c:v>40964</c:v>
                </c:pt>
                <c:pt idx="117">
                  <c:v>40965</c:v>
                </c:pt>
                <c:pt idx="118">
                  <c:v>40966</c:v>
                </c:pt>
                <c:pt idx="119">
                  <c:v>40967</c:v>
                </c:pt>
                <c:pt idx="120">
                  <c:v>40968</c:v>
                </c:pt>
                <c:pt idx="121">
                  <c:v>40969</c:v>
                </c:pt>
                <c:pt idx="122">
                  <c:v>40970</c:v>
                </c:pt>
                <c:pt idx="123">
                  <c:v>40971</c:v>
                </c:pt>
                <c:pt idx="124">
                  <c:v>40972</c:v>
                </c:pt>
                <c:pt idx="125">
                  <c:v>40973</c:v>
                </c:pt>
                <c:pt idx="126">
                  <c:v>40974</c:v>
                </c:pt>
                <c:pt idx="127">
                  <c:v>40975</c:v>
                </c:pt>
                <c:pt idx="128">
                  <c:v>40976</c:v>
                </c:pt>
                <c:pt idx="129">
                  <c:v>40977</c:v>
                </c:pt>
                <c:pt idx="130">
                  <c:v>40978</c:v>
                </c:pt>
                <c:pt idx="131">
                  <c:v>40979</c:v>
                </c:pt>
                <c:pt idx="132">
                  <c:v>40980</c:v>
                </c:pt>
                <c:pt idx="133">
                  <c:v>40981</c:v>
                </c:pt>
                <c:pt idx="134">
                  <c:v>40982</c:v>
                </c:pt>
                <c:pt idx="135">
                  <c:v>40983</c:v>
                </c:pt>
                <c:pt idx="136">
                  <c:v>40984</c:v>
                </c:pt>
                <c:pt idx="137">
                  <c:v>40985</c:v>
                </c:pt>
                <c:pt idx="138">
                  <c:v>40986</c:v>
                </c:pt>
                <c:pt idx="139">
                  <c:v>40987</c:v>
                </c:pt>
                <c:pt idx="140">
                  <c:v>40988</c:v>
                </c:pt>
                <c:pt idx="141">
                  <c:v>40989</c:v>
                </c:pt>
                <c:pt idx="142">
                  <c:v>40990</c:v>
                </c:pt>
                <c:pt idx="143">
                  <c:v>40991</c:v>
                </c:pt>
                <c:pt idx="144">
                  <c:v>40992</c:v>
                </c:pt>
                <c:pt idx="145">
                  <c:v>40993</c:v>
                </c:pt>
                <c:pt idx="146">
                  <c:v>40994</c:v>
                </c:pt>
                <c:pt idx="147">
                  <c:v>40995</c:v>
                </c:pt>
                <c:pt idx="148">
                  <c:v>40996</c:v>
                </c:pt>
                <c:pt idx="149">
                  <c:v>40997</c:v>
                </c:pt>
                <c:pt idx="150">
                  <c:v>40998</c:v>
                </c:pt>
                <c:pt idx="151">
                  <c:v>40999</c:v>
                </c:pt>
                <c:pt idx="152">
                  <c:v>41000</c:v>
                </c:pt>
                <c:pt idx="153">
                  <c:v>41001</c:v>
                </c:pt>
                <c:pt idx="154">
                  <c:v>41002</c:v>
                </c:pt>
                <c:pt idx="155">
                  <c:v>41003</c:v>
                </c:pt>
                <c:pt idx="156">
                  <c:v>41004</c:v>
                </c:pt>
                <c:pt idx="157">
                  <c:v>41005</c:v>
                </c:pt>
                <c:pt idx="158">
                  <c:v>41006</c:v>
                </c:pt>
                <c:pt idx="159">
                  <c:v>41007</c:v>
                </c:pt>
                <c:pt idx="160">
                  <c:v>41008</c:v>
                </c:pt>
                <c:pt idx="161">
                  <c:v>41009</c:v>
                </c:pt>
                <c:pt idx="162">
                  <c:v>41010</c:v>
                </c:pt>
                <c:pt idx="163">
                  <c:v>41011</c:v>
                </c:pt>
                <c:pt idx="164">
                  <c:v>41012</c:v>
                </c:pt>
                <c:pt idx="165">
                  <c:v>41013</c:v>
                </c:pt>
                <c:pt idx="166">
                  <c:v>41014</c:v>
                </c:pt>
                <c:pt idx="167">
                  <c:v>41015</c:v>
                </c:pt>
                <c:pt idx="168">
                  <c:v>41016</c:v>
                </c:pt>
                <c:pt idx="169">
                  <c:v>41017</c:v>
                </c:pt>
                <c:pt idx="170">
                  <c:v>41018</c:v>
                </c:pt>
                <c:pt idx="171">
                  <c:v>41019</c:v>
                </c:pt>
                <c:pt idx="172">
                  <c:v>41020</c:v>
                </c:pt>
                <c:pt idx="173">
                  <c:v>41021</c:v>
                </c:pt>
                <c:pt idx="174">
                  <c:v>41022</c:v>
                </c:pt>
                <c:pt idx="175">
                  <c:v>41023</c:v>
                </c:pt>
                <c:pt idx="176">
                  <c:v>41024</c:v>
                </c:pt>
                <c:pt idx="177">
                  <c:v>41025</c:v>
                </c:pt>
                <c:pt idx="178">
                  <c:v>41026</c:v>
                </c:pt>
                <c:pt idx="179">
                  <c:v>41027</c:v>
                </c:pt>
                <c:pt idx="180">
                  <c:v>41028</c:v>
                </c:pt>
                <c:pt idx="181">
                  <c:v>41029</c:v>
                </c:pt>
                <c:pt idx="182">
                  <c:v>41030</c:v>
                </c:pt>
                <c:pt idx="183">
                  <c:v>41031</c:v>
                </c:pt>
                <c:pt idx="184">
                  <c:v>41032</c:v>
                </c:pt>
                <c:pt idx="185">
                  <c:v>41033</c:v>
                </c:pt>
                <c:pt idx="186">
                  <c:v>41034</c:v>
                </c:pt>
                <c:pt idx="187">
                  <c:v>41035</c:v>
                </c:pt>
                <c:pt idx="188">
                  <c:v>41036</c:v>
                </c:pt>
                <c:pt idx="189">
                  <c:v>41037</c:v>
                </c:pt>
                <c:pt idx="190">
                  <c:v>41038</c:v>
                </c:pt>
                <c:pt idx="191">
                  <c:v>41039</c:v>
                </c:pt>
                <c:pt idx="192">
                  <c:v>41040</c:v>
                </c:pt>
                <c:pt idx="193">
                  <c:v>41041</c:v>
                </c:pt>
                <c:pt idx="194">
                  <c:v>41042</c:v>
                </c:pt>
                <c:pt idx="195">
                  <c:v>41043</c:v>
                </c:pt>
                <c:pt idx="196">
                  <c:v>41044</c:v>
                </c:pt>
                <c:pt idx="197">
                  <c:v>41045</c:v>
                </c:pt>
                <c:pt idx="198">
                  <c:v>41046</c:v>
                </c:pt>
                <c:pt idx="199">
                  <c:v>41047</c:v>
                </c:pt>
                <c:pt idx="200">
                  <c:v>41048</c:v>
                </c:pt>
                <c:pt idx="201">
                  <c:v>41049</c:v>
                </c:pt>
                <c:pt idx="202">
                  <c:v>41050</c:v>
                </c:pt>
                <c:pt idx="203">
                  <c:v>41051</c:v>
                </c:pt>
                <c:pt idx="204">
                  <c:v>41052</c:v>
                </c:pt>
                <c:pt idx="205">
                  <c:v>41053</c:v>
                </c:pt>
                <c:pt idx="206">
                  <c:v>41054</c:v>
                </c:pt>
                <c:pt idx="207">
                  <c:v>41055</c:v>
                </c:pt>
                <c:pt idx="208">
                  <c:v>41056</c:v>
                </c:pt>
                <c:pt idx="209">
                  <c:v>41057</c:v>
                </c:pt>
                <c:pt idx="210">
                  <c:v>41058</c:v>
                </c:pt>
                <c:pt idx="211">
                  <c:v>41059</c:v>
                </c:pt>
                <c:pt idx="212">
                  <c:v>41060</c:v>
                </c:pt>
                <c:pt idx="213">
                  <c:v>41061</c:v>
                </c:pt>
                <c:pt idx="214">
                  <c:v>41062</c:v>
                </c:pt>
                <c:pt idx="215">
                  <c:v>41063</c:v>
                </c:pt>
                <c:pt idx="216">
                  <c:v>41064</c:v>
                </c:pt>
                <c:pt idx="217">
                  <c:v>41065</c:v>
                </c:pt>
                <c:pt idx="218">
                  <c:v>41066</c:v>
                </c:pt>
                <c:pt idx="219">
                  <c:v>41067</c:v>
                </c:pt>
                <c:pt idx="220">
                  <c:v>41068</c:v>
                </c:pt>
                <c:pt idx="221">
                  <c:v>41069</c:v>
                </c:pt>
                <c:pt idx="222">
                  <c:v>41070</c:v>
                </c:pt>
                <c:pt idx="223">
                  <c:v>41071</c:v>
                </c:pt>
                <c:pt idx="224">
                  <c:v>41072</c:v>
                </c:pt>
                <c:pt idx="225">
                  <c:v>41073</c:v>
                </c:pt>
                <c:pt idx="226">
                  <c:v>41074</c:v>
                </c:pt>
              </c:numCache>
            </c:numRef>
          </c:cat>
          <c:val>
            <c:numRef>
              <c:f>raw_production!$V$2:$V$228</c:f>
              <c:numCache>
                <c:formatCode>0.0%</c:formatCode>
                <c:ptCount val="227"/>
                <c:pt idx="25">
                  <c:v>7.5214354140590578E-3</c:v>
                </c:pt>
                <c:pt idx="26">
                  <c:v>1.3883799148317265E-2</c:v>
                </c:pt>
                <c:pt idx="27">
                  <c:v>1.6154393717965749E-2</c:v>
                </c:pt>
                <c:pt idx="28">
                  <c:v>3.8184162057464111E-2</c:v>
                </c:pt>
                <c:pt idx="29">
                  <c:v>7.059864206249869E-2</c:v>
                </c:pt>
                <c:pt idx="30">
                  <c:v>9.6663523784883687E-2</c:v>
                </c:pt>
                <c:pt idx="31">
                  <c:v>0.13429400535623137</c:v>
                </c:pt>
                <c:pt idx="32">
                  <c:v>0.19217913027669198</c:v>
                </c:pt>
                <c:pt idx="33">
                  <c:v>0.22425107998685415</c:v>
                </c:pt>
                <c:pt idx="34">
                  <c:v>0.2796690156701232</c:v>
                </c:pt>
                <c:pt idx="35">
                  <c:v>0.31195182468481447</c:v>
                </c:pt>
                <c:pt idx="36">
                  <c:v>0.34176075406786882</c:v>
                </c:pt>
                <c:pt idx="37">
                  <c:v>0.37961458069658993</c:v>
                </c:pt>
                <c:pt idx="38">
                  <c:v>0.44551749445846811</c:v>
                </c:pt>
                <c:pt idx="39">
                  <c:v>0.45758284887176498</c:v>
                </c:pt>
                <c:pt idx="40">
                  <c:v>0.51443605317073549</c:v>
                </c:pt>
                <c:pt idx="41">
                  <c:v>0.61390820006852587</c:v>
                </c:pt>
                <c:pt idx="42">
                  <c:v>0.6320269517729411</c:v>
                </c:pt>
                <c:pt idx="43">
                  <c:v>0.63539605764591556</c:v>
                </c:pt>
                <c:pt idx="44">
                  <c:v>0.6590409185307422</c:v>
                </c:pt>
                <c:pt idx="45">
                  <c:v>0.64278011621483655</c:v>
                </c:pt>
                <c:pt idx="46">
                  <c:v>0.62132801532749216</c:v>
                </c:pt>
                <c:pt idx="47">
                  <c:v>0.6119361783359325</c:v>
                </c:pt>
                <c:pt idx="48">
                  <c:v>0.68732030962653146</c:v>
                </c:pt>
                <c:pt idx="49">
                  <c:v>0.71595723405891853</c:v>
                </c:pt>
                <c:pt idx="50">
                  <c:v>0.74306233786212228</c:v>
                </c:pt>
                <c:pt idx="51">
                  <c:v>0.75374815084154412</c:v>
                </c:pt>
                <c:pt idx="52">
                  <c:v>0.75630742809993612</c:v>
                </c:pt>
                <c:pt idx="53">
                  <c:v>0.79877983092209759</c:v>
                </c:pt>
                <c:pt idx="54">
                  <c:v>0.79057642279265161</c:v>
                </c:pt>
                <c:pt idx="55">
                  <c:v>0.77001808252512005</c:v>
                </c:pt>
                <c:pt idx="56">
                  <c:v>0.82221771472124661</c:v>
                </c:pt>
                <c:pt idx="57">
                  <c:v>0.79106714868086914</c:v>
                </c:pt>
                <c:pt idx="58">
                  <c:v>0.76470528281041517</c:v>
                </c:pt>
                <c:pt idx="59">
                  <c:v>0.76080909020984377</c:v>
                </c:pt>
                <c:pt idx="60">
                  <c:v>0.67407289229499845</c:v>
                </c:pt>
                <c:pt idx="61">
                  <c:v>0.50243497353350308</c:v>
                </c:pt>
                <c:pt idx="62">
                  <c:v>0.34353340652117631</c:v>
                </c:pt>
                <c:pt idx="63">
                  <c:v>0.48429526679765833</c:v>
                </c:pt>
                <c:pt idx="64">
                  <c:v>0.66686341050688358</c:v>
                </c:pt>
                <c:pt idx="65">
                  <c:v>0.8005642754753165</c:v>
                </c:pt>
                <c:pt idx="66">
                  <c:v>0.83682169343616708</c:v>
                </c:pt>
                <c:pt idx="67">
                  <c:v>0.84117547321534725</c:v>
                </c:pt>
                <c:pt idx="68">
                  <c:v>0.86105713266811823</c:v>
                </c:pt>
                <c:pt idx="69">
                  <c:v>0.86817834152617435</c:v>
                </c:pt>
                <c:pt idx="70">
                  <c:v>0.82019941962506493</c:v>
                </c:pt>
                <c:pt idx="71">
                  <c:v>0.83608404947870896</c:v>
                </c:pt>
                <c:pt idx="72">
                  <c:v>0.81493969554789791</c:v>
                </c:pt>
                <c:pt idx="73">
                  <c:v>0.8510711148093506</c:v>
                </c:pt>
                <c:pt idx="74">
                  <c:v>0.84758470327457081</c:v>
                </c:pt>
                <c:pt idx="75">
                  <c:v>0.85805636769199689</c:v>
                </c:pt>
                <c:pt idx="76">
                  <c:v>0.84657150009439885</c:v>
                </c:pt>
                <c:pt idx="77">
                  <c:v>0.83216313150736421</c:v>
                </c:pt>
                <c:pt idx="78">
                  <c:v>0.85958105040871002</c:v>
                </c:pt>
                <c:pt idx="79">
                  <c:v>0.89278787226157741</c:v>
                </c:pt>
                <c:pt idx="80">
                  <c:v>0.90647007572843963</c:v>
                </c:pt>
                <c:pt idx="81">
                  <c:v>0.89493699925180448</c:v>
                </c:pt>
                <c:pt idx="82">
                  <c:v>0.90523322541622642</c:v>
                </c:pt>
                <c:pt idx="83">
                  <c:v>0.8885573836977575</c:v>
                </c:pt>
                <c:pt idx="84">
                  <c:v>0.92866238261392653</c:v>
                </c:pt>
                <c:pt idx="85">
                  <c:v>0.91734553565809285</c:v>
                </c:pt>
                <c:pt idx="86">
                  <c:v>0.89941972016138716</c:v>
                </c:pt>
                <c:pt idx="87">
                  <c:v>0.87314590346197118</c:v>
                </c:pt>
                <c:pt idx="88">
                  <c:v>0.88040794624190044</c:v>
                </c:pt>
                <c:pt idx="89">
                  <c:v>0.8419073889421087</c:v>
                </c:pt>
                <c:pt idx="90">
                  <c:v>0.78556045059470558</c:v>
                </c:pt>
                <c:pt idx="91">
                  <c:v>0.6556193411695681</c:v>
                </c:pt>
                <c:pt idx="92">
                  <c:v>0.61373787470893215</c:v>
                </c:pt>
                <c:pt idx="93">
                  <c:v>0.69717872890896704</c:v>
                </c:pt>
                <c:pt idx="94">
                  <c:v>0.89000983700554137</c:v>
                </c:pt>
                <c:pt idx="95">
                  <c:v>0.85743576088553064</c:v>
                </c:pt>
                <c:pt idx="96">
                  <c:v>0.92209414940109402</c:v>
                </c:pt>
                <c:pt idx="97">
                  <c:v>0.8694599772045537</c:v>
                </c:pt>
                <c:pt idx="98">
                  <c:v>0.90176535231555743</c:v>
                </c:pt>
                <c:pt idx="99">
                  <c:v>0.92224525386158429</c:v>
                </c:pt>
                <c:pt idx="100">
                  <c:v>0.9203075455734181</c:v>
                </c:pt>
                <c:pt idx="101">
                  <c:v>0.94521684625658065</c:v>
                </c:pt>
                <c:pt idx="102">
                  <c:v>0.97958262790974149</c:v>
                </c:pt>
                <c:pt idx="103">
                  <c:v>0.97436614526155796</c:v>
                </c:pt>
                <c:pt idx="104">
                  <c:v>0.98652849920635677</c:v>
                </c:pt>
                <c:pt idx="105">
                  <c:v>1</c:v>
                </c:pt>
                <c:pt idx="106">
                  <c:v>0.94909637999873364</c:v>
                </c:pt>
                <c:pt idx="107">
                  <c:v>0.95569524582025789</c:v>
                </c:pt>
                <c:pt idx="108">
                  <c:v>0.92243915223304096</c:v>
                </c:pt>
                <c:pt idx="109">
                  <c:v>0.96943940815741969</c:v>
                </c:pt>
                <c:pt idx="110">
                  <c:v>0.95581789932242245</c:v>
                </c:pt>
                <c:pt idx="111">
                  <c:v>0.86189064617407418</c:v>
                </c:pt>
                <c:pt idx="112">
                  <c:v>0.92646203718595144</c:v>
                </c:pt>
                <c:pt idx="113">
                  <c:v>0.96149172301431152</c:v>
                </c:pt>
                <c:pt idx="114">
                  <c:v>0.99937066659208273</c:v>
                </c:pt>
                <c:pt idx="115">
                  <c:v>0.89329428365650165</c:v>
                </c:pt>
                <c:pt idx="116">
                  <c:v>0.9296445504191948</c:v>
                </c:pt>
                <c:pt idx="117">
                  <c:v>0.91823679017698534</c:v>
                </c:pt>
                <c:pt idx="118">
                  <c:v>0.87099020914474568</c:v>
                </c:pt>
                <c:pt idx="119">
                  <c:v>0.85401775248058476</c:v>
                </c:pt>
                <c:pt idx="121">
                  <c:v>0.83408554586709771</c:v>
                </c:pt>
                <c:pt idx="122">
                  <c:v>0.78125832558334241</c:v>
                </c:pt>
                <c:pt idx="123">
                  <c:v>0.80783155421611164</c:v>
                </c:pt>
                <c:pt idx="124">
                  <c:v>0.80444625937864744</c:v>
                </c:pt>
                <c:pt idx="125">
                  <c:v>0.82923185489228568</c:v>
                </c:pt>
                <c:pt idx="126">
                  <c:v>0.86717444672088295</c:v>
                </c:pt>
                <c:pt idx="127">
                  <c:v>0.86430139220059898</c:v>
                </c:pt>
                <c:pt idx="128">
                  <c:v>0.89570799448993599</c:v>
                </c:pt>
                <c:pt idx="129">
                  <c:v>0.82258179300892242</c:v>
                </c:pt>
                <c:pt idx="130">
                  <c:v>0.83234297781290156</c:v>
                </c:pt>
                <c:pt idx="131">
                  <c:v>0.78722991657984276</c:v>
                </c:pt>
                <c:pt idx="132">
                  <c:v>0.7999455258686422</c:v>
                </c:pt>
                <c:pt idx="133">
                  <c:v>0.78338561369405157</c:v>
                </c:pt>
                <c:pt idx="134">
                  <c:v>0.7379497688988832</c:v>
                </c:pt>
                <c:pt idx="135">
                  <c:v>0.70642187803735912</c:v>
                </c:pt>
                <c:pt idx="136">
                  <c:v>0.67919314738028014</c:v>
                </c:pt>
                <c:pt idx="137">
                  <c:v>0.67300325709210318</c:v>
                </c:pt>
                <c:pt idx="138">
                  <c:v>0.64294716350490988</c:v>
                </c:pt>
                <c:pt idx="139">
                  <c:v>0.6071677507324631</c:v>
                </c:pt>
                <c:pt idx="140">
                  <c:v>0.58553570284802336</c:v>
                </c:pt>
                <c:pt idx="141">
                  <c:v>0.4771049387809369</c:v>
                </c:pt>
                <c:pt idx="142">
                  <c:v>0.51038938263489553</c:v>
                </c:pt>
                <c:pt idx="143">
                  <c:v>0.49162086832481755</c:v>
                </c:pt>
                <c:pt idx="144">
                  <c:v>0.45344940459125321</c:v>
                </c:pt>
                <c:pt idx="145">
                  <c:v>0.39439685059192586</c:v>
                </c:pt>
                <c:pt idx="146">
                  <c:v>0.3944602527078323</c:v>
                </c:pt>
                <c:pt idx="147">
                  <c:v>0.38790962932920248</c:v>
                </c:pt>
                <c:pt idx="148">
                  <c:v>0.29486842830272597</c:v>
                </c:pt>
                <c:pt idx="149">
                  <c:v>0.27802597562425069</c:v>
                </c:pt>
                <c:pt idx="150">
                  <c:v>0.24177401738328488</c:v>
                </c:pt>
                <c:pt idx="151">
                  <c:v>0.35447418170628764</c:v>
                </c:pt>
                <c:pt idx="152">
                  <c:v>0.21650893987175809</c:v>
                </c:pt>
                <c:pt idx="153">
                  <c:v>0.17797788421869512</c:v>
                </c:pt>
                <c:pt idx="154">
                  <c:v>0.1032802008237142</c:v>
                </c:pt>
                <c:pt idx="155">
                  <c:v>7.2190217535712711E-2</c:v>
                </c:pt>
                <c:pt idx="156">
                  <c:v>5.3423258350765578E-2</c:v>
                </c:pt>
                <c:pt idx="157">
                  <c:v>3.2433868717383225E-5</c:v>
                </c:pt>
                <c:pt idx="158">
                  <c:v>-2.9296733817677025E-2</c:v>
                </c:pt>
                <c:pt idx="159">
                  <c:v>-7.2101642530990787E-2</c:v>
                </c:pt>
                <c:pt idx="160">
                  <c:v>-8.5170477795413008E-2</c:v>
                </c:pt>
                <c:pt idx="161">
                  <c:v>-0.10199082308354168</c:v>
                </c:pt>
                <c:pt idx="162">
                  <c:v>-0.22157596268818483</c:v>
                </c:pt>
                <c:pt idx="163">
                  <c:v>-0.1771321646586593</c:v>
                </c:pt>
                <c:pt idx="164">
                  <c:v>-0.20080103488543305</c:v>
                </c:pt>
                <c:pt idx="165">
                  <c:v>-0.25489119578214398</c:v>
                </c:pt>
                <c:pt idx="166">
                  <c:v>-0.27254442805098111</c:v>
                </c:pt>
                <c:pt idx="167">
                  <c:v>-0.28886115893184244</c:v>
                </c:pt>
                <c:pt idx="168">
                  <c:v>-0.26240374796342736</c:v>
                </c:pt>
                <c:pt idx="169">
                  <c:v>-0.23373510569117928</c:v>
                </c:pt>
                <c:pt idx="170">
                  <c:v>-0.20304401759304896</c:v>
                </c:pt>
                <c:pt idx="171">
                  <c:v>-0.28118322646510108</c:v>
                </c:pt>
                <c:pt idx="172">
                  <c:v>-0.23538160281376358</c:v>
                </c:pt>
                <c:pt idx="173">
                  <c:v>-6.1642217731501837E-2</c:v>
                </c:pt>
                <c:pt idx="174">
                  <c:v>-0.17587648502563075</c:v>
                </c:pt>
                <c:pt idx="175">
                  <c:v>-0.17223207725280473</c:v>
                </c:pt>
                <c:pt idx="176">
                  <c:v>-0.20912931173126875</c:v>
                </c:pt>
                <c:pt idx="177">
                  <c:v>-0.21583218074133489</c:v>
                </c:pt>
                <c:pt idx="178">
                  <c:v>-0.21728908685346149</c:v>
                </c:pt>
                <c:pt idx="179">
                  <c:v>-0.24256937997776659</c:v>
                </c:pt>
                <c:pt idx="180">
                  <c:v>-0.24655329729880188</c:v>
                </c:pt>
                <c:pt idx="181">
                  <c:v>-0.24443017110571447</c:v>
                </c:pt>
                <c:pt idx="182">
                  <c:v>-0.30073909279706823</c:v>
                </c:pt>
                <c:pt idx="183">
                  <c:v>-0.25888250833851006</c:v>
                </c:pt>
                <c:pt idx="184">
                  <c:v>-0.26367576200432535</c:v>
                </c:pt>
                <c:pt idx="185">
                  <c:v>-0.268893441763221</c:v>
                </c:pt>
                <c:pt idx="186">
                  <c:v>-0.28126478662479909</c:v>
                </c:pt>
                <c:pt idx="187">
                  <c:v>-0.26153147939670041</c:v>
                </c:pt>
                <c:pt idx="188">
                  <c:v>-0.24913898930850809</c:v>
                </c:pt>
                <c:pt idx="189">
                  <c:v>-0.27885470068736234</c:v>
                </c:pt>
                <c:pt idx="190">
                  <c:v>-0.26565230366895454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F0-4ED5-8C99-90BE0BBC8EE8}"/>
            </c:ext>
          </c:extLst>
        </c:ser>
        <c:ser>
          <c:idx val="2"/>
          <c:order val="2"/>
          <c:tx>
            <c:strRef>
              <c:f>raw_production!$X$1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raw_production!$S$2:$S$228</c:f>
              <c:numCache>
                <c:formatCode>m/d/yyyy</c:formatCode>
                <c:ptCount val="227"/>
                <c:pt idx="0">
                  <c:v>40848</c:v>
                </c:pt>
                <c:pt idx="1">
                  <c:v>40849</c:v>
                </c:pt>
                <c:pt idx="2">
                  <c:v>40850</c:v>
                </c:pt>
                <c:pt idx="3">
                  <c:v>40851</c:v>
                </c:pt>
                <c:pt idx="4">
                  <c:v>40852</c:v>
                </c:pt>
                <c:pt idx="5">
                  <c:v>40853</c:v>
                </c:pt>
                <c:pt idx="6">
                  <c:v>40854</c:v>
                </c:pt>
                <c:pt idx="7">
                  <c:v>40855</c:v>
                </c:pt>
                <c:pt idx="8">
                  <c:v>40856</c:v>
                </c:pt>
                <c:pt idx="9">
                  <c:v>40857</c:v>
                </c:pt>
                <c:pt idx="10">
                  <c:v>40858</c:v>
                </c:pt>
                <c:pt idx="11">
                  <c:v>40859</c:v>
                </c:pt>
                <c:pt idx="12">
                  <c:v>40860</c:v>
                </c:pt>
                <c:pt idx="13">
                  <c:v>40861</c:v>
                </c:pt>
                <c:pt idx="14">
                  <c:v>40862</c:v>
                </c:pt>
                <c:pt idx="15">
                  <c:v>40863</c:v>
                </c:pt>
                <c:pt idx="16">
                  <c:v>40864</c:v>
                </c:pt>
                <c:pt idx="17">
                  <c:v>40865</c:v>
                </c:pt>
                <c:pt idx="18">
                  <c:v>40866</c:v>
                </c:pt>
                <c:pt idx="19">
                  <c:v>40867</c:v>
                </c:pt>
                <c:pt idx="20">
                  <c:v>40868</c:v>
                </c:pt>
                <c:pt idx="21">
                  <c:v>40869</c:v>
                </c:pt>
                <c:pt idx="22">
                  <c:v>40870</c:v>
                </c:pt>
                <c:pt idx="23">
                  <c:v>40871</c:v>
                </c:pt>
                <c:pt idx="24">
                  <c:v>40872</c:v>
                </c:pt>
                <c:pt idx="25">
                  <c:v>40873</c:v>
                </c:pt>
                <c:pt idx="26">
                  <c:v>40874</c:v>
                </c:pt>
                <c:pt idx="27">
                  <c:v>40875</c:v>
                </c:pt>
                <c:pt idx="28">
                  <c:v>40876</c:v>
                </c:pt>
                <c:pt idx="29">
                  <c:v>40877</c:v>
                </c:pt>
                <c:pt idx="30">
                  <c:v>40878</c:v>
                </c:pt>
                <c:pt idx="31">
                  <c:v>40879</c:v>
                </c:pt>
                <c:pt idx="32">
                  <c:v>40880</c:v>
                </c:pt>
                <c:pt idx="33">
                  <c:v>40881</c:v>
                </c:pt>
                <c:pt idx="34">
                  <c:v>40882</c:v>
                </c:pt>
                <c:pt idx="35">
                  <c:v>40883</c:v>
                </c:pt>
                <c:pt idx="36">
                  <c:v>40884</c:v>
                </c:pt>
                <c:pt idx="37">
                  <c:v>40885</c:v>
                </c:pt>
                <c:pt idx="38">
                  <c:v>40886</c:v>
                </c:pt>
                <c:pt idx="39">
                  <c:v>40887</c:v>
                </c:pt>
                <c:pt idx="40">
                  <c:v>40888</c:v>
                </c:pt>
                <c:pt idx="41">
                  <c:v>40889</c:v>
                </c:pt>
                <c:pt idx="42">
                  <c:v>40890</c:v>
                </c:pt>
                <c:pt idx="43">
                  <c:v>40891</c:v>
                </c:pt>
                <c:pt idx="44">
                  <c:v>40892</c:v>
                </c:pt>
                <c:pt idx="45">
                  <c:v>40893</c:v>
                </c:pt>
                <c:pt idx="46">
                  <c:v>40894</c:v>
                </c:pt>
                <c:pt idx="47">
                  <c:v>40895</c:v>
                </c:pt>
                <c:pt idx="48">
                  <c:v>40896</c:v>
                </c:pt>
                <c:pt idx="49">
                  <c:v>40897</c:v>
                </c:pt>
                <c:pt idx="50">
                  <c:v>40898</c:v>
                </c:pt>
                <c:pt idx="51">
                  <c:v>40899</c:v>
                </c:pt>
                <c:pt idx="52">
                  <c:v>40900</c:v>
                </c:pt>
                <c:pt idx="53">
                  <c:v>40901</c:v>
                </c:pt>
                <c:pt idx="54">
                  <c:v>40902</c:v>
                </c:pt>
                <c:pt idx="55">
                  <c:v>40903</c:v>
                </c:pt>
                <c:pt idx="56">
                  <c:v>40904</c:v>
                </c:pt>
                <c:pt idx="57">
                  <c:v>40905</c:v>
                </c:pt>
                <c:pt idx="58">
                  <c:v>40906</c:v>
                </c:pt>
                <c:pt idx="59">
                  <c:v>40907</c:v>
                </c:pt>
                <c:pt idx="60">
                  <c:v>40908</c:v>
                </c:pt>
                <c:pt idx="61">
                  <c:v>40909</c:v>
                </c:pt>
                <c:pt idx="62">
                  <c:v>40910</c:v>
                </c:pt>
                <c:pt idx="63">
                  <c:v>40911</c:v>
                </c:pt>
                <c:pt idx="64">
                  <c:v>40912</c:v>
                </c:pt>
                <c:pt idx="65">
                  <c:v>40913</c:v>
                </c:pt>
                <c:pt idx="66">
                  <c:v>40914</c:v>
                </c:pt>
                <c:pt idx="67">
                  <c:v>40915</c:v>
                </c:pt>
                <c:pt idx="68">
                  <c:v>40916</c:v>
                </c:pt>
                <c:pt idx="69">
                  <c:v>40917</c:v>
                </c:pt>
                <c:pt idx="70">
                  <c:v>40918</c:v>
                </c:pt>
                <c:pt idx="71">
                  <c:v>40919</c:v>
                </c:pt>
                <c:pt idx="72">
                  <c:v>40920</c:v>
                </c:pt>
                <c:pt idx="73">
                  <c:v>40921</c:v>
                </c:pt>
                <c:pt idx="74">
                  <c:v>40922</c:v>
                </c:pt>
                <c:pt idx="75">
                  <c:v>40923</c:v>
                </c:pt>
                <c:pt idx="76">
                  <c:v>40924</c:v>
                </c:pt>
                <c:pt idx="77">
                  <c:v>40925</c:v>
                </c:pt>
                <c:pt idx="78">
                  <c:v>40926</c:v>
                </c:pt>
                <c:pt idx="79">
                  <c:v>40927</c:v>
                </c:pt>
                <c:pt idx="80">
                  <c:v>40928</c:v>
                </c:pt>
                <c:pt idx="81">
                  <c:v>40929</c:v>
                </c:pt>
                <c:pt idx="82">
                  <c:v>40930</c:v>
                </c:pt>
                <c:pt idx="83">
                  <c:v>40931</c:v>
                </c:pt>
                <c:pt idx="84">
                  <c:v>40932</c:v>
                </c:pt>
                <c:pt idx="85">
                  <c:v>40933</c:v>
                </c:pt>
                <c:pt idx="86">
                  <c:v>40934</c:v>
                </c:pt>
                <c:pt idx="87">
                  <c:v>40935</c:v>
                </c:pt>
                <c:pt idx="88">
                  <c:v>40936</c:v>
                </c:pt>
                <c:pt idx="89">
                  <c:v>40937</c:v>
                </c:pt>
                <c:pt idx="90">
                  <c:v>40938</c:v>
                </c:pt>
                <c:pt idx="91">
                  <c:v>40939</c:v>
                </c:pt>
                <c:pt idx="92">
                  <c:v>40940</c:v>
                </c:pt>
                <c:pt idx="93">
                  <c:v>40941</c:v>
                </c:pt>
                <c:pt idx="94">
                  <c:v>40942</c:v>
                </c:pt>
                <c:pt idx="95">
                  <c:v>40943</c:v>
                </c:pt>
                <c:pt idx="96">
                  <c:v>40944</c:v>
                </c:pt>
                <c:pt idx="97">
                  <c:v>40945</c:v>
                </c:pt>
                <c:pt idx="98">
                  <c:v>40946</c:v>
                </c:pt>
                <c:pt idx="99">
                  <c:v>40947</c:v>
                </c:pt>
                <c:pt idx="100">
                  <c:v>40948</c:v>
                </c:pt>
                <c:pt idx="101">
                  <c:v>40949</c:v>
                </c:pt>
                <c:pt idx="102">
                  <c:v>40950</c:v>
                </c:pt>
                <c:pt idx="103">
                  <c:v>40951</c:v>
                </c:pt>
                <c:pt idx="104">
                  <c:v>40952</c:v>
                </c:pt>
                <c:pt idx="105">
                  <c:v>40953</c:v>
                </c:pt>
                <c:pt idx="106">
                  <c:v>40954</c:v>
                </c:pt>
                <c:pt idx="107">
                  <c:v>40955</c:v>
                </c:pt>
                <c:pt idx="108">
                  <c:v>40956</c:v>
                </c:pt>
                <c:pt idx="109">
                  <c:v>40957</c:v>
                </c:pt>
                <c:pt idx="110">
                  <c:v>40958</c:v>
                </c:pt>
                <c:pt idx="111">
                  <c:v>40959</c:v>
                </c:pt>
                <c:pt idx="112">
                  <c:v>40960</c:v>
                </c:pt>
                <c:pt idx="113">
                  <c:v>40961</c:v>
                </c:pt>
                <c:pt idx="114">
                  <c:v>40962</c:v>
                </c:pt>
                <c:pt idx="115">
                  <c:v>40963</c:v>
                </c:pt>
                <c:pt idx="116">
                  <c:v>40964</c:v>
                </c:pt>
                <c:pt idx="117">
                  <c:v>40965</c:v>
                </c:pt>
                <c:pt idx="118">
                  <c:v>40966</c:v>
                </c:pt>
                <c:pt idx="119">
                  <c:v>40967</c:v>
                </c:pt>
                <c:pt idx="120">
                  <c:v>40968</c:v>
                </c:pt>
                <c:pt idx="121">
                  <c:v>40969</c:v>
                </c:pt>
                <c:pt idx="122">
                  <c:v>40970</c:v>
                </c:pt>
                <c:pt idx="123">
                  <c:v>40971</c:v>
                </c:pt>
                <c:pt idx="124">
                  <c:v>40972</c:v>
                </c:pt>
                <c:pt idx="125">
                  <c:v>40973</c:v>
                </c:pt>
                <c:pt idx="126">
                  <c:v>40974</c:v>
                </c:pt>
                <c:pt idx="127">
                  <c:v>40975</c:v>
                </c:pt>
                <c:pt idx="128">
                  <c:v>40976</c:v>
                </c:pt>
                <c:pt idx="129">
                  <c:v>40977</c:v>
                </c:pt>
                <c:pt idx="130">
                  <c:v>40978</c:v>
                </c:pt>
                <c:pt idx="131">
                  <c:v>40979</c:v>
                </c:pt>
                <c:pt idx="132">
                  <c:v>40980</c:v>
                </c:pt>
                <c:pt idx="133">
                  <c:v>40981</c:v>
                </c:pt>
                <c:pt idx="134">
                  <c:v>40982</c:v>
                </c:pt>
                <c:pt idx="135">
                  <c:v>40983</c:v>
                </c:pt>
                <c:pt idx="136">
                  <c:v>40984</c:v>
                </c:pt>
                <c:pt idx="137">
                  <c:v>40985</c:v>
                </c:pt>
                <c:pt idx="138">
                  <c:v>40986</c:v>
                </c:pt>
                <c:pt idx="139">
                  <c:v>40987</c:v>
                </c:pt>
                <c:pt idx="140">
                  <c:v>40988</c:v>
                </c:pt>
                <c:pt idx="141">
                  <c:v>40989</c:v>
                </c:pt>
                <c:pt idx="142">
                  <c:v>40990</c:v>
                </c:pt>
                <c:pt idx="143">
                  <c:v>40991</c:v>
                </c:pt>
                <c:pt idx="144">
                  <c:v>40992</c:v>
                </c:pt>
                <c:pt idx="145">
                  <c:v>40993</c:v>
                </c:pt>
                <c:pt idx="146">
                  <c:v>40994</c:v>
                </c:pt>
                <c:pt idx="147">
                  <c:v>40995</c:v>
                </c:pt>
                <c:pt idx="148">
                  <c:v>40996</c:v>
                </c:pt>
                <c:pt idx="149">
                  <c:v>40997</c:v>
                </c:pt>
                <c:pt idx="150">
                  <c:v>40998</c:v>
                </c:pt>
                <c:pt idx="151">
                  <c:v>40999</c:v>
                </c:pt>
                <c:pt idx="152">
                  <c:v>41000</c:v>
                </c:pt>
                <c:pt idx="153">
                  <c:v>41001</c:v>
                </c:pt>
                <c:pt idx="154">
                  <c:v>41002</c:v>
                </c:pt>
                <c:pt idx="155">
                  <c:v>41003</c:v>
                </c:pt>
                <c:pt idx="156">
                  <c:v>41004</c:v>
                </c:pt>
                <c:pt idx="157">
                  <c:v>41005</c:v>
                </c:pt>
                <c:pt idx="158">
                  <c:v>41006</c:v>
                </c:pt>
                <c:pt idx="159">
                  <c:v>41007</c:v>
                </c:pt>
                <c:pt idx="160">
                  <c:v>41008</c:v>
                </c:pt>
                <c:pt idx="161">
                  <c:v>41009</c:v>
                </c:pt>
                <c:pt idx="162">
                  <c:v>41010</c:v>
                </c:pt>
                <c:pt idx="163">
                  <c:v>41011</c:v>
                </c:pt>
                <c:pt idx="164">
                  <c:v>41012</c:v>
                </c:pt>
                <c:pt idx="165">
                  <c:v>41013</c:v>
                </c:pt>
                <c:pt idx="166">
                  <c:v>41014</c:v>
                </c:pt>
                <c:pt idx="167">
                  <c:v>41015</c:v>
                </c:pt>
                <c:pt idx="168">
                  <c:v>41016</c:v>
                </c:pt>
                <c:pt idx="169">
                  <c:v>41017</c:v>
                </c:pt>
                <c:pt idx="170">
                  <c:v>41018</c:v>
                </c:pt>
                <c:pt idx="171">
                  <c:v>41019</c:v>
                </c:pt>
                <c:pt idx="172">
                  <c:v>41020</c:v>
                </c:pt>
                <c:pt idx="173">
                  <c:v>41021</c:v>
                </c:pt>
                <c:pt idx="174">
                  <c:v>41022</c:v>
                </c:pt>
                <c:pt idx="175">
                  <c:v>41023</c:v>
                </c:pt>
                <c:pt idx="176">
                  <c:v>41024</c:v>
                </c:pt>
                <c:pt idx="177">
                  <c:v>41025</c:v>
                </c:pt>
                <c:pt idx="178">
                  <c:v>41026</c:v>
                </c:pt>
                <c:pt idx="179">
                  <c:v>41027</c:v>
                </c:pt>
                <c:pt idx="180">
                  <c:v>41028</c:v>
                </c:pt>
                <c:pt idx="181">
                  <c:v>41029</c:v>
                </c:pt>
                <c:pt idx="182">
                  <c:v>41030</c:v>
                </c:pt>
                <c:pt idx="183">
                  <c:v>41031</c:v>
                </c:pt>
                <c:pt idx="184">
                  <c:v>41032</c:v>
                </c:pt>
                <c:pt idx="185">
                  <c:v>41033</c:v>
                </c:pt>
                <c:pt idx="186">
                  <c:v>41034</c:v>
                </c:pt>
                <c:pt idx="187">
                  <c:v>41035</c:v>
                </c:pt>
                <c:pt idx="188">
                  <c:v>41036</c:v>
                </c:pt>
                <c:pt idx="189">
                  <c:v>41037</c:v>
                </c:pt>
                <c:pt idx="190">
                  <c:v>41038</c:v>
                </c:pt>
                <c:pt idx="191">
                  <c:v>41039</c:v>
                </c:pt>
                <c:pt idx="192">
                  <c:v>41040</c:v>
                </c:pt>
                <c:pt idx="193">
                  <c:v>41041</c:v>
                </c:pt>
                <c:pt idx="194">
                  <c:v>41042</c:v>
                </c:pt>
                <c:pt idx="195">
                  <c:v>41043</c:v>
                </c:pt>
                <c:pt idx="196">
                  <c:v>41044</c:v>
                </c:pt>
                <c:pt idx="197">
                  <c:v>41045</c:v>
                </c:pt>
                <c:pt idx="198">
                  <c:v>41046</c:v>
                </c:pt>
                <c:pt idx="199">
                  <c:v>41047</c:v>
                </c:pt>
                <c:pt idx="200">
                  <c:v>41048</c:v>
                </c:pt>
                <c:pt idx="201">
                  <c:v>41049</c:v>
                </c:pt>
                <c:pt idx="202">
                  <c:v>41050</c:v>
                </c:pt>
                <c:pt idx="203">
                  <c:v>41051</c:v>
                </c:pt>
                <c:pt idx="204">
                  <c:v>41052</c:v>
                </c:pt>
                <c:pt idx="205">
                  <c:v>41053</c:v>
                </c:pt>
                <c:pt idx="206">
                  <c:v>41054</c:v>
                </c:pt>
                <c:pt idx="207">
                  <c:v>41055</c:v>
                </c:pt>
                <c:pt idx="208">
                  <c:v>41056</c:v>
                </c:pt>
                <c:pt idx="209">
                  <c:v>41057</c:v>
                </c:pt>
                <c:pt idx="210">
                  <c:v>41058</c:v>
                </c:pt>
                <c:pt idx="211">
                  <c:v>41059</c:v>
                </c:pt>
                <c:pt idx="212">
                  <c:v>41060</c:v>
                </c:pt>
                <c:pt idx="213">
                  <c:v>41061</c:v>
                </c:pt>
                <c:pt idx="214">
                  <c:v>41062</c:v>
                </c:pt>
                <c:pt idx="215">
                  <c:v>41063</c:v>
                </c:pt>
                <c:pt idx="216">
                  <c:v>41064</c:v>
                </c:pt>
                <c:pt idx="217">
                  <c:v>41065</c:v>
                </c:pt>
                <c:pt idx="218">
                  <c:v>41066</c:v>
                </c:pt>
                <c:pt idx="219">
                  <c:v>41067</c:v>
                </c:pt>
                <c:pt idx="220">
                  <c:v>41068</c:v>
                </c:pt>
                <c:pt idx="221">
                  <c:v>41069</c:v>
                </c:pt>
                <c:pt idx="222">
                  <c:v>41070</c:v>
                </c:pt>
                <c:pt idx="223">
                  <c:v>41071</c:v>
                </c:pt>
                <c:pt idx="224">
                  <c:v>41072</c:v>
                </c:pt>
                <c:pt idx="225">
                  <c:v>41073</c:v>
                </c:pt>
                <c:pt idx="226">
                  <c:v>41074</c:v>
                </c:pt>
              </c:numCache>
            </c:numRef>
          </c:cat>
          <c:val>
            <c:numRef>
              <c:f>raw_production!$X$2:$X$228</c:f>
              <c:numCache>
                <c:formatCode>0.0%</c:formatCode>
                <c:ptCount val="227"/>
                <c:pt idx="30">
                  <c:v>6.7545874743209127E-3</c:v>
                </c:pt>
                <c:pt idx="31">
                  <c:v>4.7279739431927217E-2</c:v>
                </c:pt>
                <c:pt idx="32">
                  <c:v>0.11240440339298517</c:v>
                </c:pt>
                <c:pt idx="33">
                  <c:v>0.182485156301601</c:v>
                </c:pt>
                <c:pt idx="34">
                  <c:v>0.22485931109964499</c:v>
                </c:pt>
                <c:pt idx="35">
                  <c:v>0.27225869035407185</c:v>
                </c:pt>
                <c:pt idx="36">
                  <c:v>0.33272848141954608</c:v>
                </c:pt>
                <c:pt idx="37">
                  <c:v>0.35243437377682618</c:v>
                </c:pt>
                <c:pt idx="38">
                  <c:v>0.31088792465387882</c:v>
                </c:pt>
                <c:pt idx="39">
                  <c:v>0.41313212299472496</c:v>
                </c:pt>
                <c:pt idx="40">
                  <c:v>0.43543063715138242</c:v>
                </c:pt>
                <c:pt idx="41">
                  <c:v>0.50248886323577757</c:v>
                </c:pt>
                <c:pt idx="42">
                  <c:v>0.52477806682216477</c:v>
                </c:pt>
                <c:pt idx="43">
                  <c:v>0.56023030530094065</c:v>
                </c:pt>
                <c:pt idx="44">
                  <c:v>0.64006188975357847</c:v>
                </c:pt>
                <c:pt idx="45">
                  <c:v>0.57862931936182171</c:v>
                </c:pt>
                <c:pt idx="46">
                  <c:v>0.58950652881620103</c:v>
                </c:pt>
                <c:pt idx="47">
                  <c:v>0.63627940522669602</c:v>
                </c:pt>
                <c:pt idx="48">
                  <c:v>0.63402590536473291</c:v>
                </c:pt>
                <c:pt idx="49">
                  <c:v>0.63623873432309053</c:v>
                </c:pt>
                <c:pt idx="50">
                  <c:v>0.64174977749898754</c:v>
                </c:pt>
                <c:pt idx="51">
                  <c:v>0.63884224526674604</c:v>
                </c:pt>
                <c:pt idx="52">
                  <c:v>0.68000640800501744</c:v>
                </c:pt>
                <c:pt idx="53">
                  <c:v>0.6788154995979101</c:v>
                </c:pt>
                <c:pt idx="54">
                  <c:v>0.66205057105618781</c:v>
                </c:pt>
                <c:pt idx="55">
                  <c:v>0.69316352073121734</c:v>
                </c:pt>
                <c:pt idx="56">
                  <c:v>0.70263044020969723</c:v>
                </c:pt>
                <c:pt idx="57">
                  <c:v>0.72884863406745104</c:v>
                </c:pt>
                <c:pt idx="58">
                  <c:v>0.7597932393817729</c:v>
                </c:pt>
                <c:pt idx="59">
                  <c:v>0.72581840541080522</c:v>
                </c:pt>
                <c:pt idx="60">
                  <c:v>0.61708474964686122</c:v>
                </c:pt>
                <c:pt idx="61">
                  <c:v>0.36149515733209964</c:v>
                </c:pt>
                <c:pt idx="62">
                  <c:v>0.2782027353751631</c:v>
                </c:pt>
                <c:pt idx="63">
                  <c:v>0.42176021639776284</c:v>
                </c:pt>
                <c:pt idx="64">
                  <c:v>0.56370238386092231</c:v>
                </c:pt>
                <c:pt idx="65">
                  <c:v>0.66205606087407387</c:v>
                </c:pt>
                <c:pt idx="66">
                  <c:v>0.78585997057156343</c:v>
                </c:pt>
                <c:pt idx="67">
                  <c:v>0.81377509127048464</c:v>
                </c:pt>
                <c:pt idx="68">
                  <c:v>0.81719279449135229</c:v>
                </c:pt>
                <c:pt idx="69">
                  <c:v>0.77406849529149091</c:v>
                </c:pt>
                <c:pt idx="70">
                  <c:v>0.72707164235473731</c:v>
                </c:pt>
                <c:pt idx="71">
                  <c:v>0.61264527669391078</c:v>
                </c:pt>
                <c:pt idx="72">
                  <c:v>0.56240844584954897</c:v>
                </c:pt>
                <c:pt idx="73">
                  <c:v>0.60209537500840715</c:v>
                </c:pt>
                <c:pt idx="74">
                  <c:v>0.66973019284514024</c:v>
                </c:pt>
                <c:pt idx="75">
                  <c:v>0.71566880797381971</c:v>
                </c:pt>
                <c:pt idx="76">
                  <c:v>0.72783121798215733</c:v>
                </c:pt>
                <c:pt idx="77">
                  <c:v>0.76433799417196668</c:v>
                </c:pt>
                <c:pt idx="78">
                  <c:v>0.78770273955285541</c:v>
                </c:pt>
                <c:pt idx="79">
                  <c:v>0.78204806625136791</c:v>
                </c:pt>
                <c:pt idx="80">
                  <c:v>0.76551258394456778</c:v>
                </c:pt>
                <c:pt idx="81">
                  <c:v>0.75448391182222618</c:v>
                </c:pt>
                <c:pt idx="82">
                  <c:v>0.75216006989805095</c:v>
                </c:pt>
                <c:pt idx="83">
                  <c:v>0.78756652973056895</c:v>
                </c:pt>
                <c:pt idx="84">
                  <c:v>0.80592392775436261</c:v>
                </c:pt>
                <c:pt idx="85">
                  <c:v>0.76894099532670868</c:v>
                </c:pt>
                <c:pt idx="86">
                  <c:v>0.76328205886993383</c:v>
                </c:pt>
                <c:pt idx="87">
                  <c:v>0.73755994949005199</c:v>
                </c:pt>
                <c:pt idx="88">
                  <c:v>0.74612952505403696</c:v>
                </c:pt>
                <c:pt idx="89">
                  <c:v>0.77482924730846836</c:v>
                </c:pt>
                <c:pt idx="90">
                  <c:v>0.79552070274173259</c:v>
                </c:pt>
                <c:pt idx="91">
                  <c:v>0.83839024824947272</c:v>
                </c:pt>
                <c:pt idx="92">
                  <c:v>0.77337255530039228</c:v>
                </c:pt>
                <c:pt idx="93">
                  <c:v>0.76631737516000464</c:v>
                </c:pt>
                <c:pt idx="94">
                  <c:v>0.79386538188304345</c:v>
                </c:pt>
                <c:pt idx="95">
                  <c:v>0.76676387029386706</c:v>
                </c:pt>
                <c:pt idx="96">
                  <c:v>0.84277437056598115</c:v>
                </c:pt>
                <c:pt idx="97">
                  <c:v>0.82999710095386592</c:v>
                </c:pt>
                <c:pt idx="98">
                  <c:v>0.80306054532130566</c:v>
                </c:pt>
                <c:pt idx="99">
                  <c:v>0.80052990014735881</c:v>
                </c:pt>
                <c:pt idx="100">
                  <c:v>0.81940405493031399</c:v>
                </c:pt>
                <c:pt idx="101">
                  <c:v>0.8584240918707573</c:v>
                </c:pt>
                <c:pt idx="102">
                  <c:v>0.9493589134447924</c:v>
                </c:pt>
                <c:pt idx="103">
                  <c:v>0.86296425170347957</c:v>
                </c:pt>
                <c:pt idx="104">
                  <c:v>1</c:v>
                </c:pt>
                <c:pt idx="105">
                  <c:v>0.83626772981180919</c:v>
                </c:pt>
                <c:pt idx="106">
                  <c:v>0.83737282210955466</c:v>
                </c:pt>
                <c:pt idx="107">
                  <c:v>0.83170729988223968</c:v>
                </c:pt>
                <c:pt idx="108">
                  <c:v>0.89942184073373677</c:v>
                </c:pt>
                <c:pt idx="109">
                  <c:v>0.82269568337730004</c:v>
                </c:pt>
                <c:pt idx="110">
                  <c:v>0.68573061899979826</c:v>
                </c:pt>
                <c:pt idx="111">
                  <c:v>0.71688235936607203</c:v>
                </c:pt>
                <c:pt idx="112">
                  <c:v>0.75811236975519347</c:v>
                </c:pt>
                <c:pt idx="113">
                  <c:v>0.77254485967991104</c:v>
                </c:pt>
                <c:pt idx="114">
                  <c:v>0.75479789723083068</c:v>
                </c:pt>
                <c:pt idx="115">
                  <c:v>0.73945088006054394</c:v>
                </c:pt>
                <c:pt idx="116">
                  <c:v>0.72844055760422233</c:v>
                </c:pt>
                <c:pt idx="117">
                  <c:v>0.7492216800630388</c:v>
                </c:pt>
                <c:pt idx="118">
                  <c:v>0.76050750892967833</c:v>
                </c:pt>
                <c:pt idx="119">
                  <c:v>0.74210055172570522</c:v>
                </c:pt>
                <c:pt idx="121">
                  <c:v>0.76013758971717837</c:v>
                </c:pt>
                <c:pt idx="122">
                  <c:v>0.72616664688085775</c:v>
                </c:pt>
                <c:pt idx="123">
                  <c:v>0.67625138262220574</c:v>
                </c:pt>
                <c:pt idx="124">
                  <c:v>0.61361467195457409</c:v>
                </c:pt>
                <c:pt idx="125">
                  <c:v>0.70448513396025192</c:v>
                </c:pt>
                <c:pt idx="126">
                  <c:v>0.71904944989662567</c:v>
                </c:pt>
                <c:pt idx="127">
                  <c:v>0.6706107656676189</c:v>
                </c:pt>
                <c:pt idx="128">
                  <c:v>0.72213837737532804</c:v>
                </c:pt>
                <c:pt idx="129">
                  <c:v>0.67889630851072247</c:v>
                </c:pt>
                <c:pt idx="130">
                  <c:v>0.69119696942747177</c:v>
                </c:pt>
                <c:pt idx="131">
                  <c:v>0.67048562597260852</c:v>
                </c:pt>
                <c:pt idx="132">
                  <c:v>0.63731733271950142</c:v>
                </c:pt>
                <c:pt idx="133">
                  <c:v>0.62540196451624575</c:v>
                </c:pt>
                <c:pt idx="134">
                  <c:v>0.62380391472477903</c:v>
                </c:pt>
                <c:pt idx="135">
                  <c:v>0.61484872469974272</c:v>
                </c:pt>
                <c:pt idx="136">
                  <c:v>0.58052020971384977</c:v>
                </c:pt>
                <c:pt idx="137">
                  <c:v>0.52930867477395871</c:v>
                </c:pt>
                <c:pt idx="138">
                  <c:v>0.53338211964904114</c:v>
                </c:pt>
                <c:pt idx="139">
                  <c:v>0.52616807664662946</c:v>
                </c:pt>
                <c:pt idx="140">
                  <c:v>0.50851164591969922</c:v>
                </c:pt>
                <c:pt idx="141">
                  <c:v>0.50712291303090351</c:v>
                </c:pt>
                <c:pt idx="142">
                  <c:v>0.48956222231486884</c:v>
                </c:pt>
                <c:pt idx="143">
                  <c:v>0.45972974752639728</c:v>
                </c:pt>
                <c:pt idx="144">
                  <c:v>0.4089515361792509</c:v>
                </c:pt>
                <c:pt idx="145">
                  <c:v>0.33407105358684414</c:v>
                </c:pt>
                <c:pt idx="146">
                  <c:v>0.35082681232286123</c:v>
                </c:pt>
                <c:pt idx="147">
                  <c:v>0.33624823894735728</c:v>
                </c:pt>
                <c:pt idx="148">
                  <c:v>0.37125184066004285</c:v>
                </c:pt>
                <c:pt idx="149">
                  <c:v>0.33960423701731007</c:v>
                </c:pt>
                <c:pt idx="150">
                  <c:v>0.29583033953086568</c:v>
                </c:pt>
                <c:pt idx="151">
                  <c:v>0.2910676811997453</c:v>
                </c:pt>
                <c:pt idx="152">
                  <c:v>0.26396183607302293</c:v>
                </c:pt>
                <c:pt idx="153">
                  <c:v>0.26112067433143094</c:v>
                </c:pt>
                <c:pt idx="154">
                  <c:v>0.23314067122433862</c:v>
                </c:pt>
                <c:pt idx="155">
                  <c:v>0.24272929172068491</c:v>
                </c:pt>
                <c:pt idx="156">
                  <c:v>0.21768897549351265</c:v>
                </c:pt>
                <c:pt idx="157">
                  <c:v>0.24183847324906027</c:v>
                </c:pt>
                <c:pt idx="158">
                  <c:v>0.20310733546149751</c:v>
                </c:pt>
                <c:pt idx="159">
                  <c:v>0.22401624197814232</c:v>
                </c:pt>
                <c:pt idx="160">
                  <c:v>0.17898319543617702</c:v>
                </c:pt>
                <c:pt idx="161">
                  <c:v>0.15165561596153027</c:v>
                </c:pt>
                <c:pt idx="162">
                  <c:v>0.1040155795803398</c:v>
                </c:pt>
                <c:pt idx="163">
                  <c:v>5.3970309194689765E-2</c:v>
                </c:pt>
                <c:pt idx="164">
                  <c:v>4.8727261634348091E-3</c:v>
                </c:pt>
                <c:pt idx="165">
                  <c:v>-4.5931476355283917E-4</c:v>
                </c:pt>
                <c:pt idx="166">
                  <c:v>6.2437026082864519E-3</c:v>
                </c:pt>
                <c:pt idx="167">
                  <c:v>-4.3195516013306966E-3</c:v>
                </c:pt>
                <c:pt idx="168">
                  <c:v>1.2470312376955648E-2</c:v>
                </c:pt>
                <c:pt idx="169">
                  <c:v>4.1034880543322334E-2</c:v>
                </c:pt>
                <c:pt idx="170">
                  <c:v>8.0038488248557596E-2</c:v>
                </c:pt>
                <c:pt idx="171">
                  <c:v>8.7846225897488819E-2</c:v>
                </c:pt>
                <c:pt idx="172">
                  <c:v>0.20196965616779053</c:v>
                </c:pt>
                <c:pt idx="173">
                  <c:v>9.4467790861383502E-2</c:v>
                </c:pt>
                <c:pt idx="174">
                  <c:v>7.4634064173213943E-2</c:v>
                </c:pt>
                <c:pt idx="175">
                  <c:v>5.0789231201382873E-2</c:v>
                </c:pt>
                <c:pt idx="176">
                  <c:v>6.0127572307723337E-2</c:v>
                </c:pt>
                <c:pt idx="177">
                  <c:v>0</c:v>
                </c:pt>
                <c:pt idx="178">
                  <c:v>5.7956852062395987E-2</c:v>
                </c:pt>
                <c:pt idx="179">
                  <c:v>4.7526087468829151E-2</c:v>
                </c:pt>
                <c:pt idx="180">
                  <c:v>3.7484154812022413E-2</c:v>
                </c:pt>
                <c:pt idx="181">
                  <c:v>2.9780321518517523E-2</c:v>
                </c:pt>
                <c:pt idx="182">
                  <c:v>6.6607296866870308E-2</c:v>
                </c:pt>
                <c:pt idx="183">
                  <c:v>3.0895126571012097E-2</c:v>
                </c:pt>
                <c:pt idx="184">
                  <c:v>5.3100213277411254E-2</c:v>
                </c:pt>
                <c:pt idx="185">
                  <c:v>4.2419702188235486E-2</c:v>
                </c:pt>
                <c:pt idx="186">
                  <c:v>2.4351866921675402E-2</c:v>
                </c:pt>
                <c:pt idx="187">
                  <c:v>1.6263836867306439E-2</c:v>
                </c:pt>
                <c:pt idx="188">
                  <c:v>8.5931737372220013E-3</c:v>
                </c:pt>
                <c:pt idx="189">
                  <c:v>8.588548615912921E-3</c:v>
                </c:pt>
                <c:pt idx="190">
                  <c:v>6.867299669481808E-3</c:v>
                </c:pt>
                <c:pt idx="191">
                  <c:v>6.4927653902897182E-3</c:v>
                </c:pt>
                <c:pt idx="192">
                  <c:v>3.8107983129376868E-3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F0-4ED5-8C99-90BE0BBC8EE8}"/>
            </c:ext>
          </c:extLst>
        </c:ser>
        <c:ser>
          <c:idx val="3"/>
          <c:order val="3"/>
          <c:tx>
            <c:strRef>
              <c:f>raw_production!$Z$1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raw_production!$S$2:$S$228</c:f>
              <c:numCache>
                <c:formatCode>m/d/yyyy</c:formatCode>
                <c:ptCount val="227"/>
                <c:pt idx="0">
                  <c:v>40848</c:v>
                </c:pt>
                <c:pt idx="1">
                  <c:v>40849</c:v>
                </c:pt>
                <c:pt idx="2">
                  <c:v>40850</c:v>
                </c:pt>
                <c:pt idx="3">
                  <c:v>40851</c:v>
                </c:pt>
                <c:pt idx="4">
                  <c:v>40852</c:v>
                </c:pt>
                <c:pt idx="5">
                  <c:v>40853</c:v>
                </c:pt>
                <c:pt idx="6">
                  <c:v>40854</c:v>
                </c:pt>
                <c:pt idx="7">
                  <c:v>40855</c:v>
                </c:pt>
                <c:pt idx="8">
                  <c:v>40856</c:v>
                </c:pt>
                <c:pt idx="9">
                  <c:v>40857</c:v>
                </c:pt>
                <c:pt idx="10">
                  <c:v>40858</c:v>
                </c:pt>
                <c:pt idx="11">
                  <c:v>40859</c:v>
                </c:pt>
                <c:pt idx="12">
                  <c:v>40860</c:v>
                </c:pt>
                <c:pt idx="13">
                  <c:v>40861</c:v>
                </c:pt>
                <c:pt idx="14">
                  <c:v>40862</c:v>
                </c:pt>
                <c:pt idx="15">
                  <c:v>40863</c:v>
                </c:pt>
                <c:pt idx="16">
                  <c:v>40864</c:v>
                </c:pt>
                <c:pt idx="17">
                  <c:v>40865</c:v>
                </c:pt>
                <c:pt idx="18">
                  <c:v>40866</c:v>
                </c:pt>
                <c:pt idx="19">
                  <c:v>40867</c:v>
                </c:pt>
                <c:pt idx="20">
                  <c:v>40868</c:v>
                </c:pt>
                <c:pt idx="21">
                  <c:v>40869</c:v>
                </c:pt>
                <c:pt idx="22">
                  <c:v>40870</c:v>
                </c:pt>
                <c:pt idx="23">
                  <c:v>40871</c:v>
                </c:pt>
                <c:pt idx="24">
                  <c:v>40872</c:v>
                </c:pt>
                <c:pt idx="25">
                  <c:v>40873</c:v>
                </c:pt>
                <c:pt idx="26">
                  <c:v>40874</c:v>
                </c:pt>
                <c:pt idx="27">
                  <c:v>40875</c:v>
                </c:pt>
                <c:pt idx="28">
                  <c:v>40876</c:v>
                </c:pt>
                <c:pt idx="29">
                  <c:v>40877</c:v>
                </c:pt>
                <c:pt idx="30">
                  <c:v>40878</c:v>
                </c:pt>
                <c:pt idx="31">
                  <c:v>40879</c:v>
                </c:pt>
                <c:pt idx="32">
                  <c:v>40880</c:v>
                </c:pt>
                <c:pt idx="33">
                  <c:v>40881</c:v>
                </c:pt>
                <c:pt idx="34">
                  <c:v>40882</c:v>
                </c:pt>
                <c:pt idx="35">
                  <c:v>40883</c:v>
                </c:pt>
                <c:pt idx="36">
                  <c:v>40884</c:v>
                </c:pt>
                <c:pt idx="37">
                  <c:v>40885</c:v>
                </c:pt>
                <c:pt idx="38">
                  <c:v>40886</c:v>
                </c:pt>
                <c:pt idx="39">
                  <c:v>40887</c:v>
                </c:pt>
                <c:pt idx="40">
                  <c:v>40888</c:v>
                </c:pt>
                <c:pt idx="41">
                  <c:v>40889</c:v>
                </c:pt>
                <c:pt idx="42">
                  <c:v>40890</c:v>
                </c:pt>
                <c:pt idx="43">
                  <c:v>40891</c:v>
                </c:pt>
                <c:pt idx="44">
                  <c:v>40892</c:v>
                </c:pt>
                <c:pt idx="45">
                  <c:v>40893</c:v>
                </c:pt>
                <c:pt idx="46">
                  <c:v>40894</c:v>
                </c:pt>
                <c:pt idx="47">
                  <c:v>40895</c:v>
                </c:pt>
                <c:pt idx="48">
                  <c:v>40896</c:v>
                </c:pt>
                <c:pt idx="49">
                  <c:v>40897</c:v>
                </c:pt>
                <c:pt idx="50">
                  <c:v>40898</c:v>
                </c:pt>
                <c:pt idx="51">
                  <c:v>40899</c:v>
                </c:pt>
                <c:pt idx="52">
                  <c:v>40900</c:v>
                </c:pt>
                <c:pt idx="53">
                  <c:v>40901</c:v>
                </c:pt>
                <c:pt idx="54">
                  <c:v>40902</c:v>
                </c:pt>
                <c:pt idx="55">
                  <c:v>40903</c:v>
                </c:pt>
                <c:pt idx="56">
                  <c:v>40904</c:v>
                </c:pt>
                <c:pt idx="57">
                  <c:v>40905</c:v>
                </c:pt>
                <c:pt idx="58">
                  <c:v>40906</c:v>
                </c:pt>
                <c:pt idx="59">
                  <c:v>40907</c:v>
                </c:pt>
                <c:pt idx="60">
                  <c:v>40908</c:v>
                </c:pt>
                <c:pt idx="61">
                  <c:v>40909</c:v>
                </c:pt>
                <c:pt idx="62">
                  <c:v>40910</c:v>
                </c:pt>
                <c:pt idx="63">
                  <c:v>40911</c:v>
                </c:pt>
                <c:pt idx="64">
                  <c:v>40912</c:v>
                </c:pt>
                <c:pt idx="65">
                  <c:v>40913</c:v>
                </c:pt>
                <c:pt idx="66">
                  <c:v>40914</c:v>
                </c:pt>
                <c:pt idx="67">
                  <c:v>40915</c:v>
                </c:pt>
                <c:pt idx="68">
                  <c:v>40916</c:v>
                </c:pt>
                <c:pt idx="69">
                  <c:v>40917</c:v>
                </c:pt>
                <c:pt idx="70">
                  <c:v>40918</c:v>
                </c:pt>
                <c:pt idx="71">
                  <c:v>40919</c:v>
                </c:pt>
                <c:pt idx="72">
                  <c:v>40920</c:v>
                </c:pt>
                <c:pt idx="73">
                  <c:v>40921</c:v>
                </c:pt>
                <c:pt idx="74">
                  <c:v>40922</c:v>
                </c:pt>
                <c:pt idx="75">
                  <c:v>40923</c:v>
                </c:pt>
                <c:pt idx="76">
                  <c:v>40924</c:v>
                </c:pt>
                <c:pt idx="77">
                  <c:v>40925</c:v>
                </c:pt>
                <c:pt idx="78">
                  <c:v>40926</c:v>
                </c:pt>
                <c:pt idx="79">
                  <c:v>40927</c:v>
                </c:pt>
                <c:pt idx="80">
                  <c:v>40928</c:v>
                </c:pt>
                <c:pt idx="81">
                  <c:v>40929</c:v>
                </c:pt>
                <c:pt idx="82">
                  <c:v>40930</c:v>
                </c:pt>
                <c:pt idx="83">
                  <c:v>40931</c:v>
                </c:pt>
                <c:pt idx="84">
                  <c:v>40932</c:v>
                </c:pt>
                <c:pt idx="85">
                  <c:v>40933</c:v>
                </c:pt>
                <c:pt idx="86">
                  <c:v>40934</c:v>
                </c:pt>
                <c:pt idx="87">
                  <c:v>40935</c:v>
                </c:pt>
                <c:pt idx="88">
                  <c:v>40936</c:v>
                </c:pt>
                <c:pt idx="89">
                  <c:v>40937</c:v>
                </c:pt>
                <c:pt idx="90">
                  <c:v>40938</c:v>
                </c:pt>
                <c:pt idx="91">
                  <c:v>40939</c:v>
                </c:pt>
                <c:pt idx="92">
                  <c:v>40940</c:v>
                </c:pt>
                <c:pt idx="93">
                  <c:v>40941</c:v>
                </c:pt>
                <c:pt idx="94">
                  <c:v>40942</c:v>
                </c:pt>
                <c:pt idx="95">
                  <c:v>40943</c:v>
                </c:pt>
                <c:pt idx="96">
                  <c:v>40944</c:v>
                </c:pt>
                <c:pt idx="97">
                  <c:v>40945</c:v>
                </c:pt>
                <c:pt idx="98">
                  <c:v>40946</c:v>
                </c:pt>
                <c:pt idx="99">
                  <c:v>40947</c:v>
                </c:pt>
                <c:pt idx="100">
                  <c:v>40948</c:v>
                </c:pt>
                <c:pt idx="101">
                  <c:v>40949</c:v>
                </c:pt>
                <c:pt idx="102">
                  <c:v>40950</c:v>
                </c:pt>
                <c:pt idx="103">
                  <c:v>40951</c:v>
                </c:pt>
                <c:pt idx="104">
                  <c:v>40952</c:v>
                </c:pt>
                <c:pt idx="105">
                  <c:v>40953</c:v>
                </c:pt>
                <c:pt idx="106">
                  <c:v>40954</c:v>
                </c:pt>
                <c:pt idx="107">
                  <c:v>40955</c:v>
                </c:pt>
                <c:pt idx="108">
                  <c:v>40956</c:v>
                </c:pt>
                <c:pt idx="109">
                  <c:v>40957</c:v>
                </c:pt>
                <c:pt idx="110">
                  <c:v>40958</c:v>
                </c:pt>
                <c:pt idx="111">
                  <c:v>40959</c:v>
                </c:pt>
                <c:pt idx="112">
                  <c:v>40960</c:v>
                </c:pt>
                <c:pt idx="113">
                  <c:v>40961</c:v>
                </c:pt>
                <c:pt idx="114">
                  <c:v>40962</c:v>
                </c:pt>
                <c:pt idx="115">
                  <c:v>40963</c:v>
                </c:pt>
                <c:pt idx="116">
                  <c:v>40964</c:v>
                </c:pt>
                <c:pt idx="117">
                  <c:v>40965</c:v>
                </c:pt>
                <c:pt idx="118">
                  <c:v>40966</c:v>
                </c:pt>
                <c:pt idx="119">
                  <c:v>40967</c:v>
                </c:pt>
                <c:pt idx="120">
                  <c:v>40968</c:v>
                </c:pt>
                <c:pt idx="121">
                  <c:v>40969</c:v>
                </c:pt>
                <c:pt idx="122">
                  <c:v>40970</c:v>
                </c:pt>
                <c:pt idx="123">
                  <c:v>40971</c:v>
                </c:pt>
                <c:pt idx="124">
                  <c:v>40972</c:v>
                </c:pt>
                <c:pt idx="125">
                  <c:v>40973</c:v>
                </c:pt>
                <c:pt idx="126">
                  <c:v>40974</c:v>
                </c:pt>
                <c:pt idx="127">
                  <c:v>40975</c:v>
                </c:pt>
                <c:pt idx="128">
                  <c:v>40976</c:v>
                </c:pt>
                <c:pt idx="129">
                  <c:v>40977</c:v>
                </c:pt>
                <c:pt idx="130">
                  <c:v>40978</c:v>
                </c:pt>
                <c:pt idx="131">
                  <c:v>40979</c:v>
                </c:pt>
                <c:pt idx="132">
                  <c:v>40980</c:v>
                </c:pt>
                <c:pt idx="133">
                  <c:v>40981</c:v>
                </c:pt>
                <c:pt idx="134">
                  <c:v>40982</c:v>
                </c:pt>
                <c:pt idx="135">
                  <c:v>40983</c:v>
                </c:pt>
                <c:pt idx="136">
                  <c:v>40984</c:v>
                </c:pt>
                <c:pt idx="137">
                  <c:v>40985</c:v>
                </c:pt>
                <c:pt idx="138">
                  <c:v>40986</c:v>
                </c:pt>
                <c:pt idx="139">
                  <c:v>40987</c:v>
                </c:pt>
                <c:pt idx="140">
                  <c:v>40988</c:v>
                </c:pt>
                <c:pt idx="141">
                  <c:v>40989</c:v>
                </c:pt>
                <c:pt idx="142">
                  <c:v>40990</c:v>
                </c:pt>
                <c:pt idx="143">
                  <c:v>40991</c:v>
                </c:pt>
                <c:pt idx="144">
                  <c:v>40992</c:v>
                </c:pt>
                <c:pt idx="145">
                  <c:v>40993</c:v>
                </c:pt>
                <c:pt idx="146">
                  <c:v>40994</c:v>
                </c:pt>
                <c:pt idx="147">
                  <c:v>40995</c:v>
                </c:pt>
                <c:pt idx="148">
                  <c:v>40996</c:v>
                </c:pt>
                <c:pt idx="149">
                  <c:v>40997</c:v>
                </c:pt>
                <c:pt idx="150">
                  <c:v>40998</c:v>
                </c:pt>
                <c:pt idx="151">
                  <c:v>40999</c:v>
                </c:pt>
                <c:pt idx="152">
                  <c:v>41000</c:v>
                </c:pt>
                <c:pt idx="153">
                  <c:v>41001</c:v>
                </c:pt>
                <c:pt idx="154">
                  <c:v>41002</c:v>
                </c:pt>
                <c:pt idx="155">
                  <c:v>41003</c:v>
                </c:pt>
                <c:pt idx="156">
                  <c:v>41004</c:v>
                </c:pt>
                <c:pt idx="157">
                  <c:v>41005</c:v>
                </c:pt>
                <c:pt idx="158">
                  <c:v>41006</c:v>
                </c:pt>
                <c:pt idx="159">
                  <c:v>41007</c:v>
                </c:pt>
                <c:pt idx="160">
                  <c:v>41008</c:v>
                </c:pt>
                <c:pt idx="161">
                  <c:v>41009</c:v>
                </c:pt>
                <c:pt idx="162">
                  <c:v>41010</c:v>
                </c:pt>
                <c:pt idx="163">
                  <c:v>41011</c:v>
                </c:pt>
                <c:pt idx="164">
                  <c:v>41012</c:v>
                </c:pt>
                <c:pt idx="165">
                  <c:v>41013</c:v>
                </c:pt>
                <c:pt idx="166">
                  <c:v>41014</c:v>
                </c:pt>
                <c:pt idx="167">
                  <c:v>41015</c:v>
                </c:pt>
                <c:pt idx="168">
                  <c:v>41016</c:v>
                </c:pt>
                <c:pt idx="169">
                  <c:v>41017</c:v>
                </c:pt>
                <c:pt idx="170">
                  <c:v>41018</c:v>
                </c:pt>
                <c:pt idx="171">
                  <c:v>41019</c:v>
                </c:pt>
                <c:pt idx="172">
                  <c:v>41020</c:v>
                </c:pt>
                <c:pt idx="173">
                  <c:v>41021</c:v>
                </c:pt>
                <c:pt idx="174">
                  <c:v>41022</c:v>
                </c:pt>
                <c:pt idx="175">
                  <c:v>41023</c:v>
                </c:pt>
                <c:pt idx="176">
                  <c:v>41024</c:v>
                </c:pt>
                <c:pt idx="177">
                  <c:v>41025</c:v>
                </c:pt>
                <c:pt idx="178">
                  <c:v>41026</c:v>
                </c:pt>
                <c:pt idx="179">
                  <c:v>41027</c:v>
                </c:pt>
                <c:pt idx="180">
                  <c:v>41028</c:v>
                </c:pt>
                <c:pt idx="181">
                  <c:v>41029</c:v>
                </c:pt>
                <c:pt idx="182">
                  <c:v>41030</c:v>
                </c:pt>
                <c:pt idx="183">
                  <c:v>41031</c:v>
                </c:pt>
                <c:pt idx="184">
                  <c:v>41032</c:v>
                </c:pt>
                <c:pt idx="185">
                  <c:v>41033</c:v>
                </c:pt>
                <c:pt idx="186">
                  <c:v>41034</c:v>
                </c:pt>
                <c:pt idx="187">
                  <c:v>41035</c:v>
                </c:pt>
                <c:pt idx="188">
                  <c:v>41036</c:v>
                </c:pt>
                <c:pt idx="189">
                  <c:v>41037</c:v>
                </c:pt>
                <c:pt idx="190">
                  <c:v>41038</c:v>
                </c:pt>
                <c:pt idx="191">
                  <c:v>41039</c:v>
                </c:pt>
                <c:pt idx="192">
                  <c:v>41040</c:v>
                </c:pt>
                <c:pt idx="193">
                  <c:v>41041</c:v>
                </c:pt>
                <c:pt idx="194">
                  <c:v>41042</c:v>
                </c:pt>
                <c:pt idx="195">
                  <c:v>41043</c:v>
                </c:pt>
                <c:pt idx="196">
                  <c:v>41044</c:v>
                </c:pt>
                <c:pt idx="197">
                  <c:v>41045</c:v>
                </c:pt>
                <c:pt idx="198">
                  <c:v>41046</c:v>
                </c:pt>
                <c:pt idx="199">
                  <c:v>41047</c:v>
                </c:pt>
                <c:pt idx="200">
                  <c:v>41048</c:v>
                </c:pt>
                <c:pt idx="201">
                  <c:v>41049</c:v>
                </c:pt>
                <c:pt idx="202">
                  <c:v>41050</c:v>
                </c:pt>
                <c:pt idx="203">
                  <c:v>41051</c:v>
                </c:pt>
                <c:pt idx="204">
                  <c:v>41052</c:v>
                </c:pt>
                <c:pt idx="205">
                  <c:v>41053</c:v>
                </c:pt>
                <c:pt idx="206">
                  <c:v>41054</c:v>
                </c:pt>
                <c:pt idx="207">
                  <c:v>41055</c:v>
                </c:pt>
                <c:pt idx="208">
                  <c:v>41056</c:v>
                </c:pt>
                <c:pt idx="209">
                  <c:v>41057</c:v>
                </c:pt>
                <c:pt idx="210">
                  <c:v>41058</c:v>
                </c:pt>
                <c:pt idx="211">
                  <c:v>41059</c:v>
                </c:pt>
                <c:pt idx="212">
                  <c:v>41060</c:v>
                </c:pt>
                <c:pt idx="213">
                  <c:v>41061</c:v>
                </c:pt>
                <c:pt idx="214">
                  <c:v>41062</c:v>
                </c:pt>
                <c:pt idx="215">
                  <c:v>41063</c:v>
                </c:pt>
                <c:pt idx="216">
                  <c:v>41064</c:v>
                </c:pt>
                <c:pt idx="217">
                  <c:v>41065</c:v>
                </c:pt>
                <c:pt idx="218">
                  <c:v>41066</c:v>
                </c:pt>
                <c:pt idx="219">
                  <c:v>41067</c:v>
                </c:pt>
                <c:pt idx="220">
                  <c:v>41068</c:v>
                </c:pt>
                <c:pt idx="221">
                  <c:v>41069</c:v>
                </c:pt>
                <c:pt idx="222">
                  <c:v>41070</c:v>
                </c:pt>
                <c:pt idx="223">
                  <c:v>41071</c:v>
                </c:pt>
                <c:pt idx="224">
                  <c:v>41072</c:v>
                </c:pt>
                <c:pt idx="225">
                  <c:v>41073</c:v>
                </c:pt>
                <c:pt idx="226">
                  <c:v>41074</c:v>
                </c:pt>
              </c:numCache>
            </c:numRef>
          </c:cat>
          <c:val>
            <c:numRef>
              <c:f>raw_production!$Z$2:$Z$228</c:f>
              <c:numCache>
                <c:formatCode>0.0%</c:formatCode>
                <c:ptCount val="227"/>
                <c:pt idx="24">
                  <c:v>5.6339725359293928E-4</c:v>
                </c:pt>
                <c:pt idx="25">
                  <c:v>5.4820004587964677E-3</c:v>
                </c:pt>
                <c:pt idx="26">
                  <c:v>1.1836962248180833E-2</c:v>
                </c:pt>
                <c:pt idx="27">
                  <c:v>1.5390626720552593E-2</c:v>
                </c:pt>
                <c:pt idx="28">
                  <c:v>1.9828363579074575E-2</c:v>
                </c:pt>
                <c:pt idx="29">
                  <c:v>3.9513208381454612E-2</c:v>
                </c:pt>
                <c:pt idx="30">
                  <c:v>4.379337665645925E-2</c:v>
                </c:pt>
                <c:pt idx="31">
                  <c:v>7.6284714043169818E-2</c:v>
                </c:pt>
                <c:pt idx="32">
                  <c:v>0.1109892706659814</c:v>
                </c:pt>
                <c:pt idx="33">
                  <c:v>0.14945470299545585</c:v>
                </c:pt>
                <c:pt idx="34">
                  <c:v>0.16454852754687757</c:v>
                </c:pt>
                <c:pt idx="35">
                  <c:v>0.20975036221280211</c:v>
                </c:pt>
                <c:pt idx="36">
                  <c:v>0.23720411794686488</c:v>
                </c:pt>
                <c:pt idx="37">
                  <c:v>0.30903784148040975</c:v>
                </c:pt>
                <c:pt idx="38">
                  <c:v>0.33580447970363342</c:v>
                </c:pt>
                <c:pt idx="39">
                  <c:v>0.38432134287304442</c:v>
                </c:pt>
                <c:pt idx="40">
                  <c:v>0.43632006429379155</c:v>
                </c:pt>
                <c:pt idx="41">
                  <c:v>0.43842815585034095</c:v>
                </c:pt>
                <c:pt idx="42">
                  <c:v>0.48615019803144466</c:v>
                </c:pt>
                <c:pt idx="43">
                  <c:v>0.50628917942302376</c:v>
                </c:pt>
                <c:pt idx="44">
                  <c:v>0.50629414368810355</c:v>
                </c:pt>
                <c:pt idx="45">
                  <c:v>0.50607500182618392</c:v>
                </c:pt>
                <c:pt idx="46">
                  <c:v>0.54949903247761878</c:v>
                </c:pt>
                <c:pt idx="47">
                  <c:v>0.57567540319170007</c:v>
                </c:pt>
                <c:pt idx="48">
                  <c:v>0.61441665664545042</c:v>
                </c:pt>
                <c:pt idx="49">
                  <c:v>0.63107997340887101</c:v>
                </c:pt>
                <c:pt idx="50">
                  <c:v>0.69561708197525052</c:v>
                </c:pt>
                <c:pt idx="51">
                  <c:v>0.66365166398243558</c:v>
                </c:pt>
                <c:pt idx="52">
                  <c:v>0.71194501814164013</c:v>
                </c:pt>
                <c:pt idx="53">
                  <c:v>0.70176288897373673</c:v>
                </c:pt>
                <c:pt idx="54">
                  <c:v>0.72202631652924631</c:v>
                </c:pt>
                <c:pt idx="55">
                  <c:v>0.73996155059616242</c:v>
                </c:pt>
                <c:pt idx="56">
                  <c:v>0.79963195828537847</c:v>
                </c:pt>
                <c:pt idx="57">
                  <c:v>0.80289626698623584</c:v>
                </c:pt>
                <c:pt idx="58">
                  <c:v>0.82040703297268602</c:v>
                </c:pt>
                <c:pt idx="59">
                  <c:v>0.77184332540569633</c:v>
                </c:pt>
                <c:pt idx="60">
                  <c:v>0.57175235758978382</c:v>
                </c:pt>
                <c:pt idx="61">
                  <c:v>0.25919694793236631</c:v>
                </c:pt>
                <c:pt idx="62">
                  <c:v>0.11759813588099603</c:v>
                </c:pt>
                <c:pt idx="63">
                  <c:v>0.18325965048740522</c:v>
                </c:pt>
                <c:pt idx="64">
                  <c:v>0.41917433570494084</c:v>
                </c:pt>
                <c:pt idx="65">
                  <c:v>0.78379071913550225</c:v>
                </c:pt>
                <c:pt idx="66">
                  <c:v>0.87880896556108068</c:v>
                </c:pt>
                <c:pt idx="67">
                  <c:v>0.96117796015702517</c:v>
                </c:pt>
                <c:pt idx="68">
                  <c:v>0.91575910280837447</c:v>
                </c:pt>
                <c:pt idx="69">
                  <c:v>0.90937718880623919</c:v>
                </c:pt>
                <c:pt idx="70">
                  <c:v>0.88478267413415901</c:v>
                </c:pt>
                <c:pt idx="71">
                  <c:v>0.87143522886263558</c:v>
                </c:pt>
                <c:pt idx="72">
                  <c:v>0.90964261307346517</c:v>
                </c:pt>
                <c:pt idx="73">
                  <c:v>0.89522349537019008</c:v>
                </c:pt>
                <c:pt idx="74">
                  <c:v>0.88857910756025671</c:v>
                </c:pt>
                <c:pt idx="75">
                  <c:v>0.86132414488456133</c:v>
                </c:pt>
                <c:pt idx="76">
                  <c:v>0.88698820110102028</c:v>
                </c:pt>
                <c:pt idx="77">
                  <c:v>0.85039677883826381</c:v>
                </c:pt>
                <c:pt idx="78">
                  <c:v>0.84216504385349245</c:v>
                </c:pt>
                <c:pt idx="79">
                  <c:v>0.87355504029970454</c:v>
                </c:pt>
                <c:pt idx="80">
                  <c:v>0.8833950215469647</c:v>
                </c:pt>
                <c:pt idx="81">
                  <c:v>0.84281813741547917</c:v>
                </c:pt>
                <c:pt idx="82">
                  <c:v>0.83171901248075664</c:v>
                </c:pt>
                <c:pt idx="83">
                  <c:v>0.85192151070736122</c:v>
                </c:pt>
                <c:pt idx="84">
                  <c:v>0.83540330503206695</c:v>
                </c:pt>
                <c:pt idx="85">
                  <c:v>0.82040047639617131</c:v>
                </c:pt>
                <c:pt idx="86">
                  <c:v>0.82534217982542657</c:v>
                </c:pt>
                <c:pt idx="87">
                  <c:v>0.74527855949016719</c:v>
                </c:pt>
                <c:pt idx="88">
                  <c:v>0.71494534268047161</c:v>
                </c:pt>
                <c:pt idx="89">
                  <c:v>0.73735971370333686</c:v>
                </c:pt>
                <c:pt idx="90">
                  <c:v>0.79245482521707966</c:v>
                </c:pt>
                <c:pt idx="91">
                  <c:v>0.87843908098012025</c:v>
                </c:pt>
                <c:pt idx="92">
                  <c:v>0.88073656393265709</c:v>
                </c:pt>
                <c:pt idx="93">
                  <c:v>0.89356479859303539</c:v>
                </c:pt>
                <c:pt idx="94">
                  <c:v>0.89547058463951201</c:v>
                </c:pt>
                <c:pt idx="95">
                  <c:v>0.94538999319134542</c:v>
                </c:pt>
                <c:pt idx="96">
                  <c:v>0.98461089534186363</c:v>
                </c:pt>
                <c:pt idx="97">
                  <c:v>0.94249521782627488</c:v>
                </c:pt>
                <c:pt idx="98">
                  <c:v>0.93003444415517544</c:v>
                </c:pt>
                <c:pt idx="99">
                  <c:v>0.79745879270688669</c:v>
                </c:pt>
                <c:pt idx="100">
                  <c:v>0.78842096176384191</c:v>
                </c:pt>
                <c:pt idx="101">
                  <c:v>0.90596875250372522</c:v>
                </c:pt>
                <c:pt idx="102">
                  <c:v>0.98928326397432298</c:v>
                </c:pt>
                <c:pt idx="103">
                  <c:v>0.97156986464896478</c:v>
                </c:pt>
                <c:pt idx="104">
                  <c:v>1</c:v>
                </c:pt>
                <c:pt idx="105">
                  <c:v>0.98129119527761111</c:v>
                </c:pt>
                <c:pt idx="106">
                  <c:v>0.98566800280718558</c:v>
                </c:pt>
                <c:pt idx="107">
                  <c:v>0.96679905370336916</c:v>
                </c:pt>
                <c:pt idx="108">
                  <c:v>0.95660824877977002</c:v>
                </c:pt>
                <c:pt idx="109">
                  <c:v>0.91483475430931249</c:v>
                </c:pt>
                <c:pt idx="110">
                  <c:v>0.96130161016524807</c:v>
                </c:pt>
                <c:pt idx="111">
                  <c:v>0.96390224111629819</c:v>
                </c:pt>
                <c:pt idx="112">
                  <c:v>0.95136792841464235</c:v>
                </c:pt>
                <c:pt idx="113">
                  <c:v>0.99061074826380247</c:v>
                </c:pt>
                <c:pt idx="114">
                  <c:v>0.97684520415757647</c:v>
                </c:pt>
                <c:pt idx="115">
                  <c:v>0.95049655939548316</c:v>
                </c:pt>
                <c:pt idx="116">
                  <c:v>0.92144095006106186</c:v>
                </c:pt>
                <c:pt idx="117">
                  <c:v>0.93109728862496566</c:v>
                </c:pt>
                <c:pt idx="118">
                  <c:v>0.91480521459049757</c:v>
                </c:pt>
                <c:pt idx="119">
                  <c:v>0.89832465068930989</c:v>
                </c:pt>
                <c:pt idx="120">
                  <c:v>0.91722228481541557</c:v>
                </c:pt>
                <c:pt idx="121">
                  <c:v>0.86930916526152646</c:v>
                </c:pt>
                <c:pt idx="122">
                  <c:v>0.8423409474349115</c:v>
                </c:pt>
                <c:pt idx="123">
                  <c:v>0.89144176740855652</c:v>
                </c:pt>
                <c:pt idx="124">
                  <c:v>0.82872478789974158</c:v>
                </c:pt>
                <c:pt idx="125">
                  <c:v>0.77840878842578731</c:v>
                </c:pt>
                <c:pt idx="126">
                  <c:v>0.75309800289373252</c:v>
                </c:pt>
                <c:pt idx="127">
                  <c:v>0.76552749232832551</c:v>
                </c:pt>
                <c:pt idx="128">
                  <c:v>0.70128848553816803</c:v>
                </c:pt>
                <c:pt idx="129">
                  <c:v>0.6732404229755472</c:v>
                </c:pt>
                <c:pt idx="130">
                  <c:v>0.68743213284719229</c:v>
                </c:pt>
                <c:pt idx="131">
                  <c:v>0.60628041351440032</c:v>
                </c:pt>
                <c:pt idx="132">
                  <c:v>0.57124328625588727</c:v>
                </c:pt>
                <c:pt idx="133">
                  <c:v>0.51367346518477486</c:v>
                </c:pt>
                <c:pt idx="134">
                  <c:v>0.46897817288748583</c:v>
                </c:pt>
                <c:pt idx="135">
                  <c:v>0.44570520646149353</c:v>
                </c:pt>
                <c:pt idx="136">
                  <c:v>0.3853206587996626</c:v>
                </c:pt>
                <c:pt idx="137">
                  <c:v>0.39138721317948244</c:v>
                </c:pt>
                <c:pt idx="138">
                  <c:v>0.34880789203877732</c:v>
                </c:pt>
                <c:pt idx="139">
                  <c:v>0.3168726342979144</c:v>
                </c:pt>
                <c:pt idx="140">
                  <c:v>0.26926873928402129</c:v>
                </c:pt>
                <c:pt idx="141">
                  <c:v>0.23942210240911052</c:v>
                </c:pt>
                <c:pt idx="142">
                  <c:v>0.21428563985517501</c:v>
                </c:pt>
                <c:pt idx="143">
                  <c:v>0.19868745065519078</c:v>
                </c:pt>
                <c:pt idx="144">
                  <c:v>0.19239378114804981</c:v>
                </c:pt>
                <c:pt idx="145">
                  <c:v>0.18489846678791164</c:v>
                </c:pt>
                <c:pt idx="146">
                  <c:v>0.13347844520201954</c:v>
                </c:pt>
                <c:pt idx="147">
                  <c:v>0.11211624079574488</c:v>
                </c:pt>
                <c:pt idx="148">
                  <c:v>8.493265113870585E-2</c:v>
                </c:pt>
                <c:pt idx="149">
                  <c:v>6.561484583141361E-2</c:v>
                </c:pt>
                <c:pt idx="150">
                  <c:v>7.3547835090434721E-2</c:v>
                </c:pt>
                <c:pt idx="151">
                  <c:v>6.719849322379691E-2</c:v>
                </c:pt>
                <c:pt idx="152">
                  <c:v>3.1142684721613873E-2</c:v>
                </c:pt>
                <c:pt idx="153">
                  <c:v>2.4887816097684024E-2</c:v>
                </c:pt>
                <c:pt idx="154">
                  <c:v>3.6530668556428302E-2</c:v>
                </c:pt>
                <c:pt idx="155">
                  <c:v>2.2340012420266991E-2</c:v>
                </c:pt>
                <c:pt idx="156">
                  <c:v>1.884518151396208E-2</c:v>
                </c:pt>
                <c:pt idx="157">
                  <c:v>1.6620687307882315E-2</c:v>
                </c:pt>
                <c:pt idx="158">
                  <c:v>1.0035659931778636E-2</c:v>
                </c:pt>
                <c:pt idx="159">
                  <c:v>5.5376142774734086E-3</c:v>
                </c:pt>
                <c:pt idx="160">
                  <c:v>2.1513766697361307E-3</c:v>
                </c:pt>
                <c:pt idx="161">
                  <c:v>6.0809905563369276E-3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F0-4ED5-8C99-90BE0BBC8EE8}"/>
            </c:ext>
          </c:extLst>
        </c:ser>
        <c:ser>
          <c:idx val="4"/>
          <c:order val="4"/>
          <c:tx>
            <c:strRef>
              <c:f>raw_production!$AB$1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raw_production!$S$2:$S$228</c:f>
              <c:numCache>
                <c:formatCode>m/d/yyyy</c:formatCode>
                <c:ptCount val="227"/>
                <c:pt idx="0">
                  <c:v>40848</c:v>
                </c:pt>
                <c:pt idx="1">
                  <c:v>40849</c:v>
                </c:pt>
                <c:pt idx="2">
                  <c:v>40850</c:v>
                </c:pt>
                <c:pt idx="3">
                  <c:v>40851</c:v>
                </c:pt>
                <c:pt idx="4">
                  <c:v>40852</c:v>
                </c:pt>
                <c:pt idx="5">
                  <c:v>40853</c:v>
                </c:pt>
                <c:pt idx="6">
                  <c:v>40854</c:v>
                </c:pt>
                <c:pt idx="7">
                  <c:v>40855</c:v>
                </c:pt>
                <c:pt idx="8">
                  <c:v>40856</c:v>
                </c:pt>
                <c:pt idx="9">
                  <c:v>40857</c:v>
                </c:pt>
                <c:pt idx="10">
                  <c:v>40858</c:v>
                </c:pt>
                <c:pt idx="11">
                  <c:v>40859</c:v>
                </c:pt>
                <c:pt idx="12">
                  <c:v>40860</c:v>
                </c:pt>
                <c:pt idx="13">
                  <c:v>40861</c:v>
                </c:pt>
                <c:pt idx="14">
                  <c:v>40862</c:v>
                </c:pt>
                <c:pt idx="15">
                  <c:v>40863</c:v>
                </c:pt>
                <c:pt idx="16">
                  <c:v>40864</c:v>
                </c:pt>
                <c:pt idx="17">
                  <c:v>40865</c:v>
                </c:pt>
                <c:pt idx="18">
                  <c:v>40866</c:v>
                </c:pt>
                <c:pt idx="19">
                  <c:v>40867</c:v>
                </c:pt>
                <c:pt idx="20">
                  <c:v>40868</c:v>
                </c:pt>
                <c:pt idx="21">
                  <c:v>40869</c:v>
                </c:pt>
                <c:pt idx="22">
                  <c:v>40870</c:v>
                </c:pt>
                <c:pt idx="23">
                  <c:v>40871</c:v>
                </c:pt>
                <c:pt idx="24">
                  <c:v>40872</c:v>
                </c:pt>
                <c:pt idx="25">
                  <c:v>40873</c:v>
                </c:pt>
                <c:pt idx="26">
                  <c:v>40874</c:v>
                </c:pt>
                <c:pt idx="27">
                  <c:v>40875</c:v>
                </c:pt>
                <c:pt idx="28">
                  <c:v>40876</c:v>
                </c:pt>
                <c:pt idx="29">
                  <c:v>40877</c:v>
                </c:pt>
                <c:pt idx="30">
                  <c:v>40878</c:v>
                </c:pt>
                <c:pt idx="31">
                  <c:v>40879</c:v>
                </c:pt>
                <c:pt idx="32">
                  <c:v>40880</c:v>
                </c:pt>
                <c:pt idx="33">
                  <c:v>40881</c:v>
                </c:pt>
                <c:pt idx="34">
                  <c:v>40882</c:v>
                </c:pt>
                <c:pt idx="35">
                  <c:v>40883</c:v>
                </c:pt>
                <c:pt idx="36">
                  <c:v>40884</c:v>
                </c:pt>
                <c:pt idx="37">
                  <c:v>40885</c:v>
                </c:pt>
                <c:pt idx="38">
                  <c:v>40886</c:v>
                </c:pt>
                <c:pt idx="39">
                  <c:v>40887</c:v>
                </c:pt>
                <c:pt idx="40">
                  <c:v>40888</c:v>
                </c:pt>
                <c:pt idx="41">
                  <c:v>40889</c:v>
                </c:pt>
                <c:pt idx="42">
                  <c:v>40890</c:v>
                </c:pt>
                <c:pt idx="43">
                  <c:v>40891</c:v>
                </c:pt>
                <c:pt idx="44">
                  <c:v>40892</c:v>
                </c:pt>
                <c:pt idx="45">
                  <c:v>40893</c:v>
                </c:pt>
                <c:pt idx="46">
                  <c:v>40894</c:v>
                </c:pt>
                <c:pt idx="47">
                  <c:v>40895</c:v>
                </c:pt>
                <c:pt idx="48">
                  <c:v>40896</c:v>
                </c:pt>
                <c:pt idx="49">
                  <c:v>40897</c:v>
                </c:pt>
                <c:pt idx="50">
                  <c:v>40898</c:v>
                </c:pt>
                <c:pt idx="51">
                  <c:v>40899</c:v>
                </c:pt>
                <c:pt idx="52">
                  <c:v>40900</c:v>
                </c:pt>
                <c:pt idx="53">
                  <c:v>40901</c:v>
                </c:pt>
                <c:pt idx="54">
                  <c:v>40902</c:v>
                </c:pt>
                <c:pt idx="55">
                  <c:v>40903</c:v>
                </c:pt>
                <c:pt idx="56">
                  <c:v>40904</c:v>
                </c:pt>
                <c:pt idx="57">
                  <c:v>40905</c:v>
                </c:pt>
                <c:pt idx="58">
                  <c:v>40906</c:v>
                </c:pt>
                <c:pt idx="59">
                  <c:v>40907</c:v>
                </c:pt>
                <c:pt idx="60">
                  <c:v>40908</c:v>
                </c:pt>
                <c:pt idx="61">
                  <c:v>40909</c:v>
                </c:pt>
                <c:pt idx="62">
                  <c:v>40910</c:v>
                </c:pt>
                <c:pt idx="63">
                  <c:v>40911</c:v>
                </c:pt>
                <c:pt idx="64">
                  <c:v>40912</c:v>
                </c:pt>
                <c:pt idx="65">
                  <c:v>40913</c:v>
                </c:pt>
                <c:pt idx="66">
                  <c:v>40914</c:v>
                </c:pt>
                <c:pt idx="67">
                  <c:v>40915</c:v>
                </c:pt>
                <c:pt idx="68">
                  <c:v>40916</c:v>
                </c:pt>
                <c:pt idx="69">
                  <c:v>40917</c:v>
                </c:pt>
                <c:pt idx="70">
                  <c:v>40918</c:v>
                </c:pt>
                <c:pt idx="71">
                  <c:v>40919</c:v>
                </c:pt>
                <c:pt idx="72">
                  <c:v>40920</c:v>
                </c:pt>
                <c:pt idx="73">
                  <c:v>40921</c:v>
                </c:pt>
                <c:pt idx="74">
                  <c:v>40922</c:v>
                </c:pt>
                <c:pt idx="75">
                  <c:v>40923</c:v>
                </c:pt>
                <c:pt idx="76">
                  <c:v>40924</c:v>
                </c:pt>
                <c:pt idx="77">
                  <c:v>40925</c:v>
                </c:pt>
                <c:pt idx="78">
                  <c:v>40926</c:v>
                </c:pt>
                <c:pt idx="79">
                  <c:v>40927</c:v>
                </c:pt>
                <c:pt idx="80">
                  <c:v>40928</c:v>
                </c:pt>
                <c:pt idx="81">
                  <c:v>40929</c:v>
                </c:pt>
                <c:pt idx="82">
                  <c:v>40930</c:v>
                </c:pt>
                <c:pt idx="83">
                  <c:v>40931</c:v>
                </c:pt>
                <c:pt idx="84">
                  <c:v>40932</c:v>
                </c:pt>
                <c:pt idx="85">
                  <c:v>40933</c:v>
                </c:pt>
                <c:pt idx="86">
                  <c:v>40934</c:v>
                </c:pt>
                <c:pt idx="87">
                  <c:v>40935</c:v>
                </c:pt>
                <c:pt idx="88">
                  <c:v>40936</c:v>
                </c:pt>
                <c:pt idx="89">
                  <c:v>40937</c:v>
                </c:pt>
                <c:pt idx="90">
                  <c:v>40938</c:v>
                </c:pt>
                <c:pt idx="91">
                  <c:v>40939</c:v>
                </c:pt>
                <c:pt idx="92">
                  <c:v>40940</c:v>
                </c:pt>
                <c:pt idx="93">
                  <c:v>40941</c:v>
                </c:pt>
                <c:pt idx="94">
                  <c:v>40942</c:v>
                </c:pt>
                <c:pt idx="95">
                  <c:v>40943</c:v>
                </c:pt>
                <c:pt idx="96">
                  <c:v>40944</c:v>
                </c:pt>
                <c:pt idx="97">
                  <c:v>40945</c:v>
                </c:pt>
                <c:pt idx="98">
                  <c:v>40946</c:v>
                </c:pt>
                <c:pt idx="99">
                  <c:v>40947</c:v>
                </c:pt>
                <c:pt idx="100">
                  <c:v>40948</c:v>
                </c:pt>
                <c:pt idx="101">
                  <c:v>40949</c:v>
                </c:pt>
                <c:pt idx="102">
                  <c:v>40950</c:v>
                </c:pt>
                <c:pt idx="103">
                  <c:v>40951</c:v>
                </c:pt>
                <c:pt idx="104">
                  <c:v>40952</c:v>
                </c:pt>
                <c:pt idx="105">
                  <c:v>40953</c:v>
                </c:pt>
                <c:pt idx="106">
                  <c:v>40954</c:v>
                </c:pt>
                <c:pt idx="107">
                  <c:v>40955</c:v>
                </c:pt>
                <c:pt idx="108">
                  <c:v>40956</c:v>
                </c:pt>
                <c:pt idx="109">
                  <c:v>40957</c:v>
                </c:pt>
                <c:pt idx="110">
                  <c:v>40958</c:v>
                </c:pt>
                <c:pt idx="111">
                  <c:v>40959</c:v>
                </c:pt>
                <c:pt idx="112">
                  <c:v>40960</c:v>
                </c:pt>
                <c:pt idx="113">
                  <c:v>40961</c:v>
                </c:pt>
                <c:pt idx="114">
                  <c:v>40962</c:v>
                </c:pt>
                <c:pt idx="115">
                  <c:v>40963</c:v>
                </c:pt>
                <c:pt idx="116">
                  <c:v>40964</c:v>
                </c:pt>
                <c:pt idx="117">
                  <c:v>40965</c:v>
                </c:pt>
                <c:pt idx="118">
                  <c:v>40966</c:v>
                </c:pt>
                <c:pt idx="119">
                  <c:v>40967</c:v>
                </c:pt>
                <c:pt idx="120">
                  <c:v>40968</c:v>
                </c:pt>
                <c:pt idx="121">
                  <c:v>40969</c:v>
                </c:pt>
                <c:pt idx="122">
                  <c:v>40970</c:v>
                </c:pt>
                <c:pt idx="123">
                  <c:v>40971</c:v>
                </c:pt>
                <c:pt idx="124">
                  <c:v>40972</c:v>
                </c:pt>
                <c:pt idx="125">
                  <c:v>40973</c:v>
                </c:pt>
                <c:pt idx="126">
                  <c:v>40974</c:v>
                </c:pt>
                <c:pt idx="127">
                  <c:v>40975</c:v>
                </c:pt>
                <c:pt idx="128">
                  <c:v>40976</c:v>
                </c:pt>
                <c:pt idx="129">
                  <c:v>40977</c:v>
                </c:pt>
                <c:pt idx="130">
                  <c:v>40978</c:v>
                </c:pt>
                <c:pt idx="131">
                  <c:v>40979</c:v>
                </c:pt>
                <c:pt idx="132">
                  <c:v>40980</c:v>
                </c:pt>
                <c:pt idx="133">
                  <c:v>40981</c:v>
                </c:pt>
                <c:pt idx="134">
                  <c:v>40982</c:v>
                </c:pt>
                <c:pt idx="135">
                  <c:v>40983</c:v>
                </c:pt>
                <c:pt idx="136">
                  <c:v>40984</c:v>
                </c:pt>
                <c:pt idx="137">
                  <c:v>40985</c:v>
                </c:pt>
                <c:pt idx="138">
                  <c:v>40986</c:v>
                </c:pt>
                <c:pt idx="139">
                  <c:v>40987</c:v>
                </c:pt>
                <c:pt idx="140">
                  <c:v>40988</c:v>
                </c:pt>
                <c:pt idx="141">
                  <c:v>40989</c:v>
                </c:pt>
                <c:pt idx="142">
                  <c:v>40990</c:v>
                </c:pt>
                <c:pt idx="143">
                  <c:v>40991</c:v>
                </c:pt>
                <c:pt idx="144">
                  <c:v>40992</c:v>
                </c:pt>
                <c:pt idx="145">
                  <c:v>40993</c:v>
                </c:pt>
                <c:pt idx="146">
                  <c:v>40994</c:v>
                </c:pt>
                <c:pt idx="147">
                  <c:v>40995</c:v>
                </c:pt>
                <c:pt idx="148">
                  <c:v>40996</c:v>
                </c:pt>
                <c:pt idx="149">
                  <c:v>40997</c:v>
                </c:pt>
                <c:pt idx="150">
                  <c:v>40998</c:v>
                </c:pt>
                <c:pt idx="151">
                  <c:v>40999</c:v>
                </c:pt>
                <c:pt idx="152">
                  <c:v>41000</c:v>
                </c:pt>
                <c:pt idx="153">
                  <c:v>41001</c:v>
                </c:pt>
                <c:pt idx="154">
                  <c:v>41002</c:v>
                </c:pt>
                <c:pt idx="155">
                  <c:v>41003</c:v>
                </c:pt>
                <c:pt idx="156">
                  <c:v>41004</c:v>
                </c:pt>
                <c:pt idx="157">
                  <c:v>41005</c:v>
                </c:pt>
                <c:pt idx="158">
                  <c:v>41006</c:v>
                </c:pt>
                <c:pt idx="159">
                  <c:v>41007</c:v>
                </c:pt>
                <c:pt idx="160">
                  <c:v>41008</c:v>
                </c:pt>
                <c:pt idx="161">
                  <c:v>41009</c:v>
                </c:pt>
                <c:pt idx="162">
                  <c:v>41010</c:v>
                </c:pt>
                <c:pt idx="163">
                  <c:v>41011</c:v>
                </c:pt>
                <c:pt idx="164">
                  <c:v>41012</c:v>
                </c:pt>
                <c:pt idx="165">
                  <c:v>41013</c:v>
                </c:pt>
                <c:pt idx="166">
                  <c:v>41014</c:v>
                </c:pt>
                <c:pt idx="167">
                  <c:v>41015</c:v>
                </c:pt>
                <c:pt idx="168">
                  <c:v>41016</c:v>
                </c:pt>
                <c:pt idx="169">
                  <c:v>41017</c:v>
                </c:pt>
                <c:pt idx="170">
                  <c:v>41018</c:v>
                </c:pt>
                <c:pt idx="171">
                  <c:v>41019</c:v>
                </c:pt>
                <c:pt idx="172">
                  <c:v>41020</c:v>
                </c:pt>
                <c:pt idx="173">
                  <c:v>41021</c:v>
                </c:pt>
                <c:pt idx="174">
                  <c:v>41022</c:v>
                </c:pt>
                <c:pt idx="175">
                  <c:v>41023</c:v>
                </c:pt>
                <c:pt idx="176">
                  <c:v>41024</c:v>
                </c:pt>
                <c:pt idx="177">
                  <c:v>41025</c:v>
                </c:pt>
                <c:pt idx="178">
                  <c:v>41026</c:v>
                </c:pt>
                <c:pt idx="179">
                  <c:v>41027</c:v>
                </c:pt>
                <c:pt idx="180">
                  <c:v>41028</c:v>
                </c:pt>
                <c:pt idx="181">
                  <c:v>41029</c:v>
                </c:pt>
                <c:pt idx="182">
                  <c:v>41030</c:v>
                </c:pt>
                <c:pt idx="183">
                  <c:v>41031</c:v>
                </c:pt>
                <c:pt idx="184">
                  <c:v>41032</c:v>
                </c:pt>
                <c:pt idx="185">
                  <c:v>41033</c:v>
                </c:pt>
                <c:pt idx="186">
                  <c:v>41034</c:v>
                </c:pt>
                <c:pt idx="187">
                  <c:v>41035</c:v>
                </c:pt>
                <c:pt idx="188">
                  <c:v>41036</c:v>
                </c:pt>
                <c:pt idx="189">
                  <c:v>41037</c:v>
                </c:pt>
                <c:pt idx="190">
                  <c:v>41038</c:v>
                </c:pt>
                <c:pt idx="191">
                  <c:v>41039</c:v>
                </c:pt>
                <c:pt idx="192">
                  <c:v>41040</c:v>
                </c:pt>
                <c:pt idx="193">
                  <c:v>41041</c:v>
                </c:pt>
                <c:pt idx="194">
                  <c:v>41042</c:v>
                </c:pt>
                <c:pt idx="195">
                  <c:v>41043</c:v>
                </c:pt>
                <c:pt idx="196">
                  <c:v>41044</c:v>
                </c:pt>
                <c:pt idx="197">
                  <c:v>41045</c:v>
                </c:pt>
                <c:pt idx="198">
                  <c:v>41046</c:v>
                </c:pt>
                <c:pt idx="199">
                  <c:v>41047</c:v>
                </c:pt>
                <c:pt idx="200">
                  <c:v>41048</c:v>
                </c:pt>
                <c:pt idx="201">
                  <c:v>41049</c:v>
                </c:pt>
                <c:pt idx="202">
                  <c:v>41050</c:v>
                </c:pt>
                <c:pt idx="203">
                  <c:v>41051</c:v>
                </c:pt>
                <c:pt idx="204">
                  <c:v>41052</c:v>
                </c:pt>
                <c:pt idx="205">
                  <c:v>41053</c:v>
                </c:pt>
                <c:pt idx="206">
                  <c:v>41054</c:v>
                </c:pt>
                <c:pt idx="207">
                  <c:v>41055</c:v>
                </c:pt>
                <c:pt idx="208">
                  <c:v>41056</c:v>
                </c:pt>
                <c:pt idx="209">
                  <c:v>41057</c:v>
                </c:pt>
                <c:pt idx="210">
                  <c:v>41058</c:v>
                </c:pt>
                <c:pt idx="211">
                  <c:v>41059</c:v>
                </c:pt>
                <c:pt idx="212">
                  <c:v>41060</c:v>
                </c:pt>
                <c:pt idx="213">
                  <c:v>41061</c:v>
                </c:pt>
                <c:pt idx="214">
                  <c:v>41062</c:v>
                </c:pt>
                <c:pt idx="215">
                  <c:v>41063</c:v>
                </c:pt>
                <c:pt idx="216">
                  <c:v>41064</c:v>
                </c:pt>
                <c:pt idx="217">
                  <c:v>41065</c:v>
                </c:pt>
                <c:pt idx="218">
                  <c:v>41066</c:v>
                </c:pt>
                <c:pt idx="219">
                  <c:v>41067</c:v>
                </c:pt>
                <c:pt idx="220">
                  <c:v>41068</c:v>
                </c:pt>
                <c:pt idx="221">
                  <c:v>41069</c:v>
                </c:pt>
                <c:pt idx="222">
                  <c:v>41070</c:v>
                </c:pt>
                <c:pt idx="223">
                  <c:v>41071</c:v>
                </c:pt>
                <c:pt idx="224">
                  <c:v>41072</c:v>
                </c:pt>
                <c:pt idx="225">
                  <c:v>41073</c:v>
                </c:pt>
                <c:pt idx="226">
                  <c:v>41074</c:v>
                </c:pt>
              </c:numCache>
            </c:numRef>
          </c:cat>
          <c:val>
            <c:numRef>
              <c:f>raw_production!$AB$2:$AB$228</c:f>
              <c:numCache>
                <c:formatCode>0.0%</c:formatCode>
                <c:ptCount val="227"/>
                <c:pt idx="35">
                  <c:v>1.1870574370708063E-4</c:v>
                </c:pt>
                <c:pt idx="36">
                  <c:v>2.2080249741633553E-3</c:v>
                </c:pt>
                <c:pt idx="37">
                  <c:v>4.6577627281551544E-3</c:v>
                </c:pt>
                <c:pt idx="38">
                  <c:v>6.5200395978356361E-3</c:v>
                </c:pt>
                <c:pt idx="39">
                  <c:v>1.2048708566282259E-2</c:v>
                </c:pt>
                <c:pt idx="40">
                  <c:v>1.6634195368322648E-2</c:v>
                </c:pt>
                <c:pt idx="41">
                  <c:v>2.1248941788155271E-2</c:v>
                </c:pt>
                <c:pt idx="42">
                  <c:v>2.3913755443460263E-2</c:v>
                </c:pt>
                <c:pt idx="43">
                  <c:v>3.0306646897266688E-2</c:v>
                </c:pt>
                <c:pt idx="44">
                  <c:v>2.9491297607251457E-2</c:v>
                </c:pt>
                <c:pt idx="45">
                  <c:v>3.0099682874723737E-2</c:v>
                </c:pt>
                <c:pt idx="46">
                  <c:v>3.7602895490625343E-2</c:v>
                </c:pt>
                <c:pt idx="47">
                  <c:v>4.3715694182486546E-2</c:v>
                </c:pt>
                <c:pt idx="48">
                  <c:v>5.1175183196505707E-2</c:v>
                </c:pt>
                <c:pt idx="49">
                  <c:v>4.8138295902736154E-2</c:v>
                </c:pt>
                <c:pt idx="50">
                  <c:v>5.2800152360283327E-2</c:v>
                </c:pt>
                <c:pt idx="51">
                  <c:v>5.9884799476833367E-2</c:v>
                </c:pt>
                <c:pt idx="52">
                  <c:v>6.0679741035123698E-2</c:v>
                </c:pt>
                <c:pt idx="53">
                  <c:v>6.6465120339823561E-2</c:v>
                </c:pt>
                <c:pt idx="54">
                  <c:v>7.2030821258801475E-2</c:v>
                </c:pt>
                <c:pt idx="55">
                  <c:v>7.0390470998231869E-2</c:v>
                </c:pt>
                <c:pt idx="56">
                  <c:v>7.2919927617585423E-2</c:v>
                </c:pt>
                <c:pt idx="57">
                  <c:v>5.7941259427782339E-2</c:v>
                </c:pt>
                <c:pt idx="58">
                  <c:v>8.8202321424324645E-2</c:v>
                </c:pt>
                <c:pt idx="59">
                  <c:v>5.9753954680498336E-2</c:v>
                </c:pt>
                <c:pt idx="60">
                  <c:v>3.1778990684081049E-2</c:v>
                </c:pt>
                <c:pt idx="61">
                  <c:v>2.8886218683358382E-3</c:v>
                </c:pt>
                <c:pt idx="62">
                  <c:v>-6.598135184995373E-3</c:v>
                </c:pt>
                <c:pt idx="63">
                  <c:v>-1.0046850076309642E-2</c:v>
                </c:pt>
                <c:pt idx="64">
                  <c:v>5.2906404322648802E-3</c:v>
                </c:pt>
                <c:pt idx="65">
                  <c:v>4.9307238953867072E-2</c:v>
                </c:pt>
                <c:pt idx="66">
                  <c:v>7.3377371701531344E-2</c:v>
                </c:pt>
                <c:pt idx="67">
                  <c:v>7.8732481885374878E-2</c:v>
                </c:pt>
                <c:pt idx="68">
                  <c:v>8.4306589106758423E-2</c:v>
                </c:pt>
                <c:pt idx="69">
                  <c:v>8.0265572826084472E-2</c:v>
                </c:pt>
                <c:pt idx="70">
                  <c:v>7.5204973137820222E-2</c:v>
                </c:pt>
                <c:pt idx="71">
                  <c:v>6.228661724609888E-2</c:v>
                </c:pt>
                <c:pt idx="72">
                  <c:v>5.1699206504051375E-2</c:v>
                </c:pt>
                <c:pt idx="73">
                  <c:v>4.8309046946238256E-2</c:v>
                </c:pt>
                <c:pt idx="74">
                  <c:v>5.1819356164434796E-2</c:v>
                </c:pt>
                <c:pt idx="75">
                  <c:v>6.6090032525295467E-2</c:v>
                </c:pt>
                <c:pt idx="76">
                  <c:v>7.4867094379228602E-2</c:v>
                </c:pt>
                <c:pt idx="77">
                  <c:v>8.0615544386847829E-2</c:v>
                </c:pt>
                <c:pt idx="78">
                  <c:v>8.6305989554199825E-2</c:v>
                </c:pt>
                <c:pt idx="79">
                  <c:v>8.7511243725583304E-2</c:v>
                </c:pt>
                <c:pt idx="80">
                  <c:v>8.8786695936738547E-2</c:v>
                </c:pt>
                <c:pt idx="81">
                  <c:v>8.4595778543769914E-2</c:v>
                </c:pt>
                <c:pt idx="82">
                  <c:v>9.0591166504693621E-2</c:v>
                </c:pt>
                <c:pt idx="83">
                  <c:v>8.8970975802670368E-2</c:v>
                </c:pt>
                <c:pt idx="84">
                  <c:v>9.4387328358706418E-2</c:v>
                </c:pt>
                <c:pt idx="85">
                  <c:v>9.6249907548440955E-2</c:v>
                </c:pt>
                <c:pt idx="86">
                  <c:v>9.4770494210208681E-2</c:v>
                </c:pt>
                <c:pt idx="87">
                  <c:v>8.981586785351256E-2</c:v>
                </c:pt>
                <c:pt idx="88">
                  <c:v>7.6634382964685138E-2</c:v>
                </c:pt>
                <c:pt idx="89">
                  <c:v>7.9483864538529209E-2</c:v>
                </c:pt>
                <c:pt idx="90">
                  <c:v>8.752376744663927E-2</c:v>
                </c:pt>
                <c:pt idx="91">
                  <c:v>8.8610939691440585E-2</c:v>
                </c:pt>
                <c:pt idx="92">
                  <c:v>8.902250670715009E-2</c:v>
                </c:pt>
                <c:pt idx="93">
                  <c:v>9.6653614242735442E-2</c:v>
                </c:pt>
                <c:pt idx="94">
                  <c:v>0.10015832489962938</c:v>
                </c:pt>
                <c:pt idx="95">
                  <c:v>9.2246587645582509E-2</c:v>
                </c:pt>
                <c:pt idx="96">
                  <c:v>9.3494225283682217E-2</c:v>
                </c:pt>
                <c:pt idx="97">
                  <c:v>9.3148395958885924E-2</c:v>
                </c:pt>
                <c:pt idx="98">
                  <c:v>9.0187108983768596E-2</c:v>
                </c:pt>
                <c:pt idx="99">
                  <c:v>9.2072081290660177E-2</c:v>
                </c:pt>
                <c:pt idx="100">
                  <c:v>9.464579508423078E-2</c:v>
                </c:pt>
                <c:pt idx="101">
                  <c:v>9.6760838592738249E-2</c:v>
                </c:pt>
                <c:pt idx="102">
                  <c:v>0.10248363990232044</c:v>
                </c:pt>
                <c:pt idx="103">
                  <c:v>0.10026224854635266</c:v>
                </c:pt>
                <c:pt idx="104">
                  <c:v>9.9585438549278676E-2</c:v>
                </c:pt>
                <c:pt idx="105">
                  <c:v>0.10095928014526957</c:v>
                </c:pt>
                <c:pt idx="106">
                  <c:v>0.108466228895571</c:v>
                </c:pt>
                <c:pt idx="107">
                  <c:v>0.10249726009760261</c:v>
                </c:pt>
                <c:pt idx="108">
                  <c:v>1</c:v>
                </c:pt>
                <c:pt idx="109">
                  <c:v>1</c:v>
                </c:pt>
                <c:pt idx="110">
                  <c:v>0.10055369184705341</c:v>
                </c:pt>
                <c:pt idx="111">
                  <c:v>0.10159940450620178</c:v>
                </c:pt>
                <c:pt idx="112">
                  <c:v>0.10557908929795067</c:v>
                </c:pt>
                <c:pt idx="113">
                  <c:v>9.671571394045711E-2</c:v>
                </c:pt>
                <c:pt idx="114">
                  <c:v>9.1783957870256283E-2</c:v>
                </c:pt>
                <c:pt idx="115">
                  <c:v>9.5757079609484055E-2</c:v>
                </c:pt>
                <c:pt idx="116">
                  <c:v>9.568378166109498E-2</c:v>
                </c:pt>
                <c:pt idx="117">
                  <c:v>9.1215205859455986E-2</c:v>
                </c:pt>
                <c:pt idx="118">
                  <c:v>9.2078166045782561E-2</c:v>
                </c:pt>
                <c:pt idx="119">
                  <c:v>9.3202600365336966E-2</c:v>
                </c:pt>
                <c:pt idx="121">
                  <c:v>9.140166739324021E-2</c:v>
                </c:pt>
                <c:pt idx="122">
                  <c:v>8.661879943754433E-2</c:v>
                </c:pt>
                <c:pt idx="123">
                  <c:v>8.5646145578084004E-2</c:v>
                </c:pt>
                <c:pt idx="124">
                  <c:v>9.2918552625367662E-2</c:v>
                </c:pt>
                <c:pt idx="125">
                  <c:v>8.8492106476965635E-2</c:v>
                </c:pt>
                <c:pt idx="126">
                  <c:v>8.6776699622618927E-2</c:v>
                </c:pt>
                <c:pt idx="127">
                  <c:v>8.8406953747044936E-2</c:v>
                </c:pt>
                <c:pt idx="128">
                  <c:v>8.1381669654887773E-2</c:v>
                </c:pt>
                <c:pt idx="129">
                  <c:v>7.6618629608125571E-2</c:v>
                </c:pt>
                <c:pt idx="130">
                  <c:v>7.3261777147040907E-2</c:v>
                </c:pt>
                <c:pt idx="131">
                  <c:v>7.0067095705825977E-2</c:v>
                </c:pt>
                <c:pt idx="132">
                  <c:v>6.7696282663023993E-2</c:v>
                </c:pt>
                <c:pt idx="133">
                  <c:v>6.9497693932519491E-2</c:v>
                </c:pt>
                <c:pt idx="134">
                  <c:v>6.7759926674753251E-2</c:v>
                </c:pt>
                <c:pt idx="135">
                  <c:v>6.436792386705624E-2</c:v>
                </c:pt>
                <c:pt idx="136">
                  <c:v>6.0021193199836856E-2</c:v>
                </c:pt>
                <c:pt idx="137">
                  <c:v>4.8212226692731515E-2</c:v>
                </c:pt>
                <c:pt idx="138">
                  <c:v>4.6109900931579607E-2</c:v>
                </c:pt>
                <c:pt idx="139">
                  <c:v>4.1896783319697629E-2</c:v>
                </c:pt>
                <c:pt idx="140">
                  <c:v>3.7495508699997133E-2</c:v>
                </c:pt>
                <c:pt idx="141">
                  <c:v>3.6288749696699936E-2</c:v>
                </c:pt>
                <c:pt idx="142">
                  <c:v>3.5540877565967667E-2</c:v>
                </c:pt>
                <c:pt idx="143">
                  <c:v>3.2564748706692244E-2</c:v>
                </c:pt>
                <c:pt idx="144">
                  <c:v>3.1665759415088132E-2</c:v>
                </c:pt>
                <c:pt idx="145">
                  <c:v>2.721359350087291E-2</c:v>
                </c:pt>
                <c:pt idx="146">
                  <c:v>2.0543198182600347E-2</c:v>
                </c:pt>
                <c:pt idx="147">
                  <c:v>1.8612237129541499E-2</c:v>
                </c:pt>
                <c:pt idx="148">
                  <c:v>8.6635057036869127E-3</c:v>
                </c:pt>
                <c:pt idx="149">
                  <c:v>1.3285444633469758E-2</c:v>
                </c:pt>
                <c:pt idx="150">
                  <c:v>1.4114704030161728E-2</c:v>
                </c:pt>
                <c:pt idx="151">
                  <c:v>1.1467511798618905E-2</c:v>
                </c:pt>
                <c:pt idx="152">
                  <c:v>1.1796961693606688E-2</c:v>
                </c:pt>
                <c:pt idx="153">
                  <c:v>1.1456315804070839E-2</c:v>
                </c:pt>
                <c:pt idx="154">
                  <c:v>1.1120913136965458E-2</c:v>
                </c:pt>
                <c:pt idx="155">
                  <c:v>1.0119583994747093E-2</c:v>
                </c:pt>
                <c:pt idx="156">
                  <c:v>9.6964588772618984E-3</c:v>
                </c:pt>
                <c:pt idx="157">
                  <c:v>1.0809278692045409E-2</c:v>
                </c:pt>
                <c:pt idx="158">
                  <c:v>1.0651519514457154E-2</c:v>
                </c:pt>
                <c:pt idx="159">
                  <c:v>7.8716967677501231E-3</c:v>
                </c:pt>
                <c:pt idx="160">
                  <c:v>6.9964531371287213E-3</c:v>
                </c:pt>
                <c:pt idx="161">
                  <c:v>6.4274698740467524E-3</c:v>
                </c:pt>
                <c:pt idx="162">
                  <c:v>3.165668868540313E-3</c:v>
                </c:pt>
                <c:pt idx="163">
                  <c:v>2.7685805017016213E-3</c:v>
                </c:pt>
                <c:pt idx="164">
                  <c:v>1.4530280170779496E-3</c:v>
                </c:pt>
                <c:pt idx="165">
                  <c:v>1.8658674843350189E-4</c:v>
                </c:pt>
                <c:pt idx="166">
                  <c:v>8.8315809891647775E-5</c:v>
                </c:pt>
                <c:pt idx="167">
                  <c:v>-6.8053597893730135E-4</c:v>
                </c:pt>
                <c:pt idx="168">
                  <c:v>-1.8896808289314768E-3</c:v>
                </c:pt>
                <c:pt idx="169">
                  <c:v>-3.5813645834754048E-4</c:v>
                </c:pt>
                <c:pt idx="170">
                  <c:v>-1.0465350148200266E-3</c:v>
                </c:pt>
                <c:pt idx="171">
                  <c:v>-1.2281752205747791E-3</c:v>
                </c:pt>
                <c:pt idx="172">
                  <c:v>-6.6630550324825162E-4</c:v>
                </c:pt>
                <c:pt idx="173">
                  <c:v>-8.0559269990540061E-4</c:v>
                </c:pt>
                <c:pt idx="174">
                  <c:v>5.4574410099894784E-4</c:v>
                </c:pt>
                <c:pt idx="175">
                  <c:v>1.4159971946052735E-4</c:v>
                </c:pt>
                <c:pt idx="176">
                  <c:v>1.2318414154647749E-5</c:v>
                </c:pt>
                <c:pt idx="177">
                  <c:v>-9.6452505979289789E-4</c:v>
                </c:pt>
                <c:pt idx="178">
                  <c:v>-1.3902097451985158E-3</c:v>
                </c:pt>
                <c:pt idx="179">
                  <c:v>-2.5075079577931825E-4</c:v>
                </c:pt>
                <c:pt idx="180">
                  <c:v>1.5205119447256628E-4</c:v>
                </c:pt>
                <c:pt idx="181">
                  <c:v>-1.7314591467899418E-4</c:v>
                </c:pt>
                <c:pt idx="182">
                  <c:v>0</c:v>
                </c:pt>
                <c:pt idx="183">
                  <c:v>2.5707695572207722E-3</c:v>
                </c:pt>
                <c:pt idx="184">
                  <c:v>6.6698797948988825E-4</c:v>
                </c:pt>
                <c:pt idx="185">
                  <c:v>-2.15439644229297E-2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EF0-4ED5-8C99-90BE0BBC8EE8}"/>
            </c:ext>
          </c:extLst>
        </c:ser>
        <c:ser>
          <c:idx val="5"/>
          <c:order val="5"/>
          <c:tx>
            <c:strRef>
              <c:f>raw_production!$AD$1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raw_production!$S$2:$S$228</c:f>
              <c:numCache>
                <c:formatCode>m/d/yyyy</c:formatCode>
                <c:ptCount val="227"/>
                <c:pt idx="0">
                  <c:v>40848</c:v>
                </c:pt>
                <c:pt idx="1">
                  <c:v>40849</c:v>
                </c:pt>
                <c:pt idx="2">
                  <c:v>40850</c:v>
                </c:pt>
                <c:pt idx="3">
                  <c:v>40851</c:v>
                </c:pt>
                <c:pt idx="4">
                  <c:v>40852</c:v>
                </c:pt>
                <c:pt idx="5">
                  <c:v>40853</c:v>
                </c:pt>
                <c:pt idx="6">
                  <c:v>40854</c:v>
                </c:pt>
                <c:pt idx="7">
                  <c:v>40855</c:v>
                </c:pt>
                <c:pt idx="8">
                  <c:v>40856</c:v>
                </c:pt>
                <c:pt idx="9">
                  <c:v>40857</c:v>
                </c:pt>
                <c:pt idx="10">
                  <c:v>40858</c:v>
                </c:pt>
                <c:pt idx="11">
                  <c:v>40859</c:v>
                </c:pt>
                <c:pt idx="12">
                  <c:v>40860</c:v>
                </c:pt>
                <c:pt idx="13">
                  <c:v>40861</c:v>
                </c:pt>
                <c:pt idx="14">
                  <c:v>40862</c:v>
                </c:pt>
                <c:pt idx="15">
                  <c:v>40863</c:v>
                </c:pt>
                <c:pt idx="16">
                  <c:v>40864</c:v>
                </c:pt>
                <c:pt idx="17">
                  <c:v>40865</c:v>
                </c:pt>
                <c:pt idx="18">
                  <c:v>40866</c:v>
                </c:pt>
                <c:pt idx="19">
                  <c:v>40867</c:v>
                </c:pt>
                <c:pt idx="20">
                  <c:v>40868</c:v>
                </c:pt>
                <c:pt idx="21">
                  <c:v>40869</c:v>
                </c:pt>
                <c:pt idx="22">
                  <c:v>40870</c:v>
                </c:pt>
                <c:pt idx="23">
                  <c:v>40871</c:v>
                </c:pt>
                <c:pt idx="24">
                  <c:v>40872</c:v>
                </c:pt>
                <c:pt idx="25">
                  <c:v>40873</c:v>
                </c:pt>
                <c:pt idx="26">
                  <c:v>40874</c:v>
                </c:pt>
                <c:pt idx="27">
                  <c:v>40875</c:v>
                </c:pt>
                <c:pt idx="28">
                  <c:v>40876</c:v>
                </c:pt>
                <c:pt idx="29">
                  <c:v>40877</c:v>
                </c:pt>
                <c:pt idx="30">
                  <c:v>40878</c:v>
                </c:pt>
                <c:pt idx="31">
                  <c:v>40879</c:v>
                </c:pt>
                <c:pt idx="32">
                  <c:v>40880</c:v>
                </c:pt>
                <c:pt idx="33">
                  <c:v>40881</c:v>
                </c:pt>
                <c:pt idx="34">
                  <c:v>40882</c:v>
                </c:pt>
                <c:pt idx="35">
                  <c:v>40883</c:v>
                </c:pt>
                <c:pt idx="36">
                  <c:v>40884</c:v>
                </c:pt>
                <c:pt idx="37">
                  <c:v>40885</c:v>
                </c:pt>
                <c:pt idx="38">
                  <c:v>40886</c:v>
                </c:pt>
                <c:pt idx="39">
                  <c:v>40887</c:v>
                </c:pt>
                <c:pt idx="40">
                  <c:v>40888</c:v>
                </c:pt>
                <c:pt idx="41">
                  <c:v>40889</c:v>
                </c:pt>
                <c:pt idx="42">
                  <c:v>40890</c:v>
                </c:pt>
                <c:pt idx="43">
                  <c:v>40891</c:v>
                </c:pt>
                <c:pt idx="44">
                  <c:v>40892</c:v>
                </c:pt>
                <c:pt idx="45">
                  <c:v>40893</c:v>
                </c:pt>
                <c:pt idx="46">
                  <c:v>40894</c:v>
                </c:pt>
                <c:pt idx="47">
                  <c:v>40895</c:v>
                </c:pt>
                <c:pt idx="48">
                  <c:v>40896</c:v>
                </c:pt>
                <c:pt idx="49">
                  <c:v>40897</c:v>
                </c:pt>
                <c:pt idx="50">
                  <c:v>40898</c:v>
                </c:pt>
                <c:pt idx="51">
                  <c:v>40899</c:v>
                </c:pt>
                <c:pt idx="52">
                  <c:v>40900</c:v>
                </c:pt>
                <c:pt idx="53">
                  <c:v>40901</c:v>
                </c:pt>
                <c:pt idx="54">
                  <c:v>40902</c:v>
                </c:pt>
                <c:pt idx="55">
                  <c:v>40903</c:v>
                </c:pt>
                <c:pt idx="56">
                  <c:v>40904</c:v>
                </c:pt>
                <c:pt idx="57">
                  <c:v>40905</c:v>
                </c:pt>
                <c:pt idx="58">
                  <c:v>40906</c:v>
                </c:pt>
                <c:pt idx="59">
                  <c:v>40907</c:v>
                </c:pt>
                <c:pt idx="60">
                  <c:v>40908</c:v>
                </c:pt>
                <c:pt idx="61">
                  <c:v>40909</c:v>
                </c:pt>
                <c:pt idx="62">
                  <c:v>40910</c:v>
                </c:pt>
                <c:pt idx="63">
                  <c:v>40911</c:v>
                </c:pt>
                <c:pt idx="64">
                  <c:v>40912</c:v>
                </c:pt>
                <c:pt idx="65">
                  <c:v>40913</c:v>
                </c:pt>
                <c:pt idx="66">
                  <c:v>40914</c:v>
                </c:pt>
                <c:pt idx="67">
                  <c:v>40915</c:v>
                </c:pt>
                <c:pt idx="68">
                  <c:v>40916</c:v>
                </c:pt>
                <c:pt idx="69">
                  <c:v>40917</c:v>
                </c:pt>
                <c:pt idx="70">
                  <c:v>40918</c:v>
                </c:pt>
                <c:pt idx="71">
                  <c:v>40919</c:v>
                </c:pt>
                <c:pt idx="72">
                  <c:v>40920</c:v>
                </c:pt>
                <c:pt idx="73">
                  <c:v>40921</c:v>
                </c:pt>
                <c:pt idx="74">
                  <c:v>40922</c:v>
                </c:pt>
                <c:pt idx="75">
                  <c:v>40923</c:v>
                </c:pt>
                <c:pt idx="76">
                  <c:v>40924</c:v>
                </c:pt>
                <c:pt idx="77">
                  <c:v>40925</c:v>
                </c:pt>
                <c:pt idx="78">
                  <c:v>40926</c:v>
                </c:pt>
                <c:pt idx="79">
                  <c:v>40927</c:v>
                </c:pt>
                <c:pt idx="80">
                  <c:v>40928</c:v>
                </c:pt>
                <c:pt idx="81">
                  <c:v>40929</c:v>
                </c:pt>
                <c:pt idx="82">
                  <c:v>40930</c:v>
                </c:pt>
                <c:pt idx="83">
                  <c:v>40931</c:v>
                </c:pt>
                <c:pt idx="84">
                  <c:v>40932</c:v>
                </c:pt>
                <c:pt idx="85">
                  <c:v>40933</c:v>
                </c:pt>
                <c:pt idx="86">
                  <c:v>40934</c:v>
                </c:pt>
                <c:pt idx="87">
                  <c:v>40935</c:v>
                </c:pt>
                <c:pt idx="88">
                  <c:v>40936</c:v>
                </c:pt>
                <c:pt idx="89">
                  <c:v>40937</c:v>
                </c:pt>
                <c:pt idx="90">
                  <c:v>40938</c:v>
                </c:pt>
                <c:pt idx="91">
                  <c:v>40939</c:v>
                </c:pt>
                <c:pt idx="92">
                  <c:v>40940</c:v>
                </c:pt>
                <c:pt idx="93">
                  <c:v>40941</c:v>
                </c:pt>
                <c:pt idx="94">
                  <c:v>40942</c:v>
                </c:pt>
                <c:pt idx="95">
                  <c:v>40943</c:v>
                </c:pt>
                <c:pt idx="96">
                  <c:v>40944</c:v>
                </c:pt>
                <c:pt idx="97">
                  <c:v>40945</c:v>
                </c:pt>
                <c:pt idx="98">
                  <c:v>40946</c:v>
                </c:pt>
                <c:pt idx="99">
                  <c:v>40947</c:v>
                </c:pt>
                <c:pt idx="100">
                  <c:v>40948</c:v>
                </c:pt>
                <c:pt idx="101">
                  <c:v>40949</c:v>
                </c:pt>
                <c:pt idx="102">
                  <c:v>40950</c:v>
                </c:pt>
                <c:pt idx="103">
                  <c:v>40951</c:v>
                </c:pt>
                <c:pt idx="104">
                  <c:v>40952</c:v>
                </c:pt>
                <c:pt idx="105">
                  <c:v>40953</c:v>
                </c:pt>
                <c:pt idx="106">
                  <c:v>40954</c:v>
                </c:pt>
                <c:pt idx="107">
                  <c:v>40955</c:v>
                </c:pt>
                <c:pt idx="108">
                  <c:v>40956</c:v>
                </c:pt>
                <c:pt idx="109">
                  <c:v>40957</c:v>
                </c:pt>
                <c:pt idx="110">
                  <c:v>40958</c:v>
                </c:pt>
                <c:pt idx="111">
                  <c:v>40959</c:v>
                </c:pt>
                <c:pt idx="112">
                  <c:v>40960</c:v>
                </c:pt>
                <c:pt idx="113">
                  <c:v>40961</c:v>
                </c:pt>
                <c:pt idx="114">
                  <c:v>40962</c:v>
                </c:pt>
                <c:pt idx="115">
                  <c:v>40963</c:v>
                </c:pt>
                <c:pt idx="116">
                  <c:v>40964</c:v>
                </c:pt>
                <c:pt idx="117">
                  <c:v>40965</c:v>
                </c:pt>
                <c:pt idx="118">
                  <c:v>40966</c:v>
                </c:pt>
                <c:pt idx="119">
                  <c:v>40967</c:v>
                </c:pt>
                <c:pt idx="120">
                  <c:v>40968</c:v>
                </c:pt>
                <c:pt idx="121">
                  <c:v>40969</c:v>
                </c:pt>
                <c:pt idx="122">
                  <c:v>40970</c:v>
                </c:pt>
                <c:pt idx="123">
                  <c:v>40971</c:v>
                </c:pt>
                <c:pt idx="124">
                  <c:v>40972</c:v>
                </c:pt>
                <c:pt idx="125">
                  <c:v>40973</c:v>
                </c:pt>
                <c:pt idx="126">
                  <c:v>40974</c:v>
                </c:pt>
                <c:pt idx="127">
                  <c:v>40975</c:v>
                </c:pt>
                <c:pt idx="128">
                  <c:v>40976</c:v>
                </c:pt>
                <c:pt idx="129">
                  <c:v>40977</c:v>
                </c:pt>
                <c:pt idx="130">
                  <c:v>40978</c:v>
                </c:pt>
                <c:pt idx="131">
                  <c:v>40979</c:v>
                </c:pt>
                <c:pt idx="132">
                  <c:v>40980</c:v>
                </c:pt>
                <c:pt idx="133">
                  <c:v>40981</c:v>
                </c:pt>
                <c:pt idx="134">
                  <c:v>40982</c:v>
                </c:pt>
                <c:pt idx="135">
                  <c:v>40983</c:v>
                </c:pt>
                <c:pt idx="136">
                  <c:v>40984</c:v>
                </c:pt>
                <c:pt idx="137">
                  <c:v>40985</c:v>
                </c:pt>
                <c:pt idx="138">
                  <c:v>40986</c:v>
                </c:pt>
                <c:pt idx="139">
                  <c:v>40987</c:v>
                </c:pt>
                <c:pt idx="140">
                  <c:v>40988</c:v>
                </c:pt>
                <c:pt idx="141">
                  <c:v>40989</c:v>
                </c:pt>
                <c:pt idx="142">
                  <c:v>40990</c:v>
                </c:pt>
                <c:pt idx="143">
                  <c:v>40991</c:v>
                </c:pt>
                <c:pt idx="144">
                  <c:v>40992</c:v>
                </c:pt>
                <c:pt idx="145">
                  <c:v>40993</c:v>
                </c:pt>
                <c:pt idx="146">
                  <c:v>40994</c:v>
                </c:pt>
                <c:pt idx="147">
                  <c:v>40995</c:v>
                </c:pt>
                <c:pt idx="148">
                  <c:v>40996</c:v>
                </c:pt>
                <c:pt idx="149">
                  <c:v>40997</c:v>
                </c:pt>
                <c:pt idx="150">
                  <c:v>40998</c:v>
                </c:pt>
                <c:pt idx="151">
                  <c:v>40999</c:v>
                </c:pt>
                <c:pt idx="152">
                  <c:v>41000</c:v>
                </c:pt>
                <c:pt idx="153">
                  <c:v>41001</c:v>
                </c:pt>
                <c:pt idx="154">
                  <c:v>41002</c:v>
                </c:pt>
                <c:pt idx="155">
                  <c:v>41003</c:v>
                </c:pt>
                <c:pt idx="156">
                  <c:v>41004</c:v>
                </c:pt>
                <c:pt idx="157">
                  <c:v>41005</c:v>
                </c:pt>
                <c:pt idx="158">
                  <c:v>41006</c:v>
                </c:pt>
                <c:pt idx="159">
                  <c:v>41007</c:v>
                </c:pt>
                <c:pt idx="160">
                  <c:v>41008</c:v>
                </c:pt>
                <c:pt idx="161">
                  <c:v>41009</c:v>
                </c:pt>
                <c:pt idx="162">
                  <c:v>41010</c:v>
                </c:pt>
                <c:pt idx="163">
                  <c:v>41011</c:v>
                </c:pt>
                <c:pt idx="164">
                  <c:v>41012</c:v>
                </c:pt>
                <c:pt idx="165">
                  <c:v>41013</c:v>
                </c:pt>
                <c:pt idx="166">
                  <c:v>41014</c:v>
                </c:pt>
                <c:pt idx="167">
                  <c:v>41015</c:v>
                </c:pt>
                <c:pt idx="168">
                  <c:v>41016</c:v>
                </c:pt>
                <c:pt idx="169">
                  <c:v>41017</c:v>
                </c:pt>
                <c:pt idx="170">
                  <c:v>41018</c:v>
                </c:pt>
                <c:pt idx="171">
                  <c:v>41019</c:v>
                </c:pt>
                <c:pt idx="172">
                  <c:v>41020</c:v>
                </c:pt>
                <c:pt idx="173">
                  <c:v>41021</c:v>
                </c:pt>
                <c:pt idx="174">
                  <c:v>41022</c:v>
                </c:pt>
                <c:pt idx="175">
                  <c:v>41023</c:v>
                </c:pt>
                <c:pt idx="176">
                  <c:v>41024</c:v>
                </c:pt>
                <c:pt idx="177">
                  <c:v>41025</c:v>
                </c:pt>
                <c:pt idx="178">
                  <c:v>41026</c:v>
                </c:pt>
                <c:pt idx="179">
                  <c:v>41027</c:v>
                </c:pt>
                <c:pt idx="180">
                  <c:v>41028</c:v>
                </c:pt>
                <c:pt idx="181">
                  <c:v>41029</c:v>
                </c:pt>
                <c:pt idx="182">
                  <c:v>41030</c:v>
                </c:pt>
                <c:pt idx="183">
                  <c:v>41031</c:v>
                </c:pt>
                <c:pt idx="184">
                  <c:v>41032</c:v>
                </c:pt>
                <c:pt idx="185">
                  <c:v>41033</c:v>
                </c:pt>
                <c:pt idx="186">
                  <c:v>41034</c:v>
                </c:pt>
                <c:pt idx="187">
                  <c:v>41035</c:v>
                </c:pt>
                <c:pt idx="188">
                  <c:v>41036</c:v>
                </c:pt>
                <c:pt idx="189">
                  <c:v>41037</c:v>
                </c:pt>
                <c:pt idx="190">
                  <c:v>41038</c:v>
                </c:pt>
                <c:pt idx="191">
                  <c:v>41039</c:v>
                </c:pt>
                <c:pt idx="192">
                  <c:v>41040</c:v>
                </c:pt>
                <c:pt idx="193">
                  <c:v>41041</c:v>
                </c:pt>
                <c:pt idx="194">
                  <c:v>41042</c:v>
                </c:pt>
                <c:pt idx="195">
                  <c:v>41043</c:v>
                </c:pt>
                <c:pt idx="196">
                  <c:v>41044</c:v>
                </c:pt>
                <c:pt idx="197">
                  <c:v>41045</c:v>
                </c:pt>
                <c:pt idx="198">
                  <c:v>41046</c:v>
                </c:pt>
                <c:pt idx="199">
                  <c:v>41047</c:v>
                </c:pt>
                <c:pt idx="200">
                  <c:v>41048</c:v>
                </c:pt>
                <c:pt idx="201">
                  <c:v>41049</c:v>
                </c:pt>
                <c:pt idx="202">
                  <c:v>41050</c:v>
                </c:pt>
                <c:pt idx="203">
                  <c:v>41051</c:v>
                </c:pt>
                <c:pt idx="204">
                  <c:v>41052</c:v>
                </c:pt>
                <c:pt idx="205">
                  <c:v>41053</c:v>
                </c:pt>
                <c:pt idx="206">
                  <c:v>41054</c:v>
                </c:pt>
                <c:pt idx="207">
                  <c:v>41055</c:v>
                </c:pt>
                <c:pt idx="208">
                  <c:v>41056</c:v>
                </c:pt>
                <c:pt idx="209">
                  <c:v>41057</c:v>
                </c:pt>
                <c:pt idx="210">
                  <c:v>41058</c:v>
                </c:pt>
                <c:pt idx="211">
                  <c:v>41059</c:v>
                </c:pt>
                <c:pt idx="212">
                  <c:v>41060</c:v>
                </c:pt>
                <c:pt idx="213">
                  <c:v>41061</c:v>
                </c:pt>
                <c:pt idx="214">
                  <c:v>41062</c:v>
                </c:pt>
                <c:pt idx="215">
                  <c:v>41063</c:v>
                </c:pt>
                <c:pt idx="216">
                  <c:v>41064</c:v>
                </c:pt>
                <c:pt idx="217">
                  <c:v>41065</c:v>
                </c:pt>
                <c:pt idx="218">
                  <c:v>41066</c:v>
                </c:pt>
                <c:pt idx="219">
                  <c:v>41067</c:v>
                </c:pt>
                <c:pt idx="220">
                  <c:v>41068</c:v>
                </c:pt>
                <c:pt idx="221">
                  <c:v>41069</c:v>
                </c:pt>
                <c:pt idx="222">
                  <c:v>41070</c:v>
                </c:pt>
                <c:pt idx="223">
                  <c:v>41071</c:v>
                </c:pt>
                <c:pt idx="224">
                  <c:v>41072</c:v>
                </c:pt>
                <c:pt idx="225">
                  <c:v>41073</c:v>
                </c:pt>
                <c:pt idx="226">
                  <c:v>41074</c:v>
                </c:pt>
              </c:numCache>
            </c:numRef>
          </c:cat>
          <c:val>
            <c:numRef>
              <c:f>raw_production!$AD$2:$AD$228</c:f>
              <c:numCache>
                <c:formatCode>0.0%</c:formatCode>
                <c:ptCount val="227"/>
                <c:pt idx="30">
                  <c:v>7.1415337698158791E-4</c:v>
                </c:pt>
                <c:pt idx="31">
                  <c:v>2.5929063253644788E-2</c:v>
                </c:pt>
                <c:pt idx="32">
                  <c:v>6.5421135427291999E-2</c:v>
                </c:pt>
                <c:pt idx="33">
                  <c:v>9.4270055432703601E-2</c:v>
                </c:pt>
                <c:pt idx="34">
                  <c:v>0.12440217514088728</c:v>
                </c:pt>
                <c:pt idx="35">
                  <c:v>0.16002317026723328</c:v>
                </c:pt>
                <c:pt idx="36">
                  <c:v>0.18863617582886733</c:v>
                </c:pt>
                <c:pt idx="37">
                  <c:v>0.24858480859946694</c:v>
                </c:pt>
                <c:pt idx="38">
                  <c:v>0.30109611209110737</c:v>
                </c:pt>
                <c:pt idx="39">
                  <c:v>0.40883820713328345</c:v>
                </c:pt>
                <c:pt idx="40">
                  <c:v>0.45983320623092439</c:v>
                </c:pt>
                <c:pt idx="41">
                  <c:v>0.4904500511146388</c:v>
                </c:pt>
                <c:pt idx="42">
                  <c:v>0.48132621310923707</c:v>
                </c:pt>
                <c:pt idx="43">
                  <c:v>0.5751534705892084</c:v>
                </c:pt>
                <c:pt idx="44">
                  <c:v>0.57834194920935256</c:v>
                </c:pt>
                <c:pt idx="45">
                  <c:v>0.61671021560879291</c:v>
                </c:pt>
                <c:pt idx="46">
                  <c:v>0.644182261618787</c:v>
                </c:pt>
                <c:pt idx="47">
                  <c:v>0.72399637829563734</c:v>
                </c:pt>
                <c:pt idx="48">
                  <c:v>0.75942015736671975</c:v>
                </c:pt>
                <c:pt idx="49">
                  <c:v>0.81764927872414039</c:v>
                </c:pt>
                <c:pt idx="50">
                  <c:v>0.84873673334854527</c:v>
                </c:pt>
                <c:pt idx="51">
                  <c:v>0.83228176518598929</c:v>
                </c:pt>
                <c:pt idx="52">
                  <c:v>0.88680800414114214</c:v>
                </c:pt>
                <c:pt idx="53">
                  <c:v>0.87781671025942509</c:v>
                </c:pt>
                <c:pt idx="54">
                  <c:v>0.88818026823745722</c:v>
                </c:pt>
                <c:pt idx="55">
                  <c:v>0.89349020527881384</c:v>
                </c:pt>
                <c:pt idx="56">
                  <c:v>0.83423079052188087</c:v>
                </c:pt>
                <c:pt idx="57">
                  <c:v>0.52994690462991356</c:v>
                </c:pt>
                <c:pt idx="58">
                  <c:v>0.33831217992870921</c:v>
                </c:pt>
                <c:pt idx="59">
                  <c:v>0.18217212578410402</c:v>
                </c:pt>
                <c:pt idx="60">
                  <c:v>5.220320221879223E-3</c:v>
                </c:pt>
                <c:pt idx="61">
                  <c:v>-6.4127087222300053E-2</c:v>
                </c:pt>
                <c:pt idx="62">
                  <c:v>-8.6995815621256745E-2</c:v>
                </c:pt>
                <c:pt idx="63">
                  <c:v>1.1648805466563173E-2</c:v>
                </c:pt>
                <c:pt idx="64">
                  <c:v>0.3954497743302004</c:v>
                </c:pt>
                <c:pt idx="65">
                  <c:v>0.68748095797361364</c:v>
                </c:pt>
                <c:pt idx="66">
                  <c:v>0.78642008875160674</c:v>
                </c:pt>
                <c:pt idx="67">
                  <c:v>0.84568009403280009</c:v>
                </c:pt>
                <c:pt idx="68">
                  <c:v>0.84581042845278676</c:v>
                </c:pt>
                <c:pt idx="69">
                  <c:v>0.87982964556010279</c:v>
                </c:pt>
                <c:pt idx="70">
                  <c:v>0.86540995737443849</c:v>
                </c:pt>
                <c:pt idx="71">
                  <c:v>0.85118567557290548</c:v>
                </c:pt>
                <c:pt idx="72">
                  <c:v>0.8044419082803097</c:v>
                </c:pt>
                <c:pt idx="73">
                  <c:v>0.86361621134642386</c:v>
                </c:pt>
                <c:pt idx="74">
                  <c:v>0.90432904004414461</c:v>
                </c:pt>
                <c:pt idx="75">
                  <c:v>0.90404093087502302</c:v>
                </c:pt>
                <c:pt idx="76">
                  <c:v>0.91927205654799604</c:v>
                </c:pt>
                <c:pt idx="77">
                  <c:v>0.95600787576497626</c:v>
                </c:pt>
                <c:pt idx="78">
                  <c:v>0.93064345847889551</c:v>
                </c:pt>
                <c:pt idx="79">
                  <c:v>0.91967955638902699</c:v>
                </c:pt>
                <c:pt idx="80">
                  <c:v>0.93033782407353405</c:v>
                </c:pt>
                <c:pt idx="81">
                  <c:v>0.89939045704406273</c:v>
                </c:pt>
                <c:pt idx="82">
                  <c:v>0.91572794897627263</c:v>
                </c:pt>
                <c:pt idx="83">
                  <c:v>0.91110923011142131</c:v>
                </c:pt>
                <c:pt idx="84">
                  <c:v>0.92584124848563687</c:v>
                </c:pt>
                <c:pt idx="85">
                  <c:v>0.90722987619983719</c:v>
                </c:pt>
                <c:pt idx="86">
                  <c:v>0.90445877441526834</c:v>
                </c:pt>
                <c:pt idx="87">
                  <c:v>0.90381935093154653</c:v>
                </c:pt>
                <c:pt idx="88">
                  <c:v>0.8207803812447636</c:v>
                </c:pt>
                <c:pt idx="89">
                  <c:v>0.84199904197915021</c:v>
                </c:pt>
                <c:pt idx="90">
                  <c:v>0.86470430945177867</c:v>
                </c:pt>
                <c:pt idx="91">
                  <c:v>0.8073548025605094</c:v>
                </c:pt>
                <c:pt idx="92">
                  <c:v>0.84345276032566963</c:v>
                </c:pt>
                <c:pt idx="93">
                  <c:v>0.82031295271543403</c:v>
                </c:pt>
                <c:pt idx="94">
                  <c:v>0.86427587457310595</c:v>
                </c:pt>
                <c:pt idx="95">
                  <c:v>0.91938044632434124</c:v>
                </c:pt>
                <c:pt idx="96">
                  <c:v>0.92506346135683393</c:v>
                </c:pt>
                <c:pt idx="97">
                  <c:v>0.92219760900154779</c:v>
                </c:pt>
                <c:pt idx="98">
                  <c:v>0.92434487904787077</c:v>
                </c:pt>
                <c:pt idx="99">
                  <c:v>0.91611915225250984</c:v>
                </c:pt>
                <c:pt idx="100">
                  <c:v>0.94013603126471934</c:v>
                </c:pt>
                <c:pt idx="101">
                  <c:v>0.95489476609963841</c:v>
                </c:pt>
                <c:pt idx="102">
                  <c:v>0.96440334971270059</c:v>
                </c:pt>
                <c:pt idx="103">
                  <c:v>0.96952677633222106</c:v>
                </c:pt>
                <c:pt idx="104">
                  <c:v>0.95688789978826472</c:v>
                </c:pt>
                <c:pt idx="105">
                  <c:v>0.94864299047889011</c:v>
                </c:pt>
                <c:pt idx="106">
                  <c:v>0.95460050404865693</c:v>
                </c:pt>
                <c:pt idx="107">
                  <c:v>0.8449190701734538</c:v>
                </c:pt>
                <c:pt idx="108">
                  <c:v>0.86179746233055565</c:v>
                </c:pt>
                <c:pt idx="109">
                  <c:v>0.94548561915307372</c:v>
                </c:pt>
                <c:pt idx="110">
                  <c:v>1</c:v>
                </c:pt>
                <c:pt idx="111">
                  <c:v>0.98592762580329707</c:v>
                </c:pt>
                <c:pt idx="112">
                  <c:v>0.96230114047760928</c:v>
                </c:pt>
                <c:pt idx="113">
                  <c:v>0.93718459098936679</c:v>
                </c:pt>
                <c:pt idx="114">
                  <c:v>0.84684503648926535</c:v>
                </c:pt>
                <c:pt idx="115">
                  <c:v>0.74289947909283705</c:v>
                </c:pt>
                <c:pt idx="116">
                  <c:v>0.73729676583574288</c:v>
                </c:pt>
                <c:pt idx="117">
                  <c:v>0.79690834259537513</c:v>
                </c:pt>
                <c:pt idx="118">
                  <c:v>0.82981299277582787</c:v>
                </c:pt>
                <c:pt idx="119">
                  <c:v>0.70826379275144746</c:v>
                </c:pt>
                <c:pt idx="121">
                  <c:v>0.68725756835898499</c:v>
                </c:pt>
                <c:pt idx="122">
                  <c:v>0.75998607962865861</c:v>
                </c:pt>
                <c:pt idx="123">
                  <c:v>0.78891044387118725</c:v>
                </c:pt>
                <c:pt idx="124">
                  <c:v>0.83243578724866596</c:v>
                </c:pt>
                <c:pt idx="125">
                  <c:v>0.84858696877532913</c:v>
                </c:pt>
                <c:pt idx="126">
                  <c:v>0.85986878246048781</c:v>
                </c:pt>
                <c:pt idx="127">
                  <c:v>0.87127519676556409</c:v>
                </c:pt>
                <c:pt idx="128">
                  <c:v>0.87332156335927069</c:v>
                </c:pt>
                <c:pt idx="129">
                  <c:v>0.88271169923433557</c:v>
                </c:pt>
                <c:pt idx="130">
                  <c:v>0.81836363211740593</c:v>
                </c:pt>
                <c:pt idx="131">
                  <c:v>0.82428203774150655</c:v>
                </c:pt>
                <c:pt idx="132">
                  <c:v>0.90428276961063281</c:v>
                </c:pt>
                <c:pt idx="133">
                  <c:v>0.91385223437046392</c:v>
                </c:pt>
                <c:pt idx="134">
                  <c:v>0.89956289012939761</c:v>
                </c:pt>
                <c:pt idx="135">
                  <c:v>0.87102129038086795</c:v>
                </c:pt>
                <c:pt idx="136">
                  <c:v>0.89241098408659369</c:v>
                </c:pt>
                <c:pt idx="137">
                  <c:v>0.88239306377055848</c:v>
                </c:pt>
                <c:pt idx="138">
                  <c:v>0.84077318027757386</c:v>
                </c:pt>
                <c:pt idx="139">
                  <c:v>0.85569914777444156</c:v>
                </c:pt>
                <c:pt idx="140">
                  <c:v>0.83928913565266505</c:v>
                </c:pt>
                <c:pt idx="141">
                  <c:v>0.85088644168862404</c:v>
                </c:pt>
                <c:pt idx="142">
                  <c:v>0.79172555876261697</c:v>
                </c:pt>
                <c:pt idx="143">
                  <c:v>0.8425194938727073</c:v>
                </c:pt>
                <c:pt idx="144">
                  <c:v>0.82761915703385847</c:v>
                </c:pt>
                <c:pt idx="145">
                  <c:v>0.80749830948144352</c:v>
                </c:pt>
                <c:pt idx="146">
                  <c:v>0.82022498364913876</c:v>
                </c:pt>
                <c:pt idx="147">
                  <c:v>0.84130644273783117</c:v>
                </c:pt>
                <c:pt idx="148">
                  <c:v>0.83413939260501979</c:v>
                </c:pt>
                <c:pt idx="149">
                  <c:v>0.81220638800195333</c:v>
                </c:pt>
                <c:pt idx="150">
                  <c:v>0.75874975040827908</c:v>
                </c:pt>
                <c:pt idx="151">
                  <c:v>0.76540798769028506</c:v>
                </c:pt>
                <c:pt idx="152">
                  <c:v>0.79904793582621825</c:v>
                </c:pt>
                <c:pt idx="153">
                  <c:v>0.75530300314356691</c:v>
                </c:pt>
                <c:pt idx="154">
                  <c:v>0.73432234273699326</c:v>
                </c:pt>
                <c:pt idx="155">
                  <c:v>0.72190561761159922</c:v>
                </c:pt>
                <c:pt idx="156">
                  <c:v>0.69530560449818413</c:v>
                </c:pt>
                <c:pt idx="157">
                  <c:v>0.64647872476322521</c:v>
                </c:pt>
                <c:pt idx="158">
                  <c:v>0.56687664439577257</c:v>
                </c:pt>
                <c:pt idx="159">
                  <c:v>0.4228885890634283</c:v>
                </c:pt>
                <c:pt idx="160">
                  <c:v>0.3671720532067671</c:v>
                </c:pt>
                <c:pt idx="161">
                  <c:v>0.36273182506322804</c:v>
                </c:pt>
                <c:pt idx="162">
                  <c:v>0.30472195012601233</c:v>
                </c:pt>
                <c:pt idx="163">
                  <c:v>0.1560852687321756</c:v>
                </c:pt>
                <c:pt idx="164">
                  <c:v>1.7548133347076417E-2</c:v>
                </c:pt>
                <c:pt idx="165">
                  <c:v>-7.164348008063226E-2</c:v>
                </c:pt>
                <c:pt idx="166">
                  <c:v>-0.1013631662128045</c:v>
                </c:pt>
                <c:pt idx="167">
                  <c:v>-0.13074533915388922</c:v>
                </c:pt>
                <c:pt idx="168">
                  <c:v>-0.13198016348989636</c:v>
                </c:pt>
                <c:pt idx="169">
                  <c:v>-5.9954271324854855E-2</c:v>
                </c:pt>
                <c:pt idx="170">
                  <c:v>6.1845796741621668E-2</c:v>
                </c:pt>
                <c:pt idx="171">
                  <c:v>0.14068792000323249</c:v>
                </c:pt>
                <c:pt idx="172">
                  <c:v>0.21750729764172483</c:v>
                </c:pt>
                <c:pt idx="173">
                  <c:v>0.25507630849793278</c:v>
                </c:pt>
                <c:pt idx="174">
                  <c:v>0.26418340228308362</c:v>
                </c:pt>
                <c:pt idx="175">
                  <c:v>0.30834660711235756</c:v>
                </c:pt>
                <c:pt idx="176">
                  <c:v>0.32150253527307016</c:v>
                </c:pt>
                <c:pt idx="177">
                  <c:v>0.29264991972871007</c:v>
                </c:pt>
                <c:pt idx="178">
                  <c:v>0.25953715736780592</c:v>
                </c:pt>
                <c:pt idx="179">
                  <c:v>0.20137271746654817</c:v>
                </c:pt>
                <c:pt idx="180">
                  <c:v>8.0311604796191399E-2</c:v>
                </c:pt>
                <c:pt idx="181">
                  <c:v>8.0311604796163005E-2</c:v>
                </c:pt>
                <c:pt idx="182">
                  <c:v>5.6252493774448055E-2</c:v>
                </c:pt>
                <c:pt idx="183">
                  <c:v>1.5240916946263861E-2</c:v>
                </c:pt>
                <c:pt idx="184">
                  <c:v>1.9529647042131035E-2</c:v>
                </c:pt>
                <c:pt idx="185">
                  <c:v>9.3682483789246426E-3</c:v>
                </c:pt>
                <c:pt idx="186">
                  <c:v>3.4759667863239377E-2</c:v>
                </c:pt>
                <c:pt idx="187">
                  <c:v>3.5001401828412014E-2</c:v>
                </c:pt>
                <c:pt idx="188">
                  <c:v>3.3062729716326525E-2</c:v>
                </c:pt>
                <c:pt idx="189">
                  <c:v>5.2368739504624812E-2</c:v>
                </c:pt>
                <c:pt idx="190">
                  <c:v>7.1040716724245848E-2</c:v>
                </c:pt>
                <c:pt idx="191">
                  <c:v>7.22858180873691E-2</c:v>
                </c:pt>
                <c:pt idx="192">
                  <c:v>9.7379689538882305E-2</c:v>
                </c:pt>
                <c:pt idx="193">
                  <c:v>8.9738848454081796E-2</c:v>
                </c:pt>
                <c:pt idx="194">
                  <c:v>7.3811370853324745E-2</c:v>
                </c:pt>
                <c:pt idx="195">
                  <c:v>3.6414983574096033E-2</c:v>
                </c:pt>
                <c:pt idx="196">
                  <c:v>4.4298282492556261E-2</c:v>
                </c:pt>
                <c:pt idx="197">
                  <c:v>3.4279304947610133E-2</c:v>
                </c:pt>
                <c:pt idx="198">
                  <c:v>4.8511292138329165E-2</c:v>
                </c:pt>
                <c:pt idx="199">
                  <c:v>5.8124569988801049E-2</c:v>
                </c:pt>
                <c:pt idx="200">
                  <c:v>4.0215045316260196E-2</c:v>
                </c:pt>
                <c:pt idx="201">
                  <c:v>4.4026479412825663E-2</c:v>
                </c:pt>
                <c:pt idx="202">
                  <c:v>2.8551200530108838E-2</c:v>
                </c:pt>
                <c:pt idx="203">
                  <c:v>3.4608817487362747E-2</c:v>
                </c:pt>
                <c:pt idx="204">
                  <c:v>2.6620948151092259E-2</c:v>
                </c:pt>
                <c:pt idx="205">
                  <c:v>1.1611450044524806E-2</c:v>
                </c:pt>
                <c:pt idx="206">
                  <c:v>1.821694969986196E-2</c:v>
                </c:pt>
                <c:pt idx="207">
                  <c:v>9.6026103153492217E-3</c:v>
                </c:pt>
                <c:pt idx="208">
                  <c:v>-2.3591444377549594E-4</c:v>
                </c:pt>
                <c:pt idx="209">
                  <c:v>-7.0965967781766439E-3</c:v>
                </c:pt>
                <c:pt idx="210">
                  <c:v>7.8443719399192806E-3</c:v>
                </c:pt>
                <c:pt idx="211">
                  <c:v>1.6187346375572915E-2</c:v>
                </c:pt>
                <c:pt idx="212">
                  <c:v>6.3806051563307306E-3</c:v>
                </c:pt>
                <c:pt idx="213">
                  <c:v>5.3115371716132148E-3</c:v>
                </c:pt>
                <c:pt idx="214">
                  <c:v>3.935453716746971E-3</c:v>
                </c:pt>
                <c:pt idx="215">
                  <c:v>8.0011561322165786E-3</c:v>
                </c:pt>
                <c:pt idx="216">
                  <c:v>-4.3319812359661081E-3</c:v>
                </c:pt>
                <c:pt idx="217">
                  <c:v>1.125451622480775E-2</c:v>
                </c:pt>
                <c:pt idx="218">
                  <c:v>3.1584639861910922E-2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EF0-4ED5-8C99-90BE0BBC8EE8}"/>
            </c:ext>
          </c:extLst>
        </c:ser>
        <c:ser>
          <c:idx val="6"/>
          <c:order val="6"/>
          <c:tx>
            <c:strRef>
              <c:f>raw_production!$AF$1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raw_production!$S$2:$S$228</c:f>
              <c:numCache>
                <c:formatCode>m/d/yyyy</c:formatCode>
                <c:ptCount val="227"/>
                <c:pt idx="0">
                  <c:v>40848</c:v>
                </c:pt>
                <c:pt idx="1">
                  <c:v>40849</c:v>
                </c:pt>
                <c:pt idx="2">
                  <c:v>40850</c:v>
                </c:pt>
                <c:pt idx="3">
                  <c:v>40851</c:v>
                </c:pt>
                <c:pt idx="4">
                  <c:v>40852</c:v>
                </c:pt>
                <c:pt idx="5">
                  <c:v>40853</c:v>
                </c:pt>
                <c:pt idx="6">
                  <c:v>40854</c:v>
                </c:pt>
                <c:pt idx="7">
                  <c:v>40855</c:v>
                </c:pt>
                <c:pt idx="8">
                  <c:v>40856</c:v>
                </c:pt>
                <c:pt idx="9">
                  <c:v>40857</c:v>
                </c:pt>
                <c:pt idx="10">
                  <c:v>40858</c:v>
                </c:pt>
                <c:pt idx="11">
                  <c:v>40859</c:v>
                </c:pt>
                <c:pt idx="12">
                  <c:v>40860</c:v>
                </c:pt>
                <c:pt idx="13">
                  <c:v>40861</c:v>
                </c:pt>
                <c:pt idx="14">
                  <c:v>40862</c:v>
                </c:pt>
                <c:pt idx="15">
                  <c:v>40863</c:v>
                </c:pt>
                <c:pt idx="16">
                  <c:v>40864</c:v>
                </c:pt>
                <c:pt idx="17">
                  <c:v>40865</c:v>
                </c:pt>
                <c:pt idx="18">
                  <c:v>40866</c:v>
                </c:pt>
                <c:pt idx="19">
                  <c:v>40867</c:v>
                </c:pt>
                <c:pt idx="20">
                  <c:v>40868</c:v>
                </c:pt>
                <c:pt idx="21">
                  <c:v>40869</c:v>
                </c:pt>
                <c:pt idx="22">
                  <c:v>40870</c:v>
                </c:pt>
                <c:pt idx="23">
                  <c:v>40871</c:v>
                </c:pt>
                <c:pt idx="24">
                  <c:v>40872</c:v>
                </c:pt>
                <c:pt idx="25">
                  <c:v>40873</c:v>
                </c:pt>
                <c:pt idx="26">
                  <c:v>40874</c:v>
                </c:pt>
                <c:pt idx="27">
                  <c:v>40875</c:v>
                </c:pt>
                <c:pt idx="28">
                  <c:v>40876</c:v>
                </c:pt>
                <c:pt idx="29">
                  <c:v>40877</c:v>
                </c:pt>
                <c:pt idx="30">
                  <c:v>40878</c:v>
                </c:pt>
                <c:pt idx="31">
                  <c:v>40879</c:v>
                </c:pt>
                <c:pt idx="32">
                  <c:v>40880</c:v>
                </c:pt>
                <c:pt idx="33">
                  <c:v>40881</c:v>
                </c:pt>
                <c:pt idx="34">
                  <c:v>40882</c:v>
                </c:pt>
                <c:pt idx="35">
                  <c:v>40883</c:v>
                </c:pt>
                <c:pt idx="36">
                  <c:v>40884</c:v>
                </c:pt>
                <c:pt idx="37">
                  <c:v>40885</c:v>
                </c:pt>
                <c:pt idx="38">
                  <c:v>40886</c:v>
                </c:pt>
                <c:pt idx="39">
                  <c:v>40887</c:v>
                </c:pt>
                <c:pt idx="40">
                  <c:v>40888</c:v>
                </c:pt>
                <c:pt idx="41">
                  <c:v>40889</c:v>
                </c:pt>
                <c:pt idx="42">
                  <c:v>40890</c:v>
                </c:pt>
                <c:pt idx="43">
                  <c:v>40891</c:v>
                </c:pt>
                <c:pt idx="44">
                  <c:v>40892</c:v>
                </c:pt>
                <c:pt idx="45">
                  <c:v>40893</c:v>
                </c:pt>
                <c:pt idx="46">
                  <c:v>40894</c:v>
                </c:pt>
                <c:pt idx="47">
                  <c:v>40895</c:v>
                </c:pt>
                <c:pt idx="48">
                  <c:v>40896</c:v>
                </c:pt>
                <c:pt idx="49">
                  <c:v>40897</c:v>
                </c:pt>
                <c:pt idx="50">
                  <c:v>40898</c:v>
                </c:pt>
                <c:pt idx="51">
                  <c:v>40899</c:v>
                </c:pt>
                <c:pt idx="52">
                  <c:v>40900</c:v>
                </c:pt>
                <c:pt idx="53">
                  <c:v>40901</c:v>
                </c:pt>
                <c:pt idx="54">
                  <c:v>40902</c:v>
                </c:pt>
                <c:pt idx="55">
                  <c:v>40903</c:v>
                </c:pt>
                <c:pt idx="56">
                  <c:v>40904</c:v>
                </c:pt>
                <c:pt idx="57">
                  <c:v>40905</c:v>
                </c:pt>
                <c:pt idx="58">
                  <c:v>40906</c:v>
                </c:pt>
                <c:pt idx="59">
                  <c:v>40907</c:v>
                </c:pt>
                <c:pt idx="60">
                  <c:v>40908</c:v>
                </c:pt>
                <c:pt idx="61">
                  <c:v>40909</c:v>
                </c:pt>
                <c:pt idx="62">
                  <c:v>40910</c:v>
                </c:pt>
                <c:pt idx="63">
                  <c:v>40911</c:v>
                </c:pt>
                <c:pt idx="64">
                  <c:v>40912</c:v>
                </c:pt>
                <c:pt idx="65">
                  <c:v>40913</c:v>
                </c:pt>
                <c:pt idx="66">
                  <c:v>40914</c:v>
                </c:pt>
                <c:pt idx="67">
                  <c:v>40915</c:v>
                </c:pt>
                <c:pt idx="68">
                  <c:v>40916</c:v>
                </c:pt>
                <c:pt idx="69">
                  <c:v>40917</c:v>
                </c:pt>
                <c:pt idx="70">
                  <c:v>40918</c:v>
                </c:pt>
                <c:pt idx="71">
                  <c:v>40919</c:v>
                </c:pt>
                <c:pt idx="72">
                  <c:v>40920</c:v>
                </c:pt>
                <c:pt idx="73">
                  <c:v>40921</c:v>
                </c:pt>
                <c:pt idx="74">
                  <c:v>40922</c:v>
                </c:pt>
                <c:pt idx="75">
                  <c:v>40923</c:v>
                </c:pt>
                <c:pt idx="76">
                  <c:v>40924</c:v>
                </c:pt>
                <c:pt idx="77">
                  <c:v>40925</c:v>
                </c:pt>
                <c:pt idx="78">
                  <c:v>40926</c:v>
                </c:pt>
                <c:pt idx="79">
                  <c:v>40927</c:v>
                </c:pt>
                <c:pt idx="80">
                  <c:v>40928</c:v>
                </c:pt>
                <c:pt idx="81">
                  <c:v>40929</c:v>
                </c:pt>
                <c:pt idx="82">
                  <c:v>40930</c:v>
                </c:pt>
                <c:pt idx="83">
                  <c:v>40931</c:v>
                </c:pt>
                <c:pt idx="84">
                  <c:v>40932</c:v>
                </c:pt>
                <c:pt idx="85">
                  <c:v>40933</c:v>
                </c:pt>
                <c:pt idx="86">
                  <c:v>40934</c:v>
                </c:pt>
                <c:pt idx="87">
                  <c:v>40935</c:v>
                </c:pt>
                <c:pt idx="88">
                  <c:v>40936</c:v>
                </c:pt>
                <c:pt idx="89">
                  <c:v>40937</c:v>
                </c:pt>
                <c:pt idx="90">
                  <c:v>40938</c:v>
                </c:pt>
                <c:pt idx="91">
                  <c:v>40939</c:v>
                </c:pt>
                <c:pt idx="92">
                  <c:v>40940</c:v>
                </c:pt>
                <c:pt idx="93">
                  <c:v>40941</c:v>
                </c:pt>
                <c:pt idx="94">
                  <c:v>40942</c:v>
                </c:pt>
                <c:pt idx="95">
                  <c:v>40943</c:v>
                </c:pt>
                <c:pt idx="96">
                  <c:v>40944</c:v>
                </c:pt>
                <c:pt idx="97">
                  <c:v>40945</c:v>
                </c:pt>
                <c:pt idx="98">
                  <c:v>40946</c:v>
                </c:pt>
                <c:pt idx="99">
                  <c:v>40947</c:v>
                </c:pt>
                <c:pt idx="100">
                  <c:v>40948</c:v>
                </c:pt>
                <c:pt idx="101">
                  <c:v>40949</c:v>
                </c:pt>
                <c:pt idx="102">
                  <c:v>40950</c:v>
                </c:pt>
                <c:pt idx="103">
                  <c:v>40951</c:v>
                </c:pt>
                <c:pt idx="104">
                  <c:v>40952</c:v>
                </c:pt>
                <c:pt idx="105">
                  <c:v>40953</c:v>
                </c:pt>
                <c:pt idx="106">
                  <c:v>40954</c:v>
                </c:pt>
                <c:pt idx="107">
                  <c:v>40955</c:v>
                </c:pt>
                <c:pt idx="108">
                  <c:v>40956</c:v>
                </c:pt>
                <c:pt idx="109">
                  <c:v>40957</c:v>
                </c:pt>
                <c:pt idx="110">
                  <c:v>40958</c:v>
                </c:pt>
                <c:pt idx="111">
                  <c:v>40959</c:v>
                </c:pt>
                <c:pt idx="112">
                  <c:v>40960</c:v>
                </c:pt>
                <c:pt idx="113">
                  <c:v>40961</c:v>
                </c:pt>
                <c:pt idx="114">
                  <c:v>40962</c:v>
                </c:pt>
                <c:pt idx="115">
                  <c:v>40963</c:v>
                </c:pt>
                <c:pt idx="116">
                  <c:v>40964</c:v>
                </c:pt>
                <c:pt idx="117">
                  <c:v>40965</c:v>
                </c:pt>
                <c:pt idx="118">
                  <c:v>40966</c:v>
                </c:pt>
                <c:pt idx="119">
                  <c:v>40967</c:v>
                </c:pt>
                <c:pt idx="120">
                  <c:v>40968</c:v>
                </c:pt>
                <c:pt idx="121">
                  <c:v>40969</c:v>
                </c:pt>
                <c:pt idx="122">
                  <c:v>40970</c:v>
                </c:pt>
                <c:pt idx="123">
                  <c:v>40971</c:v>
                </c:pt>
                <c:pt idx="124">
                  <c:v>40972</c:v>
                </c:pt>
                <c:pt idx="125">
                  <c:v>40973</c:v>
                </c:pt>
                <c:pt idx="126">
                  <c:v>40974</c:v>
                </c:pt>
                <c:pt idx="127">
                  <c:v>40975</c:v>
                </c:pt>
                <c:pt idx="128">
                  <c:v>40976</c:v>
                </c:pt>
                <c:pt idx="129">
                  <c:v>40977</c:v>
                </c:pt>
                <c:pt idx="130">
                  <c:v>40978</c:v>
                </c:pt>
                <c:pt idx="131">
                  <c:v>40979</c:v>
                </c:pt>
                <c:pt idx="132">
                  <c:v>40980</c:v>
                </c:pt>
                <c:pt idx="133">
                  <c:v>40981</c:v>
                </c:pt>
                <c:pt idx="134">
                  <c:v>40982</c:v>
                </c:pt>
                <c:pt idx="135">
                  <c:v>40983</c:v>
                </c:pt>
                <c:pt idx="136">
                  <c:v>40984</c:v>
                </c:pt>
                <c:pt idx="137">
                  <c:v>40985</c:v>
                </c:pt>
                <c:pt idx="138">
                  <c:v>40986</c:v>
                </c:pt>
                <c:pt idx="139">
                  <c:v>40987</c:v>
                </c:pt>
                <c:pt idx="140">
                  <c:v>40988</c:v>
                </c:pt>
                <c:pt idx="141">
                  <c:v>40989</c:v>
                </c:pt>
                <c:pt idx="142">
                  <c:v>40990</c:v>
                </c:pt>
                <c:pt idx="143">
                  <c:v>40991</c:v>
                </c:pt>
                <c:pt idx="144">
                  <c:v>40992</c:v>
                </c:pt>
                <c:pt idx="145">
                  <c:v>40993</c:v>
                </c:pt>
                <c:pt idx="146">
                  <c:v>40994</c:v>
                </c:pt>
                <c:pt idx="147">
                  <c:v>40995</c:v>
                </c:pt>
                <c:pt idx="148">
                  <c:v>40996</c:v>
                </c:pt>
                <c:pt idx="149">
                  <c:v>40997</c:v>
                </c:pt>
                <c:pt idx="150">
                  <c:v>40998</c:v>
                </c:pt>
                <c:pt idx="151">
                  <c:v>40999</c:v>
                </c:pt>
                <c:pt idx="152">
                  <c:v>41000</c:v>
                </c:pt>
                <c:pt idx="153">
                  <c:v>41001</c:v>
                </c:pt>
                <c:pt idx="154">
                  <c:v>41002</c:v>
                </c:pt>
                <c:pt idx="155">
                  <c:v>41003</c:v>
                </c:pt>
                <c:pt idx="156">
                  <c:v>41004</c:v>
                </c:pt>
                <c:pt idx="157">
                  <c:v>41005</c:v>
                </c:pt>
                <c:pt idx="158">
                  <c:v>41006</c:v>
                </c:pt>
                <c:pt idx="159">
                  <c:v>41007</c:v>
                </c:pt>
                <c:pt idx="160">
                  <c:v>41008</c:v>
                </c:pt>
                <c:pt idx="161">
                  <c:v>41009</c:v>
                </c:pt>
                <c:pt idx="162">
                  <c:v>41010</c:v>
                </c:pt>
                <c:pt idx="163">
                  <c:v>41011</c:v>
                </c:pt>
                <c:pt idx="164">
                  <c:v>41012</c:v>
                </c:pt>
                <c:pt idx="165">
                  <c:v>41013</c:v>
                </c:pt>
                <c:pt idx="166">
                  <c:v>41014</c:v>
                </c:pt>
                <c:pt idx="167">
                  <c:v>41015</c:v>
                </c:pt>
                <c:pt idx="168">
                  <c:v>41016</c:v>
                </c:pt>
                <c:pt idx="169">
                  <c:v>41017</c:v>
                </c:pt>
                <c:pt idx="170">
                  <c:v>41018</c:v>
                </c:pt>
                <c:pt idx="171">
                  <c:v>41019</c:v>
                </c:pt>
                <c:pt idx="172">
                  <c:v>41020</c:v>
                </c:pt>
                <c:pt idx="173">
                  <c:v>41021</c:v>
                </c:pt>
                <c:pt idx="174">
                  <c:v>41022</c:v>
                </c:pt>
                <c:pt idx="175">
                  <c:v>41023</c:v>
                </c:pt>
                <c:pt idx="176">
                  <c:v>41024</c:v>
                </c:pt>
                <c:pt idx="177">
                  <c:v>41025</c:v>
                </c:pt>
                <c:pt idx="178">
                  <c:v>41026</c:v>
                </c:pt>
                <c:pt idx="179">
                  <c:v>41027</c:v>
                </c:pt>
                <c:pt idx="180">
                  <c:v>41028</c:v>
                </c:pt>
                <c:pt idx="181">
                  <c:v>41029</c:v>
                </c:pt>
                <c:pt idx="182">
                  <c:v>41030</c:v>
                </c:pt>
                <c:pt idx="183">
                  <c:v>41031</c:v>
                </c:pt>
                <c:pt idx="184">
                  <c:v>41032</c:v>
                </c:pt>
                <c:pt idx="185">
                  <c:v>41033</c:v>
                </c:pt>
                <c:pt idx="186">
                  <c:v>41034</c:v>
                </c:pt>
                <c:pt idx="187">
                  <c:v>41035</c:v>
                </c:pt>
                <c:pt idx="188">
                  <c:v>41036</c:v>
                </c:pt>
                <c:pt idx="189">
                  <c:v>41037</c:v>
                </c:pt>
                <c:pt idx="190">
                  <c:v>41038</c:v>
                </c:pt>
                <c:pt idx="191">
                  <c:v>41039</c:v>
                </c:pt>
                <c:pt idx="192">
                  <c:v>41040</c:v>
                </c:pt>
                <c:pt idx="193">
                  <c:v>41041</c:v>
                </c:pt>
                <c:pt idx="194">
                  <c:v>41042</c:v>
                </c:pt>
                <c:pt idx="195">
                  <c:v>41043</c:v>
                </c:pt>
                <c:pt idx="196">
                  <c:v>41044</c:v>
                </c:pt>
                <c:pt idx="197">
                  <c:v>41045</c:v>
                </c:pt>
                <c:pt idx="198">
                  <c:v>41046</c:v>
                </c:pt>
                <c:pt idx="199">
                  <c:v>41047</c:v>
                </c:pt>
                <c:pt idx="200">
                  <c:v>41048</c:v>
                </c:pt>
                <c:pt idx="201">
                  <c:v>41049</c:v>
                </c:pt>
                <c:pt idx="202">
                  <c:v>41050</c:v>
                </c:pt>
                <c:pt idx="203">
                  <c:v>41051</c:v>
                </c:pt>
                <c:pt idx="204">
                  <c:v>41052</c:v>
                </c:pt>
                <c:pt idx="205">
                  <c:v>41053</c:v>
                </c:pt>
                <c:pt idx="206">
                  <c:v>41054</c:v>
                </c:pt>
                <c:pt idx="207">
                  <c:v>41055</c:v>
                </c:pt>
                <c:pt idx="208">
                  <c:v>41056</c:v>
                </c:pt>
                <c:pt idx="209">
                  <c:v>41057</c:v>
                </c:pt>
                <c:pt idx="210">
                  <c:v>41058</c:v>
                </c:pt>
                <c:pt idx="211">
                  <c:v>41059</c:v>
                </c:pt>
                <c:pt idx="212">
                  <c:v>41060</c:v>
                </c:pt>
                <c:pt idx="213">
                  <c:v>41061</c:v>
                </c:pt>
                <c:pt idx="214">
                  <c:v>41062</c:v>
                </c:pt>
                <c:pt idx="215">
                  <c:v>41063</c:v>
                </c:pt>
                <c:pt idx="216">
                  <c:v>41064</c:v>
                </c:pt>
                <c:pt idx="217">
                  <c:v>41065</c:v>
                </c:pt>
                <c:pt idx="218">
                  <c:v>41066</c:v>
                </c:pt>
                <c:pt idx="219">
                  <c:v>41067</c:v>
                </c:pt>
                <c:pt idx="220">
                  <c:v>41068</c:v>
                </c:pt>
                <c:pt idx="221">
                  <c:v>41069</c:v>
                </c:pt>
                <c:pt idx="222">
                  <c:v>41070</c:v>
                </c:pt>
                <c:pt idx="223">
                  <c:v>41071</c:v>
                </c:pt>
                <c:pt idx="224">
                  <c:v>41072</c:v>
                </c:pt>
                <c:pt idx="225">
                  <c:v>41073</c:v>
                </c:pt>
                <c:pt idx="226">
                  <c:v>41074</c:v>
                </c:pt>
              </c:numCache>
            </c:numRef>
          </c:cat>
          <c:val>
            <c:numRef>
              <c:f>raw_production!$AF$2:$AF$228</c:f>
              <c:numCache>
                <c:formatCode>0.0%</c:formatCode>
                <c:ptCount val="227"/>
                <c:pt idx="19">
                  <c:v>1.1239555950453496E-3</c:v>
                </c:pt>
                <c:pt idx="20">
                  <c:v>1.5637319618820106E-2</c:v>
                </c:pt>
                <c:pt idx="21">
                  <c:v>3.5407770441838883E-2</c:v>
                </c:pt>
                <c:pt idx="22">
                  <c:v>5.1559361220729849E-2</c:v>
                </c:pt>
                <c:pt idx="23">
                  <c:v>6.5854458944722777E-2</c:v>
                </c:pt>
                <c:pt idx="24">
                  <c:v>9.4486803837185926E-2</c:v>
                </c:pt>
                <c:pt idx="25">
                  <c:v>0.14303163643380459</c:v>
                </c:pt>
                <c:pt idx="26">
                  <c:v>0.1350858092292517</c:v>
                </c:pt>
                <c:pt idx="27">
                  <c:v>0.17083363371914231</c:v>
                </c:pt>
                <c:pt idx="28">
                  <c:v>0.17939343309701869</c:v>
                </c:pt>
                <c:pt idx="29">
                  <c:v>0.23161352325688178</c:v>
                </c:pt>
                <c:pt idx="30">
                  <c:v>0.27366917900614046</c:v>
                </c:pt>
                <c:pt idx="31">
                  <c:v>0.29971832577328472</c:v>
                </c:pt>
                <c:pt idx="32">
                  <c:v>0.33032112168584277</c:v>
                </c:pt>
                <c:pt idx="33">
                  <c:v>0.43573863115275557</c:v>
                </c:pt>
                <c:pt idx="34">
                  <c:v>0.48369272348342141</c:v>
                </c:pt>
                <c:pt idx="35">
                  <c:v>0.51460343759967331</c:v>
                </c:pt>
                <c:pt idx="36">
                  <c:v>0.55479473500174237</c:v>
                </c:pt>
                <c:pt idx="37">
                  <c:v>0.5574133003104641</c:v>
                </c:pt>
                <c:pt idx="38">
                  <c:v>0.56883619036524447</c:v>
                </c:pt>
                <c:pt idx="39">
                  <c:v>0.59473951851929197</c:v>
                </c:pt>
                <c:pt idx="40">
                  <c:v>0.64582199978890953</c:v>
                </c:pt>
                <c:pt idx="41">
                  <c:v>0.67870047510182141</c:v>
                </c:pt>
                <c:pt idx="42">
                  <c:v>0.71505612866992607</c:v>
                </c:pt>
                <c:pt idx="43">
                  <c:v>0.75675177418933415</c:v>
                </c:pt>
                <c:pt idx="44">
                  <c:v>0.76140307369052906</c:v>
                </c:pt>
                <c:pt idx="45">
                  <c:v>0.79702831147469289</c:v>
                </c:pt>
                <c:pt idx="46">
                  <c:v>0.78064038908020161</c:v>
                </c:pt>
                <c:pt idx="47">
                  <c:v>0.7834397051974753</c:v>
                </c:pt>
                <c:pt idx="48">
                  <c:v>0.80000746403809753</c:v>
                </c:pt>
                <c:pt idx="49">
                  <c:v>0.79407535583855604</c:v>
                </c:pt>
                <c:pt idx="50">
                  <c:v>0.82038774133297065</c:v>
                </c:pt>
                <c:pt idx="51">
                  <c:v>0.84525942898740802</c:v>
                </c:pt>
                <c:pt idx="52">
                  <c:v>0.83634542513719679</c:v>
                </c:pt>
                <c:pt idx="53">
                  <c:v>0.83473241880578408</c:v>
                </c:pt>
                <c:pt idx="54">
                  <c:v>0.82332451364196269</c:v>
                </c:pt>
                <c:pt idx="55">
                  <c:v>0.82419551042901373</c:v>
                </c:pt>
                <c:pt idx="56">
                  <c:v>0.81748991376132318</c:v>
                </c:pt>
                <c:pt idx="57">
                  <c:v>0.80340606038879947</c:v>
                </c:pt>
                <c:pt idx="58">
                  <c:v>0.50382534172142457</c:v>
                </c:pt>
                <c:pt idx="59">
                  <c:v>0.16452773771228296</c:v>
                </c:pt>
                <c:pt idx="60">
                  <c:v>8.6572988194702095E-3</c:v>
                </c:pt>
                <c:pt idx="61">
                  <c:v>-6.4756158761331284E-2</c:v>
                </c:pt>
                <c:pt idx="62">
                  <c:v>-5.3383860468155964E-2</c:v>
                </c:pt>
                <c:pt idx="63">
                  <c:v>0.22591374300835598</c:v>
                </c:pt>
                <c:pt idx="64">
                  <c:v>0.62285020633386845</c:v>
                </c:pt>
                <c:pt idx="65">
                  <c:v>0.82541917591460878</c:v>
                </c:pt>
                <c:pt idx="66">
                  <c:v>0.89319537610651067</c:v>
                </c:pt>
                <c:pt idx="67">
                  <c:v>0.91012086370957679</c:v>
                </c:pt>
                <c:pt idx="68">
                  <c:v>0.9242978133803782</c:v>
                </c:pt>
                <c:pt idx="69">
                  <c:v>0.91454080288601236</c:v>
                </c:pt>
                <c:pt idx="70">
                  <c:v>0.92098958799529695</c:v>
                </c:pt>
                <c:pt idx="71">
                  <c:v>0.93192862941448573</c:v>
                </c:pt>
                <c:pt idx="72">
                  <c:v>0.91227341488859537</c:v>
                </c:pt>
                <c:pt idx="73">
                  <c:v>0.90637889319872622</c:v>
                </c:pt>
                <c:pt idx="74">
                  <c:v>0.93400229686064018</c:v>
                </c:pt>
                <c:pt idx="75">
                  <c:v>0.9500751903300777</c:v>
                </c:pt>
                <c:pt idx="76">
                  <c:v>0.95323632764743882</c:v>
                </c:pt>
                <c:pt idx="77">
                  <c:v>0.92652029996874741</c:v>
                </c:pt>
                <c:pt idx="78">
                  <c:v>0.8991864651209438</c:v>
                </c:pt>
                <c:pt idx="79">
                  <c:v>0.88864098126746482</c:v>
                </c:pt>
                <c:pt idx="80">
                  <c:v>0.89939877474901975</c:v>
                </c:pt>
                <c:pt idx="81">
                  <c:v>0.91808264343133672</c:v>
                </c:pt>
                <c:pt idx="82">
                  <c:v>0.88290240719578361</c:v>
                </c:pt>
                <c:pt idx="83">
                  <c:v>0.98085302894402682</c:v>
                </c:pt>
                <c:pt idx="84">
                  <c:v>0.95682976308984358</c:v>
                </c:pt>
                <c:pt idx="85">
                  <c:v>0.93255830554047903</c:v>
                </c:pt>
                <c:pt idx="86">
                  <c:v>0.94797235205946351</c:v>
                </c:pt>
                <c:pt idx="87">
                  <c:v>0.97412608235763953</c:v>
                </c:pt>
                <c:pt idx="88">
                  <c:v>0.9739227210530802</c:v>
                </c:pt>
                <c:pt idx="89">
                  <c:v>0.9330844279028232</c:v>
                </c:pt>
                <c:pt idx="90">
                  <c:v>0.91840418829831594</c:v>
                </c:pt>
                <c:pt idx="91">
                  <c:v>0.95391729684214355</c:v>
                </c:pt>
                <c:pt idx="92">
                  <c:v>0.92352893223356025</c:v>
                </c:pt>
                <c:pt idx="93">
                  <c:v>0.95421000822224167</c:v>
                </c:pt>
                <c:pt idx="94">
                  <c:v>0.9374532338020416</c:v>
                </c:pt>
                <c:pt idx="95">
                  <c:v>0.87393205021298104</c:v>
                </c:pt>
                <c:pt idx="96">
                  <c:v>0.79920860423205531</c:v>
                </c:pt>
                <c:pt idx="97">
                  <c:v>0.7867421248250408</c:v>
                </c:pt>
                <c:pt idx="98">
                  <c:v>0.84379389244783309</c:v>
                </c:pt>
                <c:pt idx="99">
                  <c:v>0.94408940994409074</c:v>
                </c:pt>
                <c:pt idx="100">
                  <c:v>0.90808591906813318</c:v>
                </c:pt>
                <c:pt idx="101">
                  <c:v>0.96110088312406772</c:v>
                </c:pt>
                <c:pt idx="102">
                  <c:v>0.98653960863990653</c:v>
                </c:pt>
                <c:pt idx="103">
                  <c:v>1</c:v>
                </c:pt>
                <c:pt idx="104">
                  <c:v>0.9468884064783657</c:v>
                </c:pt>
                <c:pt idx="105">
                  <c:v>0.90073744572181758</c:v>
                </c:pt>
                <c:pt idx="106">
                  <c:v>0.89721662663489776</c:v>
                </c:pt>
                <c:pt idx="107">
                  <c:v>0.96270425757947364</c:v>
                </c:pt>
                <c:pt idx="108">
                  <c:v>0.9302029967136457</c:v>
                </c:pt>
                <c:pt idx="109">
                  <c:v>0.93169685185637918</c:v>
                </c:pt>
                <c:pt idx="110">
                  <c:v>0.89431388103624654</c:v>
                </c:pt>
                <c:pt idx="111">
                  <c:v>0.91776410797078378</c:v>
                </c:pt>
                <c:pt idx="112">
                  <c:v>0.93751406997368802</c:v>
                </c:pt>
                <c:pt idx="113">
                  <c:v>0.92736637816046397</c:v>
                </c:pt>
                <c:pt idx="114">
                  <c:v>0.93223826093806128</c:v>
                </c:pt>
                <c:pt idx="115">
                  <c:v>0.90121769017154807</c:v>
                </c:pt>
                <c:pt idx="116">
                  <c:v>0.90902499590777874</c:v>
                </c:pt>
                <c:pt idx="117">
                  <c:v>0.86717245289853473</c:v>
                </c:pt>
                <c:pt idx="118">
                  <c:v>0.83741473204223715</c:v>
                </c:pt>
                <c:pt idx="119">
                  <c:v>0.83769474887607309</c:v>
                </c:pt>
                <c:pt idx="121">
                  <c:v>0.87699733926747792</c:v>
                </c:pt>
                <c:pt idx="122">
                  <c:v>0.84883008526500037</c:v>
                </c:pt>
                <c:pt idx="123">
                  <c:v>0.8851273616749572</c:v>
                </c:pt>
                <c:pt idx="124">
                  <c:v>0.9068797773827536</c:v>
                </c:pt>
                <c:pt idx="125">
                  <c:v>0.94061229383001965</c:v>
                </c:pt>
                <c:pt idx="126">
                  <c:v>0.90091627903246985</c:v>
                </c:pt>
                <c:pt idx="127">
                  <c:v>0.87237245862617252</c:v>
                </c:pt>
                <c:pt idx="128">
                  <c:v>0.88537949489359469</c:v>
                </c:pt>
                <c:pt idx="129">
                  <c:v>0.87284888583473186</c:v>
                </c:pt>
                <c:pt idx="130">
                  <c:v>0.90697411650373982</c:v>
                </c:pt>
                <c:pt idx="131">
                  <c:v>0.89024261577108266</c:v>
                </c:pt>
                <c:pt idx="132">
                  <c:v>0.91512485854123182</c:v>
                </c:pt>
                <c:pt idx="133">
                  <c:v>0.86879412347971141</c:v>
                </c:pt>
                <c:pt idx="134">
                  <c:v>0.83080796641189081</c:v>
                </c:pt>
                <c:pt idx="135">
                  <c:v>0.79274682274814945</c:v>
                </c:pt>
                <c:pt idx="136">
                  <c:v>0.78094496941718061</c:v>
                </c:pt>
                <c:pt idx="137">
                  <c:v>0.77106675707669536</c:v>
                </c:pt>
                <c:pt idx="138">
                  <c:v>0.77902108873949039</c:v>
                </c:pt>
                <c:pt idx="139">
                  <c:v>0.75049458795539148</c:v>
                </c:pt>
                <c:pt idx="140">
                  <c:v>0.71259129165312041</c:v>
                </c:pt>
                <c:pt idx="141">
                  <c:v>0.73182590834205707</c:v>
                </c:pt>
                <c:pt idx="142">
                  <c:v>0.69504412637591839</c:v>
                </c:pt>
                <c:pt idx="143">
                  <c:v>0.6741573189310015</c:v>
                </c:pt>
                <c:pt idx="144">
                  <c:v>0.65046420005241579</c:v>
                </c:pt>
                <c:pt idx="145">
                  <c:v>0.57243243103604036</c:v>
                </c:pt>
                <c:pt idx="146">
                  <c:v>0.57546027561778079</c:v>
                </c:pt>
                <c:pt idx="147">
                  <c:v>0.58065724530706941</c:v>
                </c:pt>
                <c:pt idx="148">
                  <c:v>0.5440456679110881</c:v>
                </c:pt>
                <c:pt idx="149">
                  <c:v>0.52584737006151783</c:v>
                </c:pt>
                <c:pt idx="150">
                  <c:v>0.48707589107791804</c:v>
                </c:pt>
                <c:pt idx="151">
                  <c:v>0.48069746748860825</c:v>
                </c:pt>
                <c:pt idx="152">
                  <c:v>0.44291973178927319</c:v>
                </c:pt>
                <c:pt idx="153">
                  <c:v>0.41122747748916039</c:v>
                </c:pt>
                <c:pt idx="154">
                  <c:v>0.38980045939876706</c:v>
                </c:pt>
                <c:pt idx="155">
                  <c:v>0.38008849235031722</c:v>
                </c:pt>
                <c:pt idx="156">
                  <c:v>0.32472630669246849</c:v>
                </c:pt>
                <c:pt idx="157">
                  <c:v>0.30170184418645646</c:v>
                </c:pt>
                <c:pt idx="158">
                  <c:v>0.26470687373903123</c:v>
                </c:pt>
                <c:pt idx="159">
                  <c:v>0.23017635858430377</c:v>
                </c:pt>
                <c:pt idx="160">
                  <c:v>0.18605665838761906</c:v>
                </c:pt>
                <c:pt idx="161">
                  <c:v>0.15591501184156537</c:v>
                </c:pt>
                <c:pt idx="162">
                  <c:v>9.526355915359222E-2</c:v>
                </c:pt>
                <c:pt idx="163">
                  <c:v>2.649795667962894E-2</c:v>
                </c:pt>
                <c:pt idx="164">
                  <c:v>-2.1159944367428679E-3</c:v>
                </c:pt>
                <c:pt idx="165">
                  <c:v>-4.0781070041761645E-2</c:v>
                </c:pt>
                <c:pt idx="166">
                  <c:v>-5.1024317166784273E-2</c:v>
                </c:pt>
                <c:pt idx="167">
                  <c:v>-5.0685266254225848E-2</c:v>
                </c:pt>
                <c:pt idx="168">
                  <c:v>-2.3338532682126437E-2</c:v>
                </c:pt>
                <c:pt idx="169">
                  <c:v>-6.7868062544810563E-3</c:v>
                </c:pt>
                <c:pt idx="170">
                  <c:v>4.9372996386691438E-2</c:v>
                </c:pt>
                <c:pt idx="171">
                  <c:v>6.3764608171414661E-2</c:v>
                </c:pt>
                <c:pt idx="172">
                  <c:v>5.8321701622431922E-2</c:v>
                </c:pt>
                <c:pt idx="173">
                  <c:v>6.3149002573976834E-2</c:v>
                </c:pt>
                <c:pt idx="174">
                  <c:v>5.7410117796597021E-2</c:v>
                </c:pt>
                <c:pt idx="175">
                  <c:v>5.6800397852390605E-2</c:v>
                </c:pt>
                <c:pt idx="176">
                  <c:v>5.2918023884556041E-2</c:v>
                </c:pt>
                <c:pt idx="177">
                  <c:v>3.917310601965221E-2</c:v>
                </c:pt>
                <c:pt idx="178">
                  <c:v>1.2203338330103522E-2</c:v>
                </c:pt>
                <c:pt idx="179">
                  <c:v>1.9442762860923259E-2</c:v>
                </c:pt>
                <c:pt idx="180">
                  <c:v>1.6272331005153823E-2</c:v>
                </c:pt>
                <c:pt idx="181">
                  <c:v>6.6214664475327924E-3</c:v>
                </c:pt>
                <c:pt idx="182">
                  <c:v>-3.2214763599279594E-3</c:v>
                </c:pt>
                <c:pt idx="183">
                  <c:v>-1.675715614430455E-2</c:v>
                </c:pt>
                <c:pt idx="184">
                  <c:v>-2.1298812050568827E-2</c:v>
                </c:pt>
                <c:pt idx="185">
                  <c:v>-2.6305461196465166E-2</c:v>
                </c:pt>
                <c:pt idx="186">
                  <c:v>-2.3721535132136061E-2</c:v>
                </c:pt>
                <c:pt idx="187">
                  <c:v>-2.4810638427449194E-2</c:v>
                </c:pt>
                <c:pt idx="188">
                  <c:v>-3.2562913749549068E-2</c:v>
                </c:pt>
                <c:pt idx="189">
                  <c:v>-2.798847395567752E-2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EF0-4ED5-8C99-90BE0BBC8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7389632"/>
        <c:axId val="887386680"/>
      </c:lineChart>
      <c:dateAx>
        <c:axId val="88738963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386680"/>
        <c:crosses val="autoZero"/>
        <c:auto val="1"/>
        <c:lblOffset val="100"/>
        <c:baseTimeUnit val="days"/>
      </c:dateAx>
      <c:valAx>
        <c:axId val="887386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38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sugar - Index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total_sugar_production!$AF$1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total_sugar_production!$S$2:$S$228</c:f>
              <c:numCache>
                <c:formatCode>m/d/yyyy</c:formatCode>
                <c:ptCount val="227"/>
                <c:pt idx="0">
                  <c:v>40848</c:v>
                </c:pt>
                <c:pt idx="1">
                  <c:v>40849</c:v>
                </c:pt>
                <c:pt idx="2">
                  <c:v>40850</c:v>
                </c:pt>
                <c:pt idx="3">
                  <c:v>40851</c:v>
                </c:pt>
                <c:pt idx="4">
                  <c:v>40852</c:v>
                </c:pt>
                <c:pt idx="5">
                  <c:v>40853</c:v>
                </c:pt>
                <c:pt idx="6">
                  <c:v>40854</c:v>
                </c:pt>
                <c:pt idx="7">
                  <c:v>40855</c:v>
                </c:pt>
                <c:pt idx="8">
                  <c:v>40856</c:v>
                </c:pt>
                <c:pt idx="9">
                  <c:v>40857</c:v>
                </c:pt>
                <c:pt idx="10">
                  <c:v>40858</c:v>
                </c:pt>
                <c:pt idx="11">
                  <c:v>40859</c:v>
                </c:pt>
                <c:pt idx="12">
                  <c:v>40860</c:v>
                </c:pt>
                <c:pt idx="13">
                  <c:v>40861</c:v>
                </c:pt>
                <c:pt idx="14">
                  <c:v>40862</c:v>
                </c:pt>
                <c:pt idx="15">
                  <c:v>40863</c:v>
                </c:pt>
                <c:pt idx="16">
                  <c:v>40864</c:v>
                </c:pt>
                <c:pt idx="17">
                  <c:v>40865</c:v>
                </c:pt>
                <c:pt idx="18">
                  <c:v>40866</c:v>
                </c:pt>
                <c:pt idx="19">
                  <c:v>40867</c:v>
                </c:pt>
                <c:pt idx="20">
                  <c:v>40868</c:v>
                </c:pt>
                <c:pt idx="21">
                  <c:v>40869</c:v>
                </c:pt>
                <c:pt idx="22">
                  <c:v>40870</c:v>
                </c:pt>
                <c:pt idx="23">
                  <c:v>40871</c:v>
                </c:pt>
                <c:pt idx="24">
                  <c:v>40872</c:v>
                </c:pt>
                <c:pt idx="25">
                  <c:v>40873</c:v>
                </c:pt>
                <c:pt idx="26">
                  <c:v>40874</c:v>
                </c:pt>
                <c:pt idx="27">
                  <c:v>40875</c:v>
                </c:pt>
                <c:pt idx="28">
                  <c:v>40876</c:v>
                </c:pt>
                <c:pt idx="29">
                  <c:v>40877</c:v>
                </c:pt>
                <c:pt idx="30">
                  <c:v>40878</c:v>
                </c:pt>
                <c:pt idx="31">
                  <c:v>40879</c:v>
                </c:pt>
                <c:pt idx="32">
                  <c:v>40880</c:v>
                </c:pt>
                <c:pt idx="33">
                  <c:v>40881</c:v>
                </c:pt>
                <c:pt idx="34">
                  <c:v>40882</c:v>
                </c:pt>
                <c:pt idx="35">
                  <c:v>40883</c:v>
                </c:pt>
                <c:pt idx="36">
                  <c:v>40884</c:v>
                </c:pt>
                <c:pt idx="37">
                  <c:v>40885</c:v>
                </c:pt>
                <c:pt idx="38">
                  <c:v>40886</c:v>
                </c:pt>
                <c:pt idx="39">
                  <c:v>40887</c:v>
                </c:pt>
                <c:pt idx="40">
                  <c:v>40888</c:v>
                </c:pt>
                <c:pt idx="41">
                  <c:v>40889</c:v>
                </c:pt>
                <c:pt idx="42">
                  <c:v>40890</c:v>
                </c:pt>
                <c:pt idx="43">
                  <c:v>40891</c:v>
                </c:pt>
                <c:pt idx="44">
                  <c:v>40892</c:v>
                </c:pt>
                <c:pt idx="45">
                  <c:v>40893</c:v>
                </c:pt>
                <c:pt idx="46">
                  <c:v>40894</c:v>
                </c:pt>
                <c:pt idx="47">
                  <c:v>40895</c:v>
                </c:pt>
                <c:pt idx="48">
                  <c:v>40896</c:v>
                </c:pt>
                <c:pt idx="49">
                  <c:v>40897</c:v>
                </c:pt>
                <c:pt idx="50">
                  <c:v>40898</c:v>
                </c:pt>
                <c:pt idx="51">
                  <c:v>40899</c:v>
                </c:pt>
                <c:pt idx="52">
                  <c:v>40900</c:v>
                </c:pt>
                <c:pt idx="53">
                  <c:v>40901</c:v>
                </c:pt>
                <c:pt idx="54">
                  <c:v>40902</c:v>
                </c:pt>
                <c:pt idx="55">
                  <c:v>40903</c:v>
                </c:pt>
                <c:pt idx="56">
                  <c:v>40904</c:v>
                </c:pt>
                <c:pt idx="57">
                  <c:v>40905</c:v>
                </c:pt>
                <c:pt idx="58">
                  <c:v>40906</c:v>
                </c:pt>
                <c:pt idx="59">
                  <c:v>40907</c:v>
                </c:pt>
                <c:pt idx="60">
                  <c:v>40908</c:v>
                </c:pt>
                <c:pt idx="61">
                  <c:v>40909</c:v>
                </c:pt>
                <c:pt idx="62">
                  <c:v>40910</c:v>
                </c:pt>
                <c:pt idx="63">
                  <c:v>40911</c:v>
                </c:pt>
                <c:pt idx="64">
                  <c:v>40912</c:v>
                </c:pt>
                <c:pt idx="65">
                  <c:v>40913</c:v>
                </c:pt>
                <c:pt idx="66">
                  <c:v>40914</c:v>
                </c:pt>
                <c:pt idx="67">
                  <c:v>40915</c:v>
                </c:pt>
                <c:pt idx="68">
                  <c:v>40916</c:v>
                </c:pt>
                <c:pt idx="69">
                  <c:v>40917</c:v>
                </c:pt>
                <c:pt idx="70">
                  <c:v>40918</c:v>
                </c:pt>
                <c:pt idx="71">
                  <c:v>40919</c:v>
                </c:pt>
                <c:pt idx="72">
                  <c:v>40920</c:v>
                </c:pt>
                <c:pt idx="73">
                  <c:v>40921</c:v>
                </c:pt>
                <c:pt idx="74">
                  <c:v>40922</c:v>
                </c:pt>
                <c:pt idx="75">
                  <c:v>40923</c:v>
                </c:pt>
                <c:pt idx="76">
                  <c:v>40924</c:v>
                </c:pt>
                <c:pt idx="77">
                  <c:v>40925</c:v>
                </c:pt>
                <c:pt idx="78">
                  <c:v>40926</c:v>
                </c:pt>
                <c:pt idx="79">
                  <c:v>40927</c:v>
                </c:pt>
                <c:pt idx="80">
                  <c:v>40928</c:v>
                </c:pt>
                <c:pt idx="81">
                  <c:v>40929</c:v>
                </c:pt>
                <c:pt idx="82">
                  <c:v>40930</c:v>
                </c:pt>
                <c:pt idx="83">
                  <c:v>40931</c:v>
                </c:pt>
                <c:pt idx="84">
                  <c:v>40932</c:v>
                </c:pt>
                <c:pt idx="85">
                  <c:v>40933</c:v>
                </c:pt>
                <c:pt idx="86">
                  <c:v>40934</c:v>
                </c:pt>
                <c:pt idx="87">
                  <c:v>40935</c:v>
                </c:pt>
                <c:pt idx="88">
                  <c:v>40936</c:v>
                </c:pt>
                <c:pt idx="89">
                  <c:v>40937</c:v>
                </c:pt>
                <c:pt idx="90">
                  <c:v>40938</c:v>
                </c:pt>
                <c:pt idx="91">
                  <c:v>40939</c:v>
                </c:pt>
                <c:pt idx="92">
                  <c:v>40940</c:v>
                </c:pt>
                <c:pt idx="93">
                  <c:v>40941</c:v>
                </c:pt>
                <c:pt idx="94">
                  <c:v>40942</c:v>
                </c:pt>
                <c:pt idx="95">
                  <c:v>40943</c:v>
                </c:pt>
                <c:pt idx="96">
                  <c:v>40944</c:v>
                </c:pt>
                <c:pt idx="97">
                  <c:v>40945</c:v>
                </c:pt>
                <c:pt idx="98">
                  <c:v>40946</c:v>
                </c:pt>
                <c:pt idx="99">
                  <c:v>40947</c:v>
                </c:pt>
                <c:pt idx="100">
                  <c:v>40948</c:v>
                </c:pt>
                <c:pt idx="101">
                  <c:v>40949</c:v>
                </c:pt>
                <c:pt idx="102">
                  <c:v>40950</c:v>
                </c:pt>
                <c:pt idx="103">
                  <c:v>40951</c:v>
                </c:pt>
                <c:pt idx="104">
                  <c:v>40952</c:v>
                </c:pt>
                <c:pt idx="105">
                  <c:v>40953</c:v>
                </c:pt>
                <c:pt idx="106">
                  <c:v>40954</c:v>
                </c:pt>
                <c:pt idx="107">
                  <c:v>40955</c:v>
                </c:pt>
                <c:pt idx="108">
                  <c:v>40956</c:v>
                </c:pt>
                <c:pt idx="109">
                  <c:v>40957</c:v>
                </c:pt>
                <c:pt idx="110">
                  <c:v>40958</c:v>
                </c:pt>
                <c:pt idx="111">
                  <c:v>40959</c:v>
                </c:pt>
                <c:pt idx="112">
                  <c:v>40960</c:v>
                </c:pt>
                <c:pt idx="113">
                  <c:v>40961</c:v>
                </c:pt>
                <c:pt idx="114">
                  <c:v>40962</c:v>
                </c:pt>
                <c:pt idx="115">
                  <c:v>40963</c:v>
                </c:pt>
                <c:pt idx="116">
                  <c:v>40964</c:v>
                </c:pt>
                <c:pt idx="117">
                  <c:v>40965</c:v>
                </c:pt>
                <c:pt idx="118">
                  <c:v>40966</c:v>
                </c:pt>
                <c:pt idx="119">
                  <c:v>40967</c:v>
                </c:pt>
                <c:pt idx="120">
                  <c:v>40968</c:v>
                </c:pt>
                <c:pt idx="121">
                  <c:v>40969</c:v>
                </c:pt>
                <c:pt idx="122">
                  <c:v>40970</c:v>
                </c:pt>
                <c:pt idx="123">
                  <c:v>40971</c:v>
                </c:pt>
                <c:pt idx="124">
                  <c:v>40972</c:v>
                </c:pt>
                <c:pt idx="125">
                  <c:v>40973</c:v>
                </c:pt>
                <c:pt idx="126">
                  <c:v>40974</c:v>
                </c:pt>
                <c:pt idx="127">
                  <c:v>40975</c:v>
                </c:pt>
                <c:pt idx="128">
                  <c:v>40976</c:v>
                </c:pt>
                <c:pt idx="129">
                  <c:v>40977</c:v>
                </c:pt>
                <c:pt idx="130">
                  <c:v>40978</c:v>
                </c:pt>
                <c:pt idx="131">
                  <c:v>40979</c:v>
                </c:pt>
                <c:pt idx="132">
                  <c:v>40980</c:v>
                </c:pt>
                <c:pt idx="133">
                  <c:v>40981</c:v>
                </c:pt>
                <c:pt idx="134">
                  <c:v>40982</c:v>
                </c:pt>
                <c:pt idx="135">
                  <c:v>40983</c:v>
                </c:pt>
                <c:pt idx="136">
                  <c:v>40984</c:v>
                </c:pt>
                <c:pt idx="137">
                  <c:v>40985</c:v>
                </c:pt>
                <c:pt idx="138">
                  <c:v>40986</c:v>
                </c:pt>
                <c:pt idx="139">
                  <c:v>40987</c:v>
                </c:pt>
                <c:pt idx="140">
                  <c:v>40988</c:v>
                </c:pt>
                <c:pt idx="141">
                  <c:v>40989</c:v>
                </c:pt>
                <c:pt idx="142">
                  <c:v>40990</c:v>
                </c:pt>
                <c:pt idx="143">
                  <c:v>40991</c:v>
                </c:pt>
                <c:pt idx="144">
                  <c:v>40992</c:v>
                </c:pt>
                <c:pt idx="145">
                  <c:v>40993</c:v>
                </c:pt>
                <c:pt idx="146">
                  <c:v>40994</c:v>
                </c:pt>
                <c:pt idx="147">
                  <c:v>40995</c:v>
                </c:pt>
                <c:pt idx="148">
                  <c:v>40996</c:v>
                </c:pt>
                <c:pt idx="149">
                  <c:v>40997</c:v>
                </c:pt>
                <c:pt idx="150">
                  <c:v>40998</c:v>
                </c:pt>
                <c:pt idx="151">
                  <c:v>40999</c:v>
                </c:pt>
                <c:pt idx="152">
                  <c:v>41000</c:v>
                </c:pt>
                <c:pt idx="153">
                  <c:v>41001</c:v>
                </c:pt>
                <c:pt idx="154">
                  <c:v>41002</c:v>
                </c:pt>
                <c:pt idx="155">
                  <c:v>41003</c:v>
                </c:pt>
                <c:pt idx="156">
                  <c:v>41004</c:v>
                </c:pt>
                <c:pt idx="157">
                  <c:v>41005</c:v>
                </c:pt>
                <c:pt idx="158">
                  <c:v>41006</c:v>
                </c:pt>
                <c:pt idx="159">
                  <c:v>41007</c:v>
                </c:pt>
                <c:pt idx="160">
                  <c:v>41008</c:v>
                </c:pt>
                <c:pt idx="161">
                  <c:v>41009</c:v>
                </c:pt>
                <c:pt idx="162">
                  <c:v>41010</c:v>
                </c:pt>
                <c:pt idx="163">
                  <c:v>41011</c:v>
                </c:pt>
                <c:pt idx="164">
                  <c:v>41012</c:v>
                </c:pt>
                <c:pt idx="165">
                  <c:v>41013</c:v>
                </c:pt>
                <c:pt idx="166">
                  <c:v>41014</c:v>
                </c:pt>
                <c:pt idx="167">
                  <c:v>41015</c:v>
                </c:pt>
                <c:pt idx="168">
                  <c:v>41016</c:v>
                </c:pt>
                <c:pt idx="169">
                  <c:v>41017</c:v>
                </c:pt>
                <c:pt idx="170">
                  <c:v>41018</c:v>
                </c:pt>
                <c:pt idx="171">
                  <c:v>41019</c:v>
                </c:pt>
                <c:pt idx="172">
                  <c:v>41020</c:v>
                </c:pt>
                <c:pt idx="173">
                  <c:v>41021</c:v>
                </c:pt>
                <c:pt idx="174">
                  <c:v>41022</c:v>
                </c:pt>
                <c:pt idx="175">
                  <c:v>41023</c:v>
                </c:pt>
                <c:pt idx="176">
                  <c:v>41024</c:v>
                </c:pt>
                <c:pt idx="177">
                  <c:v>41025</c:v>
                </c:pt>
                <c:pt idx="178">
                  <c:v>41026</c:v>
                </c:pt>
                <c:pt idx="179">
                  <c:v>41027</c:v>
                </c:pt>
                <c:pt idx="180">
                  <c:v>41028</c:v>
                </c:pt>
                <c:pt idx="181">
                  <c:v>41029</c:v>
                </c:pt>
                <c:pt idx="182">
                  <c:v>41030</c:v>
                </c:pt>
                <c:pt idx="183">
                  <c:v>41031</c:v>
                </c:pt>
                <c:pt idx="184">
                  <c:v>41032</c:v>
                </c:pt>
                <c:pt idx="185">
                  <c:v>41033</c:v>
                </c:pt>
                <c:pt idx="186">
                  <c:v>41034</c:v>
                </c:pt>
                <c:pt idx="187">
                  <c:v>41035</c:v>
                </c:pt>
                <c:pt idx="188">
                  <c:v>41036</c:v>
                </c:pt>
                <c:pt idx="189">
                  <c:v>41037</c:v>
                </c:pt>
                <c:pt idx="190">
                  <c:v>41038</c:v>
                </c:pt>
                <c:pt idx="191">
                  <c:v>41039</c:v>
                </c:pt>
                <c:pt idx="192">
                  <c:v>41040</c:v>
                </c:pt>
                <c:pt idx="193">
                  <c:v>41041</c:v>
                </c:pt>
                <c:pt idx="194">
                  <c:v>41042</c:v>
                </c:pt>
                <c:pt idx="195">
                  <c:v>41043</c:v>
                </c:pt>
                <c:pt idx="196">
                  <c:v>41044</c:v>
                </c:pt>
                <c:pt idx="197">
                  <c:v>41045</c:v>
                </c:pt>
                <c:pt idx="198">
                  <c:v>41046</c:v>
                </c:pt>
                <c:pt idx="199">
                  <c:v>41047</c:v>
                </c:pt>
                <c:pt idx="200">
                  <c:v>41048</c:v>
                </c:pt>
                <c:pt idx="201">
                  <c:v>41049</c:v>
                </c:pt>
                <c:pt idx="202">
                  <c:v>41050</c:v>
                </c:pt>
                <c:pt idx="203">
                  <c:v>41051</c:v>
                </c:pt>
                <c:pt idx="204">
                  <c:v>41052</c:v>
                </c:pt>
                <c:pt idx="205">
                  <c:v>41053</c:v>
                </c:pt>
                <c:pt idx="206">
                  <c:v>41054</c:v>
                </c:pt>
                <c:pt idx="207">
                  <c:v>41055</c:v>
                </c:pt>
                <c:pt idx="208">
                  <c:v>41056</c:v>
                </c:pt>
                <c:pt idx="209">
                  <c:v>41057</c:v>
                </c:pt>
                <c:pt idx="210">
                  <c:v>41058</c:v>
                </c:pt>
                <c:pt idx="211">
                  <c:v>41059</c:v>
                </c:pt>
                <c:pt idx="212">
                  <c:v>41060</c:v>
                </c:pt>
                <c:pt idx="213">
                  <c:v>41061</c:v>
                </c:pt>
                <c:pt idx="214">
                  <c:v>41062</c:v>
                </c:pt>
                <c:pt idx="215">
                  <c:v>41063</c:v>
                </c:pt>
                <c:pt idx="216">
                  <c:v>41064</c:v>
                </c:pt>
                <c:pt idx="217">
                  <c:v>41065</c:v>
                </c:pt>
                <c:pt idx="218">
                  <c:v>41066</c:v>
                </c:pt>
                <c:pt idx="219">
                  <c:v>41067</c:v>
                </c:pt>
                <c:pt idx="220">
                  <c:v>41068</c:v>
                </c:pt>
                <c:pt idx="221">
                  <c:v>41069</c:v>
                </c:pt>
                <c:pt idx="222">
                  <c:v>41070</c:v>
                </c:pt>
                <c:pt idx="223">
                  <c:v>41071</c:v>
                </c:pt>
                <c:pt idx="224">
                  <c:v>41072</c:v>
                </c:pt>
                <c:pt idx="225">
                  <c:v>41073</c:v>
                </c:pt>
                <c:pt idx="226">
                  <c:v>41074</c:v>
                </c:pt>
              </c:numCache>
            </c:numRef>
          </c:cat>
          <c:val>
            <c:numRef>
              <c:f>total_sugar_production!$AF$2:$AF$228</c:f>
              <c:numCache>
                <c:formatCode>0.0%</c:formatCode>
                <c:ptCount val="227"/>
                <c:pt idx="19">
                  <c:v>8.9501267353779687E-4</c:v>
                </c:pt>
                <c:pt idx="20">
                  <c:v>1.2452092681153056E-2</c:v>
                </c:pt>
                <c:pt idx="21">
                  <c:v>2.8195422868004093E-2</c:v>
                </c:pt>
                <c:pt idx="22">
                  <c:v>4.8636823805942711E-2</c:v>
                </c:pt>
                <c:pt idx="23">
                  <c:v>5.3267385110444057E-2</c:v>
                </c:pt>
                <c:pt idx="24">
                  <c:v>7.6438620651510955E-2</c:v>
                </c:pt>
                <c:pt idx="25">
                  <c:v>0.11562534488137348</c:v>
                </c:pt>
                <c:pt idx="26">
                  <c:v>0.117169777223915</c:v>
                </c:pt>
                <c:pt idx="27">
                  <c:v>0.14824446738524508</c:v>
                </c:pt>
                <c:pt idx="28">
                  <c:v>0.1569590815842388</c:v>
                </c:pt>
                <c:pt idx="29">
                  <c:v>0.20707962164510765</c:v>
                </c:pt>
                <c:pt idx="30">
                  <c:v>0.24459218229015081</c:v>
                </c:pt>
                <c:pt idx="31">
                  <c:v>0.26693913809197772</c:v>
                </c:pt>
                <c:pt idx="32">
                  <c:v>0.29404140275892421</c:v>
                </c:pt>
                <c:pt idx="33">
                  <c:v>0.38452753043714355</c:v>
                </c:pt>
                <c:pt idx="34">
                  <c:v>0.4242652165797739</c:v>
                </c:pt>
                <c:pt idx="35">
                  <c:v>0.45326658913518542</c:v>
                </c:pt>
                <c:pt idx="36">
                  <c:v>0.4877653018749552</c:v>
                </c:pt>
                <c:pt idx="37">
                  <c:v>0.50265235779322026</c:v>
                </c:pt>
                <c:pt idx="38">
                  <c:v>0.51654860831431504</c:v>
                </c:pt>
                <c:pt idx="39">
                  <c:v>0.54733148094009276</c:v>
                </c:pt>
                <c:pt idx="40">
                  <c:v>0.59892947407581609</c:v>
                </c:pt>
                <c:pt idx="41">
                  <c:v>0.64066409671752045</c:v>
                </c:pt>
                <c:pt idx="42">
                  <c:v>0.66627623349937815</c:v>
                </c:pt>
                <c:pt idx="43">
                  <c:v>0.7020413386284815</c:v>
                </c:pt>
                <c:pt idx="44">
                  <c:v>0.71485296329428094</c:v>
                </c:pt>
                <c:pt idx="45">
                  <c:v>0.75075373766933984</c:v>
                </c:pt>
                <c:pt idx="46">
                  <c:v>0.73541759194665879</c:v>
                </c:pt>
                <c:pt idx="47">
                  <c:v>0.73993364874688738</c:v>
                </c:pt>
                <c:pt idx="48">
                  <c:v>0.75704686931338394</c:v>
                </c:pt>
                <c:pt idx="49">
                  <c:v>0.7615696275749072</c:v>
                </c:pt>
                <c:pt idx="50">
                  <c:v>0.79098717642862959</c:v>
                </c:pt>
                <c:pt idx="51">
                  <c:v>0.81181600383040264</c:v>
                </c:pt>
                <c:pt idx="52">
                  <c:v>0.82290244049405825</c:v>
                </c:pt>
                <c:pt idx="53">
                  <c:v>0.82239884122967777</c:v>
                </c:pt>
                <c:pt idx="54">
                  <c:v>0.82425369685263172</c:v>
                </c:pt>
                <c:pt idx="55">
                  <c:v>0.83848772788537862</c:v>
                </c:pt>
                <c:pt idx="56">
                  <c:v>0.8210389111442995</c:v>
                </c:pt>
                <c:pt idx="57">
                  <c:v>0.80944732002482611</c:v>
                </c:pt>
                <c:pt idx="58">
                  <c:v>0.53861911469963475</c:v>
                </c:pt>
                <c:pt idx="59">
                  <c:v>0.25521414689224348</c:v>
                </c:pt>
                <c:pt idx="60">
                  <c:v>0.11069069416704867</c:v>
                </c:pt>
                <c:pt idx="61">
                  <c:v>3.5855687961413668E-2</c:v>
                </c:pt>
                <c:pt idx="62">
                  <c:v>5.4776168223753627E-2</c:v>
                </c:pt>
                <c:pt idx="63">
                  <c:v>0.29547796136796889</c:v>
                </c:pt>
                <c:pt idx="64">
                  <c:v>0.64888975165882845</c:v>
                </c:pt>
                <c:pt idx="65">
                  <c:v>0.84016865655295359</c:v>
                </c:pt>
                <c:pt idx="66">
                  <c:v>0.91642744759068018</c:v>
                </c:pt>
                <c:pt idx="67">
                  <c:v>0.91776467895008873</c:v>
                </c:pt>
                <c:pt idx="68">
                  <c:v>0.93361358542853745</c:v>
                </c:pt>
                <c:pt idx="69">
                  <c:v>0.94465328152038086</c:v>
                </c:pt>
                <c:pt idx="70">
                  <c:v>0.95033407774220202</c:v>
                </c:pt>
                <c:pt idx="71">
                  <c:v>0.96953852182332911</c:v>
                </c:pt>
                <c:pt idx="72">
                  <c:v>0.95292068628278859</c:v>
                </c:pt>
                <c:pt idx="73">
                  <c:v>0.951108471181491</c:v>
                </c:pt>
                <c:pt idx="74">
                  <c:v>0.96693217648956198</c:v>
                </c:pt>
                <c:pt idx="75">
                  <c:v>0.97131311542989252</c:v>
                </c:pt>
                <c:pt idx="76">
                  <c:v>0.97293558303744621</c:v>
                </c:pt>
                <c:pt idx="77">
                  <c:v>0.94930568619555666</c:v>
                </c:pt>
                <c:pt idx="78">
                  <c:v>0.93242433760366739</c:v>
                </c:pt>
                <c:pt idx="79">
                  <c:v>0.91276484450728546</c:v>
                </c:pt>
                <c:pt idx="80">
                  <c:v>0.93589100777281087</c:v>
                </c:pt>
                <c:pt idx="81">
                  <c:v>0.9479358099540105</c:v>
                </c:pt>
                <c:pt idx="82">
                  <c:v>0.91489505384369152</c:v>
                </c:pt>
                <c:pt idx="83">
                  <c:v>0.98000748386396208</c:v>
                </c:pt>
                <c:pt idx="84">
                  <c:v>0.95735436035102672</c:v>
                </c:pt>
                <c:pt idx="85">
                  <c:v>0.94225626495439407</c:v>
                </c:pt>
                <c:pt idx="86">
                  <c:v>0.9668821770847823</c:v>
                </c:pt>
                <c:pt idx="87">
                  <c:v>0.99388025806336466</c:v>
                </c:pt>
                <c:pt idx="88">
                  <c:v>0.9895815816811514</c:v>
                </c:pt>
                <c:pt idx="89">
                  <c:v>0.95844206831299439</c:v>
                </c:pt>
                <c:pt idx="90">
                  <c:v>0.93379697077548152</c:v>
                </c:pt>
                <c:pt idx="91">
                  <c:v>0.95814588210331297</c:v>
                </c:pt>
                <c:pt idx="92">
                  <c:v>0.9332335744002479</c:v>
                </c:pt>
                <c:pt idx="93">
                  <c:v>0.96392135413854541</c:v>
                </c:pt>
                <c:pt idx="94">
                  <c:v>0.93668403523316168</c:v>
                </c:pt>
                <c:pt idx="95">
                  <c:v>0.87546991169707444</c:v>
                </c:pt>
                <c:pt idx="96">
                  <c:v>0.78859220281867137</c:v>
                </c:pt>
                <c:pt idx="97">
                  <c:v>0.77111514521486402</c:v>
                </c:pt>
                <c:pt idx="98">
                  <c:v>0.81733291821973886</c:v>
                </c:pt>
                <c:pt idx="99">
                  <c:v>0.92310034991524881</c:v>
                </c:pt>
                <c:pt idx="100">
                  <c:v>0.92053970600263824</c:v>
                </c:pt>
                <c:pt idx="101">
                  <c:v>0.96743043155063246</c:v>
                </c:pt>
                <c:pt idx="102">
                  <c:v>0.99595720916200969</c:v>
                </c:pt>
                <c:pt idx="103">
                  <c:v>1</c:v>
                </c:pt>
                <c:pt idx="104">
                  <c:v>0.97017099697469023</c:v>
                </c:pt>
                <c:pt idx="105">
                  <c:v>0.92780473332975832</c:v>
                </c:pt>
                <c:pt idx="106">
                  <c:v>0.93403434247254835</c:v>
                </c:pt>
                <c:pt idx="107">
                  <c:v>0.99361292772394183</c:v>
                </c:pt>
                <c:pt idx="108">
                  <c:v>0.96328635533562179</c:v>
                </c:pt>
                <c:pt idx="109">
                  <c:v>0.96016722803892407</c:v>
                </c:pt>
                <c:pt idx="110">
                  <c:v>0.93339261393212114</c:v>
                </c:pt>
                <c:pt idx="111">
                  <c:v>0.94513846590429984</c:v>
                </c:pt>
                <c:pt idx="112">
                  <c:v>0.96017161792021322</c:v>
                </c:pt>
                <c:pt idx="113">
                  <c:v>0.95275264784773406</c:v>
                </c:pt>
                <c:pt idx="114">
                  <c:v>0.95524255882603093</c:v>
                </c:pt>
                <c:pt idx="115">
                  <c:v>0.94984340777392584</c:v>
                </c:pt>
                <c:pt idx="116">
                  <c:v>0.94277331662472719</c:v>
                </c:pt>
                <c:pt idx="117">
                  <c:v>0.90624773701971562</c:v>
                </c:pt>
                <c:pt idx="118">
                  <c:v>0.87534811900019971</c:v>
                </c:pt>
                <c:pt idx="119">
                  <c:v>0.88190772562836328</c:v>
                </c:pt>
                <c:pt idx="121">
                  <c:v>0.90816501944087114</c:v>
                </c:pt>
                <c:pt idx="122">
                  <c:v>0.88813481818864293</c:v>
                </c:pt>
                <c:pt idx="123">
                  <c:v>0.90975436147076383</c:v>
                </c:pt>
                <c:pt idx="124">
                  <c:v>0.91293865128877882</c:v>
                </c:pt>
                <c:pt idx="125">
                  <c:v>0.9347704994095738</c:v>
                </c:pt>
                <c:pt idx="126">
                  <c:v>0.89366301478496646</c:v>
                </c:pt>
                <c:pt idx="127">
                  <c:v>0.87572681518479678</c:v>
                </c:pt>
                <c:pt idx="128">
                  <c:v>0.88506843308892191</c:v>
                </c:pt>
                <c:pt idx="129">
                  <c:v>0.86615007354216644</c:v>
                </c:pt>
                <c:pt idx="130">
                  <c:v>0.89374502285720814</c:v>
                </c:pt>
                <c:pt idx="131">
                  <c:v>0.89129623255438828</c:v>
                </c:pt>
                <c:pt idx="132">
                  <c:v>0.90425698594113668</c:v>
                </c:pt>
                <c:pt idx="133">
                  <c:v>0.88432463450668441</c:v>
                </c:pt>
                <c:pt idx="134">
                  <c:v>0.85688187481211375</c:v>
                </c:pt>
                <c:pt idx="135">
                  <c:v>0.8221137605006833</c:v>
                </c:pt>
                <c:pt idx="136">
                  <c:v>0.81633395513655926</c:v>
                </c:pt>
                <c:pt idx="137">
                  <c:v>0.80728808516092776</c:v>
                </c:pt>
                <c:pt idx="138">
                  <c:v>0.80903802898315835</c:v>
                </c:pt>
                <c:pt idx="139">
                  <c:v>0.77931472242334399</c:v>
                </c:pt>
                <c:pt idx="140">
                  <c:v>0.75632089888028808</c:v>
                </c:pt>
                <c:pt idx="141">
                  <c:v>0.7705185101571389</c:v>
                </c:pt>
                <c:pt idx="142">
                  <c:v>0.74053950891747089</c:v>
                </c:pt>
                <c:pt idx="143">
                  <c:v>0.72210340716712296</c:v>
                </c:pt>
                <c:pt idx="144">
                  <c:v>0.69954044941243787</c:v>
                </c:pt>
                <c:pt idx="145">
                  <c:v>0.62257526921564088</c:v>
                </c:pt>
                <c:pt idx="146">
                  <c:v>0.61980835036574988</c:v>
                </c:pt>
                <c:pt idx="147">
                  <c:v>0.61099078249343286</c:v>
                </c:pt>
                <c:pt idx="148">
                  <c:v>0.59563099079183235</c:v>
                </c:pt>
                <c:pt idx="149">
                  <c:v>0.58598265379053605</c:v>
                </c:pt>
                <c:pt idx="150">
                  <c:v>0.5474403231337176</c:v>
                </c:pt>
                <c:pt idx="151">
                  <c:v>0.5441852791742412</c:v>
                </c:pt>
                <c:pt idx="152">
                  <c:v>0.51545091885092975</c:v>
                </c:pt>
                <c:pt idx="153">
                  <c:v>0.48555451241481545</c:v>
                </c:pt>
                <c:pt idx="154">
                  <c:v>0.45393849545860432</c:v>
                </c:pt>
                <c:pt idx="155">
                  <c:v>0.43492835134069963</c:v>
                </c:pt>
                <c:pt idx="156">
                  <c:v>0.37212344368810463</c:v>
                </c:pt>
                <c:pt idx="157">
                  <c:v>0.34814718450546089</c:v>
                </c:pt>
                <c:pt idx="158">
                  <c:v>0.31904393277263032</c:v>
                </c:pt>
                <c:pt idx="159">
                  <c:v>0.29004461731133813</c:v>
                </c:pt>
                <c:pt idx="160">
                  <c:v>0.25156322188276781</c:v>
                </c:pt>
                <c:pt idx="161">
                  <c:v>0.21711021763320265</c:v>
                </c:pt>
                <c:pt idx="162">
                  <c:v>0.14584560579668304</c:v>
                </c:pt>
                <c:pt idx="163">
                  <c:v>7.7241728580022817E-2</c:v>
                </c:pt>
                <c:pt idx="164">
                  <c:v>4.0687978802790591E-2</c:v>
                </c:pt>
                <c:pt idx="165">
                  <c:v>5.1971882365040821E-3</c:v>
                </c:pt>
                <c:pt idx="166">
                  <c:v>-6.0279644345181118E-3</c:v>
                </c:pt>
                <c:pt idx="167">
                  <c:v>-7.3135917143574468E-3</c:v>
                </c:pt>
                <c:pt idx="168">
                  <c:v>1.2859517493100017E-2</c:v>
                </c:pt>
                <c:pt idx="169">
                  <c:v>3.2331921059272205E-2</c:v>
                </c:pt>
                <c:pt idx="170">
                  <c:v>8.1841666751254802E-2</c:v>
                </c:pt>
                <c:pt idx="171">
                  <c:v>9.723702992252542E-2</c:v>
                </c:pt>
                <c:pt idx="172">
                  <c:v>9.3713029741679138E-2</c:v>
                </c:pt>
                <c:pt idx="173">
                  <c:v>9.51209728282425E-2</c:v>
                </c:pt>
                <c:pt idx="174">
                  <c:v>9.1896552002021542E-2</c:v>
                </c:pt>
                <c:pt idx="175">
                  <c:v>9.2260374901222214E-2</c:v>
                </c:pt>
                <c:pt idx="176">
                  <c:v>8.8515459776378286E-2</c:v>
                </c:pt>
                <c:pt idx="177">
                  <c:v>6.8153543259117697E-2</c:v>
                </c:pt>
                <c:pt idx="178">
                  <c:v>4.990430482928384E-2</c:v>
                </c:pt>
                <c:pt idx="179">
                  <c:v>5.2480818763610902E-2</c:v>
                </c:pt>
                <c:pt idx="180">
                  <c:v>4.4279665156530992E-2</c:v>
                </c:pt>
                <c:pt idx="181">
                  <c:v>3.7453795615781632E-2</c:v>
                </c:pt>
                <c:pt idx="182">
                  <c:v>2.5584037300163287E-2</c:v>
                </c:pt>
                <c:pt idx="183">
                  <c:v>7.1246854377969597E-3</c:v>
                </c:pt>
                <c:pt idx="184">
                  <c:v>3.5734552686420089E-3</c:v>
                </c:pt>
                <c:pt idx="185">
                  <c:v>-2.6493110318164563E-3</c:v>
                </c:pt>
                <c:pt idx="186">
                  <c:v>2.6275312825966702E-3</c:v>
                </c:pt>
                <c:pt idx="187">
                  <c:v>8.4984850033015898E-4</c:v>
                </c:pt>
                <c:pt idx="188">
                  <c:v>-7.9359863975623206E-3</c:v>
                </c:pt>
                <c:pt idx="189">
                  <c:v>-1.6368531283836292E-3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F5B-4AAD-A96E-3A9A149DD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671792"/>
        <c:axId val="7696721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total_sugar_production!$T$1</c15:sqref>
                        </c15:formulaRef>
                      </c:ext>
                    </c:extLst>
                    <c:strCache>
                      <c:ptCount val="1"/>
                      <c:pt idx="0">
                        <c:v>2012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total_sugar_production!$S$2:$S$228</c15:sqref>
                        </c15:formulaRef>
                      </c:ext>
                    </c:extLst>
                    <c:numCache>
                      <c:formatCode>m/d/yyyy</c:formatCode>
                      <c:ptCount val="227"/>
                      <c:pt idx="0">
                        <c:v>40848</c:v>
                      </c:pt>
                      <c:pt idx="1">
                        <c:v>40849</c:v>
                      </c:pt>
                      <c:pt idx="2">
                        <c:v>40850</c:v>
                      </c:pt>
                      <c:pt idx="3">
                        <c:v>40851</c:v>
                      </c:pt>
                      <c:pt idx="4">
                        <c:v>40852</c:v>
                      </c:pt>
                      <c:pt idx="5">
                        <c:v>40853</c:v>
                      </c:pt>
                      <c:pt idx="6">
                        <c:v>40854</c:v>
                      </c:pt>
                      <c:pt idx="7">
                        <c:v>40855</c:v>
                      </c:pt>
                      <c:pt idx="8">
                        <c:v>40856</c:v>
                      </c:pt>
                      <c:pt idx="9">
                        <c:v>40857</c:v>
                      </c:pt>
                      <c:pt idx="10">
                        <c:v>40858</c:v>
                      </c:pt>
                      <c:pt idx="11">
                        <c:v>40859</c:v>
                      </c:pt>
                      <c:pt idx="12">
                        <c:v>40860</c:v>
                      </c:pt>
                      <c:pt idx="13">
                        <c:v>40861</c:v>
                      </c:pt>
                      <c:pt idx="14">
                        <c:v>40862</c:v>
                      </c:pt>
                      <c:pt idx="15">
                        <c:v>40863</c:v>
                      </c:pt>
                      <c:pt idx="16">
                        <c:v>40864</c:v>
                      </c:pt>
                      <c:pt idx="17">
                        <c:v>40865</c:v>
                      </c:pt>
                      <c:pt idx="18">
                        <c:v>40866</c:v>
                      </c:pt>
                      <c:pt idx="19">
                        <c:v>40867</c:v>
                      </c:pt>
                      <c:pt idx="20">
                        <c:v>40868</c:v>
                      </c:pt>
                      <c:pt idx="21">
                        <c:v>40869</c:v>
                      </c:pt>
                      <c:pt idx="22">
                        <c:v>40870</c:v>
                      </c:pt>
                      <c:pt idx="23">
                        <c:v>40871</c:v>
                      </c:pt>
                      <c:pt idx="24">
                        <c:v>40872</c:v>
                      </c:pt>
                      <c:pt idx="25">
                        <c:v>40873</c:v>
                      </c:pt>
                      <c:pt idx="26">
                        <c:v>40874</c:v>
                      </c:pt>
                      <c:pt idx="27">
                        <c:v>40875</c:v>
                      </c:pt>
                      <c:pt idx="28">
                        <c:v>40876</c:v>
                      </c:pt>
                      <c:pt idx="29">
                        <c:v>40877</c:v>
                      </c:pt>
                      <c:pt idx="30">
                        <c:v>40878</c:v>
                      </c:pt>
                      <c:pt idx="31">
                        <c:v>40879</c:v>
                      </c:pt>
                      <c:pt idx="32">
                        <c:v>40880</c:v>
                      </c:pt>
                      <c:pt idx="33">
                        <c:v>40881</c:v>
                      </c:pt>
                      <c:pt idx="34">
                        <c:v>40882</c:v>
                      </c:pt>
                      <c:pt idx="35">
                        <c:v>40883</c:v>
                      </c:pt>
                      <c:pt idx="36">
                        <c:v>40884</c:v>
                      </c:pt>
                      <c:pt idx="37">
                        <c:v>40885</c:v>
                      </c:pt>
                      <c:pt idx="38">
                        <c:v>40886</c:v>
                      </c:pt>
                      <c:pt idx="39">
                        <c:v>40887</c:v>
                      </c:pt>
                      <c:pt idx="40">
                        <c:v>40888</c:v>
                      </c:pt>
                      <c:pt idx="41">
                        <c:v>40889</c:v>
                      </c:pt>
                      <c:pt idx="42">
                        <c:v>40890</c:v>
                      </c:pt>
                      <c:pt idx="43">
                        <c:v>40891</c:v>
                      </c:pt>
                      <c:pt idx="44">
                        <c:v>40892</c:v>
                      </c:pt>
                      <c:pt idx="45">
                        <c:v>40893</c:v>
                      </c:pt>
                      <c:pt idx="46">
                        <c:v>40894</c:v>
                      </c:pt>
                      <c:pt idx="47">
                        <c:v>40895</c:v>
                      </c:pt>
                      <c:pt idx="48">
                        <c:v>40896</c:v>
                      </c:pt>
                      <c:pt idx="49">
                        <c:v>40897</c:v>
                      </c:pt>
                      <c:pt idx="50">
                        <c:v>40898</c:v>
                      </c:pt>
                      <c:pt idx="51">
                        <c:v>40899</c:v>
                      </c:pt>
                      <c:pt idx="52">
                        <c:v>40900</c:v>
                      </c:pt>
                      <c:pt idx="53">
                        <c:v>40901</c:v>
                      </c:pt>
                      <c:pt idx="54">
                        <c:v>40902</c:v>
                      </c:pt>
                      <c:pt idx="55">
                        <c:v>40903</c:v>
                      </c:pt>
                      <c:pt idx="56">
                        <c:v>40904</c:v>
                      </c:pt>
                      <c:pt idx="57">
                        <c:v>40905</c:v>
                      </c:pt>
                      <c:pt idx="58">
                        <c:v>40906</c:v>
                      </c:pt>
                      <c:pt idx="59">
                        <c:v>40907</c:v>
                      </c:pt>
                      <c:pt idx="60">
                        <c:v>40908</c:v>
                      </c:pt>
                      <c:pt idx="61">
                        <c:v>40909</c:v>
                      </c:pt>
                      <c:pt idx="62">
                        <c:v>40910</c:v>
                      </c:pt>
                      <c:pt idx="63">
                        <c:v>40911</c:v>
                      </c:pt>
                      <c:pt idx="64">
                        <c:v>40912</c:v>
                      </c:pt>
                      <c:pt idx="65">
                        <c:v>40913</c:v>
                      </c:pt>
                      <c:pt idx="66">
                        <c:v>40914</c:v>
                      </c:pt>
                      <c:pt idx="67">
                        <c:v>40915</c:v>
                      </c:pt>
                      <c:pt idx="68">
                        <c:v>40916</c:v>
                      </c:pt>
                      <c:pt idx="69">
                        <c:v>40917</c:v>
                      </c:pt>
                      <c:pt idx="70">
                        <c:v>40918</c:v>
                      </c:pt>
                      <c:pt idx="71">
                        <c:v>40919</c:v>
                      </c:pt>
                      <c:pt idx="72">
                        <c:v>40920</c:v>
                      </c:pt>
                      <c:pt idx="73">
                        <c:v>40921</c:v>
                      </c:pt>
                      <c:pt idx="74">
                        <c:v>40922</c:v>
                      </c:pt>
                      <c:pt idx="75">
                        <c:v>40923</c:v>
                      </c:pt>
                      <c:pt idx="76">
                        <c:v>40924</c:v>
                      </c:pt>
                      <c:pt idx="77">
                        <c:v>40925</c:v>
                      </c:pt>
                      <c:pt idx="78">
                        <c:v>40926</c:v>
                      </c:pt>
                      <c:pt idx="79">
                        <c:v>40927</c:v>
                      </c:pt>
                      <c:pt idx="80">
                        <c:v>40928</c:v>
                      </c:pt>
                      <c:pt idx="81">
                        <c:v>40929</c:v>
                      </c:pt>
                      <c:pt idx="82">
                        <c:v>40930</c:v>
                      </c:pt>
                      <c:pt idx="83">
                        <c:v>40931</c:v>
                      </c:pt>
                      <c:pt idx="84">
                        <c:v>40932</c:v>
                      </c:pt>
                      <c:pt idx="85">
                        <c:v>40933</c:v>
                      </c:pt>
                      <c:pt idx="86">
                        <c:v>40934</c:v>
                      </c:pt>
                      <c:pt idx="87">
                        <c:v>40935</c:v>
                      </c:pt>
                      <c:pt idx="88">
                        <c:v>40936</c:v>
                      </c:pt>
                      <c:pt idx="89">
                        <c:v>40937</c:v>
                      </c:pt>
                      <c:pt idx="90">
                        <c:v>40938</c:v>
                      </c:pt>
                      <c:pt idx="91">
                        <c:v>40939</c:v>
                      </c:pt>
                      <c:pt idx="92">
                        <c:v>40940</c:v>
                      </c:pt>
                      <c:pt idx="93">
                        <c:v>40941</c:v>
                      </c:pt>
                      <c:pt idx="94">
                        <c:v>40942</c:v>
                      </c:pt>
                      <c:pt idx="95">
                        <c:v>40943</c:v>
                      </c:pt>
                      <c:pt idx="96">
                        <c:v>40944</c:v>
                      </c:pt>
                      <c:pt idx="97">
                        <c:v>40945</c:v>
                      </c:pt>
                      <c:pt idx="98">
                        <c:v>40946</c:v>
                      </c:pt>
                      <c:pt idx="99">
                        <c:v>40947</c:v>
                      </c:pt>
                      <c:pt idx="100">
                        <c:v>40948</c:v>
                      </c:pt>
                      <c:pt idx="101">
                        <c:v>40949</c:v>
                      </c:pt>
                      <c:pt idx="102">
                        <c:v>40950</c:v>
                      </c:pt>
                      <c:pt idx="103">
                        <c:v>40951</c:v>
                      </c:pt>
                      <c:pt idx="104">
                        <c:v>40952</c:v>
                      </c:pt>
                      <c:pt idx="105">
                        <c:v>40953</c:v>
                      </c:pt>
                      <c:pt idx="106">
                        <c:v>40954</c:v>
                      </c:pt>
                      <c:pt idx="107">
                        <c:v>40955</c:v>
                      </c:pt>
                      <c:pt idx="108">
                        <c:v>40956</c:v>
                      </c:pt>
                      <c:pt idx="109">
                        <c:v>40957</c:v>
                      </c:pt>
                      <c:pt idx="110">
                        <c:v>40958</c:v>
                      </c:pt>
                      <c:pt idx="111">
                        <c:v>40959</c:v>
                      </c:pt>
                      <c:pt idx="112">
                        <c:v>40960</c:v>
                      </c:pt>
                      <c:pt idx="113">
                        <c:v>40961</c:v>
                      </c:pt>
                      <c:pt idx="114">
                        <c:v>40962</c:v>
                      </c:pt>
                      <c:pt idx="115">
                        <c:v>40963</c:v>
                      </c:pt>
                      <c:pt idx="116">
                        <c:v>40964</c:v>
                      </c:pt>
                      <c:pt idx="117">
                        <c:v>40965</c:v>
                      </c:pt>
                      <c:pt idx="118">
                        <c:v>40966</c:v>
                      </c:pt>
                      <c:pt idx="119">
                        <c:v>40967</c:v>
                      </c:pt>
                      <c:pt idx="120">
                        <c:v>40968</c:v>
                      </c:pt>
                      <c:pt idx="121">
                        <c:v>40969</c:v>
                      </c:pt>
                      <c:pt idx="122">
                        <c:v>40970</c:v>
                      </c:pt>
                      <c:pt idx="123">
                        <c:v>40971</c:v>
                      </c:pt>
                      <c:pt idx="124">
                        <c:v>40972</c:v>
                      </c:pt>
                      <c:pt idx="125">
                        <c:v>40973</c:v>
                      </c:pt>
                      <c:pt idx="126">
                        <c:v>40974</c:v>
                      </c:pt>
                      <c:pt idx="127">
                        <c:v>40975</c:v>
                      </c:pt>
                      <c:pt idx="128">
                        <c:v>40976</c:v>
                      </c:pt>
                      <c:pt idx="129">
                        <c:v>40977</c:v>
                      </c:pt>
                      <c:pt idx="130">
                        <c:v>40978</c:v>
                      </c:pt>
                      <c:pt idx="131">
                        <c:v>40979</c:v>
                      </c:pt>
                      <c:pt idx="132">
                        <c:v>40980</c:v>
                      </c:pt>
                      <c:pt idx="133">
                        <c:v>40981</c:v>
                      </c:pt>
                      <c:pt idx="134">
                        <c:v>40982</c:v>
                      </c:pt>
                      <c:pt idx="135">
                        <c:v>40983</c:v>
                      </c:pt>
                      <c:pt idx="136">
                        <c:v>40984</c:v>
                      </c:pt>
                      <c:pt idx="137">
                        <c:v>40985</c:v>
                      </c:pt>
                      <c:pt idx="138">
                        <c:v>40986</c:v>
                      </c:pt>
                      <c:pt idx="139">
                        <c:v>40987</c:v>
                      </c:pt>
                      <c:pt idx="140">
                        <c:v>40988</c:v>
                      </c:pt>
                      <c:pt idx="141">
                        <c:v>40989</c:v>
                      </c:pt>
                      <c:pt idx="142">
                        <c:v>40990</c:v>
                      </c:pt>
                      <c:pt idx="143">
                        <c:v>40991</c:v>
                      </c:pt>
                      <c:pt idx="144">
                        <c:v>40992</c:v>
                      </c:pt>
                      <c:pt idx="145">
                        <c:v>40993</c:v>
                      </c:pt>
                      <c:pt idx="146">
                        <c:v>40994</c:v>
                      </c:pt>
                      <c:pt idx="147">
                        <c:v>40995</c:v>
                      </c:pt>
                      <c:pt idx="148">
                        <c:v>40996</c:v>
                      </c:pt>
                      <c:pt idx="149">
                        <c:v>40997</c:v>
                      </c:pt>
                      <c:pt idx="150">
                        <c:v>40998</c:v>
                      </c:pt>
                      <c:pt idx="151">
                        <c:v>40999</c:v>
                      </c:pt>
                      <c:pt idx="152">
                        <c:v>41000</c:v>
                      </c:pt>
                      <c:pt idx="153">
                        <c:v>41001</c:v>
                      </c:pt>
                      <c:pt idx="154">
                        <c:v>41002</c:v>
                      </c:pt>
                      <c:pt idx="155">
                        <c:v>41003</c:v>
                      </c:pt>
                      <c:pt idx="156">
                        <c:v>41004</c:v>
                      </c:pt>
                      <c:pt idx="157">
                        <c:v>41005</c:v>
                      </c:pt>
                      <c:pt idx="158">
                        <c:v>41006</c:v>
                      </c:pt>
                      <c:pt idx="159">
                        <c:v>41007</c:v>
                      </c:pt>
                      <c:pt idx="160">
                        <c:v>41008</c:v>
                      </c:pt>
                      <c:pt idx="161">
                        <c:v>41009</c:v>
                      </c:pt>
                      <c:pt idx="162">
                        <c:v>41010</c:v>
                      </c:pt>
                      <c:pt idx="163">
                        <c:v>41011</c:v>
                      </c:pt>
                      <c:pt idx="164">
                        <c:v>41012</c:v>
                      </c:pt>
                      <c:pt idx="165">
                        <c:v>41013</c:v>
                      </c:pt>
                      <c:pt idx="166">
                        <c:v>41014</c:v>
                      </c:pt>
                      <c:pt idx="167">
                        <c:v>41015</c:v>
                      </c:pt>
                      <c:pt idx="168">
                        <c:v>41016</c:v>
                      </c:pt>
                      <c:pt idx="169">
                        <c:v>41017</c:v>
                      </c:pt>
                      <c:pt idx="170">
                        <c:v>41018</c:v>
                      </c:pt>
                      <c:pt idx="171">
                        <c:v>41019</c:v>
                      </c:pt>
                      <c:pt idx="172">
                        <c:v>41020</c:v>
                      </c:pt>
                      <c:pt idx="173">
                        <c:v>41021</c:v>
                      </c:pt>
                      <c:pt idx="174">
                        <c:v>41022</c:v>
                      </c:pt>
                      <c:pt idx="175">
                        <c:v>41023</c:v>
                      </c:pt>
                      <c:pt idx="176">
                        <c:v>41024</c:v>
                      </c:pt>
                      <c:pt idx="177">
                        <c:v>41025</c:v>
                      </c:pt>
                      <c:pt idx="178">
                        <c:v>41026</c:v>
                      </c:pt>
                      <c:pt idx="179">
                        <c:v>41027</c:v>
                      </c:pt>
                      <c:pt idx="180">
                        <c:v>41028</c:v>
                      </c:pt>
                      <c:pt idx="181">
                        <c:v>41029</c:v>
                      </c:pt>
                      <c:pt idx="182">
                        <c:v>41030</c:v>
                      </c:pt>
                      <c:pt idx="183">
                        <c:v>41031</c:v>
                      </c:pt>
                      <c:pt idx="184">
                        <c:v>41032</c:v>
                      </c:pt>
                      <c:pt idx="185">
                        <c:v>41033</c:v>
                      </c:pt>
                      <c:pt idx="186">
                        <c:v>41034</c:v>
                      </c:pt>
                      <c:pt idx="187">
                        <c:v>41035</c:v>
                      </c:pt>
                      <c:pt idx="188">
                        <c:v>41036</c:v>
                      </c:pt>
                      <c:pt idx="189">
                        <c:v>41037</c:v>
                      </c:pt>
                      <c:pt idx="190">
                        <c:v>41038</c:v>
                      </c:pt>
                      <c:pt idx="191">
                        <c:v>41039</c:v>
                      </c:pt>
                      <c:pt idx="192">
                        <c:v>41040</c:v>
                      </c:pt>
                      <c:pt idx="193">
                        <c:v>41041</c:v>
                      </c:pt>
                      <c:pt idx="194">
                        <c:v>41042</c:v>
                      </c:pt>
                      <c:pt idx="195">
                        <c:v>41043</c:v>
                      </c:pt>
                      <c:pt idx="196">
                        <c:v>41044</c:v>
                      </c:pt>
                      <c:pt idx="197">
                        <c:v>41045</c:v>
                      </c:pt>
                      <c:pt idx="198">
                        <c:v>41046</c:v>
                      </c:pt>
                      <c:pt idx="199">
                        <c:v>41047</c:v>
                      </c:pt>
                      <c:pt idx="200">
                        <c:v>41048</c:v>
                      </c:pt>
                      <c:pt idx="201">
                        <c:v>41049</c:v>
                      </c:pt>
                      <c:pt idx="202">
                        <c:v>41050</c:v>
                      </c:pt>
                      <c:pt idx="203">
                        <c:v>41051</c:v>
                      </c:pt>
                      <c:pt idx="204">
                        <c:v>41052</c:v>
                      </c:pt>
                      <c:pt idx="205">
                        <c:v>41053</c:v>
                      </c:pt>
                      <c:pt idx="206">
                        <c:v>41054</c:v>
                      </c:pt>
                      <c:pt idx="207">
                        <c:v>41055</c:v>
                      </c:pt>
                      <c:pt idx="208">
                        <c:v>41056</c:v>
                      </c:pt>
                      <c:pt idx="209">
                        <c:v>41057</c:v>
                      </c:pt>
                      <c:pt idx="210">
                        <c:v>41058</c:v>
                      </c:pt>
                      <c:pt idx="211">
                        <c:v>41059</c:v>
                      </c:pt>
                      <c:pt idx="212">
                        <c:v>41060</c:v>
                      </c:pt>
                      <c:pt idx="213">
                        <c:v>41061</c:v>
                      </c:pt>
                      <c:pt idx="214">
                        <c:v>41062</c:v>
                      </c:pt>
                      <c:pt idx="215">
                        <c:v>41063</c:v>
                      </c:pt>
                      <c:pt idx="216">
                        <c:v>41064</c:v>
                      </c:pt>
                      <c:pt idx="217">
                        <c:v>41065</c:v>
                      </c:pt>
                      <c:pt idx="218">
                        <c:v>41066</c:v>
                      </c:pt>
                      <c:pt idx="219">
                        <c:v>41067</c:v>
                      </c:pt>
                      <c:pt idx="220">
                        <c:v>41068</c:v>
                      </c:pt>
                      <c:pt idx="221">
                        <c:v>41069</c:v>
                      </c:pt>
                      <c:pt idx="222">
                        <c:v>41070</c:v>
                      </c:pt>
                      <c:pt idx="223">
                        <c:v>41071</c:v>
                      </c:pt>
                      <c:pt idx="224">
                        <c:v>41072</c:v>
                      </c:pt>
                      <c:pt idx="225">
                        <c:v>41073</c:v>
                      </c:pt>
                      <c:pt idx="226">
                        <c:v>41074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total_sugar_production!$T$2:$T$228</c15:sqref>
                        </c15:formulaRef>
                      </c:ext>
                    </c:extLst>
                    <c:numCache>
                      <c:formatCode>0.0%</c:formatCode>
                      <c:ptCount val="227"/>
                      <c:pt idx="14">
                        <c:v>9.3433695225845549E-4</c:v>
                      </c:pt>
                      <c:pt idx="15">
                        <c:v>4.7587625614106416E-3</c:v>
                      </c:pt>
                      <c:pt idx="16">
                        <c:v>1.2667309134939929E-2</c:v>
                      </c:pt>
                      <c:pt idx="17">
                        <c:v>1.4313944325597889E-2</c:v>
                      </c:pt>
                      <c:pt idx="18">
                        <c:v>1.3496040445412541E-2</c:v>
                      </c:pt>
                      <c:pt idx="19">
                        <c:v>2.0618564471587279E-2</c:v>
                      </c:pt>
                      <c:pt idx="20">
                        <c:v>4.2774338843544576E-2</c:v>
                      </c:pt>
                      <c:pt idx="21">
                        <c:v>7.268565994863134E-2</c:v>
                      </c:pt>
                      <c:pt idx="22">
                        <c:v>6.9804443061991836E-2</c:v>
                      </c:pt>
                      <c:pt idx="23">
                        <c:v>7.9537600074917864E-2</c:v>
                      </c:pt>
                      <c:pt idx="24">
                        <c:v>8.6096109710409041E-2</c:v>
                      </c:pt>
                      <c:pt idx="25">
                        <c:v>9.0220005947854592E-2</c:v>
                      </c:pt>
                      <c:pt idx="26">
                        <c:v>0.1315071773792712</c:v>
                      </c:pt>
                      <c:pt idx="27">
                        <c:v>0.14476729596173582</c:v>
                      </c:pt>
                      <c:pt idx="28">
                        <c:v>0.16353106967789524</c:v>
                      </c:pt>
                      <c:pt idx="29">
                        <c:v>0.15061061461169523</c:v>
                      </c:pt>
                      <c:pt idx="30">
                        <c:v>0.18413616861529647</c:v>
                      </c:pt>
                      <c:pt idx="31">
                        <c:v>0.22879990932256253</c:v>
                      </c:pt>
                      <c:pt idx="32">
                        <c:v>0.2326368939359896</c:v>
                      </c:pt>
                      <c:pt idx="33">
                        <c:v>0.26907933525037536</c:v>
                      </c:pt>
                      <c:pt idx="34">
                        <c:v>0.30388975789570405</c:v>
                      </c:pt>
                      <c:pt idx="35">
                        <c:v>0.31436967146938305</c:v>
                      </c:pt>
                      <c:pt idx="36">
                        <c:v>0.35669076572880498</c:v>
                      </c:pt>
                      <c:pt idx="37">
                        <c:v>0.38792517233209961</c:v>
                      </c:pt>
                      <c:pt idx="38">
                        <c:v>0.44534542879185496</c:v>
                      </c:pt>
                      <c:pt idx="39">
                        <c:v>0.47071765277445482</c:v>
                      </c:pt>
                      <c:pt idx="40">
                        <c:v>0.48229116736433508</c:v>
                      </c:pt>
                      <c:pt idx="41">
                        <c:v>0.49232869434136678</c:v>
                      </c:pt>
                      <c:pt idx="42">
                        <c:v>0.507457242370844</c:v>
                      </c:pt>
                      <c:pt idx="43">
                        <c:v>0.52456753608623041</c:v>
                      </c:pt>
                      <c:pt idx="44">
                        <c:v>0.57158117548062959</c:v>
                      </c:pt>
                      <c:pt idx="45">
                        <c:v>0.60213211964528313</c:v>
                      </c:pt>
                      <c:pt idx="46">
                        <c:v>0.60529941292613509</c:v>
                      </c:pt>
                      <c:pt idx="47">
                        <c:v>0.62962989144059645</c:v>
                      </c:pt>
                      <c:pt idx="48">
                        <c:v>0.67172278461990964</c:v>
                      </c:pt>
                      <c:pt idx="49">
                        <c:v>0.66567577175463111</c:v>
                      </c:pt>
                      <c:pt idx="50">
                        <c:v>0.67268991962063951</c:v>
                      </c:pt>
                      <c:pt idx="51">
                        <c:v>0.70853367432167169</c:v>
                      </c:pt>
                      <c:pt idx="52">
                        <c:v>0.71114556015313168</c:v>
                      </c:pt>
                      <c:pt idx="53">
                        <c:v>0.68601276192437255</c:v>
                      </c:pt>
                      <c:pt idx="54">
                        <c:v>0.73876032523563384</c:v>
                      </c:pt>
                      <c:pt idx="55">
                        <c:v>0.77667367753812122</c:v>
                      </c:pt>
                      <c:pt idx="56">
                        <c:v>0.79127452330200676</c:v>
                      </c:pt>
                      <c:pt idx="57">
                        <c:v>0.7553357764891625</c:v>
                      </c:pt>
                      <c:pt idx="58">
                        <c:v>0.81285151397574029</c:v>
                      </c:pt>
                      <c:pt idx="59">
                        <c:v>0.79405363843775489</c:v>
                      </c:pt>
                      <c:pt idx="60">
                        <c:v>0.6641211850000085</c:v>
                      </c:pt>
                      <c:pt idx="61">
                        <c:v>0.5007893176307936</c:v>
                      </c:pt>
                      <c:pt idx="62">
                        <c:v>0.43565686490197558</c:v>
                      </c:pt>
                      <c:pt idx="63">
                        <c:v>0.54366536098178864</c:v>
                      </c:pt>
                      <c:pt idx="64">
                        <c:v>0.74345370560041579</c:v>
                      </c:pt>
                      <c:pt idx="65">
                        <c:v>0.84816605892324126</c:v>
                      </c:pt>
                      <c:pt idx="66">
                        <c:v>0.91952281732221008</c:v>
                      </c:pt>
                      <c:pt idx="67">
                        <c:v>0.92386053238994015</c:v>
                      </c:pt>
                      <c:pt idx="68">
                        <c:v>0.9281811558038372</c:v>
                      </c:pt>
                      <c:pt idx="69">
                        <c:v>0.93270032963974048</c:v>
                      </c:pt>
                      <c:pt idx="70">
                        <c:v>0.91063721484757298</c:v>
                      </c:pt>
                      <c:pt idx="71">
                        <c:v>0.91872403205599695</c:v>
                      </c:pt>
                      <c:pt idx="72">
                        <c:v>0.87378745640265643</c:v>
                      </c:pt>
                      <c:pt idx="73">
                        <c:v>0.94922778573662103</c:v>
                      </c:pt>
                      <c:pt idx="74">
                        <c:v>0.94984958376984807</c:v>
                      </c:pt>
                      <c:pt idx="75">
                        <c:v>0.95219806664059936</c:v>
                      </c:pt>
                      <c:pt idx="76">
                        <c:v>0.93849002042472673</c:v>
                      </c:pt>
                      <c:pt idx="77">
                        <c:v>0.92770267098241177</c:v>
                      </c:pt>
                      <c:pt idx="78">
                        <c:v>0.8903433408701259</c:v>
                      </c:pt>
                      <c:pt idx="79">
                        <c:v>0.9555557719457145</c:v>
                      </c:pt>
                      <c:pt idx="80">
                        <c:v>0.97276895171315481</c:v>
                      </c:pt>
                      <c:pt idx="81">
                        <c:v>0.92252598794622265</c:v>
                      </c:pt>
                      <c:pt idx="82">
                        <c:v>0.993598544125185</c:v>
                      </c:pt>
                      <c:pt idx="83">
                        <c:v>0.98553904504285195</c:v>
                      </c:pt>
                      <c:pt idx="84">
                        <c:v>0.97586240864202634</c:v>
                      </c:pt>
                      <c:pt idx="85">
                        <c:v>0.95712970140034792</c:v>
                      </c:pt>
                      <c:pt idx="86">
                        <c:v>0.93465610171583369</c:v>
                      </c:pt>
                      <c:pt idx="87">
                        <c:v>0.90020926886498398</c:v>
                      </c:pt>
                      <c:pt idx="88">
                        <c:v>0.93206067602298381</c:v>
                      </c:pt>
                      <c:pt idx="89">
                        <c:v>0.85702140978173891</c:v>
                      </c:pt>
                      <c:pt idx="90">
                        <c:v>0.804760683589963</c:v>
                      </c:pt>
                      <c:pt idx="91">
                        <c:v>0.86158357758117765</c:v>
                      </c:pt>
                      <c:pt idx="92">
                        <c:v>0.80334561077009814</c:v>
                      </c:pt>
                      <c:pt idx="93">
                        <c:v>0.85985553804164205</c:v>
                      </c:pt>
                      <c:pt idx="94">
                        <c:v>0.86492394677495754</c:v>
                      </c:pt>
                      <c:pt idx="95">
                        <c:v>0.87129772802315697</c:v>
                      </c:pt>
                      <c:pt idx="96">
                        <c:v>0.90315112139837905</c:v>
                      </c:pt>
                      <c:pt idx="97">
                        <c:v>0.90581741939596705</c:v>
                      </c:pt>
                      <c:pt idx="98">
                        <c:v>0.94166193802669984</c:v>
                      </c:pt>
                      <c:pt idx="99">
                        <c:v>0.93611922062099562</c:v>
                      </c:pt>
                      <c:pt idx="100">
                        <c:v>0.93713149877414637</c:v>
                      </c:pt>
                      <c:pt idx="101">
                        <c:v>0.81652229804354193</c:v>
                      </c:pt>
                      <c:pt idx="102">
                        <c:v>0.81210546023031427</c:v>
                      </c:pt>
                      <c:pt idx="103">
                        <c:v>0.90748327505788617</c:v>
                      </c:pt>
                      <c:pt idx="104">
                        <c:v>0.96076822726334299</c:v>
                      </c:pt>
                      <c:pt idx="105">
                        <c:v>0.9526337102844229</c:v>
                      </c:pt>
                      <c:pt idx="106">
                        <c:v>1</c:v>
                      </c:pt>
                      <c:pt idx="107">
                        <c:v>0.95158302174593234</c:v>
                      </c:pt>
                      <c:pt idx="108">
                        <c:v>0.96170378650311816</c:v>
                      </c:pt>
                      <c:pt idx="109">
                        <c:v>0.97655111673127537</c:v>
                      </c:pt>
                      <c:pt idx="110">
                        <c:v>0.96395472064398835</c:v>
                      </c:pt>
                      <c:pt idx="111">
                        <c:v>0.96259318401754068</c:v>
                      </c:pt>
                      <c:pt idx="112">
                        <c:v>0.97827534680803618</c:v>
                      </c:pt>
                      <c:pt idx="113">
                        <c:v>0.98089399596378324</c:v>
                      </c:pt>
                      <c:pt idx="114">
                        <c:v>0.97495995302259475</c:v>
                      </c:pt>
                      <c:pt idx="115">
                        <c:v>0.98993029630398521</c:v>
                      </c:pt>
                      <c:pt idx="116">
                        <c:v>0.98086088215770084</c:v>
                      </c:pt>
                      <c:pt idx="117">
                        <c:v>0.96197367777341025</c:v>
                      </c:pt>
                      <c:pt idx="118">
                        <c:v>0.97052750048628667</c:v>
                      </c:pt>
                      <c:pt idx="119">
                        <c:v>0.95766331138895766</c:v>
                      </c:pt>
                      <c:pt idx="121">
                        <c:v>0.92067580114046232</c:v>
                      </c:pt>
                      <c:pt idx="122">
                        <c:v>0.92212472113891886</c:v>
                      </c:pt>
                      <c:pt idx="123">
                        <c:v>0.94885317498299993</c:v>
                      </c:pt>
                      <c:pt idx="124">
                        <c:v>0.91614908986484522</c:v>
                      </c:pt>
                      <c:pt idx="125">
                        <c:v>0.7617984587830291</c:v>
                      </c:pt>
                      <c:pt idx="126">
                        <c:v>0.76105802756019969</c:v>
                      </c:pt>
                      <c:pt idx="127">
                        <c:v>0.84833005935132888</c:v>
                      </c:pt>
                      <c:pt idx="128">
                        <c:v>0.90415947804574204</c:v>
                      </c:pt>
                      <c:pt idx="129">
                        <c:v>0.95088081756530352</c:v>
                      </c:pt>
                      <c:pt idx="130">
                        <c:v>0.93945143104556794</c:v>
                      </c:pt>
                      <c:pt idx="131">
                        <c:v>0.94817740277000673</c:v>
                      </c:pt>
                      <c:pt idx="132">
                        <c:v>0.92855801760364509</c:v>
                      </c:pt>
                      <c:pt idx="133">
                        <c:v>0.92176463523533003</c:v>
                      </c:pt>
                      <c:pt idx="134">
                        <c:v>0.92735151796345461</c:v>
                      </c:pt>
                      <c:pt idx="135">
                        <c:v>0.922796969089556</c:v>
                      </c:pt>
                      <c:pt idx="136">
                        <c:v>0.89485770704178136</c:v>
                      </c:pt>
                      <c:pt idx="137">
                        <c:v>0.80641994908500281</c:v>
                      </c:pt>
                      <c:pt idx="138">
                        <c:v>0.8130051758885446</c:v>
                      </c:pt>
                      <c:pt idx="139">
                        <c:v>0.78559081503078632</c:v>
                      </c:pt>
                      <c:pt idx="140">
                        <c:v>0.79274103405503726</c:v>
                      </c:pt>
                      <c:pt idx="141">
                        <c:v>0.75780835210045616</c:v>
                      </c:pt>
                      <c:pt idx="142">
                        <c:v>0.76904669508070889</c:v>
                      </c:pt>
                      <c:pt idx="143">
                        <c:v>0.74605964296593807</c:v>
                      </c:pt>
                      <c:pt idx="144">
                        <c:v>0.71734793594802204</c:v>
                      </c:pt>
                      <c:pt idx="145">
                        <c:v>0.70418945057289273</c:v>
                      </c:pt>
                      <c:pt idx="146">
                        <c:v>0.65796117165344414</c:v>
                      </c:pt>
                      <c:pt idx="147">
                        <c:v>0.61809084535879544</c:v>
                      </c:pt>
                      <c:pt idx="148">
                        <c:v>0.60507576486704673</c:v>
                      </c:pt>
                      <c:pt idx="149">
                        <c:v>0.62827877481524541</c:v>
                      </c:pt>
                      <c:pt idx="150">
                        <c:v>0.62091901496704327</c:v>
                      </c:pt>
                      <c:pt idx="151">
                        <c:v>0.53820169502147841</c:v>
                      </c:pt>
                      <c:pt idx="152">
                        <c:v>0.41197807953634719</c:v>
                      </c:pt>
                      <c:pt idx="153">
                        <c:v>0.41022566554649986</c:v>
                      </c:pt>
                      <c:pt idx="154">
                        <c:v>0.42427767365641955</c:v>
                      </c:pt>
                      <c:pt idx="155">
                        <c:v>0.39041078567694815</c:v>
                      </c:pt>
                      <c:pt idx="156">
                        <c:v>0.35393901964779534</c:v>
                      </c:pt>
                      <c:pt idx="157">
                        <c:v>0.34202763423000831</c:v>
                      </c:pt>
                      <c:pt idx="158">
                        <c:v>0.262457062949224</c:v>
                      </c:pt>
                      <c:pt idx="159">
                        <c:v>0.23407953952517671</c:v>
                      </c:pt>
                      <c:pt idx="160">
                        <c:v>0.1965832826533882</c:v>
                      </c:pt>
                      <c:pt idx="161">
                        <c:v>0.16277090869733057</c:v>
                      </c:pt>
                      <c:pt idx="162">
                        <c:v>0.13231086198130279</c:v>
                      </c:pt>
                      <c:pt idx="163">
                        <c:v>9.6789730071340105E-2</c:v>
                      </c:pt>
                      <c:pt idx="164">
                        <c:v>5.3575347348908724E-2</c:v>
                      </c:pt>
                      <c:pt idx="165">
                        <c:v>-4.3685268989830817E-3</c:v>
                      </c:pt>
                      <c:pt idx="166">
                        <c:v>-6.4143713796125474E-3</c:v>
                      </c:pt>
                      <c:pt idx="167">
                        <c:v>1.4137690465138553E-3</c:v>
                      </c:pt>
                      <c:pt idx="168">
                        <c:v>1.6340965578385695E-4</c:v>
                      </c:pt>
                      <c:pt idx="169">
                        <c:v>3.6866300069362257E-2</c:v>
                      </c:pt>
                      <c:pt idx="170">
                        <c:v>3.5205282628884886E-2</c:v>
                      </c:pt>
                      <c:pt idx="171">
                        <c:v>5.2146177479629595E-2</c:v>
                      </c:pt>
                      <c:pt idx="172">
                        <c:v>5.0301603010730965E-2</c:v>
                      </c:pt>
                      <c:pt idx="173">
                        <c:v>6.1174787594187305E-2</c:v>
                      </c:pt>
                      <c:pt idx="174">
                        <c:v>5.3788993021784824E-2</c:v>
                      </c:pt>
                      <c:pt idx="175">
                        <c:v>3.5478362032455073E-2</c:v>
                      </c:pt>
                      <c:pt idx="176">
                        <c:v>3.6395322130471065E-2</c:v>
                      </c:pt>
                      <c:pt idx="177">
                        <c:v>4.0498062608071803E-2</c:v>
                      </c:pt>
                      <c:pt idx="178">
                        <c:v>2.7974667642962265E-2</c:v>
                      </c:pt>
                      <c:pt idx="179">
                        <c:v>3.3559859540008855E-2</c:v>
                      </c:pt>
                      <c:pt idx="180">
                        <c:v>3.8532929846718425E-2</c:v>
                      </c:pt>
                      <c:pt idx="181">
                        <c:v>2.9207181635887151E-2</c:v>
                      </c:pt>
                      <c:pt idx="182">
                        <c:v>3.1627759098901261E-2</c:v>
                      </c:pt>
                      <c:pt idx="183">
                        <c:v>1.8971582966137868E-2</c:v>
                      </c:pt>
                      <c:pt idx="184">
                        <c:v>3.0990091699368907E-2</c:v>
                      </c:pt>
                      <c:pt idx="185">
                        <c:v>1.960540015997134E-2</c:v>
                      </c:pt>
                      <c:pt idx="186">
                        <c:v>2.6427455356381441E-2</c:v>
                      </c:pt>
                      <c:pt idx="187">
                        <c:v>9.5381410390096219E-3</c:v>
                      </c:pt>
                      <c:pt idx="188">
                        <c:v>2.5250626745708577E-3</c:v>
                      </c:pt>
                      <c:pt idx="189">
                        <c:v>-3.2713007817053552E-2</c:v>
                      </c:pt>
                      <c:pt idx="190">
                        <c:v>-1.8240818000434221E-2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-1.4659831322492021E-2</c:v>
                      </c:pt>
                      <c:pt idx="195">
                        <c:v>-1.1272546659405001E-3</c:v>
                      </c:pt>
                      <c:pt idx="196">
                        <c:v>4.0596446567805486E-3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F5B-4AAD-A96E-3A9A149DD2A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total_sugar_production!$V$1</c15:sqref>
                        </c15:formulaRef>
                      </c:ext>
                    </c:extLst>
                    <c:strCache>
                      <c:ptCount val="1"/>
                      <c:pt idx="0">
                        <c:v>2013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total_sugar_production!$S$2:$S$228</c15:sqref>
                        </c15:formulaRef>
                      </c:ext>
                    </c:extLst>
                    <c:numCache>
                      <c:formatCode>m/d/yyyy</c:formatCode>
                      <c:ptCount val="227"/>
                      <c:pt idx="0">
                        <c:v>40848</c:v>
                      </c:pt>
                      <c:pt idx="1">
                        <c:v>40849</c:v>
                      </c:pt>
                      <c:pt idx="2">
                        <c:v>40850</c:v>
                      </c:pt>
                      <c:pt idx="3">
                        <c:v>40851</c:v>
                      </c:pt>
                      <c:pt idx="4">
                        <c:v>40852</c:v>
                      </c:pt>
                      <c:pt idx="5">
                        <c:v>40853</c:v>
                      </c:pt>
                      <c:pt idx="6">
                        <c:v>40854</c:v>
                      </c:pt>
                      <c:pt idx="7">
                        <c:v>40855</c:v>
                      </c:pt>
                      <c:pt idx="8">
                        <c:v>40856</c:v>
                      </c:pt>
                      <c:pt idx="9">
                        <c:v>40857</c:v>
                      </c:pt>
                      <c:pt idx="10">
                        <c:v>40858</c:v>
                      </c:pt>
                      <c:pt idx="11">
                        <c:v>40859</c:v>
                      </c:pt>
                      <c:pt idx="12">
                        <c:v>40860</c:v>
                      </c:pt>
                      <c:pt idx="13">
                        <c:v>40861</c:v>
                      </c:pt>
                      <c:pt idx="14">
                        <c:v>40862</c:v>
                      </c:pt>
                      <c:pt idx="15">
                        <c:v>40863</c:v>
                      </c:pt>
                      <c:pt idx="16">
                        <c:v>40864</c:v>
                      </c:pt>
                      <c:pt idx="17">
                        <c:v>40865</c:v>
                      </c:pt>
                      <c:pt idx="18">
                        <c:v>40866</c:v>
                      </c:pt>
                      <c:pt idx="19">
                        <c:v>40867</c:v>
                      </c:pt>
                      <c:pt idx="20">
                        <c:v>40868</c:v>
                      </c:pt>
                      <c:pt idx="21">
                        <c:v>40869</c:v>
                      </c:pt>
                      <c:pt idx="22">
                        <c:v>40870</c:v>
                      </c:pt>
                      <c:pt idx="23">
                        <c:v>40871</c:v>
                      </c:pt>
                      <c:pt idx="24">
                        <c:v>40872</c:v>
                      </c:pt>
                      <c:pt idx="25">
                        <c:v>40873</c:v>
                      </c:pt>
                      <c:pt idx="26">
                        <c:v>40874</c:v>
                      </c:pt>
                      <c:pt idx="27">
                        <c:v>40875</c:v>
                      </c:pt>
                      <c:pt idx="28">
                        <c:v>40876</c:v>
                      </c:pt>
                      <c:pt idx="29">
                        <c:v>40877</c:v>
                      </c:pt>
                      <c:pt idx="30">
                        <c:v>40878</c:v>
                      </c:pt>
                      <c:pt idx="31">
                        <c:v>40879</c:v>
                      </c:pt>
                      <c:pt idx="32">
                        <c:v>40880</c:v>
                      </c:pt>
                      <c:pt idx="33">
                        <c:v>40881</c:v>
                      </c:pt>
                      <c:pt idx="34">
                        <c:v>40882</c:v>
                      </c:pt>
                      <c:pt idx="35">
                        <c:v>40883</c:v>
                      </c:pt>
                      <c:pt idx="36">
                        <c:v>40884</c:v>
                      </c:pt>
                      <c:pt idx="37">
                        <c:v>40885</c:v>
                      </c:pt>
                      <c:pt idx="38">
                        <c:v>40886</c:v>
                      </c:pt>
                      <c:pt idx="39">
                        <c:v>40887</c:v>
                      </c:pt>
                      <c:pt idx="40">
                        <c:v>40888</c:v>
                      </c:pt>
                      <c:pt idx="41">
                        <c:v>40889</c:v>
                      </c:pt>
                      <c:pt idx="42">
                        <c:v>40890</c:v>
                      </c:pt>
                      <c:pt idx="43">
                        <c:v>40891</c:v>
                      </c:pt>
                      <c:pt idx="44">
                        <c:v>40892</c:v>
                      </c:pt>
                      <c:pt idx="45">
                        <c:v>40893</c:v>
                      </c:pt>
                      <c:pt idx="46">
                        <c:v>40894</c:v>
                      </c:pt>
                      <c:pt idx="47">
                        <c:v>40895</c:v>
                      </c:pt>
                      <c:pt idx="48">
                        <c:v>40896</c:v>
                      </c:pt>
                      <c:pt idx="49">
                        <c:v>40897</c:v>
                      </c:pt>
                      <c:pt idx="50">
                        <c:v>40898</c:v>
                      </c:pt>
                      <c:pt idx="51">
                        <c:v>40899</c:v>
                      </c:pt>
                      <c:pt idx="52">
                        <c:v>40900</c:v>
                      </c:pt>
                      <c:pt idx="53">
                        <c:v>40901</c:v>
                      </c:pt>
                      <c:pt idx="54">
                        <c:v>40902</c:v>
                      </c:pt>
                      <c:pt idx="55">
                        <c:v>40903</c:v>
                      </c:pt>
                      <c:pt idx="56">
                        <c:v>40904</c:v>
                      </c:pt>
                      <c:pt idx="57">
                        <c:v>40905</c:v>
                      </c:pt>
                      <c:pt idx="58">
                        <c:v>40906</c:v>
                      </c:pt>
                      <c:pt idx="59">
                        <c:v>40907</c:v>
                      </c:pt>
                      <c:pt idx="60">
                        <c:v>40908</c:v>
                      </c:pt>
                      <c:pt idx="61">
                        <c:v>40909</c:v>
                      </c:pt>
                      <c:pt idx="62">
                        <c:v>40910</c:v>
                      </c:pt>
                      <c:pt idx="63">
                        <c:v>40911</c:v>
                      </c:pt>
                      <c:pt idx="64">
                        <c:v>40912</c:v>
                      </c:pt>
                      <c:pt idx="65">
                        <c:v>40913</c:v>
                      </c:pt>
                      <c:pt idx="66">
                        <c:v>40914</c:v>
                      </c:pt>
                      <c:pt idx="67">
                        <c:v>40915</c:v>
                      </c:pt>
                      <c:pt idx="68">
                        <c:v>40916</c:v>
                      </c:pt>
                      <c:pt idx="69">
                        <c:v>40917</c:v>
                      </c:pt>
                      <c:pt idx="70">
                        <c:v>40918</c:v>
                      </c:pt>
                      <c:pt idx="71">
                        <c:v>40919</c:v>
                      </c:pt>
                      <c:pt idx="72">
                        <c:v>40920</c:v>
                      </c:pt>
                      <c:pt idx="73">
                        <c:v>40921</c:v>
                      </c:pt>
                      <c:pt idx="74">
                        <c:v>40922</c:v>
                      </c:pt>
                      <c:pt idx="75">
                        <c:v>40923</c:v>
                      </c:pt>
                      <c:pt idx="76">
                        <c:v>40924</c:v>
                      </c:pt>
                      <c:pt idx="77">
                        <c:v>40925</c:v>
                      </c:pt>
                      <c:pt idx="78">
                        <c:v>40926</c:v>
                      </c:pt>
                      <c:pt idx="79">
                        <c:v>40927</c:v>
                      </c:pt>
                      <c:pt idx="80">
                        <c:v>40928</c:v>
                      </c:pt>
                      <c:pt idx="81">
                        <c:v>40929</c:v>
                      </c:pt>
                      <c:pt idx="82">
                        <c:v>40930</c:v>
                      </c:pt>
                      <c:pt idx="83">
                        <c:v>40931</c:v>
                      </c:pt>
                      <c:pt idx="84">
                        <c:v>40932</c:v>
                      </c:pt>
                      <c:pt idx="85">
                        <c:v>40933</c:v>
                      </c:pt>
                      <c:pt idx="86">
                        <c:v>40934</c:v>
                      </c:pt>
                      <c:pt idx="87">
                        <c:v>40935</c:v>
                      </c:pt>
                      <c:pt idx="88">
                        <c:v>40936</c:v>
                      </c:pt>
                      <c:pt idx="89">
                        <c:v>40937</c:v>
                      </c:pt>
                      <c:pt idx="90">
                        <c:v>40938</c:v>
                      </c:pt>
                      <c:pt idx="91">
                        <c:v>40939</c:v>
                      </c:pt>
                      <c:pt idx="92">
                        <c:v>40940</c:v>
                      </c:pt>
                      <c:pt idx="93">
                        <c:v>40941</c:v>
                      </c:pt>
                      <c:pt idx="94">
                        <c:v>40942</c:v>
                      </c:pt>
                      <c:pt idx="95">
                        <c:v>40943</c:v>
                      </c:pt>
                      <c:pt idx="96">
                        <c:v>40944</c:v>
                      </c:pt>
                      <c:pt idx="97">
                        <c:v>40945</c:v>
                      </c:pt>
                      <c:pt idx="98">
                        <c:v>40946</c:v>
                      </c:pt>
                      <c:pt idx="99">
                        <c:v>40947</c:v>
                      </c:pt>
                      <c:pt idx="100">
                        <c:v>40948</c:v>
                      </c:pt>
                      <c:pt idx="101">
                        <c:v>40949</c:v>
                      </c:pt>
                      <c:pt idx="102">
                        <c:v>40950</c:v>
                      </c:pt>
                      <c:pt idx="103">
                        <c:v>40951</c:v>
                      </c:pt>
                      <c:pt idx="104">
                        <c:v>40952</c:v>
                      </c:pt>
                      <c:pt idx="105">
                        <c:v>40953</c:v>
                      </c:pt>
                      <c:pt idx="106">
                        <c:v>40954</c:v>
                      </c:pt>
                      <c:pt idx="107">
                        <c:v>40955</c:v>
                      </c:pt>
                      <c:pt idx="108">
                        <c:v>40956</c:v>
                      </c:pt>
                      <c:pt idx="109">
                        <c:v>40957</c:v>
                      </c:pt>
                      <c:pt idx="110">
                        <c:v>40958</c:v>
                      </c:pt>
                      <c:pt idx="111">
                        <c:v>40959</c:v>
                      </c:pt>
                      <c:pt idx="112">
                        <c:v>40960</c:v>
                      </c:pt>
                      <c:pt idx="113">
                        <c:v>40961</c:v>
                      </c:pt>
                      <c:pt idx="114">
                        <c:v>40962</c:v>
                      </c:pt>
                      <c:pt idx="115">
                        <c:v>40963</c:v>
                      </c:pt>
                      <c:pt idx="116">
                        <c:v>40964</c:v>
                      </c:pt>
                      <c:pt idx="117">
                        <c:v>40965</c:v>
                      </c:pt>
                      <c:pt idx="118">
                        <c:v>40966</c:v>
                      </c:pt>
                      <c:pt idx="119">
                        <c:v>40967</c:v>
                      </c:pt>
                      <c:pt idx="120">
                        <c:v>40968</c:v>
                      </c:pt>
                      <c:pt idx="121">
                        <c:v>40969</c:v>
                      </c:pt>
                      <c:pt idx="122">
                        <c:v>40970</c:v>
                      </c:pt>
                      <c:pt idx="123">
                        <c:v>40971</c:v>
                      </c:pt>
                      <c:pt idx="124">
                        <c:v>40972</c:v>
                      </c:pt>
                      <c:pt idx="125">
                        <c:v>40973</c:v>
                      </c:pt>
                      <c:pt idx="126">
                        <c:v>40974</c:v>
                      </c:pt>
                      <c:pt idx="127">
                        <c:v>40975</c:v>
                      </c:pt>
                      <c:pt idx="128">
                        <c:v>40976</c:v>
                      </c:pt>
                      <c:pt idx="129">
                        <c:v>40977</c:v>
                      </c:pt>
                      <c:pt idx="130">
                        <c:v>40978</c:v>
                      </c:pt>
                      <c:pt idx="131">
                        <c:v>40979</c:v>
                      </c:pt>
                      <c:pt idx="132">
                        <c:v>40980</c:v>
                      </c:pt>
                      <c:pt idx="133">
                        <c:v>40981</c:v>
                      </c:pt>
                      <c:pt idx="134">
                        <c:v>40982</c:v>
                      </c:pt>
                      <c:pt idx="135">
                        <c:v>40983</c:v>
                      </c:pt>
                      <c:pt idx="136">
                        <c:v>40984</c:v>
                      </c:pt>
                      <c:pt idx="137">
                        <c:v>40985</c:v>
                      </c:pt>
                      <c:pt idx="138">
                        <c:v>40986</c:v>
                      </c:pt>
                      <c:pt idx="139">
                        <c:v>40987</c:v>
                      </c:pt>
                      <c:pt idx="140">
                        <c:v>40988</c:v>
                      </c:pt>
                      <c:pt idx="141">
                        <c:v>40989</c:v>
                      </c:pt>
                      <c:pt idx="142">
                        <c:v>40990</c:v>
                      </c:pt>
                      <c:pt idx="143">
                        <c:v>40991</c:v>
                      </c:pt>
                      <c:pt idx="144">
                        <c:v>40992</c:v>
                      </c:pt>
                      <c:pt idx="145">
                        <c:v>40993</c:v>
                      </c:pt>
                      <c:pt idx="146">
                        <c:v>40994</c:v>
                      </c:pt>
                      <c:pt idx="147">
                        <c:v>40995</c:v>
                      </c:pt>
                      <c:pt idx="148">
                        <c:v>40996</c:v>
                      </c:pt>
                      <c:pt idx="149">
                        <c:v>40997</c:v>
                      </c:pt>
                      <c:pt idx="150">
                        <c:v>40998</c:v>
                      </c:pt>
                      <c:pt idx="151">
                        <c:v>40999</c:v>
                      </c:pt>
                      <c:pt idx="152">
                        <c:v>41000</c:v>
                      </c:pt>
                      <c:pt idx="153">
                        <c:v>41001</c:v>
                      </c:pt>
                      <c:pt idx="154">
                        <c:v>41002</c:v>
                      </c:pt>
                      <c:pt idx="155">
                        <c:v>41003</c:v>
                      </c:pt>
                      <c:pt idx="156">
                        <c:v>41004</c:v>
                      </c:pt>
                      <c:pt idx="157">
                        <c:v>41005</c:v>
                      </c:pt>
                      <c:pt idx="158">
                        <c:v>41006</c:v>
                      </c:pt>
                      <c:pt idx="159">
                        <c:v>41007</c:v>
                      </c:pt>
                      <c:pt idx="160">
                        <c:v>41008</c:v>
                      </c:pt>
                      <c:pt idx="161">
                        <c:v>41009</c:v>
                      </c:pt>
                      <c:pt idx="162">
                        <c:v>41010</c:v>
                      </c:pt>
                      <c:pt idx="163">
                        <c:v>41011</c:v>
                      </c:pt>
                      <c:pt idx="164">
                        <c:v>41012</c:v>
                      </c:pt>
                      <c:pt idx="165">
                        <c:v>41013</c:v>
                      </c:pt>
                      <c:pt idx="166">
                        <c:v>41014</c:v>
                      </c:pt>
                      <c:pt idx="167">
                        <c:v>41015</c:v>
                      </c:pt>
                      <c:pt idx="168">
                        <c:v>41016</c:v>
                      </c:pt>
                      <c:pt idx="169">
                        <c:v>41017</c:v>
                      </c:pt>
                      <c:pt idx="170">
                        <c:v>41018</c:v>
                      </c:pt>
                      <c:pt idx="171">
                        <c:v>41019</c:v>
                      </c:pt>
                      <c:pt idx="172">
                        <c:v>41020</c:v>
                      </c:pt>
                      <c:pt idx="173">
                        <c:v>41021</c:v>
                      </c:pt>
                      <c:pt idx="174">
                        <c:v>41022</c:v>
                      </c:pt>
                      <c:pt idx="175">
                        <c:v>41023</c:v>
                      </c:pt>
                      <c:pt idx="176">
                        <c:v>41024</c:v>
                      </c:pt>
                      <c:pt idx="177">
                        <c:v>41025</c:v>
                      </c:pt>
                      <c:pt idx="178">
                        <c:v>41026</c:v>
                      </c:pt>
                      <c:pt idx="179">
                        <c:v>41027</c:v>
                      </c:pt>
                      <c:pt idx="180">
                        <c:v>41028</c:v>
                      </c:pt>
                      <c:pt idx="181">
                        <c:v>41029</c:v>
                      </c:pt>
                      <c:pt idx="182">
                        <c:v>41030</c:v>
                      </c:pt>
                      <c:pt idx="183">
                        <c:v>41031</c:v>
                      </c:pt>
                      <c:pt idx="184">
                        <c:v>41032</c:v>
                      </c:pt>
                      <c:pt idx="185">
                        <c:v>41033</c:v>
                      </c:pt>
                      <c:pt idx="186">
                        <c:v>41034</c:v>
                      </c:pt>
                      <c:pt idx="187">
                        <c:v>41035</c:v>
                      </c:pt>
                      <c:pt idx="188">
                        <c:v>41036</c:v>
                      </c:pt>
                      <c:pt idx="189">
                        <c:v>41037</c:v>
                      </c:pt>
                      <c:pt idx="190">
                        <c:v>41038</c:v>
                      </c:pt>
                      <c:pt idx="191">
                        <c:v>41039</c:v>
                      </c:pt>
                      <c:pt idx="192">
                        <c:v>41040</c:v>
                      </c:pt>
                      <c:pt idx="193">
                        <c:v>41041</c:v>
                      </c:pt>
                      <c:pt idx="194">
                        <c:v>41042</c:v>
                      </c:pt>
                      <c:pt idx="195">
                        <c:v>41043</c:v>
                      </c:pt>
                      <c:pt idx="196">
                        <c:v>41044</c:v>
                      </c:pt>
                      <c:pt idx="197">
                        <c:v>41045</c:v>
                      </c:pt>
                      <c:pt idx="198">
                        <c:v>41046</c:v>
                      </c:pt>
                      <c:pt idx="199">
                        <c:v>41047</c:v>
                      </c:pt>
                      <c:pt idx="200">
                        <c:v>41048</c:v>
                      </c:pt>
                      <c:pt idx="201">
                        <c:v>41049</c:v>
                      </c:pt>
                      <c:pt idx="202">
                        <c:v>41050</c:v>
                      </c:pt>
                      <c:pt idx="203">
                        <c:v>41051</c:v>
                      </c:pt>
                      <c:pt idx="204">
                        <c:v>41052</c:v>
                      </c:pt>
                      <c:pt idx="205">
                        <c:v>41053</c:v>
                      </c:pt>
                      <c:pt idx="206">
                        <c:v>41054</c:v>
                      </c:pt>
                      <c:pt idx="207">
                        <c:v>41055</c:v>
                      </c:pt>
                      <c:pt idx="208">
                        <c:v>41056</c:v>
                      </c:pt>
                      <c:pt idx="209">
                        <c:v>41057</c:v>
                      </c:pt>
                      <c:pt idx="210">
                        <c:v>41058</c:v>
                      </c:pt>
                      <c:pt idx="211">
                        <c:v>41059</c:v>
                      </c:pt>
                      <c:pt idx="212">
                        <c:v>41060</c:v>
                      </c:pt>
                      <c:pt idx="213">
                        <c:v>41061</c:v>
                      </c:pt>
                      <c:pt idx="214">
                        <c:v>41062</c:v>
                      </c:pt>
                      <c:pt idx="215">
                        <c:v>41063</c:v>
                      </c:pt>
                      <c:pt idx="216">
                        <c:v>41064</c:v>
                      </c:pt>
                      <c:pt idx="217">
                        <c:v>41065</c:v>
                      </c:pt>
                      <c:pt idx="218">
                        <c:v>41066</c:v>
                      </c:pt>
                      <c:pt idx="219">
                        <c:v>41067</c:v>
                      </c:pt>
                      <c:pt idx="220">
                        <c:v>41068</c:v>
                      </c:pt>
                      <c:pt idx="221">
                        <c:v>41069</c:v>
                      </c:pt>
                      <c:pt idx="222">
                        <c:v>41070</c:v>
                      </c:pt>
                      <c:pt idx="223">
                        <c:v>41071</c:v>
                      </c:pt>
                      <c:pt idx="224">
                        <c:v>41072</c:v>
                      </c:pt>
                      <c:pt idx="225">
                        <c:v>41073</c:v>
                      </c:pt>
                      <c:pt idx="226">
                        <c:v>41074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total_sugar_production!$V$2:$V$228</c15:sqref>
                        </c15:formulaRef>
                      </c:ext>
                    </c:extLst>
                    <c:numCache>
                      <c:formatCode>0.0%</c:formatCode>
                      <c:ptCount val="227"/>
                      <c:pt idx="25">
                        <c:v>5.7093194619097978E-3</c:v>
                      </c:pt>
                      <c:pt idx="26">
                        <c:v>1.0538818765174608E-2</c:v>
                      </c:pt>
                      <c:pt idx="27">
                        <c:v>1.2262366074025966E-2</c:v>
                      </c:pt>
                      <c:pt idx="28">
                        <c:v>2.8984571105124667E-2</c:v>
                      </c:pt>
                      <c:pt idx="29">
                        <c:v>5.3589531641581221E-2</c:v>
                      </c:pt>
                      <c:pt idx="30">
                        <c:v>7.3374682785979681E-2</c:v>
                      </c:pt>
                      <c:pt idx="31">
                        <c:v>0.1024485182703275</c:v>
                      </c:pt>
                      <c:pt idx="32">
                        <c:v>0.14657864139580837</c:v>
                      </c:pt>
                      <c:pt idx="33">
                        <c:v>0.17288535755649195</c:v>
                      </c:pt>
                      <c:pt idx="34">
                        <c:v>0.21980124947540908</c:v>
                      </c:pt>
                      <c:pt idx="35">
                        <c:v>0.25868822194350088</c:v>
                      </c:pt>
                      <c:pt idx="36">
                        <c:v>0.29165534655457848</c:v>
                      </c:pt>
                      <c:pt idx="37">
                        <c:v>0.33054752490835815</c:v>
                      </c:pt>
                      <c:pt idx="38">
                        <c:v>0.39539316653364154</c:v>
                      </c:pt>
                      <c:pt idx="39">
                        <c:v>0.42092722055461618</c:v>
                      </c:pt>
                      <c:pt idx="40">
                        <c:v>0.46350334858618192</c:v>
                      </c:pt>
                      <c:pt idx="41">
                        <c:v>0.56549027549470554</c:v>
                      </c:pt>
                      <c:pt idx="42">
                        <c:v>0.56965403288796612</c:v>
                      </c:pt>
                      <c:pt idx="43">
                        <c:v>0.58674086222902044</c:v>
                      </c:pt>
                      <c:pt idx="44">
                        <c:v>0.60048254908562038</c:v>
                      </c:pt>
                      <c:pt idx="45">
                        <c:v>0.59187652366104282</c:v>
                      </c:pt>
                      <c:pt idx="46">
                        <c:v>0.57743151570329865</c:v>
                      </c:pt>
                      <c:pt idx="47">
                        <c:v>0.5862904384686517</c:v>
                      </c:pt>
                      <c:pt idx="48">
                        <c:v>0.64804943998215381</c:v>
                      </c:pt>
                      <c:pt idx="49">
                        <c:v>0.68572639646545941</c:v>
                      </c:pt>
                      <c:pt idx="50">
                        <c:v>0.70514167495185121</c:v>
                      </c:pt>
                      <c:pt idx="51">
                        <c:v>0.72065545209053516</c:v>
                      </c:pt>
                      <c:pt idx="52">
                        <c:v>0.73567144294930498</c:v>
                      </c:pt>
                      <c:pt idx="53">
                        <c:v>0.78777949672027903</c:v>
                      </c:pt>
                      <c:pt idx="54">
                        <c:v>0.78756772842417777</c:v>
                      </c:pt>
                      <c:pt idx="55">
                        <c:v>0.78761381707283629</c:v>
                      </c:pt>
                      <c:pt idx="56">
                        <c:v>0.85064580625526143</c:v>
                      </c:pt>
                      <c:pt idx="57">
                        <c:v>0.81438536022737262</c:v>
                      </c:pt>
                      <c:pt idx="58">
                        <c:v>0.80576657910899208</c:v>
                      </c:pt>
                      <c:pt idx="59">
                        <c:v>0.80108596134241672</c:v>
                      </c:pt>
                      <c:pt idx="60">
                        <c:v>0.71979521557364512</c:v>
                      </c:pt>
                      <c:pt idx="61">
                        <c:v>0.54682699696224946</c:v>
                      </c:pt>
                      <c:pt idx="62">
                        <c:v>0.41475061977427902</c:v>
                      </c:pt>
                      <c:pt idx="63">
                        <c:v>0.55397060162467493</c:v>
                      </c:pt>
                      <c:pt idx="64">
                        <c:v>0.72509989419483067</c:v>
                      </c:pt>
                      <c:pt idx="65">
                        <c:v>0.84957868461400354</c:v>
                      </c:pt>
                      <c:pt idx="66">
                        <c:v>0.88779893853774017</c:v>
                      </c:pt>
                      <c:pt idx="67">
                        <c:v>0.88602370604080594</c:v>
                      </c:pt>
                      <c:pt idx="68">
                        <c:v>0.91514774902301166</c:v>
                      </c:pt>
                      <c:pt idx="69">
                        <c:v>0.91587332040229585</c:v>
                      </c:pt>
                      <c:pt idx="70">
                        <c:v>0.86150870626632425</c:v>
                      </c:pt>
                      <c:pt idx="71">
                        <c:v>0.89791158804421678</c:v>
                      </c:pt>
                      <c:pt idx="72">
                        <c:v>0.88326180109530383</c:v>
                      </c:pt>
                      <c:pt idx="73">
                        <c:v>0.91824114065048756</c:v>
                      </c:pt>
                      <c:pt idx="74">
                        <c:v>0.90546598209750839</c:v>
                      </c:pt>
                      <c:pt idx="75">
                        <c:v>0.92052646502009539</c:v>
                      </c:pt>
                      <c:pt idx="76">
                        <c:v>0.89168803238302086</c:v>
                      </c:pt>
                      <c:pt idx="77">
                        <c:v>0.88456898795127548</c:v>
                      </c:pt>
                      <c:pt idx="78">
                        <c:v>0.92794586272935398</c:v>
                      </c:pt>
                      <c:pt idx="79">
                        <c:v>0.95410737459397343</c:v>
                      </c:pt>
                      <c:pt idx="80">
                        <c:v>0.95645405707792375</c:v>
                      </c:pt>
                      <c:pt idx="81">
                        <c:v>0.94638829451252693</c:v>
                      </c:pt>
                      <c:pt idx="82">
                        <c:v>0.95344737359542531</c:v>
                      </c:pt>
                      <c:pt idx="83">
                        <c:v>0.93636826391194128</c:v>
                      </c:pt>
                      <c:pt idx="84">
                        <c:v>0.96122976505990698</c:v>
                      </c:pt>
                      <c:pt idx="85">
                        <c:v>0.96324557231991026</c:v>
                      </c:pt>
                      <c:pt idx="86">
                        <c:v>0.9453389985712003</c:v>
                      </c:pt>
                      <c:pt idx="87">
                        <c:v>0.93130949332660207</c:v>
                      </c:pt>
                      <c:pt idx="88">
                        <c:v>0.94540266663808836</c:v>
                      </c:pt>
                      <c:pt idx="89">
                        <c:v>0.90367484319944325</c:v>
                      </c:pt>
                      <c:pt idx="90">
                        <c:v>0.83593247013407201</c:v>
                      </c:pt>
                      <c:pt idx="91">
                        <c:v>0.70500448754989997</c:v>
                      </c:pt>
                      <c:pt idx="92">
                        <c:v>0.65587605175132224</c:v>
                      </c:pt>
                      <c:pt idx="93">
                        <c:v>0.75369252070573134</c:v>
                      </c:pt>
                      <c:pt idx="94">
                        <c:v>0.91401440308061632</c:v>
                      </c:pt>
                      <c:pt idx="95">
                        <c:v>0.89785338063720166</c:v>
                      </c:pt>
                      <c:pt idx="96">
                        <c:v>0.94421122369081634</c:v>
                      </c:pt>
                      <c:pt idx="97">
                        <c:v>0.88681628302870308</c:v>
                      </c:pt>
                      <c:pt idx="98">
                        <c:v>0.91790242687435453</c:v>
                      </c:pt>
                      <c:pt idx="99">
                        <c:v>0.94488485510783959</c:v>
                      </c:pt>
                      <c:pt idx="100">
                        <c:v>0.94362779082499815</c:v>
                      </c:pt>
                      <c:pt idx="101">
                        <c:v>0.96436538975349173</c:v>
                      </c:pt>
                      <c:pt idx="102">
                        <c:v>0.98445346739459938</c:v>
                      </c:pt>
                      <c:pt idx="103">
                        <c:v>0.98129181327257708</c:v>
                      </c:pt>
                      <c:pt idx="104">
                        <c:v>1</c:v>
                      </c:pt>
                      <c:pt idx="105">
                        <c:v>0.99766319426164896</c:v>
                      </c:pt>
                      <c:pt idx="106">
                        <c:v>0.9590336031598452</c:v>
                      </c:pt>
                      <c:pt idx="107">
                        <c:v>0.94457159327202034</c:v>
                      </c:pt>
                      <c:pt idx="108">
                        <c:v>0.93411530435530687</c:v>
                      </c:pt>
                      <c:pt idx="109">
                        <c:v>0.9890323113698537</c:v>
                      </c:pt>
                      <c:pt idx="110">
                        <c:v>0.97852431178763799</c:v>
                      </c:pt>
                      <c:pt idx="111">
                        <c:v>0.90252599000213529</c:v>
                      </c:pt>
                      <c:pt idx="112">
                        <c:v>0.95896850835757474</c:v>
                      </c:pt>
                      <c:pt idx="113">
                        <c:v>0.97084038205018108</c:v>
                      </c:pt>
                      <c:pt idx="114">
                        <c:v>0.99305742065586866</c:v>
                      </c:pt>
                      <c:pt idx="115">
                        <c:v>0.91875447664768228</c:v>
                      </c:pt>
                      <c:pt idx="116">
                        <c:v>0.96088482630137406</c:v>
                      </c:pt>
                      <c:pt idx="117">
                        <c:v>0.94814690724064254</c:v>
                      </c:pt>
                      <c:pt idx="118">
                        <c:v>0.91984915636244091</c:v>
                      </c:pt>
                      <c:pt idx="119">
                        <c:v>0.90602493965737574</c:v>
                      </c:pt>
                      <c:pt idx="121">
                        <c:v>0.8475887199480342</c:v>
                      </c:pt>
                      <c:pt idx="122">
                        <c:v>0.81104245975567579</c:v>
                      </c:pt>
                      <c:pt idx="123">
                        <c:v>0.82421810633029391</c:v>
                      </c:pt>
                      <c:pt idx="124">
                        <c:v>0.81965145754565494</c:v>
                      </c:pt>
                      <c:pt idx="125">
                        <c:v>0.82648401690759843</c:v>
                      </c:pt>
                      <c:pt idx="126">
                        <c:v>0.87038946317866395</c:v>
                      </c:pt>
                      <c:pt idx="127">
                        <c:v>0.88508076982599382</c:v>
                      </c:pt>
                      <c:pt idx="128">
                        <c:v>0.90203655182276221</c:v>
                      </c:pt>
                      <c:pt idx="129">
                        <c:v>0.8554595265444781</c:v>
                      </c:pt>
                      <c:pt idx="130">
                        <c:v>0.85463573971988482</c:v>
                      </c:pt>
                      <c:pt idx="131">
                        <c:v>0.83330574836699756</c:v>
                      </c:pt>
                      <c:pt idx="132">
                        <c:v>0.84891928658101046</c:v>
                      </c:pt>
                      <c:pt idx="133">
                        <c:v>0.84314796357683741</c:v>
                      </c:pt>
                      <c:pt idx="134">
                        <c:v>0.78830760112727205</c:v>
                      </c:pt>
                      <c:pt idx="135">
                        <c:v>0.76634638976541203</c:v>
                      </c:pt>
                      <c:pt idx="136">
                        <c:v>0.74046468788715913</c:v>
                      </c:pt>
                      <c:pt idx="137">
                        <c:v>0.73688923803896289</c:v>
                      </c:pt>
                      <c:pt idx="138">
                        <c:v>0.71710347543654862</c:v>
                      </c:pt>
                      <c:pt idx="139">
                        <c:v>0.70055070372576711</c:v>
                      </c:pt>
                      <c:pt idx="140">
                        <c:v>0.67626675016012117</c:v>
                      </c:pt>
                      <c:pt idx="141">
                        <c:v>0.59224681245020783</c:v>
                      </c:pt>
                      <c:pt idx="142">
                        <c:v>0.60217286534928538</c:v>
                      </c:pt>
                      <c:pt idx="143">
                        <c:v>0.58851769131080212</c:v>
                      </c:pt>
                      <c:pt idx="144">
                        <c:v>0.57255543518796659</c:v>
                      </c:pt>
                      <c:pt idx="145">
                        <c:v>0.52905964031645036</c:v>
                      </c:pt>
                      <c:pt idx="146">
                        <c:v>0.51832419533376284</c:v>
                      </c:pt>
                      <c:pt idx="147">
                        <c:v>0.49663661143821408</c:v>
                      </c:pt>
                      <c:pt idx="148">
                        <c:v>0.44664234258334168</c:v>
                      </c:pt>
                      <c:pt idx="149">
                        <c:v>0.41735630568678678</c:v>
                      </c:pt>
                      <c:pt idx="150">
                        <c:v>0.40314654771181596</c:v>
                      </c:pt>
                      <c:pt idx="151">
                        <c:v>0.50048087352077053</c:v>
                      </c:pt>
                      <c:pt idx="152">
                        <c:v>0.35543379859881896</c:v>
                      </c:pt>
                      <c:pt idx="153">
                        <c:v>0.35126307737805001</c:v>
                      </c:pt>
                      <c:pt idx="154">
                        <c:v>0.30566632122402404</c:v>
                      </c:pt>
                      <c:pt idx="155">
                        <c:v>0.28576080626583267</c:v>
                      </c:pt>
                      <c:pt idx="156">
                        <c:v>0.28575544751564608</c:v>
                      </c:pt>
                      <c:pt idx="157">
                        <c:v>0.22025744811712486</c:v>
                      </c:pt>
                      <c:pt idx="158">
                        <c:v>0.19857628453085013</c:v>
                      </c:pt>
                      <c:pt idx="159">
                        <c:v>0.18335231301875091</c:v>
                      </c:pt>
                      <c:pt idx="160">
                        <c:v>0.17916236484007117</c:v>
                      </c:pt>
                      <c:pt idx="161">
                        <c:v>0.15367417017099066</c:v>
                      </c:pt>
                      <c:pt idx="162">
                        <c:v>6.8790004482070927E-2</c:v>
                      </c:pt>
                      <c:pt idx="163">
                        <c:v>8.1392239308503894E-2</c:v>
                      </c:pt>
                      <c:pt idx="164">
                        <c:v>3.812930803494468E-2</c:v>
                      </c:pt>
                      <c:pt idx="165">
                        <c:v>7.1533540209382544E-3</c:v>
                      </c:pt>
                      <c:pt idx="166">
                        <c:v>-1.6467345929152451E-2</c:v>
                      </c:pt>
                      <c:pt idx="167">
                        <c:v>-2.2006731014875849E-2</c:v>
                      </c:pt>
                      <c:pt idx="168">
                        <c:v>1.6419270041931701E-2</c:v>
                      </c:pt>
                      <c:pt idx="169">
                        <c:v>4.2676271268151433E-2</c:v>
                      </c:pt>
                      <c:pt idx="170">
                        <c:v>5.0969315108495915E-2</c:v>
                      </c:pt>
                      <c:pt idx="171">
                        <c:v>-1.2484478201721471E-2</c:v>
                      </c:pt>
                      <c:pt idx="172">
                        <c:v>2.4543424080193933E-2</c:v>
                      </c:pt>
                      <c:pt idx="173">
                        <c:v>0.1566525142725127</c:v>
                      </c:pt>
                      <c:pt idx="174">
                        <c:v>7.0889471089399969E-2</c:v>
                      </c:pt>
                      <c:pt idx="175">
                        <c:v>4.9997512979402171E-2</c:v>
                      </c:pt>
                      <c:pt idx="176">
                        <c:v>3.5861843335160605E-2</c:v>
                      </c:pt>
                      <c:pt idx="177">
                        <c:v>3.5121384651459142E-2</c:v>
                      </c:pt>
                      <c:pt idx="178">
                        <c:v>4.8138043647009778E-2</c:v>
                      </c:pt>
                      <c:pt idx="179">
                        <c:v>2.7398746223996712E-2</c:v>
                      </c:pt>
                      <c:pt idx="180">
                        <c:v>2.962199061910142E-2</c:v>
                      </c:pt>
                      <c:pt idx="181">
                        <c:v>2.3975082338134418E-2</c:v>
                      </c:pt>
                      <c:pt idx="182">
                        <c:v>-3.5954148019575777E-2</c:v>
                      </c:pt>
                      <c:pt idx="183">
                        <c:v>1.0407278857486206E-2</c:v>
                      </c:pt>
                      <c:pt idx="184">
                        <c:v>-3.9928973375458242E-3</c:v>
                      </c:pt>
                      <c:pt idx="185">
                        <c:v>-3.2802175316276844E-3</c:v>
                      </c:pt>
                      <c:pt idx="186">
                        <c:v>-1.2915725959016154E-2</c:v>
                      </c:pt>
                      <c:pt idx="187">
                        <c:v>-8.0385838846199591E-3</c:v>
                      </c:pt>
                      <c:pt idx="188">
                        <c:v>1.8527178167000243E-3</c:v>
                      </c:pt>
                      <c:pt idx="189">
                        <c:v>-1.9347984133715499E-2</c:v>
                      </c:pt>
                      <c:pt idx="190">
                        <c:v>3.5490807208317966E-3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F5B-4AAD-A96E-3A9A149DD2A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total_sugar_production!$X$1</c15:sqref>
                        </c15:formulaRef>
                      </c:ext>
                    </c:extLst>
                    <c:strCache>
                      <c:ptCount val="1"/>
                      <c:pt idx="0">
                        <c:v>2014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total_sugar_production!$S$2:$S$228</c15:sqref>
                        </c15:formulaRef>
                      </c:ext>
                    </c:extLst>
                    <c:numCache>
                      <c:formatCode>m/d/yyyy</c:formatCode>
                      <c:ptCount val="227"/>
                      <c:pt idx="0">
                        <c:v>40848</c:v>
                      </c:pt>
                      <c:pt idx="1">
                        <c:v>40849</c:v>
                      </c:pt>
                      <c:pt idx="2">
                        <c:v>40850</c:v>
                      </c:pt>
                      <c:pt idx="3">
                        <c:v>40851</c:v>
                      </c:pt>
                      <c:pt idx="4">
                        <c:v>40852</c:v>
                      </c:pt>
                      <c:pt idx="5">
                        <c:v>40853</c:v>
                      </c:pt>
                      <c:pt idx="6">
                        <c:v>40854</c:v>
                      </c:pt>
                      <c:pt idx="7">
                        <c:v>40855</c:v>
                      </c:pt>
                      <c:pt idx="8">
                        <c:v>40856</c:v>
                      </c:pt>
                      <c:pt idx="9">
                        <c:v>40857</c:v>
                      </c:pt>
                      <c:pt idx="10">
                        <c:v>40858</c:v>
                      </c:pt>
                      <c:pt idx="11">
                        <c:v>40859</c:v>
                      </c:pt>
                      <c:pt idx="12">
                        <c:v>40860</c:v>
                      </c:pt>
                      <c:pt idx="13">
                        <c:v>40861</c:v>
                      </c:pt>
                      <c:pt idx="14">
                        <c:v>40862</c:v>
                      </c:pt>
                      <c:pt idx="15">
                        <c:v>40863</c:v>
                      </c:pt>
                      <c:pt idx="16">
                        <c:v>40864</c:v>
                      </c:pt>
                      <c:pt idx="17">
                        <c:v>40865</c:v>
                      </c:pt>
                      <c:pt idx="18">
                        <c:v>40866</c:v>
                      </c:pt>
                      <c:pt idx="19">
                        <c:v>40867</c:v>
                      </c:pt>
                      <c:pt idx="20">
                        <c:v>40868</c:v>
                      </c:pt>
                      <c:pt idx="21">
                        <c:v>40869</c:v>
                      </c:pt>
                      <c:pt idx="22">
                        <c:v>40870</c:v>
                      </c:pt>
                      <c:pt idx="23">
                        <c:v>40871</c:v>
                      </c:pt>
                      <c:pt idx="24">
                        <c:v>40872</c:v>
                      </c:pt>
                      <c:pt idx="25">
                        <c:v>40873</c:v>
                      </c:pt>
                      <c:pt idx="26">
                        <c:v>40874</c:v>
                      </c:pt>
                      <c:pt idx="27">
                        <c:v>40875</c:v>
                      </c:pt>
                      <c:pt idx="28">
                        <c:v>40876</c:v>
                      </c:pt>
                      <c:pt idx="29">
                        <c:v>40877</c:v>
                      </c:pt>
                      <c:pt idx="30">
                        <c:v>40878</c:v>
                      </c:pt>
                      <c:pt idx="31">
                        <c:v>40879</c:v>
                      </c:pt>
                      <c:pt idx="32">
                        <c:v>40880</c:v>
                      </c:pt>
                      <c:pt idx="33">
                        <c:v>40881</c:v>
                      </c:pt>
                      <c:pt idx="34">
                        <c:v>40882</c:v>
                      </c:pt>
                      <c:pt idx="35">
                        <c:v>40883</c:v>
                      </c:pt>
                      <c:pt idx="36">
                        <c:v>40884</c:v>
                      </c:pt>
                      <c:pt idx="37">
                        <c:v>40885</c:v>
                      </c:pt>
                      <c:pt idx="38">
                        <c:v>40886</c:v>
                      </c:pt>
                      <c:pt idx="39">
                        <c:v>40887</c:v>
                      </c:pt>
                      <c:pt idx="40">
                        <c:v>40888</c:v>
                      </c:pt>
                      <c:pt idx="41">
                        <c:v>40889</c:v>
                      </c:pt>
                      <c:pt idx="42">
                        <c:v>40890</c:v>
                      </c:pt>
                      <c:pt idx="43">
                        <c:v>40891</c:v>
                      </c:pt>
                      <c:pt idx="44">
                        <c:v>40892</c:v>
                      </c:pt>
                      <c:pt idx="45">
                        <c:v>40893</c:v>
                      </c:pt>
                      <c:pt idx="46">
                        <c:v>40894</c:v>
                      </c:pt>
                      <c:pt idx="47">
                        <c:v>40895</c:v>
                      </c:pt>
                      <c:pt idx="48">
                        <c:v>40896</c:v>
                      </c:pt>
                      <c:pt idx="49">
                        <c:v>40897</c:v>
                      </c:pt>
                      <c:pt idx="50">
                        <c:v>40898</c:v>
                      </c:pt>
                      <c:pt idx="51">
                        <c:v>40899</c:v>
                      </c:pt>
                      <c:pt idx="52">
                        <c:v>40900</c:v>
                      </c:pt>
                      <c:pt idx="53">
                        <c:v>40901</c:v>
                      </c:pt>
                      <c:pt idx="54">
                        <c:v>40902</c:v>
                      </c:pt>
                      <c:pt idx="55">
                        <c:v>40903</c:v>
                      </c:pt>
                      <c:pt idx="56">
                        <c:v>40904</c:v>
                      </c:pt>
                      <c:pt idx="57">
                        <c:v>40905</c:v>
                      </c:pt>
                      <c:pt idx="58">
                        <c:v>40906</c:v>
                      </c:pt>
                      <c:pt idx="59">
                        <c:v>40907</c:v>
                      </c:pt>
                      <c:pt idx="60">
                        <c:v>40908</c:v>
                      </c:pt>
                      <c:pt idx="61">
                        <c:v>40909</c:v>
                      </c:pt>
                      <c:pt idx="62">
                        <c:v>40910</c:v>
                      </c:pt>
                      <c:pt idx="63">
                        <c:v>40911</c:v>
                      </c:pt>
                      <c:pt idx="64">
                        <c:v>40912</c:v>
                      </c:pt>
                      <c:pt idx="65">
                        <c:v>40913</c:v>
                      </c:pt>
                      <c:pt idx="66">
                        <c:v>40914</c:v>
                      </c:pt>
                      <c:pt idx="67">
                        <c:v>40915</c:v>
                      </c:pt>
                      <c:pt idx="68">
                        <c:v>40916</c:v>
                      </c:pt>
                      <c:pt idx="69">
                        <c:v>40917</c:v>
                      </c:pt>
                      <c:pt idx="70">
                        <c:v>40918</c:v>
                      </c:pt>
                      <c:pt idx="71">
                        <c:v>40919</c:v>
                      </c:pt>
                      <c:pt idx="72">
                        <c:v>40920</c:v>
                      </c:pt>
                      <c:pt idx="73">
                        <c:v>40921</c:v>
                      </c:pt>
                      <c:pt idx="74">
                        <c:v>40922</c:v>
                      </c:pt>
                      <c:pt idx="75">
                        <c:v>40923</c:v>
                      </c:pt>
                      <c:pt idx="76">
                        <c:v>40924</c:v>
                      </c:pt>
                      <c:pt idx="77">
                        <c:v>40925</c:v>
                      </c:pt>
                      <c:pt idx="78">
                        <c:v>40926</c:v>
                      </c:pt>
                      <c:pt idx="79">
                        <c:v>40927</c:v>
                      </c:pt>
                      <c:pt idx="80">
                        <c:v>40928</c:v>
                      </c:pt>
                      <c:pt idx="81">
                        <c:v>40929</c:v>
                      </c:pt>
                      <c:pt idx="82">
                        <c:v>40930</c:v>
                      </c:pt>
                      <c:pt idx="83">
                        <c:v>40931</c:v>
                      </c:pt>
                      <c:pt idx="84">
                        <c:v>40932</c:v>
                      </c:pt>
                      <c:pt idx="85">
                        <c:v>40933</c:v>
                      </c:pt>
                      <c:pt idx="86">
                        <c:v>40934</c:v>
                      </c:pt>
                      <c:pt idx="87">
                        <c:v>40935</c:v>
                      </c:pt>
                      <c:pt idx="88">
                        <c:v>40936</c:v>
                      </c:pt>
                      <c:pt idx="89">
                        <c:v>40937</c:v>
                      </c:pt>
                      <c:pt idx="90">
                        <c:v>40938</c:v>
                      </c:pt>
                      <c:pt idx="91">
                        <c:v>40939</c:v>
                      </c:pt>
                      <c:pt idx="92">
                        <c:v>40940</c:v>
                      </c:pt>
                      <c:pt idx="93">
                        <c:v>40941</c:v>
                      </c:pt>
                      <c:pt idx="94">
                        <c:v>40942</c:v>
                      </c:pt>
                      <c:pt idx="95">
                        <c:v>40943</c:v>
                      </c:pt>
                      <c:pt idx="96">
                        <c:v>40944</c:v>
                      </c:pt>
                      <c:pt idx="97">
                        <c:v>40945</c:v>
                      </c:pt>
                      <c:pt idx="98">
                        <c:v>40946</c:v>
                      </c:pt>
                      <c:pt idx="99">
                        <c:v>40947</c:v>
                      </c:pt>
                      <c:pt idx="100">
                        <c:v>40948</c:v>
                      </c:pt>
                      <c:pt idx="101">
                        <c:v>40949</c:v>
                      </c:pt>
                      <c:pt idx="102">
                        <c:v>40950</c:v>
                      </c:pt>
                      <c:pt idx="103">
                        <c:v>40951</c:v>
                      </c:pt>
                      <c:pt idx="104">
                        <c:v>40952</c:v>
                      </c:pt>
                      <c:pt idx="105">
                        <c:v>40953</c:v>
                      </c:pt>
                      <c:pt idx="106">
                        <c:v>40954</c:v>
                      </c:pt>
                      <c:pt idx="107">
                        <c:v>40955</c:v>
                      </c:pt>
                      <c:pt idx="108">
                        <c:v>40956</c:v>
                      </c:pt>
                      <c:pt idx="109">
                        <c:v>40957</c:v>
                      </c:pt>
                      <c:pt idx="110">
                        <c:v>40958</c:v>
                      </c:pt>
                      <c:pt idx="111">
                        <c:v>40959</c:v>
                      </c:pt>
                      <c:pt idx="112">
                        <c:v>40960</c:v>
                      </c:pt>
                      <c:pt idx="113">
                        <c:v>40961</c:v>
                      </c:pt>
                      <c:pt idx="114">
                        <c:v>40962</c:v>
                      </c:pt>
                      <c:pt idx="115">
                        <c:v>40963</c:v>
                      </c:pt>
                      <c:pt idx="116">
                        <c:v>40964</c:v>
                      </c:pt>
                      <c:pt idx="117">
                        <c:v>40965</c:v>
                      </c:pt>
                      <c:pt idx="118">
                        <c:v>40966</c:v>
                      </c:pt>
                      <c:pt idx="119">
                        <c:v>40967</c:v>
                      </c:pt>
                      <c:pt idx="120">
                        <c:v>40968</c:v>
                      </c:pt>
                      <c:pt idx="121">
                        <c:v>40969</c:v>
                      </c:pt>
                      <c:pt idx="122">
                        <c:v>40970</c:v>
                      </c:pt>
                      <c:pt idx="123">
                        <c:v>40971</c:v>
                      </c:pt>
                      <c:pt idx="124">
                        <c:v>40972</c:v>
                      </c:pt>
                      <c:pt idx="125">
                        <c:v>40973</c:v>
                      </c:pt>
                      <c:pt idx="126">
                        <c:v>40974</c:v>
                      </c:pt>
                      <c:pt idx="127">
                        <c:v>40975</c:v>
                      </c:pt>
                      <c:pt idx="128">
                        <c:v>40976</c:v>
                      </c:pt>
                      <c:pt idx="129">
                        <c:v>40977</c:v>
                      </c:pt>
                      <c:pt idx="130">
                        <c:v>40978</c:v>
                      </c:pt>
                      <c:pt idx="131">
                        <c:v>40979</c:v>
                      </c:pt>
                      <c:pt idx="132">
                        <c:v>40980</c:v>
                      </c:pt>
                      <c:pt idx="133">
                        <c:v>40981</c:v>
                      </c:pt>
                      <c:pt idx="134">
                        <c:v>40982</c:v>
                      </c:pt>
                      <c:pt idx="135">
                        <c:v>40983</c:v>
                      </c:pt>
                      <c:pt idx="136">
                        <c:v>40984</c:v>
                      </c:pt>
                      <c:pt idx="137">
                        <c:v>40985</c:v>
                      </c:pt>
                      <c:pt idx="138">
                        <c:v>40986</c:v>
                      </c:pt>
                      <c:pt idx="139">
                        <c:v>40987</c:v>
                      </c:pt>
                      <c:pt idx="140">
                        <c:v>40988</c:v>
                      </c:pt>
                      <c:pt idx="141">
                        <c:v>40989</c:v>
                      </c:pt>
                      <c:pt idx="142">
                        <c:v>40990</c:v>
                      </c:pt>
                      <c:pt idx="143">
                        <c:v>40991</c:v>
                      </c:pt>
                      <c:pt idx="144">
                        <c:v>40992</c:v>
                      </c:pt>
                      <c:pt idx="145">
                        <c:v>40993</c:v>
                      </c:pt>
                      <c:pt idx="146">
                        <c:v>40994</c:v>
                      </c:pt>
                      <c:pt idx="147">
                        <c:v>40995</c:v>
                      </c:pt>
                      <c:pt idx="148">
                        <c:v>40996</c:v>
                      </c:pt>
                      <c:pt idx="149">
                        <c:v>40997</c:v>
                      </c:pt>
                      <c:pt idx="150">
                        <c:v>40998</c:v>
                      </c:pt>
                      <c:pt idx="151">
                        <c:v>40999</c:v>
                      </c:pt>
                      <c:pt idx="152">
                        <c:v>41000</c:v>
                      </c:pt>
                      <c:pt idx="153">
                        <c:v>41001</c:v>
                      </c:pt>
                      <c:pt idx="154">
                        <c:v>41002</c:v>
                      </c:pt>
                      <c:pt idx="155">
                        <c:v>41003</c:v>
                      </c:pt>
                      <c:pt idx="156">
                        <c:v>41004</c:v>
                      </c:pt>
                      <c:pt idx="157">
                        <c:v>41005</c:v>
                      </c:pt>
                      <c:pt idx="158">
                        <c:v>41006</c:v>
                      </c:pt>
                      <c:pt idx="159">
                        <c:v>41007</c:v>
                      </c:pt>
                      <c:pt idx="160">
                        <c:v>41008</c:v>
                      </c:pt>
                      <c:pt idx="161">
                        <c:v>41009</c:v>
                      </c:pt>
                      <c:pt idx="162">
                        <c:v>41010</c:v>
                      </c:pt>
                      <c:pt idx="163">
                        <c:v>41011</c:v>
                      </c:pt>
                      <c:pt idx="164">
                        <c:v>41012</c:v>
                      </c:pt>
                      <c:pt idx="165">
                        <c:v>41013</c:v>
                      </c:pt>
                      <c:pt idx="166">
                        <c:v>41014</c:v>
                      </c:pt>
                      <c:pt idx="167">
                        <c:v>41015</c:v>
                      </c:pt>
                      <c:pt idx="168">
                        <c:v>41016</c:v>
                      </c:pt>
                      <c:pt idx="169">
                        <c:v>41017</c:v>
                      </c:pt>
                      <c:pt idx="170">
                        <c:v>41018</c:v>
                      </c:pt>
                      <c:pt idx="171">
                        <c:v>41019</c:v>
                      </c:pt>
                      <c:pt idx="172">
                        <c:v>41020</c:v>
                      </c:pt>
                      <c:pt idx="173">
                        <c:v>41021</c:v>
                      </c:pt>
                      <c:pt idx="174">
                        <c:v>41022</c:v>
                      </c:pt>
                      <c:pt idx="175">
                        <c:v>41023</c:v>
                      </c:pt>
                      <c:pt idx="176">
                        <c:v>41024</c:v>
                      </c:pt>
                      <c:pt idx="177">
                        <c:v>41025</c:v>
                      </c:pt>
                      <c:pt idx="178">
                        <c:v>41026</c:v>
                      </c:pt>
                      <c:pt idx="179">
                        <c:v>41027</c:v>
                      </c:pt>
                      <c:pt idx="180">
                        <c:v>41028</c:v>
                      </c:pt>
                      <c:pt idx="181">
                        <c:v>41029</c:v>
                      </c:pt>
                      <c:pt idx="182">
                        <c:v>41030</c:v>
                      </c:pt>
                      <c:pt idx="183">
                        <c:v>41031</c:v>
                      </c:pt>
                      <c:pt idx="184">
                        <c:v>41032</c:v>
                      </c:pt>
                      <c:pt idx="185">
                        <c:v>41033</c:v>
                      </c:pt>
                      <c:pt idx="186">
                        <c:v>41034</c:v>
                      </c:pt>
                      <c:pt idx="187">
                        <c:v>41035</c:v>
                      </c:pt>
                      <c:pt idx="188">
                        <c:v>41036</c:v>
                      </c:pt>
                      <c:pt idx="189">
                        <c:v>41037</c:v>
                      </c:pt>
                      <c:pt idx="190">
                        <c:v>41038</c:v>
                      </c:pt>
                      <c:pt idx="191">
                        <c:v>41039</c:v>
                      </c:pt>
                      <c:pt idx="192">
                        <c:v>41040</c:v>
                      </c:pt>
                      <c:pt idx="193">
                        <c:v>41041</c:v>
                      </c:pt>
                      <c:pt idx="194">
                        <c:v>41042</c:v>
                      </c:pt>
                      <c:pt idx="195">
                        <c:v>41043</c:v>
                      </c:pt>
                      <c:pt idx="196">
                        <c:v>41044</c:v>
                      </c:pt>
                      <c:pt idx="197">
                        <c:v>41045</c:v>
                      </c:pt>
                      <c:pt idx="198">
                        <c:v>41046</c:v>
                      </c:pt>
                      <c:pt idx="199">
                        <c:v>41047</c:v>
                      </c:pt>
                      <c:pt idx="200">
                        <c:v>41048</c:v>
                      </c:pt>
                      <c:pt idx="201">
                        <c:v>41049</c:v>
                      </c:pt>
                      <c:pt idx="202">
                        <c:v>41050</c:v>
                      </c:pt>
                      <c:pt idx="203">
                        <c:v>41051</c:v>
                      </c:pt>
                      <c:pt idx="204">
                        <c:v>41052</c:v>
                      </c:pt>
                      <c:pt idx="205">
                        <c:v>41053</c:v>
                      </c:pt>
                      <c:pt idx="206">
                        <c:v>41054</c:v>
                      </c:pt>
                      <c:pt idx="207">
                        <c:v>41055</c:v>
                      </c:pt>
                      <c:pt idx="208">
                        <c:v>41056</c:v>
                      </c:pt>
                      <c:pt idx="209">
                        <c:v>41057</c:v>
                      </c:pt>
                      <c:pt idx="210">
                        <c:v>41058</c:v>
                      </c:pt>
                      <c:pt idx="211">
                        <c:v>41059</c:v>
                      </c:pt>
                      <c:pt idx="212">
                        <c:v>41060</c:v>
                      </c:pt>
                      <c:pt idx="213">
                        <c:v>41061</c:v>
                      </c:pt>
                      <c:pt idx="214">
                        <c:v>41062</c:v>
                      </c:pt>
                      <c:pt idx="215">
                        <c:v>41063</c:v>
                      </c:pt>
                      <c:pt idx="216">
                        <c:v>41064</c:v>
                      </c:pt>
                      <c:pt idx="217">
                        <c:v>41065</c:v>
                      </c:pt>
                      <c:pt idx="218">
                        <c:v>41066</c:v>
                      </c:pt>
                      <c:pt idx="219">
                        <c:v>41067</c:v>
                      </c:pt>
                      <c:pt idx="220">
                        <c:v>41068</c:v>
                      </c:pt>
                      <c:pt idx="221">
                        <c:v>41069</c:v>
                      </c:pt>
                      <c:pt idx="222">
                        <c:v>41070</c:v>
                      </c:pt>
                      <c:pt idx="223">
                        <c:v>41071</c:v>
                      </c:pt>
                      <c:pt idx="224">
                        <c:v>41072</c:v>
                      </c:pt>
                      <c:pt idx="225">
                        <c:v>41073</c:v>
                      </c:pt>
                      <c:pt idx="226">
                        <c:v>41074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total_sugar_production!$X$2:$X$228</c15:sqref>
                        </c15:formulaRef>
                      </c:ext>
                    </c:extLst>
                    <c:numCache>
                      <c:formatCode>0.0%</c:formatCode>
                      <c:ptCount val="227"/>
                      <c:pt idx="30">
                        <c:v>5.0561943250095054E-3</c:v>
                      </c:pt>
                      <c:pt idx="31">
                        <c:v>3.6287231667637775E-2</c:v>
                      </c:pt>
                      <c:pt idx="32">
                        <c:v>9.393264884830152E-2</c:v>
                      </c:pt>
                      <c:pt idx="33">
                        <c:v>0.15077436904239588</c:v>
                      </c:pt>
                      <c:pt idx="34">
                        <c:v>0.19047157962912251</c:v>
                      </c:pt>
                      <c:pt idx="35">
                        <c:v>0.23478606451458339</c:v>
                      </c:pt>
                      <c:pt idx="36">
                        <c:v>0.27750156999880321</c:v>
                      </c:pt>
                      <c:pt idx="37">
                        <c:v>0.29798116281420722</c:v>
                      </c:pt>
                      <c:pt idx="38">
                        <c:v>0.26724118874839908</c:v>
                      </c:pt>
                      <c:pt idx="39">
                        <c:v>0.34979340005687459</c:v>
                      </c:pt>
                      <c:pt idx="40">
                        <c:v>0.37864753157893694</c:v>
                      </c:pt>
                      <c:pt idx="41">
                        <c:v>0.42881356094213502</c:v>
                      </c:pt>
                      <c:pt idx="42">
                        <c:v>0.46302411690817891</c:v>
                      </c:pt>
                      <c:pt idx="43">
                        <c:v>0.48827278500676335</c:v>
                      </c:pt>
                      <c:pt idx="44">
                        <c:v>0.55858368334277053</c:v>
                      </c:pt>
                      <c:pt idx="45">
                        <c:v>0.54037613031013865</c:v>
                      </c:pt>
                      <c:pt idx="46">
                        <c:v>0.5324689014018481</c:v>
                      </c:pt>
                      <c:pt idx="47">
                        <c:v>0.57253128032430611</c:v>
                      </c:pt>
                      <c:pt idx="48">
                        <c:v>0.58754462272691366</c:v>
                      </c:pt>
                      <c:pt idx="49">
                        <c:v>0.59936198578357458</c:v>
                      </c:pt>
                      <c:pt idx="50">
                        <c:v>0.61948038422922247</c:v>
                      </c:pt>
                      <c:pt idx="51">
                        <c:v>0.61910739591120156</c:v>
                      </c:pt>
                      <c:pt idx="52">
                        <c:v>0.64506624484623631</c:v>
                      </c:pt>
                      <c:pt idx="53">
                        <c:v>0.65198795277161126</c:v>
                      </c:pt>
                      <c:pt idx="54">
                        <c:v>0.66617267810933678</c:v>
                      </c:pt>
                      <c:pt idx="55">
                        <c:v>0.69298700601185115</c:v>
                      </c:pt>
                      <c:pt idx="56">
                        <c:v>0.69210460493016912</c:v>
                      </c:pt>
                      <c:pt idx="57">
                        <c:v>0.71486274038175845</c:v>
                      </c:pt>
                      <c:pt idx="58">
                        <c:v>0.73361843729342746</c:v>
                      </c:pt>
                      <c:pt idx="59">
                        <c:v>0.71075369719392356</c:v>
                      </c:pt>
                      <c:pt idx="60">
                        <c:v>0.60125244204160799</c:v>
                      </c:pt>
                      <c:pt idx="61">
                        <c:v>0.39501951875859231</c:v>
                      </c:pt>
                      <c:pt idx="62">
                        <c:v>0.32511157154089759</c:v>
                      </c:pt>
                      <c:pt idx="63">
                        <c:v>0.44478262710927757</c:v>
                      </c:pt>
                      <c:pt idx="64">
                        <c:v>0.56873883728574892</c:v>
                      </c:pt>
                      <c:pt idx="65">
                        <c:v>0.64297701502484816</c:v>
                      </c:pt>
                      <c:pt idx="66">
                        <c:v>0.76703517850268921</c:v>
                      </c:pt>
                      <c:pt idx="67">
                        <c:v>0.80738064228939177</c:v>
                      </c:pt>
                      <c:pt idx="68">
                        <c:v>0.80947366544193489</c:v>
                      </c:pt>
                      <c:pt idx="69">
                        <c:v>0.7910553717893174</c:v>
                      </c:pt>
                      <c:pt idx="70">
                        <c:v>0.74345765341478987</c:v>
                      </c:pt>
                      <c:pt idx="71">
                        <c:v>0.66280130235595769</c:v>
                      </c:pt>
                      <c:pt idx="72">
                        <c:v>0.63770986933923679</c:v>
                      </c:pt>
                      <c:pt idx="73">
                        <c:v>0.66992757168528694</c:v>
                      </c:pt>
                      <c:pt idx="74">
                        <c:v>0.7179624790024286</c:v>
                      </c:pt>
                      <c:pt idx="75">
                        <c:v>0.76871977128079538</c:v>
                      </c:pt>
                      <c:pt idx="76">
                        <c:v>0.79406817990423939</c:v>
                      </c:pt>
                      <c:pt idx="77">
                        <c:v>0.81299102423335801</c:v>
                      </c:pt>
                      <c:pt idx="78">
                        <c:v>0.83383943571309005</c:v>
                      </c:pt>
                      <c:pt idx="79">
                        <c:v>0.82276007878116852</c:v>
                      </c:pt>
                      <c:pt idx="80">
                        <c:v>0.81235841099796313</c:v>
                      </c:pt>
                      <c:pt idx="81">
                        <c:v>0.81056501584833662</c:v>
                      </c:pt>
                      <c:pt idx="82">
                        <c:v>0.80985134273875148</c:v>
                      </c:pt>
                      <c:pt idx="83">
                        <c:v>0.83207315083893363</c:v>
                      </c:pt>
                      <c:pt idx="84">
                        <c:v>0.8438451519771436</c:v>
                      </c:pt>
                      <c:pt idx="85">
                        <c:v>0.83046657724892226</c:v>
                      </c:pt>
                      <c:pt idx="86">
                        <c:v>0.8129317910662418</c:v>
                      </c:pt>
                      <c:pt idx="87">
                        <c:v>0.78563064480510503</c:v>
                      </c:pt>
                      <c:pt idx="88">
                        <c:v>0.79557195723040264</c:v>
                      </c:pt>
                      <c:pt idx="89">
                        <c:v>0.81607669591764409</c:v>
                      </c:pt>
                      <c:pt idx="90">
                        <c:v>0.82157813248752221</c:v>
                      </c:pt>
                      <c:pt idx="91">
                        <c:v>0.8491773261969302</c:v>
                      </c:pt>
                      <c:pt idx="92">
                        <c:v>0.7986469564075761</c:v>
                      </c:pt>
                      <c:pt idx="93">
                        <c:v>0.79795891838911959</c:v>
                      </c:pt>
                      <c:pt idx="94">
                        <c:v>0.8076705461179835</c:v>
                      </c:pt>
                      <c:pt idx="95">
                        <c:v>0.77667292659134712</c:v>
                      </c:pt>
                      <c:pt idx="96">
                        <c:v>0.83771827487938844</c:v>
                      </c:pt>
                      <c:pt idx="97">
                        <c:v>0.82970195006800951</c:v>
                      </c:pt>
                      <c:pt idx="98">
                        <c:v>0.82552537203791432</c:v>
                      </c:pt>
                      <c:pt idx="99">
                        <c:v>0.82351494415551008</c:v>
                      </c:pt>
                      <c:pt idx="100">
                        <c:v>0.85538874038908863</c:v>
                      </c:pt>
                      <c:pt idx="101">
                        <c:v>0.88276116213848443</c:v>
                      </c:pt>
                      <c:pt idx="102">
                        <c:v>0.94184504963246862</c:v>
                      </c:pt>
                      <c:pt idx="103">
                        <c:v>0.88363919787874801</c:v>
                      </c:pt>
                      <c:pt idx="104">
                        <c:v>1</c:v>
                      </c:pt>
                      <c:pt idx="105">
                        <c:v>0.87521343414854502</c:v>
                      </c:pt>
                      <c:pt idx="106">
                        <c:v>0.85898247760235213</c:v>
                      </c:pt>
                      <c:pt idx="107">
                        <c:v>0.83948801439442877</c:v>
                      </c:pt>
                      <c:pt idx="108">
                        <c:v>0.88957953942201717</c:v>
                      </c:pt>
                      <c:pt idx="109">
                        <c:v>0.82216646008691385</c:v>
                      </c:pt>
                      <c:pt idx="110">
                        <c:v>0.71128803756235326</c:v>
                      </c:pt>
                      <c:pt idx="111">
                        <c:v>0.73600850687628883</c:v>
                      </c:pt>
                      <c:pt idx="112">
                        <c:v>0.77260325426718424</c:v>
                      </c:pt>
                      <c:pt idx="113">
                        <c:v>0.79698421291589139</c:v>
                      </c:pt>
                      <c:pt idx="114">
                        <c:v>0.80041336170494204</c:v>
                      </c:pt>
                      <c:pt idx="115">
                        <c:v>0.78637065296574071</c:v>
                      </c:pt>
                      <c:pt idx="116">
                        <c:v>0.77331345015654307</c:v>
                      </c:pt>
                      <c:pt idx="117">
                        <c:v>0.80508395338052707</c:v>
                      </c:pt>
                      <c:pt idx="118">
                        <c:v>0.81169539842813687</c:v>
                      </c:pt>
                      <c:pt idx="119">
                        <c:v>0.80105218426218339</c:v>
                      </c:pt>
                      <c:pt idx="121">
                        <c:v>0.82242792145827137</c:v>
                      </c:pt>
                      <c:pt idx="122">
                        <c:v>0.77534991203196624</c:v>
                      </c:pt>
                      <c:pt idx="123">
                        <c:v>0.73180747540783408</c:v>
                      </c:pt>
                      <c:pt idx="124">
                        <c:v>0.67654816137050722</c:v>
                      </c:pt>
                      <c:pt idx="125">
                        <c:v>0.75386701323061633</c:v>
                      </c:pt>
                      <c:pt idx="126">
                        <c:v>0.76128174131001003</c:v>
                      </c:pt>
                      <c:pt idx="127">
                        <c:v>0.71615473091128645</c:v>
                      </c:pt>
                      <c:pt idx="128">
                        <c:v>0.766889210517543</c:v>
                      </c:pt>
                      <c:pt idx="129">
                        <c:v>0.73479145721652606</c:v>
                      </c:pt>
                      <c:pt idx="130">
                        <c:v>0.74297699921930149</c:v>
                      </c:pt>
                      <c:pt idx="131">
                        <c:v>0.73764642813351911</c:v>
                      </c:pt>
                      <c:pt idx="132">
                        <c:v>0.69370389291589318</c:v>
                      </c:pt>
                      <c:pt idx="133">
                        <c:v>0.70662560455932777</c:v>
                      </c:pt>
                      <c:pt idx="134">
                        <c:v>0.69495172575906861</c:v>
                      </c:pt>
                      <c:pt idx="135">
                        <c:v>0.68530774576924736</c:v>
                      </c:pt>
                      <c:pt idx="136">
                        <c:v>0.66071314129056802</c:v>
                      </c:pt>
                      <c:pt idx="137">
                        <c:v>0.61264732284036139</c:v>
                      </c:pt>
                      <c:pt idx="138">
                        <c:v>0.6159634920777366</c:v>
                      </c:pt>
                      <c:pt idx="139">
                        <c:v>0.60362849737324609</c:v>
                      </c:pt>
                      <c:pt idx="140">
                        <c:v>0.57531344035710763</c:v>
                      </c:pt>
                      <c:pt idx="141">
                        <c:v>0.5720452371901148</c:v>
                      </c:pt>
                      <c:pt idx="142">
                        <c:v>0.55236258260852644</c:v>
                      </c:pt>
                      <c:pt idx="143">
                        <c:v>0.53677320330055323</c:v>
                      </c:pt>
                      <c:pt idx="144">
                        <c:v>0.49365344462204763</c:v>
                      </c:pt>
                      <c:pt idx="145">
                        <c:v>0.43351562070815919</c:v>
                      </c:pt>
                      <c:pt idx="146">
                        <c:v>0.4544015590711441</c:v>
                      </c:pt>
                      <c:pt idx="147">
                        <c:v>0.43206810360108361</c:v>
                      </c:pt>
                      <c:pt idx="148">
                        <c:v>0.44829014882962598</c:v>
                      </c:pt>
                      <c:pt idx="149">
                        <c:v>0.40334093577610591</c:v>
                      </c:pt>
                      <c:pt idx="150">
                        <c:v>0.37278510385347291</c:v>
                      </c:pt>
                      <c:pt idx="151">
                        <c:v>0.36744798475555596</c:v>
                      </c:pt>
                      <c:pt idx="152">
                        <c:v>0.34044265058684331</c:v>
                      </c:pt>
                      <c:pt idx="153">
                        <c:v>0.32869376317877319</c:v>
                      </c:pt>
                      <c:pt idx="154">
                        <c:v>0.31146776468951537</c:v>
                      </c:pt>
                      <c:pt idx="155">
                        <c:v>0.30675510768089054</c:v>
                      </c:pt>
                      <c:pt idx="156">
                        <c:v>0.28751752976228512</c:v>
                      </c:pt>
                      <c:pt idx="157">
                        <c:v>0.28260304345129988</c:v>
                      </c:pt>
                      <c:pt idx="158">
                        <c:v>0.24985401131712642</c:v>
                      </c:pt>
                      <c:pt idx="159">
                        <c:v>0.26465002745536481</c:v>
                      </c:pt>
                      <c:pt idx="160">
                        <c:v>0.22803568871325208</c:v>
                      </c:pt>
                      <c:pt idx="161">
                        <c:v>0.18933787788454889</c:v>
                      </c:pt>
                      <c:pt idx="162">
                        <c:v>0.13665879673383427</c:v>
                      </c:pt>
                      <c:pt idx="163">
                        <c:v>7.9294673122145054E-2</c:v>
                      </c:pt>
                      <c:pt idx="164">
                        <c:v>2.9848970250962521E-2</c:v>
                      </c:pt>
                      <c:pt idx="165">
                        <c:v>2.7705376876062719E-2</c:v>
                      </c:pt>
                      <c:pt idx="166">
                        <c:v>2.7475902920261079E-2</c:v>
                      </c:pt>
                      <c:pt idx="167">
                        <c:v>1.6771987929288103E-2</c:v>
                      </c:pt>
                      <c:pt idx="168">
                        <c:v>3.6985039019102509E-2</c:v>
                      </c:pt>
                      <c:pt idx="169">
                        <c:v>6.9097333422918267E-2</c:v>
                      </c:pt>
                      <c:pt idx="170">
                        <c:v>0.10068115056341805</c:v>
                      </c:pt>
                      <c:pt idx="171">
                        <c:v>0.10188600737300814</c:v>
                      </c:pt>
                      <c:pt idx="172">
                        <c:v>0.23213618185308743</c:v>
                      </c:pt>
                      <c:pt idx="173">
                        <c:v>0.11484678129566292</c:v>
                      </c:pt>
                      <c:pt idx="174">
                        <c:v>0.10250761693746642</c:v>
                      </c:pt>
                      <c:pt idx="175">
                        <c:v>8.445134556418521E-2</c:v>
                      </c:pt>
                      <c:pt idx="176">
                        <c:v>8.3178788330405595E-2</c:v>
                      </c:pt>
                      <c:pt idx="177">
                        <c:v>0</c:v>
                      </c:pt>
                      <c:pt idx="178">
                        <c:v>7.8400259825111673E-2</c:v>
                      </c:pt>
                      <c:pt idx="179">
                        <c:v>7.0975145243754797E-2</c:v>
                      </c:pt>
                      <c:pt idx="180">
                        <c:v>5.9416857673561981E-2</c:v>
                      </c:pt>
                      <c:pt idx="181">
                        <c:v>5.496798018309082E-2</c:v>
                      </c:pt>
                      <c:pt idx="182">
                        <c:v>7.7834428786917972E-2</c:v>
                      </c:pt>
                      <c:pt idx="183">
                        <c:v>4.7349706770603857E-2</c:v>
                      </c:pt>
                      <c:pt idx="184">
                        <c:v>5.2965929240327357E-2</c:v>
                      </c:pt>
                      <c:pt idx="185">
                        <c:v>4.0255447436165451E-2</c:v>
                      </c:pt>
                      <c:pt idx="186">
                        <c:v>2.6496192357300993E-2</c:v>
                      </c:pt>
                      <c:pt idx="187">
                        <c:v>6.0399766978075416E-3</c:v>
                      </c:pt>
                      <c:pt idx="188">
                        <c:v>1.0786532840452187E-2</c:v>
                      </c:pt>
                      <c:pt idx="189">
                        <c:v>7.0574775697965775E-3</c:v>
                      </c:pt>
                      <c:pt idx="190">
                        <c:v>5.4228077392776746E-3</c:v>
                      </c:pt>
                      <c:pt idx="191">
                        <c:v>4.8940745766347087E-3</c:v>
                      </c:pt>
                      <c:pt idx="192">
                        <c:v>2.8526000850360583E-3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F5B-4AAD-A96E-3A9A149DD2A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total_sugar_production!$Z$1</c15:sqref>
                        </c15:formulaRef>
                      </c:ext>
                    </c:extLst>
                    <c:strCache>
                      <c:ptCount val="1"/>
                      <c:pt idx="0">
                        <c:v>2015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total_sugar_production!$S$2:$S$228</c15:sqref>
                        </c15:formulaRef>
                      </c:ext>
                    </c:extLst>
                    <c:numCache>
                      <c:formatCode>m/d/yyyy</c:formatCode>
                      <c:ptCount val="227"/>
                      <c:pt idx="0">
                        <c:v>40848</c:v>
                      </c:pt>
                      <c:pt idx="1">
                        <c:v>40849</c:v>
                      </c:pt>
                      <c:pt idx="2">
                        <c:v>40850</c:v>
                      </c:pt>
                      <c:pt idx="3">
                        <c:v>40851</c:v>
                      </c:pt>
                      <c:pt idx="4">
                        <c:v>40852</c:v>
                      </c:pt>
                      <c:pt idx="5">
                        <c:v>40853</c:v>
                      </c:pt>
                      <c:pt idx="6">
                        <c:v>40854</c:v>
                      </c:pt>
                      <c:pt idx="7">
                        <c:v>40855</c:v>
                      </c:pt>
                      <c:pt idx="8">
                        <c:v>40856</c:v>
                      </c:pt>
                      <c:pt idx="9">
                        <c:v>40857</c:v>
                      </c:pt>
                      <c:pt idx="10">
                        <c:v>40858</c:v>
                      </c:pt>
                      <c:pt idx="11">
                        <c:v>40859</c:v>
                      </c:pt>
                      <c:pt idx="12">
                        <c:v>40860</c:v>
                      </c:pt>
                      <c:pt idx="13">
                        <c:v>40861</c:v>
                      </c:pt>
                      <c:pt idx="14">
                        <c:v>40862</c:v>
                      </c:pt>
                      <c:pt idx="15">
                        <c:v>40863</c:v>
                      </c:pt>
                      <c:pt idx="16">
                        <c:v>40864</c:v>
                      </c:pt>
                      <c:pt idx="17">
                        <c:v>40865</c:v>
                      </c:pt>
                      <c:pt idx="18">
                        <c:v>40866</c:v>
                      </c:pt>
                      <c:pt idx="19">
                        <c:v>40867</c:v>
                      </c:pt>
                      <c:pt idx="20">
                        <c:v>40868</c:v>
                      </c:pt>
                      <c:pt idx="21">
                        <c:v>40869</c:v>
                      </c:pt>
                      <c:pt idx="22">
                        <c:v>40870</c:v>
                      </c:pt>
                      <c:pt idx="23">
                        <c:v>40871</c:v>
                      </c:pt>
                      <c:pt idx="24">
                        <c:v>40872</c:v>
                      </c:pt>
                      <c:pt idx="25">
                        <c:v>40873</c:v>
                      </c:pt>
                      <c:pt idx="26">
                        <c:v>40874</c:v>
                      </c:pt>
                      <c:pt idx="27">
                        <c:v>40875</c:v>
                      </c:pt>
                      <c:pt idx="28">
                        <c:v>40876</c:v>
                      </c:pt>
                      <c:pt idx="29">
                        <c:v>40877</c:v>
                      </c:pt>
                      <c:pt idx="30">
                        <c:v>40878</c:v>
                      </c:pt>
                      <c:pt idx="31">
                        <c:v>40879</c:v>
                      </c:pt>
                      <c:pt idx="32">
                        <c:v>40880</c:v>
                      </c:pt>
                      <c:pt idx="33">
                        <c:v>40881</c:v>
                      </c:pt>
                      <c:pt idx="34">
                        <c:v>40882</c:v>
                      </c:pt>
                      <c:pt idx="35">
                        <c:v>40883</c:v>
                      </c:pt>
                      <c:pt idx="36">
                        <c:v>40884</c:v>
                      </c:pt>
                      <c:pt idx="37">
                        <c:v>40885</c:v>
                      </c:pt>
                      <c:pt idx="38">
                        <c:v>40886</c:v>
                      </c:pt>
                      <c:pt idx="39">
                        <c:v>40887</c:v>
                      </c:pt>
                      <c:pt idx="40">
                        <c:v>40888</c:v>
                      </c:pt>
                      <c:pt idx="41">
                        <c:v>40889</c:v>
                      </c:pt>
                      <c:pt idx="42">
                        <c:v>40890</c:v>
                      </c:pt>
                      <c:pt idx="43">
                        <c:v>40891</c:v>
                      </c:pt>
                      <c:pt idx="44">
                        <c:v>40892</c:v>
                      </c:pt>
                      <c:pt idx="45">
                        <c:v>40893</c:v>
                      </c:pt>
                      <c:pt idx="46">
                        <c:v>40894</c:v>
                      </c:pt>
                      <c:pt idx="47">
                        <c:v>40895</c:v>
                      </c:pt>
                      <c:pt idx="48">
                        <c:v>40896</c:v>
                      </c:pt>
                      <c:pt idx="49">
                        <c:v>40897</c:v>
                      </c:pt>
                      <c:pt idx="50">
                        <c:v>40898</c:v>
                      </c:pt>
                      <c:pt idx="51">
                        <c:v>40899</c:v>
                      </c:pt>
                      <c:pt idx="52">
                        <c:v>40900</c:v>
                      </c:pt>
                      <c:pt idx="53">
                        <c:v>40901</c:v>
                      </c:pt>
                      <c:pt idx="54">
                        <c:v>40902</c:v>
                      </c:pt>
                      <c:pt idx="55">
                        <c:v>40903</c:v>
                      </c:pt>
                      <c:pt idx="56">
                        <c:v>40904</c:v>
                      </c:pt>
                      <c:pt idx="57">
                        <c:v>40905</c:v>
                      </c:pt>
                      <c:pt idx="58">
                        <c:v>40906</c:v>
                      </c:pt>
                      <c:pt idx="59">
                        <c:v>40907</c:v>
                      </c:pt>
                      <c:pt idx="60">
                        <c:v>40908</c:v>
                      </c:pt>
                      <c:pt idx="61">
                        <c:v>40909</c:v>
                      </c:pt>
                      <c:pt idx="62">
                        <c:v>40910</c:v>
                      </c:pt>
                      <c:pt idx="63">
                        <c:v>40911</c:v>
                      </c:pt>
                      <c:pt idx="64">
                        <c:v>40912</c:v>
                      </c:pt>
                      <c:pt idx="65">
                        <c:v>40913</c:v>
                      </c:pt>
                      <c:pt idx="66">
                        <c:v>40914</c:v>
                      </c:pt>
                      <c:pt idx="67">
                        <c:v>40915</c:v>
                      </c:pt>
                      <c:pt idx="68">
                        <c:v>40916</c:v>
                      </c:pt>
                      <c:pt idx="69">
                        <c:v>40917</c:v>
                      </c:pt>
                      <c:pt idx="70">
                        <c:v>40918</c:v>
                      </c:pt>
                      <c:pt idx="71">
                        <c:v>40919</c:v>
                      </c:pt>
                      <c:pt idx="72">
                        <c:v>40920</c:v>
                      </c:pt>
                      <c:pt idx="73">
                        <c:v>40921</c:v>
                      </c:pt>
                      <c:pt idx="74">
                        <c:v>40922</c:v>
                      </c:pt>
                      <c:pt idx="75">
                        <c:v>40923</c:v>
                      </c:pt>
                      <c:pt idx="76">
                        <c:v>40924</c:v>
                      </c:pt>
                      <c:pt idx="77">
                        <c:v>40925</c:v>
                      </c:pt>
                      <c:pt idx="78">
                        <c:v>40926</c:v>
                      </c:pt>
                      <c:pt idx="79">
                        <c:v>40927</c:v>
                      </c:pt>
                      <c:pt idx="80">
                        <c:v>40928</c:v>
                      </c:pt>
                      <c:pt idx="81">
                        <c:v>40929</c:v>
                      </c:pt>
                      <c:pt idx="82">
                        <c:v>40930</c:v>
                      </c:pt>
                      <c:pt idx="83">
                        <c:v>40931</c:v>
                      </c:pt>
                      <c:pt idx="84">
                        <c:v>40932</c:v>
                      </c:pt>
                      <c:pt idx="85">
                        <c:v>40933</c:v>
                      </c:pt>
                      <c:pt idx="86">
                        <c:v>40934</c:v>
                      </c:pt>
                      <c:pt idx="87">
                        <c:v>40935</c:v>
                      </c:pt>
                      <c:pt idx="88">
                        <c:v>40936</c:v>
                      </c:pt>
                      <c:pt idx="89">
                        <c:v>40937</c:v>
                      </c:pt>
                      <c:pt idx="90">
                        <c:v>40938</c:v>
                      </c:pt>
                      <c:pt idx="91">
                        <c:v>40939</c:v>
                      </c:pt>
                      <c:pt idx="92">
                        <c:v>40940</c:v>
                      </c:pt>
                      <c:pt idx="93">
                        <c:v>40941</c:v>
                      </c:pt>
                      <c:pt idx="94">
                        <c:v>40942</c:v>
                      </c:pt>
                      <c:pt idx="95">
                        <c:v>40943</c:v>
                      </c:pt>
                      <c:pt idx="96">
                        <c:v>40944</c:v>
                      </c:pt>
                      <c:pt idx="97">
                        <c:v>40945</c:v>
                      </c:pt>
                      <c:pt idx="98">
                        <c:v>40946</c:v>
                      </c:pt>
                      <c:pt idx="99">
                        <c:v>40947</c:v>
                      </c:pt>
                      <c:pt idx="100">
                        <c:v>40948</c:v>
                      </c:pt>
                      <c:pt idx="101">
                        <c:v>40949</c:v>
                      </c:pt>
                      <c:pt idx="102">
                        <c:v>40950</c:v>
                      </c:pt>
                      <c:pt idx="103">
                        <c:v>40951</c:v>
                      </c:pt>
                      <c:pt idx="104">
                        <c:v>40952</c:v>
                      </c:pt>
                      <c:pt idx="105">
                        <c:v>40953</c:v>
                      </c:pt>
                      <c:pt idx="106">
                        <c:v>40954</c:v>
                      </c:pt>
                      <c:pt idx="107">
                        <c:v>40955</c:v>
                      </c:pt>
                      <c:pt idx="108">
                        <c:v>40956</c:v>
                      </c:pt>
                      <c:pt idx="109">
                        <c:v>40957</c:v>
                      </c:pt>
                      <c:pt idx="110">
                        <c:v>40958</c:v>
                      </c:pt>
                      <c:pt idx="111">
                        <c:v>40959</c:v>
                      </c:pt>
                      <c:pt idx="112">
                        <c:v>40960</c:v>
                      </c:pt>
                      <c:pt idx="113">
                        <c:v>40961</c:v>
                      </c:pt>
                      <c:pt idx="114">
                        <c:v>40962</c:v>
                      </c:pt>
                      <c:pt idx="115">
                        <c:v>40963</c:v>
                      </c:pt>
                      <c:pt idx="116">
                        <c:v>40964</c:v>
                      </c:pt>
                      <c:pt idx="117">
                        <c:v>40965</c:v>
                      </c:pt>
                      <c:pt idx="118">
                        <c:v>40966</c:v>
                      </c:pt>
                      <c:pt idx="119">
                        <c:v>40967</c:v>
                      </c:pt>
                      <c:pt idx="120">
                        <c:v>40968</c:v>
                      </c:pt>
                      <c:pt idx="121">
                        <c:v>40969</c:v>
                      </c:pt>
                      <c:pt idx="122">
                        <c:v>40970</c:v>
                      </c:pt>
                      <c:pt idx="123">
                        <c:v>40971</c:v>
                      </c:pt>
                      <c:pt idx="124">
                        <c:v>40972</c:v>
                      </c:pt>
                      <c:pt idx="125">
                        <c:v>40973</c:v>
                      </c:pt>
                      <c:pt idx="126">
                        <c:v>40974</c:v>
                      </c:pt>
                      <c:pt idx="127">
                        <c:v>40975</c:v>
                      </c:pt>
                      <c:pt idx="128">
                        <c:v>40976</c:v>
                      </c:pt>
                      <c:pt idx="129">
                        <c:v>40977</c:v>
                      </c:pt>
                      <c:pt idx="130">
                        <c:v>40978</c:v>
                      </c:pt>
                      <c:pt idx="131">
                        <c:v>40979</c:v>
                      </c:pt>
                      <c:pt idx="132">
                        <c:v>40980</c:v>
                      </c:pt>
                      <c:pt idx="133">
                        <c:v>40981</c:v>
                      </c:pt>
                      <c:pt idx="134">
                        <c:v>40982</c:v>
                      </c:pt>
                      <c:pt idx="135">
                        <c:v>40983</c:v>
                      </c:pt>
                      <c:pt idx="136">
                        <c:v>40984</c:v>
                      </c:pt>
                      <c:pt idx="137">
                        <c:v>40985</c:v>
                      </c:pt>
                      <c:pt idx="138">
                        <c:v>40986</c:v>
                      </c:pt>
                      <c:pt idx="139">
                        <c:v>40987</c:v>
                      </c:pt>
                      <c:pt idx="140">
                        <c:v>40988</c:v>
                      </c:pt>
                      <c:pt idx="141">
                        <c:v>40989</c:v>
                      </c:pt>
                      <c:pt idx="142">
                        <c:v>40990</c:v>
                      </c:pt>
                      <c:pt idx="143">
                        <c:v>40991</c:v>
                      </c:pt>
                      <c:pt idx="144">
                        <c:v>40992</c:v>
                      </c:pt>
                      <c:pt idx="145">
                        <c:v>40993</c:v>
                      </c:pt>
                      <c:pt idx="146">
                        <c:v>40994</c:v>
                      </c:pt>
                      <c:pt idx="147">
                        <c:v>40995</c:v>
                      </c:pt>
                      <c:pt idx="148">
                        <c:v>40996</c:v>
                      </c:pt>
                      <c:pt idx="149">
                        <c:v>40997</c:v>
                      </c:pt>
                      <c:pt idx="150">
                        <c:v>40998</c:v>
                      </c:pt>
                      <c:pt idx="151">
                        <c:v>40999</c:v>
                      </c:pt>
                      <c:pt idx="152">
                        <c:v>41000</c:v>
                      </c:pt>
                      <c:pt idx="153">
                        <c:v>41001</c:v>
                      </c:pt>
                      <c:pt idx="154">
                        <c:v>41002</c:v>
                      </c:pt>
                      <c:pt idx="155">
                        <c:v>41003</c:v>
                      </c:pt>
                      <c:pt idx="156">
                        <c:v>41004</c:v>
                      </c:pt>
                      <c:pt idx="157">
                        <c:v>41005</c:v>
                      </c:pt>
                      <c:pt idx="158">
                        <c:v>41006</c:v>
                      </c:pt>
                      <c:pt idx="159">
                        <c:v>41007</c:v>
                      </c:pt>
                      <c:pt idx="160">
                        <c:v>41008</c:v>
                      </c:pt>
                      <c:pt idx="161">
                        <c:v>41009</c:v>
                      </c:pt>
                      <c:pt idx="162">
                        <c:v>41010</c:v>
                      </c:pt>
                      <c:pt idx="163">
                        <c:v>41011</c:v>
                      </c:pt>
                      <c:pt idx="164">
                        <c:v>41012</c:v>
                      </c:pt>
                      <c:pt idx="165">
                        <c:v>41013</c:v>
                      </c:pt>
                      <c:pt idx="166">
                        <c:v>41014</c:v>
                      </c:pt>
                      <c:pt idx="167">
                        <c:v>41015</c:v>
                      </c:pt>
                      <c:pt idx="168">
                        <c:v>41016</c:v>
                      </c:pt>
                      <c:pt idx="169">
                        <c:v>41017</c:v>
                      </c:pt>
                      <c:pt idx="170">
                        <c:v>41018</c:v>
                      </c:pt>
                      <c:pt idx="171">
                        <c:v>41019</c:v>
                      </c:pt>
                      <c:pt idx="172">
                        <c:v>41020</c:v>
                      </c:pt>
                      <c:pt idx="173">
                        <c:v>41021</c:v>
                      </c:pt>
                      <c:pt idx="174">
                        <c:v>41022</c:v>
                      </c:pt>
                      <c:pt idx="175">
                        <c:v>41023</c:v>
                      </c:pt>
                      <c:pt idx="176">
                        <c:v>41024</c:v>
                      </c:pt>
                      <c:pt idx="177">
                        <c:v>41025</c:v>
                      </c:pt>
                      <c:pt idx="178">
                        <c:v>41026</c:v>
                      </c:pt>
                      <c:pt idx="179">
                        <c:v>41027</c:v>
                      </c:pt>
                      <c:pt idx="180">
                        <c:v>41028</c:v>
                      </c:pt>
                      <c:pt idx="181">
                        <c:v>41029</c:v>
                      </c:pt>
                      <c:pt idx="182">
                        <c:v>41030</c:v>
                      </c:pt>
                      <c:pt idx="183">
                        <c:v>41031</c:v>
                      </c:pt>
                      <c:pt idx="184">
                        <c:v>41032</c:v>
                      </c:pt>
                      <c:pt idx="185">
                        <c:v>41033</c:v>
                      </c:pt>
                      <c:pt idx="186">
                        <c:v>41034</c:v>
                      </c:pt>
                      <c:pt idx="187">
                        <c:v>41035</c:v>
                      </c:pt>
                      <c:pt idx="188">
                        <c:v>41036</c:v>
                      </c:pt>
                      <c:pt idx="189">
                        <c:v>41037</c:v>
                      </c:pt>
                      <c:pt idx="190">
                        <c:v>41038</c:v>
                      </c:pt>
                      <c:pt idx="191">
                        <c:v>41039</c:v>
                      </c:pt>
                      <c:pt idx="192">
                        <c:v>41040</c:v>
                      </c:pt>
                      <c:pt idx="193">
                        <c:v>41041</c:v>
                      </c:pt>
                      <c:pt idx="194">
                        <c:v>41042</c:v>
                      </c:pt>
                      <c:pt idx="195">
                        <c:v>41043</c:v>
                      </c:pt>
                      <c:pt idx="196">
                        <c:v>41044</c:v>
                      </c:pt>
                      <c:pt idx="197">
                        <c:v>41045</c:v>
                      </c:pt>
                      <c:pt idx="198">
                        <c:v>41046</c:v>
                      </c:pt>
                      <c:pt idx="199">
                        <c:v>41047</c:v>
                      </c:pt>
                      <c:pt idx="200">
                        <c:v>41048</c:v>
                      </c:pt>
                      <c:pt idx="201">
                        <c:v>41049</c:v>
                      </c:pt>
                      <c:pt idx="202">
                        <c:v>41050</c:v>
                      </c:pt>
                      <c:pt idx="203">
                        <c:v>41051</c:v>
                      </c:pt>
                      <c:pt idx="204">
                        <c:v>41052</c:v>
                      </c:pt>
                      <c:pt idx="205">
                        <c:v>41053</c:v>
                      </c:pt>
                      <c:pt idx="206">
                        <c:v>41054</c:v>
                      </c:pt>
                      <c:pt idx="207">
                        <c:v>41055</c:v>
                      </c:pt>
                      <c:pt idx="208">
                        <c:v>41056</c:v>
                      </c:pt>
                      <c:pt idx="209">
                        <c:v>41057</c:v>
                      </c:pt>
                      <c:pt idx="210">
                        <c:v>41058</c:v>
                      </c:pt>
                      <c:pt idx="211">
                        <c:v>41059</c:v>
                      </c:pt>
                      <c:pt idx="212">
                        <c:v>41060</c:v>
                      </c:pt>
                      <c:pt idx="213">
                        <c:v>41061</c:v>
                      </c:pt>
                      <c:pt idx="214">
                        <c:v>41062</c:v>
                      </c:pt>
                      <c:pt idx="215">
                        <c:v>41063</c:v>
                      </c:pt>
                      <c:pt idx="216">
                        <c:v>41064</c:v>
                      </c:pt>
                      <c:pt idx="217">
                        <c:v>41065</c:v>
                      </c:pt>
                      <c:pt idx="218">
                        <c:v>41066</c:v>
                      </c:pt>
                      <c:pt idx="219">
                        <c:v>41067</c:v>
                      </c:pt>
                      <c:pt idx="220">
                        <c:v>41068</c:v>
                      </c:pt>
                      <c:pt idx="221">
                        <c:v>41069</c:v>
                      </c:pt>
                      <c:pt idx="222">
                        <c:v>41070</c:v>
                      </c:pt>
                      <c:pt idx="223">
                        <c:v>41071</c:v>
                      </c:pt>
                      <c:pt idx="224">
                        <c:v>41072</c:v>
                      </c:pt>
                      <c:pt idx="225">
                        <c:v>41073</c:v>
                      </c:pt>
                      <c:pt idx="226">
                        <c:v>41074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total_sugar_production!$Z$2:$Z$228</c15:sqref>
                        </c15:formulaRef>
                      </c:ext>
                    </c:extLst>
                    <c:numCache>
                      <c:formatCode>0.0%</c:formatCode>
                      <c:ptCount val="227"/>
                      <c:pt idx="24">
                        <c:v>4.1648034897799537E-4</c:v>
                      </c:pt>
                      <c:pt idx="25">
                        <c:v>4.0524611180065874E-3</c:v>
                      </c:pt>
                      <c:pt idx="26">
                        <c:v>8.7502417459840685E-3</c:v>
                      </c:pt>
                      <c:pt idx="27">
                        <c:v>1.137721837777545E-2</c:v>
                      </c:pt>
                      <c:pt idx="28">
                        <c:v>1.4657728149030236E-2</c:v>
                      </c:pt>
                      <c:pt idx="29">
                        <c:v>2.9209362862529061E-2</c:v>
                      </c:pt>
                      <c:pt idx="30">
                        <c:v>3.9178761683271827E-2</c:v>
                      </c:pt>
                      <c:pt idx="31">
                        <c:v>6.5837217028456047E-2</c:v>
                      </c:pt>
                      <c:pt idx="32">
                        <c:v>8.9158048017537059E-2</c:v>
                      </c:pt>
                      <c:pt idx="33">
                        <c:v>0.1143995873624888</c:v>
                      </c:pt>
                      <c:pt idx="34">
                        <c:v>0.13707422468292801</c:v>
                      </c:pt>
                      <c:pt idx="35">
                        <c:v>0.18173947449129529</c:v>
                      </c:pt>
                      <c:pt idx="36">
                        <c:v>0.22582833349915254</c:v>
                      </c:pt>
                      <c:pt idx="37">
                        <c:v>0.2780147319970197</c:v>
                      </c:pt>
                      <c:pt idx="38">
                        <c:v>0.29121950457447232</c:v>
                      </c:pt>
                      <c:pt idx="39">
                        <c:v>0.34858029058679152</c:v>
                      </c:pt>
                      <c:pt idx="40">
                        <c:v>0.39046316258577213</c:v>
                      </c:pt>
                      <c:pt idx="41">
                        <c:v>0.40910224207418866</c:v>
                      </c:pt>
                      <c:pt idx="42">
                        <c:v>0.4488977529924531</c:v>
                      </c:pt>
                      <c:pt idx="43">
                        <c:v>0.45435197514204839</c:v>
                      </c:pt>
                      <c:pt idx="44">
                        <c:v>0.44894897349755003</c:v>
                      </c:pt>
                      <c:pt idx="45">
                        <c:v>0.4708403127185864</c:v>
                      </c:pt>
                      <c:pt idx="46">
                        <c:v>0.52428944639921637</c:v>
                      </c:pt>
                      <c:pt idx="47">
                        <c:v>0.541297934350086</c:v>
                      </c:pt>
                      <c:pt idx="48">
                        <c:v>0.57158239986242809</c:v>
                      </c:pt>
                      <c:pt idx="49">
                        <c:v>0.57589729033748682</c:v>
                      </c:pt>
                      <c:pt idx="50">
                        <c:v>0.64208375539258256</c:v>
                      </c:pt>
                      <c:pt idx="51">
                        <c:v>0.61438919699136285</c:v>
                      </c:pt>
                      <c:pt idx="52">
                        <c:v>0.66019680773698797</c:v>
                      </c:pt>
                      <c:pt idx="53">
                        <c:v>0.66720695442557543</c:v>
                      </c:pt>
                      <c:pt idx="54">
                        <c:v>0.68384213334875876</c:v>
                      </c:pt>
                      <c:pt idx="55">
                        <c:v>0.71435235682915654</c:v>
                      </c:pt>
                      <c:pt idx="56">
                        <c:v>0.77139142648545234</c:v>
                      </c:pt>
                      <c:pt idx="57">
                        <c:v>0.77010200782563565</c:v>
                      </c:pt>
                      <c:pt idx="58">
                        <c:v>0.80034968943350449</c:v>
                      </c:pt>
                      <c:pt idx="59">
                        <c:v>0.76134269560156176</c:v>
                      </c:pt>
                      <c:pt idx="60">
                        <c:v>0.58186003049256596</c:v>
                      </c:pt>
                      <c:pt idx="61">
                        <c:v>0.33401037643653042</c:v>
                      </c:pt>
                      <c:pt idx="62">
                        <c:v>0.22642338455802355</c:v>
                      </c:pt>
                      <c:pt idx="63">
                        <c:v>0.29379157365568326</c:v>
                      </c:pt>
                      <c:pt idx="64">
                        <c:v>0.49648122140566164</c:v>
                      </c:pt>
                      <c:pt idx="65">
                        <c:v>0.7860245656762227</c:v>
                      </c:pt>
                      <c:pt idx="66">
                        <c:v>0.8645722575013628</c:v>
                      </c:pt>
                      <c:pt idx="67">
                        <c:v>0.93811224915704683</c:v>
                      </c:pt>
                      <c:pt idx="68">
                        <c:v>0.93116382153264243</c:v>
                      </c:pt>
                      <c:pt idx="69">
                        <c:v>0.93399625141722276</c:v>
                      </c:pt>
                      <c:pt idx="70">
                        <c:v>0.9131639424435023</c:v>
                      </c:pt>
                      <c:pt idx="71">
                        <c:v>0.88494561586275544</c:v>
                      </c:pt>
                      <c:pt idx="72">
                        <c:v>0.91805583822665282</c:v>
                      </c:pt>
                      <c:pt idx="73">
                        <c:v>0.93287310466065154</c:v>
                      </c:pt>
                      <c:pt idx="74">
                        <c:v>0.93784706749843505</c:v>
                      </c:pt>
                      <c:pt idx="75">
                        <c:v>0.9241967076847708</c:v>
                      </c:pt>
                      <c:pt idx="76">
                        <c:v>0.93697901062809186</c:v>
                      </c:pt>
                      <c:pt idx="77">
                        <c:v>0.91956370134881305</c:v>
                      </c:pt>
                      <c:pt idx="78">
                        <c:v>0.91986770084543468</c:v>
                      </c:pt>
                      <c:pt idx="79">
                        <c:v>0.92265979826063238</c:v>
                      </c:pt>
                      <c:pt idx="80">
                        <c:v>0.92240518440140573</c:v>
                      </c:pt>
                      <c:pt idx="81">
                        <c:v>0.90309282098058574</c:v>
                      </c:pt>
                      <c:pt idx="82">
                        <c:v>0.89360719541640421</c:v>
                      </c:pt>
                      <c:pt idx="83">
                        <c:v>0.89952147602299171</c:v>
                      </c:pt>
                      <c:pt idx="84">
                        <c:v>0.88711831560184284</c:v>
                      </c:pt>
                      <c:pt idx="85">
                        <c:v>0.87052195451666992</c:v>
                      </c:pt>
                      <c:pt idx="86">
                        <c:v>0.88589501276467886</c:v>
                      </c:pt>
                      <c:pt idx="87">
                        <c:v>0.78989643946086419</c:v>
                      </c:pt>
                      <c:pt idx="88">
                        <c:v>0.75841795975435333</c:v>
                      </c:pt>
                      <c:pt idx="89">
                        <c:v>0.77795645330978447</c:v>
                      </c:pt>
                      <c:pt idx="90">
                        <c:v>0.81136556004383553</c:v>
                      </c:pt>
                      <c:pt idx="91">
                        <c:v>0.8799350162561107</c:v>
                      </c:pt>
                      <c:pt idx="92">
                        <c:v>0.8915331025064176</c:v>
                      </c:pt>
                      <c:pt idx="93">
                        <c:v>0.911793850189901</c:v>
                      </c:pt>
                      <c:pt idx="94">
                        <c:v>0.90364624996966569</c:v>
                      </c:pt>
                      <c:pt idx="95">
                        <c:v>0.95437539134288718</c:v>
                      </c:pt>
                      <c:pt idx="96">
                        <c:v>0.99372009603803257</c:v>
                      </c:pt>
                      <c:pt idx="97">
                        <c:v>0.9547112586833405</c:v>
                      </c:pt>
                      <c:pt idx="98">
                        <c:v>0.93312906005052221</c:v>
                      </c:pt>
                      <c:pt idx="99">
                        <c:v>0.82039181955392282</c:v>
                      </c:pt>
                      <c:pt idx="100">
                        <c:v>0.80783980981770487</c:v>
                      </c:pt>
                      <c:pt idx="101">
                        <c:v>0.91605945888800866</c:v>
                      </c:pt>
                      <c:pt idx="102">
                        <c:v>0.9813199302594634</c:v>
                      </c:pt>
                      <c:pt idx="103">
                        <c:v>0.97802366832205678</c:v>
                      </c:pt>
                      <c:pt idx="104">
                        <c:v>0.9973557306055989</c:v>
                      </c:pt>
                      <c:pt idx="105">
                        <c:v>0.98702514846310507</c:v>
                      </c:pt>
                      <c:pt idx="106">
                        <c:v>1</c:v>
                      </c:pt>
                      <c:pt idx="107">
                        <c:v>0.97099403049162336</c:v>
                      </c:pt>
                      <c:pt idx="108">
                        <c:v>0.97627238230267877</c:v>
                      </c:pt>
                      <c:pt idx="109">
                        <c:v>0.94316079244300821</c:v>
                      </c:pt>
                      <c:pt idx="110">
                        <c:v>0.97373071836414615</c:v>
                      </c:pt>
                      <c:pt idx="111">
                        <c:v>0.98927335473926625</c:v>
                      </c:pt>
                      <c:pt idx="112">
                        <c:v>0.98150410943290423</c:v>
                      </c:pt>
                      <c:pt idx="113">
                        <c:v>0.99734119014454636</c:v>
                      </c:pt>
                      <c:pt idx="114">
                        <c:v>0.99608009941868825</c:v>
                      </c:pt>
                      <c:pt idx="115">
                        <c:v>0.9731678467303897</c:v>
                      </c:pt>
                      <c:pt idx="116">
                        <c:v>0.9442180743730022</c:v>
                      </c:pt>
                      <c:pt idx="117">
                        <c:v>0.94989462709626127</c:v>
                      </c:pt>
                      <c:pt idx="118">
                        <c:v>0.96161300104169811</c:v>
                      </c:pt>
                      <c:pt idx="119">
                        <c:v>0.93520577543651806</c:v>
                      </c:pt>
                      <c:pt idx="120">
                        <c:v>0.92159906297116023</c:v>
                      </c:pt>
                      <c:pt idx="121">
                        <c:v>0.8741653959270298</c:v>
                      </c:pt>
                      <c:pt idx="122">
                        <c:v>0.84692135813273772</c:v>
                      </c:pt>
                      <c:pt idx="123">
                        <c:v>0.88145717749831198</c:v>
                      </c:pt>
                      <c:pt idx="124">
                        <c:v>0.85561666636304012</c:v>
                      </c:pt>
                      <c:pt idx="125">
                        <c:v>0.82593635700778933</c:v>
                      </c:pt>
                      <c:pt idx="126">
                        <c:v>0.8148260339858322</c:v>
                      </c:pt>
                      <c:pt idx="127">
                        <c:v>0.84117796256378952</c:v>
                      </c:pt>
                      <c:pt idx="128">
                        <c:v>0.78119612861954468</c:v>
                      </c:pt>
                      <c:pt idx="129">
                        <c:v>0.76488885440340393</c:v>
                      </c:pt>
                      <c:pt idx="130">
                        <c:v>0.77168963576275407</c:v>
                      </c:pt>
                      <c:pt idx="131">
                        <c:v>0.70557672986157705</c:v>
                      </c:pt>
                      <c:pt idx="132">
                        <c:v>0.67253053745654989</c:v>
                      </c:pt>
                      <c:pt idx="133">
                        <c:v>0.62667500377469565</c:v>
                      </c:pt>
                      <c:pt idx="134">
                        <c:v>0.59513644946088962</c:v>
                      </c:pt>
                      <c:pt idx="135">
                        <c:v>0.57215499975701045</c:v>
                      </c:pt>
                      <c:pt idx="136">
                        <c:v>0.52991911479058895</c:v>
                      </c:pt>
                      <c:pt idx="137">
                        <c:v>0.49079269876713127</c:v>
                      </c:pt>
                      <c:pt idx="138">
                        <c:v>0.45343718973049191</c:v>
                      </c:pt>
                      <c:pt idx="139">
                        <c:v>0.41999149815779951</c:v>
                      </c:pt>
                      <c:pt idx="140">
                        <c:v>0.3670947808270037</c:v>
                      </c:pt>
                      <c:pt idx="141">
                        <c:v>0.34172415161494812</c:v>
                      </c:pt>
                      <c:pt idx="142">
                        <c:v>0.31172046413670262</c:v>
                      </c:pt>
                      <c:pt idx="143">
                        <c:v>0.28878074036307505</c:v>
                      </c:pt>
                      <c:pt idx="144">
                        <c:v>0.27971246930653521</c:v>
                      </c:pt>
                      <c:pt idx="145">
                        <c:v>0.26740389977763235</c:v>
                      </c:pt>
                      <c:pt idx="146">
                        <c:v>0.21927665274086519</c:v>
                      </c:pt>
                      <c:pt idx="147">
                        <c:v>0.19601706478895942</c:v>
                      </c:pt>
                      <c:pt idx="148">
                        <c:v>0.15933864790069391</c:v>
                      </c:pt>
                      <c:pt idx="149">
                        <c:v>0.13880118139515471</c:v>
                      </c:pt>
                      <c:pt idx="150">
                        <c:v>0.13513001790337373</c:v>
                      </c:pt>
                      <c:pt idx="151">
                        <c:v>0.12804132675995972</c:v>
                      </c:pt>
                      <c:pt idx="152">
                        <c:v>7.9272473223802473E-2</c:v>
                      </c:pt>
                      <c:pt idx="153">
                        <c:v>5.3712108304976851E-2</c:v>
                      </c:pt>
                      <c:pt idx="154">
                        <c:v>5.4497301857332626E-2</c:v>
                      </c:pt>
                      <c:pt idx="155">
                        <c:v>2.2652999729576288E-2</c:v>
                      </c:pt>
                      <c:pt idx="156">
                        <c:v>1.9756635091507602E-2</c:v>
                      </c:pt>
                      <c:pt idx="157">
                        <c:v>1.7204308148199409E-2</c:v>
                      </c:pt>
                      <c:pt idx="158">
                        <c:v>1.114638855842293E-2</c:v>
                      </c:pt>
                      <c:pt idx="159">
                        <c:v>6.0253766531200154E-3</c:v>
                      </c:pt>
                      <c:pt idx="160">
                        <c:v>4.2539503641455681E-3</c:v>
                      </c:pt>
                      <c:pt idx="161">
                        <c:v>8.9776961011589964E-3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F5B-4AAD-A96E-3A9A149DD2A0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total_sugar_production!$AB$1</c15:sqref>
                        </c15:formulaRef>
                      </c:ext>
                    </c:extLst>
                    <c:strCache>
                      <c:ptCount val="1"/>
                      <c:pt idx="0">
                        <c:v>2016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total_sugar_production!$S$2:$S$228</c15:sqref>
                        </c15:formulaRef>
                      </c:ext>
                    </c:extLst>
                    <c:numCache>
                      <c:formatCode>m/d/yyyy</c:formatCode>
                      <c:ptCount val="227"/>
                      <c:pt idx="0">
                        <c:v>40848</c:v>
                      </c:pt>
                      <c:pt idx="1">
                        <c:v>40849</c:v>
                      </c:pt>
                      <c:pt idx="2">
                        <c:v>40850</c:v>
                      </c:pt>
                      <c:pt idx="3">
                        <c:v>40851</c:v>
                      </c:pt>
                      <c:pt idx="4">
                        <c:v>40852</c:v>
                      </c:pt>
                      <c:pt idx="5">
                        <c:v>40853</c:v>
                      </c:pt>
                      <c:pt idx="6">
                        <c:v>40854</c:v>
                      </c:pt>
                      <c:pt idx="7">
                        <c:v>40855</c:v>
                      </c:pt>
                      <c:pt idx="8">
                        <c:v>40856</c:v>
                      </c:pt>
                      <c:pt idx="9">
                        <c:v>40857</c:v>
                      </c:pt>
                      <c:pt idx="10">
                        <c:v>40858</c:v>
                      </c:pt>
                      <c:pt idx="11">
                        <c:v>40859</c:v>
                      </c:pt>
                      <c:pt idx="12">
                        <c:v>40860</c:v>
                      </c:pt>
                      <c:pt idx="13">
                        <c:v>40861</c:v>
                      </c:pt>
                      <c:pt idx="14">
                        <c:v>40862</c:v>
                      </c:pt>
                      <c:pt idx="15">
                        <c:v>40863</c:v>
                      </c:pt>
                      <c:pt idx="16">
                        <c:v>40864</c:v>
                      </c:pt>
                      <c:pt idx="17">
                        <c:v>40865</c:v>
                      </c:pt>
                      <c:pt idx="18">
                        <c:v>40866</c:v>
                      </c:pt>
                      <c:pt idx="19">
                        <c:v>40867</c:v>
                      </c:pt>
                      <c:pt idx="20">
                        <c:v>40868</c:v>
                      </c:pt>
                      <c:pt idx="21">
                        <c:v>40869</c:v>
                      </c:pt>
                      <c:pt idx="22">
                        <c:v>40870</c:v>
                      </c:pt>
                      <c:pt idx="23">
                        <c:v>40871</c:v>
                      </c:pt>
                      <c:pt idx="24">
                        <c:v>40872</c:v>
                      </c:pt>
                      <c:pt idx="25">
                        <c:v>40873</c:v>
                      </c:pt>
                      <c:pt idx="26">
                        <c:v>40874</c:v>
                      </c:pt>
                      <c:pt idx="27">
                        <c:v>40875</c:v>
                      </c:pt>
                      <c:pt idx="28">
                        <c:v>40876</c:v>
                      </c:pt>
                      <c:pt idx="29">
                        <c:v>40877</c:v>
                      </c:pt>
                      <c:pt idx="30">
                        <c:v>40878</c:v>
                      </c:pt>
                      <c:pt idx="31">
                        <c:v>40879</c:v>
                      </c:pt>
                      <c:pt idx="32">
                        <c:v>40880</c:v>
                      </c:pt>
                      <c:pt idx="33">
                        <c:v>40881</c:v>
                      </c:pt>
                      <c:pt idx="34">
                        <c:v>40882</c:v>
                      </c:pt>
                      <c:pt idx="35">
                        <c:v>40883</c:v>
                      </c:pt>
                      <c:pt idx="36">
                        <c:v>40884</c:v>
                      </c:pt>
                      <c:pt idx="37">
                        <c:v>40885</c:v>
                      </c:pt>
                      <c:pt idx="38">
                        <c:v>40886</c:v>
                      </c:pt>
                      <c:pt idx="39">
                        <c:v>40887</c:v>
                      </c:pt>
                      <c:pt idx="40">
                        <c:v>40888</c:v>
                      </c:pt>
                      <c:pt idx="41">
                        <c:v>40889</c:v>
                      </c:pt>
                      <c:pt idx="42">
                        <c:v>40890</c:v>
                      </c:pt>
                      <c:pt idx="43">
                        <c:v>40891</c:v>
                      </c:pt>
                      <c:pt idx="44">
                        <c:v>40892</c:v>
                      </c:pt>
                      <c:pt idx="45">
                        <c:v>40893</c:v>
                      </c:pt>
                      <c:pt idx="46">
                        <c:v>40894</c:v>
                      </c:pt>
                      <c:pt idx="47">
                        <c:v>40895</c:v>
                      </c:pt>
                      <c:pt idx="48">
                        <c:v>40896</c:v>
                      </c:pt>
                      <c:pt idx="49">
                        <c:v>40897</c:v>
                      </c:pt>
                      <c:pt idx="50">
                        <c:v>40898</c:v>
                      </c:pt>
                      <c:pt idx="51">
                        <c:v>40899</c:v>
                      </c:pt>
                      <c:pt idx="52">
                        <c:v>40900</c:v>
                      </c:pt>
                      <c:pt idx="53">
                        <c:v>40901</c:v>
                      </c:pt>
                      <c:pt idx="54">
                        <c:v>40902</c:v>
                      </c:pt>
                      <c:pt idx="55">
                        <c:v>40903</c:v>
                      </c:pt>
                      <c:pt idx="56">
                        <c:v>40904</c:v>
                      </c:pt>
                      <c:pt idx="57">
                        <c:v>40905</c:v>
                      </c:pt>
                      <c:pt idx="58">
                        <c:v>40906</c:v>
                      </c:pt>
                      <c:pt idx="59">
                        <c:v>40907</c:v>
                      </c:pt>
                      <c:pt idx="60">
                        <c:v>40908</c:v>
                      </c:pt>
                      <c:pt idx="61">
                        <c:v>40909</c:v>
                      </c:pt>
                      <c:pt idx="62">
                        <c:v>40910</c:v>
                      </c:pt>
                      <c:pt idx="63">
                        <c:v>40911</c:v>
                      </c:pt>
                      <c:pt idx="64">
                        <c:v>40912</c:v>
                      </c:pt>
                      <c:pt idx="65">
                        <c:v>40913</c:v>
                      </c:pt>
                      <c:pt idx="66">
                        <c:v>40914</c:v>
                      </c:pt>
                      <c:pt idx="67">
                        <c:v>40915</c:v>
                      </c:pt>
                      <c:pt idx="68">
                        <c:v>40916</c:v>
                      </c:pt>
                      <c:pt idx="69">
                        <c:v>40917</c:v>
                      </c:pt>
                      <c:pt idx="70">
                        <c:v>40918</c:v>
                      </c:pt>
                      <c:pt idx="71">
                        <c:v>40919</c:v>
                      </c:pt>
                      <c:pt idx="72">
                        <c:v>40920</c:v>
                      </c:pt>
                      <c:pt idx="73">
                        <c:v>40921</c:v>
                      </c:pt>
                      <c:pt idx="74">
                        <c:v>40922</c:v>
                      </c:pt>
                      <c:pt idx="75">
                        <c:v>40923</c:v>
                      </c:pt>
                      <c:pt idx="76">
                        <c:v>40924</c:v>
                      </c:pt>
                      <c:pt idx="77">
                        <c:v>40925</c:v>
                      </c:pt>
                      <c:pt idx="78">
                        <c:v>40926</c:v>
                      </c:pt>
                      <c:pt idx="79">
                        <c:v>40927</c:v>
                      </c:pt>
                      <c:pt idx="80">
                        <c:v>40928</c:v>
                      </c:pt>
                      <c:pt idx="81">
                        <c:v>40929</c:v>
                      </c:pt>
                      <c:pt idx="82">
                        <c:v>40930</c:v>
                      </c:pt>
                      <c:pt idx="83">
                        <c:v>40931</c:v>
                      </c:pt>
                      <c:pt idx="84">
                        <c:v>40932</c:v>
                      </c:pt>
                      <c:pt idx="85">
                        <c:v>40933</c:v>
                      </c:pt>
                      <c:pt idx="86">
                        <c:v>40934</c:v>
                      </c:pt>
                      <c:pt idx="87">
                        <c:v>40935</c:v>
                      </c:pt>
                      <c:pt idx="88">
                        <c:v>40936</c:v>
                      </c:pt>
                      <c:pt idx="89">
                        <c:v>40937</c:v>
                      </c:pt>
                      <c:pt idx="90">
                        <c:v>40938</c:v>
                      </c:pt>
                      <c:pt idx="91">
                        <c:v>40939</c:v>
                      </c:pt>
                      <c:pt idx="92">
                        <c:v>40940</c:v>
                      </c:pt>
                      <c:pt idx="93">
                        <c:v>40941</c:v>
                      </c:pt>
                      <c:pt idx="94">
                        <c:v>40942</c:v>
                      </c:pt>
                      <c:pt idx="95">
                        <c:v>40943</c:v>
                      </c:pt>
                      <c:pt idx="96">
                        <c:v>40944</c:v>
                      </c:pt>
                      <c:pt idx="97">
                        <c:v>40945</c:v>
                      </c:pt>
                      <c:pt idx="98">
                        <c:v>40946</c:v>
                      </c:pt>
                      <c:pt idx="99">
                        <c:v>40947</c:v>
                      </c:pt>
                      <c:pt idx="100">
                        <c:v>40948</c:v>
                      </c:pt>
                      <c:pt idx="101">
                        <c:v>40949</c:v>
                      </c:pt>
                      <c:pt idx="102">
                        <c:v>40950</c:v>
                      </c:pt>
                      <c:pt idx="103">
                        <c:v>40951</c:v>
                      </c:pt>
                      <c:pt idx="104">
                        <c:v>40952</c:v>
                      </c:pt>
                      <c:pt idx="105">
                        <c:v>40953</c:v>
                      </c:pt>
                      <c:pt idx="106">
                        <c:v>40954</c:v>
                      </c:pt>
                      <c:pt idx="107">
                        <c:v>40955</c:v>
                      </c:pt>
                      <c:pt idx="108">
                        <c:v>40956</c:v>
                      </c:pt>
                      <c:pt idx="109">
                        <c:v>40957</c:v>
                      </c:pt>
                      <c:pt idx="110">
                        <c:v>40958</c:v>
                      </c:pt>
                      <c:pt idx="111">
                        <c:v>40959</c:v>
                      </c:pt>
                      <c:pt idx="112">
                        <c:v>40960</c:v>
                      </c:pt>
                      <c:pt idx="113">
                        <c:v>40961</c:v>
                      </c:pt>
                      <c:pt idx="114">
                        <c:v>40962</c:v>
                      </c:pt>
                      <c:pt idx="115">
                        <c:v>40963</c:v>
                      </c:pt>
                      <c:pt idx="116">
                        <c:v>40964</c:v>
                      </c:pt>
                      <c:pt idx="117">
                        <c:v>40965</c:v>
                      </c:pt>
                      <c:pt idx="118">
                        <c:v>40966</c:v>
                      </c:pt>
                      <c:pt idx="119">
                        <c:v>40967</c:v>
                      </c:pt>
                      <c:pt idx="120">
                        <c:v>40968</c:v>
                      </c:pt>
                      <c:pt idx="121">
                        <c:v>40969</c:v>
                      </c:pt>
                      <c:pt idx="122">
                        <c:v>40970</c:v>
                      </c:pt>
                      <c:pt idx="123">
                        <c:v>40971</c:v>
                      </c:pt>
                      <c:pt idx="124">
                        <c:v>40972</c:v>
                      </c:pt>
                      <c:pt idx="125">
                        <c:v>40973</c:v>
                      </c:pt>
                      <c:pt idx="126">
                        <c:v>40974</c:v>
                      </c:pt>
                      <c:pt idx="127">
                        <c:v>40975</c:v>
                      </c:pt>
                      <c:pt idx="128">
                        <c:v>40976</c:v>
                      </c:pt>
                      <c:pt idx="129">
                        <c:v>40977</c:v>
                      </c:pt>
                      <c:pt idx="130">
                        <c:v>40978</c:v>
                      </c:pt>
                      <c:pt idx="131">
                        <c:v>40979</c:v>
                      </c:pt>
                      <c:pt idx="132">
                        <c:v>40980</c:v>
                      </c:pt>
                      <c:pt idx="133">
                        <c:v>40981</c:v>
                      </c:pt>
                      <c:pt idx="134">
                        <c:v>40982</c:v>
                      </c:pt>
                      <c:pt idx="135">
                        <c:v>40983</c:v>
                      </c:pt>
                      <c:pt idx="136">
                        <c:v>40984</c:v>
                      </c:pt>
                      <c:pt idx="137">
                        <c:v>40985</c:v>
                      </c:pt>
                      <c:pt idx="138">
                        <c:v>40986</c:v>
                      </c:pt>
                      <c:pt idx="139">
                        <c:v>40987</c:v>
                      </c:pt>
                      <c:pt idx="140">
                        <c:v>40988</c:v>
                      </c:pt>
                      <c:pt idx="141">
                        <c:v>40989</c:v>
                      </c:pt>
                      <c:pt idx="142">
                        <c:v>40990</c:v>
                      </c:pt>
                      <c:pt idx="143">
                        <c:v>40991</c:v>
                      </c:pt>
                      <c:pt idx="144">
                        <c:v>40992</c:v>
                      </c:pt>
                      <c:pt idx="145">
                        <c:v>40993</c:v>
                      </c:pt>
                      <c:pt idx="146">
                        <c:v>40994</c:v>
                      </c:pt>
                      <c:pt idx="147">
                        <c:v>40995</c:v>
                      </c:pt>
                      <c:pt idx="148">
                        <c:v>40996</c:v>
                      </c:pt>
                      <c:pt idx="149">
                        <c:v>40997</c:v>
                      </c:pt>
                      <c:pt idx="150">
                        <c:v>40998</c:v>
                      </c:pt>
                      <c:pt idx="151">
                        <c:v>40999</c:v>
                      </c:pt>
                      <c:pt idx="152">
                        <c:v>41000</c:v>
                      </c:pt>
                      <c:pt idx="153">
                        <c:v>41001</c:v>
                      </c:pt>
                      <c:pt idx="154">
                        <c:v>41002</c:v>
                      </c:pt>
                      <c:pt idx="155">
                        <c:v>41003</c:v>
                      </c:pt>
                      <c:pt idx="156">
                        <c:v>41004</c:v>
                      </c:pt>
                      <c:pt idx="157">
                        <c:v>41005</c:v>
                      </c:pt>
                      <c:pt idx="158">
                        <c:v>41006</c:v>
                      </c:pt>
                      <c:pt idx="159">
                        <c:v>41007</c:v>
                      </c:pt>
                      <c:pt idx="160">
                        <c:v>41008</c:v>
                      </c:pt>
                      <c:pt idx="161">
                        <c:v>41009</c:v>
                      </c:pt>
                      <c:pt idx="162">
                        <c:v>41010</c:v>
                      </c:pt>
                      <c:pt idx="163">
                        <c:v>41011</c:v>
                      </c:pt>
                      <c:pt idx="164">
                        <c:v>41012</c:v>
                      </c:pt>
                      <c:pt idx="165">
                        <c:v>41013</c:v>
                      </c:pt>
                      <c:pt idx="166">
                        <c:v>41014</c:v>
                      </c:pt>
                      <c:pt idx="167">
                        <c:v>41015</c:v>
                      </c:pt>
                      <c:pt idx="168">
                        <c:v>41016</c:v>
                      </c:pt>
                      <c:pt idx="169">
                        <c:v>41017</c:v>
                      </c:pt>
                      <c:pt idx="170">
                        <c:v>41018</c:v>
                      </c:pt>
                      <c:pt idx="171">
                        <c:v>41019</c:v>
                      </c:pt>
                      <c:pt idx="172">
                        <c:v>41020</c:v>
                      </c:pt>
                      <c:pt idx="173">
                        <c:v>41021</c:v>
                      </c:pt>
                      <c:pt idx="174">
                        <c:v>41022</c:v>
                      </c:pt>
                      <c:pt idx="175">
                        <c:v>41023</c:v>
                      </c:pt>
                      <c:pt idx="176">
                        <c:v>41024</c:v>
                      </c:pt>
                      <c:pt idx="177">
                        <c:v>41025</c:v>
                      </c:pt>
                      <c:pt idx="178">
                        <c:v>41026</c:v>
                      </c:pt>
                      <c:pt idx="179">
                        <c:v>41027</c:v>
                      </c:pt>
                      <c:pt idx="180">
                        <c:v>41028</c:v>
                      </c:pt>
                      <c:pt idx="181">
                        <c:v>41029</c:v>
                      </c:pt>
                      <c:pt idx="182">
                        <c:v>41030</c:v>
                      </c:pt>
                      <c:pt idx="183">
                        <c:v>41031</c:v>
                      </c:pt>
                      <c:pt idx="184">
                        <c:v>41032</c:v>
                      </c:pt>
                      <c:pt idx="185">
                        <c:v>41033</c:v>
                      </c:pt>
                      <c:pt idx="186">
                        <c:v>41034</c:v>
                      </c:pt>
                      <c:pt idx="187">
                        <c:v>41035</c:v>
                      </c:pt>
                      <c:pt idx="188">
                        <c:v>41036</c:v>
                      </c:pt>
                      <c:pt idx="189">
                        <c:v>41037</c:v>
                      </c:pt>
                      <c:pt idx="190">
                        <c:v>41038</c:v>
                      </c:pt>
                      <c:pt idx="191">
                        <c:v>41039</c:v>
                      </c:pt>
                      <c:pt idx="192">
                        <c:v>41040</c:v>
                      </c:pt>
                      <c:pt idx="193">
                        <c:v>41041</c:v>
                      </c:pt>
                      <c:pt idx="194">
                        <c:v>41042</c:v>
                      </c:pt>
                      <c:pt idx="195">
                        <c:v>41043</c:v>
                      </c:pt>
                      <c:pt idx="196">
                        <c:v>41044</c:v>
                      </c:pt>
                      <c:pt idx="197">
                        <c:v>41045</c:v>
                      </c:pt>
                      <c:pt idx="198">
                        <c:v>41046</c:v>
                      </c:pt>
                      <c:pt idx="199">
                        <c:v>41047</c:v>
                      </c:pt>
                      <c:pt idx="200">
                        <c:v>41048</c:v>
                      </c:pt>
                      <c:pt idx="201">
                        <c:v>41049</c:v>
                      </c:pt>
                      <c:pt idx="202">
                        <c:v>41050</c:v>
                      </c:pt>
                      <c:pt idx="203">
                        <c:v>41051</c:v>
                      </c:pt>
                      <c:pt idx="204">
                        <c:v>41052</c:v>
                      </c:pt>
                      <c:pt idx="205">
                        <c:v>41053</c:v>
                      </c:pt>
                      <c:pt idx="206">
                        <c:v>41054</c:v>
                      </c:pt>
                      <c:pt idx="207">
                        <c:v>41055</c:v>
                      </c:pt>
                      <c:pt idx="208">
                        <c:v>41056</c:v>
                      </c:pt>
                      <c:pt idx="209">
                        <c:v>41057</c:v>
                      </c:pt>
                      <c:pt idx="210">
                        <c:v>41058</c:v>
                      </c:pt>
                      <c:pt idx="211">
                        <c:v>41059</c:v>
                      </c:pt>
                      <c:pt idx="212">
                        <c:v>41060</c:v>
                      </c:pt>
                      <c:pt idx="213">
                        <c:v>41061</c:v>
                      </c:pt>
                      <c:pt idx="214">
                        <c:v>41062</c:v>
                      </c:pt>
                      <c:pt idx="215">
                        <c:v>41063</c:v>
                      </c:pt>
                      <c:pt idx="216">
                        <c:v>41064</c:v>
                      </c:pt>
                      <c:pt idx="217">
                        <c:v>41065</c:v>
                      </c:pt>
                      <c:pt idx="218">
                        <c:v>41066</c:v>
                      </c:pt>
                      <c:pt idx="219">
                        <c:v>41067</c:v>
                      </c:pt>
                      <c:pt idx="220">
                        <c:v>41068</c:v>
                      </c:pt>
                      <c:pt idx="221">
                        <c:v>41069</c:v>
                      </c:pt>
                      <c:pt idx="222">
                        <c:v>41070</c:v>
                      </c:pt>
                      <c:pt idx="223">
                        <c:v>41071</c:v>
                      </c:pt>
                      <c:pt idx="224">
                        <c:v>41072</c:v>
                      </c:pt>
                      <c:pt idx="225">
                        <c:v>41073</c:v>
                      </c:pt>
                      <c:pt idx="226">
                        <c:v>41074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total_sugar_production!$AB$2:$AB$228</c15:sqref>
                        </c15:formulaRef>
                      </c:ext>
                    </c:extLst>
                    <c:numCache>
                      <c:formatCode>0.0%</c:formatCode>
                      <c:ptCount val="227"/>
                      <c:pt idx="35">
                        <c:v>1.1445287847847426E-4</c:v>
                      </c:pt>
                      <c:pt idx="36">
                        <c:v>2.1289181648105936E-3</c:v>
                      </c:pt>
                      <c:pt idx="37">
                        <c:v>4.490889276786615E-3</c:v>
                      </c:pt>
                      <c:pt idx="38">
                        <c:v>6.2864464385762511E-3</c:v>
                      </c:pt>
                      <c:pt idx="39">
                        <c:v>1.1617040037777035E-2</c:v>
                      </c:pt>
                      <c:pt idx="40">
                        <c:v>1.613716412327431E-2</c:v>
                      </c:pt>
                      <c:pt idx="41">
                        <c:v>2.1433364213749018E-2</c:v>
                      </c:pt>
                      <c:pt idx="42">
                        <c:v>2.4772812722070051E-2</c:v>
                      </c:pt>
                      <c:pt idx="43">
                        <c:v>3.1689751713280326E-2</c:v>
                      </c:pt>
                      <c:pt idx="44">
                        <c:v>3.1301256899911013E-2</c:v>
                      </c:pt>
                      <c:pt idx="45">
                        <c:v>3.4751941032937543E-2</c:v>
                      </c:pt>
                      <c:pt idx="46">
                        <c:v>4.2890441262778682E-2</c:v>
                      </c:pt>
                      <c:pt idx="47">
                        <c:v>5.0453478336418688E-2</c:v>
                      </c:pt>
                      <c:pt idx="48">
                        <c:v>5.9601321784458525E-2</c:v>
                      </c:pt>
                      <c:pt idx="49">
                        <c:v>5.6069291597699446E-2</c:v>
                      </c:pt>
                      <c:pt idx="50">
                        <c:v>6.3515496025702334E-2</c:v>
                      </c:pt>
                      <c:pt idx="51">
                        <c:v>7.1096775080505811E-2</c:v>
                      </c:pt>
                      <c:pt idx="52">
                        <c:v>7.3085770984957013E-2</c:v>
                      </c:pt>
                      <c:pt idx="53">
                        <c:v>7.8783681862633431E-2</c:v>
                      </c:pt>
                      <c:pt idx="54">
                        <c:v>8.5317589281076758E-2</c:v>
                      </c:pt>
                      <c:pt idx="55">
                        <c:v>8.6328268127278743E-2</c:v>
                      </c:pt>
                      <c:pt idx="56">
                        <c:v>9.0590277750587131E-2</c:v>
                      </c:pt>
                      <c:pt idx="57">
                        <c:v>7.6516080265065803E-2</c:v>
                      </c:pt>
                      <c:pt idx="58">
                        <c:v>0.10730277668795819</c:v>
                      </c:pt>
                      <c:pt idx="59">
                        <c:v>7.9260006181304313E-2</c:v>
                      </c:pt>
                      <c:pt idx="60">
                        <c:v>4.6855628227641097E-2</c:v>
                      </c:pt>
                      <c:pt idx="61">
                        <c:v>1.4171795130152501E-2</c:v>
                      </c:pt>
                      <c:pt idx="62">
                        <c:v>3.22191433168891E-3</c:v>
                      </c:pt>
                      <c:pt idx="63">
                        <c:v>4.095571666622771E-3</c:v>
                      </c:pt>
                      <c:pt idx="64">
                        <c:v>2.3222300880705427E-2</c:v>
                      </c:pt>
                      <c:pt idx="65">
                        <c:v>7.0613439802463193E-2</c:v>
                      </c:pt>
                      <c:pt idx="66">
                        <c:v>9.8708143180366609E-2</c:v>
                      </c:pt>
                      <c:pt idx="67">
                        <c:v>0.10795289253084688</c:v>
                      </c:pt>
                      <c:pt idx="68">
                        <c:v>0.11585163339473845</c:v>
                      </c:pt>
                      <c:pt idx="69">
                        <c:v>0.11218235329127112</c:v>
                      </c:pt>
                      <c:pt idx="70">
                        <c:v>0.10681255879264862</c:v>
                      </c:pt>
                      <c:pt idx="71">
                        <c:v>9.4789051696286833E-2</c:v>
                      </c:pt>
                      <c:pt idx="72">
                        <c:v>8.2708754306313748E-2</c:v>
                      </c:pt>
                      <c:pt idx="73">
                        <c:v>7.9366752007640873E-2</c:v>
                      </c:pt>
                      <c:pt idx="74">
                        <c:v>8.160029726641789E-2</c:v>
                      </c:pt>
                      <c:pt idx="75">
                        <c:v>9.666271372984768E-2</c:v>
                      </c:pt>
                      <c:pt idx="76">
                        <c:v>0.10549489650884339</c:v>
                      </c:pt>
                      <c:pt idx="77">
                        <c:v>0.11096550373057913</c:v>
                      </c:pt>
                      <c:pt idx="78">
                        <c:v>0.11812824721839248</c:v>
                      </c:pt>
                      <c:pt idx="79">
                        <c:v>0.11960494385968372</c:v>
                      </c:pt>
                      <c:pt idx="80">
                        <c:v>0.12092388195102016</c:v>
                      </c:pt>
                      <c:pt idx="81">
                        <c:v>0.11935356735798328</c:v>
                      </c:pt>
                      <c:pt idx="82">
                        <c:v>0.1253887710751882</c:v>
                      </c:pt>
                      <c:pt idx="83">
                        <c:v>0.12334154265991587</c:v>
                      </c:pt>
                      <c:pt idx="84">
                        <c:v>0.12728540960839568</c:v>
                      </c:pt>
                      <c:pt idx="85">
                        <c:v>0.13075460545853387</c:v>
                      </c:pt>
                      <c:pt idx="86">
                        <c:v>0.12912922666442708</c:v>
                      </c:pt>
                      <c:pt idx="87">
                        <c:v>0.12224648866878418</c:v>
                      </c:pt>
                      <c:pt idx="88">
                        <c:v>0.10671696567766753</c:v>
                      </c:pt>
                      <c:pt idx="89">
                        <c:v>0.11015840156565304</c:v>
                      </c:pt>
                      <c:pt idx="90">
                        <c:v>0.11828732943225695</c:v>
                      </c:pt>
                      <c:pt idx="91">
                        <c:v>0.11769470867690879</c:v>
                      </c:pt>
                      <c:pt idx="92">
                        <c:v>0.11931022035599971</c:v>
                      </c:pt>
                      <c:pt idx="93">
                        <c:v>0.12610079023061654</c:v>
                      </c:pt>
                      <c:pt idx="94">
                        <c:v>0.13072641587662415</c:v>
                      </c:pt>
                      <c:pt idx="95">
                        <c:v>0.12597712064880129</c:v>
                      </c:pt>
                      <c:pt idx="96">
                        <c:v>0.12478873584419314</c:v>
                      </c:pt>
                      <c:pt idx="97">
                        <c:v>0.12502539107144478</c:v>
                      </c:pt>
                      <c:pt idx="98">
                        <c:v>0.11969068291138434</c:v>
                      </c:pt>
                      <c:pt idx="99">
                        <c:v>0.12358959205570333</c:v>
                      </c:pt>
                      <c:pt idx="100">
                        <c:v>0.12729959249859241</c:v>
                      </c:pt>
                      <c:pt idx="101">
                        <c:v>0.13059256702568492</c:v>
                      </c:pt>
                      <c:pt idx="102">
                        <c:v>0.13670836305867118</c:v>
                      </c:pt>
                      <c:pt idx="103">
                        <c:v>0.13392045821872881</c:v>
                      </c:pt>
                      <c:pt idx="104">
                        <c:v>0.1341138012486347</c:v>
                      </c:pt>
                      <c:pt idx="105">
                        <c:v>0.134132432606693</c:v>
                      </c:pt>
                      <c:pt idx="106">
                        <c:v>0.13911634590276714</c:v>
                      </c:pt>
                      <c:pt idx="107">
                        <c:v>0.13379307106646179</c:v>
                      </c:pt>
                      <c:pt idx="108">
                        <c:v>0.99902353411346156</c:v>
                      </c:pt>
                      <c:pt idx="109">
                        <c:v>1</c:v>
                      </c:pt>
                      <c:pt idx="110">
                        <c:v>0.13506624649637014</c:v>
                      </c:pt>
                      <c:pt idx="111">
                        <c:v>0.13672026733268944</c:v>
                      </c:pt>
                      <c:pt idx="112">
                        <c:v>0.13739306492344278</c:v>
                      </c:pt>
                      <c:pt idx="113">
                        <c:v>0.12921313738496037</c:v>
                      </c:pt>
                      <c:pt idx="114">
                        <c:v>0.12425991307889574</c:v>
                      </c:pt>
                      <c:pt idx="115">
                        <c:v>0.12809392027353772</c:v>
                      </c:pt>
                      <c:pt idx="116">
                        <c:v>0.12887452631974625</c:v>
                      </c:pt>
                      <c:pt idx="117">
                        <c:v>0.12306359499199693</c:v>
                      </c:pt>
                      <c:pt idx="118">
                        <c:v>0.1231506609705407</c:v>
                      </c:pt>
                      <c:pt idx="119">
                        <c:v>0.12482566791624082</c:v>
                      </c:pt>
                      <c:pt idx="121">
                        <c:v>0.1189326748643767</c:v>
                      </c:pt>
                      <c:pt idx="122">
                        <c:v>0.1135400376464392</c:v>
                      </c:pt>
                      <c:pt idx="123">
                        <c:v>0.1151097964529047</c:v>
                      </c:pt>
                      <c:pt idx="124">
                        <c:v>0.12243671342060762</c:v>
                      </c:pt>
                      <c:pt idx="125">
                        <c:v>0.11903706050116471</c:v>
                      </c:pt>
                      <c:pt idx="126">
                        <c:v>0.11773771198309112</c:v>
                      </c:pt>
                      <c:pt idx="127">
                        <c:v>0.11933859266225998</c:v>
                      </c:pt>
                      <c:pt idx="128">
                        <c:v>0.11191221491411835</c:v>
                      </c:pt>
                      <c:pt idx="129">
                        <c:v>0.10672391029069771</c:v>
                      </c:pt>
                      <c:pt idx="130">
                        <c:v>0.10494215208043607</c:v>
                      </c:pt>
                      <c:pt idx="131">
                        <c:v>0.10248187309167252</c:v>
                      </c:pt>
                      <c:pt idx="132">
                        <c:v>9.9176761534539831E-2</c:v>
                      </c:pt>
                      <c:pt idx="133">
                        <c:v>0.10077753671215074</c:v>
                      </c:pt>
                      <c:pt idx="134">
                        <c:v>0.10113679454152005</c:v>
                      </c:pt>
                      <c:pt idx="135">
                        <c:v>9.7788017302429822E-2</c:v>
                      </c:pt>
                      <c:pt idx="136">
                        <c:v>9.176444377271549E-2</c:v>
                      </c:pt>
                      <c:pt idx="137">
                        <c:v>7.9864671516869254E-2</c:v>
                      </c:pt>
                      <c:pt idx="138">
                        <c:v>7.695176255475103E-2</c:v>
                      </c:pt>
                      <c:pt idx="139">
                        <c:v>6.9855210963530021E-2</c:v>
                      </c:pt>
                      <c:pt idx="140">
                        <c:v>6.567480734110033E-2</c:v>
                      </c:pt>
                      <c:pt idx="141">
                        <c:v>6.390945081673903E-2</c:v>
                      </c:pt>
                      <c:pt idx="142">
                        <c:v>6.2703756142692621E-2</c:v>
                      </c:pt>
                      <c:pt idx="143">
                        <c:v>6.1930182808753974E-2</c:v>
                      </c:pt>
                      <c:pt idx="144">
                        <c:v>6.0592734087949962E-2</c:v>
                      </c:pt>
                      <c:pt idx="145">
                        <c:v>5.7034078352725337E-2</c:v>
                      </c:pt>
                      <c:pt idx="146">
                        <c:v>4.9156965308736922E-2</c:v>
                      </c:pt>
                      <c:pt idx="147">
                        <c:v>4.5584433399194324E-2</c:v>
                      </c:pt>
                      <c:pt idx="148">
                        <c:v>3.445446034929299E-2</c:v>
                      </c:pt>
                      <c:pt idx="149">
                        <c:v>3.5371509279656883E-2</c:v>
                      </c:pt>
                      <c:pt idx="150">
                        <c:v>3.691187013066876E-2</c:v>
                      </c:pt>
                      <c:pt idx="151">
                        <c:v>3.3206968567322331E-2</c:v>
                      </c:pt>
                      <c:pt idx="152">
                        <c:v>3.2434474177177139E-2</c:v>
                      </c:pt>
                      <c:pt idx="153">
                        <c:v>3.102141129154766E-2</c:v>
                      </c:pt>
                      <c:pt idx="154">
                        <c:v>2.9337963133358635E-2</c:v>
                      </c:pt>
                      <c:pt idx="155">
                        <c:v>2.6962371443631471E-2</c:v>
                      </c:pt>
                      <c:pt idx="156">
                        <c:v>2.5627791930214413E-2</c:v>
                      </c:pt>
                      <c:pt idx="157">
                        <c:v>2.4102951772692661E-2</c:v>
                      </c:pt>
                      <c:pt idx="158">
                        <c:v>2.1913201625619754E-2</c:v>
                      </c:pt>
                      <c:pt idx="159">
                        <c:v>1.638529944301155E-2</c:v>
                      </c:pt>
                      <c:pt idx="160">
                        <c:v>1.9426267721978148E-2</c:v>
                      </c:pt>
                      <c:pt idx="161">
                        <c:v>1.2434293193057191E-2</c:v>
                      </c:pt>
                      <c:pt idx="162">
                        <c:v>7.898211180798833E-3</c:v>
                      </c:pt>
                      <c:pt idx="163">
                        <c:v>6.9570502494572953E-3</c:v>
                      </c:pt>
                      <c:pt idx="164">
                        <c:v>4.1174561707375996E-3</c:v>
                      </c:pt>
                      <c:pt idx="165">
                        <c:v>3.1920258483589654E-3</c:v>
                      </c:pt>
                      <c:pt idx="166">
                        <c:v>1.3753161675122505E-3</c:v>
                      </c:pt>
                      <c:pt idx="167">
                        <c:v>1.2473873680570358E-3</c:v>
                      </c:pt>
                      <c:pt idx="168">
                        <c:v>5.2833985093598526E-4</c:v>
                      </c:pt>
                      <c:pt idx="169">
                        <c:v>1.9008988384928596E-3</c:v>
                      </c:pt>
                      <c:pt idx="170">
                        <c:v>1.0070178332864058E-3</c:v>
                      </c:pt>
                      <c:pt idx="171">
                        <c:v>1.0171111784580936E-3</c:v>
                      </c:pt>
                      <c:pt idx="172">
                        <c:v>1.189758500183955E-3</c:v>
                      </c:pt>
                      <c:pt idx="173">
                        <c:v>1.0403432746686038E-3</c:v>
                      </c:pt>
                      <c:pt idx="174">
                        <c:v>1.9242505756476298E-3</c:v>
                      </c:pt>
                      <c:pt idx="175">
                        <c:v>1.4785717411916741E-3</c:v>
                      </c:pt>
                      <c:pt idx="176">
                        <c:v>1.3668651662232518E-3</c:v>
                      </c:pt>
                      <c:pt idx="177">
                        <c:v>8.6072958701295947E-4</c:v>
                      </c:pt>
                      <c:pt idx="178">
                        <c:v>3.38703515032913E-4</c:v>
                      </c:pt>
                      <c:pt idx="179">
                        <c:v>1.2309041087839466E-3</c:v>
                      </c:pt>
                      <c:pt idx="180">
                        <c:v>7.9592770067310535E-4</c:v>
                      </c:pt>
                      <c:pt idx="181">
                        <c:v>4.2522567110021923E-4</c:v>
                      </c:pt>
                      <c:pt idx="182">
                        <c:v>0</c:v>
                      </c:pt>
                      <c:pt idx="183">
                        <c:v>3.5777319400685488E-3</c:v>
                      </c:pt>
                      <c:pt idx="184">
                        <c:v>1.5930953165924633E-3</c:v>
                      </c:pt>
                      <c:pt idx="185">
                        <c:v>1.4178120873204688E-2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F5B-4AAD-A96E-3A9A149DD2A0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total_sugar_production!$AD$1</c15:sqref>
                        </c15:formulaRef>
                      </c:ext>
                    </c:extLst>
                    <c:strCache>
                      <c:ptCount val="1"/>
                      <c:pt idx="0">
                        <c:v>2017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total_sugar_production!$S$2:$S$228</c15:sqref>
                        </c15:formulaRef>
                      </c:ext>
                    </c:extLst>
                    <c:numCache>
                      <c:formatCode>m/d/yyyy</c:formatCode>
                      <c:ptCount val="227"/>
                      <c:pt idx="0">
                        <c:v>40848</c:v>
                      </c:pt>
                      <c:pt idx="1">
                        <c:v>40849</c:v>
                      </c:pt>
                      <c:pt idx="2">
                        <c:v>40850</c:v>
                      </c:pt>
                      <c:pt idx="3">
                        <c:v>40851</c:v>
                      </c:pt>
                      <c:pt idx="4">
                        <c:v>40852</c:v>
                      </c:pt>
                      <c:pt idx="5">
                        <c:v>40853</c:v>
                      </c:pt>
                      <c:pt idx="6">
                        <c:v>40854</c:v>
                      </c:pt>
                      <c:pt idx="7">
                        <c:v>40855</c:v>
                      </c:pt>
                      <c:pt idx="8">
                        <c:v>40856</c:v>
                      </c:pt>
                      <c:pt idx="9">
                        <c:v>40857</c:v>
                      </c:pt>
                      <c:pt idx="10">
                        <c:v>40858</c:v>
                      </c:pt>
                      <c:pt idx="11">
                        <c:v>40859</c:v>
                      </c:pt>
                      <c:pt idx="12">
                        <c:v>40860</c:v>
                      </c:pt>
                      <c:pt idx="13">
                        <c:v>40861</c:v>
                      </c:pt>
                      <c:pt idx="14">
                        <c:v>40862</c:v>
                      </c:pt>
                      <c:pt idx="15">
                        <c:v>40863</c:v>
                      </c:pt>
                      <c:pt idx="16">
                        <c:v>40864</c:v>
                      </c:pt>
                      <c:pt idx="17">
                        <c:v>40865</c:v>
                      </c:pt>
                      <c:pt idx="18">
                        <c:v>40866</c:v>
                      </c:pt>
                      <c:pt idx="19">
                        <c:v>40867</c:v>
                      </c:pt>
                      <c:pt idx="20">
                        <c:v>40868</c:v>
                      </c:pt>
                      <c:pt idx="21">
                        <c:v>40869</c:v>
                      </c:pt>
                      <c:pt idx="22">
                        <c:v>40870</c:v>
                      </c:pt>
                      <c:pt idx="23">
                        <c:v>40871</c:v>
                      </c:pt>
                      <c:pt idx="24">
                        <c:v>40872</c:v>
                      </c:pt>
                      <c:pt idx="25">
                        <c:v>40873</c:v>
                      </c:pt>
                      <c:pt idx="26">
                        <c:v>40874</c:v>
                      </c:pt>
                      <c:pt idx="27">
                        <c:v>40875</c:v>
                      </c:pt>
                      <c:pt idx="28">
                        <c:v>40876</c:v>
                      </c:pt>
                      <c:pt idx="29">
                        <c:v>40877</c:v>
                      </c:pt>
                      <c:pt idx="30">
                        <c:v>40878</c:v>
                      </c:pt>
                      <c:pt idx="31">
                        <c:v>40879</c:v>
                      </c:pt>
                      <c:pt idx="32">
                        <c:v>40880</c:v>
                      </c:pt>
                      <c:pt idx="33">
                        <c:v>40881</c:v>
                      </c:pt>
                      <c:pt idx="34">
                        <c:v>40882</c:v>
                      </c:pt>
                      <c:pt idx="35">
                        <c:v>40883</c:v>
                      </c:pt>
                      <c:pt idx="36">
                        <c:v>40884</c:v>
                      </c:pt>
                      <c:pt idx="37">
                        <c:v>40885</c:v>
                      </c:pt>
                      <c:pt idx="38">
                        <c:v>40886</c:v>
                      </c:pt>
                      <c:pt idx="39">
                        <c:v>40887</c:v>
                      </c:pt>
                      <c:pt idx="40">
                        <c:v>40888</c:v>
                      </c:pt>
                      <c:pt idx="41">
                        <c:v>40889</c:v>
                      </c:pt>
                      <c:pt idx="42">
                        <c:v>40890</c:v>
                      </c:pt>
                      <c:pt idx="43">
                        <c:v>40891</c:v>
                      </c:pt>
                      <c:pt idx="44">
                        <c:v>40892</c:v>
                      </c:pt>
                      <c:pt idx="45">
                        <c:v>40893</c:v>
                      </c:pt>
                      <c:pt idx="46">
                        <c:v>40894</c:v>
                      </c:pt>
                      <c:pt idx="47">
                        <c:v>40895</c:v>
                      </c:pt>
                      <c:pt idx="48">
                        <c:v>40896</c:v>
                      </c:pt>
                      <c:pt idx="49">
                        <c:v>40897</c:v>
                      </c:pt>
                      <c:pt idx="50">
                        <c:v>40898</c:v>
                      </c:pt>
                      <c:pt idx="51">
                        <c:v>40899</c:v>
                      </c:pt>
                      <c:pt idx="52">
                        <c:v>40900</c:v>
                      </c:pt>
                      <c:pt idx="53">
                        <c:v>40901</c:v>
                      </c:pt>
                      <c:pt idx="54">
                        <c:v>40902</c:v>
                      </c:pt>
                      <c:pt idx="55">
                        <c:v>40903</c:v>
                      </c:pt>
                      <c:pt idx="56">
                        <c:v>40904</c:v>
                      </c:pt>
                      <c:pt idx="57">
                        <c:v>40905</c:v>
                      </c:pt>
                      <c:pt idx="58">
                        <c:v>40906</c:v>
                      </c:pt>
                      <c:pt idx="59">
                        <c:v>40907</c:v>
                      </c:pt>
                      <c:pt idx="60">
                        <c:v>40908</c:v>
                      </c:pt>
                      <c:pt idx="61">
                        <c:v>40909</c:v>
                      </c:pt>
                      <c:pt idx="62">
                        <c:v>40910</c:v>
                      </c:pt>
                      <c:pt idx="63">
                        <c:v>40911</c:v>
                      </c:pt>
                      <c:pt idx="64">
                        <c:v>40912</c:v>
                      </c:pt>
                      <c:pt idx="65">
                        <c:v>40913</c:v>
                      </c:pt>
                      <c:pt idx="66">
                        <c:v>40914</c:v>
                      </c:pt>
                      <c:pt idx="67">
                        <c:v>40915</c:v>
                      </c:pt>
                      <c:pt idx="68">
                        <c:v>40916</c:v>
                      </c:pt>
                      <c:pt idx="69">
                        <c:v>40917</c:v>
                      </c:pt>
                      <c:pt idx="70">
                        <c:v>40918</c:v>
                      </c:pt>
                      <c:pt idx="71">
                        <c:v>40919</c:v>
                      </c:pt>
                      <c:pt idx="72">
                        <c:v>40920</c:v>
                      </c:pt>
                      <c:pt idx="73">
                        <c:v>40921</c:v>
                      </c:pt>
                      <c:pt idx="74">
                        <c:v>40922</c:v>
                      </c:pt>
                      <c:pt idx="75">
                        <c:v>40923</c:v>
                      </c:pt>
                      <c:pt idx="76">
                        <c:v>40924</c:v>
                      </c:pt>
                      <c:pt idx="77">
                        <c:v>40925</c:v>
                      </c:pt>
                      <c:pt idx="78">
                        <c:v>40926</c:v>
                      </c:pt>
                      <c:pt idx="79">
                        <c:v>40927</c:v>
                      </c:pt>
                      <c:pt idx="80">
                        <c:v>40928</c:v>
                      </c:pt>
                      <c:pt idx="81">
                        <c:v>40929</c:v>
                      </c:pt>
                      <c:pt idx="82">
                        <c:v>40930</c:v>
                      </c:pt>
                      <c:pt idx="83">
                        <c:v>40931</c:v>
                      </c:pt>
                      <c:pt idx="84">
                        <c:v>40932</c:v>
                      </c:pt>
                      <c:pt idx="85">
                        <c:v>40933</c:v>
                      </c:pt>
                      <c:pt idx="86">
                        <c:v>40934</c:v>
                      </c:pt>
                      <c:pt idx="87">
                        <c:v>40935</c:v>
                      </c:pt>
                      <c:pt idx="88">
                        <c:v>40936</c:v>
                      </c:pt>
                      <c:pt idx="89">
                        <c:v>40937</c:v>
                      </c:pt>
                      <c:pt idx="90">
                        <c:v>40938</c:v>
                      </c:pt>
                      <c:pt idx="91">
                        <c:v>40939</c:v>
                      </c:pt>
                      <c:pt idx="92">
                        <c:v>40940</c:v>
                      </c:pt>
                      <c:pt idx="93">
                        <c:v>40941</c:v>
                      </c:pt>
                      <c:pt idx="94">
                        <c:v>40942</c:v>
                      </c:pt>
                      <c:pt idx="95">
                        <c:v>40943</c:v>
                      </c:pt>
                      <c:pt idx="96">
                        <c:v>40944</c:v>
                      </c:pt>
                      <c:pt idx="97">
                        <c:v>40945</c:v>
                      </c:pt>
                      <c:pt idx="98">
                        <c:v>40946</c:v>
                      </c:pt>
                      <c:pt idx="99">
                        <c:v>40947</c:v>
                      </c:pt>
                      <c:pt idx="100">
                        <c:v>40948</c:v>
                      </c:pt>
                      <c:pt idx="101">
                        <c:v>40949</c:v>
                      </c:pt>
                      <c:pt idx="102">
                        <c:v>40950</c:v>
                      </c:pt>
                      <c:pt idx="103">
                        <c:v>40951</c:v>
                      </c:pt>
                      <c:pt idx="104">
                        <c:v>40952</c:v>
                      </c:pt>
                      <c:pt idx="105">
                        <c:v>40953</c:v>
                      </c:pt>
                      <c:pt idx="106">
                        <c:v>40954</c:v>
                      </c:pt>
                      <c:pt idx="107">
                        <c:v>40955</c:v>
                      </c:pt>
                      <c:pt idx="108">
                        <c:v>40956</c:v>
                      </c:pt>
                      <c:pt idx="109">
                        <c:v>40957</c:v>
                      </c:pt>
                      <c:pt idx="110">
                        <c:v>40958</c:v>
                      </c:pt>
                      <c:pt idx="111">
                        <c:v>40959</c:v>
                      </c:pt>
                      <c:pt idx="112">
                        <c:v>40960</c:v>
                      </c:pt>
                      <c:pt idx="113">
                        <c:v>40961</c:v>
                      </c:pt>
                      <c:pt idx="114">
                        <c:v>40962</c:v>
                      </c:pt>
                      <c:pt idx="115">
                        <c:v>40963</c:v>
                      </c:pt>
                      <c:pt idx="116">
                        <c:v>40964</c:v>
                      </c:pt>
                      <c:pt idx="117">
                        <c:v>40965</c:v>
                      </c:pt>
                      <c:pt idx="118">
                        <c:v>40966</c:v>
                      </c:pt>
                      <c:pt idx="119">
                        <c:v>40967</c:v>
                      </c:pt>
                      <c:pt idx="120">
                        <c:v>40968</c:v>
                      </c:pt>
                      <c:pt idx="121">
                        <c:v>40969</c:v>
                      </c:pt>
                      <c:pt idx="122">
                        <c:v>40970</c:v>
                      </c:pt>
                      <c:pt idx="123">
                        <c:v>40971</c:v>
                      </c:pt>
                      <c:pt idx="124">
                        <c:v>40972</c:v>
                      </c:pt>
                      <c:pt idx="125">
                        <c:v>40973</c:v>
                      </c:pt>
                      <c:pt idx="126">
                        <c:v>40974</c:v>
                      </c:pt>
                      <c:pt idx="127">
                        <c:v>40975</c:v>
                      </c:pt>
                      <c:pt idx="128">
                        <c:v>40976</c:v>
                      </c:pt>
                      <c:pt idx="129">
                        <c:v>40977</c:v>
                      </c:pt>
                      <c:pt idx="130">
                        <c:v>40978</c:v>
                      </c:pt>
                      <c:pt idx="131">
                        <c:v>40979</c:v>
                      </c:pt>
                      <c:pt idx="132">
                        <c:v>40980</c:v>
                      </c:pt>
                      <c:pt idx="133">
                        <c:v>40981</c:v>
                      </c:pt>
                      <c:pt idx="134">
                        <c:v>40982</c:v>
                      </c:pt>
                      <c:pt idx="135">
                        <c:v>40983</c:v>
                      </c:pt>
                      <c:pt idx="136">
                        <c:v>40984</c:v>
                      </c:pt>
                      <c:pt idx="137">
                        <c:v>40985</c:v>
                      </c:pt>
                      <c:pt idx="138">
                        <c:v>40986</c:v>
                      </c:pt>
                      <c:pt idx="139">
                        <c:v>40987</c:v>
                      </c:pt>
                      <c:pt idx="140">
                        <c:v>40988</c:v>
                      </c:pt>
                      <c:pt idx="141">
                        <c:v>40989</c:v>
                      </c:pt>
                      <c:pt idx="142">
                        <c:v>40990</c:v>
                      </c:pt>
                      <c:pt idx="143">
                        <c:v>40991</c:v>
                      </c:pt>
                      <c:pt idx="144">
                        <c:v>40992</c:v>
                      </c:pt>
                      <c:pt idx="145">
                        <c:v>40993</c:v>
                      </c:pt>
                      <c:pt idx="146">
                        <c:v>40994</c:v>
                      </c:pt>
                      <c:pt idx="147">
                        <c:v>40995</c:v>
                      </c:pt>
                      <c:pt idx="148">
                        <c:v>40996</c:v>
                      </c:pt>
                      <c:pt idx="149">
                        <c:v>40997</c:v>
                      </c:pt>
                      <c:pt idx="150">
                        <c:v>40998</c:v>
                      </c:pt>
                      <c:pt idx="151">
                        <c:v>40999</c:v>
                      </c:pt>
                      <c:pt idx="152">
                        <c:v>41000</c:v>
                      </c:pt>
                      <c:pt idx="153">
                        <c:v>41001</c:v>
                      </c:pt>
                      <c:pt idx="154">
                        <c:v>41002</c:v>
                      </c:pt>
                      <c:pt idx="155">
                        <c:v>41003</c:v>
                      </c:pt>
                      <c:pt idx="156">
                        <c:v>41004</c:v>
                      </c:pt>
                      <c:pt idx="157">
                        <c:v>41005</c:v>
                      </c:pt>
                      <c:pt idx="158">
                        <c:v>41006</c:v>
                      </c:pt>
                      <c:pt idx="159">
                        <c:v>41007</c:v>
                      </c:pt>
                      <c:pt idx="160">
                        <c:v>41008</c:v>
                      </c:pt>
                      <c:pt idx="161">
                        <c:v>41009</c:v>
                      </c:pt>
                      <c:pt idx="162">
                        <c:v>41010</c:v>
                      </c:pt>
                      <c:pt idx="163">
                        <c:v>41011</c:v>
                      </c:pt>
                      <c:pt idx="164">
                        <c:v>41012</c:v>
                      </c:pt>
                      <c:pt idx="165">
                        <c:v>41013</c:v>
                      </c:pt>
                      <c:pt idx="166">
                        <c:v>41014</c:v>
                      </c:pt>
                      <c:pt idx="167">
                        <c:v>41015</c:v>
                      </c:pt>
                      <c:pt idx="168">
                        <c:v>41016</c:v>
                      </c:pt>
                      <c:pt idx="169">
                        <c:v>41017</c:v>
                      </c:pt>
                      <c:pt idx="170">
                        <c:v>41018</c:v>
                      </c:pt>
                      <c:pt idx="171">
                        <c:v>41019</c:v>
                      </c:pt>
                      <c:pt idx="172">
                        <c:v>41020</c:v>
                      </c:pt>
                      <c:pt idx="173">
                        <c:v>41021</c:v>
                      </c:pt>
                      <c:pt idx="174">
                        <c:v>41022</c:v>
                      </c:pt>
                      <c:pt idx="175">
                        <c:v>41023</c:v>
                      </c:pt>
                      <c:pt idx="176">
                        <c:v>41024</c:v>
                      </c:pt>
                      <c:pt idx="177">
                        <c:v>41025</c:v>
                      </c:pt>
                      <c:pt idx="178">
                        <c:v>41026</c:v>
                      </c:pt>
                      <c:pt idx="179">
                        <c:v>41027</c:v>
                      </c:pt>
                      <c:pt idx="180">
                        <c:v>41028</c:v>
                      </c:pt>
                      <c:pt idx="181">
                        <c:v>41029</c:v>
                      </c:pt>
                      <c:pt idx="182">
                        <c:v>41030</c:v>
                      </c:pt>
                      <c:pt idx="183">
                        <c:v>41031</c:v>
                      </c:pt>
                      <c:pt idx="184">
                        <c:v>41032</c:v>
                      </c:pt>
                      <c:pt idx="185">
                        <c:v>41033</c:v>
                      </c:pt>
                      <c:pt idx="186">
                        <c:v>41034</c:v>
                      </c:pt>
                      <c:pt idx="187">
                        <c:v>41035</c:v>
                      </c:pt>
                      <c:pt idx="188">
                        <c:v>41036</c:v>
                      </c:pt>
                      <c:pt idx="189">
                        <c:v>41037</c:v>
                      </c:pt>
                      <c:pt idx="190">
                        <c:v>41038</c:v>
                      </c:pt>
                      <c:pt idx="191">
                        <c:v>41039</c:v>
                      </c:pt>
                      <c:pt idx="192">
                        <c:v>41040</c:v>
                      </c:pt>
                      <c:pt idx="193">
                        <c:v>41041</c:v>
                      </c:pt>
                      <c:pt idx="194">
                        <c:v>41042</c:v>
                      </c:pt>
                      <c:pt idx="195">
                        <c:v>41043</c:v>
                      </c:pt>
                      <c:pt idx="196">
                        <c:v>41044</c:v>
                      </c:pt>
                      <c:pt idx="197">
                        <c:v>41045</c:v>
                      </c:pt>
                      <c:pt idx="198">
                        <c:v>41046</c:v>
                      </c:pt>
                      <c:pt idx="199">
                        <c:v>41047</c:v>
                      </c:pt>
                      <c:pt idx="200">
                        <c:v>41048</c:v>
                      </c:pt>
                      <c:pt idx="201">
                        <c:v>41049</c:v>
                      </c:pt>
                      <c:pt idx="202">
                        <c:v>41050</c:v>
                      </c:pt>
                      <c:pt idx="203">
                        <c:v>41051</c:v>
                      </c:pt>
                      <c:pt idx="204">
                        <c:v>41052</c:v>
                      </c:pt>
                      <c:pt idx="205">
                        <c:v>41053</c:v>
                      </c:pt>
                      <c:pt idx="206">
                        <c:v>41054</c:v>
                      </c:pt>
                      <c:pt idx="207">
                        <c:v>41055</c:v>
                      </c:pt>
                      <c:pt idx="208">
                        <c:v>41056</c:v>
                      </c:pt>
                      <c:pt idx="209">
                        <c:v>41057</c:v>
                      </c:pt>
                      <c:pt idx="210">
                        <c:v>41058</c:v>
                      </c:pt>
                      <c:pt idx="211">
                        <c:v>41059</c:v>
                      </c:pt>
                      <c:pt idx="212">
                        <c:v>41060</c:v>
                      </c:pt>
                      <c:pt idx="213">
                        <c:v>41061</c:v>
                      </c:pt>
                      <c:pt idx="214">
                        <c:v>41062</c:v>
                      </c:pt>
                      <c:pt idx="215">
                        <c:v>41063</c:v>
                      </c:pt>
                      <c:pt idx="216">
                        <c:v>41064</c:v>
                      </c:pt>
                      <c:pt idx="217">
                        <c:v>41065</c:v>
                      </c:pt>
                      <c:pt idx="218">
                        <c:v>41066</c:v>
                      </c:pt>
                      <c:pt idx="219">
                        <c:v>41067</c:v>
                      </c:pt>
                      <c:pt idx="220">
                        <c:v>41068</c:v>
                      </c:pt>
                      <c:pt idx="221">
                        <c:v>41069</c:v>
                      </c:pt>
                      <c:pt idx="222">
                        <c:v>41070</c:v>
                      </c:pt>
                      <c:pt idx="223">
                        <c:v>41071</c:v>
                      </c:pt>
                      <c:pt idx="224">
                        <c:v>41072</c:v>
                      </c:pt>
                      <c:pt idx="225">
                        <c:v>41073</c:v>
                      </c:pt>
                      <c:pt idx="226">
                        <c:v>41074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total_sugar_production!$AD$2:$AD$228</c15:sqref>
                        </c15:formulaRef>
                      </c:ext>
                    </c:extLst>
                    <c:numCache>
                      <c:formatCode>0.0%</c:formatCode>
                      <c:ptCount val="227"/>
                      <c:pt idx="30">
                        <c:v>5.4444361562057246E-4</c:v>
                      </c:pt>
                      <c:pt idx="31">
                        <c:v>1.9767340465622209E-2</c:v>
                      </c:pt>
                      <c:pt idx="32">
                        <c:v>4.9874607693630335E-2</c:v>
                      </c:pt>
                      <c:pt idx="33">
                        <c:v>7.1867936886975167E-2</c:v>
                      </c:pt>
                      <c:pt idx="34">
                        <c:v>9.483952916533582E-2</c:v>
                      </c:pt>
                      <c:pt idx="35">
                        <c:v>0.12199563316719454</c:v>
                      </c:pt>
                      <c:pt idx="36">
                        <c:v>0.14456064267931018</c:v>
                      </c:pt>
                      <c:pt idx="37">
                        <c:v>0.19426340717999213</c:v>
                      </c:pt>
                      <c:pt idx="38">
                        <c:v>0.2520808648785276</c:v>
                      </c:pt>
                      <c:pt idx="39">
                        <c:v>0.34327843076682502</c:v>
                      </c:pt>
                      <c:pt idx="40">
                        <c:v>0.39131435405406612</c:v>
                      </c:pt>
                      <c:pt idx="41">
                        <c:v>0.42579018224970566</c:v>
                      </c:pt>
                      <c:pt idx="42">
                        <c:v>0.4205112647947285</c:v>
                      </c:pt>
                      <c:pt idx="43">
                        <c:v>0.49140337109350363</c:v>
                      </c:pt>
                      <c:pt idx="44">
                        <c:v>0.51407578804709952</c:v>
                      </c:pt>
                      <c:pt idx="45">
                        <c:v>0.54710648077637491</c:v>
                      </c:pt>
                      <c:pt idx="46">
                        <c:v>0.56301893098997302</c:v>
                      </c:pt>
                      <c:pt idx="47">
                        <c:v>0.63606597532590115</c:v>
                      </c:pt>
                      <c:pt idx="48">
                        <c:v>0.67046441381688371</c:v>
                      </c:pt>
                      <c:pt idx="49">
                        <c:v>0.71696689111157574</c:v>
                      </c:pt>
                      <c:pt idx="50">
                        <c:v>0.76697502472742329</c:v>
                      </c:pt>
                      <c:pt idx="51">
                        <c:v>0.76914849330747914</c:v>
                      </c:pt>
                      <c:pt idx="52">
                        <c:v>0.83238479874796045</c:v>
                      </c:pt>
                      <c:pt idx="53">
                        <c:v>0.81981191978189205</c:v>
                      </c:pt>
                      <c:pt idx="54">
                        <c:v>0.83265263480031526</c:v>
                      </c:pt>
                      <c:pt idx="55">
                        <c:v>0.85684100555294529</c:v>
                      </c:pt>
                      <c:pt idx="56">
                        <c:v>0.81167221180335092</c:v>
                      </c:pt>
                      <c:pt idx="57">
                        <c:v>0.56863879010309659</c:v>
                      </c:pt>
                      <c:pt idx="58">
                        <c:v>0.4203994715977965</c:v>
                      </c:pt>
                      <c:pt idx="59">
                        <c:v>0.29201751046265739</c:v>
                      </c:pt>
                      <c:pt idx="60">
                        <c:v>0.11554043286404353</c:v>
                      </c:pt>
                      <c:pt idx="61">
                        <c:v>2.5963011511512819E-2</c:v>
                      </c:pt>
                      <c:pt idx="62">
                        <c:v>2.831335528539489E-2</c:v>
                      </c:pt>
                      <c:pt idx="63">
                        <c:v>0.12371725275668524</c:v>
                      </c:pt>
                      <c:pt idx="64">
                        <c:v>0.4558704596548373</c:v>
                      </c:pt>
                      <c:pt idx="65">
                        <c:v>0.70195232993150003</c:v>
                      </c:pt>
                      <c:pt idx="66">
                        <c:v>0.80402941572653674</c:v>
                      </c:pt>
                      <c:pt idx="67">
                        <c:v>0.85223129338607828</c:v>
                      </c:pt>
                      <c:pt idx="68">
                        <c:v>0.85526108071825435</c:v>
                      </c:pt>
                      <c:pt idx="69">
                        <c:v>0.87959867607403819</c:v>
                      </c:pt>
                      <c:pt idx="70">
                        <c:v>0.88045340462674537</c:v>
                      </c:pt>
                      <c:pt idx="71">
                        <c:v>0.87555616407509207</c:v>
                      </c:pt>
                      <c:pt idx="72">
                        <c:v>0.84502188110759069</c:v>
                      </c:pt>
                      <c:pt idx="73">
                        <c:v>0.88820167666995287</c:v>
                      </c:pt>
                      <c:pt idx="74">
                        <c:v>0.91647484856019734</c:v>
                      </c:pt>
                      <c:pt idx="75">
                        <c:v>0.90095530104119659</c:v>
                      </c:pt>
                      <c:pt idx="76">
                        <c:v>0.91653483320554674</c:v>
                      </c:pt>
                      <c:pt idx="77">
                        <c:v>0.95113863977842683</c:v>
                      </c:pt>
                      <c:pt idx="78">
                        <c:v>0.93949985411191739</c:v>
                      </c:pt>
                      <c:pt idx="79">
                        <c:v>0.93537465900479</c:v>
                      </c:pt>
                      <c:pt idx="80">
                        <c:v>0.94030694203296006</c:v>
                      </c:pt>
                      <c:pt idx="81">
                        <c:v>0.91367492128531047</c:v>
                      </c:pt>
                      <c:pt idx="82">
                        <c:v>0.94045077157601442</c:v>
                      </c:pt>
                      <c:pt idx="83">
                        <c:v>0.92716581002721399</c:v>
                      </c:pt>
                      <c:pt idx="84">
                        <c:v>0.94320698652005275</c:v>
                      </c:pt>
                      <c:pt idx="85">
                        <c:v>0.92931843174651174</c:v>
                      </c:pt>
                      <c:pt idx="86">
                        <c:v>0.92669629457469183</c:v>
                      </c:pt>
                      <c:pt idx="87">
                        <c:v>0.92069097548111134</c:v>
                      </c:pt>
                      <c:pt idx="88">
                        <c:v>0.86671908467367786</c:v>
                      </c:pt>
                      <c:pt idx="89">
                        <c:v>0.87525811423392763</c:v>
                      </c:pt>
                      <c:pt idx="90">
                        <c:v>0.89574858880512198</c:v>
                      </c:pt>
                      <c:pt idx="91">
                        <c:v>0.83975510435314049</c:v>
                      </c:pt>
                      <c:pt idx="92">
                        <c:v>0.85948535468820708</c:v>
                      </c:pt>
                      <c:pt idx="93">
                        <c:v>0.84822672833746215</c:v>
                      </c:pt>
                      <c:pt idx="94">
                        <c:v>0.87198899825983656</c:v>
                      </c:pt>
                      <c:pt idx="95">
                        <c:v>0.91543588923374419</c:v>
                      </c:pt>
                      <c:pt idx="96">
                        <c:v>0.92636776954208444</c:v>
                      </c:pt>
                      <c:pt idx="97">
                        <c:v>0.92505106264640524</c:v>
                      </c:pt>
                      <c:pt idx="98">
                        <c:v>0.9428708081989563</c:v>
                      </c:pt>
                      <c:pt idx="99">
                        <c:v>0.9364705024508071</c:v>
                      </c:pt>
                      <c:pt idx="100">
                        <c:v>0.96391584121581764</c:v>
                      </c:pt>
                      <c:pt idx="101">
                        <c:v>0.9862600671512991</c:v>
                      </c:pt>
                      <c:pt idx="102">
                        <c:v>0.9930015323931225</c:v>
                      </c:pt>
                      <c:pt idx="103">
                        <c:v>0.99383454274290983</c:v>
                      </c:pt>
                      <c:pt idx="104">
                        <c:v>0.98222616691719278</c:v>
                      </c:pt>
                      <c:pt idx="105">
                        <c:v>0.95485004902425763</c:v>
                      </c:pt>
                      <c:pt idx="106">
                        <c:v>0.94542153162096798</c:v>
                      </c:pt>
                      <c:pt idx="107">
                        <c:v>0.87165700964221415</c:v>
                      </c:pt>
                      <c:pt idx="108">
                        <c:v>0.8858685193937208</c:v>
                      </c:pt>
                      <c:pt idx="109">
                        <c:v>0.94506704059249969</c:v>
                      </c:pt>
                      <c:pt idx="110">
                        <c:v>1</c:v>
                      </c:pt>
                      <c:pt idx="111">
                        <c:v>0.98847737876351149</c:v>
                      </c:pt>
                      <c:pt idx="112">
                        <c:v>0.97796275516265374</c:v>
                      </c:pt>
                      <c:pt idx="113">
                        <c:v>0.95203053833470608</c:v>
                      </c:pt>
                      <c:pt idx="114">
                        <c:v>0.89355728675588209</c:v>
                      </c:pt>
                      <c:pt idx="115">
                        <c:v>0.80479302367465422</c:v>
                      </c:pt>
                      <c:pt idx="116">
                        <c:v>0.79294464391683817</c:v>
                      </c:pt>
                      <c:pt idx="117">
                        <c:v>0.84556678217784498</c:v>
                      </c:pt>
                      <c:pt idx="118">
                        <c:v>0.86869595668273358</c:v>
                      </c:pt>
                      <c:pt idx="119">
                        <c:v>0.75349942804013703</c:v>
                      </c:pt>
                      <c:pt idx="121">
                        <c:v>0.73535282752739384</c:v>
                      </c:pt>
                      <c:pt idx="122">
                        <c:v>0.80271074831103395</c:v>
                      </c:pt>
                      <c:pt idx="123">
                        <c:v>0.82794667563258817</c:v>
                      </c:pt>
                      <c:pt idx="124">
                        <c:v>0.85783461152085871</c:v>
                      </c:pt>
                      <c:pt idx="125">
                        <c:v>0.86872007833772735</c:v>
                      </c:pt>
                      <c:pt idx="126">
                        <c:v>0.88946680011077117</c:v>
                      </c:pt>
                      <c:pt idx="127">
                        <c:v>0.90605523755885253</c:v>
                      </c:pt>
                      <c:pt idx="128">
                        <c:v>0.91083677113509365</c:v>
                      </c:pt>
                      <c:pt idx="129">
                        <c:v>0.92397736581318601</c:v>
                      </c:pt>
                      <c:pt idx="130">
                        <c:v>0.87305125146624296</c:v>
                      </c:pt>
                      <c:pt idx="131">
                        <c:v>0.86931473304432649</c:v>
                      </c:pt>
                      <c:pt idx="132">
                        <c:v>0.92877997134694568</c:v>
                      </c:pt>
                      <c:pt idx="133">
                        <c:v>0.93320604089598669</c:v>
                      </c:pt>
                      <c:pt idx="134">
                        <c:v>0.91529564671585528</c:v>
                      </c:pt>
                      <c:pt idx="135">
                        <c:v>0.90768818356292447</c:v>
                      </c:pt>
                      <c:pt idx="136">
                        <c:v>0.90956374752550906</c:v>
                      </c:pt>
                      <c:pt idx="137">
                        <c:v>0.91029232751946976</c:v>
                      </c:pt>
                      <c:pt idx="138">
                        <c:v>0.88953741513028206</c:v>
                      </c:pt>
                      <c:pt idx="139">
                        <c:v>0.89641995792623519</c:v>
                      </c:pt>
                      <c:pt idx="140">
                        <c:v>0.88535463156868233</c:v>
                      </c:pt>
                      <c:pt idx="141">
                        <c:v>0.88659555348151753</c:v>
                      </c:pt>
                      <c:pt idx="142">
                        <c:v>0.85049038809048005</c:v>
                      </c:pt>
                      <c:pt idx="143">
                        <c:v>0.87253711603482997</c:v>
                      </c:pt>
                      <c:pt idx="144">
                        <c:v>0.87322592652115771</c:v>
                      </c:pt>
                      <c:pt idx="145">
                        <c:v>0.86172463138362554</c:v>
                      </c:pt>
                      <c:pt idx="146">
                        <c:v>0.87063288491573299</c:v>
                      </c:pt>
                      <c:pt idx="147">
                        <c:v>0.88933964224738893</c:v>
                      </c:pt>
                      <c:pt idx="148">
                        <c:v>0.86738934283353364</c:v>
                      </c:pt>
                      <c:pt idx="149">
                        <c:v>0.83816900751160328</c:v>
                      </c:pt>
                      <c:pt idx="150">
                        <c:v>0.79851698583846809</c:v>
                      </c:pt>
                      <c:pt idx="151">
                        <c:v>0.80097154213262767</c:v>
                      </c:pt>
                      <c:pt idx="152">
                        <c:v>0.81441240857431552</c:v>
                      </c:pt>
                      <c:pt idx="153">
                        <c:v>0.79873098020758537</c:v>
                      </c:pt>
                      <c:pt idx="154">
                        <c:v>0.77729131633417003</c:v>
                      </c:pt>
                      <c:pt idx="155">
                        <c:v>0.77165540274206035</c:v>
                      </c:pt>
                      <c:pt idx="156">
                        <c:v>0.75446814992869304</c:v>
                      </c:pt>
                      <c:pt idx="157">
                        <c:v>0.70430215090008808</c:v>
                      </c:pt>
                      <c:pt idx="158">
                        <c:v>0.63736500849845301</c:v>
                      </c:pt>
                      <c:pt idx="159">
                        <c:v>0.53119774102807393</c:v>
                      </c:pt>
                      <c:pt idx="160">
                        <c:v>0.47274556866790263</c:v>
                      </c:pt>
                      <c:pt idx="161">
                        <c:v>0.46877990178477152</c:v>
                      </c:pt>
                      <c:pt idx="162">
                        <c:v>0.39595562332888429</c:v>
                      </c:pt>
                      <c:pt idx="163">
                        <c:v>0.27120726784739807</c:v>
                      </c:pt>
                      <c:pt idx="164">
                        <c:v>0.14128754031490665</c:v>
                      </c:pt>
                      <c:pt idx="165">
                        <c:v>7.7549537852117462E-2</c:v>
                      </c:pt>
                      <c:pt idx="166">
                        <c:v>5.8889469936944168E-2</c:v>
                      </c:pt>
                      <c:pt idx="167">
                        <c:v>2.0799786509563867E-2</c:v>
                      </c:pt>
                      <c:pt idx="168">
                        <c:v>2.0307289408008907E-2</c:v>
                      </c:pt>
                      <c:pt idx="169">
                        <c:v>7.8556388220608273E-2</c:v>
                      </c:pt>
                      <c:pt idx="170">
                        <c:v>0.1497400020332752</c:v>
                      </c:pt>
                      <c:pt idx="171">
                        <c:v>0.24946786227684967</c:v>
                      </c:pt>
                      <c:pt idx="172">
                        <c:v>0.31474720363978642</c:v>
                      </c:pt>
                      <c:pt idx="173">
                        <c:v>0.33981836742328153</c:v>
                      </c:pt>
                      <c:pt idx="174">
                        <c:v>0.34245782252020757</c:v>
                      </c:pt>
                      <c:pt idx="175">
                        <c:v>0.3694837625282773</c:v>
                      </c:pt>
                      <c:pt idx="176">
                        <c:v>0.37956377519062462</c:v>
                      </c:pt>
                      <c:pt idx="177">
                        <c:v>0.36561970140020322</c:v>
                      </c:pt>
                      <c:pt idx="178">
                        <c:v>0.33844147256907847</c:v>
                      </c:pt>
                      <c:pt idx="179">
                        <c:v>0.27684358080463273</c:v>
                      </c:pt>
                      <c:pt idx="180">
                        <c:v>0.18246003950507014</c:v>
                      </c:pt>
                      <c:pt idx="181">
                        <c:v>0.15809059659394969</c:v>
                      </c:pt>
                      <c:pt idx="182">
                        <c:v>0.13223583482132764</c:v>
                      </c:pt>
                      <c:pt idx="183">
                        <c:v>9.9462224330128898E-2</c:v>
                      </c:pt>
                      <c:pt idx="184">
                        <c:v>9.8157825142212149E-2</c:v>
                      </c:pt>
                      <c:pt idx="185">
                        <c:v>8.6468334624167115E-2</c:v>
                      </c:pt>
                      <c:pt idx="186">
                        <c:v>0.10341951180630894</c:v>
                      </c:pt>
                      <c:pt idx="187">
                        <c:v>0.10444791337046717</c:v>
                      </c:pt>
                      <c:pt idx="188">
                        <c:v>9.5295959963346083E-2</c:v>
                      </c:pt>
                      <c:pt idx="189">
                        <c:v>0.11117715803874589</c:v>
                      </c:pt>
                      <c:pt idx="190">
                        <c:v>0.1273926029601615</c:v>
                      </c:pt>
                      <c:pt idx="191">
                        <c:v>0.12253904569461366</c:v>
                      </c:pt>
                      <c:pt idx="192">
                        <c:v>0.13902441788950978</c:v>
                      </c:pt>
                      <c:pt idx="193">
                        <c:v>0.13031293519684001</c:v>
                      </c:pt>
                      <c:pt idx="194">
                        <c:v>0.10741879071260704</c:v>
                      </c:pt>
                      <c:pt idx="195">
                        <c:v>7.3171842314349908E-2</c:v>
                      </c:pt>
                      <c:pt idx="196">
                        <c:v>7.574011601934702E-2</c:v>
                      </c:pt>
                      <c:pt idx="197">
                        <c:v>7.5134990684665504E-2</c:v>
                      </c:pt>
                      <c:pt idx="198">
                        <c:v>8.7152156676723283E-2</c:v>
                      </c:pt>
                      <c:pt idx="199">
                        <c:v>7.1917625172673694E-2</c:v>
                      </c:pt>
                      <c:pt idx="200">
                        <c:v>6.2870356262833105E-2</c:v>
                      </c:pt>
                      <c:pt idx="201">
                        <c:v>6.5485239511299795E-2</c:v>
                      </c:pt>
                      <c:pt idx="202">
                        <c:v>5.5257773974815023E-2</c:v>
                      </c:pt>
                      <c:pt idx="203">
                        <c:v>5.2160138134458536E-2</c:v>
                      </c:pt>
                      <c:pt idx="204">
                        <c:v>4.4047812082754427E-2</c:v>
                      </c:pt>
                      <c:pt idx="205">
                        <c:v>2.9725350705590237E-2</c:v>
                      </c:pt>
                      <c:pt idx="206">
                        <c:v>2.8585424608328427E-2</c:v>
                      </c:pt>
                      <c:pt idx="207">
                        <c:v>2.1947598253202239E-2</c:v>
                      </c:pt>
                      <c:pt idx="208">
                        <c:v>1.7335794865205062E-2</c:v>
                      </c:pt>
                      <c:pt idx="209">
                        <c:v>1.1846644334706344E-2</c:v>
                      </c:pt>
                      <c:pt idx="210">
                        <c:v>1.2817384832550108E-2</c:v>
                      </c:pt>
                      <c:pt idx="211">
                        <c:v>1.94391567086722E-2</c:v>
                      </c:pt>
                      <c:pt idx="212">
                        <c:v>1.2144033408084464E-2</c:v>
                      </c:pt>
                      <c:pt idx="213">
                        <c:v>9.4548319359958055E-3</c:v>
                      </c:pt>
                      <c:pt idx="214">
                        <c:v>9.1196774419199256E-3</c:v>
                      </c:pt>
                      <c:pt idx="215">
                        <c:v>1.2389563101573598E-2</c:v>
                      </c:pt>
                      <c:pt idx="216">
                        <c:v>2.436701041422803E-3</c:v>
                      </c:pt>
                      <c:pt idx="217">
                        <c:v>1.2202260846771052E-2</c:v>
                      </c:pt>
                      <c:pt idx="218">
                        <c:v>0.31747088266820611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F5B-4AAD-A96E-3A9A149DD2A0}"/>
                  </c:ext>
                </c:extLst>
              </c15:ser>
            </c15:filteredLineSeries>
          </c:ext>
        </c:extLst>
      </c:lineChart>
      <c:dateAx>
        <c:axId val="76967179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72120"/>
        <c:crosses val="autoZero"/>
        <c:auto val="1"/>
        <c:lblOffset val="100"/>
        <c:baseTimeUnit val="days"/>
      </c:dateAx>
      <c:valAx>
        <c:axId val="769672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7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71</xdr:row>
      <xdr:rowOff>39642</xdr:rowOff>
    </xdr:from>
    <xdr:to>
      <xdr:col>20</xdr:col>
      <xdr:colOff>263552</xdr:colOff>
      <xdr:row>96</xdr:row>
      <xdr:rowOff>25867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160</xdr:col>
      <xdr:colOff>283175</xdr:colOff>
      <xdr:row>26</xdr:row>
      <xdr:rowOff>176577</xdr:rowOff>
    </xdr:from>
    <xdr:to>
      <xdr:col>175</xdr:col>
      <xdr:colOff>473318</xdr:colOff>
      <xdr:row>54</xdr:row>
      <xdr:rowOff>168958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69</xdr:row>
      <xdr:rowOff>119429</xdr:rowOff>
    </xdr:from>
    <xdr:to>
      <xdr:col>8</xdr:col>
      <xdr:colOff>242522</xdr:colOff>
      <xdr:row>80</xdr:row>
      <xdr:rowOff>80614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173</xdr:col>
      <xdr:colOff>289779</xdr:colOff>
      <xdr:row>38</xdr:row>
      <xdr:rowOff>55684</xdr:rowOff>
    </xdr:from>
    <xdr:to>
      <xdr:col>191</xdr:col>
      <xdr:colOff>345099</xdr:colOff>
      <xdr:row>66</xdr:row>
      <xdr:rowOff>6815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194</xdr:col>
      <xdr:colOff>728732</xdr:colOff>
      <xdr:row>21</xdr:row>
      <xdr:rowOff>86143</xdr:rowOff>
    </xdr:from>
    <xdr:to>
      <xdr:col>204</xdr:col>
      <xdr:colOff>230045</xdr:colOff>
      <xdr:row>40</xdr:row>
      <xdr:rowOff>167332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54</xdr:col>
      <xdr:colOff>314326</xdr:colOff>
      <xdr:row>99</xdr:row>
      <xdr:rowOff>66093</xdr:rowOff>
    </xdr:from>
    <xdr:to>
      <xdr:col>62</xdr:col>
      <xdr:colOff>762000</xdr:colOff>
      <xdr:row>121</xdr:row>
      <xdr:rowOff>19050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557211</xdr:colOff>
      <xdr:row>48</xdr:row>
      <xdr:rowOff>9525</xdr:rowOff>
    </xdr:from>
    <xdr:to>
      <xdr:col>35</xdr:col>
      <xdr:colOff>442299</xdr:colOff>
      <xdr:row>65</xdr:row>
      <xdr:rowOff>104775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557211</xdr:colOff>
      <xdr:row>48</xdr:row>
      <xdr:rowOff>47624</xdr:rowOff>
    </xdr:from>
    <xdr:to>
      <xdr:col>35</xdr:col>
      <xdr:colOff>428625</xdr:colOff>
      <xdr:row>65</xdr:row>
      <xdr:rowOff>133349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557212</xdr:colOff>
      <xdr:row>48</xdr:row>
      <xdr:rowOff>142875</xdr:rowOff>
    </xdr:from>
    <xdr:to>
      <xdr:col>35</xdr:col>
      <xdr:colOff>428625</xdr:colOff>
      <xdr:row>66</xdr:row>
      <xdr:rowOff>47625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111</xdr:col>
      <xdr:colOff>71436</xdr:colOff>
      <xdr:row>5</xdr:row>
      <xdr:rowOff>47624</xdr:rowOff>
    </xdr:from>
    <xdr:to>
      <xdr:col>117</xdr:col>
      <xdr:colOff>761999</xdr:colOff>
      <xdr:row>21</xdr:row>
      <xdr:rowOff>142875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126</xdr:col>
      <xdr:colOff>80961</xdr:colOff>
      <xdr:row>6</xdr:row>
      <xdr:rowOff>57149</xdr:rowOff>
    </xdr:from>
    <xdr:to>
      <xdr:col>133</xdr:col>
      <xdr:colOff>9525</xdr:colOff>
      <xdr:row>22</xdr:row>
      <xdr:rowOff>161925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138</xdr:col>
      <xdr:colOff>71436</xdr:colOff>
      <xdr:row>9</xdr:row>
      <xdr:rowOff>95250</xdr:rowOff>
    </xdr:from>
    <xdr:to>
      <xdr:col>144</xdr:col>
      <xdr:colOff>609600</xdr:colOff>
      <xdr:row>26</xdr:row>
      <xdr:rowOff>9526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92</xdr:col>
      <xdr:colOff>395285</xdr:colOff>
      <xdr:row>5</xdr:row>
      <xdr:rowOff>180975</xdr:rowOff>
    </xdr:from>
    <xdr:to>
      <xdr:col>107</xdr:col>
      <xdr:colOff>335087</xdr:colOff>
      <xdr:row>30</xdr:row>
      <xdr:rowOff>164211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0.30778</cdr:x>
      <cdr:y>0.10077</cdr:y>
    </cdr:from>
    <cdr:to>
      <cdr:x>0.30778</cdr:x>
      <cdr:y>0.80834</cdr:y>
    </cdr:to>
    <cdr:cxnSp macro="">
      <cdr:nvCxnSpPr>
        <cdr:cNvPr id="5" name="Straight Connector 4"/>
        <cdr:cNvCxnSpPr/>
      </cdr:nvCxnSpPr>
      <cdr:spPr>
        <a:xfrm xmlns:a="http://schemas.openxmlformats.org/drawingml/2006/main" flipV="1">
          <a:off x="3258942" y="478517"/>
          <a:ext cx="0" cy="3360055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FF0000"/>
          </a:solidFill>
          <a:prstDash val="sys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0.7321</cdr:x>
      <cdr:y>0.10089</cdr:y>
    </cdr:from>
    <cdr:to>
      <cdr:x>0.7321</cdr:x>
      <cdr:y>0.80845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6784976" y="469901"/>
          <a:ext cx="0" cy="3295650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FF0000"/>
          </a:solidFill>
          <a:prstDash val="sys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0.71109</cdr:x>
      <cdr:y>0.00401</cdr:y>
    </cdr:from>
    <cdr:to>
      <cdr:x>0.7135</cdr:x>
      <cdr:y>0.78755</cdr:y>
    </cdr:to>
    <cdr:cxnSp macro="">
      <cdr:nvCxnSpPr>
        <cdr:cNvPr id="2" name="Straight Connector 1"/>
        <cdr:cNvCxnSpPr/>
      </cdr:nvCxnSpPr>
      <cdr:spPr>
        <a:xfrm xmlns:a="http://schemas.openxmlformats.org/drawingml/2006/main" flipH="1" flipV="1">
          <a:off x="7529515" y="19050"/>
          <a:ext cx="25587" cy="3718457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FF0000"/>
          </a:solidFill>
          <a:prstDash val="sys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0.25487</cdr:x>
      <cdr:y>0.00268</cdr:y>
    </cdr:from>
    <cdr:to>
      <cdr:x>0.25729</cdr:x>
      <cdr:y>0.78621</cdr:y>
    </cdr:to>
    <cdr:cxnSp macro="">
      <cdr:nvCxnSpPr>
        <cdr:cNvPr id="4" name="Straight Connector 3"/>
        <cdr:cNvCxnSpPr/>
      </cdr:nvCxnSpPr>
      <cdr:spPr>
        <a:xfrm xmlns:a="http://schemas.openxmlformats.org/drawingml/2006/main" flipH="1" flipV="1">
          <a:off x="2698750" y="12700"/>
          <a:ext cx="25587" cy="3718457"/>
        </a:xfrm>
        <a:prstGeom xmlns:a="http://schemas.openxmlformats.org/drawingml/2006/main" prst="line">
          <a:avLst/>
        </a:prstGeom>
        <a:ln xmlns:a="http://schemas.openxmlformats.org/drawingml/2006/main" w="9525">
          <a:solidFill>
            <a:srgbClr val="FF0000"/>
          </a:solidFill>
          <a:prstDash val="sys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285750</xdr:colOff>
      <xdr:row>67</xdr:row>
      <xdr:rowOff>57151</xdr:rowOff>
    </xdr:from>
    <xdr:to>
      <xdr:col>15</xdr:col>
      <xdr:colOff>447675</xdr:colOff>
      <xdr:row>94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33336</xdr:colOff>
      <xdr:row>136</xdr:row>
      <xdr:rowOff>171450</xdr:rowOff>
    </xdr:from>
    <xdr:to>
      <xdr:col>17</xdr:col>
      <xdr:colOff>85725</xdr:colOff>
      <xdr:row>165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271460</xdr:colOff>
      <xdr:row>131</xdr:row>
      <xdr:rowOff>95250</xdr:rowOff>
    </xdr:from>
    <xdr:to>
      <xdr:col>18</xdr:col>
      <xdr:colOff>114301</xdr:colOff>
      <xdr:row>154</xdr:row>
      <xdr:rowOff>66675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509585</xdr:colOff>
      <xdr:row>204</xdr:row>
      <xdr:rowOff>114299</xdr:rowOff>
    </xdr:from>
    <xdr:to>
      <xdr:col>18</xdr:col>
      <xdr:colOff>430718</xdr:colOff>
      <xdr:row>227</xdr:row>
      <xdr:rowOff>149351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314322</xdr:colOff>
      <xdr:row>2</xdr:row>
      <xdr:rowOff>152399</xdr:rowOff>
    </xdr:from>
    <xdr:to>
      <xdr:col>28</xdr:col>
      <xdr:colOff>47625</xdr:colOff>
      <xdr:row>39</xdr:row>
      <xdr:rowOff>66674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193</xdr:row>
      <xdr:rowOff>38099</xdr:rowOff>
    </xdr:from>
    <xdr:to>
      <xdr:col>23</xdr:col>
      <xdr:colOff>495300</xdr:colOff>
      <xdr:row>221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247649</xdr:colOff>
      <xdr:row>10</xdr:row>
      <xdr:rowOff>161924</xdr:rowOff>
    </xdr:from>
    <xdr:to>
      <xdr:col>17</xdr:col>
      <xdr:colOff>352424</xdr:colOff>
      <xdr:row>39</xdr:row>
      <xdr:rowOff>66675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185</xdr:row>
      <xdr:rowOff>57150</xdr:rowOff>
    </xdr:from>
    <xdr:to>
      <xdr:col>15</xdr:col>
      <xdr:colOff>257175</xdr:colOff>
      <xdr:row>211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590549</xdr:colOff>
      <xdr:row>123</xdr:row>
      <xdr:rowOff>95250</xdr:rowOff>
    </xdr:from>
    <xdr:to>
      <xdr:col>17</xdr:col>
      <xdr:colOff>381000</xdr:colOff>
      <xdr:row>150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</xdr:colOff>
      <xdr:row>115</xdr:row>
      <xdr:rowOff>152400</xdr:rowOff>
    </xdr:from>
    <xdr:to>
      <xdr:col>18</xdr:col>
      <xdr:colOff>228600</xdr:colOff>
      <xdr:row>141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>
        <a:ln w="9525">
          <a:solidFill>
            <a:srgbClr val="FF0000"/>
          </a:solidFill>
          <a:prstDash val="sysDash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H3" sqref="H3"/>
    </sheetView>
  </sheetViews>
  <sheetFormatPr defaultRowHeight="15" x14ac:dyDescent="0.25"/>
  <sheetData>
    <row r="1" spans="1:2" x14ac:dyDescent="0.25">
      <c r="A1" t="s">
        <v>14</v>
      </c>
    </row>
    <row r="2" spans="1:2" x14ac:dyDescent="0.25">
      <c r="A2" t="s">
        <v>13</v>
      </c>
    </row>
    <row r="3" spans="1:2" x14ac:dyDescent="0.25">
      <c r="A3" t="s">
        <v>12</v>
      </c>
    </row>
    <row r="4" spans="1:2" x14ac:dyDescent="0.25">
      <c r="A4" s="23"/>
      <c r="B4" t="s">
        <v>9</v>
      </c>
    </row>
    <row r="5" spans="1:2" x14ac:dyDescent="0.25">
      <c r="A5" s="24"/>
      <c r="B5" t="s">
        <v>10</v>
      </c>
    </row>
    <row r="6" spans="1:2" x14ac:dyDescent="0.25">
      <c r="A6" s="25"/>
      <c r="B6" t="s">
        <v>11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09"/>
  <sheetViews>
    <sheetView workbookViewId="0">
      <pane ySplit="1" topLeftCell="A1884" activePane="bottomLeft" state="frozen"/>
      <selection pane="bottomLeft" activeCell="B1916" sqref="B1916:H1917"/>
    </sheetView>
  </sheetViews>
  <sheetFormatPr defaultRowHeight="15" x14ac:dyDescent="0.25"/>
  <cols>
    <col min="1" max="1" width="12.42578125" style="5" customWidth="1"/>
    <col min="2" max="3" width="12.42578125" customWidth="1"/>
    <col min="4" max="4" width="12.7109375" bestFit="1" customWidth="1"/>
    <col min="5" max="5" width="16.140625" bestFit="1" customWidth="1"/>
    <col min="6" max="6" width="11.7109375" bestFit="1" customWidth="1"/>
    <col min="7" max="7" width="14.5703125" bestFit="1" customWidth="1"/>
    <col min="8" max="8" width="11.42578125" bestFit="1" customWidth="1"/>
    <col min="9" max="9" width="19" bestFit="1" customWidth="1"/>
    <col min="10" max="10" width="8.7109375" bestFit="1" customWidth="1"/>
    <col min="11" max="11" width="11.5703125" bestFit="1" customWidth="1"/>
    <col min="12" max="12" width="23.42578125" bestFit="1" customWidth="1"/>
    <col min="13" max="13" width="12.7109375" bestFit="1" customWidth="1"/>
    <col min="14" max="14" width="12.42578125" bestFit="1" customWidth="1"/>
    <col min="15" max="15" width="21.140625" bestFit="1" customWidth="1"/>
    <col min="16" max="16" width="6.28515625" bestFit="1" customWidth="1"/>
    <col min="17" max="17" width="15.5703125" bestFit="1" customWidth="1"/>
    <col min="18" max="18" width="24" bestFit="1" customWidth="1"/>
    <col min="19" max="19" width="21.42578125" bestFit="1" customWidth="1"/>
    <col min="20" max="20" width="19.140625" bestFit="1" customWidth="1"/>
    <col min="21" max="21" width="14.85546875" bestFit="1" customWidth="1"/>
    <col min="22" max="22" width="6" bestFit="1" customWidth="1"/>
    <col min="23" max="23" width="10.42578125" bestFit="1" customWidth="1"/>
    <col min="24" max="24" width="6" bestFit="1" customWidth="1"/>
    <col min="26" max="26" width="8.28515625" bestFit="1" customWidth="1"/>
    <col min="27" max="27" width="21" bestFit="1" customWidth="1"/>
    <col min="30" max="30" width="23.42578125" bestFit="1" customWidth="1"/>
  </cols>
  <sheetData>
    <row r="1" spans="1:8" x14ac:dyDescent="0.25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3" t="s">
        <v>22</v>
      </c>
      <c r="H1" s="43" t="s">
        <v>23</v>
      </c>
    </row>
    <row r="2" spans="1:8" x14ac:dyDescent="0.25">
      <c r="A2" s="5">
        <v>41214</v>
      </c>
      <c r="B2">
        <v>0</v>
      </c>
      <c r="C2">
        <v>0</v>
      </c>
      <c r="D2">
        <v>0</v>
      </c>
      <c r="E2">
        <v>0</v>
      </c>
      <c r="F2">
        <v>0</v>
      </c>
      <c r="G2" t="str">
        <f>IFERROR(F2/B2,"")</f>
        <v/>
      </c>
      <c r="H2" t="str">
        <f>IFERROR(D2/F2,"")</f>
        <v/>
      </c>
    </row>
    <row r="3" spans="1:8" x14ac:dyDescent="0.25">
      <c r="A3" s="5">
        <v>41215</v>
      </c>
      <c r="B3">
        <v>0</v>
      </c>
      <c r="C3">
        <v>0</v>
      </c>
      <c r="D3">
        <v>0</v>
      </c>
      <c r="E3">
        <v>0</v>
      </c>
      <c r="F3">
        <v>0</v>
      </c>
      <c r="G3" t="str">
        <f t="shared" ref="G3:G66" si="0">IFERROR(F3/B3,"")</f>
        <v/>
      </c>
      <c r="H3" t="str">
        <f t="shared" ref="H3:H66" si="1">IFERROR(D3/F3,"")</f>
        <v/>
      </c>
    </row>
    <row r="4" spans="1:8" x14ac:dyDescent="0.25">
      <c r="A4" s="5">
        <v>41216</v>
      </c>
      <c r="B4">
        <v>0</v>
      </c>
      <c r="C4">
        <v>0</v>
      </c>
      <c r="D4">
        <v>0</v>
      </c>
      <c r="E4">
        <v>0</v>
      </c>
      <c r="F4">
        <v>0</v>
      </c>
      <c r="G4" t="str">
        <f t="shared" si="0"/>
        <v/>
      </c>
      <c r="H4" t="str">
        <f t="shared" si="1"/>
        <v/>
      </c>
    </row>
    <row r="5" spans="1:8" x14ac:dyDescent="0.25">
      <c r="A5" s="5">
        <v>41217</v>
      </c>
      <c r="B5">
        <v>0</v>
      </c>
      <c r="C5">
        <v>0</v>
      </c>
      <c r="D5">
        <v>0</v>
      </c>
      <c r="E5">
        <v>0</v>
      </c>
      <c r="F5">
        <v>0</v>
      </c>
      <c r="G5" t="str">
        <f t="shared" si="0"/>
        <v/>
      </c>
      <c r="H5" t="str">
        <f t="shared" si="1"/>
        <v/>
      </c>
    </row>
    <row r="6" spans="1:8" x14ac:dyDescent="0.25">
      <c r="A6" s="5">
        <v>41218</v>
      </c>
      <c r="B6">
        <v>0</v>
      </c>
      <c r="C6">
        <v>0</v>
      </c>
      <c r="D6">
        <v>0</v>
      </c>
      <c r="E6">
        <v>0</v>
      </c>
      <c r="F6">
        <v>0</v>
      </c>
      <c r="G6" t="str">
        <f t="shared" si="0"/>
        <v/>
      </c>
      <c r="H6" t="str">
        <f t="shared" si="1"/>
        <v/>
      </c>
    </row>
    <row r="7" spans="1:8" x14ac:dyDescent="0.25">
      <c r="A7" s="5">
        <v>41219</v>
      </c>
      <c r="B7">
        <v>0</v>
      </c>
      <c r="C7">
        <v>0</v>
      </c>
      <c r="D7">
        <v>0</v>
      </c>
      <c r="E7">
        <v>0</v>
      </c>
      <c r="F7">
        <v>0</v>
      </c>
      <c r="G7" t="str">
        <f t="shared" si="0"/>
        <v/>
      </c>
      <c r="H7" t="str">
        <f t="shared" si="1"/>
        <v/>
      </c>
    </row>
    <row r="8" spans="1:8" x14ac:dyDescent="0.25">
      <c r="A8" s="5">
        <v>41220</v>
      </c>
      <c r="B8">
        <v>0</v>
      </c>
      <c r="C8">
        <v>0</v>
      </c>
      <c r="D8">
        <v>0</v>
      </c>
      <c r="E8">
        <v>0</v>
      </c>
      <c r="F8">
        <v>0</v>
      </c>
      <c r="G8" t="str">
        <f t="shared" si="0"/>
        <v/>
      </c>
      <c r="H8" t="str">
        <f t="shared" si="1"/>
        <v/>
      </c>
    </row>
    <row r="9" spans="1:8" x14ac:dyDescent="0.25">
      <c r="A9" s="5">
        <v>41221</v>
      </c>
      <c r="B9">
        <v>0</v>
      </c>
      <c r="C9">
        <v>0</v>
      </c>
      <c r="D9">
        <v>0</v>
      </c>
      <c r="E9">
        <v>0</v>
      </c>
      <c r="F9">
        <v>0</v>
      </c>
      <c r="G9" t="str">
        <f t="shared" si="0"/>
        <v/>
      </c>
      <c r="H9" t="str">
        <f t="shared" si="1"/>
        <v/>
      </c>
    </row>
    <row r="10" spans="1:8" x14ac:dyDescent="0.25">
      <c r="A10" s="5">
        <v>41222</v>
      </c>
      <c r="B10">
        <v>0</v>
      </c>
      <c r="C10">
        <v>0</v>
      </c>
      <c r="D10">
        <v>0</v>
      </c>
      <c r="E10">
        <v>0</v>
      </c>
      <c r="F10">
        <v>0</v>
      </c>
      <c r="G10" t="str">
        <f t="shared" si="0"/>
        <v/>
      </c>
      <c r="H10" t="str">
        <f t="shared" si="1"/>
        <v/>
      </c>
    </row>
    <row r="11" spans="1:8" x14ac:dyDescent="0.25">
      <c r="A11" s="5">
        <v>41223</v>
      </c>
      <c r="B11">
        <v>0</v>
      </c>
      <c r="C11">
        <v>0</v>
      </c>
      <c r="D11">
        <v>0</v>
      </c>
      <c r="E11">
        <v>0</v>
      </c>
      <c r="F11">
        <v>0</v>
      </c>
      <c r="G11" t="str">
        <f t="shared" si="0"/>
        <v/>
      </c>
      <c r="H11" t="str">
        <f t="shared" si="1"/>
        <v/>
      </c>
    </row>
    <row r="12" spans="1:8" x14ac:dyDescent="0.25">
      <c r="A12" s="5">
        <v>41224</v>
      </c>
      <c r="B12">
        <v>0</v>
      </c>
      <c r="C12">
        <v>0</v>
      </c>
      <c r="D12">
        <v>0</v>
      </c>
      <c r="E12">
        <v>0</v>
      </c>
      <c r="F12">
        <v>0</v>
      </c>
      <c r="G12" t="str">
        <f t="shared" si="0"/>
        <v/>
      </c>
      <c r="H12" t="str">
        <f t="shared" si="1"/>
        <v/>
      </c>
    </row>
    <row r="13" spans="1:8" x14ac:dyDescent="0.25">
      <c r="A13" s="5">
        <v>41225</v>
      </c>
      <c r="B13">
        <v>0</v>
      </c>
      <c r="C13">
        <v>0</v>
      </c>
      <c r="D13">
        <v>0</v>
      </c>
      <c r="E13">
        <v>0</v>
      </c>
      <c r="F13">
        <v>0</v>
      </c>
      <c r="G13" t="str">
        <f t="shared" si="0"/>
        <v/>
      </c>
      <c r="H13" t="str">
        <f t="shared" si="1"/>
        <v/>
      </c>
    </row>
    <row r="14" spans="1:8" x14ac:dyDescent="0.25">
      <c r="A14" s="5">
        <v>41226</v>
      </c>
      <c r="B14">
        <v>0</v>
      </c>
      <c r="C14">
        <v>0</v>
      </c>
      <c r="D14">
        <v>0</v>
      </c>
      <c r="E14">
        <v>0</v>
      </c>
      <c r="F14">
        <v>0</v>
      </c>
      <c r="G14" t="str">
        <f t="shared" si="0"/>
        <v/>
      </c>
      <c r="H14" t="str">
        <f t="shared" si="1"/>
        <v/>
      </c>
    </row>
    <row r="15" spans="1:8" x14ac:dyDescent="0.25">
      <c r="A15" s="5">
        <v>41227</v>
      </c>
      <c r="B15">
        <v>0</v>
      </c>
      <c r="C15">
        <v>0</v>
      </c>
      <c r="D15">
        <v>0</v>
      </c>
      <c r="E15">
        <v>0</v>
      </c>
      <c r="F15">
        <v>0</v>
      </c>
      <c r="G15" t="str">
        <f t="shared" si="0"/>
        <v/>
      </c>
      <c r="H15" t="str">
        <f t="shared" si="1"/>
        <v/>
      </c>
    </row>
    <row r="16" spans="1:8" x14ac:dyDescent="0.25">
      <c r="A16" s="5">
        <v>41228</v>
      </c>
      <c r="B16">
        <v>22092.33</v>
      </c>
      <c r="C16">
        <v>0</v>
      </c>
      <c r="D16">
        <v>917.3</v>
      </c>
      <c r="E16">
        <v>0</v>
      </c>
      <c r="F16">
        <v>917.3</v>
      </c>
      <c r="G16">
        <f t="shared" si="0"/>
        <v>4.1521197628317151E-2</v>
      </c>
      <c r="H16" s="44">
        <f t="shared" si="1"/>
        <v>1</v>
      </c>
    </row>
    <row r="17" spans="1:8" x14ac:dyDescent="0.25">
      <c r="A17" s="5">
        <v>41229</v>
      </c>
      <c r="B17">
        <v>44705.17</v>
      </c>
      <c r="C17">
        <v>0</v>
      </c>
      <c r="D17">
        <v>5589.29</v>
      </c>
      <c r="E17">
        <v>0</v>
      </c>
      <c r="F17">
        <v>5589.29</v>
      </c>
      <c r="G17">
        <f t="shared" si="0"/>
        <v>0.1250255842892444</v>
      </c>
      <c r="H17" s="44">
        <f t="shared" si="1"/>
        <v>1</v>
      </c>
    </row>
    <row r="18" spans="1:8" x14ac:dyDescent="0.25">
      <c r="A18" s="5">
        <v>41230</v>
      </c>
      <c r="B18">
        <v>68440.56</v>
      </c>
      <c r="C18">
        <v>0</v>
      </c>
      <c r="D18">
        <v>18025.62</v>
      </c>
      <c r="E18">
        <v>0</v>
      </c>
      <c r="F18">
        <v>18025.62</v>
      </c>
      <c r="G18">
        <f t="shared" si="0"/>
        <v>0.26337627862776108</v>
      </c>
      <c r="H18" s="44">
        <f t="shared" si="1"/>
        <v>1</v>
      </c>
    </row>
    <row r="19" spans="1:8" x14ac:dyDescent="0.25">
      <c r="A19" s="5">
        <v>41231</v>
      </c>
      <c r="B19">
        <v>104512.93</v>
      </c>
      <c r="C19">
        <v>0</v>
      </c>
      <c r="D19">
        <v>32078.560000000001</v>
      </c>
      <c r="E19">
        <v>0</v>
      </c>
      <c r="F19">
        <v>32078.560000000001</v>
      </c>
      <c r="G19">
        <f t="shared" si="0"/>
        <v>0.30693388846719732</v>
      </c>
      <c r="H19" s="44">
        <f t="shared" si="1"/>
        <v>1</v>
      </c>
    </row>
    <row r="20" spans="1:8" x14ac:dyDescent="0.25">
      <c r="A20" s="5">
        <v>41232</v>
      </c>
      <c r="B20">
        <v>153919.54</v>
      </c>
      <c r="C20">
        <v>0</v>
      </c>
      <c r="D20">
        <v>45328.51</v>
      </c>
      <c r="E20">
        <v>0</v>
      </c>
      <c r="F20">
        <v>45328.51</v>
      </c>
      <c r="G20">
        <f t="shared" si="0"/>
        <v>0.29449483801731735</v>
      </c>
      <c r="H20" s="44">
        <f t="shared" si="1"/>
        <v>1</v>
      </c>
    </row>
    <row r="21" spans="1:8" x14ac:dyDescent="0.25">
      <c r="A21" s="5">
        <v>41233</v>
      </c>
      <c r="B21">
        <v>226385.29</v>
      </c>
      <c r="C21">
        <v>0</v>
      </c>
      <c r="D21">
        <v>65571.11</v>
      </c>
      <c r="E21">
        <v>0</v>
      </c>
      <c r="F21">
        <v>65571.11</v>
      </c>
      <c r="G21">
        <f t="shared" si="0"/>
        <v>0.28964386334465458</v>
      </c>
      <c r="H21" s="44">
        <f t="shared" si="1"/>
        <v>1</v>
      </c>
    </row>
    <row r="22" spans="1:8" x14ac:dyDescent="0.25">
      <c r="A22" s="5">
        <v>41234</v>
      </c>
      <c r="B22">
        <v>332230.21000000002</v>
      </c>
      <c r="C22">
        <v>1587.5</v>
      </c>
      <c r="D22">
        <v>105977.99</v>
      </c>
      <c r="E22">
        <v>0</v>
      </c>
      <c r="F22">
        <v>107565.49</v>
      </c>
      <c r="G22">
        <f t="shared" si="0"/>
        <v>0.32376793790065028</v>
      </c>
      <c r="H22">
        <f t="shared" si="1"/>
        <v>0.98524154912509576</v>
      </c>
    </row>
    <row r="23" spans="1:8" x14ac:dyDescent="0.25">
      <c r="A23" s="5">
        <v>41235</v>
      </c>
      <c r="B23">
        <v>437014.05</v>
      </c>
      <c r="C23">
        <v>15992.2</v>
      </c>
      <c r="D23">
        <v>162933.57999999999</v>
      </c>
      <c r="E23">
        <v>0</v>
      </c>
      <c r="F23">
        <v>178925.78</v>
      </c>
      <c r="G23">
        <f t="shared" si="0"/>
        <v>0.40942798063357461</v>
      </c>
      <c r="H23">
        <f t="shared" si="1"/>
        <v>0.91062104074661565</v>
      </c>
    </row>
    <row r="24" spans="1:8" x14ac:dyDescent="0.25">
      <c r="A24" s="5">
        <v>41236</v>
      </c>
      <c r="B24">
        <v>581971.36</v>
      </c>
      <c r="C24">
        <v>25092.2</v>
      </c>
      <c r="D24">
        <v>222365.19</v>
      </c>
      <c r="E24">
        <v>0</v>
      </c>
      <c r="F24">
        <v>247457.39</v>
      </c>
      <c r="G24">
        <f t="shared" si="0"/>
        <v>0.42520544309946801</v>
      </c>
      <c r="H24">
        <f t="shared" si="1"/>
        <v>0.8985999165351255</v>
      </c>
    </row>
    <row r="25" spans="1:8" x14ac:dyDescent="0.25">
      <c r="A25" s="5">
        <v>41237</v>
      </c>
      <c r="B25">
        <v>736664.62</v>
      </c>
      <c r="C25">
        <v>37317.199999999997</v>
      </c>
      <c r="D25">
        <v>288227.48</v>
      </c>
      <c r="E25">
        <v>2709.74</v>
      </c>
      <c r="F25">
        <v>328254.42</v>
      </c>
      <c r="G25">
        <f t="shared" si="0"/>
        <v>0.44559547328335108</v>
      </c>
      <c r="H25">
        <f t="shared" si="1"/>
        <v>0.87806123067588848</v>
      </c>
    </row>
    <row r="26" spans="1:8" x14ac:dyDescent="0.25">
      <c r="A26" s="5">
        <v>41238</v>
      </c>
      <c r="B26">
        <v>866073.85</v>
      </c>
      <c r="C26">
        <v>55417.2</v>
      </c>
      <c r="D26">
        <v>354653.69</v>
      </c>
      <c r="E26">
        <v>3928.74</v>
      </c>
      <c r="F26">
        <v>413999.63</v>
      </c>
      <c r="G26">
        <f t="shared" si="0"/>
        <v>0.47801885485862439</v>
      </c>
      <c r="H26">
        <f t="shared" si="1"/>
        <v>0.8566521907278033</v>
      </c>
    </row>
    <row r="27" spans="1:8" x14ac:dyDescent="0.25">
      <c r="A27" s="5">
        <v>41239</v>
      </c>
      <c r="B27">
        <v>1034990.23</v>
      </c>
      <c r="C27">
        <v>72568.399999999994</v>
      </c>
      <c r="D27">
        <v>426077.4</v>
      </c>
      <c r="E27">
        <v>6873.74</v>
      </c>
      <c r="F27">
        <v>505519.54</v>
      </c>
      <c r="G27">
        <f t="shared" si="0"/>
        <v>0.48842928691220594</v>
      </c>
      <c r="H27">
        <f t="shared" si="1"/>
        <v>0.8428505058380138</v>
      </c>
    </row>
    <row r="28" spans="1:8" x14ac:dyDescent="0.25">
      <c r="A28" s="5">
        <v>41240</v>
      </c>
      <c r="B28">
        <v>1237379.49</v>
      </c>
      <c r="C28">
        <v>93689.4</v>
      </c>
      <c r="D28">
        <v>534065.64</v>
      </c>
      <c r="E28">
        <v>9623.34</v>
      </c>
      <c r="F28">
        <v>637378.38</v>
      </c>
      <c r="G28">
        <f t="shared" si="0"/>
        <v>0.515103398069092</v>
      </c>
      <c r="H28">
        <f t="shared" si="1"/>
        <v>0.83790987701842035</v>
      </c>
    </row>
    <row r="29" spans="1:8" x14ac:dyDescent="0.25">
      <c r="A29" s="5">
        <v>41241</v>
      </c>
      <c r="B29">
        <v>1455671.08</v>
      </c>
      <c r="C29">
        <v>115350.39999999999</v>
      </c>
      <c r="D29">
        <v>654532.21</v>
      </c>
      <c r="E29">
        <v>14334.34</v>
      </c>
      <c r="F29">
        <v>784216.95</v>
      </c>
      <c r="G29">
        <f t="shared" si="0"/>
        <v>0.53873224574881295</v>
      </c>
      <c r="H29">
        <f t="shared" si="1"/>
        <v>0.8346315518938987</v>
      </c>
    </row>
    <row r="30" spans="1:8" x14ac:dyDescent="0.25">
      <c r="A30" s="5">
        <v>41242</v>
      </c>
      <c r="B30">
        <v>1661134.925</v>
      </c>
      <c r="C30">
        <v>137893.9</v>
      </c>
      <c r="D30">
        <v>792537.91</v>
      </c>
      <c r="E30">
        <v>20076.34</v>
      </c>
      <c r="F30">
        <v>950508.15</v>
      </c>
      <c r="G30">
        <f t="shared" si="0"/>
        <v>0.5722040610277338</v>
      </c>
      <c r="H30">
        <f t="shared" si="1"/>
        <v>0.83380443397565818</v>
      </c>
    </row>
    <row r="31" spans="1:8" x14ac:dyDescent="0.25">
      <c r="A31" s="5">
        <v>41243</v>
      </c>
      <c r="B31">
        <v>1937510.585</v>
      </c>
      <c r="C31">
        <v>163974.39999999999</v>
      </c>
      <c r="D31">
        <v>914321.75</v>
      </c>
      <c r="E31">
        <v>28143.34</v>
      </c>
      <c r="F31">
        <v>1106439.49</v>
      </c>
      <c r="G31">
        <f t="shared" si="0"/>
        <v>0.57106242338283797</v>
      </c>
      <c r="H31">
        <f t="shared" si="1"/>
        <v>0.82636398850876158</v>
      </c>
    </row>
    <row r="32" spans="1:8" x14ac:dyDescent="0.25">
      <c r="A32" s="5">
        <v>41244</v>
      </c>
      <c r="B32">
        <v>2223793.0750000002</v>
      </c>
      <c r="C32">
        <v>200225.9</v>
      </c>
      <c r="D32">
        <v>1058848.83</v>
      </c>
      <c r="E32">
        <v>32216.34</v>
      </c>
      <c r="F32">
        <v>1291291.07</v>
      </c>
      <c r="G32">
        <f t="shared" si="0"/>
        <v>0.58067051494887845</v>
      </c>
      <c r="H32">
        <f t="shared" si="1"/>
        <v>0.81999237398892566</v>
      </c>
    </row>
    <row r="33" spans="1:8" x14ac:dyDescent="0.25">
      <c r="A33" s="5">
        <v>41245</v>
      </c>
      <c r="B33">
        <v>2532661.9550000001</v>
      </c>
      <c r="C33">
        <v>241740.4</v>
      </c>
      <c r="D33">
        <v>1241962.24</v>
      </c>
      <c r="E33">
        <v>36996.339999999997</v>
      </c>
      <c r="F33">
        <v>1520698.98</v>
      </c>
      <c r="G33">
        <f t="shared" si="0"/>
        <v>0.60043503910888096</v>
      </c>
      <c r="H33">
        <f t="shared" si="1"/>
        <v>0.81670485502660095</v>
      </c>
    </row>
    <row r="34" spans="1:8" x14ac:dyDescent="0.25">
      <c r="A34" s="5">
        <v>41246</v>
      </c>
      <c r="B34">
        <v>2852139.625</v>
      </c>
      <c r="C34">
        <v>281296.40000000002</v>
      </c>
      <c r="D34">
        <v>1430801.17</v>
      </c>
      <c r="E34">
        <v>41188.839999999997</v>
      </c>
      <c r="F34">
        <v>1753286.41</v>
      </c>
      <c r="G34">
        <f t="shared" si="0"/>
        <v>0.61472671065323459</v>
      </c>
      <c r="H34">
        <f t="shared" si="1"/>
        <v>0.81606813458389837</v>
      </c>
    </row>
    <row r="35" spans="1:8" x14ac:dyDescent="0.25">
      <c r="A35" s="5">
        <v>41247</v>
      </c>
      <c r="B35">
        <v>3216264.0950000002</v>
      </c>
      <c r="C35">
        <v>334472.40000000002</v>
      </c>
      <c r="D35">
        <v>1641798.04</v>
      </c>
      <c r="E35">
        <v>45272.84</v>
      </c>
      <c r="F35">
        <v>2021543.28</v>
      </c>
      <c r="G35">
        <f t="shared" si="0"/>
        <v>0.62853771341187081</v>
      </c>
      <c r="H35">
        <f t="shared" si="1"/>
        <v>0.81215082370138525</v>
      </c>
    </row>
    <row r="36" spans="1:8" x14ac:dyDescent="0.25">
      <c r="A36" s="5">
        <v>41248</v>
      </c>
      <c r="B36">
        <v>3587043.3149999999</v>
      </c>
      <c r="C36">
        <v>394194.8</v>
      </c>
      <c r="D36">
        <v>1880424.19</v>
      </c>
      <c r="E36">
        <v>46947.839999999997</v>
      </c>
      <c r="F36">
        <v>2321566.83</v>
      </c>
      <c r="G36">
        <f t="shared" si="0"/>
        <v>0.64720903154190101</v>
      </c>
      <c r="H36">
        <f t="shared" si="1"/>
        <v>0.8099806413929509</v>
      </c>
    </row>
    <row r="37" spans="1:8" x14ac:dyDescent="0.25">
      <c r="A37" s="5">
        <v>41249</v>
      </c>
      <c r="B37">
        <v>4028821.7349999999</v>
      </c>
      <c r="C37">
        <v>455098.6</v>
      </c>
      <c r="D37">
        <v>2128157.7599999998</v>
      </c>
      <c r="E37">
        <v>49251.34</v>
      </c>
      <c r="F37">
        <v>2632507.7000000002</v>
      </c>
      <c r="G37">
        <f t="shared" si="0"/>
        <v>0.65341875941800642</v>
      </c>
      <c r="H37">
        <f t="shared" si="1"/>
        <v>0.80841463825537896</v>
      </c>
    </row>
    <row r="38" spans="1:8" x14ac:dyDescent="0.25">
      <c r="A38" s="5">
        <v>41250</v>
      </c>
      <c r="B38">
        <v>4486076.5599999996</v>
      </c>
      <c r="C38">
        <v>517603.1</v>
      </c>
      <c r="D38">
        <v>2415840.0299999998</v>
      </c>
      <c r="E38">
        <v>51556.34</v>
      </c>
      <c r="F38">
        <v>2984999.47</v>
      </c>
      <c r="G38">
        <f t="shared" si="0"/>
        <v>0.66539200347485827</v>
      </c>
      <c r="H38">
        <f t="shared" si="1"/>
        <v>0.80932678691564375</v>
      </c>
    </row>
    <row r="39" spans="1:8" x14ac:dyDescent="0.25">
      <c r="A39" s="5">
        <v>41251</v>
      </c>
      <c r="B39">
        <v>4971746.2249999996</v>
      </c>
      <c r="C39">
        <v>587576.30000000005</v>
      </c>
      <c r="D39">
        <v>2726718.47</v>
      </c>
      <c r="E39">
        <v>56149.440000000002</v>
      </c>
      <c r="F39">
        <v>3370444.21</v>
      </c>
      <c r="G39">
        <f t="shared" si="0"/>
        <v>0.67791959956685044</v>
      </c>
      <c r="H39">
        <f t="shared" si="1"/>
        <v>0.80900863509620302</v>
      </c>
    </row>
    <row r="40" spans="1:8" x14ac:dyDescent="0.25">
      <c r="A40" s="5">
        <v>41252</v>
      </c>
      <c r="B40">
        <v>5522172.7350000003</v>
      </c>
      <c r="C40">
        <v>682388.1</v>
      </c>
      <c r="D40">
        <v>3069131.55</v>
      </c>
      <c r="E40">
        <v>60371.44</v>
      </c>
      <c r="F40">
        <v>3811891.09</v>
      </c>
      <c r="G40">
        <f t="shared" si="0"/>
        <v>0.69028827472924015</v>
      </c>
      <c r="H40">
        <f t="shared" si="1"/>
        <v>0.80514670475540784</v>
      </c>
    </row>
    <row r="41" spans="1:8" x14ac:dyDescent="0.25">
      <c r="A41" s="5">
        <v>41253</v>
      </c>
      <c r="B41">
        <v>6093746.1349999998</v>
      </c>
      <c r="C41">
        <v>774606.8</v>
      </c>
      <c r="D41">
        <v>3439047.31</v>
      </c>
      <c r="E41">
        <v>64609.440000000002</v>
      </c>
      <c r="F41">
        <v>4278263.55</v>
      </c>
      <c r="G41">
        <f t="shared" si="0"/>
        <v>0.70207446375676752</v>
      </c>
      <c r="H41">
        <f t="shared" si="1"/>
        <v>0.8038418554181872</v>
      </c>
    </row>
    <row r="42" spans="1:8" x14ac:dyDescent="0.25">
      <c r="A42" s="5">
        <v>41254</v>
      </c>
      <c r="B42">
        <v>6684670.585</v>
      </c>
      <c r="C42">
        <v>870736</v>
      </c>
      <c r="D42">
        <v>3816415.05</v>
      </c>
      <c r="E42">
        <v>72013.440000000002</v>
      </c>
      <c r="F42">
        <v>4759164.49</v>
      </c>
      <c r="G42">
        <f t="shared" si="0"/>
        <v>0.71195198469155385</v>
      </c>
      <c r="H42">
        <f t="shared" si="1"/>
        <v>0.80190862451152634</v>
      </c>
    </row>
    <row r="43" spans="1:8" x14ac:dyDescent="0.25">
      <c r="A43" s="5">
        <v>41255</v>
      </c>
      <c r="B43">
        <v>7269801.4950000001</v>
      </c>
      <c r="C43">
        <v>976173.4</v>
      </c>
      <c r="D43">
        <v>4194329.09</v>
      </c>
      <c r="E43">
        <v>79223.94</v>
      </c>
      <c r="F43">
        <v>5249726.43</v>
      </c>
      <c r="G43">
        <f t="shared" si="0"/>
        <v>0.72212789215917916</v>
      </c>
      <c r="H43">
        <f t="shared" si="1"/>
        <v>0.79896145940694285</v>
      </c>
    </row>
    <row r="44" spans="1:8" x14ac:dyDescent="0.25">
      <c r="A44" s="5">
        <v>41256</v>
      </c>
      <c r="B44">
        <v>7870343.5650000004</v>
      </c>
      <c r="C44">
        <v>1094115.3999999999</v>
      </c>
      <c r="D44">
        <v>4574591.22</v>
      </c>
      <c r="E44">
        <v>85553.94</v>
      </c>
      <c r="F44">
        <v>5754260.5599999996</v>
      </c>
      <c r="G44">
        <f t="shared" si="0"/>
        <v>0.73113206716789614</v>
      </c>
      <c r="H44">
        <f t="shared" si="1"/>
        <v>0.79499201892241045</v>
      </c>
    </row>
    <row r="45" spans="1:8" x14ac:dyDescent="0.25">
      <c r="A45" s="5">
        <v>41257</v>
      </c>
      <c r="B45">
        <v>8530921.2949999999</v>
      </c>
      <c r="C45">
        <v>1224578.3999999999</v>
      </c>
      <c r="D45">
        <v>4959130.6500000004</v>
      </c>
      <c r="E45">
        <v>89877.440000000002</v>
      </c>
      <c r="F45">
        <v>6273586.4900000002</v>
      </c>
      <c r="G45">
        <f t="shared" si="0"/>
        <v>0.73539378374958975</v>
      </c>
      <c r="H45">
        <f t="shared" si="1"/>
        <v>0.7904777686423512</v>
      </c>
    </row>
    <row r="46" spans="1:8" x14ac:dyDescent="0.25">
      <c r="A46" s="5">
        <v>41258</v>
      </c>
      <c r="B46">
        <v>9199475.3849999998</v>
      </c>
      <c r="C46">
        <v>1376339.7</v>
      </c>
      <c r="D46">
        <v>5368528.16</v>
      </c>
      <c r="E46">
        <v>95597.440000000002</v>
      </c>
      <c r="F46">
        <v>6840465.2999999998</v>
      </c>
      <c r="G46">
        <f t="shared" si="0"/>
        <v>0.74357123789401824</v>
      </c>
      <c r="H46">
        <f t="shared" si="1"/>
        <v>0.78481914965638377</v>
      </c>
    </row>
    <row r="47" spans="1:8" x14ac:dyDescent="0.25">
      <c r="A47" s="5">
        <v>41259</v>
      </c>
      <c r="B47">
        <v>9874216.0449999999</v>
      </c>
      <c r="C47">
        <v>1529328.3</v>
      </c>
      <c r="D47">
        <v>5806692.2400000002</v>
      </c>
      <c r="E47">
        <v>102779.94</v>
      </c>
      <c r="F47">
        <v>7438800.4800000004</v>
      </c>
      <c r="G47">
        <f t="shared" si="0"/>
        <v>0.75335605845557541</v>
      </c>
      <c r="H47">
        <f t="shared" si="1"/>
        <v>0.78059523919372542</v>
      </c>
    </row>
    <row r="48" spans="1:8" x14ac:dyDescent="0.25">
      <c r="A48" s="5">
        <v>41260</v>
      </c>
      <c r="B48">
        <v>10570235.824999999</v>
      </c>
      <c r="C48">
        <v>1678604.1</v>
      </c>
      <c r="D48">
        <v>6251678.6600000001</v>
      </c>
      <c r="E48">
        <v>109756.44</v>
      </c>
      <c r="F48">
        <v>8040039.2000000002</v>
      </c>
      <c r="G48">
        <f t="shared" si="0"/>
        <v>0.76063006853491855</v>
      </c>
      <c r="H48">
        <f t="shared" si="1"/>
        <v>0.77756818150836882</v>
      </c>
    </row>
    <row r="49" spans="1:8" x14ac:dyDescent="0.25">
      <c r="A49" s="5">
        <v>41261</v>
      </c>
      <c r="B49">
        <v>11310823.984999999</v>
      </c>
      <c r="C49">
        <v>1843929.5</v>
      </c>
      <c r="D49">
        <v>6704502.3099999996</v>
      </c>
      <c r="E49">
        <v>115423.42</v>
      </c>
      <c r="F49">
        <v>8663855.2300000004</v>
      </c>
      <c r="G49">
        <f t="shared" si="0"/>
        <v>0.76597914011301815</v>
      </c>
      <c r="H49">
        <f t="shared" si="1"/>
        <v>0.77384745381993181</v>
      </c>
    </row>
    <row r="50" spans="1:8" x14ac:dyDescent="0.25">
      <c r="A50" s="5">
        <v>41262</v>
      </c>
      <c r="B50">
        <v>12069536.375</v>
      </c>
      <c r="C50">
        <v>2027288.7</v>
      </c>
      <c r="D50">
        <v>7180617.5199999996</v>
      </c>
      <c r="E50">
        <v>121943.22</v>
      </c>
      <c r="F50">
        <v>9329849.4399999995</v>
      </c>
      <c r="G50">
        <f t="shared" si="0"/>
        <v>0.77300810487842786</v>
      </c>
      <c r="H50">
        <f t="shared" si="1"/>
        <v>0.76963916365192708</v>
      </c>
    </row>
    <row r="51" spans="1:8" x14ac:dyDescent="0.25">
      <c r="A51" s="5">
        <v>41263</v>
      </c>
      <c r="B51">
        <v>12809200.835000001</v>
      </c>
      <c r="C51">
        <v>2204797.7999999998</v>
      </c>
      <c r="D51">
        <v>7656646.0800000001</v>
      </c>
      <c r="E51">
        <v>127742.72</v>
      </c>
      <c r="F51">
        <v>9989186.5999999996</v>
      </c>
      <c r="G51">
        <f t="shared" si="0"/>
        <v>0.77984463891809996</v>
      </c>
      <c r="H51">
        <f t="shared" si="1"/>
        <v>0.76649344802508745</v>
      </c>
    </row>
    <row r="52" spans="1:8" x14ac:dyDescent="0.25">
      <c r="A52" s="5">
        <v>41264</v>
      </c>
      <c r="B52">
        <v>13561369.314999999</v>
      </c>
      <c r="C52">
        <v>2395246.5</v>
      </c>
      <c r="D52">
        <v>8126621.29</v>
      </c>
      <c r="E52">
        <v>133805.32</v>
      </c>
      <c r="F52">
        <v>10655673.109999999</v>
      </c>
      <c r="G52">
        <f t="shared" si="0"/>
        <v>0.78573725576619624</v>
      </c>
      <c r="H52">
        <f t="shared" si="1"/>
        <v>0.76265677504440643</v>
      </c>
    </row>
    <row r="53" spans="1:8" x14ac:dyDescent="0.25">
      <c r="A53" s="5">
        <v>41265</v>
      </c>
      <c r="B53">
        <v>14353168.885</v>
      </c>
      <c r="C53">
        <v>2583969.7999999998</v>
      </c>
      <c r="D53">
        <v>8633512.0700000003</v>
      </c>
      <c r="E53">
        <v>139704.12</v>
      </c>
      <c r="F53">
        <v>11357185.99</v>
      </c>
      <c r="G53">
        <f t="shared" si="0"/>
        <v>0.79126679836318248</v>
      </c>
      <c r="H53">
        <f t="shared" si="1"/>
        <v>0.76018056564379644</v>
      </c>
    </row>
    <row r="54" spans="1:8" x14ac:dyDescent="0.25">
      <c r="A54" s="5">
        <v>41266</v>
      </c>
      <c r="B54">
        <v>15100299.595000001</v>
      </c>
      <c r="C54">
        <v>2773082.2</v>
      </c>
      <c r="D54">
        <v>9142578.0099999998</v>
      </c>
      <c r="E54">
        <v>146710.12</v>
      </c>
      <c r="F54">
        <v>12062370.33</v>
      </c>
      <c r="G54">
        <f t="shared" si="0"/>
        <v>0.79881662308170909</v>
      </c>
      <c r="H54">
        <f t="shared" si="1"/>
        <v>0.75794207604965813</v>
      </c>
    </row>
    <row r="55" spans="1:8" x14ac:dyDescent="0.25">
      <c r="A55" s="5">
        <v>41267</v>
      </c>
      <c r="B55">
        <v>15882059.695</v>
      </c>
      <c r="C55">
        <v>2957059.5</v>
      </c>
      <c r="D55">
        <v>9632104.5299999993</v>
      </c>
      <c r="E55">
        <v>152740.62</v>
      </c>
      <c r="F55">
        <v>12741904.65</v>
      </c>
      <c r="G55">
        <f t="shared" si="0"/>
        <v>0.80228288362443412</v>
      </c>
      <c r="H55">
        <f t="shared" si="1"/>
        <v>0.75593914682135055</v>
      </c>
    </row>
    <row r="56" spans="1:8" x14ac:dyDescent="0.25">
      <c r="A56" s="5">
        <v>41268</v>
      </c>
      <c r="B56">
        <v>16733536.465</v>
      </c>
      <c r="C56">
        <v>3152451.8</v>
      </c>
      <c r="D56">
        <v>10162001.800000001</v>
      </c>
      <c r="E56">
        <v>159626.72</v>
      </c>
      <c r="F56">
        <v>13474080.32</v>
      </c>
      <c r="G56">
        <f t="shared" si="0"/>
        <v>0.80521414873553454</v>
      </c>
      <c r="H56">
        <f t="shared" si="1"/>
        <v>0.754188898882859</v>
      </c>
    </row>
    <row r="57" spans="1:8" x14ac:dyDescent="0.25">
      <c r="A57" s="5">
        <v>41269</v>
      </c>
      <c r="B57">
        <v>17596611.395</v>
      </c>
      <c r="C57">
        <v>3372025.9</v>
      </c>
      <c r="D57">
        <v>10704939.300000001</v>
      </c>
      <c r="E57">
        <v>166789.96</v>
      </c>
      <c r="F57">
        <v>14243755.16</v>
      </c>
      <c r="G57">
        <f t="shared" si="0"/>
        <v>0.80946011935271245</v>
      </c>
      <c r="H57">
        <f t="shared" si="1"/>
        <v>0.75155316696696162</v>
      </c>
    </row>
    <row r="58" spans="1:8" x14ac:dyDescent="0.25">
      <c r="A58" s="5">
        <v>41270</v>
      </c>
      <c r="B58">
        <v>18474548.305</v>
      </c>
      <c r="C58">
        <v>3594640.3</v>
      </c>
      <c r="D58">
        <v>11259171.109999999</v>
      </c>
      <c r="E58">
        <v>176504.86</v>
      </c>
      <c r="F58">
        <v>15030316.27</v>
      </c>
      <c r="G58">
        <f t="shared" si="0"/>
        <v>0.81356880947027843</v>
      </c>
      <c r="H58">
        <f t="shared" si="1"/>
        <v>0.74909741802791752</v>
      </c>
    </row>
    <row r="59" spans="1:8" x14ac:dyDescent="0.25">
      <c r="A59" s="5">
        <v>41271</v>
      </c>
      <c r="B59">
        <v>19337924.434999999</v>
      </c>
      <c r="C59">
        <v>3829274.55</v>
      </c>
      <c r="D59">
        <v>11766099.640000001</v>
      </c>
      <c r="E59">
        <v>188851.9</v>
      </c>
      <c r="F59">
        <v>15784226.09</v>
      </c>
      <c r="G59">
        <f t="shared" si="0"/>
        <v>0.81623165624910055</v>
      </c>
      <c r="H59">
        <f t="shared" si="1"/>
        <v>0.74543405377691219</v>
      </c>
    </row>
    <row r="60" spans="1:8" x14ac:dyDescent="0.25">
      <c r="A60" s="5">
        <v>41272</v>
      </c>
      <c r="B60">
        <v>20228045.395</v>
      </c>
      <c r="C60">
        <v>4075292.55</v>
      </c>
      <c r="D60">
        <v>12318111.4</v>
      </c>
      <c r="E60">
        <v>200200.94</v>
      </c>
      <c r="F60">
        <v>16593604.890000001</v>
      </c>
      <c r="G60">
        <f t="shared" si="0"/>
        <v>0.82032665865490073</v>
      </c>
      <c r="H60">
        <f t="shared" si="1"/>
        <v>0.74234088865303816</v>
      </c>
    </row>
    <row r="61" spans="1:8" x14ac:dyDescent="0.25">
      <c r="A61" s="5">
        <v>41273</v>
      </c>
      <c r="B61">
        <v>21046751.155000001</v>
      </c>
      <c r="C61">
        <v>4299457.55</v>
      </c>
      <c r="D61">
        <v>12873521.050000001</v>
      </c>
      <c r="E61">
        <v>205132.84</v>
      </c>
      <c r="F61">
        <v>17378111.440000001</v>
      </c>
      <c r="G61">
        <f t="shared" si="0"/>
        <v>0.82569092550284395</v>
      </c>
      <c r="H61">
        <f t="shared" si="1"/>
        <v>0.74078941744891924</v>
      </c>
    </row>
    <row r="62" spans="1:8" x14ac:dyDescent="0.25">
      <c r="A62" s="5">
        <v>41274</v>
      </c>
      <c r="B62">
        <v>21699668.055</v>
      </c>
      <c r="C62">
        <v>4494585.55</v>
      </c>
      <c r="D62">
        <v>13330404.470000001</v>
      </c>
      <c r="E62">
        <v>209410.54</v>
      </c>
      <c r="F62">
        <v>18034400.559999999</v>
      </c>
      <c r="G62">
        <f t="shared" si="0"/>
        <v>0.8310910800243575</v>
      </c>
      <c r="H62">
        <f t="shared" si="1"/>
        <v>0.73916537595192466</v>
      </c>
    </row>
    <row r="63" spans="1:8" x14ac:dyDescent="0.25">
      <c r="A63" s="5">
        <v>41275</v>
      </c>
      <c r="B63">
        <v>22144356.524999999</v>
      </c>
      <c r="C63">
        <v>4647060.55</v>
      </c>
      <c r="D63">
        <v>13669587.26</v>
      </c>
      <c r="E63">
        <v>211648.44</v>
      </c>
      <c r="F63">
        <v>18528296.25</v>
      </c>
      <c r="G63">
        <f t="shared" si="0"/>
        <v>0.8367051094522604</v>
      </c>
      <c r="H63">
        <f t="shared" si="1"/>
        <v>0.73776817228945157</v>
      </c>
    </row>
    <row r="64" spans="1:8" x14ac:dyDescent="0.25">
      <c r="A64" s="5">
        <v>41276</v>
      </c>
      <c r="B64">
        <v>22608387.375</v>
      </c>
      <c r="C64">
        <v>4806597.55</v>
      </c>
      <c r="D64">
        <v>13937763.24</v>
      </c>
      <c r="E64">
        <v>215194.74</v>
      </c>
      <c r="F64">
        <v>18959555.530000001</v>
      </c>
      <c r="G64">
        <f t="shared" si="0"/>
        <v>0.83860716005623559</v>
      </c>
      <c r="H64">
        <f t="shared" si="1"/>
        <v>0.7351313282606261</v>
      </c>
    </row>
    <row r="65" spans="1:8" x14ac:dyDescent="0.25">
      <c r="A65" s="5">
        <v>41277</v>
      </c>
      <c r="B65">
        <v>23320664.824999999</v>
      </c>
      <c r="C65">
        <v>5000311.25</v>
      </c>
      <c r="D65">
        <v>14277801.560000001</v>
      </c>
      <c r="E65">
        <v>215984.04</v>
      </c>
      <c r="F65">
        <v>19494096.850000001</v>
      </c>
      <c r="G65">
        <f t="shared" si="0"/>
        <v>0.83591514205470352</v>
      </c>
      <c r="H65">
        <f t="shared" si="1"/>
        <v>0.73241667310173431</v>
      </c>
    </row>
    <row r="66" spans="1:8" x14ac:dyDescent="0.25">
      <c r="A66" s="5">
        <v>41278</v>
      </c>
      <c r="B66">
        <v>24198744.734999999</v>
      </c>
      <c r="C66">
        <v>5213839.75</v>
      </c>
      <c r="D66">
        <v>14794170.43</v>
      </c>
      <c r="E66">
        <v>220457.79</v>
      </c>
      <c r="F66">
        <v>20228467.969999999</v>
      </c>
      <c r="G66">
        <f t="shared" si="0"/>
        <v>0.83593046629160206</v>
      </c>
      <c r="H66">
        <f t="shared" si="1"/>
        <v>0.73135397361483923</v>
      </c>
    </row>
    <row r="67" spans="1:8" x14ac:dyDescent="0.25">
      <c r="A67" s="5">
        <v>41279</v>
      </c>
      <c r="B67">
        <v>25140273.074999999</v>
      </c>
      <c r="C67">
        <v>5453670.1500000004</v>
      </c>
      <c r="D67">
        <v>15387040.4</v>
      </c>
      <c r="E67">
        <v>230672.59</v>
      </c>
      <c r="F67">
        <v>21071383.140000001</v>
      </c>
      <c r="G67">
        <f t="shared" ref="G67:G130" si="2">IFERROR(F67/B67,"")</f>
        <v>0.83815251636840071</v>
      </c>
      <c r="H67">
        <f t="shared" ref="H67:H130" si="3">IFERROR(D67/F67,"")</f>
        <v>0.73023400019672369</v>
      </c>
    </row>
    <row r="68" spans="1:8" x14ac:dyDescent="0.25">
      <c r="A68" s="5">
        <v>41280</v>
      </c>
      <c r="B68">
        <v>26103622.765000001</v>
      </c>
      <c r="C68">
        <v>5721242.5999999996</v>
      </c>
      <c r="D68">
        <v>16022223.939999999</v>
      </c>
      <c r="E68">
        <v>242480.89</v>
      </c>
      <c r="F68">
        <v>21985947.43</v>
      </c>
      <c r="G68">
        <f t="shared" si="2"/>
        <v>0.84225655679789313</v>
      </c>
      <c r="H68">
        <f t="shared" si="3"/>
        <v>0.72874839672078662</v>
      </c>
    </row>
    <row r="69" spans="1:8" x14ac:dyDescent="0.25">
      <c r="A69" s="5">
        <v>41281</v>
      </c>
      <c r="B69">
        <v>27055889.324999999</v>
      </c>
      <c r="C69">
        <v>5994185.2000000002</v>
      </c>
      <c r="D69">
        <v>16656295.949999999</v>
      </c>
      <c r="E69">
        <v>255458.34</v>
      </c>
      <c r="F69">
        <v>22905939.489999998</v>
      </c>
      <c r="G69">
        <f t="shared" si="2"/>
        <v>0.84661565601669608</v>
      </c>
      <c r="H69">
        <f t="shared" si="3"/>
        <v>0.72716056712153654</v>
      </c>
    </row>
    <row r="70" spans="1:8" x14ac:dyDescent="0.25">
      <c r="A70" s="5">
        <v>41282</v>
      </c>
      <c r="B70">
        <v>28012978.225000001</v>
      </c>
      <c r="C70">
        <v>6265329.4000000004</v>
      </c>
      <c r="D70">
        <v>17296408.199999999</v>
      </c>
      <c r="E70">
        <v>292846.74</v>
      </c>
      <c r="F70">
        <v>23854584.34</v>
      </c>
      <c r="G70">
        <f t="shared" si="2"/>
        <v>0.85155473825025607</v>
      </c>
      <c r="H70">
        <f t="shared" si="3"/>
        <v>0.72507690569971173</v>
      </c>
    </row>
    <row r="71" spans="1:8" x14ac:dyDescent="0.25">
      <c r="A71" s="5">
        <v>41283</v>
      </c>
      <c r="B71">
        <v>28937586.125</v>
      </c>
      <c r="C71">
        <v>6520497.4000000004</v>
      </c>
      <c r="D71">
        <v>17956933.420000002</v>
      </c>
      <c r="E71">
        <v>311754.74</v>
      </c>
      <c r="F71">
        <v>24789185.559999999</v>
      </c>
      <c r="G71">
        <f t="shared" si="2"/>
        <v>0.85664317171859472</v>
      </c>
      <c r="H71">
        <f t="shared" si="3"/>
        <v>0.72438577606903853</v>
      </c>
    </row>
    <row r="72" spans="1:8" x14ac:dyDescent="0.25">
      <c r="A72" s="5">
        <v>41284</v>
      </c>
      <c r="B72">
        <v>29881016.675000001</v>
      </c>
      <c r="C72">
        <v>6783522.4000000004</v>
      </c>
      <c r="D72">
        <v>18587940.829999998</v>
      </c>
      <c r="E72">
        <v>329553.01</v>
      </c>
      <c r="F72">
        <v>25701016.239999998</v>
      </c>
      <c r="G72">
        <f t="shared" si="2"/>
        <v>0.86011184022071085</v>
      </c>
      <c r="H72">
        <f t="shared" si="3"/>
        <v>0.72323758159689022</v>
      </c>
    </row>
    <row r="73" spans="1:8" x14ac:dyDescent="0.25">
      <c r="A73" s="5">
        <v>41285</v>
      </c>
      <c r="B73">
        <v>30819770.605</v>
      </c>
      <c r="C73">
        <v>7053512.5</v>
      </c>
      <c r="D73">
        <v>19219922.5</v>
      </c>
      <c r="E73">
        <v>350939.12</v>
      </c>
      <c r="F73">
        <v>26624374.120000001</v>
      </c>
      <c r="G73">
        <f t="shared" si="2"/>
        <v>0.86387320857218308</v>
      </c>
      <c r="H73">
        <f t="shared" si="3"/>
        <v>0.72189199315533048</v>
      </c>
    </row>
    <row r="74" spans="1:8" x14ac:dyDescent="0.25">
      <c r="A74" s="5">
        <v>41286</v>
      </c>
      <c r="B74">
        <v>31708962.635000002</v>
      </c>
      <c r="C74">
        <v>7331694.2000000002</v>
      </c>
      <c r="D74">
        <v>19799595.379999999</v>
      </c>
      <c r="E74">
        <v>364891.62</v>
      </c>
      <c r="F74">
        <v>27496181.199999999</v>
      </c>
      <c r="G74">
        <f t="shared" si="2"/>
        <v>0.86714224985872035</v>
      </c>
      <c r="H74">
        <f t="shared" si="3"/>
        <v>0.72008528151538365</v>
      </c>
    </row>
    <row r="75" spans="1:8" x14ac:dyDescent="0.25">
      <c r="A75" s="5">
        <v>41287</v>
      </c>
      <c r="B75">
        <v>32649216.809999999</v>
      </c>
      <c r="C75">
        <v>7620924.0999999996</v>
      </c>
      <c r="D75">
        <v>20442284.789999999</v>
      </c>
      <c r="E75">
        <v>375223.82</v>
      </c>
      <c r="F75">
        <v>28438432.710000001</v>
      </c>
      <c r="G75">
        <f t="shared" si="2"/>
        <v>0.87102955257688464</v>
      </c>
      <c r="H75">
        <f t="shared" si="3"/>
        <v>0.71882599855131035</v>
      </c>
    </row>
    <row r="76" spans="1:8" x14ac:dyDescent="0.25">
      <c r="A76" s="5">
        <v>41288</v>
      </c>
      <c r="B76">
        <v>33596592.460000001</v>
      </c>
      <c r="C76">
        <v>7920763.4000000004</v>
      </c>
      <c r="D76">
        <v>21074975.260000002</v>
      </c>
      <c r="E76">
        <v>389420.12</v>
      </c>
      <c r="F76">
        <v>29385158.780000001</v>
      </c>
      <c r="G76">
        <f t="shared" si="2"/>
        <v>0.87464699924511335</v>
      </c>
      <c r="H76">
        <f t="shared" si="3"/>
        <v>0.7171979371554037</v>
      </c>
    </row>
    <row r="77" spans="1:8" x14ac:dyDescent="0.25">
      <c r="A77" s="5">
        <v>41289</v>
      </c>
      <c r="B77">
        <v>34518661.439999998</v>
      </c>
      <c r="C77">
        <v>8210324.7000000002</v>
      </c>
      <c r="D77">
        <v>21720249.390000001</v>
      </c>
      <c r="E77">
        <v>406307.78</v>
      </c>
      <c r="F77">
        <v>30336881.870000001</v>
      </c>
      <c r="G77">
        <f t="shared" si="2"/>
        <v>0.87885452692687038</v>
      </c>
      <c r="H77">
        <f t="shared" si="3"/>
        <v>0.71596842032335073</v>
      </c>
    </row>
    <row r="78" spans="1:8" x14ac:dyDescent="0.25">
      <c r="A78" s="5">
        <v>41290</v>
      </c>
      <c r="B78">
        <v>35440435.259999998</v>
      </c>
      <c r="C78">
        <v>8490873.3000000007</v>
      </c>
      <c r="D78">
        <v>22361078.129999999</v>
      </c>
      <c r="E78">
        <v>426841.42</v>
      </c>
      <c r="F78">
        <v>31278792.850000001</v>
      </c>
      <c r="G78">
        <f t="shared" si="2"/>
        <v>0.88257360894500492</v>
      </c>
      <c r="H78">
        <f t="shared" si="3"/>
        <v>0.71489581574437255</v>
      </c>
    </row>
    <row r="79" spans="1:8" x14ac:dyDescent="0.25">
      <c r="A79" s="5">
        <v>41291</v>
      </c>
      <c r="B79">
        <v>36329709.210000001</v>
      </c>
      <c r="C79">
        <v>8767937.9000000004</v>
      </c>
      <c r="D79">
        <v>22994800.219999999</v>
      </c>
      <c r="E79">
        <v>440100.16</v>
      </c>
      <c r="F79">
        <v>32202838.280000001</v>
      </c>
      <c r="G79">
        <f t="shared" si="2"/>
        <v>0.88640506572334332</v>
      </c>
      <c r="H79">
        <f t="shared" si="3"/>
        <v>0.71406128925850687</v>
      </c>
    </row>
    <row r="80" spans="1:8" x14ac:dyDescent="0.25">
      <c r="A80" s="5">
        <v>41292</v>
      </c>
      <c r="B80">
        <v>37241325.670000002</v>
      </c>
      <c r="C80">
        <v>9030886.25</v>
      </c>
      <c r="D80">
        <v>23605960.449999999</v>
      </c>
      <c r="E80">
        <v>468086.78</v>
      </c>
      <c r="F80">
        <v>33104933.48</v>
      </c>
      <c r="G80">
        <f t="shared" si="2"/>
        <v>0.88893004973418277</v>
      </c>
      <c r="H80">
        <f t="shared" si="3"/>
        <v>0.71306472989173331</v>
      </c>
    </row>
    <row r="81" spans="1:8" x14ac:dyDescent="0.25">
      <c r="A81" s="5">
        <v>41293</v>
      </c>
      <c r="B81">
        <v>38180679.520000003</v>
      </c>
      <c r="C81">
        <v>9311506.8000000007</v>
      </c>
      <c r="D81">
        <v>24263471.809999999</v>
      </c>
      <c r="E81">
        <v>482293.78</v>
      </c>
      <c r="F81">
        <v>34057272.390000001</v>
      </c>
      <c r="G81">
        <f t="shared" si="2"/>
        <v>0.8920027830348054</v>
      </c>
      <c r="H81">
        <f t="shared" si="3"/>
        <v>0.71243144583487883</v>
      </c>
    </row>
    <row r="82" spans="1:8" x14ac:dyDescent="0.25">
      <c r="A82" s="5">
        <v>41294</v>
      </c>
      <c r="B82">
        <v>39114198.130000003</v>
      </c>
      <c r="C82">
        <v>9608693.0500000007</v>
      </c>
      <c r="D82">
        <v>24921316.780000001</v>
      </c>
      <c r="E82">
        <v>496302.33</v>
      </c>
      <c r="F82">
        <v>35026312.159999996</v>
      </c>
      <c r="G82">
        <f t="shared" si="2"/>
        <v>0.8954884373082761</v>
      </c>
      <c r="H82">
        <f t="shared" si="3"/>
        <v>0.71150273160815691</v>
      </c>
    </row>
    <row r="83" spans="1:8" x14ac:dyDescent="0.25">
      <c r="A83" s="5">
        <v>41295</v>
      </c>
      <c r="B83">
        <v>40040499.590000004</v>
      </c>
      <c r="C83">
        <v>9883093.9000000004</v>
      </c>
      <c r="D83">
        <v>25552620.329999998</v>
      </c>
      <c r="E83">
        <v>513731.43</v>
      </c>
      <c r="F83">
        <v>35949445.659999996</v>
      </c>
      <c r="G83">
        <f t="shared" si="2"/>
        <v>0.89782710076320482</v>
      </c>
      <c r="H83">
        <f t="shared" si="3"/>
        <v>0.71079316692862737</v>
      </c>
    </row>
    <row r="84" spans="1:8" x14ac:dyDescent="0.25">
      <c r="A84" s="5">
        <v>41296</v>
      </c>
      <c r="B84">
        <v>41003871.630000003</v>
      </c>
      <c r="C84">
        <v>10167747.050000001</v>
      </c>
      <c r="D84">
        <v>26243448.18</v>
      </c>
      <c r="E84">
        <v>532781.25</v>
      </c>
      <c r="F84">
        <v>36943976.479999997</v>
      </c>
      <c r="G84">
        <f t="shared" si="2"/>
        <v>0.9009875168219571</v>
      </c>
      <c r="H84">
        <f t="shared" si="3"/>
        <v>0.71035797118935373</v>
      </c>
    </row>
    <row r="85" spans="1:8" x14ac:dyDescent="0.25">
      <c r="A85" s="5">
        <v>41297</v>
      </c>
      <c r="B85">
        <v>41945255.689999998</v>
      </c>
      <c r="C85">
        <v>10462981.800000001</v>
      </c>
      <c r="D85">
        <v>26915781.890000001</v>
      </c>
      <c r="E85">
        <v>549322.89</v>
      </c>
      <c r="F85">
        <v>37928086.579999998</v>
      </c>
      <c r="G85">
        <f t="shared" si="2"/>
        <v>0.90422828413088641</v>
      </c>
      <c r="H85">
        <f t="shared" si="3"/>
        <v>0.70965303860577722</v>
      </c>
    </row>
    <row r="86" spans="1:8" x14ac:dyDescent="0.25">
      <c r="A86" s="5">
        <v>41298</v>
      </c>
      <c r="B86">
        <v>42890541.780000001</v>
      </c>
      <c r="C86">
        <v>10750775.800000001</v>
      </c>
      <c r="D86">
        <v>27586056.16</v>
      </c>
      <c r="E86">
        <v>563184.11</v>
      </c>
      <c r="F86">
        <v>38900016.07</v>
      </c>
      <c r="G86">
        <f t="shared" si="2"/>
        <v>0.90696024008116405</v>
      </c>
      <c r="H86">
        <f t="shared" si="3"/>
        <v>0.70915282169445126</v>
      </c>
    </row>
    <row r="87" spans="1:8" x14ac:dyDescent="0.25">
      <c r="A87" s="5">
        <v>41299</v>
      </c>
      <c r="B87">
        <v>43820800.759999998</v>
      </c>
      <c r="C87">
        <v>11037729.699999999</v>
      </c>
      <c r="D87">
        <v>28238779.399999999</v>
      </c>
      <c r="E87">
        <v>585434.41</v>
      </c>
      <c r="F87">
        <v>39861943.509999998</v>
      </c>
      <c r="G87">
        <f t="shared" si="2"/>
        <v>0.90965803496649744</v>
      </c>
      <c r="H87">
        <f t="shared" si="3"/>
        <v>0.70841451553700219</v>
      </c>
    </row>
    <row r="88" spans="1:8" x14ac:dyDescent="0.25">
      <c r="A88" s="5">
        <v>41300</v>
      </c>
      <c r="B88">
        <v>44715984.450000003</v>
      </c>
      <c r="C88">
        <v>11336102.800000001</v>
      </c>
      <c r="D88">
        <v>28858019.629999999</v>
      </c>
      <c r="E88">
        <v>607287.25</v>
      </c>
      <c r="F88">
        <v>40801409.68</v>
      </c>
      <c r="G88">
        <f t="shared" si="2"/>
        <v>0.91245692523269484</v>
      </c>
      <c r="H88">
        <f t="shared" si="3"/>
        <v>0.70727996547985938</v>
      </c>
    </row>
    <row r="89" spans="1:8" x14ac:dyDescent="0.25">
      <c r="A89" s="5">
        <v>41301</v>
      </c>
      <c r="B89">
        <v>45595548.299999997</v>
      </c>
      <c r="C89">
        <v>11621721.75</v>
      </c>
      <c r="D89">
        <v>29456195.289999999</v>
      </c>
      <c r="E89">
        <v>625480.89</v>
      </c>
      <c r="F89">
        <v>41703397.93</v>
      </c>
      <c r="G89">
        <f t="shared" si="2"/>
        <v>0.91463749170442599</v>
      </c>
      <c r="H89">
        <f t="shared" si="3"/>
        <v>0.70632602502661346</v>
      </c>
    </row>
    <row r="90" spans="1:8" x14ac:dyDescent="0.25">
      <c r="A90" s="5">
        <v>41302</v>
      </c>
      <c r="B90">
        <v>46492582.329999998</v>
      </c>
      <c r="C90">
        <v>11898543</v>
      </c>
      <c r="D90">
        <v>30094439.27</v>
      </c>
      <c r="E90">
        <v>645467.39</v>
      </c>
      <c r="F90">
        <v>42638449.659999996</v>
      </c>
      <c r="G90">
        <f t="shared" si="2"/>
        <v>0.91710220261280118</v>
      </c>
      <c r="H90">
        <f t="shared" si="3"/>
        <v>0.70580519484112969</v>
      </c>
    </row>
    <row r="91" spans="1:8" x14ac:dyDescent="0.25">
      <c r="A91" s="5">
        <v>41303</v>
      </c>
      <c r="B91">
        <v>47287493.399999999</v>
      </c>
      <c r="C91">
        <v>12169997.949999999</v>
      </c>
      <c r="D91">
        <v>30664378.57</v>
      </c>
      <c r="E91">
        <v>662120.79</v>
      </c>
      <c r="F91">
        <v>43496497.310000002</v>
      </c>
      <c r="G91">
        <f t="shared" si="2"/>
        <v>0.91983089359521863</v>
      </c>
      <c r="H91">
        <f t="shared" si="3"/>
        <v>0.70498500951593057</v>
      </c>
    </row>
    <row r="92" spans="1:8" x14ac:dyDescent="0.25">
      <c r="A92" s="5">
        <v>41304</v>
      </c>
      <c r="B92">
        <v>48095634</v>
      </c>
      <c r="C92">
        <v>12422625.300000001</v>
      </c>
      <c r="D92">
        <v>31201837.68</v>
      </c>
      <c r="E92">
        <v>675070.59</v>
      </c>
      <c r="F92">
        <v>44299533.57</v>
      </c>
      <c r="G92">
        <f t="shared" si="2"/>
        <v>0.92107182888991546</v>
      </c>
      <c r="H92">
        <f t="shared" si="3"/>
        <v>0.70433783756879409</v>
      </c>
    </row>
    <row r="93" spans="1:8" x14ac:dyDescent="0.25">
      <c r="A93" s="5">
        <v>41305</v>
      </c>
      <c r="B93">
        <v>48918390.950000003</v>
      </c>
      <c r="C93">
        <v>12694243.35</v>
      </c>
      <c r="D93">
        <v>31776092.859999999</v>
      </c>
      <c r="E93">
        <v>682457.78</v>
      </c>
      <c r="F93">
        <v>45152793.990000002</v>
      </c>
      <c r="G93">
        <f t="shared" si="2"/>
        <v>0.92302287775881964</v>
      </c>
      <c r="H93">
        <f t="shared" si="3"/>
        <v>0.70374588263657523</v>
      </c>
    </row>
    <row r="94" spans="1:8" x14ac:dyDescent="0.25">
      <c r="A94" s="5">
        <v>41306</v>
      </c>
      <c r="B94">
        <v>49714890.68</v>
      </c>
      <c r="C94">
        <v>12948309.300000001</v>
      </c>
      <c r="D94">
        <v>32310724.100000001</v>
      </c>
      <c r="E94">
        <v>688960.18</v>
      </c>
      <c r="F94">
        <v>45947993.579999998</v>
      </c>
      <c r="G94">
        <f t="shared" si="2"/>
        <v>0.92423000335560623</v>
      </c>
      <c r="H94">
        <f t="shared" si="3"/>
        <v>0.70320206787144768</v>
      </c>
    </row>
    <row r="95" spans="1:8" x14ac:dyDescent="0.25">
      <c r="A95" s="5">
        <v>41307</v>
      </c>
      <c r="B95">
        <v>50599444.039999999</v>
      </c>
      <c r="C95">
        <v>13215381.65</v>
      </c>
      <c r="D95">
        <v>32887828.449999999</v>
      </c>
      <c r="E95">
        <v>696580.28</v>
      </c>
      <c r="F95">
        <v>46799790.380000003</v>
      </c>
      <c r="G95">
        <f t="shared" si="2"/>
        <v>0.92490720536383197</v>
      </c>
      <c r="H95">
        <f t="shared" si="3"/>
        <v>0.70273452472673226</v>
      </c>
    </row>
    <row r="96" spans="1:8" x14ac:dyDescent="0.25">
      <c r="A96" s="5">
        <v>41308</v>
      </c>
      <c r="B96">
        <v>51454020.689999998</v>
      </c>
      <c r="C96">
        <v>13472255.699999999</v>
      </c>
      <c r="D96">
        <v>33480107.09</v>
      </c>
      <c r="E96">
        <v>712337.78</v>
      </c>
      <c r="F96">
        <v>47664700.57</v>
      </c>
      <c r="G96">
        <f t="shared" si="2"/>
        <v>0.92635521832531065</v>
      </c>
      <c r="H96">
        <f t="shared" si="3"/>
        <v>0.70240884112617852</v>
      </c>
    </row>
    <row r="97" spans="1:8" x14ac:dyDescent="0.25">
      <c r="A97" s="5">
        <v>41309</v>
      </c>
      <c r="B97">
        <v>52367260.600000001</v>
      </c>
      <c r="C97">
        <v>13739820.6</v>
      </c>
      <c r="D97">
        <v>34067952.439999998</v>
      </c>
      <c r="E97">
        <v>728941</v>
      </c>
      <c r="F97">
        <v>48536714.039999999</v>
      </c>
      <c r="G97">
        <f t="shared" si="2"/>
        <v>0.92685226387419617</v>
      </c>
      <c r="H97">
        <f t="shared" si="3"/>
        <v>0.70190067691694114</v>
      </c>
    </row>
    <row r="98" spans="1:8" x14ac:dyDescent="0.25">
      <c r="A98" s="5">
        <v>41310</v>
      </c>
      <c r="B98">
        <v>53298427.810000002</v>
      </c>
      <c r="C98">
        <v>14020084.35</v>
      </c>
      <c r="D98">
        <v>34674371.509999998</v>
      </c>
      <c r="E98">
        <v>747635.19</v>
      </c>
      <c r="F98">
        <v>49442091.049999997</v>
      </c>
      <c r="G98">
        <f t="shared" si="2"/>
        <v>0.92764633182526135</v>
      </c>
      <c r="H98">
        <f t="shared" si="3"/>
        <v>0.70131280400204676</v>
      </c>
    </row>
    <row r="99" spans="1:8" x14ac:dyDescent="0.25">
      <c r="A99" s="5">
        <v>41311</v>
      </c>
      <c r="B99">
        <v>54178036.770000003</v>
      </c>
      <c r="C99">
        <v>14306880.35</v>
      </c>
      <c r="D99">
        <v>35276876.009999998</v>
      </c>
      <c r="E99">
        <v>762905.39</v>
      </c>
      <c r="F99">
        <v>50346661.75</v>
      </c>
      <c r="G99">
        <f t="shared" si="2"/>
        <v>0.92928176714366384</v>
      </c>
      <c r="H99">
        <f t="shared" si="3"/>
        <v>0.70067954425995282</v>
      </c>
    </row>
    <row r="100" spans="1:8" x14ac:dyDescent="0.25">
      <c r="A100" s="5">
        <v>41312</v>
      </c>
      <c r="B100">
        <v>55076237.890000001</v>
      </c>
      <c r="C100">
        <v>14604315.699999999</v>
      </c>
      <c r="D100">
        <v>35903932.079999998</v>
      </c>
      <c r="E100">
        <v>779132.63</v>
      </c>
      <c r="F100">
        <v>51287380.409999996</v>
      </c>
      <c r="G100">
        <f t="shared" si="2"/>
        <v>0.93120703909429636</v>
      </c>
      <c r="H100">
        <f t="shared" si="3"/>
        <v>0.70005392735947691</v>
      </c>
    </row>
    <row r="101" spans="1:8" x14ac:dyDescent="0.25">
      <c r="A101" s="5">
        <v>41313</v>
      </c>
      <c r="B101">
        <v>55976143.520000003</v>
      </c>
      <c r="C101">
        <v>14886768.6</v>
      </c>
      <c r="D101">
        <v>36540528.950000003</v>
      </c>
      <c r="E101">
        <v>796136.84</v>
      </c>
      <c r="F101">
        <v>52223434.390000001</v>
      </c>
      <c r="G101">
        <f t="shared" si="2"/>
        <v>0.93295877682857564</v>
      </c>
      <c r="H101">
        <f t="shared" si="3"/>
        <v>0.69969601533898662</v>
      </c>
    </row>
    <row r="102" spans="1:8" x14ac:dyDescent="0.25">
      <c r="A102" s="5">
        <v>41314</v>
      </c>
      <c r="B102">
        <v>56806255.109999999</v>
      </c>
      <c r="C102">
        <v>15161935.1</v>
      </c>
      <c r="D102">
        <v>37185406.039999999</v>
      </c>
      <c r="E102">
        <v>811628.22</v>
      </c>
      <c r="F102">
        <v>53158969.359999999</v>
      </c>
      <c r="G102">
        <f t="shared" si="2"/>
        <v>0.93579429337601339</v>
      </c>
      <c r="H102">
        <f t="shared" si="3"/>
        <v>0.69951329921720662</v>
      </c>
    </row>
    <row r="103" spans="1:8" x14ac:dyDescent="0.25">
      <c r="A103" s="5">
        <v>41315</v>
      </c>
      <c r="B103">
        <v>57550540.509999998</v>
      </c>
      <c r="C103">
        <v>15408159.449999999</v>
      </c>
      <c r="D103">
        <v>37740815.299999997</v>
      </c>
      <c r="E103">
        <v>825347.82</v>
      </c>
      <c r="F103">
        <v>53974322.57</v>
      </c>
      <c r="G103">
        <f t="shared" si="2"/>
        <v>0.937859524718476</v>
      </c>
      <c r="H103">
        <f t="shared" si="3"/>
        <v>0.69923647955105772</v>
      </c>
    </row>
    <row r="104" spans="1:8" x14ac:dyDescent="0.25">
      <c r="A104" s="5">
        <v>41316</v>
      </c>
      <c r="B104">
        <v>58340460.210000001</v>
      </c>
      <c r="C104">
        <v>15660610.550000001</v>
      </c>
      <c r="D104">
        <v>38285661.509999998</v>
      </c>
      <c r="E104">
        <v>836566.88</v>
      </c>
      <c r="F104">
        <v>54782838.939999998</v>
      </c>
      <c r="G104">
        <f t="shared" si="2"/>
        <v>0.93901965707513912</v>
      </c>
      <c r="H104">
        <f t="shared" si="3"/>
        <v>0.69886231255615905</v>
      </c>
    </row>
    <row r="105" spans="1:8" x14ac:dyDescent="0.25">
      <c r="A105" s="5">
        <v>41317</v>
      </c>
      <c r="B105">
        <v>59240840.509999998</v>
      </c>
      <c r="C105">
        <v>15923673.35</v>
      </c>
      <c r="D105">
        <v>38913534.689999998</v>
      </c>
      <c r="E105">
        <v>854639.71</v>
      </c>
      <c r="F105">
        <v>55691847.75</v>
      </c>
      <c r="G105">
        <f t="shared" si="2"/>
        <v>0.94009212682590282</v>
      </c>
      <c r="H105">
        <f t="shared" si="3"/>
        <v>0.69872945973497524</v>
      </c>
    </row>
    <row r="106" spans="1:8" x14ac:dyDescent="0.25">
      <c r="A106" s="5">
        <v>41318</v>
      </c>
      <c r="B106">
        <v>60160440.18</v>
      </c>
      <c r="C106">
        <v>16191749.15</v>
      </c>
      <c r="D106">
        <v>39588708.210000001</v>
      </c>
      <c r="E106">
        <v>868595.01</v>
      </c>
      <c r="F106">
        <v>56649052.369999997</v>
      </c>
      <c r="G106">
        <f t="shared" si="2"/>
        <v>0.94163294351746873</v>
      </c>
      <c r="H106">
        <f t="shared" si="3"/>
        <v>0.69884149078838342</v>
      </c>
    </row>
    <row r="107" spans="1:8" x14ac:dyDescent="0.25">
      <c r="A107" s="5">
        <v>41319</v>
      </c>
      <c r="B107">
        <v>61084906.18</v>
      </c>
      <c r="C107">
        <v>16468095.949999999</v>
      </c>
      <c r="D107">
        <v>40247624.539999999</v>
      </c>
      <c r="E107">
        <v>880238.06</v>
      </c>
      <c r="F107">
        <v>57595958.549999997</v>
      </c>
      <c r="G107">
        <f t="shared" si="2"/>
        <v>0.94288363773991801</v>
      </c>
      <c r="H107">
        <f t="shared" si="3"/>
        <v>0.69879251171868906</v>
      </c>
    </row>
    <row r="108" spans="1:8" x14ac:dyDescent="0.25">
      <c r="A108" s="5">
        <v>41320</v>
      </c>
      <c r="B108">
        <v>61976320.899999999</v>
      </c>
      <c r="C108">
        <v>16761957.4</v>
      </c>
      <c r="D108">
        <v>40935528.82</v>
      </c>
      <c r="E108">
        <v>891411</v>
      </c>
      <c r="F108">
        <v>58588897.219999999</v>
      </c>
      <c r="G108">
        <f t="shared" si="2"/>
        <v>0.94534325963837584</v>
      </c>
      <c r="H108">
        <f t="shared" si="3"/>
        <v>0.69869089131833295</v>
      </c>
    </row>
    <row r="109" spans="1:8" x14ac:dyDescent="0.25">
      <c r="A109" s="5">
        <v>41321</v>
      </c>
      <c r="B109">
        <v>62848256.409999996</v>
      </c>
      <c r="C109">
        <v>17061824.800000001</v>
      </c>
      <c r="D109">
        <v>41569893.020000003</v>
      </c>
      <c r="E109">
        <v>901093.92</v>
      </c>
      <c r="F109">
        <v>59532811.740000002</v>
      </c>
      <c r="G109">
        <f t="shared" si="2"/>
        <v>0.94724683134610455</v>
      </c>
      <c r="H109">
        <f t="shared" si="3"/>
        <v>0.69826859852596646</v>
      </c>
    </row>
    <row r="110" spans="1:8" x14ac:dyDescent="0.25">
      <c r="A110" s="5">
        <v>41322</v>
      </c>
      <c r="B110">
        <v>63745241.369999997</v>
      </c>
      <c r="C110">
        <v>17346621.800000001</v>
      </c>
      <c r="D110">
        <v>42229263.840000004</v>
      </c>
      <c r="E110">
        <v>909564.22</v>
      </c>
      <c r="F110">
        <v>60485449.859999999</v>
      </c>
      <c r="G110">
        <f t="shared" si="2"/>
        <v>0.94886219833918251</v>
      </c>
      <c r="H110">
        <f t="shared" si="3"/>
        <v>0.6981722701533033</v>
      </c>
    </row>
    <row r="111" spans="1:8" x14ac:dyDescent="0.25">
      <c r="A111" s="5">
        <v>41323</v>
      </c>
      <c r="B111">
        <v>64656465.259999998</v>
      </c>
      <c r="C111">
        <v>17623116.100000001</v>
      </c>
      <c r="D111">
        <v>42911513.960000001</v>
      </c>
      <c r="E111">
        <v>918677.44</v>
      </c>
      <c r="F111">
        <v>61453307.5</v>
      </c>
      <c r="G111">
        <f t="shared" si="2"/>
        <v>0.95045881727188009</v>
      </c>
      <c r="H111">
        <f t="shared" si="3"/>
        <v>0.69827834669435818</v>
      </c>
    </row>
    <row r="112" spans="1:8" x14ac:dyDescent="0.25">
      <c r="A112" s="5">
        <v>41324</v>
      </c>
      <c r="B112">
        <v>65550780.789999999</v>
      </c>
      <c r="C112">
        <v>17895378.399999999</v>
      </c>
      <c r="D112">
        <v>43585629.369999997</v>
      </c>
      <c r="E112">
        <v>928375.28</v>
      </c>
      <c r="F112">
        <v>62409383.049999997</v>
      </c>
      <c r="G112">
        <f t="shared" si="2"/>
        <v>0.95207688295790316</v>
      </c>
      <c r="H112">
        <f t="shared" si="3"/>
        <v>0.69838263478876028</v>
      </c>
    </row>
    <row r="113" spans="1:8" x14ac:dyDescent="0.25">
      <c r="A113" s="5">
        <v>41325</v>
      </c>
      <c r="B113">
        <v>66454602.350000001</v>
      </c>
      <c r="C113">
        <v>18180577.850000001</v>
      </c>
      <c r="D113">
        <v>44245470.920000002</v>
      </c>
      <c r="E113">
        <v>936379.78</v>
      </c>
      <c r="F113">
        <v>63362428.549999997</v>
      </c>
      <c r="G113">
        <f t="shared" si="2"/>
        <v>0.95346938074033927</v>
      </c>
      <c r="H113">
        <f t="shared" si="3"/>
        <v>0.69829190472213998</v>
      </c>
    </row>
    <row r="114" spans="1:8" x14ac:dyDescent="0.25">
      <c r="A114" s="5">
        <v>41326</v>
      </c>
      <c r="B114">
        <v>67360568.700000003</v>
      </c>
      <c r="C114">
        <v>18482134.949999999</v>
      </c>
      <c r="D114">
        <v>44904351.030000001</v>
      </c>
      <c r="E114">
        <v>945850.89</v>
      </c>
      <c r="F114">
        <v>64332336.869999997</v>
      </c>
      <c r="G114">
        <f t="shared" si="2"/>
        <v>0.95504444382756515</v>
      </c>
      <c r="H114">
        <f t="shared" si="3"/>
        <v>0.69800590519105143</v>
      </c>
    </row>
    <row r="115" spans="1:8" x14ac:dyDescent="0.25">
      <c r="A115" s="5">
        <v>41327</v>
      </c>
      <c r="B115">
        <v>68267676.739999995</v>
      </c>
      <c r="C115">
        <v>18786797</v>
      </c>
      <c r="D115">
        <v>45562697.090000004</v>
      </c>
      <c r="E115">
        <v>953936.93</v>
      </c>
      <c r="F115">
        <v>65303431.020000003</v>
      </c>
      <c r="G115">
        <f t="shared" si="2"/>
        <v>0.95657907429178479</v>
      </c>
      <c r="H115">
        <f t="shared" si="3"/>
        <v>0.69770755346753299</v>
      </c>
    </row>
    <row r="116" spans="1:8" x14ac:dyDescent="0.25">
      <c r="A116" s="5">
        <v>41328</v>
      </c>
      <c r="B116">
        <v>69168759.439999998</v>
      </c>
      <c r="C116">
        <v>19109039.149999999</v>
      </c>
      <c r="D116">
        <v>46197637.210000001</v>
      </c>
      <c r="E116">
        <v>961033.65</v>
      </c>
      <c r="F116">
        <v>66267710.009999998</v>
      </c>
      <c r="G116">
        <f t="shared" si="2"/>
        <v>0.95805838570060664</v>
      </c>
      <c r="H116">
        <f t="shared" si="3"/>
        <v>0.69713646665968443</v>
      </c>
    </row>
    <row r="117" spans="1:8" x14ac:dyDescent="0.25">
      <c r="A117" s="5">
        <v>41329</v>
      </c>
      <c r="B117">
        <v>70068676.060000002</v>
      </c>
      <c r="C117">
        <v>19430873.649999999</v>
      </c>
      <c r="D117">
        <v>46847682.350000001</v>
      </c>
      <c r="E117">
        <v>969956.25</v>
      </c>
      <c r="F117">
        <v>67248512.25</v>
      </c>
      <c r="G117">
        <f t="shared" si="2"/>
        <v>0.95975143290012943</v>
      </c>
      <c r="H117">
        <f t="shared" si="3"/>
        <v>0.69663522333165073</v>
      </c>
    </row>
    <row r="118" spans="1:8" x14ac:dyDescent="0.25">
      <c r="A118" s="5">
        <v>41330</v>
      </c>
      <c r="B118">
        <v>70953380.170000002</v>
      </c>
      <c r="C118">
        <v>19742396.100000001</v>
      </c>
      <c r="D118">
        <v>47499135.5</v>
      </c>
      <c r="E118">
        <v>978252.75</v>
      </c>
      <c r="F118">
        <v>68219784.349999994</v>
      </c>
      <c r="G118">
        <f t="shared" si="2"/>
        <v>0.96147335315878568</v>
      </c>
      <c r="H118">
        <f t="shared" si="3"/>
        <v>0.69626628041371119</v>
      </c>
    </row>
    <row r="119" spans="1:8" x14ac:dyDescent="0.25">
      <c r="A119" s="5">
        <v>41331</v>
      </c>
      <c r="B119">
        <v>71829308.689999998</v>
      </c>
      <c r="C119">
        <v>20043673.850000001</v>
      </c>
      <c r="D119">
        <v>48142290.539999999</v>
      </c>
      <c r="E119">
        <v>986297.75</v>
      </c>
      <c r="F119">
        <v>69172262.140000001</v>
      </c>
      <c r="G119">
        <f t="shared" si="2"/>
        <v>0.96300888037963384</v>
      </c>
      <c r="H119">
        <f t="shared" si="3"/>
        <v>0.69597681282366108</v>
      </c>
    </row>
    <row r="120" spans="1:8" x14ac:dyDescent="0.25">
      <c r="A120" s="5">
        <v>41332</v>
      </c>
      <c r="B120">
        <v>72722858.329999998</v>
      </c>
      <c r="C120">
        <v>20337128.050000001</v>
      </c>
      <c r="D120">
        <v>48801666.979999997</v>
      </c>
      <c r="E120">
        <v>996097.15</v>
      </c>
      <c r="F120">
        <v>70134892.180000007</v>
      </c>
      <c r="G120">
        <f t="shared" si="2"/>
        <v>0.96441330539764569</v>
      </c>
      <c r="H120">
        <f t="shared" si="3"/>
        <v>0.69582579316941628</v>
      </c>
    </row>
    <row r="121" spans="1:8" x14ac:dyDescent="0.25">
      <c r="A121" s="5">
        <v>41333</v>
      </c>
      <c r="B121">
        <v>73601004.010000005</v>
      </c>
      <c r="C121">
        <v>20636674.25</v>
      </c>
      <c r="D121">
        <v>49442321.799999997</v>
      </c>
      <c r="E121">
        <v>1005584.29</v>
      </c>
      <c r="F121">
        <v>71084580.340000004</v>
      </c>
      <c r="G121">
        <f t="shared" si="2"/>
        <v>0.96580992740726601</v>
      </c>
      <c r="H121">
        <f t="shared" si="3"/>
        <v>0.69554214941574766</v>
      </c>
    </row>
    <row r="122" spans="1:8" x14ac:dyDescent="0.25">
      <c r="A122" s="5">
        <v>41334</v>
      </c>
      <c r="B122">
        <v>74419113.709999993</v>
      </c>
      <c r="C122">
        <v>20922469.350000001</v>
      </c>
      <c r="D122">
        <v>50060414.649999999</v>
      </c>
      <c r="E122">
        <v>1018250.29</v>
      </c>
      <c r="F122">
        <v>72001134.290000007</v>
      </c>
      <c r="G122">
        <f t="shared" si="2"/>
        <v>0.96750862380029834</v>
      </c>
      <c r="H122">
        <f t="shared" si="3"/>
        <v>0.69527258346196252</v>
      </c>
    </row>
    <row r="123" spans="1:8" x14ac:dyDescent="0.25">
      <c r="A123" s="5">
        <v>41335</v>
      </c>
      <c r="B123">
        <v>75281882.230000004</v>
      </c>
      <c r="C123">
        <v>21206860.949999999</v>
      </c>
      <c r="D123">
        <v>50681333.5</v>
      </c>
      <c r="E123">
        <v>1031303.19</v>
      </c>
      <c r="F123">
        <v>72919497.640000001</v>
      </c>
      <c r="G123">
        <f t="shared" si="2"/>
        <v>0.96861948027836919</v>
      </c>
      <c r="H123">
        <f t="shared" si="3"/>
        <v>0.6950313035645318</v>
      </c>
    </row>
    <row r="124" spans="1:8" x14ac:dyDescent="0.25">
      <c r="A124" s="5">
        <v>41336</v>
      </c>
      <c r="B124">
        <v>76168562.810000002</v>
      </c>
      <c r="C124">
        <v>21483293.850000001</v>
      </c>
      <c r="D124">
        <v>51336452.130000003</v>
      </c>
      <c r="E124">
        <v>1040986.49</v>
      </c>
      <c r="F124">
        <v>73860732.469999999</v>
      </c>
      <c r="G124">
        <f t="shared" si="2"/>
        <v>0.96970101240118167</v>
      </c>
      <c r="H124">
        <f t="shared" si="3"/>
        <v>0.69504390781463377</v>
      </c>
    </row>
    <row r="125" spans="1:8" x14ac:dyDescent="0.25">
      <c r="A125" s="5">
        <v>41337</v>
      </c>
      <c r="B125">
        <v>76972345.980000004</v>
      </c>
      <c r="C125">
        <v>21751178.550000001</v>
      </c>
      <c r="D125">
        <v>51968011.210000001</v>
      </c>
      <c r="E125">
        <v>1050487.53</v>
      </c>
      <c r="F125">
        <v>74769677.290000007</v>
      </c>
      <c r="G125">
        <f t="shared" si="2"/>
        <v>0.97138363574663134</v>
      </c>
      <c r="H125">
        <f t="shared" si="3"/>
        <v>0.69504126664126198</v>
      </c>
    </row>
    <row r="126" spans="1:8" x14ac:dyDescent="0.25">
      <c r="A126" s="5">
        <v>41338</v>
      </c>
      <c r="B126">
        <v>77642768.359999999</v>
      </c>
      <c r="C126">
        <v>22005429.050000001</v>
      </c>
      <c r="D126">
        <v>52461668.329999998</v>
      </c>
      <c r="E126">
        <v>1058373.0900000001</v>
      </c>
      <c r="F126">
        <v>75525470.469999999</v>
      </c>
      <c r="G126">
        <f t="shared" si="2"/>
        <v>0.97273026278271146</v>
      </c>
      <c r="H126">
        <f t="shared" si="3"/>
        <v>0.69462219835940864</v>
      </c>
    </row>
    <row r="127" spans="1:8" x14ac:dyDescent="0.25">
      <c r="A127" s="5">
        <v>41339</v>
      </c>
      <c r="B127">
        <v>78397993.189999998</v>
      </c>
      <c r="C127">
        <v>22262241.149999999</v>
      </c>
      <c r="D127">
        <v>52952036.920000002</v>
      </c>
      <c r="E127">
        <v>1066238.1299999999</v>
      </c>
      <c r="F127">
        <v>76280516.200000003</v>
      </c>
      <c r="G127">
        <f t="shared" si="2"/>
        <v>0.97299067356394919</v>
      </c>
      <c r="H127">
        <f t="shared" si="3"/>
        <v>0.69417512567907869</v>
      </c>
    </row>
    <row r="128" spans="1:8" x14ac:dyDescent="0.25">
      <c r="A128" s="5">
        <v>41340</v>
      </c>
      <c r="B128">
        <v>79221151.939999998</v>
      </c>
      <c r="C128">
        <v>22549519.25</v>
      </c>
      <c r="D128">
        <v>53497620.200000003</v>
      </c>
      <c r="E128">
        <v>1077369.67</v>
      </c>
      <c r="F128">
        <v>77124509.120000005</v>
      </c>
      <c r="G128">
        <f t="shared" si="2"/>
        <v>0.97353430531295559</v>
      </c>
      <c r="H128">
        <f t="shared" si="3"/>
        <v>0.69365265089417527</v>
      </c>
    </row>
    <row r="129" spans="1:8" x14ac:dyDescent="0.25">
      <c r="A129" s="5">
        <v>41341</v>
      </c>
      <c r="B129">
        <v>80106155.219999999</v>
      </c>
      <c r="C129">
        <v>22849380.100000001</v>
      </c>
      <c r="D129">
        <v>54085432.140000001</v>
      </c>
      <c r="E129">
        <v>1093465.3899999999</v>
      </c>
      <c r="F129">
        <v>78028277.629999995</v>
      </c>
      <c r="G129">
        <f t="shared" si="2"/>
        <v>0.97406094969489654</v>
      </c>
      <c r="H129">
        <f t="shared" si="3"/>
        <v>0.69315168529627336</v>
      </c>
    </row>
    <row r="130" spans="1:8" x14ac:dyDescent="0.25">
      <c r="A130" s="5">
        <v>41342</v>
      </c>
      <c r="B130">
        <v>80989414.879999995</v>
      </c>
      <c r="C130">
        <v>23157254.199999999</v>
      </c>
      <c r="D130">
        <v>54711100.240000002</v>
      </c>
      <c r="E130">
        <v>1106769.53</v>
      </c>
      <c r="F130">
        <v>78975123.969999999</v>
      </c>
      <c r="G130">
        <f t="shared" si="2"/>
        <v>0.9751289608279734</v>
      </c>
      <c r="H130">
        <f t="shared" si="3"/>
        <v>0.69276371456894348</v>
      </c>
    </row>
    <row r="131" spans="1:8" x14ac:dyDescent="0.25">
      <c r="A131" s="5">
        <v>41343</v>
      </c>
      <c r="B131">
        <v>81878829.709999993</v>
      </c>
      <c r="C131">
        <v>23461392.800000001</v>
      </c>
      <c r="D131">
        <v>55329282.859999999</v>
      </c>
      <c r="E131">
        <v>1119289.03</v>
      </c>
      <c r="F131">
        <v>79909964.689999998</v>
      </c>
      <c r="G131">
        <f t="shared" ref="G131:G194" si="4">IFERROR(F131/B131,"")</f>
        <v>0.97595391840634071</v>
      </c>
      <c r="H131">
        <f t="shared" ref="H131:H194" si="5">IFERROR(D131/F131,"")</f>
        <v>0.69239528605277878</v>
      </c>
    </row>
    <row r="132" spans="1:8" x14ac:dyDescent="0.25">
      <c r="A132" s="5">
        <v>41344</v>
      </c>
      <c r="B132">
        <v>82731742.659999996</v>
      </c>
      <c r="C132">
        <v>23776609.399999999</v>
      </c>
      <c r="D132">
        <v>55944954.340000004</v>
      </c>
      <c r="E132">
        <v>1134472.8799999999</v>
      </c>
      <c r="F132">
        <v>80856036.620000005</v>
      </c>
      <c r="G132">
        <f t="shared" si="4"/>
        <v>0.97732785531052424</v>
      </c>
      <c r="H132">
        <f t="shared" si="5"/>
        <v>0.69190819484419097</v>
      </c>
    </row>
    <row r="133" spans="1:8" x14ac:dyDescent="0.25">
      <c r="A133" s="5">
        <v>41345</v>
      </c>
      <c r="B133">
        <v>83576433.159999996</v>
      </c>
      <c r="C133">
        <v>24076758</v>
      </c>
      <c r="D133">
        <v>56556432.18</v>
      </c>
      <c r="E133">
        <v>1149928.3999999999</v>
      </c>
      <c r="F133">
        <v>81783118.579999998</v>
      </c>
      <c r="G133">
        <f t="shared" si="4"/>
        <v>0.97854281988121161</v>
      </c>
      <c r="H133">
        <f t="shared" si="5"/>
        <v>0.69154164284743769</v>
      </c>
    </row>
    <row r="134" spans="1:8" x14ac:dyDescent="0.25">
      <c r="A134" s="5">
        <v>41346</v>
      </c>
      <c r="B134">
        <v>84417159.5</v>
      </c>
      <c r="C134">
        <v>24363606.5</v>
      </c>
      <c r="D134">
        <v>57174540.609999999</v>
      </c>
      <c r="E134">
        <v>1165466.94</v>
      </c>
      <c r="F134">
        <v>82703614.049999997</v>
      </c>
      <c r="G134">
        <f t="shared" si="4"/>
        <v>0.97970145572121503</v>
      </c>
      <c r="H134">
        <f t="shared" si="5"/>
        <v>0.69131852660554927</v>
      </c>
    </row>
    <row r="135" spans="1:8" x14ac:dyDescent="0.25">
      <c r="A135" s="5">
        <v>41347</v>
      </c>
      <c r="B135">
        <v>85271001.579999998</v>
      </c>
      <c r="C135">
        <v>24657682.800000001</v>
      </c>
      <c r="D135">
        <v>57790906.25</v>
      </c>
      <c r="E135">
        <v>1178203.98</v>
      </c>
      <c r="F135">
        <v>83626793.030000001</v>
      </c>
      <c r="G135">
        <f t="shared" si="4"/>
        <v>0.98071784640107196</v>
      </c>
      <c r="H135">
        <f t="shared" si="5"/>
        <v>0.69105730539335974</v>
      </c>
    </row>
    <row r="136" spans="1:8" x14ac:dyDescent="0.25">
      <c r="A136" s="5">
        <v>41348</v>
      </c>
      <c r="B136">
        <v>86099074.5</v>
      </c>
      <c r="C136">
        <v>24958038.199999999</v>
      </c>
      <c r="D136">
        <v>58396521.289999999</v>
      </c>
      <c r="E136">
        <v>1187017.22</v>
      </c>
      <c r="F136">
        <v>84541576.709999993</v>
      </c>
      <c r="G136">
        <f t="shared" si="4"/>
        <v>0.98191040032608012</v>
      </c>
      <c r="H136">
        <f t="shared" si="5"/>
        <v>0.69074322437012903</v>
      </c>
    </row>
    <row r="137" spans="1:8" x14ac:dyDescent="0.25">
      <c r="A137" s="5">
        <v>41349</v>
      </c>
      <c r="B137">
        <v>86865859.530000001</v>
      </c>
      <c r="C137">
        <v>25246863.199999999</v>
      </c>
      <c r="D137">
        <v>58986236.920000002</v>
      </c>
      <c r="E137">
        <v>1196229.48</v>
      </c>
      <c r="F137">
        <v>85429329.599999994</v>
      </c>
      <c r="G137">
        <f t="shared" si="4"/>
        <v>0.98346266372344027</v>
      </c>
      <c r="H137">
        <f t="shared" si="5"/>
        <v>0.69046821736969366</v>
      </c>
    </row>
    <row r="138" spans="1:8" x14ac:dyDescent="0.25">
      <c r="A138" s="5">
        <v>41350</v>
      </c>
      <c r="B138">
        <v>87583838.629999995</v>
      </c>
      <c r="C138">
        <v>25528731.600000001</v>
      </c>
      <c r="D138">
        <v>59496083.990000002</v>
      </c>
      <c r="E138">
        <v>1204136.3400000001</v>
      </c>
      <c r="F138">
        <v>86228951.930000007</v>
      </c>
      <c r="G138">
        <f t="shared" si="4"/>
        <v>0.98453040285521465</v>
      </c>
      <c r="H138">
        <f t="shared" si="5"/>
        <v>0.68997804865236512</v>
      </c>
    </row>
    <row r="139" spans="1:8" x14ac:dyDescent="0.25">
      <c r="A139" s="5">
        <v>41351</v>
      </c>
      <c r="B139">
        <v>88314590.469999999</v>
      </c>
      <c r="C139">
        <v>25807837.25</v>
      </c>
      <c r="D139">
        <v>60015158.960000001</v>
      </c>
      <c r="E139">
        <v>1214163.56</v>
      </c>
      <c r="F139">
        <v>87037159.769999996</v>
      </c>
      <c r="G139">
        <f t="shared" si="4"/>
        <v>0.98553545124082365</v>
      </c>
      <c r="H139">
        <f t="shared" si="5"/>
        <v>0.68953489657283196</v>
      </c>
    </row>
    <row r="140" spans="1:8" x14ac:dyDescent="0.25">
      <c r="A140" s="5">
        <v>41352</v>
      </c>
      <c r="B140">
        <v>89041477.930000007</v>
      </c>
      <c r="C140">
        <v>26089157.199999999</v>
      </c>
      <c r="D140">
        <v>60505105.149999999</v>
      </c>
      <c r="E140">
        <v>1223509.3</v>
      </c>
      <c r="F140">
        <v>87817771.650000006</v>
      </c>
      <c r="G140">
        <f t="shared" si="4"/>
        <v>0.98625689612921719</v>
      </c>
      <c r="H140">
        <f t="shared" si="5"/>
        <v>0.68898474663129294</v>
      </c>
    </row>
    <row r="141" spans="1:8" x14ac:dyDescent="0.25">
      <c r="A141" s="5">
        <v>41353</v>
      </c>
      <c r="B141">
        <v>89769326.609999999</v>
      </c>
      <c r="C141">
        <v>26362628.899999999</v>
      </c>
      <c r="D141">
        <v>61009919.43</v>
      </c>
      <c r="E141">
        <v>1238721.44</v>
      </c>
      <c r="F141">
        <v>88611269.769999996</v>
      </c>
      <c r="G141">
        <f t="shared" si="4"/>
        <v>0.98709963766319486</v>
      </c>
      <c r="H141">
        <f t="shared" si="5"/>
        <v>0.68851196454308528</v>
      </c>
    </row>
    <row r="142" spans="1:8" x14ac:dyDescent="0.25">
      <c r="A142" s="5">
        <v>41354</v>
      </c>
      <c r="B142">
        <v>90466730.680000007</v>
      </c>
      <c r="C142">
        <v>26631173</v>
      </c>
      <c r="D142">
        <v>61485365.600000001</v>
      </c>
      <c r="E142">
        <v>1256741.26</v>
      </c>
      <c r="F142">
        <v>89373279.859999999</v>
      </c>
      <c r="G142">
        <f t="shared" si="4"/>
        <v>0.98791322719655061</v>
      </c>
      <c r="H142">
        <f t="shared" si="5"/>
        <v>0.68796138729958878</v>
      </c>
    </row>
    <row r="143" spans="1:8" x14ac:dyDescent="0.25">
      <c r="A143" s="5">
        <v>41355</v>
      </c>
      <c r="B143">
        <v>91157123.549999997</v>
      </c>
      <c r="C143">
        <v>26920739.199999999</v>
      </c>
      <c r="D143">
        <v>61950823.090000004</v>
      </c>
      <c r="E143">
        <v>1266261.26</v>
      </c>
      <c r="F143">
        <v>90137823.549999997</v>
      </c>
      <c r="G143">
        <f t="shared" si="4"/>
        <v>0.98881820794355246</v>
      </c>
      <c r="H143">
        <f t="shared" si="5"/>
        <v>0.68728998160950161</v>
      </c>
    </row>
    <row r="144" spans="1:8" x14ac:dyDescent="0.25">
      <c r="A144" s="5">
        <v>41356</v>
      </c>
      <c r="B144">
        <v>91811497.370000005</v>
      </c>
      <c r="C144">
        <v>27202915.399999999</v>
      </c>
      <c r="D144">
        <v>62401102.68</v>
      </c>
      <c r="E144">
        <v>1271932.8600000001</v>
      </c>
      <c r="F144">
        <v>90875950.939999998</v>
      </c>
      <c r="G144">
        <f t="shared" si="4"/>
        <v>0.98981013863405631</v>
      </c>
      <c r="H144">
        <f t="shared" si="5"/>
        <v>0.68666244517429864</v>
      </c>
    </row>
    <row r="145" spans="1:8" x14ac:dyDescent="0.25">
      <c r="A145" s="5">
        <v>41357</v>
      </c>
      <c r="B145">
        <v>92462089.219999999</v>
      </c>
      <c r="C145">
        <v>27481401.100000001</v>
      </c>
      <c r="D145">
        <v>62826884.600000001</v>
      </c>
      <c r="E145">
        <v>1284474.06</v>
      </c>
      <c r="F145">
        <v>91592759.760000005</v>
      </c>
      <c r="G145">
        <f t="shared" si="4"/>
        <v>0.99059799029706597</v>
      </c>
      <c r="H145">
        <f t="shared" si="5"/>
        <v>0.68593723744786084</v>
      </c>
    </row>
    <row r="146" spans="1:8" x14ac:dyDescent="0.25">
      <c r="A146" s="5">
        <v>41358</v>
      </c>
      <c r="B146">
        <v>93082140.140000001</v>
      </c>
      <c r="C146">
        <v>27755108.949999999</v>
      </c>
      <c r="D146">
        <v>63244525.82</v>
      </c>
      <c r="E146">
        <v>1299970.6599999999</v>
      </c>
      <c r="F146">
        <v>92299605.430000007</v>
      </c>
      <c r="G146">
        <f t="shared" si="4"/>
        <v>0.99159307350665737</v>
      </c>
      <c r="H146">
        <f t="shared" si="5"/>
        <v>0.68520905940345145</v>
      </c>
    </row>
    <row r="147" spans="1:8" x14ac:dyDescent="0.25">
      <c r="A147" s="5">
        <v>41359</v>
      </c>
      <c r="B147">
        <v>93653251.583999991</v>
      </c>
      <c r="C147">
        <v>28019579.600000001</v>
      </c>
      <c r="D147">
        <v>63626018.899999999</v>
      </c>
      <c r="E147">
        <v>1311257.3600000001</v>
      </c>
      <c r="F147">
        <v>92956855.859999999</v>
      </c>
      <c r="G147">
        <f t="shared" si="4"/>
        <v>0.9925641052262304</v>
      </c>
      <c r="H147">
        <f t="shared" si="5"/>
        <v>0.68446827629180529</v>
      </c>
    </row>
    <row r="148" spans="1:8" x14ac:dyDescent="0.25">
      <c r="A148" s="5">
        <v>41360</v>
      </c>
      <c r="B148">
        <v>94235909.900000006</v>
      </c>
      <c r="C148">
        <v>28281416.399999999</v>
      </c>
      <c r="D148">
        <v>63971002.509999998</v>
      </c>
      <c r="E148">
        <v>1325868.06</v>
      </c>
      <c r="F148">
        <v>93578286.969999999</v>
      </c>
      <c r="G148">
        <f t="shared" si="4"/>
        <v>0.99302152512032993</v>
      </c>
      <c r="H148">
        <f t="shared" si="5"/>
        <v>0.68360946306388659</v>
      </c>
    </row>
    <row r="149" spans="1:8" x14ac:dyDescent="0.25">
      <c r="A149" s="5">
        <v>41361</v>
      </c>
      <c r="B149">
        <v>94806637.629999995</v>
      </c>
      <c r="C149">
        <v>28527275.600000001</v>
      </c>
      <c r="D149">
        <v>64319185.960000001</v>
      </c>
      <c r="E149">
        <v>1336104.51</v>
      </c>
      <c r="F149">
        <v>94182566.069999993</v>
      </c>
      <c r="G149">
        <f t="shared" si="4"/>
        <v>0.9934174275599188</v>
      </c>
      <c r="H149">
        <f t="shared" si="5"/>
        <v>0.68292029665230813</v>
      </c>
    </row>
    <row r="150" spans="1:8" x14ac:dyDescent="0.25">
      <c r="A150" s="5">
        <v>41362</v>
      </c>
      <c r="B150">
        <v>95331854.870000005</v>
      </c>
      <c r="C150">
        <v>28793160.949999999</v>
      </c>
      <c r="D150">
        <v>64670123.18</v>
      </c>
      <c r="E150">
        <v>1345434.51</v>
      </c>
      <c r="F150">
        <v>94808718.640000001</v>
      </c>
      <c r="G150">
        <f t="shared" si="4"/>
        <v>0.99451247192542946</v>
      </c>
      <c r="H150">
        <f t="shared" si="5"/>
        <v>0.68211156218195668</v>
      </c>
    </row>
    <row r="151" spans="1:8" x14ac:dyDescent="0.25">
      <c r="A151" s="5">
        <v>41363</v>
      </c>
      <c r="B151">
        <v>95812250.280000001</v>
      </c>
      <c r="C151">
        <v>29065473.600000001</v>
      </c>
      <c r="D151">
        <v>65007407.539999999</v>
      </c>
      <c r="E151">
        <v>1353063.51</v>
      </c>
      <c r="F151">
        <v>95425944.650000006</v>
      </c>
      <c r="G151">
        <f t="shared" si="4"/>
        <v>0.9959680977237142</v>
      </c>
      <c r="H151">
        <f t="shared" si="5"/>
        <v>0.68123410020652064</v>
      </c>
    </row>
    <row r="152" spans="1:8" x14ac:dyDescent="0.25">
      <c r="A152" s="5">
        <v>41364</v>
      </c>
      <c r="B152">
        <v>96260392.670000002</v>
      </c>
      <c r="C152">
        <v>29284137.949999999</v>
      </c>
      <c r="D152">
        <v>65317131.170000002</v>
      </c>
      <c r="E152">
        <v>1360656.27</v>
      </c>
      <c r="F152">
        <v>95961925.390000001</v>
      </c>
      <c r="G152">
        <f t="shared" si="4"/>
        <v>0.99689937603908174</v>
      </c>
      <c r="H152">
        <f t="shared" si="5"/>
        <v>0.68065673864445586</v>
      </c>
    </row>
    <row r="153" spans="1:8" x14ac:dyDescent="0.25">
      <c r="A153" s="5">
        <v>41365</v>
      </c>
      <c r="B153">
        <v>96654349.150000006</v>
      </c>
      <c r="C153">
        <v>29509730.300000001</v>
      </c>
      <c r="D153">
        <v>65496004.780000001</v>
      </c>
      <c r="E153">
        <v>1368237.97</v>
      </c>
      <c r="F153">
        <v>96373973.049999997</v>
      </c>
      <c r="G153">
        <f t="shared" si="4"/>
        <v>0.99709918795723418</v>
      </c>
      <c r="H153">
        <f t="shared" si="5"/>
        <v>0.67960262202762844</v>
      </c>
    </row>
    <row r="154" spans="1:8" x14ac:dyDescent="0.25">
      <c r="A154" s="5">
        <v>41366</v>
      </c>
      <c r="B154">
        <v>97031203.540000007</v>
      </c>
      <c r="C154">
        <v>29747422.850000001</v>
      </c>
      <c r="D154">
        <v>65661057.729999997</v>
      </c>
      <c r="E154">
        <v>1376651.47</v>
      </c>
      <c r="F154">
        <v>96785132.049999997</v>
      </c>
      <c r="G154">
        <f t="shared" si="4"/>
        <v>0.99746399631229377</v>
      </c>
      <c r="H154">
        <f t="shared" si="5"/>
        <v>0.67842091382464564</v>
      </c>
    </row>
    <row r="155" spans="1:8" x14ac:dyDescent="0.25">
      <c r="A155" s="5">
        <v>41367</v>
      </c>
      <c r="B155">
        <v>97390835.180000007</v>
      </c>
      <c r="C155">
        <v>30044268.199999999</v>
      </c>
      <c r="D155">
        <v>65780753.659999996</v>
      </c>
      <c r="E155">
        <v>1383809.77</v>
      </c>
      <c r="F155">
        <v>97208831.629999995</v>
      </c>
      <c r="G155">
        <f t="shared" si="4"/>
        <v>0.99813120454646853</v>
      </c>
      <c r="H155">
        <f t="shared" si="5"/>
        <v>0.67669524010305193</v>
      </c>
    </row>
    <row r="156" spans="1:8" x14ac:dyDescent="0.25">
      <c r="A156" s="5">
        <v>41368</v>
      </c>
      <c r="B156">
        <v>97712051.790000007</v>
      </c>
      <c r="C156">
        <v>30224776.350000001</v>
      </c>
      <c r="D156">
        <v>65983537.439999998</v>
      </c>
      <c r="E156">
        <v>1391300.51</v>
      </c>
      <c r="F156">
        <v>97599614.299999997</v>
      </c>
      <c r="G156">
        <f t="shared" si="4"/>
        <v>0.99884929762562291</v>
      </c>
      <c r="H156">
        <f t="shared" si="5"/>
        <v>0.67606350612391708</v>
      </c>
    </row>
    <row r="157" spans="1:8" x14ac:dyDescent="0.25">
      <c r="A157" s="5">
        <v>41369</v>
      </c>
      <c r="B157">
        <v>97987144.840000004</v>
      </c>
      <c r="C157">
        <v>30465488</v>
      </c>
      <c r="D157">
        <v>66090310.990000002</v>
      </c>
      <c r="E157">
        <v>1397329.41</v>
      </c>
      <c r="F157">
        <v>97953128.400000006</v>
      </c>
      <c r="G157">
        <f t="shared" si="4"/>
        <v>0.99965284793167974</v>
      </c>
      <c r="H157">
        <f t="shared" si="5"/>
        <v>0.67471363160668585</v>
      </c>
    </row>
    <row r="158" spans="1:8" x14ac:dyDescent="0.25">
      <c r="A158" s="5">
        <v>41370</v>
      </c>
      <c r="B158">
        <v>98233672.540000007</v>
      </c>
      <c r="C158">
        <v>30705243.25</v>
      </c>
      <c r="D158">
        <v>66186346.75</v>
      </c>
      <c r="E158">
        <v>1404987.11</v>
      </c>
      <c r="F158">
        <v>98296577.109999999</v>
      </c>
      <c r="G158">
        <f t="shared" si="4"/>
        <v>1.0006403564925701</v>
      </c>
      <c r="H158">
        <f t="shared" si="5"/>
        <v>0.67333317899699952</v>
      </c>
    </row>
    <row r="159" spans="1:8" x14ac:dyDescent="0.25">
      <c r="A159" s="5">
        <v>41371</v>
      </c>
      <c r="B159">
        <v>98449194.790000007</v>
      </c>
      <c r="C159">
        <v>30926332.350000001</v>
      </c>
      <c r="D159">
        <v>66222929</v>
      </c>
      <c r="E159">
        <v>1412489.31</v>
      </c>
      <c r="F159">
        <v>98561750.659999996</v>
      </c>
      <c r="G159">
        <f t="shared" si="4"/>
        <v>1.0011432888835716</v>
      </c>
      <c r="H159">
        <f t="shared" si="5"/>
        <v>0.67189278352454951</v>
      </c>
    </row>
    <row r="160" spans="1:8" x14ac:dyDescent="0.25">
      <c r="A160" s="5">
        <v>41372</v>
      </c>
      <c r="B160">
        <v>98627723.799999997</v>
      </c>
      <c r="C160">
        <v>31158237.550000001</v>
      </c>
      <c r="D160">
        <v>66220835.07</v>
      </c>
      <c r="E160">
        <v>1418831.51</v>
      </c>
      <c r="F160">
        <v>98797904.129999995</v>
      </c>
      <c r="G160">
        <f t="shared" si="4"/>
        <v>1.0017254816743524</v>
      </c>
      <c r="H160">
        <f t="shared" si="5"/>
        <v>0.67026558562280303</v>
      </c>
    </row>
    <row r="161" spans="1:8" x14ac:dyDescent="0.25">
      <c r="A161" s="5">
        <v>41373</v>
      </c>
      <c r="B161">
        <v>98778667.930000007</v>
      </c>
      <c r="C161">
        <v>31352648.25</v>
      </c>
      <c r="D161">
        <v>66219423.100000001</v>
      </c>
      <c r="E161">
        <v>1425172.41</v>
      </c>
      <c r="F161">
        <v>98997243.760000005</v>
      </c>
      <c r="G161">
        <f t="shared" si="4"/>
        <v>1.0022127837374248</v>
      </c>
      <c r="H161">
        <f t="shared" si="5"/>
        <v>0.66890168437958131</v>
      </c>
    </row>
    <row r="162" spans="1:8" x14ac:dyDescent="0.25">
      <c r="A162" s="5">
        <v>41374</v>
      </c>
      <c r="B162">
        <v>98892634.260000005</v>
      </c>
      <c r="C162">
        <v>31539782.850000001</v>
      </c>
      <c r="D162">
        <v>66192091.399999999</v>
      </c>
      <c r="E162">
        <v>1432895.71</v>
      </c>
      <c r="F162">
        <v>99164769.959999993</v>
      </c>
      <c r="G162">
        <f t="shared" si="4"/>
        <v>1.002751829820657</v>
      </c>
      <c r="H162">
        <f t="shared" si="5"/>
        <v>0.66749604145403496</v>
      </c>
    </row>
    <row r="163" spans="1:8" x14ac:dyDescent="0.25">
      <c r="A163" s="5">
        <v>41375</v>
      </c>
      <c r="B163">
        <v>98976044.540000007</v>
      </c>
      <c r="C163">
        <v>31714551.850000001</v>
      </c>
      <c r="D163">
        <v>66147220.670000002</v>
      </c>
      <c r="E163">
        <v>1436292.27</v>
      </c>
      <c r="F163">
        <v>99298064.790000007</v>
      </c>
      <c r="G163">
        <f t="shared" si="4"/>
        <v>1.0032535170656356</v>
      </c>
      <c r="H163">
        <f t="shared" si="5"/>
        <v>0.66614813501039627</v>
      </c>
    </row>
    <row r="164" spans="1:8" x14ac:dyDescent="0.25">
      <c r="A164" s="5">
        <v>41376</v>
      </c>
      <c r="B164">
        <v>99030124.459999993</v>
      </c>
      <c r="C164">
        <v>31880706.449999999</v>
      </c>
      <c r="D164">
        <v>66076090.909999996</v>
      </c>
      <c r="E164">
        <v>1443528.37</v>
      </c>
      <c r="F164">
        <v>99400325.730000004</v>
      </c>
      <c r="G164">
        <f t="shared" si="4"/>
        <v>1.0037382692591641</v>
      </c>
      <c r="H164">
        <f t="shared" si="5"/>
        <v>0.66474722718194856</v>
      </c>
    </row>
    <row r="165" spans="1:8" x14ac:dyDescent="0.25">
      <c r="A165" s="5">
        <v>41377</v>
      </c>
      <c r="B165">
        <v>99060705.040000007</v>
      </c>
      <c r="C165">
        <v>32030441.949999999</v>
      </c>
      <c r="D165">
        <v>65978953.850000001</v>
      </c>
      <c r="E165">
        <v>1453940.0219999999</v>
      </c>
      <c r="F165">
        <v>99463335.822000012</v>
      </c>
      <c r="G165">
        <f t="shared" si="4"/>
        <v>1.0040644853258154</v>
      </c>
      <c r="H165">
        <f t="shared" si="5"/>
        <v>0.6633494976287162</v>
      </c>
    </row>
    <row r="166" spans="1:8" x14ac:dyDescent="0.25">
      <c r="A166" s="5">
        <v>41378</v>
      </c>
      <c r="B166">
        <v>99070682.349999994</v>
      </c>
      <c r="C166">
        <v>32168915.949999999</v>
      </c>
      <c r="D166">
        <v>65836190.979999997</v>
      </c>
      <c r="E166">
        <v>1461037.2219999998</v>
      </c>
      <c r="F166">
        <v>99466144.15200001</v>
      </c>
      <c r="G166">
        <f t="shared" si="4"/>
        <v>1.0039917137201388</v>
      </c>
      <c r="H166">
        <f t="shared" si="5"/>
        <v>0.66189547751435784</v>
      </c>
    </row>
    <row r="167" spans="1:8" x14ac:dyDescent="0.25">
      <c r="A167" s="5">
        <v>41379</v>
      </c>
      <c r="B167">
        <v>99079961.519999996</v>
      </c>
      <c r="C167">
        <v>32300037.449999999</v>
      </c>
      <c r="D167">
        <v>65698772.07</v>
      </c>
      <c r="E167">
        <v>1467710.0219999999</v>
      </c>
      <c r="F167">
        <v>99466519.542000011</v>
      </c>
      <c r="G167">
        <f t="shared" si="4"/>
        <v>1.0039014752939925</v>
      </c>
      <c r="H167">
        <f t="shared" si="5"/>
        <v>0.66051142004881869</v>
      </c>
    </row>
    <row r="168" spans="1:8" x14ac:dyDescent="0.25">
      <c r="A168" s="5">
        <v>41380</v>
      </c>
      <c r="B168">
        <v>99096357.689999998</v>
      </c>
      <c r="C168">
        <v>32464724.949999999</v>
      </c>
      <c r="D168">
        <v>65535472.560000002</v>
      </c>
      <c r="E168">
        <v>1474620.2219999998</v>
      </c>
      <c r="F168">
        <v>99474817.732000008</v>
      </c>
      <c r="G168">
        <f t="shared" si="4"/>
        <v>1.0038191115276298</v>
      </c>
      <c r="H168">
        <f t="shared" si="5"/>
        <v>0.65881470360229599</v>
      </c>
    </row>
    <row r="169" spans="1:8" x14ac:dyDescent="0.25">
      <c r="A169" s="5">
        <v>41381</v>
      </c>
      <c r="B169">
        <v>99124287.370000005</v>
      </c>
      <c r="C169">
        <v>32648989.199999999</v>
      </c>
      <c r="D169">
        <v>65351368.740000002</v>
      </c>
      <c r="E169">
        <v>1486503.2219999998</v>
      </c>
      <c r="F169">
        <v>99486861.162</v>
      </c>
      <c r="G169">
        <f t="shared" si="4"/>
        <v>1.0036577694692181</v>
      </c>
      <c r="H169">
        <f t="shared" si="5"/>
        <v>0.65688441646163431</v>
      </c>
    </row>
    <row r="170" spans="1:8" x14ac:dyDescent="0.25">
      <c r="A170" s="5">
        <v>41382</v>
      </c>
      <c r="B170">
        <v>99158047.319999993</v>
      </c>
      <c r="C170">
        <v>32790610.100000001</v>
      </c>
      <c r="D170">
        <v>65245941.909999996</v>
      </c>
      <c r="E170">
        <v>1492029.17</v>
      </c>
      <c r="F170">
        <v>99528581.180000007</v>
      </c>
      <c r="G170">
        <f t="shared" si="4"/>
        <v>1.0037368006935861</v>
      </c>
      <c r="H170">
        <f t="shared" si="5"/>
        <v>0.65554980425171572</v>
      </c>
    </row>
    <row r="171" spans="1:8" x14ac:dyDescent="0.25">
      <c r="A171" s="5">
        <v>41383</v>
      </c>
      <c r="B171">
        <v>99207785.650000006</v>
      </c>
      <c r="C171">
        <v>32938511.100000001</v>
      </c>
      <c r="D171">
        <v>65132604.25</v>
      </c>
      <c r="E171">
        <v>1496856.57</v>
      </c>
      <c r="F171">
        <v>99567971.920000002</v>
      </c>
      <c r="G171">
        <f t="shared" si="4"/>
        <v>1.0036306250325022</v>
      </c>
      <c r="H171">
        <f t="shared" si="5"/>
        <v>0.65415216353238748</v>
      </c>
    </row>
    <row r="172" spans="1:8" x14ac:dyDescent="0.25">
      <c r="A172" s="5">
        <v>41384</v>
      </c>
      <c r="B172">
        <v>99267484.519999996</v>
      </c>
      <c r="C172">
        <v>33104012.600000001</v>
      </c>
      <c r="D172">
        <v>65018298.079999998</v>
      </c>
      <c r="E172">
        <v>1503227.87</v>
      </c>
      <c r="F172">
        <v>99625538.549999997</v>
      </c>
      <c r="G172">
        <f t="shared" si="4"/>
        <v>1.0036069618539378</v>
      </c>
      <c r="H172">
        <f t="shared" si="5"/>
        <v>0.65262681664068156</v>
      </c>
    </row>
    <row r="173" spans="1:8" x14ac:dyDescent="0.25">
      <c r="A173" s="5">
        <v>41385</v>
      </c>
      <c r="B173">
        <v>99318330.780000001</v>
      </c>
      <c r="C173">
        <v>33272431.600000001</v>
      </c>
      <c r="D173">
        <v>64899263.469999999</v>
      </c>
      <c r="E173">
        <v>1508255.97</v>
      </c>
      <c r="F173">
        <v>99679951.040000007</v>
      </c>
      <c r="G173">
        <f t="shared" si="4"/>
        <v>1.0036410223285068</v>
      </c>
      <c r="H173">
        <f t="shared" si="5"/>
        <v>0.65107639794041372</v>
      </c>
    </row>
    <row r="174" spans="1:8" x14ac:dyDescent="0.25">
      <c r="A174" s="5">
        <v>41386</v>
      </c>
      <c r="B174">
        <v>99383487.200000003</v>
      </c>
      <c r="C174">
        <v>33439672.850000001</v>
      </c>
      <c r="D174">
        <v>64792081.530000001</v>
      </c>
      <c r="E174">
        <v>1512837.47</v>
      </c>
      <c r="F174">
        <v>99744591.849999994</v>
      </c>
      <c r="G174">
        <f t="shared" si="4"/>
        <v>1.0036334471668649</v>
      </c>
      <c r="H174">
        <f t="shared" si="5"/>
        <v>0.6495798952933407</v>
      </c>
    </row>
    <row r="175" spans="1:8" x14ac:dyDescent="0.25">
      <c r="A175" s="5">
        <v>41387</v>
      </c>
      <c r="B175">
        <v>99437574.75</v>
      </c>
      <c r="C175">
        <v>33596066.350000001</v>
      </c>
      <c r="D175">
        <v>64688496.219999999</v>
      </c>
      <c r="E175">
        <v>1513833.87</v>
      </c>
      <c r="F175">
        <v>99798396.439999998</v>
      </c>
      <c r="G175">
        <f t="shared" si="4"/>
        <v>1.0036286252043773</v>
      </c>
      <c r="H175">
        <f t="shared" si="5"/>
        <v>0.64819173982310929</v>
      </c>
    </row>
    <row r="176" spans="1:8" x14ac:dyDescent="0.25">
      <c r="A176" s="5">
        <v>41388</v>
      </c>
      <c r="B176">
        <v>99485019.879999995</v>
      </c>
      <c r="C176">
        <v>33752408.350000001</v>
      </c>
      <c r="D176">
        <v>64566985.659999996</v>
      </c>
      <c r="E176">
        <v>1518377.07</v>
      </c>
      <c r="F176">
        <v>99837771.079999998</v>
      </c>
      <c r="G176">
        <f t="shared" si="4"/>
        <v>1.0035457720210088</v>
      </c>
      <c r="H176">
        <f t="shared" si="5"/>
        <v>0.64671902188463803</v>
      </c>
    </row>
    <row r="177" spans="1:8" x14ac:dyDescent="0.25">
      <c r="A177" s="5">
        <v>41389</v>
      </c>
      <c r="B177">
        <v>99538723.560000002</v>
      </c>
      <c r="C177">
        <v>33911212.850000001</v>
      </c>
      <c r="D177">
        <v>64443912.840000004</v>
      </c>
      <c r="E177">
        <v>1525876.97</v>
      </c>
      <c r="F177">
        <v>99881002.659999996</v>
      </c>
      <c r="G177">
        <f t="shared" si="4"/>
        <v>1.0034386526947341</v>
      </c>
      <c r="H177">
        <f t="shared" si="5"/>
        <v>0.64520690745737064</v>
      </c>
    </row>
    <row r="178" spans="1:8" x14ac:dyDescent="0.25">
      <c r="A178" s="5">
        <v>41390</v>
      </c>
      <c r="B178">
        <v>99584836.430000007</v>
      </c>
      <c r="C178">
        <v>34075369.850000001</v>
      </c>
      <c r="D178">
        <v>64319515.450000003</v>
      </c>
      <c r="E178">
        <v>1534336.77</v>
      </c>
      <c r="F178">
        <v>99929222.069999993</v>
      </c>
      <c r="G178">
        <f t="shared" si="4"/>
        <v>1.0034582136432193</v>
      </c>
      <c r="H178">
        <f t="shared" si="5"/>
        <v>0.64365071715403188</v>
      </c>
    </row>
    <row r="179" spans="1:8" x14ac:dyDescent="0.25">
      <c r="A179" s="5">
        <v>41391</v>
      </c>
      <c r="B179">
        <v>99631040.090000004</v>
      </c>
      <c r="C179">
        <v>34227711.600000001</v>
      </c>
      <c r="D179">
        <v>64194638.270000003</v>
      </c>
      <c r="E179">
        <v>1540968.77</v>
      </c>
      <c r="F179">
        <v>99963318.640000001</v>
      </c>
      <c r="G179">
        <f t="shared" si="4"/>
        <v>1.0033350906474512</v>
      </c>
      <c r="H179">
        <f t="shared" si="5"/>
        <v>0.64218194377064952</v>
      </c>
    </row>
    <row r="180" spans="1:8" x14ac:dyDescent="0.25">
      <c r="A180" s="5">
        <v>41392</v>
      </c>
      <c r="B180">
        <v>99681602.219999999</v>
      </c>
      <c r="C180">
        <v>34384477.600000001</v>
      </c>
      <c r="D180">
        <v>64070820.189999998</v>
      </c>
      <c r="E180">
        <v>1548842.17</v>
      </c>
      <c r="F180">
        <v>100004139.95999999</v>
      </c>
      <c r="G180">
        <f t="shared" si="4"/>
        <v>1.003235679732436</v>
      </c>
      <c r="H180">
        <f t="shared" si="5"/>
        <v>0.64068167793480624</v>
      </c>
    </row>
    <row r="181" spans="1:8" x14ac:dyDescent="0.25">
      <c r="A181" s="5">
        <v>41393</v>
      </c>
      <c r="B181">
        <v>99727278.129999995</v>
      </c>
      <c r="C181">
        <v>34540684.600000001</v>
      </c>
      <c r="D181">
        <v>63952443.5</v>
      </c>
      <c r="E181">
        <v>1556376.47</v>
      </c>
      <c r="F181">
        <v>100049504.56999999</v>
      </c>
      <c r="G181">
        <f t="shared" si="4"/>
        <v>1.0032310762515744</v>
      </c>
      <c r="H181">
        <f t="shared" si="5"/>
        <v>0.63920799782926907</v>
      </c>
    </row>
    <row r="182" spans="1:8" x14ac:dyDescent="0.25">
      <c r="A182" s="5">
        <v>41394</v>
      </c>
      <c r="B182">
        <v>99782020.680000007</v>
      </c>
      <c r="C182">
        <v>34679977.100000001</v>
      </c>
      <c r="D182">
        <v>63841825.609999999</v>
      </c>
      <c r="E182">
        <v>1566465.6</v>
      </c>
      <c r="F182">
        <v>100088268.31</v>
      </c>
      <c r="G182">
        <f t="shared" si="4"/>
        <v>1.0030691664481532</v>
      </c>
      <c r="H182">
        <f t="shared" si="5"/>
        <v>0.63785523206640837</v>
      </c>
    </row>
    <row r="183" spans="1:8" x14ac:dyDescent="0.25">
      <c r="A183" s="5">
        <v>41395</v>
      </c>
      <c r="B183">
        <v>99829391.469999999</v>
      </c>
      <c r="C183">
        <v>34824232.100000001</v>
      </c>
      <c r="D183">
        <v>63728621.659999996</v>
      </c>
      <c r="E183">
        <v>1574679.7</v>
      </c>
      <c r="F183">
        <v>100127533.45999999</v>
      </c>
      <c r="G183">
        <f t="shared" si="4"/>
        <v>1.0029865151495949</v>
      </c>
      <c r="H183">
        <f t="shared" si="5"/>
        <v>0.63647449864985417</v>
      </c>
    </row>
    <row r="184" spans="1:8" x14ac:dyDescent="0.25">
      <c r="A184" s="5">
        <v>41396</v>
      </c>
      <c r="B184">
        <v>99864674.549999997</v>
      </c>
      <c r="C184">
        <v>34964949.600000001</v>
      </c>
      <c r="D184">
        <v>63606529.810000002</v>
      </c>
      <c r="E184">
        <v>1582838.3</v>
      </c>
      <c r="F184">
        <v>100154317.70999999</v>
      </c>
      <c r="G184">
        <f t="shared" si="4"/>
        <v>1.002900356520513</v>
      </c>
      <c r="H184">
        <f t="shared" si="5"/>
        <v>0.6350852490870611</v>
      </c>
    </row>
    <row r="185" spans="1:8" x14ac:dyDescent="0.25">
      <c r="A185" s="5">
        <v>41397</v>
      </c>
      <c r="B185">
        <v>99897672.590000004</v>
      </c>
      <c r="C185">
        <v>35103346.600000001</v>
      </c>
      <c r="D185">
        <v>63498557.82</v>
      </c>
      <c r="E185">
        <v>1590320.5</v>
      </c>
      <c r="F185">
        <v>100192224.92</v>
      </c>
      <c r="G185">
        <f t="shared" si="4"/>
        <v>1.0029485404650906</v>
      </c>
      <c r="H185">
        <f t="shared" si="5"/>
        <v>0.63376731947714893</v>
      </c>
    </row>
    <row r="186" spans="1:8" x14ac:dyDescent="0.25">
      <c r="A186" s="5">
        <v>41398</v>
      </c>
      <c r="B186">
        <v>99920347.409999996</v>
      </c>
      <c r="C186">
        <v>35223550.100000001</v>
      </c>
      <c r="D186">
        <v>63397602.229999997</v>
      </c>
      <c r="E186">
        <v>1599808.3</v>
      </c>
      <c r="F186">
        <v>100220960.63</v>
      </c>
      <c r="G186">
        <f t="shared" si="4"/>
        <v>1.0030085285709276</v>
      </c>
      <c r="H186">
        <f t="shared" si="5"/>
        <v>0.63257827336193639</v>
      </c>
    </row>
    <row r="187" spans="1:8" x14ac:dyDescent="0.25">
      <c r="A187" s="5">
        <v>41399</v>
      </c>
      <c r="B187">
        <v>99945226.180000007</v>
      </c>
      <c r="C187">
        <v>35344063.100000001</v>
      </c>
      <c r="D187">
        <v>63303034.799999997</v>
      </c>
      <c r="E187">
        <v>1607331.9</v>
      </c>
      <c r="F187">
        <v>100254429.8</v>
      </c>
      <c r="G187">
        <f t="shared" si="4"/>
        <v>1.0030937307545147</v>
      </c>
      <c r="H187">
        <f t="shared" si="5"/>
        <v>0.63142381764361699</v>
      </c>
    </row>
    <row r="188" spans="1:8" x14ac:dyDescent="0.25">
      <c r="A188" s="5">
        <v>41400</v>
      </c>
      <c r="B188">
        <v>99961812.939999998</v>
      </c>
      <c r="C188">
        <v>35458459.100000001</v>
      </c>
      <c r="D188">
        <v>63198003.020000003</v>
      </c>
      <c r="E188">
        <v>1615818.9</v>
      </c>
      <c r="F188">
        <v>100272281.02</v>
      </c>
      <c r="G188">
        <f t="shared" si="4"/>
        <v>1.0031058668392334</v>
      </c>
      <c r="H188">
        <f t="shared" si="5"/>
        <v>0.63026394111244688</v>
      </c>
    </row>
    <row r="189" spans="1:8" x14ac:dyDescent="0.25">
      <c r="A189" s="5">
        <v>41401</v>
      </c>
      <c r="B189">
        <v>99974980.510000005</v>
      </c>
      <c r="C189">
        <v>35580540.600000001</v>
      </c>
      <c r="D189">
        <v>63078400.539999999</v>
      </c>
      <c r="E189">
        <v>1622556.6</v>
      </c>
      <c r="F189">
        <v>100281497.73999999</v>
      </c>
      <c r="G189">
        <f t="shared" si="4"/>
        <v>1.0030659393823971</v>
      </c>
      <c r="H189">
        <f t="shared" si="5"/>
        <v>0.62901334704377343</v>
      </c>
    </row>
    <row r="190" spans="1:8" x14ac:dyDescent="0.25">
      <c r="A190" s="5">
        <v>41402</v>
      </c>
      <c r="B190">
        <v>99986126.629999995</v>
      </c>
      <c r="C190">
        <v>35832732.799999997</v>
      </c>
      <c r="D190">
        <v>62794091.829999998</v>
      </c>
      <c r="E190">
        <v>1637581.3</v>
      </c>
      <c r="F190">
        <v>100264405.93000001</v>
      </c>
      <c r="G190">
        <f t="shared" si="4"/>
        <v>1.0027831791207373</v>
      </c>
      <c r="H190">
        <f t="shared" si="5"/>
        <v>0.62628498366449148</v>
      </c>
    </row>
    <row r="191" spans="1:8" x14ac:dyDescent="0.25">
      <c r="A191" s="5">
        <v>41403</v>
      </c>
      <c r="B191">
        <v>99997866.709999993</v>
      </c>
      <c r="C191">
        <v>36228480.200000003</v>
      </c>
      <c r="D191">
        <v>62380436.219999999</v>
      </c>
      <c r="E191">
        <v>1657233.5</v>
      </c>
      <c r="F191">
        <v>100266149.92</v>
      </c>
      <c r="G191">
        <f t="shared" si="4"/>
        <v>1.00268288933381</v>
      </c>
      <c r="H191">
        <f t="shared" si="5"/>
        <v>0.62214851442657249</v>
      </c>
    </row>
    <row r="192" spans="1:8" x14ac:dyDescent="0.25">
      <c r="A192" s="5">
        <v>41404</v>
      </c>
      <c r="B192">
        <v>99997866.709999993</v>
      </c>
      <c r="C192">
        <v>36228480.200000003</v>
      </c>
      <c r="D192">
        <v>62380436.219999999</v>
      </c>
      <c r="E192">
        <v>1657233.5</v>
      </c>
      <c r="F192">
        <v>100266149.92</v>
      </c>
      <c r="G192">
        <f t="shared" si="4"/>
        <v>1.00268288933381</v>
      </c>
      <c r="H192">
        <f t="shared" si="5"/>
        <v>0.62214851442657249</v>
      </c>
    </row>
    <row r="193" spans="1:8" x14ac:dyDescent="0.25">
      <c r="A193" s="5">
        <v>41405</v>
      </c>
      <c r="B193">
        <v>99997866.709999993</v>
      </c>
      <c r="C193">
        <v>36228480.200000003</v>
      </c>
      <c r="D193">
        <v>62380436.219999999</v>
      </c>
      <c r="E193">
        <v>1657233.5</v>
      </c>
      <c r="F193">
        <v>100266149.92</v>
      </c>
      <c r="G193">
        <f t="shared" si="4"/>
        <v>1.00268288933381</v>
      </c>
      <c r="H193">
        <f t="shared" si="5"/>
        <v>0.62214851442657249</v>
      </c>
    </row>
    <row r="194" spans="1:8" x14ac:dyDescent="0.25">
      <c r="A194" s="5">
        <v>41406</v>
      </c>
      <c r="B194">
        <v>99997866.709999993</v>
      </c>
      <c r="C194">
        <v>36228480.200000003</v>
      </c>
      <c r="D194">
        <v>62380436.219999999</v>
      </c>
      <c r="E194">
        <v>1657233.5</v>
      </c>
      <c r="F194">
        <v>100266149.92</v>
      </c>
      <c r="G194">
        <f t="shared" si="4"/>
        <v>1.00268288933381</v>
      </c>
      <c r="H194">
        <f t="shared" si="5"/>
        <v>0.62214851442657249</v>
      </c>
    </row>
    <row r="195" spans="1:8" x14ac:dyDescent="0.25">
      <c r="A195" s="5">
        <v>41407</v>
      </c>
      <c r="B195">
        <v>99997866.709999993</v>
      </c>
      <c r="C195">
        <v>36358845</v>
      </c>
      <c r="D195">
        <v>62235678.899999999</v>
      </c>
      <c r="E195">
        <v>1666266.3</v>
      </c>
      <c r="F195">
        <v>100260790.2</v>
      </c>
      <c r="G195">
        <f t="shared" ref="G195:G258" si="6">IFERROR(F195/B195,"")</f>
        <v>1.0026292909904018</v>
      </c>
      <c r="H195">
        <f t="shared" ref="H195:H258" si="7">IFERROR(D195/F195,"")</f>
        <v>0.62073796521902935</v>
      </c>
    </row>
    <row r="196" spans="1:8" x14ac:dyDescent="0.25">
      <c r="A196" s="5">
        <v>41408</v>
      </c>
      <c r="B196">
        <v>100002514.86</v>
      </c>
      <c r="C196">
        <v>36488331.899999999</v>
      </c>
      <c r="D196">
        <v>62105085.299999997</v>
      </c>
      <c r="E196">
        <v>1673909.2</v>
      </c>
      <c r="F196">
        <v>100267326.40000001</v>
      </c>
      <c r="G196">
        <f t="shared" si="6"/>
        <v>1.0026480488052798</v>
      </c>
      <c r="H196">
        <f t="shared" si="7"/>
        <v>0.61939504652035871</v>
      </c>
    </row>
    <row r="197" spans="1:8" x14ac:dyDescent="0.25">
      <c r="A197" s="5">
        <v>41409</v>
      </c>
      <c r="B197">
        <v>100002514.86</v>
      </c>
      <c r="C197">
        <v>36620216</v>
      </c>
      <c r="D197">
        <v>61977186.82</v>
      </c>
      <c r="E197">
        <v>1680209.3</v>
      </c>
      <c r="F197">
        <v>100277612.12</v>
      </c>
      <c r="G197">
        <f t="shared" si="6"/>
        <v>1.0027509034186304</v>
      </c>
      <c r="H197">
        <f t="shared" si="7"/>
        <v>0.61805606964227733</v>
      </c>
    </row>
    <row r="198" spans="1:8" x14ac:dyDescent="0.25">
      <c r="A198" s="5">
        <v>41410</v>
      </c>
      <c r="B198">
        <v>100002514.86</v>
      </c>
      <c r="C198">
        <v>36620216</v>
      </c>
      <c r="D198">
        <v>61977186.82</v>
      </c>
      <c r="E198">
        <v>1680209.3</v>
      </c>
      <c r="F198">
        <v>100277612.12</v>
      </c>
      <c r="G198">
        <f t="shared" si="6"/>
        <v>1.0027509034186304</v>
      </c>
      <c r="H198">
        <f t="shared" si="7"/>
        <v>0.61805606964227733</v>
      </c>
    </row>
    <row r="199" spans="1:8" x14ac:dyDescent="0.25">
      <c r="A199" s="5">
        <v>41411</v>
      </c>
      <c r="B199">
        <v>100002514.86</v>
      </c>
      <c r="C199">
        <v>36620216</v>
      </c>
      <c r="D199">
        <v>61977186.82</v>
      </c>
      <c r="E199">
        <v>1680209.3</v>
      </c>
      <c r="F199">
        <v>100277612.12</v>
      </c>
      <c r="G199">
        <f t="shared" si="6"/>
        <v>1.0027509034186304</v>
      </c>
      <c r="H199">
        <f t="shared" si="7"/>
        <v>0.61805606964227733</v>
      </c>
    </row>
    <row r="200" spans="1:8" x14ac:dyDescent="0.25">
      <c r="A200" s="5">
        <v>41412</v>
      </c>
      <c r="B200">
        <v>100002514.86</v>
      </c>
      <c r="C200">
        <v>36620216</v>
      </c>
      <c r="D200">
        <v>61977186.82</v>
      </c>
      <c r="E200">
        <v>1680209.3</v>
      </c>
      <c r="F200">
        <v>100277612.12</v>
      </c>
      <c r="G200">
        <f t="shared" si="6"/>
        <v>1.0027509034186304</v>
      </c>
      <c r="H200">
        <f t="shared" si="7"/>
        <v>0.61805606964227733</v>
      </c>
    </row>
    <row r="201" spans="1:8" x14ac:dyDescent="0.25">
      <c r="A201" s="5">
        <v>41413</v>
      </c>
      <c r="B201">
        <v>100002514.86</v>
      </c>
      <c r="C201">
        <v>36620216</v>
      </c>
      <c r="D201">
        <v>61977186.82</v>
      </c>
      <c r="E201">
        <v>1680209.3</v>
      </c>
      <c r="F201">
        <v>100277612.12</v>
      </c>
      <c r="G201">
        <f t="shared" si="6"/>
        <v>1.0027509034186304</v>
      </c>
      <c r="H201">
        <f t="shared" si="7"/>
        <v>0.61805606964227733</v>
      </c>
    </row>
    <row r="202" spans="1:8" x14ac:dyDescent="0.25">
      <c r="A202" s="5">
        <v>41414</v>
      </c>
      <c r="B202">
        <v>100002514.86</v>
      </c>
      <c r="C202">
        <v>36620216</v>
      </c>
      <c r="D202">
        <v>61977186.82</v>
      </c>
      <c r="E202">
        <v>1680209.3</v>
      </c>
      <c r="F202">
        <v>100277612.12</v>
      </c>
      <c r="G202">
        <f t="shared" si="6"/>
        <v>1.0027509034186304</v>
      </c>
      <c r="H202">
        <f t="shared" si="7"/>
        <v>0.61805606964227733</v>
      </c>
    </row>
    <row r="203" spans="1:8" x14ac:dyDescent="0.25">
      <c r="A203" s="5">
        <v>41415</v>
      </c>
      <c r="B203">
        <v>100002514.86</v>
      </c>
      <c r="C203">
        <v>36620216</v>
      </c>
      <c r="D203">
        <v>61977186.82</v>
      </c>
      <c r="E203">
        <v>1680209.3</v>
      </c>
      <c r="F203">
        <v>100277612.12</v>
      </c>
      <c r="G203">
        <f t="shared" si="6"/>
        <v>1.0027509034186304</v>
      </c>
      <c r="H203">
        <f t="shared" si="7"/>
        <v>0.61805606964227733</v>
      </c>
    </row>
    <row r="204" spans="1:8" x14ac:dyDescent="0.25">
      <c r="A204" s="5">
        <v>41416</v>
      </c>
      <c r="B204">
        <v>100002514.86</v>
      </c>
      <c r="C204">
        <v>36620216</v>
      </c>
      <c r="D204">
        <v>61977186.82</v>
      </c>
      <c r="E204">
        <v>1680209.3</v>
      </c>
      <c r="F204">
        <v>100277612.12</v>
      </c>
      <c r="G204">
        <f t="shared" si="6"/>
        <v>1.0027509034186304</v>
      </c>
      <c r="H204">
        <f t="shared" si="7"/>
        <v>0.61805606964227733</v>
      </c>
    </row>
    <row r="205" spans="1:8" x14ac:dyDescent="0.25">
      <c r="A205" s="5">
        <v>41417</v>
      </c>
      <c r="B205">
        <v>100002514.86</v>
      </c>
      <c r="C205">
        <v>36620216</v>
      </c>
      <c r="D205">
        <v>61977186.82</v>
      </c>
      <c r="E205">
        <v>1680209.3</v>
      </c>
      <c r="F205">
        <v>100277612.12</v>
      </c>
      <c r="G205">
        <f t="shared" si="6"/>
        <v>1.0027509034186304</v>
      </c>
      <c r="H205">
        <f t="shared" si="7"/>
        <v>0.61805606964227733</v>
      </c>
    </row>
    <row r="206" spans="1:8" x14ac:dyDescent="0.25">
      <c r="A206" s="5">
        <v>41418</v>
      </c>
      <c r="B206">
        <v>100002514.86</v>
      </c>
      <c r="C206">
        <v>36620216</v>
      </c>
      <c r="D206">
        <v>61977186.82</v>
      </c>
      <c r="E206">
        <v>1680209.3</v>
      </c>
      <c r="F206">
        <v>100277612.12</v>
      </c>
      <c r="G206">
        <f t="shared" si="6"/>
        <v>1.0027509034186304</v>
      </c>
      <c r="H206">
        <f t="shared" si="7"/>
        <v>0.61805606964227733</v>
      </c>
    </row>
    <row r="207" spans="1:8" x14ac:dyDescent="0.25">
      <c r="A207" s="5">
        <v>41419</v>
      </c>
      <c r="B207">
        <v>100002514.86</v>
      </c>
      <c r="C207">
        <v>36620216</v>
      </c>
      <c r="D207">
        <v>61977186.82</v>
      </c>
      <c r="E207">
        <v>1680209.3</v>
      </c>
      <c r="F207">
        <v>100277612.12</v>
      </c>
      <c r="G207">
        <f t="shared" si="6"/>
        <v>1.0027509034186304</v>
      </c>
      <c r="H207">
        <f t="shared" si="7"/>
        <v>0.61805606964227733</v>
      </c>
    </row>
    <row r="208" spans="1:8" x14ac:dyDescent="0.25">
      <c r="A208" s="5">
        <v>41420</v>
      </c>
      <c r="B208">
        <v>100002514.86</v>
      </c>
      <c r="C208">
        <v>36620216</v>
      </c>
      <c r="D208">
        <v>61977186.82</v>
      </c>
      <c r="E208">
        <v>1680209.3</v>
      </c>
      <c r="F208">
        <v>100277612.12</v>
      </c>
      <c r="G208">
        <f t="shared" si="6"/>
        <v>1.0027509034186304</v>
      </c>
      <c r="H208">
        <f t="shared" si="7"/>
        <v>0.61805606964227733</v>
      </c>
    </row>
    <row r="209" spans="1:8" x14ac:dyDescent="0.25">
      <c r="A209" s="5">
        <v>41421</v>
      </c>
      <c r="B209">
        <v>100002514.86</v>
      </c>
      <c r="C209">
        <v>36620216</v>
      </c>
      <c r="D209">
        <v>61977186.82</v>
      </c>
      <c r="E209">
        <v>1680209.3</v>
      </c>
      <c r="F209">
        <v>100277612.12</v>
      </c>
      <c r="G209">
        <f t="shared" si="6"/>
        <v>1.0027509034186304</v>
      </c>
      <c r="H209">
        <f t="shared" si="7"/>
        <v>0.61805606964227733</v>
      </c>
    </row>
    <row r="210" spans="1:8" x14ac:dyDescent="0.25">
      <c r="A210" s="5">
        <v>41422</v>
      </c>
      <c r="B210">
        <v>100002514.86</v>
      </c>
      <c r="C210">
        <v>36620216</v>
      </c>
      <c r="D210">
        <v>61977186.82</v>
      </c>
      <c r="E210">
        <v>1680209.3</v>
      </c>
      <c r="F210">
        <v>100277612.12</v>
      </c>
      <c r="G210">
        <f t="shared" si="6"/>
        <v>1.0027509034186304</v>
      </c>
      <c r="H210">
        <f t="shared" si="7"/>
        <v>0.61805606964227733</v>
      </c>
    </row>
    <row r="211" spans="1:8" x14ac:dyDescent="0.25">
      <c r="A211" s="5">
        <v>41423</v>
      </c>
      <c r="B211">
        <v>100002514.86</v>
      </c>
      <c r="C211">
        <v>36620216</v>
      </c>
      <c r="D211">
        <v>61977186.82</v>
      </c>
      <c r="E211">
        <v>1680209.3</v>
      </c>
      <c r="F211">
        <v>100277612.12</v>
      </c>
      <c r="G211">
        <f t="shared" si="6"/>
        <v>1.0027509034186304</v>
      </c>
      <c r="H211">
        <f t="shared" si="7"/>
        <v>0.61805606964227733</v>
      </c>
    </row>
    <row r="212" spans="1:8" x14ac:dyDescent="0.25">
      <c r="A212" s="5">
        <v>41424</v>
      </c>
      <c r="B212">
        <v>100002514.86</v>
      </c>
      <c r="C212">
        <v>36620216</v>
      </c>
      <c r="D212">
        <v>61977186.82</v>
      </c>
      <c r="E212">
        <v>1680209.3</v>
      </c>
      <c r="F212">
        <v>100277612.12</v>
      </c>
      <c r="G212">
        <f t="shared" si="6"/>
        <v>1.0027509034186304</v>
      </c>
      <c r="H212">
        <f t="shared" si="7"/>
        <v>0.61805606964227733</v>
      </c>
    </row>
    <row r="213" spans="1:8" x14ac:dyDescent="0.25">
      <c r="A213" s="5">
        <v>41425</v>
      </c>
      <c r="B213">
        <v>100002514.86</v>
      </c>
      <c r="C213">
        <v>36620216</v>
      </c>
      <c r="D213">
        <v>61977186.82</v>
      </c>
      <c r="E213">
        <v>1680209.3</v>
      </c>
      <c r="F213">
        <v>100277612.12</v>
      </c>
      <c r="G213">
        <f t="shared" si="6"/>
        <v>1.0027509034186304</v>
      </c>
      <c r="H213">
        <f t="shared" si="7"/>
        <v>0.61805606964227733</v>
      </c>
    </row>
    <row r="214" spans="1:8" x14ac:dyDescent="0.25">
      <c r="A214" s="5">
        <v>41426</v>
      </c>
      <c r="B214">
        <v>100002514.86</v>
      </c>
      <c r="C214">
        <v>36620216</v>
      </c>
      <c r="D214">
        <v>61977186.82</v>
      </c>
      <c r="E214">
        <v>1680209.3</v>
      </c>
      <c r="F214">
        <v>100277612.12</v>
      </c>
      <c r="G214">
        <f t="shared" si="6"/>
        <v>1.0027509034186304</v>
      </c>
      <c r="H214">
        <f t="shared" si="7"/>
        <v>0.61805606964227733</v>
      </c>
    </row>
    <row r="215" spans="1:8" x14ac:dyDescent="0.25">
      <c r="A215" s="5">
        <v>41427</v>
      </c>
      <c r="B215">
        <v>100002514.86</v>
      </c>
      <c r="C215">
        <v>36620216</v>
      </c>
      <c r="D215">
        <v>61977186.82</v>
      </c>
      <c r="E215">
        <v>1680209.3</v>
      </c>
      <c r="F215">
        <v>100277612.12</v>
      </c>
      <c r="G215">
        <f t="shared" si="6"/>
        <v>1.0027509034186304</v>
      </c>
      <c r="H215">
        <f t="shared" si="7"/>
        <v>0.61805606964227733</v>
      </c>
    </row>
    <row r="216" spans="1:8" x14ac:dyDescent="0.25">
      <c r="A216" s="5">
        <v>41428</v>
      </c>
      <c r="B216">
        <v>100002514.86</v>
      </c>
      <c r="C216">
        <v>36620216</v>
      </c>
      <c r="D216">
        <v>61977186.82</v>
      </c>
      <c r="E216">
        <v>1680209.3</v>
      </c>
      <c r="F216">
        <v>100277612.12</v>
      </c>
      <c r="G216">
        <f t="shared" si="6"/>
        <v>1.0027509034186304</v>
      </c>
      <c r="H216">
        <f t="shared" si="7"/>
        <v>0.61805606964227733</v>
      </c>
    </row>
    <row r="217" spans="1:8" x14ac:dyDescent="0.25">
      <c r="A217" s="5">
        <v>41429</v>
      </c>
      <c r="B217">
        <v>100002514.86</v>
      </c>
      <c r="C217">
        <v>36620216</v>
      </c>
      <c r="D217">
        <v>61977186.82</v>
      </c>
      <c r="E217">
        <v>1680209.3</v>
      </c>
      <c r="F217">
        <v>100277612.12</v>
      </c>
      <c r="G217">
        <f t="shared" si="6"/>
        <v>1.0027509034186304</v>
      </c>
      <c r="H217">
        <f t="shared" si="7"/>
        <v>0.61805606964227733</v>
      </c>
    </row>
    <row r="218" spans="1:8" x14ac:dyDescent="0.25">
      <c r="A218" s="5">
        <v>41430</v>
      </c>
      <c r="B218">
        <v>100002514.86</v>
      </c>
      <c r="C218">
        <v>36620216</v>
      </c>
      <c r="D218">
        <v>61977186.82</v>
      </c>
      <c r="E218">
        <v>1680209.3</v>
      </c>
      <c r="F218">
        <v>100277612.12</v>
      </c>
      <c r="G218">
        <f t="shared" si="6"/>
        <v>1.0027509034186304</v>
      </c>
      <c r="H218">
        <f t="shared" si="7"/>
        <v>0.61805606964227733</v>
      </c>
    </row>
    <row r="219" spans="1:8" x14ac:dyDescent="0.25">
      <c r="A219" s="5">
        <v>41431</v>
      </c>
      <c r="B219">
        <v>100002514.86</v>
      </c>
      <c r="C219">
        <v>36620216</v>
      </c>
      <c r="D219">
        <v>61977186.82</v>
      </c>
      <c r="E219">
        <v>1680209.3</v>
      </c>
      <c r="F219">
        <v>100277612.12</v>
      </c>
      <c r="G219">
        <f t="shared" si="6"/>
        <v>1.0027509034186304</v>
      </c>
      <c r="H219">
        <f t="shared" si="7"/>
        <v>0.61805606964227733</v>
      </c>
    </row>
    <row r="220" spans="1:8" x14ac:dyDescent="0.25">
      <c r="A220" s="5">
        <v>41432</v>
      </c>
      <c r="B220">
        <v>100002514.86</v>
      </c>
      <c r="C220">
        <v>36620216</v>
      </c>
      <c r="D220">
        <v>61977186.82</v>
      </c>
      <c r="E220">
        <v>1680209.3</v>
      </c>
      <c r="F220">
        <v>100277612.12</v>
      </c>
      <c r="G220">
        <f t="shared" si="6"/>
        <v>1.0027509034186304</v>
      </c>
      <c r="H220">
        <f t="shared" si="7"/>
        <v>0.61805606964227733</v>
      </c>
    </row>
    <row r="221" spans="1:8" x14ac:dyDescent="0.25">
      <c r="A221" s="5">
        <v>41433</v>
      </c>
      <c r="B221">
        <v>100002514.86</v>
      </c>
      <c r="C221">
        <v>36620216</v>
      </c>
      <c r="D221">
        <v>61977186.82</v>
      </c>
      <c r="E221">
        <v>1680209.3</v>
      </c>
      <c r="F221">
        <v>100277612.12</v>
      </c>
      <c r="G221">
        <f t="shared" si="6"/>
        <v>1.0027509034186304</v>
      </c>
      <c r="H221">
        <f t="shared" si="7"/>
        <v>0.61805606964227733</v>
      </c>
    </row>
    <row r="222" spans="1:8" x14ac:dyDescent="0.25">
      <c r="A222" s="5">
        <v>41434</v>
      </c>
      <c r="B222">
        <v>100002514.86</v>
      </c>
      <c r="C222">
        <v>36620216</v>
      </c>
      <c r="D222">
        <v>61977186.82</v>
      </c>
      <c r="E222">
        <v>1680209.3</v>
      </c>
      <c r="F222">
        <v>100277612.12</v>
      </c>
      <c r="G222">
        <f t="shared" si="6"/>
        <v>1.0027509034186304</v>
      </c>
      <c r="H222">
        <f t="shared" si="7"/>
        <v>0.61805606964227733</v>
      </c>
    </row>
    <row r="223" spans="1:8" x14ac:dyDescent="0.25">
      <c r="A223" s="5">
        <v>41435</v>
      </c>
      <c r="B223">
        <v>100002514.86</v>
      </c>
      <c r="C223">
        <v>36620216</v>
      </c>
      <c r="D223">
        <v>61977186.82</v>
      </c>
      <c r="E223">
        <v>1680209.3</v>
      </c>
      <c r="F223">
        <v>100277612.12</v>
      </c>
      <c r="G223">
        <f t="shared" si="6"/>
        <v>1.0027509034186304</v>
      </c>
      <c r="H223">
        <f t="shared" si="7"/>
        <v>0.61805606964227733</v>
      </c>
    </row>
    <row r="224" spans="1:8" x14ac:dyDescent="0.25">
      <c r="A224" s="5">
        <v>41436</v>
      </c>
      <c r="B224">
        <v>100002514.86</v>
      </c>
      <c r="C224">
        <v>36620216</v>
      </c>
      <c r="D224">
        <v>61977186.82</v>
      </c>
      <c r="E224">
        <v>1680209.3</v>
      </c>
      <c r="F224">
        <v>100277612.12</v>
      </c>
      <c r="G224">
        <f t="shared" si="6"/>
        <v>1.0027509034186304</v>
      </c>
      <c r="H224">
        <f t="shared" si="7"/>
        <v>0.61805606964227733</v>
      </c>
    </row>
    <row r="225" spans="1:8" x14ac:dyDescent="0.25">
      <c r="A225" s="5">
        <v>41437</v>
      </c>
      <c r="B225">
        <v>100002514.86</v>
      </c>
      <c r="C225">
        <v>36620216</v>
      </c>
      <c r="D225">
        <v>61977186.82</v>
      </c>
      <c r="E225">
        <v>1680209.3</v>
      </c>
      <c r="F225">
        <v>100277612.12</v>
      </c>
      <c r="G225">
        <f t="shared" si="6"/>
        <v>1.0027509034186304</v>
      </c>
      <c r="H225">
        <f t="shared" si="7"/>
        <v>0.61805606964227733</v>
      </c>
    </row>
    <row r="226" spans="1:8" x14ac:dyDescent="0.25">
      <c r="A226" s="5">
        <v>41438</v>
      </c>
      <c r="B226">
        <v>100002514.86</v>
      </c>
      <c r="C226">
        <v>36620216</v>
      </c>
      <c r="D226">
        <v>61977186.82</v>
      </c>
      <c r="E226">
        <v>1680209.3</v>
      </c>
      <c r="F226">
        <v>100277612.12</v>
      </c>
      <c r="G226">
        <f t="shared" si="6"/>
        <v>1.0027509034186304</v>
      </c>
      <c r="H226">
        <f t="shared" si="7"/>
        <v>0.61805606964227733</v>
      </c>
    </row>
    <row r="227" spans="1:8" x14ac:dyDescent="0.25">
      <c r="A227" s="5">
        <v>41439</v>
      </c>
      <c r="B227">
        <v>100002514.86</v>
      </c>
      <c r="C227">
        <v>36620216</v>
      </c>
      <c r="D227">
        <v>61977186.82</v>
      </c>
      <c r="E227">
        <v>1680209.3</v>
      </c>
      <c r="F227">
        <v>100277612.12</v>
      </c>
      <c r="G227">
        <f t="shared" si="6"/>
        <v>1.0027509034186304</v>
      </c>
      <c r="H227">
        <f t="shared" si="7"/>
        <v>0.61805606964227733</v>
      </c>
    </row>
    <row r="228" spans="1:8" x14ac:dyDescent="0.25">
      <c r="A228" s="5">
        <v>41440</v>
      </c>
      <c r="B228">
        <v>100002514.86</v>
      </c>
      <c r="C228">
        <v>36620216</v>
      </c>
      <c r="D228">
        <v>61977186.82</v>
      </c>
      <c r="E228">
        <v>1680209.3</v>
      </c>
      <c r="F228">
        <v>100277612.12</v>
      </c>
      <c r="G228">
        <f t="shared" si="6"/>
        <v>1.0027509034186304</v>
      </c>
      <c r="H228">
        <f t="shared" si="7"/>
        <v>0.61805606964227733</v>
      </c>
    </row>
    <row r="229" spans="1:8" x14ac:dyDescent="0.25">
      <c r="A229" s="5">
        <v>41441</v>
      </c>
      <c r="B229">
        <v>100002514.86</v>
      </c>
      <c r="C229">
        <v>36620216</v>
      </c>
      <c r="D229">
        <v>61977186.82</v>
      </c>
      <c r="E229">
        <v>1680209.3</v>
      </c>
      <c r="F229">
        <v>100277612.12</v>
      </c>
      <c r="G229">
        <f t="shared" si="6"/>
        <v>1.0027509034186304</v>
      </c>
      <c r="H229">
        <f t="shared" si="7"/>
        <v>0.61805606964227733</v>
      </c>
    </row>
    <row r="230" spans="1:8" x14ac:dyDescent="0.25">
      <c r="A230" s="5">
        <v>41442</v>
      </c>
      <c r="B230">
        <v>100002514.86</v>
      </c>
      <c r="C230">
        <v>36620216</v>
      </c>
      <c r="D230">
        <v>61977186.82</v>
      </c>
      <c r="E230">
        <v>1680209.3</v>
      </c>
      <c r="F230">
        <v>100277612.12</v>
      </c>
      <c r="G230">
        <f t="shared" si="6"/>
        <v>1.0027509034186304</v>
      </c>
      <c r="H230">
        <f t="shared" si="7"/>
        <v>0.61805606964227733</v>
      </c>
    </row>
    <row r="231" spans="1:8" x14ac:dyDescent="0.25">
      <c r="A231" s="5">
        <v>41443</v>
      </c>
      <c r="B231">
        <v>100002514.86</v>
      </c>
      <c r="C231">
        <v>36620216</v>
      </c>
      <c r="D231">
        <v>61977186.82</v>
      </c>
      <c r="E231">
        <v>1680209.3</v>
      </c>
      <c r="F231">
        <v>100277612.12</v>
      </c>
      <c r="G231">
        <f t="shared" si="6"/>
        <v>1.0027509034186304</v>
      </c>
      <c r="H231">
        <f t="shared" si="7"/>
        <v>0.61805606964227733</v>
      </c>
    </row>
    <row r="232" spans="1:8" x14ac:dyDescent="0.25">
      <c r="A232" s="5">
        <v>41444</v>
      </c>
      <c r="B232">
        <v>100002514.86</v>
      </c>
      <c r="C232">
        <v>36620216</v>
      </c>
      <c r="D232">
        <v>61977186.82</v>
      </c>
      <c r="E232">
        <v>1680209.3</v>
      </c>
      <c r="F232">
        <v>100277612.12</v>
      </c>
      <c r="G232">
        <f t="shared" si="6"/>
        <v>1.0027509034186304</v>
      </c>
      <c r="H232">
        <f t="shared" si="7"/>
        <v>0.61805606964227733</v>
      </c>
    </row>
    <row r="233" spans="1:8" x14ac:dyDescent="0.25">
      <c r="A233" s="5">
        <v>41445</v>
      </c>
      <c r="B233">
        <v>100002514.86</v>
      </c>
      <c r="C233">
        <v>36620216</v>
      </c>
      <c r="D233">
        <v>61977186.82</v>
      </c>
      <c r="E233">
        <v>1680209.3</v>
      </c>
      <c r="F233">
        <v>100277612.12</v>
      </c>
      <c r="G233">
        <f t="shared" si="6"/>
        <v>1.0027509034186304</v>
      </c>
      <c r="H233">
        <f t="shared" si="7"/>
        <v>0.61805606964227733</v>
      </c>
    </row>
    <row r="234" spans="1:8" x14ac:dyDescent="0.25">
      <c r="A234" s="5">
        <v>41446</v>
      </c>
      <c r="B234">
        <v>100002514.86</v>
      </c>
      <c r="C234">
        <v>36620216</v>
      </c>
      <c r="D234">
        <v>61977186.82</v>
      </c>
      <c r="E234">
        <v>1680209.3</v>
      </c>
      <c r="F234">
        <v>100277612.12</v>
      </c>
      <c r="G234">
        <f t="shared" si="6"/>
        <v>1.0027509034186304</v>
      </c>
      <c r="H234">
        <f t="shared" si="7"/>
        <v>0.61805606964227733</v>
      </c>
    </row>
    <row r="235" spans="1:8" x14ac:dyDescent="0.25">
      <c r="A235" s="5">
        <v>41447</v>
      </c>
      <c r="B235">
        <v>100002514.86</v>
      </c>
      <c r="C235">
        <v>36620216</v>
      </c>
      <c r="D235">
        <v>61977186.82</v>
      </c>
      <c r="E235">
        <v>1680209.3</v>
      </c>
      <c r="F235">
        <v>100277612.12</v>
      </c>
      <c r="G235">
        <f t="shared" si="6"/>
        <v>1.0027509034186304</v>
      </c>
      <c r="H235">
        <f t="shared" si="7"/>
        <v>0.61805606964227733</v>
      </c>
    </row>
    <row r="236" spans="1:8" x14ac:dyDescent="0.25">
      <c r="A236" s="5">
        <v>41448</v>
      </c>
      <c r="B236">
        <v>100002514.86</v>
      </c>
      <c r="C236">
        <v>36620216</v>
      </c>
      <c r="D236">
        <v>61977186.82</v>
      </c>
      <c r="E236">
        <v>1680209.3</v>
      </c>
      <c r="F236">
        <v>100277612.12</v>
      </c>
      <c r="G236">
        <f t="shared" si="6"/>
        <v>1.0027509034186304</v>
      </c>
      <c r="H236">
        <f t="shared" si="7"/>
        <v>0.61805606964227733</v>
      </c>
    </row>
    <row r="237" spans="1:8" x14ac:dyDescent="0.25">
      <c r="A237" s="5">
        <v>41449</v>
      </c>
      <c r="B237">
        <v>100002514.86</v>
      </c>
      <c r="C237">
        <v>36620216</v>
      </c>
      <c r="D237">
        <v>61977186.82</v>
      </c>
      <c r="E237">
        <v>1680209.3</v>
      </c>
      <c r="F237">
        <v>100277612.12</v>
      </c>
      <c r="G237">
        <f t="shared" si="6"/>
        <v>1.0027509034186304</v>
      </c>
      <c r="H237">
        <f t="shared" si="7"/>
        <v>0.61805606964227733</v>
      </c>
    </row>
    <row r="238" spans="1:8" x14ac:dyDescent="0.25">
      <c r="A238" s="5">
        <v>41450</v>
      </c>
      <c r="B238">
        <v>100002514.86</v>
      </c>
      <c r="C238">
        <v>36620216</v>
      </c>
      <c r="D238">
        <v>61977186.82</v>
      </c>
      <c r="E238">
        <v>1680209.3</v>
      </c>
      <c r="F238">
        <v>100277612.12</v>
      </c>
      <c r="G238">
        <f t="shared" si="6"/>
        <v>1.0027509034186304</v>
      </c>
      <c r="H238">
        <f t="shared" si="7"/>
        <v>0.61805606964227733</v>
      </c>
    </row>
    <row r="239" spans="1:8" x14ac:dyDescent="0.25">
      <c r="A239" s="5">
        <v>41451</v>
      </c>
      <c r="B239">
        <v>100002514.86</v>
      </c>
      <c r="C239">
        <v>36620216</v>
      </c>
      <c r="D239">
        <v>61977186.82</v>
      </c>
      <c r="E239">
        <v>1680209.3</v>
      </c>
      <c r="F239">
        <v>100277612.12</v>
      </c>
      <c r="G239">
        <f t="shared" si="6"/>
        <v>1.0027509034186304</v>
      </c>
      <c r="H239">
        <f t="shared" si="7"/>
        <v>0.61805606964227733</v>
      </c>
    </row>
    <row r="240" spans="1:8" x14ac:dyDescent="0.25">
      <c r="A240" s="5">
        <v>41452</v>
      </c>
      <c r="B240">
        <v>100002514.86</v>
      </c>
      <c r="C240">
        <v>36620216</v>
      </c>
      <c r="D240">
        <v>61977186.82</v>
      </c>
      <c r="E240">
        <v>1680209.3</v>
      </c>
      <c r="F240">
        <v>100277612.12</v>
      </c>
      <c r="G240">
        <f t="shared" si="6"/>
        <v>1.0027509034186304</v>
      </c>
      <c r="H240">
        <f t="shared" si="7"/>
        <v>0.61805606964227733</v>
      </c>
    </row>
    <row r="241" spans="1:8" x14ac:dyDescent="0.25">
      <c r="A241" s="5">
        <v>41453</v>
      </c>
      <c r="B241">
        <v>100002514.86</v>
      </c>
      <c r="C241">
        <v>36620216</v>
      </c>
      <c r="D241">
        <v>61977186.82</v>
      </c>
      <c r="E241">
        <v>1680209.3</v>
      </c>
      <c r="F241">
        <v>100277612.12</v>
      </c>
      <c r="G241">
        <f t="shared" si="6"/>
        <v>1.0027509034186304</v>
      </c>
      <c r="H241">
        <f t="shared" si="7"/>
        <v>0.61805606964227733</v>
      </c>
    </row>
    <row r="242" spans="1:8" x14ac:dyDescent="0.25">
      <c r="A242" s="5">
        <v>41454</v>
      </c>
      <c r="B242">
        <v>100002514.86</v>
      </c>
      <c r="C242">
        <v>36620216</v>
      </c>
      <c r="D242">
        <v>61977186.82</v>
      </c>
      <c r="E242">
        <v>1680209.3</v>
      </c>
      <c r="F242">
        <v>100277612.12</v>
      </c>
      <c r="G242">
        <f t="shared" si="6"/>
        <v>1.0027509034186304</v>
      </c>
      <c r="H242">
        <f t="shared" si="7"/>
        <v>0.61805606964227733</v>
      </c>
    </row>
    <row r="243" spans="1:8" x14ac:dyDescent="0.25">
      <c r="A243" s="5">
        <v>41455</v>
      </c>
      <c r="B243">
        <v>100002514.86</v>
      </c>
      <c r="C243">
        <v>36620216</v>
      </c>
      <c r="D243">
        <v>61977186.82</v>
      </c>
      <c r="E243">
        <v>1680209.3</v>
      </c>
      <c r="F243">
        <v>100277612.12</v>
      </c>
      <c r="G243">
        <f t="shared" si="6"/>
        <v>1.0027509034186304</v>
      </c>
      <c r="H243">
        <f t="shared" si="7"/>
        <v>0.61805606964227733</v>
      </c>
    </row>
    <row r="244" spans="1:8" x14ac:dyDescent="0.25">
      <c r="A244" s="5">
        <v>41456</v>
      </c>
      <c r="B244">
        <v>100002514.86</v>
      </c>
      <c r="C244">
        <v>36620216</v>
      </c>
      <c r="D244">
        <v>61977186.82</v>
      </c>
      <c r="E244">
        <v>1680209.3</v>
      </c>
      <c r="F244">
        <v>100277612.12</v>
      </c>
      <c r="G244">
        <f t="shared" si="6"/>
        <v>1.0027509034186304</v>
      </c>
      <c r="H244">
        <f t="shared" si="7"/>
        <v>0.61805606964227733</v>
      </c>
    </row>
    <row r="245" spans="1:8" x14ac:dyDescent="0.25">
      <c r="A245" s="5">
        <v>41457</v>
      </c>
      <c r="B245">
        <v>100002514.86</v>
      </c>
      <c r="C245">
        <v>36620216</v>
      </c>
      <c r="D245">
        <v>61977186.82</v>
      </c>
      <c r="E245">
        <v>1680209.3</v>
      </c>
      <c r="F245">
        <v>100277612.12</v>
      </c>
      <c r="G245">
        <f t="shared" si="6"/>
        <v>1.0027509034186304</v>
      </c>
      <c r="H245">
        <f t="shared" si="7"/>
        <v>0.61805606964227733</v>
      </c>
    </row>
    <row r="246" spans="1:8" x14ac:dyDescent="0.25">
      <c r="A246" s="5">
        <v>41458</v>
      </c>
      <c r="B246">
        <v>100002514.86</v>
      </c>
      <c r="C246">
        <v>36620216</v>
      </c>
      <c r="D246">
        <v>61977186.82</v>
      </c>
      <c r="E246">
        <v>1680209.3</v>
      </c>
      <c r="F246">
        <v>100277612.12</v>
      </c>
      <c r="G246">
        <f t="shared" si="6"/>
        <v>1.0027509034186304</v>
      </c>
      <c r="H246">
        <f t="shared" si="7"/>
        <v>0.61805606964227733</v>
      </c>
    </row>
    <row r="247" spans="1:8" x14ac:dyDescent="0.25">
      <c r="A247" s="5">
        <v>41459</v>
      </c>
      <c r="B247">
        <v>100002514.86</v>
      </c>
      <c r="C247">
        <v>36620216</v>
      </c>
      <c r="D247">
        <v>61977186.82</v>
      </c>
      <c r="E247">
        <v>1680209.3</v>
      </c>
      <c r="F247">
        <v>100277612.12</v>
      </c>
      <c r="G247">
        <f t="shared" si="6"/>
        <v>1.0027509034186304</v>
      </c>
      <c r="H247">
        <f t="shared" si="7"/>
        <v>0.61805606964227733</v>
      </c>
    </row>
    <row r="248" spans="1:8" x14ac:dyDescent="0.25">
      <c r="A248" s="5">
        <v>41460</v>
      </c>
      <c r="B248">
        <v>100002514.86</v>
      </c>
      <c r="C248">
        <v>36620216</v>
      </c>
      <c r="D248">
        <v>61977186.82</v>
      </c>
      <c r="E248">
        <v>1680209.3</v>
      </c>
      <c r="F248">
        <v>100277612.12</v>
      </c>
      <c r="G248">
        <f t="shared" si="6"/>
        <v>1.0027509034186304</v>
      </c>
      <c r="H248">
        <f t="shared" si="7"/>
        <v>0.61805606964227733</v>
      </c>
    </row>
    <row r="249" spans="1:8" x14ac:dyDescent="0.25">
      <c r="A249" s="5">
        <v>41461</v>
      </c>
      <c r="B249">
        <v>100002514.86</v>
      </c>
      <c r="C249">
        <v>36620216</v>
      </c>
      <c r="D249">
        <v>61977186.82</v>
      </c>
      <c r="E249">
        <v>1680209.3</v>
      </c>
      <c r="F249">
        <v>100277612.12</v>
      </c>
      <c r="G249">
        <f t="shared" si="6"/>
        <v>1.0027509034186304</v>
      </c>
      <c r="H249">
        <f t="shared" si="7"/>
        <v>0.61805606964227733</v>
      </c>
    </row>
    <row r="250" spans="1:8" x14ac:dyDescent="0.25">
      <c r="A250" s="5">
        <v>41462</v>
      </c>
      <c r="B250">
        <v>100002514.86</v>
      </c>
      <c r="C250">
        <v>36620216</v>
      </c>
      <c r="D250">
        <v>61977186.82</v>
      </c>
      <c r="E250">
        <v>1680209.3</v>
      </c>
      <c r="F250">
        <v>100277612.12</v>
      </c>
      <c r="G250">
        <f t="shared" si="6"/>
        <v>1.0027509034186304</v>
      </c>
      <c r="H250">
        <f t="shared" si="7"/>
        <v>0.61805606964227733</v>
      </c>
    </row>
    <row r="251" spans="1:8" x14ac:dyDescent="0.25">
      <c r="A251" s="5">
        <v>41463</v>
      </c>
      <c r="B251">
        <v>100002514.86</v>
      </c>
      <c r="C251">
        <v>36620216</v>
      </c>
      <c r="D251">
        <v>61977186.82</v>
      </c>
      <c r="E251">
        <v>1680209.3</v>
      </c>
      <c r="F251">
        <v>100277612.12</v>
      </c>
      <c r="G251">
        <f t="shared" si="6"/>
        <v>1.0027509034186304</v>
      </c>
      <c r="H251">
        <f t="shared" si="7"/>
        <v>0.61805606964227733</v>
      </c>
    </row>
    <row r="252" spans="1:8" x14ac:dyDescent="0.25">
      <c r="A252" s="5">
        <v>41464</v>
      </c>
      <c r="B252">
        <v>100002514.86</v>
      </c>
      <c r="C252">
        <v>36620216</v>
      </c>
      <c r="D252">
        <v>61977186.82</v>
      </c>
      <c r="E252">
        <v>1680209.3</v>
      </c>
      <c r="F252">
        <v>100277612.12</v>
      </c>
      <c r="G252">
        <f t="shared" si="6"/>
        <v>1.0027509034186304</v>
      </c>
      <c r="H252">
        <f t="shared" si="7"/>
        <v>0.61805606964227733</v>
      </c>
    </row>
    <row r="253" spans="1:8" x14ac:dyDescent="0.25">
      <c r="A253" s="5">
        <v>41465</v>
      </c>
      <c r="B253">
        <v>100002514.86</v>
      </c>
      <c r="C253">
        <v>36620216</v>
      </c>
      <c r="D253">
        <v>61977186.82</v>
      </c>
      <c r="E253">
        <v>1680209.3</v>
      </c>
      <c r="F253">
        <v>100277612.12</v>
      </c>
      <c r="G253">
        <f t="shared" si="6"/>
        <v>1.0027509034186304</v>
      </c>
      <c r="H253">
        <f t="shared" si="7"/>
        <v>0.61805606964227733</v>
      </c>
    </row>
    <row r="254" spans="1:8" x14ac:dyDescent="0.25">
      <c r="A254" s="5">
        <v>41466</v>
      </c>
      <c r="B254">
        <v>100002514.86</v>
      </c>
      <c r="C254">
        <v>36620216</v>
      </c>
      <c r="D254">
        <v>61977186.82</v>
      </c>
      <c r="E254">
        <v>1680209.3</v>
      </c>
      <c r="F254">
        <v>100277612.12</v>
      </c>
      <c r="G254">
        <f t="shared" si="6"/>
        <v>1.0027509034186304</v>
      </c>
      <c r="H254">
        <f t="shared" si="7"/>
        <v>0.61805606964227733</v>
      </c>
    </row>
    <row r="255" spans="1:8" x14ac:dyDescent="0.25">
      <c r="A255" s="5">
        <v>41467</v>
      </c>
      <c r="B255">
        <v>100002514.86</v>
      </c>
      <c r="C255">
        <v>36620216</v>
      </c>
      <c r="D255">
        <v>61977186.82</v>
      </c>
      <c r="E255">
        <v>1680209.3</v>
      </c>
      <c r="F255">
        <v>100277612.12</v>
      </c>
      <c r="G255">
        <f t="shared" si="6"/>
        <v>1.0027509034186304</v>
      </c>
      <c r="H255">
        <f t="shared" si="7"/>
        <v>0.61805606964227733</v>
      </c>
    </row>
    <row r="256" spans="1:8" x14ac:dyDescent="0.25">
      <c r="A256" s="5">
        <v>41468</v>
      </c>
      <c r="B256">
        <v>100002514.86</v>
      </c>
      <c r="C256">
        <v>36620216</v>
      </c>
      <c r="D256">
        <v>61977186.82</v>
      </c>
      <c r="E256">
        <v>1680209.3</v>
      </c>
      <c r="F256">
        <v>100277612.12</v>
      </c>
      <c r="G256">
        <f t="shared" si="6"/>
        <v>1.0027509034186304</v>
      </c>
      <c r="H256">
        <f t="shared" si="7"/>
        <v>0.61805606964227733</v>
      </c>
    </row>
    <row r="257" spans="1:8" x14ac:dyDescent="0.25">
      <c r="A257" s="5">
        <v>41469</v>
      </c>
      <c r="B257">
        <v>100002514.86</v>
      </c>
      <c r="C257">
        <v>36620216</v>
      </c>
      <c r="D257">
        <v>61977186.82</v>
      </c>
      <c r="E257">
        <v>1680209.3</v>
      </c>
      <c r="F257">
        <v>100277612.12</v>
      </c>
      <c r="G257">
        <f t="shared" si="6"/>
        <v>1.0027509034186304</v>
      </c>
      <c r="H257">
        <f t="shared" si="7"/>
        <v>0.61805606964227733</v>
      </c>
    </row>
    <row r="258" spans="1:8" x14ac:dyDescent="0.25">
      <c r="A258" s="5">
        <v>41470</v>
      </c>
      <c r="B258">
        <v>100002514.86</v>
      </c>
      <c r="C258">
        <v>36620216</v>
      </c>
      <c r="D258">
        <v>61977186.82</v>
      </c>
      <c r="E258">
        <v>1680209.3</v>
      </c>
      <c r="F258">
        <v>100277612.12</v>
      </c>
      <c r="G258">
        <f t="shared" si="6"/>
        <v>1.0027509034186304</v>
      </c>
      <c r="H258">
        <f t="shared" si="7"/>
        <v>0.61805606964227733</v>
      </c>
    </row>
    <row r="259" spans="1:8" x14ac:dyDescent="0.25">
      <c r="A259" s="5">
        <v>41471</v>
      </c>
      <c r="B259">
        <v>100002514.86</v>
      </c>
      <c r="C259">
        <v>36620216</v>
      </c>
      <c r="D259">
        <v>61977186.82</v>
      </c>
      <c r="E259">
        <v>1680209.3</v>
      </c>
      <c r="F259">
        <v>100277612.12</v>
      </c>
      <c r="G259">
        <f t="shared" ref="G259:G322" si="8">IFERROR(F259/B259,"")</f>
        <v>1.0027509034186304</v>
      </c>
      <c r="H259">
        <f t="shared" ref="H259:H322" si="9">IFERROR(D259/F259,"")</f>
        <v>0.61805606964227733</v>
      </c>
    </row>
    <row r="260" spans="1:8" x14ac:dyDescent="0.25">
      <c r="A260" s="5">
        <v>41472</v>
      </c>
      <c r="B260">
        <v>100002514.86</v>
      </c>
      <c r="C260">
        <v>36620216</v>
      </c>
      <c r="D260">
        <v>61977186.82</v>
      </c>
      <c r="E260">
        <v>1680209.3</v>
      </c>
      <c r="F260">
        <v>100277612.12</v>
      </c>
      <c r="G260">
        <f t="shared" si="8"/>
        <v>1.0027509034186304</v>
      </c>
      <c r="H260">
        <f t="shared" si="9"/>
        <v>0.61805606964227733</v>
      </c>
    </row>
    <row r="261" spans="1:8" x14ac:dyDescent="0.25">
      <c r="A261" s="5">
        <v>41473</v>
      </c>
      <c r="B261">
        <v>100002514.86</v>
      </c>
      <c r="C261">
        <v>36620216</v>
      </c>
      <c r="D261">
        <v>61977186.82</v>
      </c>
      <c r="E261">
        <v>1680209.3</v>
      </c>
      <c r="F261">
        <v>100277612.12</v>
      </c>
      <c r="G261">
        <f t="shared" si="8"/>
        <v>1.0027509034186304</v>
      </c>
      <c r="H261">
        <f t="shared" si="9"/>
        <v>0.61805606964227733</v>
      </c>
    </row>
    <row r="262" spans="1:8" x14ac:dyDescent="0.25">
      <c r="A262" s="5">
        <v>41474</v>
      </c>
      <c r="B262">
        <v>100002514.86</v>
      </c>
      <c r="C262">
        <v>36620216</v>
      </c>
      <c r="D262">
        <v>61977186.82</v>
      </c>
      <c r="E262">
        <v>1680209.3</v>
      </c>
      <c r="F262">
        <v>100277612.12</v>
      </c>
      <c r="G262">
        <f t="shared" si="8"/>
        <v>1.0027509034186304</v>
      </c>
      <c r="H262">
        <f t="shared" si="9"/>
        <v>0.61805606964227733</v>
      </c>
    </row>
    <row r="263" spans="1:8" x14ac:dyDescent="0.25">
      <c r="A263" s="5">
        <v>41475</v>
      </c>
      <c r="B263">
        <v>100002514.86</v>
      </c>
      <c r="C263">
        <v>36620216</v>
      </c>
      <c r="D263">
        <v>61977186.82</v>
      </c>
      <c r="E263">
        <v>1680209.3</v>
      </c>
      <c r="F263">
        <v>100277612.12</v>
      </c>
      <c r="G263">
        <f t="shared" si="8"/>
        <v>1.0027509034186304</v>
      </c>
      <c r="H263">
        <f t="shared" si="9"/>
        <v>0.61805606964227733</v>
      </c>
    </row>
    <row r="264" spans="1:8" x14ac:dyDescent="0.25">
      <c r="A264" s="5">
        <v>41476</v>
      </c>
      <c r="B264">
        <v>100002514.86</v>
      </c>
      <c r="C264">
        <v>36620216</v>
      </c>
      <c r="D264">
        <v>61977186.82</v>
      </c>
      <c r="E264">
        <v>1680209.3</v>
      </c>
      <c r="F264">
        <v>100277612.12</v>
      </c>
      <c r="G264">
        <f t="shared" si="8"/>
        <v>1.0027509034186304</v>
      </c>
      <c r="H264">
        <f t="shared" si="9"/>
        <v>0.61805606964227733</v>
      </c>
    </row>
    <row r="265" spans="1:8" x14ac:dyDescent="0.25">
      <c r="A265" s="5">
        <v>41477</v>
      </c>
      <c r="B265">
        <v>100002514.86</v>
      </c>
      <c r="C265">
        <v>36620216</v>
      </c>
      <c r="D265">
        <v>61977186.82</v>
      </c>
      <c r="E265">
        <v>1680209.3</v>
      </c>
      <c r="F265">
        <v>100277612.12</v>
      </c>
      <c r="G265">
        <f t="shared" si="8"/>
        <v>1.0027509034186304</v>
      </c>
      <c r="H265">
        <f t="shared" si="9"/>
        <v>0.61805606964227733</v>
      </c>
    </row>
    <row r="266" spans="1:8" x14ac:dyDescent="0.25">
      <c r="A266" s="5">
        <v>41478</v>
      </c>
      <c r="B266">
        <v>100002514.86</v>
      </c>
      <c r="C266">
        <v>36620216</v>
      </c>
      <c r="D266">
        <v>61977186.82</v>
      </c>
      <c r="E266">
        <v>1680209.3</v>
      </c>
      <c r="F266">
        <v>100277612.12</v>
      </c>
      <c r="G266">
        <f t="shared" si="8"/>
        <v>1.0027509034186304</v>
      </c>
      <c r="H266">
        <f t="shared" si="9"/>
        <v>0.61805606964227733</v>
      </c>
    </row>
    <row r="267" spans="1:8" x14ac:dyDescent="0.25">
      <c r="A267" s="5">
        <v>41479</v>
      </c>
      <c r="B267">
        <v>100002514.86</v>
      </c>
      <c r="C267">
        <v>36620216</v>
      </c>
      <c r="D267">
        <v>61977186.82</v>
      </c>
      <c r="E267">
        <v>1680209.3</v>
      </c>
      <c r="F267">
        <v>100277612.12</v>
      </c>
      <c r="G267">
        <f t="shared" si="8"/>
        <v>1.0027509034186304</v>
      </c>
      <c r="H267">
        <f t="shared" si="9"/>
        <v>0.61805606964227733</v>
      </c>
    </row>
    <row r="268" spans="1:8" x14ac:dyDescent="0.25">
      <c r="A268" s="5">
        <v>41480</v>
      </c>
      <c r="B268">
        <v>100002514.86</v>
      </c>
      <c r="C268">
        <v>36620216</v>
      </c>
      <c r="D268">
        <v>61977186.82</v>
      </c>
      <c r="E268">
        <v>1680209.3</v>
      </c>
      <c r="F268">
        <v>100277612.12</v>
      </c>
      <c r="G268">
        <f t="shared" si="8"/>
        <v>1.0027509034186304</v>
      </c>
      <c r="H268">
        <f t="shared" si="9"/>
        <v>0.61805606964227733</v>
      </c>
    </row>
    <row r="269" spans="1:8" x14ac:dyDescent="0.25">
      <c r="A269" s="5">
        <v>41481</v>
      </c>
      <c r="B269">
        <v>100002514.86</v>
      </c>
      <c r="C269">
        <v>36620216</v>
      </c>
      <c r="D269">
        <v>61977186.82</v>
      </c>
      <c r="E269">
        <v>1680209.3</v>
      </c>
      <c r="F269">
        <v>100277612.12</v>
      </c>
      <c r="G269">
        <f t="shared" si="8"/>
        <v>1.0027509034186304</v>
      </c>
      <c r="H269">
        <f t="shared" si="9"/>
        <v>0.61805606964227733</v>
      </c>
    </row>
    <row r="270" spans="1:8" x14ac:dyDescent="0.25">
      <c r="A270" s="5">
        <v>41482</v>
      </c>
      <c r="B270">
        <v>100002514.86</v>
      </c>
      <c r="C270">
        <v>36620216</v>
      </c>
      <c r="D270">
        <v>61977186.82</v>
      </c>
      <c r="E270">
        <v>1680209.3</v>
      </c>
      <c r="F270">
        <v>100277612.12</v>
      </c>
      <c r="G270">
        <f t="shared" si="8"/>
        <v>1.0027509034186304</v>
      </c>
      <c r="H270">
        <f t="shared" si="9"/>
        <v>0.61805606964227733</v>
      </c>
    </row>
    <row r="271" spans="1:8" x14ac:dyDescent="0.25">
      <c r="A271" s="5">
        <v>41483</v>
      </c>
      <c r="B271">
        <v>100002514.86</v>
      </c>
      <c r="C271">
        <v>36620216</v>
      </c>
      <c r="D271">
        <v>61977186.82</v>
      </c>
      <c r="E271">
        <v>1680209.3</v>
      </c>
      <c r="F271">
        <v>100277612.12</v>
      </c>
      <c r="G271">
        <f t="shared" si="8"/>
        <v>1.0027509034186304</v>
      </c>
      <c r="H271">
        <f t="shared" si="9"/>
        <v>0.61805606964227733</v>
      </c>
    </row>
    <row r="272" spans="1:8" x14ac:dyDescent="0.25">
      <c r="A272" s="5">
        <v>41484</v>
      </c>
      <c r="B272">
        <v>100002514.86</v>
      </c>
      <c r="C272">
        <v>36620216</v>
      </c>
      <c r="D272">
        <v>61977186.82</v>
      </c>
      <c r="E272">
        <v>1680209.3</v>
      </c>
      <c r="F272">
        <v>100277612.12</v>
      </c>
      <c r="G272">
        <f t="shared" si="8"/>
        <v>1.0027509034186304</v>
      </c>
      <c r="H272">
        <f t="shared" si="9"/>
        <v>0.61805606964227733</v>
      </c>
    </row>
    <row r="273" spans="1:8" x14ac:dyDescent="0.25">
      <c r="A273" s="5">
        <v>41485</v>
      </c>
      <c r="B273">
        <v>100002514.86</v>
      </c>
      <c r="C273">
        <v>36620216</v>
      </c>
      <c r="D273">
        <v>61977186.82</v>
      </c>
      <c r="E273">
        <v>1680209.3</v>
      </c>
      <c r="F273">
        <v>100277612.12</v>
      </c>
      <c r="G273">
        <f t="shared" si="8"/>
        <v>1.0027509034186304</v>
      </c>
      <c r="H273">
        <f t="shared" si="9"/>
        <v>0.61805606964227733</v>
      </c>
    </row>
    <row r="274" spans="1:8" x14ac:dyDescent="0.25">
      <c r="A274" s="5">
        <v>41486</v>
      </c>
      <c r="B274">
        <v>100002514.86</v>
      </c>
      <c r="C274">
        <v>36620216</v>
      </c>
      <c r="D274">
        <v>61977186.82</v>
      </c>
      <c r="E274">
        <v>1680209.3</v>
      </c>
      <c r="F274">
        <v>100277612.12</v>
      </c>
      <c r="G274">
        <f t="shared" si="8"/>
        <v>1.0027509034186304</v>
      </c>
      <c r="H274">
        <f t="shared" si="9"/>
        <v>0.61805606964227733</v>
      </c>
    </row>
    <row r="275" spans="1:8" x14ac:dyDescent="0.25">
      <c r="A275" s="5">
        <v>41487</v>
      </c>
      <c r="B275">
        <v>100002514.86</v>
      </c>
      <c r="C275">
        <v>36620216</v>
      </c>
      <c r="D275">
        <v>61977186.82</v>
      </c>
      <c r="E275">
        <v>1680209.3</v>
      </c>
      <c r="F275">
        <v>100277612.12</v>
      </c>
      <c r="G275">
        <f t="shared" si="8"/>
        <v>1.0027509034186304</v>
      </c>
      <c r="H275">
        <f t="shared" si="9"/>
        <v>0.61805606964227733</v>
      </c>
    </row>
    <row r="276" spans="1:8" x14ac:dyDescent="0.25">
      <c r="A276" s="5">
        <v>41579</v>
      </c>
      <c r="E276">
        <v>0</v>
      </c>
      <c r="G276" t="str">
        <f t="shared" si="8"/>
        <v/>
      </c>
      <c r="H276" t="str">
        <f t="shared" si="9"/>
        <v/>
      </c>
    </row>
    <row r="277" spans="1:8" x14ac:dyDescent="0.25">
      <c r="A277" s="5">
        <v>41580</v>
      </c>
      <c r="E277">
        <v>0</v>
      </c>
      <c r="G277" t="str">
        <f t="shared" si="8"/>
        <v/>
      </c>
      <c r="H277" t="str">
        <f t="shared" si="9"/>
        <v/>
      </c>
    </row>
    <row r="278" spans="1:8" x14ac:dyDescent="0.25">
      <c r="A278" s="5">
        <v>41581</v>
      </c>
      <c r="E278">
        <v>0</v>
      </c>
      <c r="G278" t="str">
        <f t="shared" si="8"/>
        <v/>
      </c>
      <c r="H278" t="str">
        <f t="shared" si="9"/>
        <v/>
      </c>
    </row>
    <row r="279" spans="1:8" x14ac:dyDescent="0.25">
      <c r="A279" s="5">
        <v>41582</v>
      </c>
      <c r="E279">
        <v>0</v>
      </c>
      <c r="G279" t="str">
        <f t="shared" si="8"/>
        <v/>
      </c>
      <c r="H279" t="str">
        <f t="shared" si="9"/>
        <v/>
      </c>
    </row>
    <row r="280" spans="1:8" x14ac:dyDescent="0.25">
      <c r="A280" s="5">
        <v>41583</v>
      </c>
      <c r="E280">
        <v>0</v>
      </c>
      <c r="G280" t="str">
        <f t="shared" si="8"/>
        <v/>
      </c>
      <c r="H280" t="str">
        <f t="shared" si="9"/>
        <v/>
      </c>
    </row>
    <row r="281" spans="1:8" x14ac:dyDescent="0.25">
      <c r="A281" s="5">
        <v>41584</v>
      </c>
      <c r="E281">
        <v>0</v>
      </c>
      <c r="G281" t="str">
        <f t="shared" si="8"/>
        <v/>
      </c>
      <c r="H281" t="str">
        <f t="shared" si="9"/>
        <v/>
      </c>
    </row>
    <row r="282" spans="1:8" x14ac:dyDescent="0.25">
      <c r="A282" s="5">
        <v>41585</v>
      </c>
      <c r="E282">
        <v>0</v>
      </c>
      <c r="G282" t="str">
        <f t="shared" si="8"/>
        <v/>
      </c>
      <c r="H282" t="str">
        <f t="shared" si="9"/>
        <v/>
      </c>
    </row>
    <row r="283" spans="1:8" x14ac:dyDescent="0.25">
      <c r="A283" s="5">
        <v>41586</v>
      </c>
      <c r="E283">
        <v>0</v>
      </c>
      <c r="G283" t="str">
        <f t="shared" si="8"/>
        <v/>
      </c>
      <c r="H283" t="str">
        <f t="shared" si="9"/>
        <v/>
      </c>
    </row>
    <row r="284" spans="1:8" x14ac:dyDescent="0.25">
      <c r="A284" s="5">
        <v>41587</v>
      </c>
      <c r="E284">
        <v>0</v>
      </c>
      <c r="G284" t="str">
        <f t="shared" si="8"/>
        <v/>
      </c>
      <c r="H284" t="str">
        <f t="shared" si="9"/>
        <v/>
      </c>
    </row>
    <row r="285" spans="1:8" x14ac:dyDescent="0.25">
      <c r="A285" s="5">
        <v>41588</v>
      </c>
      <c r="E285">
        <v>0</v>
      </c>
      <c r="G285" t="str">
        <f t="shared" si="8"/>
        <v/>
      </c>
      <c r="H285" t="str">
        <f t="shared" si="9"/>
        <v/>
      </c>
    </row>
    <row r="286" spans="1:8" x14ac:dyDescent="0.25">
      <c r="A286" s="5">
        <v>41589</v>
      </c>
      <c r="E286">
        <v>0</v>
      </c>
      <c r="G286" t="str">
        <f t="shared" si="8"/>
        <v/>
      </c>
      <c r="H286" t="str">
        <f t="shared" si="9"/>
        <v/>
      </c>
    </row>
    <row r="287" spans="1:8" x14ac:dyDescent="0.25">
      <c r="A287" s="5">
        <v>41590</v>
      </c>
      <c r="E287">
        <v>0</v>
      </c>
      <c r="G287" t="str">
        <f t="shared" si="8"/>
        <v/>
      </c>
      <c r="H287" t="str">
        <f t="shared" si="9"/>
        <v/>
      </c>
    </row>
    <row r="288" spans="1:8" x14ac:dyDescent="0.25">
      <c r="A288" s="5">
        <v>41591</v>
      </c>
      <c r="E288">
        <v>0</v>
      </c>
      <c r="G288" t="str">
        <f t="shared" si="8"/>
        <v/>
      </c>
      <c r="H288" t="str">
        <f t="shared" si="9"/>
        <v/>
      </c>
    </row>
    <row r="289" spans="1:8" x14ac:dyDescent="0.25">
      <c r="A289" s="5">
        <v>41592</v>
      </c>
      <c r="E289">
        <v>0</v>
      </c>
      <c r="G289" t="str">
        <f t="shared" si="8"/>
        <v/>
      </c>
      <c r="H289" t="str">
        <f t="shared" si="9"/>
        <v/>
      </c>
    </row>
    <row r="290" spans="1:8" x14ac:dyDescent="0.25">
      <c r="A290" s="5">
        <v>41593</v>
      </c>
      <c r="E290">
        <v>0</v>
      </c>
      <c r="G290" t="str">
        <f t="shared" si="8"/>
        <v/>
      </c>
      <c r="H290" t="str">
        <f t="shared" si="9"/>
        <v/>
      </c>
    </row>
    <row r="291" spans="1:8" x14ac:dyDescent="0.25">
      <c r="A291" s="5">
        <v>41594</v>
      </c>
      <c r="E291">
        <v>0</v>
      </c>
      <c r="G291" t="str">
        <f t="shared" si="8"/>
        <v/>
      </c>
      <c r="H291" t="str">
        <f t="shared" si="9"/>
        <v/>
      </c>
    </row>
    <row r="292" spans="1:8" x14ac:dyDescent="0.25">
      <c r="A292" s="5">
        <v>41595</v>
      </c>
      <c r="E292">
        <v>0</v>
      </c>
      <c r="G292" t="str">
        <f t="shared" si="8"/>
        <v/>
      </c>
      <c r="H292" t="str">
        <f t="shared" si="9"/>
        <v/>
      </c>
    </row>
    <row r="293" spans="1:8" x14ac:dyDescent="0.25">
      <c r="A293" s="5">
        <v>41596</v>
      </c>
      <c r="E293">
        <v>0</v>
      </c>
      <c r="G293" t="str">
        <f t="shared" si="8"/>
        <v/>
      </c>
      <c r="H293" t="str">
        <f t="shared" si="9"/>
        <v/>
      </c>
    </row>
    <row r="294" spans="1:8" x14ac:dyDescent="0.25">
      <c r="A294" s="5">
        <v>41597</v>
      </c>
      <c r="E294">
        <v>0</v>
      </c>
      <c r="G294" t="str">
        <f t="shared" si="8"/>
        <v/>
      </c>
      <c r="H294" t="str">
        <f t="shared" si="9"/>
        <v/>
      </c>
    </row>
    <row r="295" spans="1:8" x14ac:dyDescent="0.25">
      <c r="A295" s="5">
        <v>41598</v>
      </c>
      <c r="E295">
        <v>0</v>
      </c>
      <c r="G295" t="str">
        <f t="shared" si="8"/>
        <v/>
      </c>
      <c r="H295" t="str">
        <f t="shared" si="9"/>
        <v/>
      </c>
    </row>
    <row r="296" spans="1:8" x14ac:dyDescent="0.25">
      <c r="A296" s="5">
        <v>41599</v>
      </c>
      <c r="E296">
        <v>0</v>
      </c>
      <c r="G296" t="str">
        <f t="shared" si="8"/>
        <v/>
      </c>
      <c r="H296" t="str">
        <f t="shared" si="9"/>
        <v/>
      </c>
    </row>
    <row r="297" spans="1:8" x14ac:dyDescent="0.25">
      <c r="A297" s="5">
        <v>41600</v>
      </c>
      <c r="E297">
        <v>0</v>
      </c>
      <c r="G297" t="str">
        <f t="shared" si="8"/>
        <v/>
      </c>
      <c r="H297" t="str">
        <f t="shared" si="9"/>
        <v/>
      </c>
    </row>
    <row r="298" spans="1:8" x14ac:dyDescent="0.25">
      <c r="A298" s="5">
        <v>41601</v>
      </c>
      <c r="E298">
        <v>0</v>
      </c>
      <c r="G298" t="str">
        <f t="shared" si="8"/>
        <v/>
      </c>
      <c r="H298" t="str">
        <f t="shared" si="9"/>
        <v/>
      </c>
    </row>
    <row r="299" spans="1:8" x14ac:dyDescent="0.25">
      <c r="A299" s="5">
        <v>41602</v>
      </c>
      <c r="E299">
        <v>0</v>
      </c>
      <c r="G299" t="str">
        <f t="shared" si="8"/>
        <v/>
      </c>
      <c r="H299" t="str">
        <f t="shared" si="9"/>
        <v/>
      </c>
    </row>
    <row r="300" spans="1:8" x14ac:dyDescent="0.25">
      <c r="A300" s="5">
        <v>41603</v>
      </c>
      <c r="B300">
        <v>6781.55</v>
      </c>
      <c r="E300">
        <v>0</v>
      </c>
      <c r="G300">
        <f t="shared" si="8"/>
        <v>0</v>
      </c>
      <c r="H300" t="str">
        <f t="shared" si="9"/>
        <v/>
      </c>
    </row>
    <row r="301" spans="1:8" x14ac:dyDescent="0.25">
      <c r="A301" s="5">
        <v>41604</v>
      </c>
      <c r="B301">
        <v>24021.74</v>
      </c>
      <c r="D301">
        <v>6722.8</v>
      </c>
      <c r="E301">
        <v>0</v>
      </c>
      <c r="F301">
        <v>6722.8</v>
      </c>
      <c r="G301">
        <f t="shared" si="8"/>
        <v>0.27986315729002142</v>
      </c>
      <c r="H301">
        <f t="shared" si="9"/>
        <v>1</v>
      </c>
    </row>
    <row r="302" spans="1:8" x14ac:dyDescent="0.25">
      <c r="A302" s="5">
        <v>41605</v>
      </c>
      <c r="B302">
        <v>41541.279999999999</v>
      </c>
      <c r="D302">
        <v>19132.400000000001</v>
      </c>
      <c r="E302">
        <v>0</v>
      </c>
      <c r="F302">
        <v>19132.400000000001</v>
      </c>
      <c r="G302">
        <f t="shared" si="8"/>
        <v>0.46056356472405285</v>
      </c>
      <c r="H302">
        <f t="shared" si="9"/>
        <v>1</v>
      </c>
    </row>
    <row r="303" spans="1:8" x14ac:dyDescent="0.25">
      <c r="A303" s="5">
        <v>41606</v>
      </c>
      <c r="B303">
        <v>100040.12</v>
      </c>
      <c r="D303">
        <v>33571.5</v>
      </c>
      <c r="E303">
        <v>0</v>
      </c>
      <c r="F303">
        <v>33571.5</v>
      </c>
      <c r="G303">
        <f t="shared" si="8"/>
        <v>0.33558036515749884</v>
      </c>
      <c r="H303">
        <f t="shared" si="9"/>
        <v>1</v>
      </c>
    </row>
    <row r="304" spans="1:8" x14ac:dyDescent="0.25">
      <c r="A304" s="5">
        <v>41607</v>
      </c>
      <c r="B304">
        <v>201727.17</v>
      </c>
      <c r="D304">
        <v>67701.22</v>
      </c>
      <c r="E304">
        <v>0</v>
      </c>
      <c r="F304">
        <v>67701.22</v>
      </c>
      <c r="G304">
        <f t="shared" si="8"/>
        <v>0.33560784102607494</v>
      </c>
      <c r="H304">
        <f t="shared" si="9"/>
        <v>1</v>
      </c>
    </row>
    <row r="305" spans="1:8" x14ac:dyDescent="0.25">
      <c r="A305" s="5">
        <v>41608</v>
      </c>
      <c r="B305">
        <v>316328.71999999997</v>
      </c>
      <c r="D305">
        <v>130803.61</v>
      </c>
      <c r="E305">
        <v>0</v>
      </c>
      <c r="F305">
        <v>130803.61</v>
      </c>
      <c r="G305">
        <f t="shared" si="8"/>
        <v>0.41350532446121241</v>
      </c>
      <c r="H305">
        <f t="shared" si="9"/>
        <v>1</v>
      </c>
    </row>
    <row r="306" spans="1:8" x14ac:dyDescent="0.25">
      <c r="A306" s="5">
        <v>41609</v>
      </c>
      <c r="B306">
        <v>479260.96</v>
      </c>
      <c r="D306">
        <v>217203.28</v>
      </c>
      <c r="E306">
        <v>0</v>
      </c>
      <c r="F306">
        <v>217203.28</v>
      </c>
      <c r="G306">
        <f t="shared" si="8"/>
        <v>0.45320461737588641</v>
      </c>
      <c r="H306">
        <f t="shared" si="9"/>
        <v>1</v>
      </c>
    </row>
    <row r="307" spans="1:8" x14ac:dyDescent="0.25">
      <c r="A307" s="5">
        <v>41610</v>
      </c>
      <c r="B307">
        <v>712385.72</v>
      </c>
      <c r="C307">
        <v>600</v>
      </c>
      <c r="D307">
        <v>337237.78</v>
      </c>
      <c r="E307">
        <v>0</v>
      </c>
      <c r="F307">
        <v>337837.78</v>
      </c>
      <c r="G307">
        <f t="shared" si="8"/>
        <v>0.47423435158133159</v>
      </c>
      <c r="H307">
        <f t="shared" si="9"/>
        <v>0.99822399969594877</v>
      </c>
    </row>
    <row r="308" spans="1:8" x14ac:dyDescent="0.25">
      <c r="A308" s="5">
        <v>41611</v>
      </c>
      <c r="B308">
        <v>1000104.22</v>
      </c>
      <c r="C308">
        <v>1425</v>
      </c>
      <c r="D308">
        <v>509011.09</v>
      </c>
      <c r="E308">
        <v>5180</v>
      </c>
      <c r="F308">
        <v>515616.09</v>
      </c>
      <c r="G308">
        <f t="shared" si="8"/>
        <v>0.51556235809103979</v>
      </c>
      <c r="H308">
        <f t="shared" si="9"/>
        <v>0.9871900816749144</v>
      </c>
    </row>
    <row r="309" spans="1:8" x14ac:dyDescent="0.25">
      <c r="A309" s="5">
        <v>41612</v>
      </c>
      <c r="B309">
        <v>1316858.6100000001</v>
      </c>
      <c r="C309">
        <v>4560</v>
      </c>
      <c r="D309">
        <v>709450.91</v>
      </c>
      <c r="E309">
        <v>10950</v>
      </c>
      <c r="F309">
        <v>724960.91</v>
      </c>
      <c r="G309">
        <f t="shared" si="8"/>
        <v>0.55052296768595377</v>
      </c>
      <c r="H309">
        <f t="shared" si="9"/>
        <v>0.9786057430324071</v>
      </c>
    </row>
    <row r="310" spans="1:8" x14ac:dyDescent="0.25">
      <c r="A310" s="5">
        <v>41613</v>
      </c>
      <c r="B310">
        <v>1665874.34</v>
      </c>
      <c r="C310">
        <v>13405.5</v>
      </c>
      <c r="D310">
        <v>959424.32</v>
      </c>
      <c r="E310">
        <v>15979.97</v>
      </c>
      <c r="F310">
        <v>988809.79</v>
      </c>
      <c r="G310">
        <f t="shared" si="8"/>
        <v>0.59356805387854161</v>
      </c>
      <c r="H310">
        <f t="shared" si="9"/>
        <v>0.97028197910540503</v>
      </c>
    </row>
    <row r="311" spans="1:8" x14ac:dyDescent="0.25">
      <c r="A311" s="5">
        <v>41614</v>
      </c>
      <c r="B311">
        <v>2092554.87</v>
      </c>
      <c r="C311">
        <v>39185.949999999997</v>
      </c>
      <c r="D311">
        <v>1238252.71</v>
      </c>
      <c r="E311">
        <v>20425</v>
      </c>
      <c r="F311">
        <v>1297863.6599999999</v>
      </c>
      <c r="G311">
        <f t="shared" si="8"/>
        <v>0.62022921291425914</v>
      </c>
      <c r="H311">
        <f t="shared" si="9"/>
        <v>0.95406994445009741</v>
      </c>
    </row>
    <row r="312" spans="1:8" x14ac:dyDescent="0.25">
      <c r="A312" s="5">
        <v>41615</v>
      </c>
      <c r="B312">
        <v>2571412.21</v>
      </c>
      <c r="C312">
        <v>77141.850000000006</v>
      </c>
      <c r="D312">
        <v>1543724.88</v>
      </c>
      <c r="E312">
        <v>26387.4</v>
      </c>
      <c r="F312">
        <v>1647254.13</v>
      </c>
      <c r="G312">
        <f t="shared" si="8"/>
        <v>0.64060290434725742</v>
      </c>
      <c r="H312">
        <f t="shared" si="9"/>
        <v>0.93715040799442406</v>
      </c>
    </row>
    <row r="313" spans="1:8" x14ac:dyDescent="0.25">
      <c r="A313" s="5">
        <v>41616</v>
      </c>
      <c r="B313">
        <v>3091431.8450000002</v>
      </c>
      <c r="C313">
        <v>127059.35</v>
      </c>
      <c r="D313">
        <v>1883031.51</v>
      </c>
      <c r="E313">
        <v>32294.600000000002</v>
      </c>
      <c r="F313">
        <v>2042385.46</v>
      </c>
      <c r="G313">
        <f t="shared" si="8"/>
        <v>0.66066003146836316</v>
      </c>
      <c r="H313">
        <f t="shared" si="9"/>
        <v>0.92197655480763163</v>
      </c>
    </row>
    <row r="314" spans="1:8" x14ac:dyDescent="0.25">
      <c r="A314" s="5">
        <v>41617</v>
      </c>
      <c r="B314">
        <v>3671832.3849999998</v>
      </c>
      <c r="C314">
        <v>194428.2</v>
      </c>
      <c r="D314">
        <v>2281243.4</v>
      </c>
      <c r="E314">
        <v>38614.6</v>
      </c>
      <c r="F314">
        <v>2514286.2000000002</v>
      </c>
      <c r="G314">
        <f t="shared" si="8"/>
        <v>0.68474972067658813</v>
      </c>
      <c r="H314">
        <f t="shared" si="9"/>
        <v>0.90731254063280453</v>
      </c>
    </row>
    <row r="315" spans="1:8" x14ac:dyDescent="0.25">
      <c r="A315" s="5">
        <v>41618</v>
      </c>
      <c r="B315">
        <v>4310794.5949999997</v>
      </c>
      <c r="C315">
        <v>281079.5</v>
      </c>
      <c r="D315">
        <v>2690239.53</v>
      </c>
      <c r="E315">
        <v>46628.04</v>
      </c>
      <c r="F315">
        <v>3017947.07</v>
      </c>
      <c r="G315">
        <f t="shared" si="8"/>
        <v>0.7000906685510957</v>
      </c>
      <c r="H315">
        <f t="shared" si="9"/>
        <v>0.8914137549801362</v>
      </c>
    </row>
    <row r="316" spans="1:8" x14ac:dyDescent="0.25">
      <c r="A316" s="5">
        <v>41619</v>
      </c>
      <c r="B316">
        <v>4996799.3049999997</v>
      </c>
      <c r="C316">
        <v>367048.3</v>
      </c>
      <c r="D316">
        <v>3150052.12</v>
      </c>
      <c r="E316">
        <v>56478.54</v>
      </c>
      <c r="F316">
        <v>3573578.96</v>
      </c>
      <c r="G316">
        <f t="shared" si="8"/>
        <v>0.71517360251474027</v>
      </c>
      <c r="H316">
        <f t="shared" si="9"/>
        <v>0.88148384442021677</v>
      </c>
    </row>
    <row r="317" spans="1:8" x14ac:dyDescent="0.25">
      <c r="A317" s="5">
        <v>41620</v>
      </c>
      <c r="B317">
        <v>5721107.2199999997</v>
      </c>
      <c r="C317">
        <v>484198</v>
      </c>
      <c r="D317">
        <v>3698774.78</v>
      </c>
      <c r="E317">
        <v>66853.88</v>
      </c>
      <c r="F317">
        <v>4249826.66</v>
      </c>
      <c r="G317">
        <f t="shared" si="8"/>
        <v>0.7428328986989341</v>
      </c>
      <c r="H317">
        <f t="shared" si="9"/>
        <v>0.87033544563438725</v>
      </c>
    </row>
    <row r="318" spans="1:8" x14ac:dyDescent="0.25">
      <c r="A318" s="5">
        <v>41621</v>
      </c>
      <c r="B318">
        <v>6477687.25</v>
      </c>
      <c r="C318">
        <v>590055.69999999995</v>
      </c>
      <c r="D318">
        <v>4263692.32</v>
      </c>
      <c r="E318">
        <v>75000.58</v>
      </c>
      <c r="F318">
        <v>4928748.5999999996</v>
      </c>
      <c r="G318">
        <f t="shared" si="8"/>
        <v>0.7608809147122686</v>
      </c>
      <c r="H318">
        <f t="shared" si="9"/>
        <v>0.86506589522541288</v>
      </c>
    </row>
    <row r="319" spans="1:8" x14ac:dyDescent="0.25">
      <c r="A319" s="5">
        <v>41622</v>
      </c>
      <c r="B319">
        <v>7241683.165</v>
      </c>
      <c r="C319">
        <v>713022</v>
      </c>
      <c r="D319">
        <v>4831621.2300000004</v>
      </c>
      <c r="E319">
        <v>83290.080000000002</v>
      </c>
      <c r="F319">
        <v>5627933.3099999996</v>
      </c>
      <c r="G319">
        <f t="shared" si="8"/>
        <v>0.77715818018669136</v>
      </c>
      <c r="H319">
        <f t="shared" si="9"/>
        <v>0.85850719329152836</v>
      </c>
    </row>
    <row r="320" spans="1:8" x14ac:dyDescent="0.25">
      <c r="A320" s="5">
        <v>41623</v>
      </c>
      <c r="B320">
        <v>8006782.335</v>
      </c>
      <c r="C320">
        <v>831035.1</v>
      </c>
      <c r="D320">
        <v>5420684.3600000003</v>
      </c>
      <c r="E320">
        <v>91475.28</v>
      </c>
      <c r="F320">
        <v>6343194.7400000002</v>
      </c>
      <c r="G320">
        <f t="shared" si="8"/>
        <v>0.79222769829423623</v>
      </c>
      <c r="H320">
        <f t="shared" si="9"/>
        <v>0.85456691496752002</v>
      </c>
    </row>
    <row r="321" spans="1:8" x14ac:dyDescent="0.25">
      <c r="A321" s="5">
        <v>41624</v>
      </c>
      <c r="B321">
        <v>8759911.7650000006</v>
      </c>
      <c r="C321">
        <v>953448.7</v>
      </c>
      <c r="D321">
        <v>5995213.2800000003</v>
      </c>
      <c r="E321">
        <v>101033.78</v>
      </c>
      <c r="F321">
        <v>7049695.7599999998</v>
      </c>
      <c r="G321">
        <f t="shared" si="8"/>
        <v>0.80476789596978315</v>
      </c>
      <c r="H321">
        <f t="shared" si="9"/>
        <v>0.85042156202213193</v>
      </c>
    </row>
    <row r="322" spans="1:8" x14ac:dyDescent="0.25">
      <c r="A322" s="5">
        <v>41625</v>
      </c>
      <c r="B322">
        <v>9463918.8100000005</v>
      </c>
      <c r="C322">
        <v>1078027.3999999999</v>
      </c>
      <c r="D322">
        <v>6550567.9100000001</v>
      </c>
      <c r="E322">
        <v>106928.98</v>
      </c>
      <c r="F322">
        <v>7735524.29</v>
      </c>
      <c r="G322">
        <f t="shared" si="8"/>
        <v>0.81737010273442945</v>
      </c>
      <c r="H322">
        <f t="shared" si="9"/>
        <v>0.84681628089102678</v>
      </c>
    </row>
    <row r="323" spans="1:8" x14ac:dyDescent="0.25">
      <c r="A323" s="5">
        <v>41626</v>
      </c>
      <c r="B323">
        <v>10213043.039999999</v>
      </c>
      <c r="C323">
        <v>1221432.2</v>
      </c>
      <c r="D323">
        <v>7097527.9400000004</v>
      </c>
      <c r="E323">
        <v>115151.37999999999</v>
      </c>
      <c r="F323">
        <v>8434111.5199999996</v>
      </c>
      <c r="G323">
        <f t="shared" ref="G323:G386" si="10">IFERROR(F323/B323,"")</f>
        <v>0.82581768107382814</v>
      </c>
      <c r="H323">
        <f t="shared" ref="H323:H386" si="11">IFERROR(D323/F323,"")</f>
        <v>0.84152645162083428</v>
      </c>
    </row>
    <row r="324" spans="1:8" x14ac:dyDescent="0.25">
      <c r="A324" s="5">
        <v>41627</v>
      </c>
      <c r="B324">
        <v>11040817.810000001</v>
      </c>
      <c r="C324">
        <v>1370179.3</v>
      </c>
      <c r="D324">
        <v>7711867.7199999997</v>
      </c>
      <c r="E324">
        <v>121633.78</v>
      </c>
      <c r="F324">
        <v>9203680.8000000007</v>
      </c>
      <c r="G324">
        <f t="shared" si="10"/>
        <v>0.83360498817976603</v>
      </c>
      <c r="H324">
        <f t="shared" si="11"/>
        <v>0.83791125394092314</v>
      </c>
    </row>
    <row r="325" spans="1:8" x14ac:dyDescent="0.25">
      <c r="A325" s="5">
        <v>41628</v>
      </c>
      <c r="B325">
        <v>11891436.76</v>
      </c>
      <c r="C325">
        <v>1537695.3</v>
      </c>
      <c r="D325">
        <v>8351803.7199999997</v>
      </c>
      <c r="E325">
        <v>128547.14</v>
      </c>
      <c r="F325">
        <v>10018046.16</v>
      </c>
      <c r="G325">
        <f t="shared" si="10"/>
        <v>0.84245885187720582</v>
      </c>
      <c r="H325">
        <f t="shared" si="11"/>
        <v>0.83367590711919815</v>
      </c>
    </row>
    <row r="326" spans="1:8" x14ac:dyDescent="0.25">
      <c r="A326" s="5">
        <v>41629</v>
      </c>
      <c r="B326">
        <v>12817194.234999999</v>
      </c>
      <c r="C326">
        <v>1703846</v>
      </c>
      <c r="D326">
        <v>9015966.7699999996</v>
      </c>
      <c r="E326">
        <v>136560.44</v>
      </c>
      <c r="F326">
        <v>10856373.210000001</v>
      </c>
      <c r="G326">
        <f t="shared" si="10"/>
        <v>0.84701636028534455</v>
      </c>
      <c r="H326">
        <f t="shared" si="11"/>
        <v>0.83047686327651582</v>
      </c>
    </row>
    <row r="327" spans="1:8" x14ac:dyDescent="0.25">
      <c r="A327" s="5">
        <v>41630</v>
      </c>
      <c r="B327">
        <v>13742628.6</v>
      </c>
      <c r="C327">
        <v>1878713.2</v>
      </c>
      <c r="D327">
        <v>9689681</v>
      </c>
      <c r="E327">
        <v>142627.44</v>
      </c>
      <c r="F327">
        <v>11711021.640000001</v>
      </c>
      <c r="G327">
        <f t="shared" si="10"/>
        <v>0.85216751328053797</v>
      </c>
      <c r="H327">
        <f t="shared" si="11"/>
        <v>0.82739843694798254</v>
      </c>
    </row>
    <row r="328" spans="1:8" x14ac:dyDescent="0.25">
      <c r="A328" s="5">
        <v>41631</v>
      </c>
      <c r="B328">
        <v>14673268.775</v>
      </c>
      <c r="C328">
        <v>2068974.4</v>
      </c>
      <c r="D328">
        <v>10365682.76</v>
      </c>
      <c r="E328">
        <v>150107.79999999999</v>
      </c>
      <c r="F328">
        <v>12584764.960000001</v>
      </c>
      <c r="G328">
        <f t="shared" si="10"/>
        <v>0.85766608333663541</v>
      </c>
      <c r="H328">
        <f t="shared" si="11"/>
        <v>0.82366915814055852</v>
      </c>
    </row>
    <row r="329" spans="1:8" x14ac:dyDescent="0.25">
      <c r="A329" s="5">
        <v>41632</v>
      </c>
      <c r="B329">
        <v>15648445.380000001</v>
      </c>
      <c r="C329">
        <v>2282630.9</v>
      </c>
      <c r="D329">
        <v>11079647.15</v>
      </c>
      <c r="E329">
        <v>158214.39999999999</v>
      </c>
      <c r="F329">
        <v>13520492.449999999</v>
      </c>
      <c r="G329">
        <f t="shared" si="10"/>
        <v>0.86401505847221727</v>
      </c>
      <c r="H329">
        <f t="shared" si="11"/>
        <v>0.81947068059640094</v>
      </c>
    </row>
    <row r="330" spans="1:8" x14ac:dyDescent="0.25">
      <c r="A330" s="5">
        <v>41633</v>
      </c>
      <c r="B330">
        <v>16633606.195</v>
      </c>
      <c r="C330">
        <v>2503370.4</v>
      </c>
      <c r="D330">
        <v>11786279.18</v>
      </c>
      <c r="E330">
        <v>168768.7</v>
      </c>
      <c r="F330">
        <v>14458418.279999999</v>
      </c>
      <c r="G330">
        <f t="shared" si="10"/>
        <v>0.86922932468764025</v>
      </c>
      <c r="H330">
        <f t="shared" si="11"/>
        <v>0.81518454866558199</v>
      </c>
    </row>
    <row r="331" spans="1:8" x14ac:dyDescent="0.25">
      <c r="A331" s="5">
        <v>41634</v>
      </c>
      <c r="B331">
        <v>17623117.795000002</v>
      </c>
      <c r="C331">
        <v>2742539.6</v>
      </c>
      <c r="D331">
        <v>12474535.779999999</v>
      </c>
      <c r="E331">
        <v>179398.3</v>
      </c>
      <c r="F331">
        <v>15396473.68</v>
      </c>
      <c r="G331">
        <f t="shared" si="10"/>
        <v>0.87365208921024506</v>
      </c>
      <c r="H331">
        <f t="shared" si="11"/>
        <v>0.81022031663032079</v>
      </c>
    </row>
    <row r="332" spans="1:8" x14ac:dyDescent="0.25">
      <c r="A332" s="5">
        <v>41635</v>
      </c>
      <c r="B332">
        <v>18618495.210000001</v>
      </c>
      <c r="C332">
        <v>3009272.8</v>
      </c>
      <c r="D332">
        <v>13209449.390000001</v>
      </c>
      <c r="E332">
        <v>186887.09999999998</v>
      </c>
      <c r="F332">
        <v>16405609.289999999</v>
      </c>
      <c r="G332">
        <f t="shared" si="10"/>
        <v>0.8811458232773044</v>
      </c>
      <c r="H332">
        <f t="shared" si="11"/>
        <v>0.80517883587851802</v>
      </c>
    </row>
    <row r="333" spans="1:8" x14ac:dyDescent="0.25">
      <c r="A333" s="5">
        <v>41636</v>
      </c>
      <c r="B333">
        <v>19585120.09</v>
      </c>
      <c r="C333">
        <v>3261151.8</v>
      </c>
      <c r="D333">
        <v>13916520.039999999</v>
      </c>
      <c r="E333">
        <v>198906.90000000002</v>
      </c>
      <c r="F333">
        <v>17376578.739999998</v>
      </c>
      <c r="G333">
        <f t="shared" si="10"/>
        <v>0.8872337090683623</v>
      </c>
      <c r="H333">
        <f t="shared" si="11"/>
        <v>0.80087802370238048</v>
      </c>
    </row>
    <row r="334" spans="1:8" x14ac:dyDescent="0.25">
      <c r="A334" s="5">
        <v>41637</v>
      </c>
      <c r="B334">
        <v>20533108.899999999</v>
      </c>
      <c r="C334">
        <v>3526444.8</v>
      </c>
      <c r="D334">
        <v>14600027.960000001</v>
      </c>
      <c r="E334">
        <v>214233.59999999998</v>
      </c>
      <c r="F334">
        <v>18340706.359999999</v>
      </c>
      <c r="G334">
        <f t="shared" si="10"/>
        <v>0.89322598196515679</v>
      </c>
      <c r="H334">
        <f t="shared" si="11"/>
        <v>0.79604501993673493</v>
      </c>
    </row>
    <row r="335" spans="1:8" x14ac:dyDescent="0.25">
      <c r="A335" s="5">
        <v>41638</v>
      </c>
      <c r="B335">
        <v>21450213.145</v>
      </c>
      <c r="C335">
        <v>3789708.8</v>
      </c>
      <c r="D335">
        <v>15280053.390000001</v>
      </c>
      <c r="E335">
        <v>220945.4</v>
      </c>
      <c r="F335">
        <v>19290707.59</v>
      </c>
      <c r="G335">
        <f t="shared" si="10"/>
        <v>0.89932475074247098</v>
      </c>
      <c r="H335">
        <f t="shared" si="11"/>
        <v>0.79209398197093306</v>
      </c>
    </row>
    <row r="336" spans="1:8" x14ac:dyDescent="0.25">
      <c r="A336" s="5">
        <v>41639</v>
      </c>
      <c r="B336">
        <v>22181412.555</v>
      </c>
      <c r="C336">
        <v>4034778.3</v>
      </c>
      <c r="D336">
        <v>15882552.380000001</v>
      </c>
      <c r="E336">
        <v>230804.2</v>
      </c>
      <c r="F336">
        <v>20148134.879999999</v>
      </c>
      <c r="G336">
        <f t="shared" si="10"/>
        <v>0.90833416627735586</v>
      </c>
      <c r="H336">
        <f t="shared" si="11"/>
        <v>0.78828896444235053</v>
      </c>
    </row>
    <row r="337" spans="1:8" x14ac:dyDescent="0.25">
      <c r="A337" s="5">
        <v>41640</v>
      </c>
      <c r="B337">
        <v>22682834.895</v>
      </c>
      <c r="C337">
        <v>4229588.5999999996</v>
      </c>
      <c r="D337">
        <v>16331638.18</v>
      </c>
      <c r="E337">
        <v>235450.90000000002</v>
      </c>
      <c r="F337">
        <v>20796677.68</v>
      </c>
      <c r="G337">
        <f t="shared" si="10"/>
        <v>0.91684649543449404</v>
      </c>
      <c r="H337">
        <f t="shared" si="11"/>
        <v>0.78530034610797506</v>
      </c>
    </row>
    <row r="338" spans="1:8" x14ac:dyDescent="0.25">
      <c r="A338" s="5">
        <v>41641</v>
      </c>
      <c r="B338">
        <v>23159697.109999999</v>
      </c>
      <c r="C338">
        <v>4410906.4000000004</v>
      </c>
      <c r="D338">
        <v>16638694.779999999</v>
      </c>
      <c r="E338">
        <v>237633.8</v>
      </c>
      <c r="F338">
        <v>21287234.98</v>
      </c>
      <c r="G338">
        <f t="shared" si="10"/>
        <v>0.91914997328736658</v>
      </c>
      <c r="H338">
        <f t="shared" si="11"/>
        <v>0.78162780631831963</v>
      </c>
    </row>
    <row r="339" spans="1:8" x14ac:dyDescent="0.25">
      <c r="A339" s="5">
        <v>41642</v>
      </c>
      <c r="B339">
        <v>23920485.91</v>
      </c>
      <c r="C339">
        <v>4630342</v>
      </c>
      <c r="D339">
        <v>17071566.969999999</v>
      </c>
      <c r="E339">
        <v>241110.61</v>
      </c>
      <c r="F339">
        <v>21943019.579999998</v>
      </c>
      <c r="G339">
        <f t="shared" si="10"/>
        <v>0.91733168224758688</v>
      </c>
      <c r="H339">
        <f t="shared" si="11"/>
        <v>0.77799533960038514</v>
      </c>
    </row>
    <row r="340" spans="1:8" x14ac:dyDescent="0.25">
      <c r="A340" s="5">
        <v>41643</v>
      </c>
      <c r="B340">
        <v>24874104.605</v>
      </c>
      <c r="C340">
        <v>4888101.8</v>
      </c>
      <c r="D340">
        <v>17667621.989999998</v>
      </c>
      <c r="E340">
        <v>246245.21000000002</v>
      </c>
      <c r="F340">
        <v>22801969</v>
      </c>
      <c r="G340">
        <f t="shared" si="10"/>
        <v>0.91669506750472229</v>
      </c>
      <c r="H340">
        <f t="shared" si="11"/>
        <v>0.77482878737358152</v>
      </c>
    </row>
    <row r="341" spans="1:8" x14ac:dyDescent="0.25">
      <c r="A341" s="5">
        <v>41644</v>
      </c>
      <c r="B341">
        <v>25880735.84</v>
      </c>
      <c r="C341">
        <v>5172932.7</v>
      </c>
      <c r="D341">
        <v>18383181.350000001</v>
      </c>
      <c r="E341">
        <v>257688.84999999998</v>
      </c>
      <c r="F341">
        <v>23813802.899999999</v>
      </c>
      <c r="G341">
        <f t="shared" si="10"/>
        <v>0.92013623751742601</v>
      </c>
      <c r="H341">
        <f t="shared" si="11"/>
        <v>0.77195487957952325</v>
      </c>
    </row>
    <row r="342" spans="1:8" x14ac:dyDescent="0.25">
      <c r="A342" s="5">
        <v>41645</v>
      </c>
      <c r="B342">
        <v>26889315.364999998</v>
      </c>
      <c r="C342">
        <v>5470360.9000000004</v>
      </c>
      <c r="D342">
        <v>19131148.27</v>
      </c>
      <c r="E342">
        <v>270775.71999999997</v>
      </c>
      <c r="F342">
        <v>24872284.890000001</v>
      </c>
      <c r="G342">
        <f t="shared" si="10"/>
        <v>0.92498765968487884</v>
      </c>
      <c r="H342">
        <f t="shared" si="11"/>
        <v>0.76917534334337545</v>
      </c>
    </row>
    <row r="343" spans="1:8" x14ac:dyDescent="0.25">
      <c r="A343" s="5">
        <v>41646</v>
      </c>
      <c r="B343">
        <v>27915977.664999999</v>
      </c>
      <c r="C343">
        <v>5761807.25</v>
      </c>
      <c r="D343">
        <v>19883006.68</v>
      </c>
      <c r="E343">
        <v>282836.52</v>
      </c>
      <c r="F343">
        <v>25927650.449999999</v>
      </c>
      <c r="G343">
        <f t="shared" si="10"/>
        <v>0.92877458067704044</v>
      </c>
      <c r="H343">
        <f t="shared" si="11"/>
        <v>0.76686496211229194</v>
      </c>
    </row>
    <row r="344" spans="1:8" x14ac:dyDescent="0.25">
      <c r="A344" s="5">
        <v>41647</v>
      </c>
      <c r="B344">
        <v>28936911.100000001</v>
      </c>
      <c r="C344">
        <v>6069776.9500000002</v>
      </c>
      <c r="D344">
        <v>20652635.690000001</v>
      </c>
      <c r="E344">
        <v>300799.94</v>
      </c>
      <c r="F344">
        <v>27023212.579999998</v>
      </c>
      <c r="G344">
        <f t="shared" si="10"/>
        <v>0.93386652385298985</v>
      </c>
      <c r="H344">
        <f t="shared" si="11"/>
        <v>0.76425538336197341</v>
      </c>
    </row>
    <row r="345" spans="1:8" x14ac:dyDescent="0.25">
      <c r="A345" s="5">
        <v>41648</v>
      </c>
      <c r="B345">
        <v>29935629.734999999</v>
      </c>
      <c r="C345">
        <v>6372235.9500000002</v>
      </c>
      <c r="D345">
        <v>21428629.77</v>
      </c>
      <c r="E345">
        <v>318863.98</v>
      </c>
      <c r="F345">
        <v>28119729.699999999</v>
      </c>
      <c r="G345">
        <f t="shared" si="10"/>
        <v>0.93933984181809627</v>
      </c>
      <c r="H345">
        <f t="shared" si="11"/>
        <v>0.76204963556246419</v>
      </c>
    </row>
    <row r="346" spans="1:8" x14ac:dyDescent="0.25">
      <c r="A346" s="5">
        <v>41649</v>
      </c>
      <c r="B346">
        <v>30913978.425000001</v>
      </c>
      <c r="C346">
        <v>6653564.3499999996</v>
      </c>
      <c r="D346">
        <v>22161739.390000001</v>
      </c>
      <c r="E346">
        <v>336309.88</v>
      </c>
      <c r="F346">
        <v>29151613.620000001</v>
      </c>
      <c r="G346">
        <f t="shared" si="10"/>
        <v>0.9429913296576935</v>
      </c>
      <c r="H346">
        <f t="shared" si="11"/>
        <v>0.76022341949522587</v>
      </c>
    </row>
    <row r="347" spans="1:8" x14ac:dyDescent="0.25">
      <c r="A347" s="5">
        <v>41650</v>
      </c>
      <c r="B347">
        <v>31927467.475000001</v>
      </c>
      <c r="C347">
        <v>6963559.6500000004</v>
      </c>
      <c r="D347">
        <v>22909046.989999998</v>
      </c>
      <c r="E347">
        <v>349249.68000000005</v>
      </c>
      <c r="F347">
        <v>30221856.32</v>
      </c>
      <c r="G347">
        <f t="shared" si="10"/>
        <v>0.94657856416781139</v>
      </c>
      <c r="H347">
        <f t="shared" si="11"/>
        <v>0.75802911467219891</v>
      </c>
    </row>
    <row r="348" spans="1:8" x14ac:dyDescent="0.25">
      <c r="A348" s="5">
        <v>41651</v>
      </c>
      <c r="B348">
        <v>32931325.789999999</v>
      </c>
      <c r="C348">
        <v>7275203.8499999996</v>
      </c>
      <c r="D348">
        <v>23637455.370000001</v>
      </c>
      <c r="E348">
        <v>362742.82999999996</v>
      </c>
      <c r="F348">
        <v>31275402.050000001</v>
      </c>
      <c r="G348">
        <f t="shared" si="10"/>
        <v>0.94971584956646837</v>
      </c>
      <c r="H348">
        <f t="shared" si="11"/>
        <v>0.75578422084585162</v>
      </c>
    </row>
    <row r="349" spans="1:8" x14ac:dyDescent="0.25">
      <c r="A349" s="5">
        <v>41652</v>
      </c>
      <c r="B349">
        <v>33917119.149999999</v>
      </c>
      <c r="C349">
        <v>7595741.75</v>
      </c>
      <c r="D349">
        <v>24398158.690000001</v>
      </c>
      <c r="E349">
        <v>375249.43900000001</v>
      </c>
      <c r="F349">
        <v>32369149.879000001</v>
      </c>
      <c r="G349">
        <f t="shared" si="10"/>
        <v>0.95436023725499697</v>
      </c>
      <c r="H349">
        <f t="shared" si="11"/>
        <v>0.75374728039517325</v>
      </c>
    </row>
    <row r="350" spans="1:8" x14ac:dyDescent="0.25">
      <c r="A350" s="5">
        <v>41653</v>
      </c>
      <c r="B350">
        <v>34925119.895000003</v>
      </c>
      <c r="C350">
        <v>7904352.9500000002</v>
      </c>
      <c r="D350">
        <v>25155745.789999999</v>
      </c>
      <c r="E350">
        <v>382665.53899999999</v>
      </c>
      <c r="F350">
        <v>33442764.278999999</v>
      </c>
      <c r="G350">
        <f t="shared" si="10"/>
        <v>0.95755617674451499</v>
      </c>
      <c r="H350">
        <f t="shared" si="11"/>
        <v>0.75220294531084142</v>
      </c>
    </row>
    <row r="351" spans="1:8" x14ac:dyDescent="0.25">
      <c r="A351" s="5">
        <v>41654</v>
      </c>
      <c r="B351">
        <v>35941637.130000003</v>
      </c>
      <c r="C351">
        <v>8221338.2999999998</v>
      </c>
      <c r="D351">
        <v>25922692.66</v>
      </c>
      <c r="E351">
        <v>398630.03899999999</v>
      </c>
      <c r="F351">
        <v>34542660.998999998</v>
      </c>
      <c r="G351">
        <f t="shared" si="10"/>
        <v>0.96107644941325454</v>
      </c>
      <c r="H351">
        <f t="shared" si="11"/>
        <v>0.75045442100567916</v>
      </c>
    </row>
    <row r="352" spans="1:8" x14ac:dyDescent="0.25">
      <c r="A352" s="5">
        <v>41655</v>
      </c>
      <c r="B352">
        <v>36900600.744999997</v>
      </c>
      <c r="C352">
        <v>8514631.4000000004</v>
      </c>
      <c r="D352">
        <v>26679374.140000001</v>
      </c>
      <c r="E352">
        <v>411467.147</v>
      </c>
      <c r="F352">
        <v>35605472.686999999</v>
      </c>
      <c r="G352">
        <f t="shared" si="10"/>
        <v>0.96490225004872077</v>
      </c>
      <c r="H352">
        <f t="shared" si="11"/>
        <v>0.74930543331168786</v>
      </c>
    </row>
    <row r="353" spans="1:8" x14ac:dyDescent="0.25">
      <c r="A353" s="5">
        <v>41656</v>
      </c>
      <c r="B353">
        <v>37877313.715000004</v>
      </c>
      <c r="C353">
        <v>8812420.1999999993</v>
      </c>
      <c r="D353">
        <v>27423177.149999999</v>
      </c>
      <c r="E353">
        <v>423185.90399999998</v>
      </c>
      <c r="F353">
        <v>36658783.254000001</v>
      </c>
      <c r="G353">
        <f t="shared" si="10"/>
        <v>0.96782954382223141</v>
      </c>
      <c r="H353">
        <f t="shared" si="11"/>
        <v>0.74806566710060507</v>
      </c>
    </row>
    <row r="354" spans="1:8" x14ac:dyDescent="0.25">
      <c r="A354" s="5">
        <v>41657</v>
      </c>
      <c r="B354">
        <v>38918549.799999997</v>
      </c>
      <c r="C354">
        <v>9136779.1999999993</v>
      </c>
      <c r="D354">
        <v>28191486.809999999</v>
      </c>
      <c r="E354">
        <v>435921.45199999999</v>
      </c>
      <c r="F354">
        <v>37764187.461999997</v>
      </c>
      <c r="G354">
        <f t="shared" si="10"/>
        <v>0.97033901972369996</v>
      </c>
      <c r="H354">
        <f t="shared" si="11"/>
        <v>0.74651379268698748</v>
      </c>
    </row>
    <row r="355" spans="1:8" x14ac:dyDescent="0.25">
      <c r="A355" s="5">
        <v>41658</v>
      </c>
      <c r="B355">
        <v>39959863.653000005</v>
      </c>
      <c r="C355">
        <v>9462262.8499999996</v>
      </c>
      <c r="D355">
        <v>28989477.350000001</v>
      </c>
      <c r="E355">
        <v>447365.25199999998</v>
      </c>
      <c r="F355">
        <v>38899105.452</v>
      </c>
      <c r="G355">
        <f t="shared" si="10"/>
        <v>0.97345440889860568</v>
      </c>
      <c r="H355">
        <f t="shared" si="11"/>
        <v>0.74524791799574674</v>
      </c>
    </row>
    <row r="356" spans="1:8" x14ac:dyDescent="0.25">
      <c r="A356" s="5">
        <v>41659</v>
      </c>
      <c r="B356">
        <v>40984896.458000004</v>
      </c>
      <c r="C356">
        <v>9778280.3399999999</v>
      </c>
      <c r="D356">
        <v>29799697.300000001</v>
      </c>
      <c r="E356">
        <v>456967.30200000003</v>
      </c>
      <c r="F356">
        <v>40034944.942000002</v>
      </c>
      <c r="G356">
        <f t="shared" si="10"/>
        <v>0.97682191250687966</v>
      </c>
      <c r="H356">
        <f t="shared" si="11"/>
        <v>0.74434215766180878</v>
      </c>
    </row>
    <row r="357" spans="1:8" x14ac:dyDescent="0.25">
      <c r="A357" s="5">
        <v>41660</v>
      </c>
      <c r="B357">
        <v>41989181.188000001</v>
      </c>
      <c r="C357">
        <v>10092753.74</v>
      </c>
      <c r="D357">
        <v>30599608.77</v>
      </c>
      <c r="E357">
        <v>470021.09</v>
      </c>
      <c r="F357">
        <v>41162383.600000001</v>
      </c>
      <c r="G357">
        <f t="shared" si="10"/>
        <v>0.98030927099296983</v>
      </c>
      <c r="H357">
        <f t="shared" si="11"/>
        <v>0.74338767811298467</v>
      </c>
    </row>
    <row r="358" spans="1:8" x14ac:dyDescent="0.25">
      <c r="A358" s="5">
        <v>41661</v>
      </c>
      <c r="B358">
        <v>43004918.18</v>
      </c>
      <c r="C358">
        <v>10406336.34</v>
      </c>
      <c r="D358">
        <v>31408723.199999999</v>
      </c>
      <c r="E358">
        <v>487612.43200000003</v>
      </c>
      <c r="F358">
        <v>42302671.971999995</v>
      </c>
      <c r="G358">
        <f t="shared" si="10"/>
        <v>0.98367056053773416</v>
      </c>
      <c r="H358">
        <f t="shared" si="11"/>
        <v>0.74247610696528421</v>
      </c>
    </row>
    <row r="359" spans="1:8" x14ac:dyDescent="0.25">
      <c r="A359" s="5">
        <v>41662</v>
      </c>
      <c r="B359">
        <v>44007109.57</v>
      </c>
      <c r="C359">
        <v>10714713.24</v>
      </c>
      <c r="D359">
        <v>32202932.449999999</v>
      </c>
      <c r="E359">
        <v>501070.66200000001</v>
      </c>
      <c r="F359">
        <v>43418716.351999998</v>
      </c>
      <c r="G359">
        <f t="shared" si="10"/>
        <v>0.98662958727011885</v>
      </c>
      <c r="H359">
        <f t="shared" si="11"/>
        <v>0.74168319922052772</v>
      </c>
    </row>
    <row r="360" spans="1:8" x14ac:dyDescent="0.25">
      <c r="A360" s="5">
        <v>41663</v>
      </c>
      <c r="B360">
        <v>45011951.25</v>
      </c>
      <c r="C360">
        <v>11016518.289999999</v>
      </c>
      <c r="D360">
        <v>33032988.300000001</v>
      </c>
      <c r="E360">
        <v>511557.00199999998</v>
      </c>
      <c r="F360">
        <v>44561063.592</v>
      </c>
      <c r="G360">
        <f t="shared" si="10"/>
        <v>0.98998293463227727</v>
      </c>
      <c r="H360">
        <f t="shared" si="11"/>
        <v>0.74129712437856576</v>
      </c>
    </row>
    <row r="361" spans="1:8" x14ac:dyDescent="0.25">
      <c r="A361" s="5">
        <v>41664</v>
      </c>
      <c r="B361">
        <v>46000700.174999997</v>
      </c>
      <c r="C361">
        <v>11330812.189999999</v>
      </c>
      <c r="D361">
        <v>33852928.939999998</v>
      </c>
      <c r="E361">
        <v>522300.58199999999</v>
      </c>
      <c r="F361">
        <v>45706041.711999997</v>
      </c>
      <c r="G361">
        <f t="shared" si="10"/>
        <v>0.99359447873882278</v>
      </c>
      <c r="H361">
        <f t="shared" si="11"/>
        <v>0.7406663905247346</v>
      </c>
    </row>
    <row r="362" spans="1:8" x14ac:dyDescent="0.25">
      <c r="A362" s="5">
        <v>41665</v>
      </c>
      <c r="B362">
        <v>46988983.579999998</v>
      </c>
      <c r="C362">
        <v>11640043.289999999</v>
      </c>
      <c r="D362">
        <v>34656847.149999999</v>
      </c>
      <c r="E362">
        <v>533127.98199999996</v>
      </c>
      <c r="F362">
        <v>46830018.421999998</v>
      </c>
      <c r="G362">
        <f t="shared" si="10"/>
        <v>0.99661696964078061</v>
      </c>
      <c r="H362">
        <f t="shared" si="11"/>
        <v>0.74005623567550771</v>
      </c>
    </row>
    <row r="363" spans="1:8" x14ac:dyDescent="0.25">
      <c r="A363" s="5">
        <v>41666</v>
      </c>
      <c r="B363">
        <v>47980698.630000003</v>
      </c>
      <c r="C363">
        <v>11956238.49</v>
      </c>
      <c r="D363">
        <v>35437281.329999998</v>
      </c>
      <c r="E363">
        <v>547057.402</v>
      </c>
      <c r="F363">
        <v>47940577.221999995</v>
      </c>
      <c r="G363">
        <f t="shared" si="10"/>
        <v>0.99916380108782077</v>
      </c>
      <c r="H363">
        <f t="shared" si="11"/>
        <v>0.7391917949986172</v>
      </c>
    </row>
    <row r="364" spans="1:8" x14ac:dyDescent="0.25">
      <c r="A364" s="5">
        <v>41667</v>
      </c>
      <c r="B364">
        <v>48945211.719999999</v>
      </c>
      <c r="C364">
        <v>12282537.640000001</v>
      </c>
      <c r="D364">
        <v>36224206.460000001</v>
      </c>
      <c r="E364">
        <v>560892.32200000004</v>
      </c>
      <c r="F364">
        <v>49067636.421999998</v>
      </c>
      <c r="G364">
        <f t="shared" si="10"/>
        <v>1.0025012600354117</v>
      </c>
      <c r="H364">
        <f t="shared" si="11"/>
        <v>0.73825048650108793</v>
      </c>
    </row>
    <row r="365" spans="1:8" x14ac:dyDescent="0.25">
      <c r="A365" s="5">
        <v>41668</v>
      </c>
      <c r="B365">
        <v>49883923.109999999</v>
      </c>
      <c r="C365">
        <v>12594114.24</v>
      </c>
      <c r="D365">
        <v>36976719.07</v>
      </c>
      <c r="E365">
        <v>585013.78599999996</v>
      </c>
      <c r="F365">
        <v>50155847.096000001</v>
      </c>
      <c r="G365">
        <f t="shared" si="10"/>
        <v>1.005451134735341</v>
      </c>
      <c r="H365">
        <f t="shared" si="11"/>
        <v>0.73723645817855099</v>
      </c>
    </row>
    <row r="366" spans="1:8" x14ac:dyDescent="0.25">
      <c r="A366" s="5">
        <v>41669</v>
      </c>
      <c r="B366">
        <v>50677944.884999998</v>
      </c>
      <c r="C366">
        <v>12876287.24</v>
      </c>
      <c r="D366">
        <v>37678867.729999997</v>
      </c>
      <c r="E366">
        <v>596134.03599999996</v>
      </c>
      <c r="F366">
        <v>51151289.006000005</v>
      </c>
      <c r="G366">
        <f t="shared" si="10"/>
        <v>1.0093402390739035</v>
      </c>
      <c r="H366">
        <f t="shared" si="11"/>
        <v>0.73661619212724627</v>
      </c>
    </row>
    <row r="367" spans="1:8" x14ac:dyDescent="0.25">
      <c r="A367" s="5">
        <v>41670</v>
      </c>
      <c r="B367">
        <v>51342679.210000001</v>
      </c>
      <c r="C367">
        <v>13120434.59</v>
      </c>
      <c r="D367">
        <v>38264872.590000004</v>
      </c>
      <c r="E367">
        <v>604180.03200000012</v>
      </c>
      <c r="F367">
        <v>51989487.211999997</v>
      </c>
      <c r="G367">
        <f t="shared" si="10"/>
        <v>1.0125978622844056</v>
      </c>
      <c r="H367">
        <f t="shared" si="11"/>
        <v>0.73601173317916213</v>
      </c>
    </row>
    <row r="368" spans="1:8" x14ac:dyDescent="0.25">
      <c r="A368" s="5">
        <v>41671</v>
      </c>
      <c r="B368">
        <v>52063251.68</v>
      </c>
      <c r="C368">
        <v>13344166.99</v>
      </c>
      <c r="D368">
        <v>38813443.009999998</v>
      </c>
      <c r="E368">
        <v>610842.81799999997</v>
      </c>
      <c r="F368">
        <v>52768452.818000004</v>
      </c>
      <c r="G368">
        <f t="shared" si="10"/>
        <v>1.0135450843972333</v>
      </c>
      <c r="H368">
        <f t="shared" si="11"/>
        <v>0.73554256259641992</v>
      </c>
    </row>
    <row r="369" spans="1:8" x14ac:dyDescent="0.25">
      <c r="A369" s="5">
        <v>41672</v>
      </c>
      <c r="B369">
        <v>52962042.149999999</v>
      </c>
      <c r="C369">
        <v>13608498.59</v>
      </c>
      <c r="D369">
        <v>39436594.43</v>
      </c>
      <c r="E369">
        <v>619524.41800000006</v>
      </c>
      <c r="F369">
        <v>53664617.438000001</v>
      </c>
      <c r="G369">
        <f t="shared" si="10"/>
        <v>1.0132656381717713</v>
      </c>
      <c r="H369">
        <f t="shared" si="11"/>
        <v>0.73487143508592101</v>
      </c>
    </row>
    <row r="370" spans="1:8" x14ac:dyDescent="0.25">
      <c r="A370" s="5">
        <v>41673</v>
      </c>
      <c r="B370">
        <v>53924647.409999996</v>
      </c>
      <c r="C370">
        <v>13889255.289999999</v>
      </c>
      <c r="D370">
        <v>40232101.909999996</v>
      </c>
      <c r="E370">
        <v>524467.853</v>
      </c>
      <c r="F370">
        <v>54645825.053000003</v>
      </c>
      <c r="G370">
        <f t="shared" si="10"/>
        <v>1.01337380358775</v>
      </c>
      <c r="H370">
        <f t="shared" si="11"/>
        <v>0.73623377213134955</v>
      </c>
    </row>
    <row r="371" spans="1:8" x14ac:dyDescent="0.25">
      <c r="A371" s="5">
        <v>41674</v>
      </c>
      <c r="B371">
        <v>54907470.524999999</v>
      </c>
      <c r="C371">
        <v>14180097.49</v>
      </c>
      <c r="D371">
        <v>40998494.07</v>
      </c>
      <c r="E371">
        <v>532459.44799999997</v>
      </c>
      <c r="F371">
        <v>55711051.008000001</v>
      </c>
      <c r="G371">
        <f t="shared" si="10"/>
        <v>1.0146351757842154</v>
      </c>
      <c r="H371">
        <f t="shared" si="11"/>
        <v>0.73591313264064417</v>
      </c>
    </row>
    <row r="372" spans="1:8" x14ac:dyDescent="0.25">
      <c r="A372" s="5">
        <v>41675</v>
      </c>
      <c r="B372">
        <v>55878456.770000003</v>
      </c>
      <c r="C372">
        <v>14467733.789999999</v>
      </c>
      <c r="D372">
        <v>41822679.109999999</v>
      </c>
      <c r="E372">
        <v>540868.25600000005</v>
      </c>
      <c r="F372">
        <v>56831281.156000003</v>
      </c>
      <c r="G372">
        <f t="shared" si="10"/>
        <v>1.0170517305071953</v>
      </c>
      <c r="H372">
        <f t="shared" si="11"/>
        <v>0.73590948962065661</v>
      </c>
    </row>
    <row r="373" spans="1:8" x14ac:dyDescent="0.25">
      <c r="A373" s="5">
        <v>41676</v>
      </c>
      <c r="B373">
        <v>56853548.039999999</v>
      </c>
      <c r="C373">
        <v>14734832.189999999</v>
      </c>
      <c r="D373">
        <v>42599818.740000002</v>
      </c>
      <c r="E373">
        <v>550298.30299999996</v>
      </c>
      <c r="F373">
        <v>57884949.233000003</v>
      </c>
      <c r="G373">
        <f t="shared" si="10"/>
        <v>1.0181413689832401</v>
      </c>
      <c r="H373">
        <f t="shared" si="11"/>
        <v>0.73593946793537135</v>
      </c>
    </row>
    <row r="374" spans="1:8" x14ac:dyDescent="0.25">
      <c r="A374" s="5">
        <v>41677</v>
      </c>
      <c r="B374">
        <v>57781932.469999999</v>
      </c>
      <c r="C374">
        <v>15009659.789999999</v>
      </c>
      <c r="D374">
        <v>43405833.520000003</v>
      </c>
      <c r="E374">
        <v>558498.53800000006</v>
      </c>
      <c r="F374">
        <v>58973991.848000005</v>
      </c>
      <c r="G374">
        <f t="shared" si="10"/>
        <v>1.0206303134395671</v>
      </c>
      <c r="H374">
        <f t="shared" si="11"/>
        <v>0.73601654152689056</v>
      </c>
    </row>
    <row r="375" spans="1:8" x14ac:dyDescent="0.25">
      <c r="A375" s="5">
        <v>41678</v>
      </c>
      <c r="B375">
        <v>58783468.604999997</v>
      </c>
      <c r="C375">
        <v>15297954.24</v>
      </c>
      <c r="D375">
        <v>44230153.619999997</v>
      </c>
      <c r="E375">
        <v>565061.63599999994</v>
      </c>
      <c r="F375">
        <v>60093169.496000007</v>
      </c>
      <c r="G375">
        <f t="shared" si="10"/>
        <v>1.0222800886385361</v>
      </c>
      <c r="H375">
        <f t="shared" si="11"/>
        <v>0.7360263069989027</v>
      </c>
    </row>
    <row r="376" spans="1:8" x14ac:dyDescent="0.25">
      <c r="A376" s="5">
        <v>41679</v>
      </c>
      <c r="B376">
        <v>59774808.685000002</v>
      </c>
      <c r="C376">
        <v>15586500.439999999</v>
      </c>
      <c r="D376">
        <v>45052741.759999998</v>
      </c>
      <c r="E376">
        <v>572472.62699999998</v>
      </c>
      <c r="F376">
        <v>61211714.827</v>
      </c>
      <c r="G376">
        <f t="shared" si="10"/>
        <v>1.0240386573141902</v>
      </c>
      <c r="H376">
        <f t="shared" si="11"/>
        <v>0.73601502404124108</v>
      </c>
    </row>
    <row r="377" spans="1:8" x14ac:dyDescent="0.25">
      <c r="A377" s="5">
        <v>41680</v>
      </c>
      <c r="B377">
        <v>60793169.82</v>
      </c>
      <c r="C377">
        <v>15877201.039999999</v>
      </c>
      <c r="D377">
        <v>45897594.299999997</v>
      </c>
      <c r="E377">
        <v>582338.13</v>
      </c>
      <c r="F377">
        <v>62357133.469999999</v>
      </c>
      <c r="G377">
        <f t="shared" si="10"/>
        <v>1.0257259763659416</v>
      </c>
      <c r="H377">
        <f t="shared" si="11"/>
        <v>0.73604400564822814</v>
      </c>
    </row>
    <row r="378" spans="1:8" x14ac:dyDescent="0.25">
      <c r="A378" s="5">
        <v>41681</v>
      </c>
      <c r="B378">
        <v>61796359.854999997</v>
      </c>
      <c r="C378">
        <v>16160838.84</v>
      </c>
      <c r="D378">
        <v>46773163.619999997</v>
      </c>
      <c r="E378">
        <v>590419.76</v>
      </c>
      <c r="F378">
        <v>63524422.219999999</v>
      </c>
      <c r="G378">
        <f t="shared" si="10"/>
        <v>1.0279638213165752</v>
      </c>
      <c r="H378">
        <f t="shared" si="11"/>
        <v>0.73630207069044318</v>
      </c>
    </row>
    <row r="379" spans="1:8" x14ac:dyDescent="0.25">
      <c r="A379" s="5">
        <v>41682</v>
      </c>
      <c r="B379">
        <v>62791094.255000003</v>
      </c>
      <c r="C379">
        <v>16445416.34</v>
      </c>
      <c r="D379">
        <v>47644070.350000001</v>
      </c>
      <c r="E379">
        <v>598227.72399999993</v>
      </c>
      <c r="F379">
        <v>64687714.413999997</v>
      </c>
      <c r="G379">
        <f t="shared" si="10"/>
        <v>1.0302052413881762</v>
      </c>
      <c r="H379">
        <f t="shared" si="11"/>
        <v>0.73652425010843581</v>
      </c>
    </row>
    <row r="380" spans="1:8" x14ac:dyDescent="0.25">
      <c r="A380" s="5">
        <v>41683</v>
      </c>
      <c r="B380">
        <v>63799325.174999997</v>
      </c>
      <c r="C380">
        <v>16741152.039999999</v>
      </c>
      <c r="D380">
        <v>48525848.020000003</v>
      </c>
      <c r="E380">
        <v>603986.67099999997</v>
      </c>
      <c r="F380">
        <v>65870986.731000006</v>
      </c>
      <c r="G380">
        <f t="shared" si="10"/>
        <v>1.0324715277209828</v>
      </c>
      <c r="H380">
        <f t="shared" si="11"/>
        <v>0.73668014444913288</v>
      </c>
    </row>
    <row r="381" spans="1:8" x14ac:dyDescent="0.25">
      <c r="A381" s="5">
        <v>41684</v>
      </c>
      <c r="B381">
        <v>64800933.829999998</v>
      </c>
      <c r="C381">
        <v>17022095.039999999</v>
      </c>
      <c r="D381">
        <v>49419666.770000003</v>
      </c>
      <c r="E381">
        <v>614645.10100000002</v>
      </c>
      <c r="F381">
        <v>67056406.911000006</v>
      </c>
      <c r="G381">
        <f t="shared" si="10"/>
        <v>1.0348061817583842</v>
      </c>
      <c r="H381">
        <f t="shared" si="11"/>
        <v>0.73698650205925587</v>
      </c>
    </row>
    <row r="382" spans="1:8" x14ac:dyDescent="0.25">
      <c r="A382" s="5">
        <v>41685</v>
      </c>
      <c r="B382">
        <v>65789971.609999999</v>
      </c>
      <c r="C382">
        <v>17303049.789999999</v>
      </c>
      <c r="D382">
        <v>50267986.909999996</v>
      </c>
      <c r="E382">
        <v>624231.19100000011</v>
      </c>
      <c r="F382">
        <v>68195267.891000003</v>
      </c>
      <c r="G382">
        <f t="shared" si="10"/>
        <v>1.0365602267661476</v>
      </c>
      <c r="H382">
        <f t="shared" si="11"/>
        <v>0.73711840226723502</v>
      </c>
    </row>
    <row r="383" spans="1:8" x14ac:dyDescent="0.25">
      <c r="A383" s="5">
        <v>41686</v>
      </c>
      <c r="B383">
        <v>66759381.75</v>
      </c>
      <c r="C383">
        <v>17561077.140000001</v>
      </c>
      <c r="D383">
        <v>51122205.240000002</v>
      </c>
      <c r="E383">
        <v>632826.67599999998</v>
      </c>
      <c r="F383">
        <v>69316109.056000009</v>
      </c>
      <c r="G383">
        <f t="shared" si="10"/>
        <v>1.0382976480455499</v>
      </c>
      <c r="H383">
        <f t="shared" si="11"/>
        <v>0.73752271926715796</v>
      </c>
    </row>
    <row r="384" spans="1:8" x14ac:dyDescent="0.25">
      <c r="A384" s="5">
        <v>41687</v>
      </c>
      <c r="B384">
        <v>67757238.090000004</v>
      </c>
      <c r="C384">
        <v>17836516.989999998</v>
      </c>
      <c r="D384">
        <v>51946698.649999999</v>
      </c>
      <c r="E384">
        <v>643297.74</v>
      </c>
      <c r="F384">
        <v>70426513.379999995</v>
      </c>
      <c r="G384">
        <f t="shared" si="10"/>
        <v>1.0393946885269212</v>
      </c>
      <c r="H384">
        <f t="shared" si="11"/>
        <v>0.73760145372682939</v>
      </c>
    </row>
    <row r="385" spans="1:8" x14ac:dyDescent="0.25">
      <c r="A385" s="5">
        <v>41688</v>
      </c>
      <c r="B385">
        <v>68768643.305000007</v>
      </c>
      <c r="C385">
        <v>18134612.640000001</v>
      </c>
      <c r="D385">
        <v>52813201.770000003</v>
      </c>
      <c r="E385">
        <v>651983.58499999996</v>
      </c>
      <c r="F385">
        <v>71599797.995000005</v>
      </c>
      <c r="G385">
        <f t="shared" si="10"/>
        <v>1.0411692677641373</v>
      </c>
      <c r="H385">
        <f t="shared" si="11"/>
        <v>0.73761663089731178</v>
      </c>
    </row>
    <row r="386" spans="1:8" x14ac:dyDescent="0.25">
      <c r="A386" s="5">
        <v>41689</v>
      </c>
      <c r="B386">
        <v>69763293.829999998</v>
      </c>
      <c r="C386">
        <v>18432510.140000001</v>
      </c>
      <c r="D386">
        <v>53667529.729999997</v>
      </c>
      <c r="E386">
        <v>660055.89299999992</v>
      </c>
      <c r="F386">
        <v>72760095.762999997</v>
      </c>
      <c r="G386">
        <f t="shared" si="10"/>
        <v>1.0429567150355978</v>
      </c>
      <c r="H386">
        <f t="shared" si="11"/>
        <v>0.73759564452485282</v>
      </c>
    </row>
    <row r="387" spans="1:8" x14ac:dyDescent="0.25">
      <c r="A387" s="5">
        <v>41690</v>
      </c>
      <c r="B387">
        <v>70727863.454999998</v>
      </c>
      <c r="C387">
        <v>18724872.539999999</v>
      </c>
      <c r="D387">
        <v>54437903.75</v>
      </c>
      <c r="E387">
        <v>669027.272</v>
      </c>
      <c r="F387">
        <v>73831803.561999992</v>
      </c>
      <c r="G387">
        <f t="shared" ref="G387:G450" si="12">IFERROR(F387/B387,"")</f>
        <v>1.0438856761023871</v>
      </c>
      <c r="H387">
        <f t="shared" ref="H387:H450" si="13">IFERROR(D387/F387,"")</f>
        <v>0.73732322825198171</v>
      </c>
    </row>
    <row r="388" spans="1:8" x14ac:dyDescent="0.25">
      <c r="A388" s="5">
        <v>41691</v>
      </c>
      <c r="B388">
        <v>71710322.495000005</v>
      </c>
      <c r="C388">
        <v>19025981.640000001</v>
      </c>
      <c r="D388">
        <v>55265992.890000001</v>
      </c>
      <c r="E388">
        <v>673467.70200000005</v>
      </c>
      <c r="F388">
        <v>74965442.231999993</v>
      </c>
      <c r="G388">
        <f t="shared" si="12"/>
        <v>1.0453926244332112</v>
      </c>
      <c r="H388">
        <f t="shared" si="13"/>
        <v>0.73721959404928283</v>
      </c>
    </row>
    <row r="389" spans="1:8" x14ac:dyDescent="0.25">
      <c r="A389" s="5">
        <v>41692</v>
      </c>
      <c r="B389">
        <v>72700228.864999995</v>
      </c>
      <c r="C389">
        <v>19309759.84</v>
      </c>
      <c r="D389">
        <v>56125392.219999999</v>
      </c>
      <c r="E389">
        <v>678663.44299999997</v>
      </c>
      <c r="F389">
        <v>76113815.503000006</v>
      </c>
      <c r="G389">
        <f t="shared" si="12"/>
        <v>1.0469542763660187</v>
      </c>
      <c r="H389">
        <f t="shared" si="13"/>
        <v>0.73738771140421722</v>
      </c>
    </row>
    <row r="390" spans="1:8" x14ac:dyDescent="0.25">
      <c r="A390" s="5">
        <v>41693</v>
      </c>
      <c r="B390">
        <v>73669311.265000001</v>
      </c>
      <c r="C390">
        <v>19585841.989999998</v>
      </c>
      <c r="D390">
        <v>57018648.460000001</v>
      </c>
      <c r="E390">
        <v>687161.92</v>
      </c>
      <c r="F390">
        <v>77291652.370000005</v>
      </c>
      <c r="G390">
        <f t="shared" si="12"/>
        <v>1.0491702860091887</v>
      </c>
      <c r="H390">
        <f t="shared" si="13"/>
        <v>0.73770771760769382</v>
      </c>
    </row>
    <row r="391" spans="1:8" x14ac:dyDescent="0.25">
      <c r="A391" s="5">
        <v>41694</v>
      </c>
      <c r="B391">
        <v>74623327.069999993</v>
      </c>
      <c r="C391">
        <v>19869244.489999998</v>
      </c>
      <c r="D391">
        <v>57817091.640000001</v>
      </c>
      <c r="E391">
        <v>695475.64300000004</v>
      </c>
      <c r="F391">
        <v>78381811.773000002</v>
      </c>
      <c r="G391">
        <f t="shared" si="12"/>
        <v>1.0503660832419652</v>
      </c>
      <c r="H391">
        <f t="shared" si="13"/>
        <v>0.73763402927509414</v>
      </c>
    </row>
    <row r="392" spans="1:8" x14ac:dyDescent="0.25">
      <c r="A392" s="5">
        <v>41695</v>
      </c>
      <c r="B392">
        <v>75606796.359999999</v>
      </c>
      <c r="C392">
        <v>20169765.489999998</v>
      </c>
      <c r="D392">
        <v>58648025.369999997</v>
      </c>
      <c r="E392">
        <v>705815.25</v>
      </c>
      <c r="F392">
        <v>79523606.109999999</v>
      </c>
      <c r="G392">
        <f t="shared" si="12"/>
        <v>1.0518049955634967</v>
      </c>
      <c r="H392">
        <f t="shared" si="13"/>
        <v>0.73749202581276152</v>
      </c>
    </row>
    <row r="393" spans="1:8" x14ac:dyDescent="0.25">
      <c r="A393" s="5">
        <v>41696</v>
      </c>
      <c r="B393">
        <v>76575703.055000007</v>
      </c>
      <c r="C393">
        <v>20465483.890000001</v>
      </c>
      <c r="D393">
        <v>59468762.630000003</v>
      </c>
      <c r="E393">
        <v>714915.58499999996</v>
      </c>
      <c r="F393">
        <v>80649162.105000004</v>
      </c>
      <c r="G393">
        <f t="shared" si="12"/>
        <v>1.0531951896944944</v>
      </c>
      <c r="H393">
        <f t="shared" si="13"/>
        <v>0.73737607530969151</v>
      </c>
    </row>
    <row r="394" spans="1:8" x14ac:dyDescent="0.25">
      <c r="A394" s="5">
        <v>41697</v>
      </c>
      <c r="B394">
        <v>77482454.170000002</v>
      </c>
      <c r="C394">
        <v>20770111.190000001</v>
      </c>
      <c r="D394">
        <v>60247270.009999998</v>
      </c>
      <c r="E394">
        <v>723801.18500000006</v>
      </c>
      <c r="F394">
        <v>81741182.385000005</v>
      </c>
      <c r="G394">
        <f t="shared" si="12"/>
        <v>1.0549637754846557</v>
      </c>
      <c r="H394">
        <f t="shared" si="13"/>
        <v>0.73704916239449614</v>
      </c>
    </row>
    <row r="395" spans="1:8" x14ac:dyDescent="0.25">
      <c r="A395" s="5">
        <v>41698</v>
      </c>
      <c r="B395">
        <v>78385975.650000006</v>
      </c>
      <c r="C395">
        <v>21073630.59</v>
      </c>
      <c r="D395">
        <v>61010607.090000004</v>
      </c>
      <c r="E395">
        <v>732151.00600000005</v>
      </c>
      <c r="F395">
        <v>82816388.686000004</v>
      </c>
      <c r="G395">
        <f t="shared" si="12"/>
        <v>1.0565204808546642</v>
      </c>
      <c r="H395">
        <f t="shared" si="13"/>
        <v>0.73669726557774629</v>
      </c>
    </row>
    <row r="396" spans="1:8" x14ac:dyDescent="0.25">
      <c r="A396" s="5">
        <v>41699</v>
      </c>
      <c r="B396">
        <v>79243501.25</v>
      </c>
      <c r="C396">
        <v>21326156.34</v>
      </c>
      <c r="D396">
        <v>61756128.390000001</v>
      </c>
      <c r="E396">
        <v>739949.4310000001</v>
      </c>
      <c r="F396">
        <v>83822234.160999998</v>
      </c>
      <c r="G396">
        <f t="shared" si="12"/>
        <v>1.0577805477897153</v>
      </c>
      <c r="H396">
        <f t="shared" si="13"/>
        <v>0.73675116164743426</v>
      </c>
    </row>
    <row r="397" spans="1:8" x14ac:dyDescent="0.25">
      <c r="A397" s="5">
        <v>41700</v>
      </c>
      <c r="B397">
        <v>80084208.760000005</v>
      </c>
      <c r="C397">
        <v>21582866.34</v>
      </c>
      <c r="D397">
        <v>62454431.729999997</v>
      </c>
      <c r="E397">
        <v>750129.76100000006</v>
      </c>
      <c r="F397">
        <v>84787427.831</v>
      </c>
      <c r="G397">
        <f t="shared" si="12"/>
        <v>1.0587284202943781</v>
      </c>
      <c r="H397">
        <f t="shared" si="13"/>
        <v>0.73660014612644487</v>
      </c>
    </row>
    <row r="398" spans="1:8" x14ac:dyDescent="0.25">
      <c r="A398" s="5">
        <v>41701</v>
      </c>
      <c r="B398">
        <v>80933642.370000005</v>
      </c>
      <c r="C398">
        <v>21831339.190000001</v>
      </c>
      <c r="D398">
        <v>63176486.719999999</v>
      </c>
      <c r="E398">
        <v>759339.82700000005</v>
      </c>
      <c r="F398">
        <v>85767165.737000003</v>
      </c>
      <c r="G398">
        <f t="shared" si="12"/>
        <v>1.0597220540860233</v>
      </c>
      <c r="H398">
        <f t="shared" si="13"/>
        <v>0.73660457562194603</v>
      </c>
    </row>
    <row r="399" spans="1:8" x14ac:dyDescent="0.25">
      <c r="A399" s="5">
        <v>41702</v>
      </c>
      <c r="B399">
        <v>81738440.120000005</v>
      </c>
      <c r="C399">
        <v>22077460.59</v>
      </c>
      <c r="D399">
        <v>63895515.869999997</v>
      </c>
      <c r="E399">
        <v>766826.35900000005</v>
      </c>
      <c r="F399">
        <v>86739802.818999991</v>
      </c>
      <c r="G399">
        <f t="shared" si="12"/>
        <v>1.0611874008319402</v>
      </c>
      <c r="H399">
        <f t="shared" si="13"/>
        <v>0.73663432234600323</v>
      </c>
    </row>
    <row r="400" spans="1:8" x14ac:dyDescent="0.25">
      <c r="A400" s="5">
        <v>41703</v>
      </c>
      <c r="B400">
        <v>82602164.120000005</v>
      </c>
      <c r="C400">
        <v>22309473.59</v>
      </c>
      <c r="D400">
        <v>64636698.850000001</v>
      </c>
      <c r="E400">
        <v>773261.27200000011</v>
      </c>
      <c r="F400">
        <v>87719433.712000012</v>
      </c>
      <c r="G400">
        <f t="shared" si="12"/>
        <v>1.0619507932572554</v>
      </c>
      <c r="H400">
        <f t="shared" si="13"/>
        <v>0.73685722894900207</v>
      </c>
    </row>
    <row r="401" spans="1:8" x14ac:dyDescent="0.25">
      <c r="A401" s="5">
        <v>41704</v>
      </c>
      <c r="B401">
        <v>83491589.680000007</v>
      </c>
      <c r="C401">
        <v>22559272.039999999</v>
      </c>
      <c r="D401">
        <v>65411795.630000003</v>
      </c>
      <c r="E401">
        <v>782322.55099999998</v>
      </c>
      <c r="F401">
        <v>88753390.221000001</v>
      </c>
      <c r="G401">
        <f t="shared" si="12"/>
        <v>1.0630219230603586</v>
      </c>
      <c r="H401">
        <f t="shared" si="13"/>
        <v>0.73700616356312298</v>
      </c>
    </row>
    <row r="402" spans="1:8" x14ac:dyDescent="0.25">
      <c r="A402" s="5">
        <v>41705</v>
      </c>
      <c r="B402">
        <v>84377757.099999994</v>
      </c>
      <c r="C402">
        <v>22828937.690000001</v>
      </c>
      <c r="D402">
        <v>66184324.420000002</v>
      </c>
      <c r="E402">
        <v>789941.63</v>
      </c>
      <c r="F402">
        <v>89803203.739999995</v>
      </c>
      <c r="G402">
        <f t="shared" si="12"/>
        <v>1.064299488709685</v>
      </c>
      <c r="H402">
        <f t="shared" si="13"/>
        <v>0.73699290964739028</v>
      </c>
    </row>
    <row r="403" spans="1:8" x14ac:dyDescent="0.25">
      <c r="A403" s="5">
        <v>41706</v>
      </c>
      <c r="B403">
        <v>85269456.180000007</v>
      </c>
      <c r="C403">
        <v>23090497.190000001</v>
      </c>
      <c r="D403">
        <v>66984925.020000003</v>
      </c>
      <c r="E403">
        <v>796451.66500000004</v>
      </c>
      <c r="F403">
        <v>90871873.875</v>
      </c>
      <c r="G403">
        <f t="shared" si="12"/>
        <v>1.0657025146633226</v>
      </c>
      <c r="H403">
        <f t="shared" si="13"/>
        <v>0.73713594937133131</v>
      </c>
    </row>
    <row r="404" spans="1:8" x14ac:dyDescent="0.25">
      <c r="A404" s="5">
        <v>41707</v>
      </c>
      <c r="B404">
        <v>86133433.659999996</v>
      </c>
      <c r="C404">
        <v>23362573.190000001</v>
      </c>
      <c r="D404">
        <v>67720164.049999997</v>
      </c>
      <c r="E404">
        <v>803289.93900000001</v>
      </c>
      <c r="F404">
        <v>91886027.17899999</v>
      </c>
      <c r="G404">
        <f t="shared" si="12"/>
        <v>1.0667869986665988</v>
      </c>
      <c r="H404">
        <f t="shared" si="13"/>
        <v>0.73700176326131384</v>
      </c>
    </row>
    <row r="405" spans="1:8" x14ac:dyDescent="0.25">
      <c r="A405" s="5">
        <v>41708</v>
      </c>
      <c r="B405">
        <v>87010166.909999996</v>
      </c>
      <c r="C405">
        <v>23624954.440000001</v>
      </c>
      <c r="D405">
        <v>68464127.810000002</v>
      </c>
      <c r="E405">
        <v>813844.473</v>
      </c>
      <c r="F405">
        <v>92902926.72299999</v>
      </c>
      <c r="G405">
        <f t="shared" si="12"/>
        <v>1.0677249570052572</v>
      </c>
      <c r="H405">
        <f t="shared" si="13"/>
        <v>0.73694263706172702</v>
      </c>
    </row>
    <row r="406" spans="1:8" x14ac:dyDescent="0.25">
      <c r="A406" s="5">
        <v>41709</v>
      </c>
      <c r="B406">
        <v>87855176.810000002</v>
      </c>
      <c r="C406">
        <v>23902542.239999998</v>
      </c>
      <c r="D406">
        <v>69167768.670000002</v>
      </c>
      <c r="E406">
        <v>827342.69700000004</v>
      </c>
      <c r="F406">
        <v>93897653.607000008</v>
      </c>
      <c r="G406">
        <f t="shared" si="12"/>
        <v>1.0687776977567045</v>
      </c>
      <c r="H406">
        <f t="shared" si="13"/>
        <v>0.73662936200190188</v>
      </c>
    </row>
    <row r="407" spans="1:8" x14ac:dyDescent="0.25">
      <c r="A407" s="5">
        <v>41710</v>
      </c>
      <c r="B407">
        <v>88712139.450000003</v>
      </c>
      <c r="C407">
        <v>24187149.739999998</v>
      </c>
      <c r="D407">
        <v>69882774.980000004</v>
      </c>
      <c r="E407">
        <v>843158.853</v>
      </c>
      <c r="F407">
        <v>94913083.572999999</v>
      </c>
      <c r="G407">
        <f t="shared" si="12"/>
        <v>1.0698996119521498</v>
      </c>
      <c r="H407">
        <f t="shared" si="13"/>
        <v>0.73628178907759789</v>
      </c>
    </row>
    <row r="408" spans="1:8" x14ac:dyDescent="0.25">
      <c r="A408" s="5">
        <v>41711</v>
      </c>
      <c r="B408">
        <v>89534831.469999999</v>
      </c>
      <c r="C408">
        <v>24479762.989999998</v>
      </c>
      <c r="D408">
        <v>70582979.730000004</v>
      </c>
      <c r="E408">
        <v>856620.70400000003</v>
      </c>
      <c r="F408">
        <v>95919363.423999995</v>
      </c>
      <c r="G408">
        <f t="shared" si="12"/>
        <v>1.07130780110017</v>
      </c>
      <c r="H408">
        <f t="shared" si="13"/>
        <v>0.73585746621353654</v>
      </c>
    </row>
    <row r="409" spans="1:8" x14ac:dyDescent="0.25">
      <c r="A409" s="5">
        <v>41712</v>
      </c>
      <c r="B409">
        <v>90308559.650000006</v>
      </c>
      <c r="C409">
        <v>24748412.390000001</v>
      </c>
      <c r="D409">
        <v>71242573.069999993</v>
      </c>
      <c r="E409">
        <v>871744.67099999997</v>
      </c>
      <c r="F409">
        <v>96862730.130999997</v>
      </c>
      <c r="G409">
        <f t="shared" si="12"/>
        <v>1.0725752963661623</v>
      </c>
      <c r="H409">
        <f t="shared" si="13"/>
        <v>0.73550036194157908</v>
      </c>
    </row>
    <row r="410" spans="1:8" x14ac:dyDescent="0.25">
      <c r="A410" s="5">
        <v>41713</v>
      </c>
      <c r="B410">
        <v>91060402.989999995</v>
      </c>
      <c r="C410">
        <v>25019382.390000001</v>
      </c>
      <c r="D410">
        <v>71873986.189999998</v>
      </c>
      <c r="E410">
        <v>888819.77500000002</v>
      </c>
      <c r="F410">
        <v>97782188.355000004</v>
      </c>
      <c r="G410">
        <f t="shared" si="12"/>
        <v>1.073816775945283</v>
      </c>
      <c r="H410">
        <f t="shared" si="13"/>
        <v>0.73504170237078548</v>
      </c>
    </row>
    <row r="411" spans="1:8" x14ac:dyDescent="0.25">
      <c r="A411" s="5">
        <v>41714</v>
      </c>
      <c r="B411">
        <v>91801759.069999993</v>
      </c>
      <c r="C411">
        <v>25284213.890000001</v>
      </c>
      <c r="D411">
        <v>72481061.760000005</v>
      </c>
      <c r="E411">
        <v>904307.71799999988</v>
      </c>
      <c r="F411">
        <v>98669583.367999986</v>
      </c>
      <c r="G411">
        <f t="shared" si="12"/>
        <v>1.0748114673136404</v>
      </c>
      <c r="H411">
        <f t="shared" si="13"/>
        <v>0.73458364052955649</v>
      </c>
    </row>
    <row r="412" spans="1:8" x14ac:dyDescent="0.25">
      <c r="A412" s="5">
        <v>41715</v>
      </c>
      <c r="B412">
        <v>92535805</v>
      </c>
      <c r="C412">
        <v>25550367.890000001</v>
      </c>
      <c r="D412">
        <v>73082604.689999998</v>
      </c>
      <c r="E412">
        <v>916184.86499999999</v>
      </c>
      <c r="F412">
        <v>99549157.444999993</v>
      </c>
      <c r="G412">
        <f t="shared" si="12"/>
        <v>1.0757906892904858</v>
      </c>
      <c r="H412">
        <f t="shared" si="13"/>
        <v>0.73413584369488483</v>
      </c>
    </row>
    <row r="413" spans="1:8" x14ac:dyDescent="0.25">
      <c r="A413" s="5">
        <v>41716</v>
      </c>
      <c r="B413">
        <v>93245757.480000004</v>
      </c>
      <c r="C413">
        <v>25820088.59</v>
      </c>
      <c r="D413">
        <v>73657282.920000002</v>
      </c>
      <c r="E413">
        <v>929430.446</v>
      </c>
      <c r="F413">
        <v>100406801.956</v>
      </c>
      <c r="G413">
        <f t="shared" si="12"/>
        <v>1.0767975366336204</v>
      </c>
      <c r="H413">
        <f t="shared" si="13"/>
        <v>0.73358857652171716</v>
      </c>
    </row>
    <row r="414" spans="1:8" x14ac:dyDescent="0.25">
      <c r="A414" s="5">
        <v>41717</v>
      </c>
      <c r="B414">
        <v>93928302.010000005</v>
      </c>
      <c r="C414">
        <v>26102298.489999998</v>
      </c>
      <c r="D414">
        <v>74199980.840000004</v>
      </c>
      <c r="E414">
        <v>944908.16299999994</v>
      </c>
      <c r="F414">
        <v>101247187.49299999</v>
      </c>
      <c r="G414">
        <f t="shared" si="12"/>
        <v>1.0779199168555265</v>
      </c>
      <c r="H414">
        <f t="shared" si="13"/>
        <v>0.73285967420211084</v>
      </c>
    </row>
    <row r="415" spans="1:8" x14ac:dyDescent="0.25">
      <c r="A415" s="5">
        <v>41718</v>
      </c>
      <c r="B415">
        <v>94576203.159999996</v>
      </c>
      <c r="C415">
        <v>26375248.84</v>
      </c>
      <c r="D415">
        <v>74723343.629999995</v>
      </c>
      <c r="E415">
        <v>962572.96500000008</v>
      </c>
      <c r="F415">
        <v>102061165.435</v>
      </c>
      <c r="G415">
        <f t="shared" si="12"/>
        <v>1.0791421311589053</v>
      </c>
      <c r="H415">
        <f t="shared" si="13"/>
        <v>0.73214276273955814</v>
      </c>
    </row>
    <row r="416" spans="1:8" x14ac:dyDescent="0.25">
      <c r="A416" s="5">
        <v>41719</v>
      </c>
      <c r="B416">
        <v>95174899.670000002</v>
      </c>
      <c r="C416">
        <v>26646182.039999999</v>
      </c>
      <c r="D416">
        <v>75149788.969999999</v>
      </c>
      <c r="E416">
        <v>981157.63399999996</v>
      </c>
      <c r="F416">
        <v>102777128.64399999</v>
      </c>
      <c r="G416">
        <f t="shared" si="12"/>
        <v>1.0798764064933002</v>
      </c>
      <c r="H416">
        <f t="shared" si="13"/>
        <v>0.73119175405555714</v>
      </c>
    </row>
    <row r="417" spans="1:8" x14ac:dyDescent="0.25">
      <c r="A417" s="5">
        <v>41720</v>
      </c>
      <c r="B417">
        <v>95766672.069999993</v>
      </c>
      <c r="C417">
        <v>26899053.039999999</v>
      </c>
      <c r="D417">
        <v>75605984.569999993</v>
      </c>
      <c r="E417">
        <v>995260.75099999993</v>
      </c>
      <c r="F417">
        <v>103500298.361</v>
      </c>
      <c r="G417">
        <f t="shared" si="12"/>
        <v>1.080754881879441</v>
      </c>
      <c r="H417">
        <f t="shared" si="13"/>
        <v>0.73049049874516225</v>
      </c>
    </row>
    <row r="418" spans="1:8" x14ac:dyDescent="0.25">
      <c r="A418" s="5">
        <v>41721</v>
      </c>
      <c r="B418">
        <v>96316992.409999996</v>
      </c>
      <c r="C418">
        <v>27152620.539999999</v>
      </c>
      <c r="D418">
        <v>76045404.519999996</v>
      </c>
      <c r="E418">
        <v>1011308.5029999999</v>
      </c>
      <c r="F418">
        <v>104209333.56299999</v>
      </c>
      <c r="G418">
        <f t="shared" si="12"/>
        <v>1.0819413164335951</v>
      </c>
      <c r="H418">
        <f t="shared" si="13"/>
        <v>0.72973698151544719</v>
      </c>
    </row>
    <row r="419" spans="1:8" x14ac:dyDescent="0.25">
      <c r="A419" s="5">
        <v>41722</v>
      </c>
      <c r="B419">
        <v>96898899.75</v>
      </c>
      <c r="C419">
        <v>27421510.640000001</v>
      </c>
      <c r="D419">
        <v>76450706.099999994</v>
      </c>
      <c r="E419">
        <v>1025546.1749999999</v>
      </c>
      <c r="F419">
        <v>104897762.91500001</v>
      </c>
      <c r="G419">
        <f t="shared" si="12"/>
        <v>1.0825485447784975</v>
      </c>
      <c r="H419">
        <f t="shared" si="13"/>
        <v>0.72881159688742814</v>
      </c>
    </row>
    <row r="420" spans="1:8" x14ac:dyDescent="0.25">
      <c r="A420" s="5">
        <v>41723</v>
      </c>
      <c r="B420">
        <v>97440080.049999997</v>
      </c>
      <c r="C420">
        <v>27691966.140000001</v>
      </c>
      <c r="D420">
        <v>76803225.400000006</v>
      </c>
      <c r="E420">
        <v>1039945.507</v>
      </c>
      <c r="F420">
        <v>105535137.04700001</v>
      </c>
      <c r="G420">
        <f t="shared" si="12"/>
        <v>1.0830772818828365</v>
      </c>
      <c r="H420">
        <f t="shared" si="13"/>
        <v>0.72775027871329467</v>
      </c>
    </row>
    <row r="421" spans="1:8" x14ac:dyDescent="0.25">
      <c r="A421" s="5">
        <v>41724</v>
      </c>
      <c r="B421">
        <v>97927168.930000007</v>
      </c>
      <c r="C421">
        <v>27949723.84</v>
      </c>
      <c r="D421">
        <v>77155801.370000005</v>
      </c>
      <c r="E421">
        <v>1053309.18</v>
      </c>
      <c r="F421">
        <v>106158834.39</v>
      </c>
      <c r="G421">
        <f t="shared" si="12"/>
        <v>1.0840590568474835</v>
      </c>
      <c r="H421">
        <f t="shared" si="13"/>
        <v>0.72679586031012378</v>
      </c>
    </row>
    <row r="422" spans="1:8" x14ac:dyDescent="0.25">
      <c r="A422" s="5">
        <v>41725</v>
      </c>
      <c r="B422">
        <v>98401985.239999995</v>
      </c>
      <c r="C422">
        <v>28187799.190000001</v>
      </c>
      <c r="D422">
        <v>77502522.269999996</v>
      </c>
      <c r="E422">
        <v>1065916.22</v>
      </c>
      <c r="F422">
        <v>106756237.68000001</v>
      </c>
      <c r="G422">
        <f t="shared" si="12"/>
        <v>1.0848992265717423</v>
      </c>
      <c r="H422">
        <f t="shared" si="13"/>
        <v>0.72597652328581008</v>
      </c>
    </row>
    <row r="423" spans="1:8" x14ac:dyDescent="0.25">
      <c r="A423" s="5">
        <v>41726</v>
      </c>
      <c r="B423">
        <v>98834153.579999998</v>
      </c>
      <c r="C423">
        <v>28450167.59</v>
      </c>
      <c r="D423">
        <v>77766081.200000003</v>
      </c>
      <c r="E423">
        <v>1073444.6529999999</v>
      </c>
      <c r="F423">
        <v>107289693.44299999</v>
      </c>
      <c r="G423">
        <f t="shared" si="12"/>
        <v>1.0855528130380128</v>
      </c>
      <c r="H423">
        <f t="shared" si="13"/>
        <v>0.72482340758401875</v>
      </c>
    </row>
    <row r="424" spans="1:8" x14ac:dyDescent="0.25">
      <c r="A424" s="5">
        <v>41727</v>
      </c>
      <c r="B424">
        <v>99249060.579999998</v>
      </c>
      <c r="C424">
        <v>28693105.390000001</v>
      </c>
      <c r="D424">
        <v>78014586.030000001</v>
      </c>
      <c r="E424">
        <v>1086843.3959999999</v>
      </c>
      <c r="F424">
        <v>107794534.816</v>
      </c>
      <c r="G424">
        <f t="shared" si="12"/>
        <v>1.0861013110457796</v>
      </c>
      <c r="H424">
        <f t="shared" si="13"/>
        <v>0.72373415000275376</v>
      </c>
    </row>
    <row r="425" spans="1:8" x14ac:dyDescent="0.25">
      <c r="A425" s="5">
        <v>41728</v>
      </c>
      <c r="B425">
        <v>99660824.260000005</v>
      </c>
      <c r="C425">
        <v>28951713.690000001</v>
      </c>
      <c r="D425">
        <v>78230688.180000007</v>
      </c>
      <c r="E425">
        <v>1101260.156</v>
      </c>
      <c r="F425">
        <v>108283662.02600001</v>
      </c>
      <c r="G425">
        <f t="shared" si="12"/>
        <v>1.0865218387468312</v>
      </c>
      <c r="H425">
        <f t="shared" si="13"/>
        <v>0.72246068073700742</v>
      </c>
    </row>
    <row r="426" spans="1:8" x14ac:dyDescent="0.25">
      <c r="A426" s="5">
        <v>41729</v>
      </c>
      <c r="B426">
        <v>100058501.2</v>
      </c>
      <c r="C426">
        <v>29224200.940000001</v>
      </c>
      <c r="D426">
        <v>78547523.849999994</v>
      </c>
      <c r="E426">
        <v>1115463.2510000002</v>
      </c>
      <c r="F426">
        <v>108887188.04100001</v>
      </c>
      <c r="G426">
        <f t="shared" si="12"/>
        <v>1.0882352497300849</v>
      </c>
      <c r="H426">
        <f t="shared" si="13"/>
        <v>0.7213660786283137</v>
      </c>
    </row>
    <row r="427" spans="1:8" x14ac:dyDescent="0.25">
      <c r="A427" s="5">
        <v>41730</v>
      </c>
      <c r="B427">
        <v>100419036.97</v>
      </c>
      <c r="C427">
        <v>29449209.239999998</v>
      </c>
      <c r="D427">
        <v>78741043.599999994</v>
      </c>
      <c r="E427">
        <v>1127282.463</v>
      </c>
      <c r="F427">
        <v>109317535.303</v>
      </c>
      <c r="G427">
        <f t="shared" si="12"/>
        <v>1.0886136593369085</v>
      </c>
      <c r="H427">
        <f t="shared" si="13"/>
        <v>0.72029655061056885</v>
      </c>
    </row>
    <row r="428" spans="1:8" x14ac:dyDescent="0.25">
      <c r="A428" s="5">
        <v>41731</v>
      </c>
      <c r="B428">
        <v>100769857.38</v>
      </c>
      <c r="C428">
        <v>29703746.239999998</v>
      </c>
      <c r="D428">
        <v>78900123.569999993</v>
      </c>
      <c r="E428">
        <v>1137813.8560000001</v>
      </c>
      <c r="F428">
        <v>109741683.66600001</v>
      </c>
      <c r="G428">
        <f t="shared" si="12"/>
        <v>1.0890328369937801</v>
      </c>
      <c r="H428">
        <f t="shared" si="13"/>
        <v>0.71896221138845806</v>
      </c>
    </row>
    <row r="429" spans="1:8" x14ac:dyDescent="0.25">
      <c r="A429" s="5">
        <v>41732</v>
      </c>
      <c r="B429">
        <v>101081461.42</v>
      </c>
      <c r="C429">
        <v>29971358.640000001</v>
      </c>
      <c r="D429">
        <v>78992437.349999994</v>
      </c>
      <c r="E429">
        <v>1146461.72</v>
      </c>
      <c r="F429">
        <v>110110257.70999999</v>
      </c>
      <c r="G429">
        <f t="shared" si="12"/>
        <v>1.0893219801451501</v>
      </c>
      <c r="H429">
        <f t="shared" si="13"/>
        <v>0.71739399210239119</v>
      </c>
    </row>
    <row r="430" spans="1:8" x14ac:dyDescent="0.25">
      <c r="A430" s="5">
        <v>41733</v>
      </c>
      <c r="B430">
        <v>101372512.22</v>
      </c>
      <c r="C430">
        <v>30243320.84</v>
      </c>
      <c r="D430">
        <v>79056962.319999993</v>
      </c>
      <c r="E430">
        <v>1163014.6040000001</v>
      </c>
      <c r="F430">
        <v>110463297.764</v>
      </c>
      <c r="G430">
        <f t="shared" si="12"/>
        <v>1.0896770272820215</v>
      </c>
      <c r="H430">
        <f t="shared" si="13"/>
        <v>0.71568533549398217</v>
      </c>
    </row>
    <row r="431" spans="1:8" x14ac:dyDescent="0.25">
      <c r="A431" s="5">
        <v>41734</v>
      </c>
      <c r="B431">
        <v>101625807.43000001</v>
      </c>
      <c r="C431">
        <v>30532050.989999998</v>
      </c>
      <c r="D431">
        <v>79104713.030000001</v>
      </c>
      <c r="E431">
        <v>1177845.0279999999</v>
      </c>
      <c r="F431">
        <v>110814609.04799999</v>
      </c>
      <c r="G431">
        <f t="shared" si="12"/>
        <v>1.0904179937200424</v>
      </c>
      <c r="H431">
        <f t="shared" si="13"/>
        <v>0.71384733213050755</v>
      </c>
    </row>
    <row r="432" spans="1:8" x14ac:dyDescent="0.25">
      <c r="A432" s="5">
        <v>41735</v>
      </c>
      <c r="B432">
        <v>101839938.89</v>
      </c>
      <c r="C432">
        <v>30791378.09</v>
      </c>
      <c r="D432">
        <v>79104742.019999996</v>
      </c>
      <c r="E432">
        <v>1194414.9110000001</v>
      </c>
      <c r="F432">
        <v>111090535.021</v>
      </c>
      <c r="G432">
        <f t="shared" si="12"/>
        <v>1.0908346590917715</v>
      </c>
      <c r="H432">
        <f t="shared" si="13"/>
        <v>0.71207454356976885</v>
      </c>
    </row>
    <row r="433" spans="1:8" x14ac:dyDescent="0.25">
      <c r="A433" s="5">
        <v>41736</v>
      </c>
      <c r="B433">
        <v>102063992.77</v>
      </c>
      <c r="C433">
        <v>31051390.289999999</v>
      </c>
      <c r="D433">
        <v>79078556.049999997</v>
      </c>
      <c r="E433">
        <v>1209461.9720000001</v>
      </c>
      <c r="F433">
        <v>111339408.31200001</v>
      </c>
      <c r="G433">
        <f t="shared" si="12"/>
        <v>1.0908784311711384</v>
      </c>
      <c r="H433">
        <f t="shared" si="13"/>
        <v>0.71024767644177444</v>
      </c>
    </row>
    <row r="434" spans="1:8" x14ac:dyDescent="0.25">
      <c r="A434" s="5">
        <v>41737</v>
      </c>
      <c r="B434">
        <v>102241038.87</v>
      </c>
      <c r="C434">
        <v>31331735.890000001</v>
      </c>
      <c r="D434">
        <v>79014110.25</v>
      </c>
      <c r="E434">
        <v>1224323.156</v>
      </c>
      <c r="F434">
        <v>111570169.296</v>
      </c>
      <c r="G434">
        <f t="shared" si="12"/>
        <v>1.0912464361582048</v>
      </c>
      <c r="H434">
        <f t="shared" si="13"/>
        <v>0.70820104288246166</v>
      </c>
    </row>
    <row r="435" spans="1:8" x14ac:dyDescent="0.25">
      <c r="A435" s="5">
        <v>41738</v>
      </c>
      <c r="B435">
        <v>102403744.64</v>
      </c>
      <c r="C435">
        <v>31618828.940000001</v>
      </c>
      <c r="D435">
        <v>78937983.280000001</v>
      </c>
      <c r="E435">
        <v>1240481.537</v>
      </c>
      <c r="F435">
        <v>111797293.75700001</v>
      </c>
      <c r="G435">
        <f t="shared" si="12"/>
        <v>1.0917305236251174</v>
      </c>
      <c r="H435">
        <f t="shared" si="13"/>
        <v>0.7060813426448207</v>
      </c>
    </row>
    <row r="436" spans="1:8" x14ac:dyDescent="0.25">
      <c r="A436" s="5">
        <v>41739</v>
      </c>
      <c r="B436">
        <v>102552550.45999999</v>
      </c>
      <c r="C436">
        <v>31890943.640000001</v>
      </c>
      <c r="D436">
        <v>78846821.969999999</v>
      </c>
      <c r="E436">
        <v>1252452.081</v>
      </c>
      <c r="F436">
        <v>111990217.691</v>
      </c>
      <c r="G436">
        <f t="shared" si="12"/>
        <v>1.0920276208506499</v>
      </c>
      <c r="H436">
        <f t="shared" si="13"/>
        <v>0.70405097512670034</v>
      </c>
    </row>
    <row r="437" spans="1:8" x14ac:dyDescent="0.25">
      <c r="A437" s="5">
        <v>41740</v>
      </c>
      <c r="B437">
        <v>102654310.55</v>
      </c>
      <c r="C437">
        <v>32169993.539999999</v>
      </c>
      <c r="D437">
        <v>78648773.219999999</v>
      </c>
      <c r="E437">
        <v>1262342.807</v>
      </c>
      <c r="F437">
        <v>112081109.567</v>
      </c>
      <c r="G437">
        <f t="shared" si="12"/>
        <v>1.0918305229122207</v>
      </c>
      <c r="H437">
        <f t="shared" si="13"/>
        <v>0.70171301411845166</v>
      </c>
    </row>
    <row r="438" spans="1:8" x14ac:dyDescent="0.25">
      <c r="A438" s="5">
        <v>41741</v>
      </c>
      <c r="B438">
        <v>102705036.23</v>
      </c>
      <c r="C438">
        <v>32424158.039999999</v>
      </c>
      <c r="D438">
        <v>78490449.170000002</v>
      </c>
      <c r="E438">
        <v>1266519.7139999999</v>
      </c>
      <c r="F438">
        <v>112181126.92399999</v>
      </c>
      <c r="G438">
        <f t="shared" si="12"/>
        <v>1.0922651024899988</v>
      </c>
      <c r="H438">
        <f t="shared" si="13"/>
        <v>0.69967606247328384</v>
      </c>
    </row>
    <row r="439" spans="1:8" x14ac:dyDescent="0.25">
      <c r="A439" s="5">
        <v>41742</v>
      </c>
      <c r="B439">
        <v>102721542.73999999</v>
      </c>
      <c r="C439">
        <v>32648535.539999999</v>
      </c>
      <c r="D439">
        <v>78310969.439999998</v>
      </c>
      <c r="E439">
        <v>1272122.5010000002</v>
      </c>
      <c r="F439">
        <v>112231627.48100001</v>
      </c>
      <c r="G439">
        <f t="shared" si="12"/>
        <v>1.0925812102050603</v>
      </c>
      <c r="H439">
        <f t="shared" si="13"/>
        <v>0.69776204085837989</v>
      </c>
    </row>
    <row r="440" spans="1:8" x14ac:dyDescent="0.25">
      <c r="A440" s="5">
        <v>41743</v>
      </c>
      <c r="B440">
        <v>102727775.34</v>
      </c>
      <c r="C440">
        <v>32884785.239999998</v>
      </c>
      <c r="D440">
        <v>78083142.909999996</v>
      </c>
      <c r="E440">
        <v>1277072.281</v>
      </c>
      <c r="F440">
        <v>112245000.43100001</v>
      </c>
      <c r="G440">
        <f t="shared" si="12"/>
        <v>1.0926451006994036</v>
      </c>
      <c r="H440">
        <f t="shared" si="13"/>
        <v>0.69564918357321215</v>
      </c>
    </row>
    <row r="441" spans="1:8" x14ac:dyDescent="0.25">
      <c r="A441" s="5">
        <v>41744</v>
      </c>
      <c r="B441">
        <v>102731953.83</v>
      </c>
      <c r="C441">
        <v>33109000.039999999</v>
      </c>
      <c r="D441">
        <v>77839537.590000004</v>
      </c>
      <c r="E441">
        <v>1283072.307</v>
      </c>
      <c r="F441">
        <v>112231609.93700001</v>
      </c>
      <c r="G441">
        <f t="shared" si="12"/>
        <v>1.0924703147641868</v>
      </c>
      <c r="H441">
        <f t="shared" si="13"/>
        <v>0.69356162344721228</v>
      </c>
    </row>
    <row r="442" spans="1:8" x14ac:dyDescent="0.25">
      <c r="A442" s="5">
        <v>41745</v>
      </c>
      <c r="B442">
        <v>102750010.20999999</v>
      </c>
      <c r="C442">
        <v>33341276.34</v>
      </c>
      <c r="D442">
        <v>77581348.069999993</v>
      </c>
      <c r="E442">
        <v>1287555.567</v>
      </c>
      <c r="F442">
        <v>112210179.97700001</v>
      </c>
      <c r="G442">
        <f t="shared" si="12"/>
        <v>1.0920697696055248</v>
      </c>
      <c r="H442">
        <f t="shared" si="13"/>
        <v>0.69139313461489882</v>
      </c>
    </row>
    <row r="443" spans="1:8" x14ac:dyDescent="0.25">
      <c r="A443" s="5">
        <v>41746</v>
      </c>
      <c r="B443">
        <v>102782119.16</v>
      </c>
      <c r="C443">
        <v>33595151.640000001</v>
      </c>
      <c r="D443">
        <v>77346806.680000007</v>
      </c>
      <c r="E443">
        <v>1292624.318</v>
      </c>
      <c r="F443">
        <v>112234582.638</v>
      </c>
      <c r="G443">
        <f t="shared" si="12"/>
        <v>1.0919660302322181</v>
      </c>
      <c r="H443">
        <f t="shared" si="13"/>
        <v>0.68915306549919131</v>
      </c>
    </row>
    <row r="444" spans="1:8" x14ac:dyDescent="0.25">
      <c r="A444" s="5">
        <v>41747</v>
      </c>
      <c r="B444">
        <v>102834293.72</v>
      </c>
      <c r="C444">
        <v>33854320.340000004</v>
      </c>
      <c r="D444">
        <v>77137889.859999999</v>
      </c>
      <c r="E444">
        <v>1297186.764</v>
      </c>
      <c r="F444">
        <v>112289396.964</v>
      </c>
      <c r="G444">
        <f t="shared" si="12"/>
        <v>1.0919450399469326</v>
      </c>
      <c r="H444">
        <f t="shared" si="13"/>
        <v>0.68695613250759924</v>
      </c>
    </row>
    <row r="445" spans="1:8" x14ac:dyDescent="0.25">
      <c r="A445" s="5">
        <v>41748</v>
      </c>
      <c r="B445">
        <v>102914249.43000001</v>
      </c>
      <c r="C445">
        <v>34095821.939999998</v>
      </c>
      <c r="D445">
        <v>76956405.310000002</v>
      </c>
      <c r="E445">
        <v>1301772.5189999999</v>
      </c>
      <c r="F445">
        <v>112353999.76899999</v>
      </c>
      <c r="G445">
        <f t="shared" si="12"/>
        <v>1.0917244248613085</v>
      </c>
      <c r="H445">
        <f t="shared" si="13"/>
        <v>0.68494584499192279</v>
      </c>
    </row>
    <row r="446" spans="1:8" x14ac:dyDescent="0.25">
      <c r="A446" s="5">
        <v>41749</v>
      </c>
      <c r="B446">
        <v>102989627.91</v>
      </c>
      <c r="C446">
        <v>34332448.140000001</v>
      </c>
      <c r="D446">
        <v>76705078.469999999</v>
      </c>
      <c r="E446">
        <v>1304816.5049999999</v>
      </c>
      <c r="F446">
        <v>112342343.11499999</v>
      </c>
      <c r="G446">
        <f t="shared" si="12"/>
        <v>1.0908122050229476</v>
      </c>
      <c r="H446">
        <f t="shared" si="13"/>
        <v>0.68277976356145897</v>
      </c>
    </row>
    <row r="447" spans="1:8" x14ac:dyDescent="0.25">
      <c r="A447" s="5">
        <v>41750</v>
      </c>
      <c r="B447">
        <v>103071725.59999999</v>
      </c>
      <c r="C447">
        <v>34571736.840000004</v>
      </c>
      <c r="D447">
        <v>76494689.980000004</v>
      </c>
      <c r="E447">
        <v>1305827.983</v>
      </c>
      <c r="F447">
        <v>112372254.80299999</v>
      </c>
      <c r="G447">
        <f t="shared" si="12"/>
        <v>1.090233564528583</v>
      </c>
      <c r="H447">
        <f t="shared" si="13"/>
        <v>0.68072577269276113</v>
      </c>
    </row>
    <row r="448" spans="1:8" x14ac:dyDescent="0.25">
      <c r="A448" s="5">
        <v>41751</v>
      </c>
      <c r="B448">
        <v>103155913.95999999</v>
      </c>
      <c r="C448">
        <v>34811294.240000002</v>
      </c>
      <c r="D448">
        <v>76439593.010000005</v>
      </c>
      <c r="E448">
        <v>1306995.459</v>
      </c>
      <c r="F448">
        <v>112557882.70899999</v>
      </c>
      <c r="G448">
        <f t="shared" si="12"/>
        <v>1.0911432838707216</v>
      </c>
      <c r="H448">
        <f t="shared" si="13"/>
        <v>0.6791136362046013</v>
      </c>
    </row>
    <row r="449" spans="1:8" x14ac:dyDescent="0.25">
      <c r="A449" s="5">
        <v>41752</v>
      </c>
      <c r="B449">
        <v>103229117.93000001</v>
      </c>
      <c r="C449">
        <v>35051969.240000002</v>
      </c>
      <c r="D449">
        <v>76282391.310000002</v>
      </c>
      <c r="E449">
        <v>1308008.7209999999</v>
      </c>
      <c r="F449">
        <v>112642369.271</v>
      </c>
      <c r="G449">
        <f t="shared" si="12"/>
        <v>1.0911879470614401</v>
      </c>
      <c r="H449">
        <f t="shared" si="13"/>
        <v>0.67720868980016258</v>
      </c>
    </row>
    <row r="450" spans="1:8" x14ac:dyDescent="0.25">
      <c r="A450" s="5">
        <v>41753</v>
      </c>
      <c r="B450">
        <v>103301784.02</v>
      </c>
      <c r="C450">
        <v>35264786.240000002</v>
      </c>
      <c r="D450">
        <v>76128447.049999997</v>
      </c>
      <c r="E450">
        <v>1309579.6329999999</v>
      </c>
      <c r="F450">
        <v>112702812.92299999</v>
      </c>
      <c r="G450">
        <f t="shared" si="12"/>
        <v>1.0910054844859203</v>
      </c>
      <c r="H450">
        <f t="shared" si="13"/>
        <v>0.67547956502214301</v>
      </c>
    </row>
    <row r="451" spans="1:8" x14ac:dyDescent="0.25">
      <c r="A451" s="5">
        <v>41754</v>
      </c>
      <c r="B451">
        <v>103365243.19</v>
      </c>
      <c r="C451">
        <v>35493937.740000002</v>
      </c>
      <c r="D451">
        <v>75941523.349999994</v>
      </c>
      <c r="E451">
        <v>1311202.318</v>
      </c>
      <c r="F451">
        <v>112746663.40799999</v>
      </c>
      <c r="G451">
        <f t="shared" ref="G451:G514" si="14">IFERROR(F451/B451,"")</f>
        <v>1.090759910473539</v>
      </c>
      <c r="H451">
        <f t="shared" ref="H451:H514" si="15">IFERROR(D451/F451,"")</f>
        <v>0.67355894227386537</v>
      </c>
    </row>
    <row r="452" spans="1:8" x14ac:dyDescent="0.25">
      <c r="A452" s="5">
        <v>41755</v>
      </c>
      <c r="B452">
        <v>103427858.93000001</v>
      </c>
      <c r="C452">
        <v>35728208.490000002</v>
      </c>
      <c r="D452">
        <v>75748608.5</v>
      </c>
      <c r="E452">
        <v>1318446.733</v>
      </c>
      <c r="F452">
        <v>112795263.72299999</v>
      </c>
      <c r="G452">
        <f t="shared" si="14"/>
        <v>1.0905694547862568</v>
      </c>
      <c r="H452">
        <f t="shared" si="15"/>
        <v>0.67155841477547928</v>
      </c>
    </row>
    <row r="453" spans="1:8" x14ac:dyDescent="0.25">
      <c r="A453" s="5">
        <v>41756</v>
      </c>
      <c r="B453">
        <v>103479103.93000001</v>
      </c>
      <c r="C453">
        <v>35979108.740000002</v>
      </c>
      <c r="D453">
        <v>75554391.439999998</v>
      </c>
      <c r="E453">
        <v>1325057.2030000002</v>
      </c>
      <c r="F453">
        <v>112858557.38299999</v>
      </c>
      <c r="G453">
        <f t="shared" si="14"/>
        <v>1.0906410385940803</v>
      </c>
      <c r="H453">
        <f t="shared" si="15"/>
        <v>0.66946090036926909</v>
      </c>
    </row>
    <row r="454" spans="1:8" x14ac:dyDescent="0.25">
      <c r="A454" s="5">
        <v>41757</v>
      </c>
      <c r="B454">
        <v>103519273.69</v>
      </c>
      <c r="C454">
        <v>36228184.189999998</v>
      </c>
      <c r="D454">
        <v>75337578.379999995</v>
      </c>
      <c r="E454">
        <v>1330431.51</v>
      </c>
      <c r="F454">
        <v>112896194.08</v>
      </c>
      <c r="G454">
        <f t="shared" si="14"/>
        <v>1.0905813966400135</v>
      </c>
      <c r="H454">
        <f t="shared" si="15"/>
        <v>0.66731725541265474</v>
      </c>
    </row>
    <row r="455" spans="1:8" x14ac:dyDescent="0.25">
      <c r="A455" s="5">
        <v>41758</v>
      </c>
      <c r="B455">
        <v>103551674.65000001</v>
      </c>
      <c r="C455">
        <v>36483438.439999998</v>
      </c>
      <c r="D455">
        <v>75117204.420000002</v>
      </c>
      <c r="E455">
        <v>1335790.6609999998</v>
      </c>
      <c r="F455">
        <v>112936433.521</v>
      </c>
      <c r="G455">
        <f t="shared" si="14"/>
        <v>1.0906287503579257</v>
      </c>
      <c r="H455">
        <f t="shared" si="15"/>
        <v>0.66512817943761537</v>
      </c>
    </row>
    <row r="456" spans="1:8" x14ac:dyDescent="0.25">
      <c r="A456" s="5">
        <v>41759</v>
      </c>
      <c r="B456">
        <v>103573503.69</v>
      </c>
      <c r="C456">
        <v>36730145.689999998</v>
      </c>
      <c r="D456">
        <v>74898728.150000006</v>
      </c>
      <c r="E456">
        <v>1341095.277</v>
      </c>
      <c r="F456">
        <v>112969969.11700001</v>
      </c>
      <c r="G456">
        <f t="shared" si="14"/>
        <v>1.0907226760921793</v>
      </c>
      <c r="H456">
        <f t="shared" si="15"/>
        <v>0.66299680114481907</v>
      </c>
    </row>
    <row r="457" spans="1:8" x14ac:dyDescent="0.25">
      <c r="A457" s="5">
        <v>41760</v>
      </c>
      <c r="B457">
        <v>103598011.11</v>
      </c>
      <c r="C457">
        <v>36956615.439999998</v>
      </c>
      <c r="D457">
        <v>74629921.909999996</v>
      </c>
      <c r="E457">
        <v>1347909.9270000001</v>
      </c>
      <c r="F457">
        <v>112934447.27700001</v>
      </c>
      <c r="G457">
        <f t="shared" si="14"/>
        <v>1.0901217703599215</v>
      </c>
      <c r="H457">
        <f t="shared" si="15"/>
        <v>0.66082513979947521</v>
      </c>
    </row>
    <row r="458" spans="1:8" x14ac:dyDescent="0.25">
      <c r="A458" s="5">
        <v>41761</v>
      </c>
      <c r="B458">
        <v>103614817.15000001</v>
      </c>
      <c r="C458">
        <v>37200264.189999998</v>
      </c>
      <c r="D458">
        <v>74398527.870000005</v>
      </c>
      <c r="E458">
        <v>1351472.871</v>
      </c>
      <c r="F458">
        <v>112950264.93100001</v>
      </c>
      <c r="G458">
        <f t="shared" si="14"/>
        <v>1.090097613814107</v>
      </c>
      <c r="H458">
        <f t="shared" si="15"/>
        <v>0.65868396072775215</v>
      </c>
    </row>
    <row r="459" spans="1:8" x14ac:dyDescent="0.25">
      <c r="A459" s="5">
        <v>41762</v>
      </c>
      <c r="B459">
        <v>103627743.26000001</v>
      </c>
      <c r="C459">
        <v>37431240.840000004</v>
      </c>
      <c r="D459">
        <v>74162849.530000001</v>
      </c>
      <c r="E459">
        <v>1357234.574</v>
      </c>
      <c r="F459">
        <v>112951324.94399999</v>
      </c>
      <c r="G459">
        <f t="shared" si="14"/>
        <v>1.0899718684465347</v>
      </c>
      <c r="H459">
        <f t="shared" si="15"/>
        <v>0.65659123137129305</v>
      </c>
    </row>
    <row r="460" spans="1:8" x14ac:dyDescent="0.25">
      <c r="A460" s="5">
        <v>41763</v>
      </c>
      <c r="B460">
        <v>103634936.66</v>
      </c>
      <c r="C460">
        <v>37667720.340000004</v>
      </c>
      <c r="D460">
        <v>73922507.530000001</v>
      </c>
      <c r="E460">
        <v>1362798.65</v>
      </c>
      <c r="F460">
        <v>112953026.52</v>
      </c>
      <c r="G460">
        <f t="shared" si="14"/>
        <v>1.0899126313992964</v>
      </c>
      <c r="H460">
        <f t="shared" si="15"/>
        <v>0.65445353531019312</v>
      </c>
    </row>
    <row r="461" spans="1:8" x14ac:dyDescent="0.25">
      <c r="A461" s="5">
        <v>41764</v>
      </c>
      <c r="B461">
        <v>103644192.11</v>
      </c>
      <c r="C461">
        <v>37903911.640000001</v>
      </c>
      <c r="D461">
        <v>73671107.790000007</v>
      </c>
      <c r="E461">
        <v>1367949.1850000001</v>
      </c>
      <c r="F461">
        <v>112942968.61499999</v>
      </c>
      <c r="G461">
        <f t="shared" si="14"/>
        <v>1.0897182593225387</v>
      </c>
      <c r="H461">
        <f t="shared" si="15"/>
        <v>0.65228591645337475</v>
      </c>
    </row>
    <row r="462" spans="1:8" x14ac:dyDescent="0.25">
      <c r="A462" s="5">
        <v>41765</v>
      </c>
      <c r="B462">
        <v>103645275.27</v>
      </c>
      <c r="C462">
        <v>38128207.840000004</v>
      </c>
      <c r="D462">
        <v>73437346.049999997</v>
      </c>
      <c r="E462">
        <v>1372618.04</v>
      </c>
      <c r="F462">
        <v>112938171.93000001</v>
      </c>
      <c r="G462">
        <f t="shared" si="14"/>
        <v>1.0896605912405717</v>
      </c>
      <c r="H462">
        <f t="shared" si="15"/>
        <v>0.65024379972713797</v>
      </c>
    </row>
    <row r="463" spans="1:8" x14ac:dyDescent="0.25">
      <c r="A463" s="5">
        <v>41766</v>
      </c>
      <c r="B463">
        <v>103659790.08</v>
      </c>
      <c r="C463">
        <v>38353074.539999999</v>
      </c>
      <c r="D463">
        <v>73214660.950000003</v>
      </c>
      <c r="E463">
        <v>1379451.071</v>
      </c>
      <c r="F463">
        <v>112947186.561</v>
      </c>
      <c r="G463">
        <f t="shared" si="14"/>
        <v>1.0895949767391233</v>
      </c>
      <c r="H463">
        <f t="shared" si="15"/>
        <v>0.64822031587708973</v>
      </c>
    </row>
    <row r="464" spans="1:8" x14ac:dyDescent="0.25">
      <c r="A464" s="5">
        <v>41767</v>
      </c>
      <c r="B464">
        <v>103663167.68000001</v>
      </c>
      <c r="C464">
        <v>38579537.590000004</v>
      </c>
      <c r="D464">
        <v>72965415.390000001</v>
      </c>
      <c r="E464">
        <v>1388612.7710000002</v>
      </c>
      <c r="F464">
        <v>112933565.751</v>
      </c>
      <c r="G464">
        <f t="shared" si="14"/>
        <v>1.0894280801800016</v>
      </c>
      <c r="H464">
        <f t="shared" si="15"/>
        <v>0.6460914866610763</v>
      </c>
    </row>
    <row r="465" spans="1:8" x14ac:dyDescent="0.25">
      <c r="A465" s="5">
        <v>41768</v>
      </c>
      <c r="B465">
        <v>103665750.45999999</v>
      </c>
      <c r="C465">
        <v>38821161.689999998</v>
      </c>
      <c r="D465">
        <v>72727970.379999995</v>
      </c>
      <c r="E465">
        <v>1389205.3689999999</v>
      </c>
      <c r="F465">
        <v>112938337.439</v>
      </c>
      <c r="G465">
        <f t="shared" si="14"/>
        <v>1.0894469671791733</v>
      </c>
      <c r="H465">
        <f t="shared" si="15"/>
        <v>0.64396175850633242</v>
      </c>
    </row>
    <row r="466" spans="1:8" x14ac:dyDescent="0.25">
      <c r="A466" s="5">
        <v>41769</v>
      </c>
      <c r="G466" t="str">
        <f t="shared" si="14"/>
        <v/>
      </c>
      <c r="H466" t="str">
        <f t="shared" si="15"/>
        <v/>
      </c>
    </row>
    <row r="467" spans="1:8" x14ac:dyDescent="0.25">
      <c r="A467" s="5">
        <v>41770</v>
      </c>
      <c r="G467" t="str">
        <f t="shared" si="14"/>
        <v/>
      </c>
      <c r="H467" t="str">
        <f t="shared" si="15"/>
        <v/>
      </c>
    </row>
    <row r="468" spans="1:8" x14ac:dyDescent="0.25">
      <c r="A468" s="5">
        <v>41771</v>
      </c>
      <c r="G468" t="str">
        <f t="shared" si="14"/>
        <v/>
      </c>
      <c r="H468" t="str">
        <f t="shared" si="15"/>
        <v/>
      </c>
    </row>
    <row r="469" spans="1:8" x14ac:dyDescent="0.25">
      <c r="A469" s="5">
        <v>41772</v>
      </c>
      <c r="G469" t="str">
        <f t="shared" si="14"/>
        <v/>
      </c>
      <c r="H469" t="str">
        <f t="shared" si="15"/>
        <v/>
      </c>
    </row>
    <row r="470" spans="1:8" x14ac:dyDescent="0.25">
      <c r="A470" s="5">
        <v>41773</v>
      </c>
      <c r="G470" t="str">
        <f t="shared" si="14"/>
        <v/>
      </c>
      <c r="H470" t="str">
        <f t="shared" si="15"/>
        <v/>
      </c>
    </row>
    <row r="471" spans="1:8" x14ac:dyDescent="0.25">
      <c r="A471" s="5">
        <v>41774</v>
      </c>
      <c r="G471" t="str">
        <f t="shared" si="14"/>
        <v/>
      </c>
      <c r="H471" t="str">
        <f t="shared" si="15"/>
        <v/>
      </c>
    </row>
    <row r="472" spans="1:8" x14ac:dyDescent="0.25">
      <c r="A472" s="5">
        <v>41775</v>
      </c>
      <c r="G472" t="str">
        <f t="shared" si="14"/>
        <v/>
      </c>
      <c r="H472" t="str">
        <f t="shared" si="15"/>
        <v/>
      </c>
    </row>
    <row r="473" spans="1:8" x14ac:dyDescent="0.25">
      <c r="A473" s="5">
        <v>41776</v>
      </c>
      <c r="G473" t="str">
        <f t="shared" si="14"/>
        <v/>
      </c>
      <c r="H473" t="str">
        <f t="shared" si="15"/>
        <v/>
      </c>
    </row>
    <row r="474" spans="1:8" x14ac:dyDescent="0.25">
      <c r="A474" s="5">
        <v>41777</v>
      </c>
      <c r="G474" t="str">
        <f t="shared" si="14"/>
        <v/>
      </c>
      <c r="H474" t="str">
        <f t="shared" si="15"/>
        <v/>
      </c>
    </row>
    <row r="475" spans="1:8" x14ac:dyDescent="0.25">
      <c r="A475" s="5">
        <v>41778</v>
      </c>
      <c r="G475" t="str">
        <f t="shared" si="14"/>
        <v/>
      </c>
      <c r="H475" t="str">
        <f t="shared" si="15"/>
        <v/>
      </c>
    </row>
    <row r="476" spans="1:8" x14ac:dyDescent="0.25">
      <c r="A476" s="5">
        <v>41779</v>
      </c>
      <c r="G476" t="str">
        <f t="shared" si="14"/>
        <v/>
      </c>
      <c r="H476" t="str">
        <f t="shared" si="15"/>
        <v/>
      </c>
    </row>
    <row r="477" spans="1:8" x14ac:dyDescent="0.25">
      <c r="A477" s="5">
        <v>41780</v>
      </c>
      <c r="G477" t="str">
        <f t="shared" si="14"/>
        <v/>
      </c>
      <c r="H477" t="str">
        <f t="shared" si="15"/>
        <v/>
      </c>
    </row>
    <row r="478" spans="1:8" x14ac:dyDescent="0.25">
      <c r="A478" s="5">
        <v>41781</v>
      </c>
      <c r="G478" t="str">
        <f t="shared" si="14"/>
        <v/>
      </c>
      <c r="H478" t="str">
        <f t="shared" si="15"/>
        <v/>
      </c>
    </row>
    <row r="479" spans="1:8" x14ac:dyDescent="0.25">
      <c r="A479" s="5">
        <v>41782</v>
      </c>
      <c r="G479" t="str">
        <f t="shared" si="14"/>
        <v/>
      </c>
      <c r="H479" t="str">
        <f t="shared" si="15"/>
        <v/>
      </c>
    </row>
    <row r="480" spans="1:8" x14ac:dyDescent="0.25">
      <c r="A480" s="5">
        <v>41783</v>
      </c>
      <c r="G480" t="str">
        <f t="shared" si="14"/>
        <v/>
      </c>
      <c r="H480" t="str">
        <f t="shared" si="15"/>
        <v/>
      </c>
    </row>
    <row r="481" spans="1:8" x14ac:dyDescent="0.25">
      <c r="A481" s="5">
        <v>41784</v>
      </c>
      <c r="G481" t="str">
        <f t="shared" si="14"/>
        <v/>
      </c>
      <c r="H481" t="str">
        <f t="shared" si="15"/>
        <v/>
      </c>
    </row>
    <row r="482" spans="1:8" x14ac:dyDescent="0.25">
      <c r="A482" s="5">
        <v>41785</v>
      </c>
      <c r="G482" t="str">
        <f t="shared" si="14"/>
        <v/>
      </c>
      <c r="H482" t="str">
        <f t="shared" si="15"/>
        <v/>
      </c>
    </row>
    <row r="483" spans="1:8" x14ac:dyDescent="0.25">
      <c r="A483" s="5">
        <v>41786</v>
      </c>
      <c r="G483" t="str">
        <f t="shared" si="14"/>
        <v/>
      </c>
      <c r="H483" t="str">
        <f t="shared" si="15"/>
        <v/>
      </c>
    </row>
    <row r="484" spans="1:8" x14ac:dyDescent="0.25">
      <c r="A484" s="5">
        <v>41787</v>
      </c>
      <c r="G484" t="str">
        <f t="shared" si="14"/>
        <v/>
      </c>
      <c r="H484" t="str">
        <f t="shared" si="15"/>
        <v/>
      </c>
    </row>
    <row r="485" spans="1:8" x14ac:dyDescent="0.25">
      <c r="A485" s="5">
        <v>41788</v>
      </c>
      <c r="G485" t="str">
        <f t="shared" si="14"/>
        <v/>
      </c>
      <c r="H485" t="str">
        <f t="shared" si="15"/>
        <v/>
      </c>
    </row>
    <row r="486" spans="1:8" x14ac:dyDescent="0.25">
      <c r="A486" s="5">
        <v>41789</v>
      </c>
      <c r="G486" t="str">
        <f t="shared" si="14"/>
        <v/>
      </c>
      <c r="H486" t="str">
        <f t="shared" si="15"/>
        <v/>
      </c>
    </row>
    <row r="487" spans="1:8" x14ac:dyDescent="0.25">
      <c r="A487" s="5">
        <v>41790</v>
      </c>
      <c r="G487" t="str">
        <f t="shared" si="14"/>
        <v/>
      </c>
      <c r="H487" t="str">
        <f t="shared" si="15"/>
        <v/>
      </c>
    </row>
    <row r="488" spans="1:8" x14ac:dyDescent="0.25">
      <c r="A488" s="5">
        <v>41791</v>
      </c>
      <c r="G488" t="str">
        <f t="shared" si="14"/>
        <v/>
      </c>
      <c r="H488" t="str">
        <f t="shared" si="15"/>
        <v/>
      </c>
    </row>
    <row r="489" spans="1:8" x14ac:dyDescent="0.25">
      <c r="A489" s="5">
        <v>41792</v>
      </c>
      <c r="G489" t="str">
        <f t="shared" si="14"/>
        <v/>
      </c>
      <c r="H489" t="str">
        <f t="shared" si="15"/>
        <v/>
      </c>
    </row>
    <row r="490" spans="1:8" x14ac:dyDescent="0.25">
      <c r="A490" s="5">
        <v>41793</v>
      </c>
      <c r="G490" t="str">
        <f t="shared" si="14"/>
        <v/>
      </c>
      <c r="H490" t="str">
        <f t="shared" si="15"/>
        <v/>
      </c>
    </row>
    <row r="491" spans="1:8" x14ac:dyDescent="0.25">
      <c r="A491" s="5">
        <v>41794</v>
      </c>
      <c r="G491" t="str">
        <f t="shared" si="14"/>
        <v/>
      </c>
      <c r="H491" t="str">
        <f t="shared" si="15"/>
        <v/>
      </c>
    </row>
    <row r="492" spans="1:8" x14ac:dyDescent="0.25">
      <c r="A492" s="5">
        <v>41795</v>
      </c>
      <c r="G492" t="str">
        <f t="shared" si="14"/>
        <v/>
      </c>
      <c r="H492" t="str">
        <f t="shared" si="15"/>
        <v/>
      </c>
    </row>
    <row r="493" spans="1:8" x14ac:dyDescent="0.25">
      <c r="A493" s="5">
        <v>41796</v>
      </c>
      <c r="G493" t="str">
        <f t="shared" si="14"/>
        <v/>
      </c>
      <c r="H493" t="str">
        <f t="shared" si="15"/>
        <v/>
      </c>
    </row>
    <row r="494" spans="1:8" x14ac:dyDescent="0.25">
      <c r="A494" s="5">
        <v>41797</v>
      </c>
      <c r="G494" t="str">
        <f t="shared" si="14"/>
        <v/>
      </c>
      <c r="H494" t="str">
        <f t="shared" si="15"/>
        <v/>
      </c>
    </row>
    <row r="495" spans="1:8" x14ac:dyDescent="0.25">
      <c r="A495" s="5">
        <v>41798</v>
      </c>
      <c r="G495" t="str">
        <f t="shared" si="14"/>
        <v/>
      </c>
      <c r="H495" t="str">
        <f t="shared" si="15"/>
        <v/>
      </c>
    </row>
    <row r="496" spans="1:8" x14ac:dyDescent="0.25">
      <c r="A496" s="5">
        <v>41799</v>
      </c>
      <c r="G496" t="str">
        <f t="shared" si="14"/>
        <v/>
      </c>
      <c r="H496" t="str">
        <f t="shared" si="15"/>
        <v/>
      </c>
    </row>
    <row r="497" spans="1:8" x14ac:dyDescent="0.25">
      <c r="A497" s="5">
        <v>41800</v>
      </c>
      <c r="G497" t="str">
        <f t="shared" si="14"/>
        <v/>
      </c>
      <c r="H497" t="str">
        <f t="shared" si="15"/>
        <v/>
      </c>
    </row>
    <row r="498" spans="1:8" x14ac:dyDescent="0.25">
      <c r="A498" s="5">
        <v>41801</v>
      </c>
      <c r="G498" t="str">
        <f t="shared" si="14"/>
        <v/>
      </c>
      <c r="H498" t="str">
        <f t="shared" si="15"/>
        <v/>
      </c>
    </row>
    <row r="499" spans="1:8" x14ac:dyDescent="0.25">
      <c r="A499" s="5">
        <v>41802</v>
      </c>
      <c r="G499" t="str">
        <f t="shared" si="14"/>
        <v/>
      </c>
      <c r="H499" t="str">
        <f t="shared" si="15"/>
        <v/>
      </c>
    </row>
    <row r="500" spans="1:8" x14ac:dyDescent="0.25">
      <c r="A500" s="5">
        <v>41803</v>
      </c>
      <c r="G500" t="str">
        <f t="shared" si="14"/>
        <v/>
      </c>
      <c r="H500" t="str">
        <f t="shared" si="15"/>
        <v/>
      </c>
    </row>
    <row r="501" spans="1:8" x14ac:dyDescent="0.25">
      <c r="A501" s="5">
        <v>41804</v>
      </c>
      <c r="G501" t="str">
        <f t="shared" si="14"/>
        <v/>
      </c>
      <c r="H501" t="str">
        <f t="shared" si="15"/>
        <v/>
      </c>
    </row>
    <row r="502" spans="1:8" x14ac:dyDescent="0.25">
      <c r="A502" s="5">
        <v>41805</v>
      </c>
      <c r="G502" t="str">
        <f t="shared" si="14"/>
        <v/>
      </c>
      <c r="H502" t="str">
        <f t="shared" si="15"/>
        <v/>
      </c>
    </row>
    <row r="503" spans="1:8" x14ac:dyDescent="0.25">
      <c r="A503" s="5">
        <v>41944</v>
      </c>
      <c r="C503">
        <v>0</v>
      </c>
      <c r="D503">
        <v>0</v>
      </c>
      <c r="E503">
        <v>0</v>
      </c>
      <c r="F503">
        <v>0</v>
      </c>
      <c r="G503" t="str">
        <f t="shared" si="14"/>
        <v/>
      </c>
      <c r="H503" t="str">
        <f t="shared" si="15"/>
        <v/>
      </c>
    </row>
    <row r="504" spans="1:8" x14ac:dyDescent="0.25">
      <c r="A504" s="5">
        <v>41945</v>
      </c>
      <c r="B504">
        <v>0</v>
      </c>
      <c r="C504">
        <v>0</v>
      </c>
      <c r="D504">
        <v>0</v>
      </c>
      <c r="E504">
        <v>0</v>
      </c>
      <c r="F504">
        <v>0</v>
      </c>
      <c r="G504" t="str">
        <f t="shared" si="14"/>
        <v/>
      </c>
      <c r="H504" t="str">
        <f t="shared" si="15"/>
        <v/>
      </c>
    </row>
    <row r="505" spans="1:8" x14ac:dyDescent="0.25">
      <c r="A505" s="5">
        <v>41946</v>
      </c>
      <c r="B505">
        <v>0</v>
      </c>
      <c r="C505">
        <v>0</v>
      </c>
      <c r="D505">
        <v>0</v>
      </c>
      <c r="E505">
        <v>0</v>
      </c>
      <c r="F505">
        <v>0</v>
      </c>
      <c r="G505" t="str">
        <f t="shared" si="14"/>
        <v/>
      </c>
      <c r="H505" t="str">
        <f t="shared" si="15"/>
        <v/>
      </c>
    </row>
    <row r="506" spans="1:8" x14ac:dyDescent="0.25">
      <c r="A506" s="5">
        <v>41947</v>
      </c>
      <c r="B506">
        <v>0</v>
      </c>
      <c r="C506">
        <v>0</v>
      </c>
      <c r="D506">
        <v>0</v>
      </c>
      <c r="E506">
        <v>0</v>
      </c>
      <c r="F506">
        <v>0</v>
      </c>
      <c r="G506" t="str">
        <f t="shared" si="14"/>
        <v/>
      </c>
      <c r="H506" t="str">
        <f t="shared" si="15"/>
        <v/>
      </c>
    </row>
    <row r="507" spans="1:8" x14ac:dyDescent="0.25">
      <c r="A507" s="5">
        <v>41948</v>
      </c>
      <c r="B507">
        <v>0</v>
      </c>
      <c r="C507">
        <v>0</v>
      </c>
      <c r="D507">
        <v>0</v>
      </c>
      <c r="E507">
        <v>0</v>
      </c>
      <c r="F507">
        <v>0</v>
      </c>
      <c r="G507" t="str">
        <f t="shared" si="14"/>
        <v/>
      </c>
      <c r="H507" t="str">
        <f t="shared" si="15"/>
        <v/>
      </c>
    </row>
    <row r="508" spans="1:8" x14ac:dyDescent="0.25">
      <c r="A508" s="5">
        <v>41949</v>
      </c>
      <c r="B508">
        <v>0</v>
      </c>
      <c r="C508">
        <v>0</v>
      </c>
      <c r="D508">
        <v>0</v>
      </c>
      <c r="E508">
        <v>0</v>
      </c>
      <c r="F508">
        <v>0</v>
      </c>
      <c r="G508" t="str">
        <f t="shared" si="14"/>
        <v/>
      </c>
      <c r="H508" t="str">
        <f t="shared" si="15"/>
        <v/>
      </c>
    </row>
    <row r="509" spans="1:8" x14ac:dyDescent="0.25">
      <c r="A509" s="5">
        <v>41950</v>
      </c>
      <c r="B509">
        <v>0</v>
      </c>
      <c r="C509">
        <v>0</v>
      </c>
      <c r="D509">
        <v>0</v>
      </c>
      <c r="E509">
        <v>0</v>
      </c>
      <c r="F509">
        <v>0</v>
      </c>
      <c r="G509" t="str">
        <f t="shared" si="14"/>
        <v/>
      </c>
      <c r="H509" t="str">
        <f t="shared" si="15"/>
        <v/>
      </c>
    </row>
    <row r="510" spans="1:8" x14ac:dyDescent="0.25">
      <c r="A510" s="5">
        <v>41951</v>
      </c>
      <c r="B510">
        <v>0</v>
      </c>
      <c r="C510">
        <v>0</v>
      </c>
      <c r="D510">
        <v>0</v>
      </c>
      <c r="E510">
        <v>0</v>
      </c>
      <c r="F510">
        <v>0</v>
      </c>
      <c r="G510" t="str">
        <f t="shared" si="14"/>
        <v/>
      </c>
      <c r="H510" t="str">
        <f t="shared" si="15"/>
        <v/>
      </c>
    </row>
    <row r="511" spans="1:8" x14ac:dyDescent="0.25">
      <c r="A511" s="5">
        <v>41952</v>
      </c>
      <c r="B511">
        <v>0</v>
      </c>
      <c r="C511">
        <v>0</v>
      </c>
      <c r="D511">
        <v>0</v>
      </c>
      <c r="E511">
        <v>0</v>
      </c>
      <c r="F511">
        <v>0</v>
      </c>
      <c r="G511" t="str">
        <f t="shared" si="14"/>
        <v/>
      </c>
      <c r="H511" t="str">
        <f t="shared" si="15"/>
        <v/>
      </c>
    </row>
    <row r="512" spans="1:8" x14ac:dyDescent="0.25">
      <c r="A512" s="5">
        <v>41953</v>
      </c>
      <c r="B512">
        <v>0</v>
      </c>
      <c r="C512">
        <v>0</v>
      </c>
      <c r="D512">
        <v>0</v>
      </c>
      <c r="E512">
        <v>0</v>
      </c>
      <c r="F512">
        <v>0</v>
      </c>
      <c r="G512" t="str">
        <f t="shared" si="14"/>
        <v/>
      </c>
      <c r="H512" t="str">
        <f t="shared" si="15"/>
        <v/>
      </c>
    </row>
    <row r="513" spans="1:8" x14ac:dyDescent="0.25">
      <c r="A513" s="5">
        <v>41954</v>
      </c>
      <c r="B513">
        <v>0</v>
      </c>
      <c r="C513">
        <v>0</v>
      </c>
      <c r="D513">
        <v>0</v>
      </c>
      <c r="E513">
        <v>0</v>
      </c>
      <c r="F513">
        <v>0</v>
      </c>
      <c r="G513" t="str">
        <f t="shared" si="14"/>
        <v/>
      </c>
      <c r="H513" t="str">
        <f t="shared" si="15"/>
        <v/>
      </c>
    </row>
    <row r="514" spans="1:8" x14ac:dyDescent="0.25">
      <c r="A514" s="5">
        <v>41955</v>
      </c>
      <c r="B514">
        <v>0</v>
      </c>
      <c r="C514">
        <v>0</v>
      </c>
      <c r="D514">
        <v>0</v>
      </c>
      <c r="E514">
        <v>0</v>
      </c>
      <c r="F514">
        <v>0</v>
      </c>
      <c r="G514" t="str">
        <f t="shared" si="14"/>
        <v/>
      </c>
      <c r="H514" t="str">
        <f t="shared" si="15"/>
        <v/>
      </c>
    </row>
    <row r="515" spans="1:8" x14ac:dyDescent="0.25">
      <c r="A515" s="5">
        <v>41956</v>
      </c>
      <c r="B515">
        <v>0</v>
      </c>
      <c r="C515">
        <v>0</v>
      </c>
      <c r="D515">
        <v>0</v>
      </c>
      <c r="E515">
        <v>0</v>
      </c>
      <c r="F515">
        <v>0</v>
      </c>
      <c r="G515" t="str">
        <f t="shared" ref="G515:G578" si="16">IFERROR(F515/B515,"")</f>
        <v/>
      </c>
      <c r="H515" t="str">
        <f t="shared" ref="H515:H578" si="17">IFERROR(D515/F515,"")</f>
        <v/>
      </c>
    </row>
    <row r="516" spans="1:8" x14ac:dyDescent="0.25">
      <c r="A516" s="5">
        <v>41957</v>
      </c>
      <c r="B516">
        <v>0</v>
      </c>
      <c r="C516">
        <v>0</v>
      </c>
      <c r="D516">
        <v>0</v>
      </c>
      <c r="E516">
        <v>0</v>
      </c>
      <c r="F516">
        <v>0</v>
      </c>
      <c r="G516" t="str">
        <f t="shared" si="16"/>
        <v/>
      </c>
      <c r="H516" t="str">
        <f t="shared" si="17"/>
        <v/>
      </c>
    </row>
    <row r="517" spans="1:8" x14ac:dyDescent="0.25">
      <c r="A517" s="5">
        <v>41958</v>
      </c>
      <c r="B517">
        <v>0</v>
      </c>
      <c r="C517">
        <v>0</v>
      </c>
      <c r="D517">
        <v>0</v>
      </c>
      <c r="E517">
        <v>0</v>
      </c>
      <c r="F517">
        <v>0</v>
      </c>
      <c r="G517" t="str">
        <f t="shared" si="16"/>
        <v/>
      </c>
      <c r="H517" t="str">
        <f t="shared" si="17"/>
        <v/>
      </c>
    </row>
    <row r="518" spans="1:8" x14ac:dyDescent="0.25">
      <c r="A518" s="5">
        <v>41959</v>
      </c>
      <c r="B518">
        <v>0</v>
      </c>
      <c r="C518">
        <v>0</v>
      </c>
      <c r="D518">
        <v>0</v>
      </c>
      <c r="E518">
        <v>0</v>
      </c>
      <c r="F518">
        <v>0</v>
      </c>
      <c r="G518" t="str">
        <f t="shared" si="16"/>
        <v/>
      </c>
      <c r="H518" t="str">
        <f t="shared" si="17"/>
        <v/>
      </c>
    </row>
    <row r="519" spans="1:8" x14ac:dyDescent="0.25">
      <c r="A519" s="5">
        <v>41960</v>
      </c>
      <c r="B519">
        <v>0</v>
      </c>
      <c r="C519">
        <v>0</v>
      </c>
      <c r="D519">
        <v>0</v>
      </c>
      <c r="E519">
        <v>0</v>
      </c>
      <c r="F519">
        <v>0</v>
      </c>
      <c r="G519" t="str">
        <f t="shared" si="16"/>
        <v/>
      </c>
      <c r="H519" t="str">
        <f t="shared" si="17"/>
        <v/>
      </c>
    </row>
    <row r="520" spans="1:8" x14ac:dyDescent="0.25">
      <c r="A520" s="5">
        <v>41961</v>
      </c>
      <c r="B520">
        <v>0</v>
      </c>
      <c r="C520">
        <v>0</v>
      </c>
      <c r="D520">
        <v>0</v>
      </c>
      <c r="E520">
        <v>0</v>
      </c>
      <c r="F520">
        <v>0</v>
      </c>
      <c r="G520" t="str">
        <f t="shared" si="16"/>
        <v/>
      </c>
      <c r="H520" t="str">
        <f t="shared" si="17"/>
        <v/>
      </c>
    </row>
    <row r="521" spans="1:8" x14ac:dyDescent="0.25">
      <c r="A521" s="5">
        <v>41962</v>
      </c>
      <c r="B521">
        <v>0</v>
      </c>
      <c r="C521">
        <v>0</v>
      </c>
      <c r="D521">
        <v>0</v>
      </c>
      <c r="E521">
        <v>0</v>
      </c>
      <c r="F521">
        <v>0</v>
      </c>
      <c r="G521" t="str">
        <f t="shared" si="16"/>
        <v/>
      </c>
      <c r="H521" t="str">
        <f t="shared" si="17"/>
        <v/>
      </c>
    </row>
    <row r="522" spans="1:8" x14ac:dyDescent="0.25">
      <c r="A522" s="5">
        <v>41963</v>
      </c>
      <c r="B522">
        <v>0</v>
      </c>
      <c r="C522">
        <v>0</v>
      </c>
      <c r="D522">
        <v>0</v>
      </c>
      <c r="E522">
        <v>0</v>
      </c>
      <c r="F522">
        <v>0</v>
      </c>
      <c r="G522" t="str">
        <f t="shared" si="16"/>
        <v/>
      </c>
      <c r="H522" t="str">
        <f t="shared" si="17"/>
        <v/>
      </c>
    </row>
    <row r="523" spans="1:8" x14ac:dyDescent="0.25">
      <c r="A523" s="5">
        <v>41964</v>
      </c>
      <c r="B523">
        <v>0</v>
      </c>
      <c r="C523">
        <v>0</v>
      </c>
      <c r="D523">
        <v>0</v>
      </c>
      <c r="E523">
        <v>0</v>
      </c>
      <c r="F523">
        <v>0</v>
      </c>
      <c r="G523" t="str">
        <f t="shared" si="16"/>
        <v/>
      </c>
      <c r="H523" t="str">
        <f t="shared" si="17"/>
        <v/>
      </c>
    </row>
    <row r="524" spans="1:8" x14ac:dyDescent="0.25">
      <c r="A524" s="5">
        <v>41965</v>
      </c>
      <c r="B524">
        <v>0</v>
      </c>
      <c r="C524">
        <v>0</v>
      </c>
      <c r="D524">
        <v>0</v>
      </c>
      <c r="E524">
        <v>0</v>
      </c>
      <c r="F524">
        <v>0</v>
      </c>
      <c r="G524" t="str">
        <f t="shared" si="16"/>
        <v/>
      </c>
      <c r="H524" t="str">
        <f t="shared" si="17"/>
        <v/>
      </c>
    </row>
    <row r="525" spans="1:8" x14ac:dyDescent="0.25">
      <c r="A525" s="5">
        <v>41966</v>
      </c>
      <c r="B525">
        <v>0</v>
      </c>
      <c r="C525">
        <v>0</v>
      </c>
      <c r="D525">
        <v>0</v>
      </c>
      <c r="E525">
        <v>0</v>
      </c>
      <c r="F525">
        <v>0</v>
      </c>
      <c r="G525" t="str">
        <f t="shared" si="16"/>
        <v/>
      </c>
      <c r="H525" t="str">
        <f t="shared" si="17"/>
        <v/>
      </c>
    </row>
    <row r="526" spans="1:8" x14ac:dyDescent="0.25">
      <c r="A526" s="5">
        <v>41967</v>
      </c>
      <c r="B526">
        <v>0</v>
      </c>
      <c r="C526">
        <v>0</v>
      </c>
      <c r="D526">
        <v>0</v>
      </c>
      <c r="E526">
        <v>0</v>
      </c>
      <c r="F526">
        <v>0</v>
      </c>
      <c r="G526" t="str">
        <f t="shared" si="16"/>
        <v/>
      </c>
      <c r="H526" t="str">
        <f t="shared" si="17"/>
        <v/>
      </c>
    </row>
    <row r="527" spans="1:8" x14ac:dyDescent="0.25">
      <c r="A527" s="5">
        <v>41968</v>
      </c>
      <c r="B527">
        <v>0</v>
      </c>
      <c r="C527">
        <v>0</v>
      </c>
      <c r="D527">
        <v>0</v>
      </c>
      <c r="E527">
        <v>0</v>
      </c>
      <c r="F527">
        <v>0</v>
      </c>
      <c r="G527" t="str">
        <f t="shared" si="16"/>
        <v/>
      </c>
      <c r="H527" t="str">
        <f t="shared" si="17"/>
        <v/>
      </c>
    </row>
    <row r="528" spans="1:8" x14ac:dyDescent="0.25">
      <c r="A528" s="5">
        <v>41969</v>
      </c>
      <c r="B528">
        <v>0</v>
      </c>
      <c r="C528">
        <v>0</v>
      </c>
      <c r="D528">
        <v>0</v>
      </c>
      <c r="E528">
        <v>0</v>
      </c>
      <c r="F528">
        <v>0</v>
      </c>
      <c r="G528" t="str">
        <f t="shared" si="16"/>
        <v/>
      </c>
      <c r="H528" t="str">
        <f t="shared" si="17"/>
        <v/>
      </c>
    </row>
    <row r="529" spans="1:8" x14ac:dyDescent="0.25">
      <c r="A529" s="5">
        <v>41970</v>
      </c>
      <c r="B529">
        <v>0</v>
      </c>
      <c r="C529">
        <v>0</v>
      </c>
      <c r="D529">
        <v>0</v>
      </c>
      <c r="E529">
        <v>0</v>
      </c>
      <c r="F529">
        <v>0</v>
      </c>
      <c r="G529" t="str">
        <f t="shared" si="16"/>
        <v/>
      </c>
      <c r="H529" t="str">
        <f t="shared" si="17"/>
        <v/>
      </c>
    </row>
    <row r="530" spans="1:8" x14ac:dyDescent="0.25">
      <c r="A530" s="5">
        <v>41971</v>
      </c>
      <c r="B530">
        <v>0</v>
      </c>
      <c r="C530">
        <v>0</v>
      </c>
      <c r="D530">
        <v>0</v>
      </c>
      <c r="E530">
        <v>0</v>
      </c>
      <c r="F530">
        <v>0</v>
      </c>
      <c r="G530" t="str">
        <f t="shared" si="16"/>
        <v/>
      </c>
      <c r="H530" t="str">
        <f t="shared" si="17"/>
        <v/>
      </c>
    </row>
    <row r="531" spans="1:8" x14ac:dyDescent="0.25">
      <c r="A531" s="5">
        <v>41972</v>
      </c>
      <c r="B531">
        <v>0</v>
      </c>
      <c r="C531">
        <v>0</v>
      </c>
      <c r="D531">
        <v>0</v>
      </c>
      <c r="E531">
        <v>0</v>
      </c>
      <c r="F531">
        <v>0</v>
      </c>
      <c r="G531" t="str">
        <f t="shared" si="16"/>
        <v/>
      </c>
      <c r="H531" t="str">
        <f t="shared" si="17"/>
        <v/>
      </c>
    </row>
    <row r="532" spans="1:8" x14ac:dyDescent="0.25">
      <c r="A532" s="5">
        <v>41973</v>
      </c>
      <c r="B532">
        <v>0</v>
      </c>
      <c r="C532">
        <v>0</v>
      </c>
      <c r="D532">
        <v>0</v>
      </c>
      <c r="E532">
        <v>0</v>
      </c>
      <c r="F532">
        <v>0</v>
      </c>
      <c r="G532" t="str">
        <f t="shared" si="16"/>
        <v/>
      </c>
      <c r="H532" t="str">
        <f t="shared" si="17"/>
        <v/>
      </c>
    </row>
    <row r="533" spans="1:8" x14ac:dyDescent="0.25">
      <c r="A533" s="5">
        <v>41974</v>
      </c>
      <c r="B533">
        <v>98132.650000000023</v>
      </c>
      <c r="C533">
        <v>0</v>
      </c>
      <c r="D533">
        <v>6717.9</v>
      </c>
      <c r="E533">
        <v>0</v>
      </c>
      <c r="F533">
        <v>6717.9</v>
      </c>
      <c r="G533">
        <f t="shared" si="16"/>
        <v>6.8457338103067616E-2</v>
      </c>
      <c r="H533">
        <f t="shared" si="17"/>
        <v>1</v>
      </c>
    </row>
    <row r="534" spans="1:8" x14ac:dyDescent="0.25">
      <c r="A534" s="5">
        <v>41975</v>
      </c>
      <c r="B534">
        <v>289816.86499999999</v>
      </c>
      <c r="C534">
        <v>1190</v>
      </c>
      <c r="D534">
        <v>53740.840000000004</v>
      </c>
      <c r="E534">
        <v>0</v>
      </c>
      <c r="F534">
        <v>54930.840000000004</v>
      </c>
      <c r="G534">
        <f t="shared" si="16"/>
        <v>0.18953638188032987</v>
      </c>
      <c r="H534">
        <f t="shared" si="17"/>
        <v>0.97833639536551775</v>
      </c>
    </row>
    <row r="535" spans="1:8" x14ac:dyDescent="0.25">
      <c r="A535" s="5">
        <v>41976</v>
      </c>
      <c r="B535">
        <v>548490.38</v>
      </c>
      <c r="C535">
        <v>14199.5</v>
      </c>
      <c r="D535">
        <v>165534.71999999997</v>
      </c>
      <c r="E535">
        <v>0</v>
      </c>
      <c r="F535">
        <v>179734.21999999997</v>
      </c>
      <c r="G535">
        <f t="shared" si="16"/>
        <v>0.32768891953948209</v>
      </c>
      <c r="H535">
        <f t="shared" si="17"/>
        <v>0.92099723692015911</v>
      </c>
    </row>
    <row r="536" spans="1:8" x14ac:dyDescent="0.25">
      <c r="A536" s="5">
        <v>41977</v>
      </c>
      <c r="B536">
        <v>895838.06499999994</v>
      </c>
      <c r="C536">
        <v>33031.5</v>
      </c>
      <c r="D536">
        <v>347028.71</v>
      </c>
      <c r="E536">
        <v>0</v>
      </c>
      <c r="F536">
        <v>380060.21</v>
      </c>
      <c r="G536">
        <f t="shared" si="16"/>
        <v>0.42425101683974553</v>
      </c>
      <c r="H536">
        <f t="shared" si="17"/>
        <v>0.91308877085554419</v>
      </c>
    </row>
    <row r="537" spans="1:8" x14ac:dyDescent="0.25">
      <c r="A537" s="5">
        <v>41978</v>
      </c>
      <c r="B537">
        <v>1262789.8499999999</v>
      </c>
      <c r="C537">
        <v>62463.1</v>
      </c>
      <c r="D537">
        <v>570666.69999999995</v>
      </c>
      <c r="E537">
        <v>0</v>
      </c>
      <c r="F537">
        <v>633129.79999999993</v>
      </c>
      <c r="G537">
        <f t="shared" si="16"/>
        <v>0.50137384300325194</v>
      </c>
      <c r="H537">
        <f t="shared" si="17"/>
        <v>0.90134234717746664</v>
      </c>
    </row>
    <row r="538" spans="1:8" x14ac:dyDescent="0.25">
      <c r="A538" s="5">
        <v>41979</v>
      </c>
      <c r="B538">
        <v>1693787.2899999998</v>
      </c>
      <c r="C538">
        <v>103631.1</v>
      </c>
      <c r="D538">
        <v>841446.62</v>
      </c>
      <c r="E538">
        <v>10</v>
      </c>
      <c r="F538">
        <v>945087.72</v>
      </c>
      <c r="G538">
        <f t="shared" si="16"/>
        <v>0.55797308527447986</v>
      </c>
      <c r="H538">
        <f t="shared" si="17"/>
        <v>0.89033705781300387</v>
      </c>
    </row>
    <row r="539" spans="1:8" x14ac:dyDescent="0.25">
      <c r="A539" s="5">
        <v>41980</v>
      </c>
      <c r="B539">
        <v>2142759.9750000001</v>
      </c>
      <c r="C539">
        <v>141411.6</v>
      </c>
      <c r="D539">
        <v>1172367.8899999999</v>
      </c>
      <c r="E539">
        <v>10</v>
      </c>
      <c r="F539">
        <v>1313789.4899999998</v>
      </c>
      <c r="G539">
        <f t="shared" si="16"/>
        <v>0.6131295643600958</v>
      </c>
      <c r="H539">
        <f t="shared" si="17"/>
        <v>0.89235596640371972</v>
      </c>
    </row>
    <row r="540" spans="1:8" x14ac:dyDescent="0.25">
      <c r="A540" s="5">
        <v>41981</v>
      </c>
      <c r="B540">
        <v>2619556.1150000002</v>
      </c>
      <c r="C540">
        <v>186803.4</v>
      </c>
      <c r="D540">
        <v>1522888.0200000003</v>
      </c>
      <c r="E540">
        <v>10</v>
      </c>
      <c r="F540">
        <v>1709701.4200000002</v>
      </c>
      <c r="G540">
        <f t="shared" si="16"/>
        <v>0.65266837011430079</v>
      </c>
      <c r="H540">
        <f t="shared" si="17"/>
        <v>0.89073331880370088</v>
      </c>
    </row>
    <row r="541" spans="1:8" x14ac:dyDescent="0.25">
      <c r="A541" s="5">
        <v>41982</v>
      </c>
      <c r="B541">
        <v>3134850.6399999997</v>
      </c>
      <c r="C541">
        <v>232673.4</v>
      </c>
      <c r="D541">
        <v>1832087.36</v>
      </c>
      <c r="E541">
        <v>10</v>
      </c>
      <c r="F541">
        <v>2064770.7600000002</v>
      </c>
      <c r="G541">
        <f t="shared" si="16"/>
        <v>0.65865044211484358</v>
      </c>
      <c r="H541">
        <f t="shared" si="17"/>
        <v>0.88730787721926085</v>
      </c>
    </row>
    <row r="542" spans="1:8" x14ac:dyDescent="0.25">
      <c r="A542" s="5">
        <v>41983</v>
      </c>
      <c r="B542">
        <v>3725434.7550000004</v>
      </c>
      <c r="C542">
        <v>286537.33</v>
      </c>
      <c r="D542">
        <v>2242975.5599999996</v>
      </c>
      <c r="E542">
        <v>10</v>
      </c>
      <c r="F542">
        <v>2529522.8899999997</v>
      </c>
      <c r="G542">
        <f t="shared" si="16"/>
        <v>0.67898730117473216</v>
      </c>
      <c r="H542">
        <f t="shared" si="17"/>
        <v>0.88671882308999384</v>
      </c>
    </row>
    <row r="543" spans="1:8" x14ac:dyDescent="0.25">
      <c r="A543" s="5">
        <v>41984</v>
      </c>
      <c r="B543">
        <v>4383255.3599999994</v>
      </c>
      <c r="C543">
        <v>356560.83</v>
      </c>
      <c r="D543">
        <v>2676041.1599999997</v>
      </c>
      <c r="E543">
        <v>10</v>
      </c>
      <c r="F543">
        <v>3032611.9899999998</v>
      </c>
      <c r="G543">
        <f t="shared" si="16"/>
        <v>0.69186295137502551</v>
      </c>
      <c r="H543">
        <f t="shared" si="17"/>
        <v>0.88242121604221446</v>
      </c>
    </row>
    <row r="544" spans="1:8" x14ac:dyDescent="0.25">
      <c r="A544" s="5">
        <v>41985</v>
      </c>
      <c r="B544">
        <v>5091303.4499999993</v>
      </c>
      <c r="C544">
        <v>426543.3</v>
      </c>
      <c r="D544">
        <v>3175800.76</v>
      </c>
      <c r="E544">
        <v>10</v>
      </c>
      <c r="F544">
        <v>3602354.0599999996</v>
      </c>
      <c r="G544">
        <f t="shared" si="16"/>
        <v>0.70755045252704396</v>
      </c>
      <c r="H544">
        <f t="shared" si="17"/>
        <v>0.88159040091689378</v>
      </c>
    </row>
    <row r="545" spans="1:8" x14ac:dyDescent="0.25">
      <c r="A545" s="5">
        <v>41986</v>
      </c>
      <c r="B545">
        <v>5825390.5600000005</v>
      </c>
      <c r="C545">
        <v>519811.4</v>
      </c>
      <c r="D545">
        <v>3697728.4999999995</v>
      </c>
      <c r="E545">
        <v>10</v>
      </c>
      <c r="F545">
        <v>4217549.9000000004</v>
      </c>
      <c r="G545">
        <f t="shared" si="16"/>
        <v>0.72399435824265146</v>
      </c>
      <c r="H545">
        <f t="shared" si="17"/>
        <v>0.87674801429142524</v>
      </c>
    </row>
    <row r="546" spans="1:8" x14ac:dyDescent="0.25">
      <c r="A546" s="5">
        <v>41987</v>
      </c>
      <c r="B546">
        <v>6579936.835</v>
      </c>
      <c r="C546">
        <v>611366.40000000002</v>
      </c>
      <c r="D546">
        <v>4254915.92</v>
      </c>
      <c r="E546">
        <v>202.5</v>
      </c>
      <c r="F546">
        <v>4866484.82</v>
      </c>
      <c r="G546">
        <f t="shared" si="16"/>
        <v>0.73959445843221383</v>
      </c>
      <c r="H546">
        <f t="shared" si="17"/>
        <v>0.87433046179726903</v>
      </c>
    </row>
    <row r="547" spans="1:8" x14ac:dyDescent="0.25">
      <c r="A547" s="5">
        <v>41988</v>
      </c>
      <c r="B547">
        <v>7368063.1299999999</v>
      </c>
      <c r="C547">
        <v>716941.82</v>
      </c>
      <c r="D547">
        <v>4891501.3199999994</v>
      </c>
      <c r="E547">
        <v>36779.127999999997</v>
      </c>
      <c r="F547">
        <v>5645222.2679999992</v>
      </c>
      <c r="G547">
        <f t="shared" si="16"/>
        <v>0.76617452489172677</v>
      </c>
      <c r="H547">
        <f t="shared" si="17"/>
        <v>0.86648515997811548</v>
      </c>
    </row>
    <row r="548" spans="1:8" x14ac:dyDescent="0.25">
      <c r="A548" s="5">
        <v>41989</v>
      </c>
      <c r="B548">
        <v>8167109.3350000009</v>
      </c>
      <c r="C548">
        <v>859424.72</v>
      </c>
      <c r="D548">
        <v>5466987.8199999994</v>
      </c>
      <c r="E548">
        <v>70886.128000000012</v>
      </c>
      <c r="F548">
        <v>6397298.6679999996</v>
      </c>
      <c r="G548">
        <f t="shared" si="16"/>
        <v>0.78330023581103425</v>
      </c>
      <c r="H548">
        <f t="shared" si="17"/>
        <v>0.85457754963770594</v>
      </c>
    </row>
    <row r="549" spans="1:8" x14ac:dyDescent="0.25">
      <c r="A549" s="5">
        <v>41990</v>
      </c>
      <c r="B549">
        <v>9012285.9850000013</v>
      </c>
      <c r="C549">
        <v>980583.57</v>
      </c>
      <c r="D549">
        <v>6053292.4499999993</v>
      </c>
      <c r="E549">
        <v>79502.224000000002</v>
      </c>
      <c r="F549">
        <v>7113378.243999999</v>
      </c>
      <c r="G549">
        <f t="shared" si="16"/>
        <v>0.78929788245063082</v>
      </c>
      <c r="H549">
        <f t="shared" si="17"/>
        <v>0.8509729473623644</v>
      </c>
    </row>
    <row r="550" spans="1:8" x14ac:dyDescent="0.25">
      <c r="A550" s="5">
        <v>41991</v>
      </c>
      <c r="B550">
        <v>9867982.4949999992</v>
      </c>
      <c r="C550">
        <v>1108452.3700000001</v>
      </c>
      <c r="D550">
        <v>6686115.9099999992</v>
      </c>
      <c r="E550">
        <v>90361.24500000001</v>
      </c>
      <c r="F550">
        <v>7884929.5250000004</v>
      </c>
      <c r="G550">
        <f t="shared" si="16"/>
        <v>0.79904170168473743</v>
      </c>
      <c r="H550">
        <f t="shared" si="17"/>
        <v>0.84796140394165398</v>
      </c>
    </row>
    <row r="551" spans="1:8" x14ac:dyDescent="0.25">
      <c r="A551" s="5">
        <v>41992</v>
      </c>
      <c r="B551">
        <v>10711107.065000001</v>
      </c>
      <c r="C551">
        <v>1258509.8700000001</v>
      </c>
      <c r="D551">
        <v>7316698.1100000013</v>
      </c>
      <c r="E551">
        <v>98469.244999999995</v>
      </c>
      <c r="F551">
        <v>8673677.2249999996</v>
      </c>
      <c r="G551">
        <f t="shared" si="16"/>
        <v>0.80978344930772084</v>
      </c>
      <c r="H551">
        <f t="shared" si="17"/>
        <v>0.84355203914104626</v>
      </c>
    </row>
    <row r="552" spans="1:8" x14ac:dyDescent="0.25">
      <c r="A552" s="5">
        <v>41993</v>
      </c>
      <c r="B552">
        <v>11577937.370000001</v>
      </c>
      <c r="C552">
        <v>1422067.67</v>
      </c>
      <c r="D552">
        <v>7949481.120000002</v>
      </c>
      <c r="E552">
        <v>109239.984</v>
      </c>
      <c r="F552">
        <v>9480788.7740000002</v>
      </c>
      <c r="G552">
        <f t="shared" si="16"/>
        <v>0.8188668215260867</v>
      </c>
      <c r="H552">
        <f t="shared" si="17"/>
        <v>0.83848309560493139</v>
      </c>
    </row>
    <row r="553" spans="1:8" x14ac:dyDescent="0.25">
      <c r="A553" s="5">
        <v>41994</v>
      </c>
      <c r="B553">
        <v>12470176.960000001</v>
      </c>
      <c r="C553">
        <v>1606874.62</v>
      </c>
      <c r="D553">
        <v>8587745.2400000002</v>
      </c>
      <c r="E553">
        <v>119291.55100000001</v>
      </c>
      <c r="F553">
        <v>10313911.411</v>
      </c>
      <c r="G553">
        <f t="shared" si="16"/>
        <v>0.82708621089207057</v>
      </c>
      <c r="H553">
        <f t="shared" si="17"/>
        <v>0.83263709545158515</v>
      </c>
    </row>
    <row r="554" spans="1:8" x14ac:dyDescent="0.25">
      <c r="A554" s="5">
        <v>41995</v>
      </c>
      <c r="B554">
        <v>13392740.16</v>
      </c>
      <c r="C554">
        <v>1794077.74</v>
      </c>
      <c r="D554">
        <v>9223117.620000001</v>
      </c>
      <c r="E554">
        <v>128668.65</v>
      </c>
      <c r="F554">
        <v>11145864.010000002</v>
      </c>
      <c r="G554">
        <f t="shared" si="16"/>
        <v>0.83223178205825821</v>
      </c>
      <c r="H554">
        <f t="shared" si="17"/>
        <v>0.82749238746543796</v>
      </c>
    </row>
    <row r="555" spans="1:8" x14ac:dyDescent="0.25">
      <c r="A555" s="5">
        <v>41996</v>
      </c>
      <c r="B555">
        <v>14291978.004999999</v>
      </c>
      <c r="C555">
        <v>1974830.44</v>
      </c>
      <c r="D555">
        <v>9899430.5800000019</v>
      </c>
      <c r="E555">
        <v>137075.08299999998</v>
      </c>
      <c r="F555">
        <v>12011336.103</v>
      </c>
      <c r="G555">
        <f t="shared" si="16"/>
        <v>0.84042503415537551</v>
      </c>
      <c r="H555">
        <f t="shared" si="17"/>
        <v>0.82417397158068706</v>
      </c>
    </row>
    <row r="556" spans="1:8" x14ac:dyDescent="0.25">
      <c r="A556" s="5">
        <v>41997</v>
      </c>
      <c r="B556">
        <v>15199827.064999998</v>
      </c>
      <c r="C556">
        <v>2165964.09</v>
      </c>
      <c r="D556">
        <v>10574559.1</v>
      </c>
      <c r="E556">
        <v>151848.86900000001</v>
      </c>
      <c r="F556">
        <v>12892372.058999998</v>
      </c>
      <c r="G556">
        <f t="shared" si="16"/>
        <v>0.84819202243996061</v>
      </c>
      <c r="H556">
        <f t="shared" si="17"/>
        <v>0.82021826950130849</v>
      </c>
    </row>
    <row r="557" spans="1:8" x14ac:dyDescent="0.25">
      <c r="A557" s="5">
        <v>41998</v>
      </c>
      <c r="B557">
        <v>16142247.774999999</v>
      </c>
      <c r="C557">
        <v>2392618.11</v>
      </c>
      <c r="D557">
        <v>11233013.75</v>
      </c>
      <c r="E557">
        <v>162249.93400000001</v>
      </c>
      <c r="F557">
        <v>13787881.794</v>
      </c>
      <c r="G557">
        <f t="shared" si="16"/>
        <v>0.85414881410467014</v>
      </c>
      <c r="H557">
        <f t="shared" si="17"/>
        <v>0.81470191852734131</v>
      </c>
    </row>
    <row r="558" spans="1:8" x14ac:dyDescent="0.25">
      <c r="A558" s="5">
        <v>41999</v>
      </c>
      <c r="B558">
        <v>17116693.505000003</v>
      </c>
      <c r="C558">
        <v>2623954.96</v>
      </c>
      <c r="D558">
        <v>11922412.359999999</v>
      </c>
      <c r="E558">
        <v>170741.75</v>
      </c>
      <c r="F558">
        <v>14717109.07</v>
      </c>
      <c r="G558">
        <f t="shared" si="16"/>
        <v>0.85981028203262189</v>
      </c>
      <c r="H558">
        <f t="shared" si="17"/>
        <v>0.81010559229347334</v>
      </c>
    </row>
    <row r="559" spans="1:8" x14ac:dyDescent="0.25">
      <c r="A559" s="5">
        <v>42000</v>
      </c>
      <c r="B559">
        <v>18117937.260000002</v>
      </c>
      <c r="C559">
        <v>2844703.91</v>
      </c>
      <c r="D559">
        <v>12621226.470000001</v>
      </c>
      <c r="E559">
        <v>180741.62299999999</v>
      </c>
      <c r="F559">
        <v>15646672.003000002</v>
      </c>
      <c r="G559">
        <f t="shared" si="16"/>
        <v>0.8636011803365744</v>
      </c>
      <c r="H559">
        <f t="shared" si="17"/>
        <v>0.80663967823829119</v>
      </c>
    </row>
    <row r="560" spans="1:8" x14ac:dyDescent="0.25">
      <c r="A560" s="5">
        <v>42001</v>
      </c>
      <c r="B560">
        <v>19164966.32</v>
      </c>
      <c r="C560">
        <v>3069614.61</v>
      </c>
      <c r="D560">
        <v>13346116.369999999</v>
      </c>
      <c r="E560">
        <v>187331.04200000002</v>
      </c>
      <c r="F560">
        <v>16603062.022000002</v>
      </c>
      <c r="G560">
        <f t="shared" si="16"/>
        <v>0.86632356899440677</v>
      </c>
      <c r="H560">
        <f t="shared" si="17"/>
        <v>0.80383463919580833</v>
      </c>
    </row>
    <row r="561" spans="1:8" x14ac:dyDescent="0.25">
      <c r="A561" s="5">
        <v>42002</v>
      </c>
      <c r="B561">
        <v>20170452.559999995</v>
      </c>
      <c r="C561">
        <v>3288668.49</v>
      </c>
      <c r="D561">
        <v>14101782.800000001</v>
      </c>
      <c r="E561">
        <v>195443.935</v>
      </c>
      <c r="F561">
        <v>17585895.225000001</v>
      </c>
      <c r="G561">
        <f t="shared" si="16"/>
        <v>0.87186418711668245</v>
      </c>
      <c r="H561">
        <f t="shared" si="17"/>
        <v>0.80188029210779055</v>
      </c>
    </row>
    <row r="562" spans="1:8" x14ac:dyDescent="0.25">
      <c r="A562" s="5">
        <v>42003</v>
      </c>
      <c r="B562">
        <v>21082557.005000003</v>
      </c>
      <c r="C562">
        <v>3511133.49</v>
      </c>
      <c r="D562">
        <v>14823658.93</v>
      </c>
      <c r="E562">
        <v>205294.848</v>
      </c>
      <c r="F562">
        <v>18540087.267999999</v>
      </c>
      <c r="G562">
        <f t="shared" si="16"/>
        <v>0.87940410945422687</v>
      </c>
      <c r="H562">
        <f t="shared" si="17"/>
        <v>0.79954634062513197</v>
      </c>
    </row>
    <row r="563" spans="1:8" x14ac:dyDescent="0.25">
      <c r="A563" s="5">
        <v>42004</v>
      </c>
      <c r="B563">
        <v>21747568.024999999</v>
      </c>
      <c r="C563">
        <v>3696252.99</v>
      </c>
      <c r="D563">
        <v>15437391.99</v>
      </c>
      <c r="E563">
        <v>214114.34700000001</v>
      </c>
      <c r="F563">
        <v>19347759.327</v>
      </c>
      <c r="G563">
        <f t="shared" si="16"/>
        <v>0.88965162931131936</v>
      </c>
      <c r="H563">
        <f t="shared" si="17"/>
        <v>0.79789042902022034</v>
      </c>
    </row>
    <row r="564" spans="1:8" x14ac:dyDescent="0.25">
      <c r="A564" s="5">
        <v>42005</v>
      </c>
      <c r="B564">
        <v>22197048.754999999</v>
      </c>
      <c r="C564">
        <v>3861562.99</v>
      </c>
      <c r="D564">
        <v>15796923.690000001</v>
      </c>
      <c r="E564">
        <v>218487.72099999999</v>
      </c>
      <c r="F564">
        <v>19876974.401000001</v>
      </c>
      <c r="G564">
        <f t="shared" si="16"/>
        <v>0.89547825120321956</v>
      </c>
      <c r="H564">
        <f t="shared" si="17"/>
        <v>0.79473482086917946</v>
      </c>
    </row>
    <row r="565" spans="1:8" x14ac:dyDescent="0.25">
      <c r="A565" s="5">
        <v>42006</v>
      </c>
      <c r="B565">
        <v>22686699.510000002</v>
      </c>
      <c r="C565">
        <v>4016829.99</v>
      </c>
      <c r="D565">
        <v>16073615.370000001</v>
      </c>
      <c r="E565">
        <v>221557.19799999997</v>
      </c>
      <c r="F565">
        <v>20312002.557999998</v>
      </c>
      <c r="G565">
        <f t="shared" si="16"/>
        <v>0.89532646866710308</v>
      </c>
      <c r="H565">
        <f t="shared" si="17"/>
        <v>0.79133582836564365</v>
      </c>
    </row>
    <row r="566" spans="1:8" x14ac:dyDescent="0.25">
      <c r="A566" s="5">
        <v>42007</v>
      </c>
      <c r="B566">
        <v>23398440.280000001</v>
      </c>
      <c r="C566">
        <v>4188319.8899999997</v>
      </c>
      <c r="D566">
        <v>16493084.800000001</v>
      </c>
      <c r="E566">
        <v>225305.86599999998</v>
      </c>
      <c r="F566">
        <v>20906710.556000002</v>
      </c>
      <c r="G566">
        <f t="shared" si="16"/>
        <v>0.89350872561664618</v>
      </c>
      <c r="H566">
        <f t="shared" si="17"/>
        <v>0.78888951735483137</v>
      </c>
    </row>
    <row r="567" spans="1:8" x14ac:dyDescent="0.25">
      <c r="A567" s="5">
        <v>42008</v>
      </c>
      <c r="B567">
        <v>24277674.519999996</v>
      </c>
      <c r="C567">
        <v>4383332.6899999995</v>
      </c>
      <c r="D567">
        <v>17053725.440000005</v>
      </c>
      <c r="E567">
        <v>227638.67299999998</v>
      </c>
      <c r="F567">
        <v>21664696.803000003</v>
      </c>
      <c r="G567">
        <f t="shared" si="16"/>
        <v>0.89237116945251838</v>
      </c>
      <c r="H567">
        <f t="shared" si="17"/>
        <v>0.78716658696273578</v>
      </c>
    </row>
    <row r="568" spans="1:8" x14ac:dyDescent="0.25">
      <c r="A568" s="5">
        <v>42009</v>
      </c>
      <c r="B568">
        <v>25227069.185000002</v>
      </c>
      <c r="C568">
        <v>4579162.3899999997</v>
      </c>
      <c r="D568">
        <v>17712185.550000001</v>
      </c>
      <c r="E568">
        <v>225533.6</v>
      </c>
      <c r="F568">
        <v>22516881.539999999</v>
      </c>
      <c r="G568">
        <f t="shared" si="16"/>
        <v>0.89256827160043317</v>
      </c>
      <c r="H568">
        <f t="shared" si="17"/>
        <v>0.78661805448215727</v>
      </c>
    </row>
    <row r="569" spans="1:8" x14ac:dyDescent="0.25">
      <c r="A569" s="5">
        <v>42010</v>
      </c>
      <c r="B569">
        <v>26273397.984999999</v>
      </c>
      <c r="C569">
        <v>4816690.1899999995</v>
      </c>
      <c r="D569">
        <v>18493777.130000003</v>
      </c>
      <c r="E569">
        <v>234316.67700000003</v>
      </c>
      <c r="F569">
        <v>23544783.997000001</v>
      </c>
      <c r="G569">
        <f t="shared" si="16"/>
        <v>0.89614537146821216</v>
      </c>
      <c r="H569">
        <f t="shared" si="17"/>
        <v>0.78547236332074311</v>
      </c>
    </row>
    <row r="570" spans="1:8" x14ac:dyDescent="0.25">
      <c r="A570" s="5">
        <v>42011</v>
      </c>
      <c r="B570">
        <v>27331395.615000002</v>
      </c>
      <c r="C570">
        <v>5080059.3900000006</v>
      </c>
      <c r="D570">
        <v>19303132.210000001</v>
      </c>
      <c r="E570">
        <v>244404.66999999998</v>
      </c>
      <c r="F570">
        <v>24627596.269999996</v>
      </c>
      <c r="G570">
        <f t="shared" si="16"/>
        <v>0.90107349865748865</v>
      </c>
      <c r="H570">
        <f t="shared" si="17"/>
        <v>0.78380090360316779</v>
      </c>
    </row>
    <row r="571" spans="1:8" x14ac:dyDescent="0.25">
      <c r="A571" s="5">
        <v>42012</v>
      </c>
      <c r="B571">
        <v>28402037.699999999</v>
      </c>
      <c r="C571">
        <v>5342810.34</v>
      </c>
      <c r="D571">
        <v>20115886.43</v>
      </c>
      <c r="E571">
        <v>254692.21399999998</v>
      </c>
      <c r="F571">
        <v>25713388.983999997</v>
      </c>
      <c r="G571">
        <f t="shared" si="16"/>
        <v>0.90533606270088141</v>
      </c>
      <c r="H571">
        <f t="shared" si="17"/>
        <v>0.78231175371387218</v>
      </c>
    </row>
    <row r="572" spans="1:8" x14ac:dyDescent="0.25">
      <c r="A572" s="5">
        <v>42013</v>
      </c>
      <c r="B572">
        <v>29395578.814999998</v>
      </c>
      <c r="C572">
        <v>5623979.9400000004</v>
      </c>
      <c r="D572">
        <v>20885750.579999998</v>
      </c>
      <c r="E572">
        <v>264617.701</v>
      </c>
      <c r="F572">
        <v>26774348.221000001</v>
      </c>
      <c r="G572">
        <f t="shared" si="16"/>
        <v>0.91082908724143119</v>
      </c>
      <c r="H572">
        <f t="shared" si="17"/>
        <v>0.78006569600146669</v>
      </c>
    </row>
    <row r="573" spans="1:8" x14ac:dyDescent="0.25">
      <c r="A573" s="5">
        <v>42014</v>
      </c>
      <c r="B573">
        <v>30367718.130000003</v>
      </c>
      <c r="C573">
        <v>5888650.54</v>
      </c>
      <c r="D573">
        <v>21608873.140000001</v>
      </c>
      <c r="E573">
        <v>277656.94700000004</v>
      </c>
      <c r="F573">
        <v>27775180.626999997</v>
      </c>
      <c r="G573">
        <f t="shared" si="16"/>
        <v>0.91462850478584823</v>
      </c>
      <c r="H573">
        <f t="shared" si="17"/>
        <v>0.77799217330720849</v>
      </c>
    </row>
    <row r="574" spans="1:8" x14ac:dyDescent="0.25">
      <c r="A574" s="5">
        <v>42015</v>
      </c>
      <c r="B574">
        <v>31196681.085000001</v>
      </c>
      <c r="C574">
        <v>6159962.1399999997</v>
      </c>
      <c r="D574">
        <v>22218190.84</v>
      </c>
      <c r="E574">
        <v>284180.174</v>
      </c>
      <c r="F574">
        <v>28662333.153999999</v>
      </c>
      <c r="G574">
        <f t="shared" si="16"/>
        <v>0.91876225794356803</v>
      </c>
      <c r="H574">
        <f t="shared" si="17"/>
        <v>0.77517035059999362</v>
      </c>
    </row>
    <row r="575" spans="1:8" x14ac:dyDescent="0.25">
      <c r="A575" s="5">
        <v>42016</v>
      </c>
      <c r="B575">
        <v>32042968.364999998</v>
      </c>
      <c r="C575">
        <v>6447900.04</v>
      </c>
      <c r="D575">
        <v>22777544.57</v>
      </c>
      <c r="E575">
        <v>290603.62800000003</v>
      </c>
      <c r="F575">
        <v>29516048.237999998</v>
      </c>
      <c r="G575">
        <f t="shared" si="16"/>
        <v>0.92113963668359411</v>
      </c>
      <c r="H575">
        <f t="shared" si="17"/>
        <v>0.77170034370235885</v>
      </c>
    </row>
    <row r="576" spans="1:8" x14ac:dyDescent="0.25">
      <c r="A576" s="5">
        <v>42017</v>
      </c>
      <c r="B576">
        <v>32969294.974999998</v>
      </c>
      <c r="C576">
        <v>6739172.54</v>
      </c>
      <c r="D576">
        <v>23376369.670000002</v>
      </c>
      <c r="E576">
        <v>302404.47899999999</v>
      </c>
      <c r="F576">
        <v>30417946.689000003</v>
      </c>
      <c r="G576">
        <f t="shared" si="16"/>
        <v>0.92261441174478753</v>
      </c>
      <c r="H576">
        <f t="shared" si="17"/>
        <v>0.76850583995709232</v>
      </c>
    </row>
    <row r="577" spans="1:8" x14ac:dyDescent="0.25">
      <c r="A577" s="5">
        <v>42018</v>
      </c>
      <c r="B577">
        <v>33981210.924999997</v>
      </c>
      <c r="C577">
        <v>7026999.04</v>
      </c>
      <c r="D577">
        <v>24042462.230000004</v>
      </c>
      <c r="E577">
        <v>313693.49900000001</v>
      </c>
      <c r="F577">
        <v>31383154.769000001</v>
      </c>
      <c r="G577">
        <f t="shared" si="16"/>
        <v>0.92354433272745429</v>
      </c>
      <c r="H577">
        <f t="shared" si="17"/>
        <v>0.76609449900648396</v>
      </c>
    </row>
    <row r="578" spans="1:8" x14ac:dyDescent="0.25">
      <c r="A578" s="5">
        <v>42019</v>
      </c>
      <c r="B578">
        <v>35016075.685000002</v>
      </c>
      <c r="C578">
        <v>7336574.9900000002</v>
      </c>
      <c r="D578">
        <v>24754243.890000001</v>
      </c>
      <c r="E578">
        <v>326124.06099999999</v>
      </c>
      <c r="F578">
        <v>32416942.941000007</v>
      </c>
      <c r="G578">
        <f t="shared" si="16"/>
        <v>0.92577315723836529</v>
      </c>
      <c r="H578">
        <f t="shared" si="17"/>
        <v>0.76362055284033437</v>
      </c>
    </row>
    <row r="579" spans="1:8" x14ac:dyDescent="0.25">
      <c r="A579" s="5">
        <v>42020</v>
      </c>
      <c r="B579">
        <v>36045987.134999998</v>
      </c>
      <c r="C579">
        <v>7667733.6900000004</v>
      </c>
      <c r="D579">
        <v>25478121.899999999</v>
      </c>
      <c r="E579">
        <v>342309.85399999999</v>
      </c>
      <c r="F579">
        <v>33488165.443999998</v>
      </c>
      <c r="G579">
        <f t="shared" ref="G579:G642" si="18">IFERROR(F579/B579,"")</f>
        <v>0.9290400431698429</v>
      </c>
      <c r="H579">
        <f t="shared" ref="H579:H642" si="19">IFERROR(D579/F579,"")</f>
        <v>0.76080972373972966</v>
      </c>
    </row>
    <row r="580" spans="1:8" x14ac:dyDescent="0.25">
      <c r="A580" s="5">
        <v>42021</v>
      </c>
      <c r="B580">
        <v>37099418.534999996</v>
      </c>
      <c r="C580">
        <v>7987725.6899999995</v>
      </c>
      <c r="D580">
        <v>26238308.399999999</v>
      </c>
      <c r="E580">
        <v>362605.005</v>
      </c>
      <c r="F580">
        <v>34588639.095000006</v>
      </c>
      <c r="G580">
        <f t="shared" si="18"/>
        <v>0.93232294361618384</v>
      </c>
      <c r="H580">
        <f t="shared" si="19"/>
        <v>0.75858169290600685</v>
      </c>
    </row>
    <row r="581" spans="1:8" x14ac:dyDescent="0.25">
      <c r="A581" s="5">
        <v>42022</v>
      </c>
      <c r="B581">
        <v>38143493.864999995</v>
      </c>
      <c r="C581">
        <v>8312180.04</v>
      </c>
      <c r="D581">
        <v>27021732.739999998</v>
      </c>
      <c r="E581">
        <v>380331.94</v>
      </c>
      <c r="F581">
        <v>35714244.719999999</v>
      </c>
      <c r="G581">
        <f t="shared" si="18"/>
        <v>0.93631288330330309</v>
      </c>
      <c r="H581">
        <f t="shared" si="19"/>
        <v>0.75660938518651666</v>
      </c>
    </row>
    <row r="582" spans="1:8" x14ac:dyDescent="0.25">
      <c r="A582" s="5">
        <v>42023</v>
      </c>
      <c r="B582">
        <v>39160435.375</v>
      </c>
      <c r="C582">
        <v>8627537.7899999991</v>
      </c>
      <c r="D582">
        <v>27799533.120000001</v>
      </c>
      <c r="E582">
        <v>392661.62</v>
      </c>
      <c r="F582">
        <v>36819732.530000001</v>
      </c>
      <c r="G582">
        <f t="shared" si="18"/>
        <v>0.94022786461423502</v>
      </c>
      <c r="H582">
        <f t="shared" si="19"/>
        <v>0.75501724781269075</v>
      </c>
    </row>
    <row r="583" spans="1:8" x14ac:dyDescent="0.25">
      <c r="A583" s="5">
        <v>42024</v>
      </c>
      <c r="B583">
        <v>40191232.450000003</v>
      </c>
      <c r="C583">
        <v>8945521.0600000005</v>
      </c>
      <c r="D583">
        <v>28560887.829999998</v>
      </c>
      <c r="E583">
        <v>407717.80599999998</v>
      </c>
      <c r="F583">
        <v>37914126.696000002</v>
      </c>
      <c r="G583">
        <f t="shared" si="18"/>
        <v>0.94334322151397476</v>
      </c>
      <c r="H583">
        <f t="shared" si="19"/>
        <v>0.75330464707797729</v>
      </c>
    </row>
    <row r="584" spans="1:8" x14ac:dyDescent="0.25">
      <c r="A584" s="5">
        <v>42025</v>
      </c>
      <c r="B584">
        <v>41215550.295000002</v>
      </c>
      <c r="C584">
        <v>9272090.3100000005</v>
      </c>
      <c r="D584">
        <v>29311273.77</v>
      </c>
      <c r="E584">
        <v>426179.24400000006</v>
      </c>
      <c r="F584">
        <v>39009543.324000001</v>
      </c>
      <c r="G584">
        <f t="shared" si="18"/>
        <v>0.94647634314693063</v>
      </c>
      <c r="H584">
        <f t="shared" si="19"/>
        <v>0.75138725738341838</v>
      </c>
    </row>
    <row r="585" spans="1:8" x14ac:dyDescent="0.25">
      <c r="A585" s="5">
        <v>42026</v>
      </c>
      <c r="B585">
        <v>42233043.394999996</v>
      </c>
      <c r="C585">
        <v>9600022.5599999987</v>
      </c>
      <c r="D585">
        <v>30059348.489999998</v>
      </c>
      <c r="E585">
        <v>444604.28099999996</v>
      </c>
      <c r="F585">
        <v>40103975.331</v>
      </c>
      <c r="G585">
        <f t="shared" si="18"/>
        <v>0.94958762398231389</v>
      </c>
      <c r="H585">
        <f t="shared" si="19"/>
        <v>0.74953538251267582</v>
      </c>
    </row>
    <row r="586" spans="1:8" x14ac:dyDescent="0.25">
      <c r="A586" s="5">
        <v>42027</v>
      </c>
      <c r="B586">
        <v>43297411.139999993</v>
      </c>
      <c r="C586">
        <v>9922265.6099999994</v>
      </c>
      <c r="D586">
        <v>30842637.359999999</v>
      </c>
      <c r="E586">
        <v>454035.8</v>
      </c>
      <c r="F586">
        <v>41218938.770000011</v>
      </c>
      <c r="G586">
        <f t="shared" si="18"/>
        <v>0.95199545849798395</v>
      </c>
      <c r="H586">
        <f t="shared" si="19"/>
        <v>0.74826374187119793</v>
      </c>
    </row>
    <row r="587" spans="1:8" x14ac:dyDescent="0.25">
      <c r="A587" s="5">
        <v>42028</v>
      </c>
      <c r="B587">
        <v>44348069.099999994</v>
      </c>
      <c r="C587">
        <v>10241891.809999999</v>
      </c>
      <c r="D587">
        <v>31644183.920000002</v>
      </c>
      <c r="E587">
        <v>466512.85</v>
      </c>
      <c r="F587">
        <v>42352588.579999998</v>
      </c>
      <c r="G587">
        <f t="shared" si="18"/>
        <v>0.95500411719165479</v>
      </c>
      <c r="H587">
        <f t="shared" si="19"/>
        <v>0.7471605628125223</v>
      </c>
    </row>
    <row r="588" spans="1:8" x14ac:dyDescent="0.25">
      <c r="A588" s="5">
        <v>42029</v>
      </c>
      <c r="B588">
        <v>45368109.584999993</v>
      </c>
      <c r="C588">
        <v>10580524.66</v>
      </c>
      <c r="D588">
        <v>32408948.420000002</v>
      </c>
      <c r="E588">
        <v>481467.95600000001</v>
      </c>
      <c r="F588">
        <v>43470941.035999998</v>
      </c>
      <c r="G588">
        <f t="shared" si="18"/>
        <v>0.95818277273719044</v>
      </c>
      <c r="H588">
        <f t="shared" si="19"/>
        <v>0.7455313284605658</v>
      </c>
    </row>
    <row r="589" spans="1:8" x14ac:dyDescent="0.25">
      <c r="A589" s="5">
        <v>42030</v>
      </c>
      <c r="B589">
        <v>46383532.080000006</v>
      </c>
      <c r="C589">
        <v>10901488.16</v>
      </c>
      <c r="D589">
        <v>33168084.720000003</v>
      </c>
      <c r="E589">
        <v>495479.44</v>
      </c>
      <c r="F589">
        <v>44565052.32</v>
      </c>
      <c r="G589">
        <f t="shared" si="18"/>
        <v>0.9607947114319888</v>
      </c>
      <c r="H589">
        <f t="shared" si="19"/>
        <v>0.74426221878605892</v>
      </c>
    </row>
    <row r="590" spans="1:8" x14ac:dyDescent="0.25">
      <c r="A590" s="5">
        <v>42031</v>
      </c>
      <c r="B590">
        <v>47355901.304999992</v>
      </c>
      <c r="C590">
        <v>11211760.460000001</v>
      </c>
      <c r="D590">
        <v>33901638.619999997</v>
      </c>
      <c r="E590">
        <v>503769.125</v>
      </c>
      <c r="F590">
        <v>45617168.205000006</v>
      </c>
      <c r="G590">
        <f t="shared" si="18"/>
        <v>0.96328370800501673</v>
      </c>
      <c r="H590">
        <f t="shared" si="19"/>
        <v>0.74317718424889223</v>
      </c>
    </row>
    <row r="591" spans="1:8" x14ac:dyDescent="0.25">
      <c r="A591" s="5">
        <v>42032</v>
      </c>
      <c r="B591">
        <v>48343875.974999994</v>
      </c>
      <c r="C591">
        <v>11526718.23</v>
      </c>
      <c r="D591">
        <v>34643715.549999997</v>
      </c>
      <c r="E591">
        <v>514015.19700000004</v>
      </c>
      <c r="F591">
        <v>46684448.976999998</v>
      </c>
      <c r="G591">
        <f t="shared" si="18"/>
        <v>0.9656745148266942</v>
      </c>
      <c r="H591">
        <f t="shared" si="19"/>
        <v>0.7420825630193878</v>
      </c>
    </row>
    <row r="592" spans="1:8" x14ac:dyDescent="0.25">
      <c r="A592" s="5">
        <v>42033</v>
      </c>
      <c r="B592">
        <v>49349214.415000007</v>
      </c>
      <c r="C592">
        <v>11840375.73</v>
      </c>
      <c r="D592">
        <v>35414336.32</v>
      </c>
      <c r="E592">
        <v>523256.43099999998</v>
      </c>
      <c r="F592">
        <v>47777968.481000006</v>
      </c>
      <c r="G592">
        <f t="shared" si="18"/>
        <v>0.96816066977709758</v>
      </c>
      <c r="H592">
        <f t="shared" si="19"/>
        <v>0.74122733648843431</v>
      </c>
    </row>
    <row r="593" spans="1:8" x14ac:dyDescent="0.25">
      <c r="A593" s="5">
        <v>42034</v>
      </c>
      <c r="B593">
        <v>50361801.794999994</v>
      </c>
      <c r="C593">
        <v>12140763.629999999</v>
      </c>
      <c r="D593">
        <v>36205536.159999996</v>
      </c>
      <c r="E593">
        <v>532624.75199999998</v>
      </c>
      <c r="F593">
        <v>48878924.541999996</v>
      </c>
      <c r="G593">
        <f t="shared" si="18"/>
        <v>0.97055551628124592</v>
      </c>
      <c r="H593">
        <f t="shared" si="19"/>
        <v>0.74071875556283595</v>
      </c>
    </row>
    <row r="594" spans="1:8" x14ac:dyDescent="0.25">
      <c r="A594" s="5">
        <v>42035</v>
      </c>
      <c r="B594">
        <v>51403494.164999999</v>
      </c>
      <c r="C594">
        <v>12435184.43</v>
      </c>
      <c r="D594">
        <v>37039372.700000003</v>
      </c>
      <c r="E594">
        <v>540455.15399999998</v>
      </c>
      <c r="F594">
        <v>50015012.284000002</v>
      </c>
      <c r="G594">
        <f t="shared" si="18"/>
        <v>0.97298857006601314</v>
      </c>
      <c r="H594">
        <f t="shared" si="19"/>
        <v>0.74056510252720753</v>
      </c>
    </row>
    <row r="595" spans="1:8" x14ac:dyDescent="0.25">
      <c r="A595" s="5">
        <v>42036</v>
      </c>
      <c r="B595">
        <v>52348751.134999998</v>
      </c>
      <c r="C595">
        <v>12727132.73</v>
      </c>
      <c r="D595">
        <v>37808544.690000005</v>
      </c>
      <c r="E595">
        <v>549911.55799999996</v>
      </c>
      <c r="F595">
        <v>51085588.978</v>
      </c>
      <c r="G595">
        <f t="shared" si="18"/>
        <v>0.97587025230568569</v>
      </c>
      <c r="H595">
        <f t="shared" si="19"/>
        <v>0.7401019631247131</v>
      </c>
    </row>
    <row r="596" spans="1:8" x14ac:dyDescent="0.25">
      <c r="A596" s="5">
        <v>42037</v>
      </c>
      <c r="B596">
        <v>53314811.859999992</v>
      </c>
      <c r="C596">
        <v>13025183.73</v>
      </c>
      <c r="D596">
        <v>38570699.82</v>
      </c>
      <c r="E596">
        <v>555853.08600000001</v>
      </c>
      <c r="F596">
        <v>52151736.635999992</v>
      </c>
      <c r="G596">
        <f t="shared" si="18"/>
        <v>0.97818476360651652</v>
      </c>
      <c r="H596">
        <f t="shared" si="19"/>
        <v>0.73958610600466379</v>
      </c>
    </row>
    <row r="597" spans="1:8" x14ac:dyDescent="0.25">
      <c r="A597" s="5">
        <v>42038</v>
      </c>
      <c r="B597">
        <v>54292589.284999996</v>
      </c>
      <c r="C597">
        <v>13308739.68</v>
      </c>
      <c r="D597">
        <v>39360253.329999998</v>
      </c>
      <c r="E597">
        <v>560319.38199999998</v>
      </c>
      <c r="F597">
        <v>53229312.391999997</v>
      </c>
      <c r="G597">
        <f t="shared" si="18"/>
        <v>0.98041580062762335</v>
      </c>
      <c r="H597">
        <f t="shared" si="19"/>
        <v>0.73944696185697067</v>
      </c>
    </row>
    <row r="598" spans="1:8" x14ac:dyDescent="0.25">
      <c r="A598" s="5">
        <v>42039</v>
      </c>
      <c r="B598">
        <v>55248679.430000007</v>
      </c>
      <c r="C598">
        <v>13578065.030000001</v>
      </c>
      <c r="D598">
        <v>40122852.530000001</v>
      </c>
      <c r="E598">
        <v>566308.06999999995</v>
      </c>
      <c r="F598">
        <v>54267225.629999995</v>
      </c>
      <c r="G598">
        <f t="shared" si="18"/>
        <v>0.98223570571956365</v>
      </c>
      <c r="H598">
        <f t="shared" si="19"/>
        <v>0.73935698875711997</v>
      </c>
    </row>
    <row r="599" spans="1:8" x14ac:dyDescent="0.25">
      <c r="A599" s="5">
        <v>42040</v>
      </c>
      <c r="B599">
        <v>56281127.334999993</v>
      </c>
      <c r="C599">
        <v>13852900.48</v>
      </c>
      <c r="D599">
        <v>40961049.379999995</v>
      </c>
      <c r="E599">
        <v>578246.68099999998</v>
      </c>
      <c r="F599">
        <v>55392196.541000001</v>
      </c>
      <c r="G599">
        <f t="shared" si="18"/>
        <v>0.98420552614895496</v>
      </c>
      <c r="H599">
        <f t="shared" si="19"/>
        <v>0.73947328211983054</v>
      </c>
    </row>
    <row r="600" spans="1:8" x14ac:dyDescent="0.25">
      <c r="A600" s="5">
        <v>42041</v>
      </c>
      <c r="B600">
        <v>57277482.199999988</v>
      </c>
      <c r="C600">
        <v>14129792.93</v>
      </c>
      <c r="D600">
        <v>41786538.359999999</v>
      </c>
      <c r="E600">
        <v>587705.85800000001</v>
      </c>
      <c r="F600">
        <v>56504037.148000002</v>
      </c>
      <c r="G600">
        <f t="shared" si="18"/>
        <v>0.98649652494676199</v>
      </c>
      <c r="H600">
        <f t="shared" si="19"/>
        <v>0.73953190726087903</v>
      </c>
    </row>
    <row r="601" spans="1:8" x14ac:dyDescent="0.25">
      <c r="A601" s="5">
        <v>42042</v>
      </c>
      <c r="B601">
        <v>58271839.045000009</v>
      </c>
      <c r="C601">
        <v>14427926.43</v>
      </c>
      <c r="D601">
        <v>42585237.089999996</v>
      </c>
      <c r="E601">
        <v>596114.88800000004</v>
      </c>
      <c r="F601">
        <v>57609278.408</v>
      </c>
      <c r="G601">
        <f t="shared" si="18"/>
        <v>0.98862983135836247</v>
      </c>
      <c r="H601">
        <f t="shared" si="19"/>
        <v>0.73920795862782984</v>
      </c>
    </row>
    <row r="602" spans="1:8" x14ac:dyDescent="0.25">
      <c r="A602" s="5">
        <v>42043</v>
      </c>
      <c r="B602">
        <v>59281141.600000001</v>
      </c>
      <c r="C602">
        <v>14725905.68</v>
      </c>
      <c r="D602">
        <v>43381418.920000002</v>
      </c>
      <c r="E602">
        <v>605025.64299999992</v>
      </c>
      <c r="F602">
        <v>58712350.243000008</v>
      </c>
      <c r="G602">
        <f t="shared" si="18"/>
        <v>0.99040518887375828</v>
      </c>
      <c r="H602">
        <f t="shared" si="19"/>
        <v>0.7388806399412049</v>
      </c>
    </row>
    <row r="603" spans="1:8" x14ac:dyDescent="0.25">
      <c r="A603" s="5">
        <v>42044</v>
      </c>
      <c r="B603">
        <v>60330579.57</v>
      </c>
      <c r="C603">
        <v>15047462.329999998</v>
      </c>
      <c r="D603">
        <v>44196372.390000001</v>
      </c>
      <c r="E603">
        <v>614522.56700000004</v>
      </c>
      <c r="F603">
        <v>59858357.287</v>
      </c>
      <c r="G603">
        <f t="shared" si="18"/>
        <v>0.99217275407652772</v>
      </c>
      <c r="H603">
        <f t="shared" si="19"/>
        <v>0.73834923631622185</v>
      </c>
    </row>
    <row r="604" spans="1:8" x14ac:dyDescent="0.25">
      <c r="A604" s="5">
        <v>42045</v>
      </c>
      <c r="B604">
        <v>61376750.649999991</v>
      </c>
      <c r="C604">
        <v>15366579.18</v>
      </c>
      <c r="D604">
        <v>45050133.960000001</v>
      </c>
      <c r="E604">
        <v>625400.05000000005</v>
      </c>
      <c r="F604">
        <v>61042113.190000005</v>
      </c>
      <c r="G604">
        <f t="shared" si="18"/>
        <v>0.99454781401009229</v>
      </c>
      <c r="H604">
        <f t="shared" si="19"/>
        <v>0.73801727374307502</v>
      </c>
    </row>
    <row r="605" spans="1:8" x14ac:dyDescent="0.25">
      <c r="A605" s="5">
        <v>42046</v>
      </c>
      <c r="B605">
        <v>62382644.469999999</v>
      </c>
      <c r="C605">
        <v>15673756.779999999</v>
      </c>
      <c r="D605">
        <v>45994336.440000005</v>
      </c>
      <c r="E605">
        <v>637374.23900000006</v>
      </c>
      <c r="F605">
        <v>62305467.458999999</v>
      </c>
      <c r="G605">
        <f t="shared" si="18"/>
        <v>0.99876284483199307</v>
      </c>
      <c r="H605">
        <f t="shared" si="19"/>
        <v>0.73820706778689194</v>
      </c>
    </row>
    <row r="606" spans="1:8" x14ac:dyDescent="0.25">
      <c r="A606" s="5">
        <v>42047</v>
      </c>
      <c r="B606">
        <v>63451507.225000001</v>
      </c>
      <c r="C606">
        <v>15989524.73</v>
      </c>
      <c r="D606">
        <v>46852613.509999998</v>
      </c>
      <c r="E606">
        <v>650499.18200000003</v>
      </c>
      <c r="F606">
        <v>63492637.421999998</v>
      </c>
      <c r="G606">
        <f t="shared" si="18"/>
        <v>1.0006482146571263</v>
      </c>
      <c r="H606">
        <f t="shared" si="19"/>
        <v>0.73792199241302447</v>
      </c>
    </row>
    <row r="607" spans="1:8" x14ac:dyDescent="0.25">
      <c r="A607" s="5">
        <v>42048</v>
      </c>
      <c r="B607">
        <v>64499730.68500001</v>
      </c>
      <c r="C607">
        <v>16323603.73</v>
      </c>
      <c r="D607">
        <v>47847182.019999996</v>
      </c>
      <c r="E607">
        <v>659426.15700000012</v>
      </c>
      <c r="F607">
        <v>64830211.906999998</v>
      </c>
      <c r="G607">
        <f t="shared" si="18"/>
        <v>1.0051237612698567</v>
      </c>
      <c r="H607">
        <f t="shared" si="19"/>
        <v>0.73803834065261986</v>
      </c>
    </row>
    <row r="608" spans="1:8" x14ac:dyDescent="0.25">
      <c r="A608" s="5">
        <v>42049</v>
      </c>
      <c r="B608">
        <v>65512761.629999995</v>
      </c>
      <c r="C608">
        <v>16654728.33</v>
      </c>
      <c r="D608">
        <v>48678907.570000008</v>
      </c>
      <c r="E608">
        <v>667789.80599999998</v>
      </c>
      <c r="F608">
        <v>66001425.706</v>
      </c>
      <c r="G608">
        <f t="shared" si="18"/>
        <v>1.0074590669640804</v>
      </c>
      <c r="H608">
        <f t="shared" si="19"/>
        <v>0.73754327348681425</v>
      </c>
    </row>
    <row r="609" spans="1:8" x14ac:dyDescent="0.25">
      <c r="A609" s="5">
        <v>42050</v>
      </c>
      <c r="B609">
        <v>66528068.484999992</v>
      </c>
      <c r="C609">
        <v>16963188.620000001</v>
      </c>
      <c r="D609">
        <v>49511732.210000001</v>
      </c>
      <c r="E609">
        <v>677007.174</v>
      </c>
      <c r="F609">
        <v>67151928.004000008</v>
      </c>
      <c r="G609">
        <f t="shared" si="18"/>
        <v>1.0093773881191317</v>
      </c>
      <c r="H609">
        <f t="shared" si="19"/>
        <v>0.7373091686518779</v>
      </c>
    </row>
    <row r="610" spans="1:8" x14ac:dyDescent="0.25">
      <c r="A610" s="5">
        <v>42051</v>
      </c>
      <c r="B610">
        <v>67532071.039999992</v>
      </c>
      <c r="C610">
        <v>17251382.390000001</v>
      </c>
      <c r="D610">
        <v>50338922.100000001</v>
      </c>
      <c r="E610">
        <v>687275.36199999996</v>
      </c>
      <c r="F610">
        <v>68277579.851999998</v>
      </c>
      <c r="G610">
        <f t="shared" si="18"/>
        <v>1.0110393299142038</v>
      </c>
      <c r="H610">
        <f t="shared" si="19"/>
        <v>0.73726869360507163</v>
      </c>
    </row>
    <row r="611" spans="1:8" x14ac:dyDescent="0.25">
      <c r="A611" s="5">
        <v>42052</v>
      </c>
      <c r="B611">
        <v>68539746.900000006</v>
      </c>
      <c r="C611">
        <v>17538783.390000001</v>
      </c>
      <c r="D611">
        <v>51233458.74000001</v>
      </c>
      <c r="E611">
        <v>695609.95400000014</v>
      </c>
      <c r="F611">
        <v>69467852.084000006</v>
      </c>
      <c r="G611">
        <f t="shared" si="18"/>
        <v>1.0135411235958329</v>
      </c>
      <c r="H611">
        <f t="shared" si="19"/>
        <v>0.73751321227045996</v>
      </c>
    </row>
    <row r="612" spans="1:8" x14ac:dyDescent="0.25">
      <c r="A612" s="5">
        <v>42053</v>
      </c>
      <c r="B612">
        <v>69429401.495000005</v>
      </c>
      <c r="C612">
        <v>17812925.59</v>
      </c>
      <c r="D612">
        <v>52051685.960000001</v>
      </c>
      <c r="E612">
        <v>704149.10900000005</v>
      </c>
      <c r="F612">
        <v>70568760.659000009</v>
      </c>
      <c r="G612">
        <f t="shared" si="18"/>
        <v>1.0164103267415039</v>
      </c>
      <c r="H612">
        <f t="shared" si="19"/>
        <v>0.73760238204440642</v>
      </c>
    </row>
    <row r="613" spans="1:8" x14ac:dyDescent="0.25">
      <c r="A613" s="5">
        <v>42054</v>
      </c>
      <c r="B613">
        <v>70263836.575000003</v>
      </c>
      <c r="C613">
        <v>18075970.59</v>
      </c>
      <c r="D613">
        <v>52733692.040000007</v>
      </c>
      <c r="E613">
        <v>709149.84600000002</v>
      </c>
      <c r="F613">
        <v>71518812.476000011</v>
      </c>
      <c r="G613">
        <f t="shared" si="18"/>
        <v>1.0178609077183032</v>
      </c>
      <c r="H613">
        <f t="shared" si="19"/>
        <v>0.73734015169360034</v>
      </c>
    </row>
    <row r="614" spans="1:8" x14ac:dyDescent="0.25">
      <c r="A614" s="5">
        <v>42055</v>
      </c>
      <c r="B614">
        <v>71153892.780000001</v>
      </c>
      <c r="C614">
        <v>18340877.84</v>
      </c>
      <c r="D614">
        <v>53446680.660000004</v>
      </c>
      <c r="E614">
        <v>720103.54200000002</v>
      </c>
      <c r="F614">
        <v>72507662.041999996</v>
      </c>
      <c r="G614">
        <f t="shared" si="18"/>
        <v>1.0190259339174275</v>
      </c>
      <c r="H614">
        <f t="shared" si="19"/>
        <v>0.73711769425196838</v>
      </c>
    </row>
    <row r="615" spans="1:8" x14ac:dyDescent="0.25">
      <c r="A615" s="5">
        <v>42056</v>
      </c>
      <c r="B615">
        <v>72127971.150000006</v>
      </c>
      <c r="C615">
        <v>18613400.539999999</v>
      </c>
      <c r="D615">
        <v>54200675.349999994</v>
      </c>
      <c r="E615">
        <v>731854.01199999999</v>
      </c>
      <c r="F615">
        <v>73545929.901999995</v>
      </c>
      <c r="G615">
        <f t="shared" si="18"/>
        <v>1.0196589302234933</v>
      </c>
      <c r="H615">
        <f t="shared" si="19"/>
        <v>0.73696362833704643</v>
      </c>
    </row>
    <row r="616" spans="1:8" x14ac:dyDescent="0.25">
      <c r="A616" s="5">
        <v>42057</v>
      </c>
      <c r="B616">
        <v>73072071.710000008</v>
      </c>
      <c r="C616">
        <v>18903962.84</v>
      </c>
      <c r="D616">
        <v>54969024.140000001</v>
      </c>
      <c r="E616">
        <v>743938.35100000002</v>
      </c>
      <c r="F616">
        <v>74616925.331</v>
      </c>
      <c r="G616">
        <f t="shared" si="18"/>
        <v>1.021141505705915</v>
      </c>
      <c r="H616">
        <f t="shared" si="19"/>
        <v>0.7366830500742011</v>
      </c>
    </row>
    <row r="617" spans="1:8" x14ac:dyDescent="0.25">
      <c r="A617" s="5">
        <v>42058</v>
      </c>
      <c r="B617">
        <v>74031401.254999995</v>
      </c>
      <c r="C617">
        <v>19216731.84</v>
      </c>
      <c r="D617">
        <v>55719722.359999999</v>
      </c>
      <c r="E617">
        <v>749445.65800000005</v>
      </c>
      <c r="F617">
        <v>75685899.85800001</v>
      </c>
      <c r="G617">
        <f t="shared" si="18"/>
        <v>1.0223486057936566</v>
      </c>
      <c r="H617">
        <f t="shared" si="19"/>
        <v>0.73619686711183918</v>
      </c>
    </row>
    <row r="618" spans="1:8" x14ac:dyDescent="0.25">
      <c r="A618" s="5">
        <v>42059</v>
      </c>
      <c r="B618">
        <v>74964200.079999998</v>
      </c>
      <c r="C618">
        <v>19526106.690000001</v>
      </c>
      <c r="D618">
        <v>56455156.920000002</v>
      </c>
      <c r="E618">
        <v>760727.973</v>
      </c>
      <c r="F618">
        <v>76741991.583000004</v>
      </c>
      <c r="G618">
        <f t="shared" si="18"/>
        <v>1.0237152067400543</v>
      </c>
      <c r="H618">
        <f t="shared" si="19"/>
        <v>0.73564883781965895</v>
      </c>
    </row>
    <row r="619" spans="1:8" x14ac:dyDescent="0.25">
      <c r="A619" s="5">
        <v>42060</v>
      </c>
      <c r="B619">
        <v>75912001.88499999</v>
      </c>
      <c r="C619">
        <v>19829083.640000001</v>
      </c>
      <c r="D619">
        <v>57179640.960000001</v>
      </c>
      <c r="E619">
        <v>773463.03500000015</v>
      </c>
      <c r="F619">
        <v>77782187.63499999</v>
      </c>
      <c r="G619">
        <f t="shared" si="18"/>
        <v>1.024636232790082</v>
      </c>
      <c r="H619">
        <f t="shared" si="19"/>
        <v>0.73512513209734698</v>
      </c>
    </row>
    <row r="620" spans="1:8" x14ac:dyDescent="0.25">
      <c r="A620" s="5">
        <v>42061</v>
      </c>
      <c r="B620">
        <v>76887534.359999999</v>
      </c>
      <c r="C620">
        <v>20153604.140000001</v>
      </c>
      <c r="D620">
        <v>57924793.249999993</v>
      </c>
      <c r="E620">
        <v>786550.23399999994</v>
      </c>
      <c r="F620">
        <v>78864947.623999983</v>
      </c>
      <c r="G620">
        <f t="shared" si="18"/>
        <v>1.0257182556374016</v>
      </c>
      <c r="H620">
        <f t="shared" si="19"/>
        <v>0.73448084345614228</v>
      </c>
    </row>
    <row r="621" spans="1:8" x14ac:dyDescent="0.25">
      <c r="A621" s="5">
        <v>42062</v>
      </c>
      <c r="B621">
        <v>77848594.550000012</v>
      </c>
      <c r="C621">
        <v>20475684.390000001</v>
      </c>
      <c r="D621">
        <v>58681170.069999993</v>
      </c>
      <c r="E621">
        <v>800818.8330000001</v>
      </c>
      <c r="F621">
        <v>79957673.292999998</v>
      </c>
      <c r="G621">
        <f t="shared" si="18"/>
        <v>1.0270920593389181</v>
      </c>
      <c r="H621">
        <f t="shared" si="19"/>
        <v>0.73390292204935026</v>
      </c>
    </row>
    <row r="622" spans="1:8" x14ac:dyDescent="0.25">
      <c r="A622" s="5">
        <v>42063</v>
      </c>
      <c r="B622">
        <v>78818353.100000009</v>
      </c>
      <c r="C622">
        <v>20801930.539999999</v>
      </c>
      <c r="D622">
        <v>59419239.910000004</v>
      </c>
      <c r="E622">
        <v>815597.06300000008</v>
      </c>
      <c r="F622">
        <v>81036767.512999997</v>
      </c>
      <c r="G622">
        <f t="shared" si="18"/>
        <v>1.0281459117800318</v>
      </c>
      <c r="H622">
        <f t="shared" si="19"/>
        <v>0.73323803174241753</v>
      </c>
    </row>
    <row r="623" spans="1:8" x14ac:dyDescent="0.25">
      <c r="A623" s="5">
        <v>42064</v>
      </c>
      <c r="B623">
        <v>79761096.305000007</v>
      </c>
      <c r="C623">
        <v>21138638.440000001</v>
      </c>
      <c r="D623">
        <v>60175248.820000008</v>
      </c>
      <c r="E623">
        <v>823504.44400000013</v>
      </c>
      <c r="F623">
        <v>82137391.703999996</v>
      </c>
      <c r="G623">
        <f t="shared" si="18"/>
        <v>1.0297926622010463</v>
      </c>
      <c r="H623">
        <f t="shared" si="19"/>
        <v>0.73261699174542383</v>
      </c>
    </row>
    <row r="624" spans="1:8" x14ac:dyDescent="0.25">
      <c r="A624" s="5">
        <v>42065</v>
      </c>
      <c r="B624">
        <v>80632488.409999996</v>
      </c>
      <c r="C624">
        <v>21446582.690000001</v>
      </c>
      <c r="D624">
        <v>60897471.299999997</v>
      </c>
      <c r="E624">
        <v>831541.82400000002</v>
      </c>
      <c r="F624">
        <v>83175595.813999996</v>
      </c>
      <c r="G624">
        <f t="shared" si="18"/>
        <v>1.0315394880419517</v>
      </c>
      <c r="H624">
        <f t="shared" si="19"/>
        <v>0.73215551633896225</v>
      </c>
    </row>
    <row r="625" spans="1:8" x14ac:dyDescent="0.25">
      <c r="A625" s="5">
        <v>42066</v>
      </c>
      <c r="B625">
        <v>81427389.064999998</v>
      </c>
      <c r="C625">
        <v>21746318.539999999</v>
      </c>
      <c r="D625">
        <v>61570049.630000003</v>
      </c>
      <c r="E625">
        <v>843209.64500000002</v>
      </c>
      <c r="F625">
        <v>84159577.814999998</v>
      </c>
      <c r="G625">
        <f t="shared" si="18"/>
        <v>1.0335536823834424</v>
      </c>
      <c r="H625">
        <f t="shared" si="19"/>
        <v>0.73158695930418749</v>
      </c>
    </row>
    <row r="626" spans="1:8" x14ac:dyDescent="0.25">
      <c r="A626" s="5">
        <v>42067</v>
      </c>
      <c r="B626">
        <v>82278582.834999993</v>
      </c>
      <c r="C626">
        <v>22034930.740000002</v>
      </c>
      <c r="D626">
        <v>62180331.460000001</v>
      </c>
      <c r="E626">
        <v>858066.85000000009</v>
      </c>
      <c r="F626">
        <v>85073329.049999997</v>
      </c>
      <c r="G626">
        <f t="shared" si="18"/>
        <v>1.0339668735010243</v>
      </c>
      <c r="H626">
        <f t="shared" si="19"/>
        <v>0.7309027653479373</v>
      </c>
    </row>
    <row r="627" spans="1:8" x14ac:dyDescent="0.25">
      <c r="A627" s="5">
        <v>42068</v>
      </c>
      <c r="B627">
        <v>83181290.340000004</v>
      </c>
      <c r="C627">
        <v>22335895.539999999</v>
      </c>
      <c r="D627">
        <v>62880990.189999998</v>
      </c>
      <c r="E627">
        <v>871488.39500000002</v>
      </c>
      <c r="F627">
        <v>86088374.125</v>
      </c>
      <c r="G627">
        <f t="shared" si="18"/>
        <v>1.0349487700072626</v>
      </c>
      <c r="H627">
        <f t="shared" si="19"/>
        <v>0.73042371666465711</v>
      </c>
    </row>
    <row r="628" spans="1:8" x14ac:dyDescent="0.25">
      <c r="A628" s="5">
        <v>42069</v>
      </c>
      <c r="B628">
        <v>84082815.344999999</v>
      </c>
      <c r="C628">
        <v>22632226.690000001</v>
      </c>
      <c r="D628">
        <v>63596134.130000003</v>
      </c>
      <c r="E628">
        <v>885732.90500000003</v>
      </c>
      <c r="F628">
        <v>87114093.725000009</v>
      </c>
      <c r="G628">
        <f t="shared" si="18"/>
        <v>1.0360511047062635</v>
      </c>
      <c r="H628">
        <f t="shared" si="19"/>
        <v>0.73003266647942155</v>
      </c>
    </row>
    <row r="629" spans="1:8" x14ac:dyDescent="0.25">
      <c r="A629" s="5">
        <v>42070</v>
      </c>
      <c r="B629">
        <v>84935570.295000002</v>
      </c>
      <c r="C629">
        <v>22916775.539999999</v>
      </c>
      <c r="D629">
        <v>64263102.480000004</v>
      </c>
      <c r="E629">
        <v>901900.03099999996</v>
      </c>
      <c r="F629">
        <v>88081778.050999999</v>
      </c>
      <c r="G629">
        <f t="shared" si="18"/>
        <v>1.0370422868189679</v>
      </c>
      <c r="H629">
        <f t="shared" si="19"/>
        <v>0.7295845281732527</v>
      </c>
    </row>
    <row r="630" spans="1:8" x14ac:dyDescent="0.25">
      <c r="A630" s="5">
        <v>42071</v>
      </c>
      <c r="B630">
        <v>85826481.859999999</v>
      </c>
      <c r="C630">
        <v>23217484.890000001</v>
      </c>
      <c r="D630">
        <v>64981318.57</v>
      </c>
      <c r="E630">
        <v>918659.41299999994</v>
      </c>
      <c r="F630">
        <v>89117462.872999996</v>
      </c>
      <c r="G630">
        <f t="shared" si="18"/>
        <v>1.0383445871446559</v>
      </c>
      <c r="H630">
        <f t="shared" si="19"/>
        <v>0.72916481770361818</v>
      </c>
    </row>
    <row r="631" spans="1:8" x14ac:dyDescent="0.25">
      <c r="A631" s="5">
        <v>42072</v>
      </c>
      <c r="B631">
        <v>86699512.030000001</v>
      </c>
      <c r="C631">
        <v>23518554.84</v>
      </c>
      <c r="D631">
        <v>65656527.460000008</v>
      </c>
      <c r="E631">
        <v>930740.55900000001</v>
      </c>
      <c r="F631">
        <v>90105822.858999997</v>
      </c>
      <c r="G631">
        <f t="shared" si="18"/>
        <v>1.0392886966632677</v>
      </c>
      <c r="H631">
        <f t="shared" si="19"/>
        <v>0.72866020615272664</v>
      </c>
    </row>
    <row r="632" spans="1:8" x14ac:dyDescent="0.25">
      <c r="A632" s="5">
        <v>42073</v>
      </c>
      <c r="B632">
        <v>87554106.685000017</v>
      </c>
      <c r="C632">
        <v>23818266.640000001</v>
      </c>
      <c r="D632">
        <v>66343970.200000003</v>
      </c>
      <c r="E632">
        <v>940473.08000000007</v>
      </c>
      <c r="F632">
        <v>91102709.920000002</v>
      </c>
      <c r="G632">
        <f t="shared" si="18"/>
        <v>1.0405304030771174</v>
      </c>
      <c r="H632">
        <f t="shared" si="19"/>
        <v>0.72823267560601235</v>
      </c>
    </row>
    <row r="633" spans="1:8" x14ac:dyDescent="0.25">
      <c r="A633" s="5">
        <v>42074</v>
      </c>
      <c r="B633">
        <v>88399433.015000001</v>
      </c>
      <c r="C633">
        <v>24131494.84</v>
      </c>
      <c r="D633">
        <v>67010814.089999996</v>
      </c>
      <c r="E633">
        <v>955076.40500000003</v>
      </c>
      <c r="F633">
        <v>92097385.335000008</v>
      </c>
      <c r="G633">
        <f t="shared" si="18"/>
        <v>1.0418323081254663</v>
      </c>
      <c r="H633">
        <f t="shared" si="19"/>
        <v>0.72760821435105072</v>
      </c>
    </row>
    <row r="634" spans="1:8" x14ac:dyDescent="0.25">
      <c r="A634" s="5">
        <v>42075</v>
      </c>
      <c r="B634">
        <v>89248621.395000011</v>
      </c>
      <c r="C634">
        <v>24419327.039999999</v>
      </c>
      <c r="D634">
        <v>67644669.840000004</v>
      </c>
      <c r="E634">
        <v>975630.12899999996</v>
      </c>
      <c r="F634">
        <v>93039627.009000003</v>
      </c>
      <c r="G634">
        <f t="shared" si="18"/>
        <v>1.0424769095000539</v>
      </c>
      <c r="H634">
        <f t="shared" si="19"/>
        <v>0.72705224660301493</v>
      </c>
    </row>
    <row r="635" spans="1:8" x14ac:dyDescent="0.25">
      <c r="A635" s="5">
        <v>42076</v>
      </c>
      <c r="B635">
        <v>90072880.75</v>
      </c>
      <c r="C635">
        <v>24736178.289999999</v>
      </c>
      <c r="D635">
        <v>68266674.939999998</v>
      </c>
      <c r="E635">
        <v>994773.84700000007</v>
      </c>
      <c r="F635">
        <v>93997627.076999992</v>
      </c>
      <c r="G635">
        <f t="shared" si="18"/>
        <v>1.0435730077057628</v>
      </c>
      <c r="H635">
        <f t="shared" si="19"/>
        <v>0.7262595563617581</v>
      </c>
    </row>
    <row r="636" spans="1:8" x14ac:dyDescent="0.25">
      <c r="A636" s="5">
        <v>42077</v>
      </c>
      <c r="B636">
        <v>90883813.825000018</v>
      </c>
      <c r="C636">
        <v>25039108.439999998</v>
      </c>
      <c r="D636">
        <v>68887090.669999987</v>
      </c>
      <c r="E636">
        <v>1012513.5109999999</v>
      </c>
      <c r="F636">
        <v>94938712.621000022</v>
      </c>
      <c r="G636">
        <f t="shared" si="18"/>
        <v>1.0446162922234741</v>
      </c>
      <c r="H636">
        <f t="shared" si="19"/>
        <v>0.72559537377550731</v>
      </c>
    </row>
    <row r="637" spans="1:8" x14ac:dyDescent="0.25">
      <c r="A637" s="5">
        <v>42078</v>
      </c>
      <c r="B637">
        <v>91689257.974999994</v>
      </c>
      <c r="C637">
        <v>25338131.689999998</v>
      </c>
      <c r="D637">
        <v>69498599.850000009</v>
      </c>
      <c r="E637">
        <v>1033177.997</v>
      </c>
      <c r="F637">
        <v>95869909.537</v>
      </c>
      <c r="G637">
        <f t="shared" si="18"/>
        <v>1.0455958708177124</v>
      </c>
      <c r="H637">
        <f t="shared" si="19"/>
        <v>0.72492610231553145</v>
      </c>
    </row>
    <row r="638" spans="1:8" x14ac:dyDescent="0.25">
      <c r="A638" s="5">
        <v>42079</v>
      </c>
      <c r="B638">
        <v>92429742.364999995</v>
      </c>
      <c r="C638">
        <v>25638619.439999998</v>
      </c>
      <c r="D638">
        <v>70075966.969999999</v>
      </c>
      <c r="E638">
        <v>1058276.8</v>
      </c>
      <c r="F638">
        <v>96772863.209999993</v>
      </c>
      <c r="G638">
        <f t="shared" si="18"/>
        <v>1.0469883474071502</v>
      </c>
      <c r="H638">
        <f t="shared" si="19"/>
        <v>0.7241282798250277</v>
      </c>
    </row>
    <row r="639" spans="1:8" x14ac:dyDescent="0.25">
      <c r="A639" s="5">
        <v>42080</v>
      </c>
      <c r="B639">
        <v>93172805.409999996</v>
      </c>
      <c r="C639">
        <v>25926178.039999999</v>
      </c>
      <c r="D639">
        <v>70602400.710000008</v>
      </c>
      <c r="E639">
        <v>1079045.301</v>
      </c>
      <c r="F639">
        <v>97607624.051000014</v>
      </c>
      <c r="G639">
        <f t="shared" si="18"/>
        <v>1.0475977794323668</v>
      </c>
      <c r="H639">
        <f t="shared" si="19"/>
        <v>0.72332875015081022</v>
      </c>
    </row>
    <row r="640" spans="1:8" x14ac:dyDescent="0.25">
      <c r="A640" s="5">
        <v>42081</v>
      </c>
      <c r="B640">
        <v>93901688.309999973</v>
      </c>
      <c r="C640">
        <v>26214091.34</v>
      </c>
      <c r="D640">
        <v>71132885.769999996</v>
      </c>
      <c r="E640">
        <v>1097911.878</v>
      </c>
      <c r="F640">
        <v>98444888.988000005</v>
      </c>
      <c r="G640">
        <f t="shared" si="18"/>
        <v>1.0483825238903208</v>
      </c>
      <c r="H640">
        <f t="shared" si="19"/>
        <v>0.72256555420231905</v>
      </c>
    </row>
    <row r="641" spans="1:8" x14ac:dyDescent="0.25">
      <c r="A641" s="5">
        <v>42082</v>
      </c>
      <c r="B641">
        <v>94575805.125</v>
      </c>
      <c r="C641">
        <v>26492790.640000001</v>
      </c>
      <c r="D641">
        <v>71656195.969999999</v>
      </c>
      <c r="E641">
        <v>1117033.987</v>
      </c>
      <c r="F641">
        <v>99266020.597000003</v>
      </c>
      <c r="G641">
        <f t="shared" si="18"/>
        <v>1.0495921284074821</v>
      </c>
      <c r="H641">
        <f t="shared" si="19"/>
        <v>0.72186026536622927</v>
      </c>
    </row>
    <row r="642" spans="1:8" x14ac:dyDescent="0.25">
      <c r="A642" s="5">
        <v>42083</v>
      </c>
      <c r="B642">
        <v>95239862.930000007</v>
      </c>
      <c r="C642">
        <v>26751429.740000002</v>
      </c>
      <c r="D642">
        <v>72161945.640000001</v>
      </c>
      <c r="E642">
        <v>1130974.814</v>
      </c>
      <c r="F642">
        <v>100044350.19399999</v>
      </c>
      <c r="G642">
        <f t="shared" si="18"/>
        <v>1.0504461799523086</v>
      </c>
      <c r="H642">
        <f t="shared" si="19"/>
        <v>0.72129955864641926</v>
      </c>
    </row>
    <row r="643" spans="1:8" x14ac:dyDescent="0.25">
      <c r="A643" s="5">
        <v>42084</v>
      </c>
      <c r="B643">
        <v>95905093.765000015</v>
      </c>
      <c r="C643">
        <v>27007107.740000002</v>
      </c>
      <c r="D643">
        <v>72666314.120000005</v>
      </c>
      <c r="E643">
        <v>1142921.9280000001</v>
      </c>
      <c r="F643">
        <v>100816343.78799999</v>
      </c>
      <c r="G643">
        <f t="shared" ref="G643:G706" si="20">IFERROR(F643/B643,"")</f>
        <v>1.0512094804373395</v>
      </c>
      <c r="H643">
        <f t="shared" ref="H643:H706" si="21">IFERROR(D643/F643,"")</f>
        <v>0.72077910574504844</v>
      </c>
    </row>
    <row r="644" spans="1:8" x14ac:dyDescent="0.25">
      <c r="A644" s="5">
        <v>42085</v>
      </c>
      <c r="B644">
        <v>96529824.11999999</v>
      </c>
      <c r="C644">
        <v>27254099.740000002</v>
      </c>
      <c r="D644">
        <v>73153217.289999992</v>
      </c>
      <c r="E644">
        <v>1155121.7560000001</v>
      </c>
      <c r="F644">
        <v>101562438.786</v>
      </c>
      <c r="G644">
        <f t="shared" si="20"/>
        <v>1.0521353344614381</v>
      </c>
      <c r="H644">
        <f t="shared" si="21"/>
        <v>0.72027826590635091</v>
      </c>
    </row>
    <row r="645" spans="1:8" x14ac:dyDescent="0.25">
      <c r="A645" s="5">
        <v>42086</v>
      </c>
      <c r="B645">
        <v>97135080.140000001</v>
      </c>
      <c r="C645">
        <v>27510049.390000001</v>
      </c>
      <c r="D645">
        <v>73610450.019999996</v>
      </c>
      <c r="E645">
        <v>1164090.003</v>
      </c>
      <c r="F645">
        <v>102284589.413</v>
      </c>
      <c r="G645">
        <f t="shared" si="20"/>
        <v>1.0530138984348194</v>
      </c>
      <c r="H645">
        <f t="shared" si="21"/>
        <v>0.71966315201969588</v>
      </c>
    </row>
    <row r="646" spans="1:8" x14ac:dyDescent="0.25">
      <c r="A646" s="5">
        <v>42087</v>
      </c>
      <c r="B646">
        <v>97690835.035000011</v>
      </c>
      <c r="C646">
        <v>27759210.489999998</v>
      </c>
      <c r="D646">
        <v>74017180.340000004</v>
      </c>
      <c r="E646">
        <v>1175961.453</v>
      </c>
      <c r="F646">
        <v>102952352.28299999</v>
      </c>
      <c r="G646">
        <f t="shared" si="20"/>
        <v>1.0538588624625322</v>
      </c>
      <c r="H646">
        <f t="shared" si="21"/>
        <v>0.71894598519262864</v>
      </c>
    </row>
    <row r="647" spans="1:8" x14ac:dyDescent="0.25">
      <c r="A647" s="5">
        <v>42088</v>
      </c>
      <c r="B647">
        <v>98206368.504999995</v>
      </c>
      <c r="C647">
        <v>28002943.390000001</v>
      </c>
      <c r="D647">
        <v>74349436.890000001</v>
      </c>
      <c r="E647">
        <v>1187867.385</v>
      </c>
      <c r="F647">
        <v>103540247.66500001</v>
      </c>
      <c r="G647">
        <f t="shared" si="20"/>
        <v>1.0543129660652144</v>
      </c>
      <c r="H647">
        <f t="shared" si="21"/>
        <v>0.71807281290802383</v>
      </c>
    </row>
    <row r="648" spans="1:8" x14ac:dyDescent="0.25">
      <c r="A648" s="5">
        <v>42089</v>
      </c>
      <c r="B648">
        <v>98735044.025000006</v>
      </c>
      <c r="C648">
        <v>28257761.589999996</v>
      </c>
      <c r="D648">
        <v>74698358.189999998</v>
      </c>
      <c r="E648">
        <v>1197307.5179999999</v>
      </c>
      <c r="F648">
        <v>104153427.29800001</v>
      </c>
      <c r="G648">
        <f t="shared" si="20"/>
        <v>1.0548780154655935</v>
      </c>
      <c r="H648">
        <f t="shared" si="21"/>
        <v>0.71719539268041332</v>
      </c>
    </row>
    <row r="649" spans="1:8" x14ac:dyDescent="0.25">
      <c r="A649" s="5">
        <v>42090</v>
      </c>
      <c r="B649">
        <v>99228389.704999983</v>
      </c>
      <c r="C649">
        <v>28497405.890000001</v>
      </c>
      <c r="D649">
        <v>75032780.099999994</v>
      </c>
      <c r="E649">
        <v>1204552.0320000001</v>
      </c>
      <c r="F649">
        <v>104734738.022</v>
      </c>
      <c r="G649">
        <f t="shared" si="20"/>
        <v>1.0554916625511113</v>
      </c>
      <c r="H649">
        <f t="shared" si="21"/>
        <v>0.71640776992480781</v>
      </c>
    </row>
    <row r="650" spans="1:8" x14ac:dyDescent="0.25">
      <c r="A650" s="5">
        <v>42091</v>
      </c>
      <c r="B650">
        <v>99736073.594999999</v>
      </c>
      <c r="C650">
        <v>28723790.089999996</v>
      </c>
      <c r="D650">
        <v>75402015.49000001</v>
      </c>
      <c r="E650">
        <v>1211593.7929999998</v>
      </c>
      <c r="F650">
        <v>105337399.37300003</v>
      </c>
      <c r="G650">
        <f t="shared" si="20"/>
        <v>1.0561614827624499</v>
      </c>
      <c r="H650">
        <f t="shared" si="21"/>
        <v>0.71581428760170229</v>
      </c>
    </row>
    <row r="651" spans="1:8" x14ac:dyDescent="0.25">
      <c r="A651" s="5">
        <v>42092</v>
      </c>
      <c r="B651">
        <v>100192277.37500001</v>
      </c>
      <c r="C651">
        <v>28921928.339999996</v>
      </c>
      <c r="D651">
        <v>75739775.170000002</v>
      </c>
      <c r="E651">
        <v>1214890.8929999999</v>
      </c>
      <c r="F651">
        <v>105876594.403</v>
      </c>
      <c r="G651">
        <f t="shared" si="20"/>
        <v>1.0567340834735666</v>
      </c>
      <c r="H651">
        <f t="shared" si="21"/>
        <v>0.71535900448129575</v>
      </c>
    </row>
    <row r="652" spans="1:8" x14ac:dyDescent="0.25">
      <c r="A652" s="5">
        <v>42093</v>
      </c>
      <c r="B652">
        <v>100630669.85499999</v>
      </c>
      <c r="C652">
        <v>29123004.799999997</v>
      </c>
      <c r="D652">
        <v>76033998.710000008</v>
      </c>
      <c r="E652">
        <v>1217912.5929999999</v>
      </c>
      <c r="F652">
        <v>106374916.103</v>
      </c>
      <c r="G652">
        <f t="shared" si="20"/>
        <v>1.0570824606084503</v>
      </c>
      <c r="H652">
        <f t="shared" si="21"/>
        <v>0.71477375959928668</v>
      </c>
    </row>
    <row r="653" spans="1:8" x14ac:dyDescent="0.25">
      <c r="A653" s="5">
        <v>42094</v>
      </c>
      <c r="B653">
        <v>101039022.295</v>
      </c>
      <c r="C653">
        <v>29321726.899999999</v>
      </c>
      <c r="D653">
        <v>76323485.459999993</v>
      </c>
      <c r="E653">
        <v>1219992.2929999998</v>
      </c>
      <c r="F653">
        <v>106865204.653</v>
      </c>
      <c r="G653">
        <f t="shared" si="20"/>
        <v>1.0576626953197301</v>
      </c>
      <c r="H653">
        <f t="shared" si="21"/>
        <v>0.71420333407706049</v>
      </c>
    </row>
    <row r="654" spans="1:8" x14ac:dyDescent="0.25">
      <c r="A654" s="5">
        <v>42095</v>
      </c>
      <c r="B654">
        <v>101440110.66499999</v>
      </c>
      <c r="C654">
        <v>29511527.049999997</v>
      </c>
      <c r="D654">
        <v>76586013.590000004</v>
      </c>
      <c r="E654">
        <v>1224177.193</v>
      </c>
      <c r="F654">
        <v>107321717.833</v>
      </c>
      <c r="G654">
        <f t="shared" si="20"/>
        <v>1.0579810799637599</v>
      </c>
      <c r="H654">
        <f t="shared" si="21"/>
        <v>0.7136115143923909</v>
      </c>
    </row>
    <row r="655" spans="1:8" x14ac:dyDescent="0.25">
      <c r="A655" s="5">
        <v>42096</v>
      </c>
      <c r="B655">
        <v>101816104.72500001</v>
      </c>
      <c r="C655">
        <v>29688542.799999997</v>
      </c>
      <c r="D655">
        <v>76845715.99000001</v>
      </c>
      <c r="E655">
        <v>1227421.3929999999</v>
      </c>
      <c r="F655">
        <v>107761680.183</v>
      </c>
      <c r="G655">
        <f t="shared" si="20"/>
        <v>1.0583952359409023</v>
      </c>
      <c r="H655">
        <f t="shared" si="21"/>
        <v>0.7131079977548721</v>
      </c>
    </row>
    <row r="656" spans="1:8" x14ac:dyDescent="0.25">
      <c r="A656" s="5">
        <v>42097</v>
      </c>
      <c r="B656">
        <v>102173568.655</v>
      </c>
      <c r="C656">
        <v>29870499.299999997</v>
      </c>
      <c r="D656">
        <v>77077590.359999999</v>
      </c>
      <c r="E656">
        <v>1231363.493</v>
      </c>
      <c r="F656">
        <v>108179453.153</v>
      </c>
      <c r="G656">
        <f t="shared" si="20"/>
        <v>1.0587811953429904</v>
      </c>
      <c r="H656">
        <f t="shared" si="21"/>
        <v>0.71249750404069689</v>
      </c>
    </row>
    <row r="657" spans="1:8" x14ac:dyDescent="0.25">
      <c r="A657" s="5">
        <v>42098</v>
      </c>
      <c r="B657">
        <v>102524790.13500002</v>
      </c>
      <c r="C657">
        <v>30036657.799999997</v>
      </c>
      <c r="D657">
        <v>77319001.269999996</v>
      </c>
      <c r="E657">
        <v>1234758.993</v>
      </c>
      <c r="F657">
        <v>108590418.06299999</v>
      </c>
      <c r="G657">
        <f t="shared" si="20"/>
        <v>1.059162549077282</v>
      </c>
      <c r="H657">
        <f t="shared" si="21"/>
        <v>0.7120241605952975</v>
      </c>
    </row>
    <row r="658" spans="1:8" x14ac:dyDescent="0.25">
      <c r="A658" s="5">
        <v>42099</v>
      </c>
      <c r="B658">
        <v>102835725.605</v>
      </c>
      <c r="C658">
        <v>30202160.649999999</v>
      </c>
      <c r="D658">
        <v>77535507.870000005</v>
      </c>
      <c r="E658">
        <v>1238495.693</v>
      </c>
      <c r="F658">
        <v>108976164.21300001</v>
      </c>
      <c r="G658">
        <f t="shared" si="20"/>
        <v>1.059711141938998</v>
      </c>
      <c r="H658">
        <f t="shared" si="21"/>
        <v>0.71149052116068712</v>
      </c>
    </row>
    <row r="659" spans="1:8" x14ac:dyDescent="0.25">
      <c r="A659" s="5">
        <v>42100</v>
      </c>
      <c r="B659">
        <v>103115443.455</v>
      </c>
      <c r="C659">
        <v>30337115.549999997</v>
      </c>
      <c r="D659">
        <v>77776032.799999997</v>
      </c>
      <c r="E659">
        <v>1242674.193</v>
      </c>
      <c r="F659">
        <v>109355822.543</v>
      </c>
      <c r="G659">
        <f t="shared" si="20"/>
        <v>1.0605183751231533</v>
      </c>
      <c r="H659">
        <f t="shared" si="21"/>
        <v>0.71121986000715731</v>
      </c>
    </row>
    <row r="660" spans="1:8" x14ac:dyDescent="0.25">
      <c r="A660" s="5">
        <v>42101</v>
      </c>
      <c r="B660">
        <v>103373794.33500001</v>
      </c>
      <c r="C660">
        <v>30467079.299999997</v>
      </c>
      <c r="D660">
        <v>77978036.960000008</v>
      </c>
      <c r="E660">
        <v>1246057.0929999999</v>
      </c>
      <c r="F660">
        <v>109691173.353</v>
      </c>
      <c r="G660">
        <f t="shared" si="20"/>
        <v>1.0611119970843623</v>
      </c>
      <c r="H660">
        <f t="shared" si="21"/>
        <v>0.71088707118718542</v>
      </c>
    </row>
    <row r="661" spans="1:8" x14ac:dyDescent="0.25">
      <c r="A661" s="5">
        <v>42102</v>
      </c>
      <c r="B661">
        <v>103648960.61499999</v>
      </c>
      <c r="C661">
        <v>30595906.399999999</v>
      </c>
      <c r="D661">
        <v>78200836.460000008</v>
      </c>
      <c r="E661">
        <v>1247448.0929999999</v>
      </c>
      <c r="F661">
        <v>110044190.95299999</v>
      </c>
      <c r="G661">
        <f t="shared" si="20"/>
        <v>1.0617008631833253</v>
      </c>
      <c r="H661">
        <f t="shared" si="21"/>
        <v>0.71063120899675369</v>
      </c>
    </row>
    <row r="662" spans="1:8" x14ac:dyDescent="0.25">
      <c r="A662" s="5">
        <v>42103</v>
      </c>
      <c r="B662">
        <v>103860953.715</v>
      </c>
      <c r="C662">
        <v>30720874.399999999</v>
      </c>
      <c r="D662">
        <v>78378847.510000005</v>
      </c>
      <c r="E662">
        <v>1250797.8929999999</v>
      </c>
      <c r="F662">
        <v>110350519.803</v>
      </c>
      <c r="G662">
        <f t="shared" si="20"/>
        <v>1.0624832129484167</v>
      </c>
      <c r="H662">
        <f t="shared" si="21"/>
        <v>0.71027166568787825</v>
      </c>
    </row>
    <row r="663" spans="1:8" x14ac:dyDescent="0.25">
      <c r="A663" s="5">
        <v>42104</v>
      </c>
      <c r="B663">
        <v>104025669.93499999</v>
      </c>
      <c r="C663">
        <v>30821605.799999997</v>
      </c>
      <c r="D663">
        <v>78529679.409999996</v>
      </c>
      <c r="E663">
        <v>1251841.2929999998</v>
      </c>
      <c r="F663">
        <v>110603126.50299999</v>
      </c>
      <c r="G663">
        <f t="shared" si="20"/>
        <v>1.0632291680708224</v>
      </c>
      <c r="H663">
        <f t="shared" si="21"/>
        <v>0.7100131966691734</v>
      </c>
    </row>
    <row r="664" spans="1:8" x14ac:dyDescent="0.25">
      <c r="A664" s="5">
        <v>42105</v>
      </c>
      <c r="B664">
        <v>104135835.04500002</v>
      </c>
      <c r="C664">
        <v>30899726.549999997</v>
      </c>
      <c r="D664">
        <v>78633130.030000001</v>
      </c>
      <c r="E664">
        <v>1253182.7929999998</v>
      </c>
      <c r="F664">
        <v>110786039.37299998</v>
      </c>
      <c r="G664">
        <f t="shared" si="20"/>
        <v>1.0638608633149791</v>
      </c>
      <c r="H664">
        <f t="shared" si="21"/>
        <v>0.70977471958586802</v>
      </c>
    </row>
    <row r="665" spans="1:8" x14ac:dyDescent="0.25">
      <c r="A665" s="5">
        <v>42106</v>
      </c>
      <c r="B665">
        <v>104165202.84500001</v>
      </c>
      <c r="C665">
        <v>30951404.049999997</v>
      </c>
      <c r="D665">
        <v>78686807.200000003</v>
      </c>
      <c r="E665">
        <v>1253624.7929999998</v>
      </c>
      <c r="F665">
        <v>110891836.04299998</v>
      </c>
      <c r="G665">
        <f t="shared" si="20"/>
        <v>1.0645765861754173</v>
      </c>
      <c r="H665">
        <f t="shared" si="21"/>
        <v>0.70958160679644633</v>
      </c>
    </row>
    <row r="666" spans="1:8" x14ac:dyDescent="0.25">
      <c r="A666" s="5">
        <v>42107</v>
      </c>
      <c r="B666">
        <v>104175659.495</v>
      </c>
      <c r="C666">
        <v>30986216.549999997</v>
      </c>
      <c r="D666">
        <v>78691653.460000008</v>
      </c>
      <c r="E666">
        <v>1254155.7929999998</v>
      </c>
      <c r="F666">
        <v>110932025.803</v>
      </c>
      <c r="G666">
        <f t="shared" si="20"/>
        <v>1.0648555175052601</v>
      </c>
      <c r="H666">
        <f t="shared" si="21"/>
        <v>0.70936821797291927</v>
      </c>
    </row>
    <row r="667" spans="1:8" x14ac:dyDescent="0.25">
      <c r="A667" s="5">
        <v>42108</v>
      </c>
      <c r="B667">
        <v>104201165.57500002</v>
      </c>
      <c r="C667">
        <v>31023484.049999997</v>
      </c>
      <c r="D667">
        <v>78691196.640000001</v>
      </c>
      <c r="E667">
        <v>1255447.7929999998</v>
      </c>
      <c r="F667">
        <v>110970128.483</v>
      </c>
      <c r="G667">
        <f t="shared" si="20"/>
        <v>1.0649605296701594</v>
      </c>
      <c r="H667">
        <f t="shared" si="21"/>
        <v>0.70912053284731535</v>
      </c>
    </row>
    <row r="668" spans="1:8" x14ac:dyDescent="0.25">
      <c r="A668" s="5">
        <v>42109</v>
      </c>
      <c r="B668">
        <v>104218466.235</v>
      </c>
      <c r="C668">
        <v>31053780.049999997</v>
      </c>
      <c r="D668">
        <v>78697406.430000007</v>
      </c>
      <c r="E668">
        <v>1256554.7929999998</v>
      </c>
      <c r="F668">
        <v>111007741.273</v>
      </c>
      <c r="G668">
        <f t="shared" si="20"/>
        <v>1.0651446455054425</v>
      </c>
      <c r="H668">
        <f t="shared" si="21"/>
        <v>0.7089362014533781</v>
      </c>
    </row>
    <row r="669" spans="1:8" x14ac:dyDescent="0.25">
      <c r="A669" s="5">
        <v>42110</v>
      </c>
      <c r="B669">
        <v>104246077.31500001</v>
      </c>
      <c r="C669">
        <v>31080360.199999999</v>
      </c>
      <c r="D669">
        <v>78693110.340000004</v>
      </c>
      <c r="E669">
        <v>1257605.7929999998</v>
      </c>
      <c r="F669">
        <v>111031076.33299999</v>
      </c>
      <c r="G669">
        <f t="shared" si="20"/>
        <v>1.0650863724828492</v>
      </c>
      <c r="H669">
        <f t="shared" si="21"/>
        <v>0.70874851383036908</v>
      </c>
    </row>
    <row r="670" spans="1:8" x14ac:dyDescent="0.25">
      <c r="A670" s="5">
        <v>42111</v>
      </c>
      <c r="B670">
        <v>104324057.315</v>
      </c>
      <c r="C670">
        <v>31117097.699999999</v>
      </c>
      <c r="D670">
        <v>78705512.919999987</v>
      </c>
      <c r="E670">
        <v>1257635.7929999998</v>
      </c>
      <c r="F670">
        <v>111080246.41299999</v>
      </c>
      <c r="G670">
        <f t="shared" si="20"/>
        <v>1.0647615638414072</v>
      </c>
      <c r="H670">
        <f t="shared" si="21"/>
        <v>0.70854643792713889</v>
      </c>
    </row>
    <row r="671" spans="1:8" x14ac:dyDescent="0.25">
      <c r="A671" s="5">
        <v>42112</v>
      </c>
      <c r="B671">
        <v>104451812.57500002</v>
      </c>
      <c r="C671">
        <v>31168091.699999999</v>
      </c>
      <c r="D671">
        <v>78746324.919999987</v>
      </c>
      <c r="E671">
        <v>1257695.7929999998</v>
      </c>
      <c r="F671">
        <v>111172112.41299999</v>
      </c>
      <c r="G671">
        <f t="shared" si="20"/>
        <v>1.0643387574837397</v>
      </c>
      <c r="H671">
        <f t="shared" si="21"/>
        <v>0.70832804388442772</v>
      </c>
    </row>
    <row r="672" spans="1:8" x14ac:dyDescent="0.25">
      <c r="A672" s="5">
        <v>42113</v>
      </c>
      <c r="B672">
        <v>104590858.875</v>
      </c>
      <c r="C672">
        <v>31222257.699999999</v>
      </c>
      <c r="D672">
        <v>78825928.680000007</v>
      </c>
      <c r="E672">
        <v>1259793.5929999999</v>
      </c>
      <c r="F672">
        <v>111307979.973</v>
      </c>
      <c r="G672">
        <f t="shared" si="20"/>
        <v>1.064222831423804</v>
      </c>
      <c r="H672">
        <f t="shared" si="21"/>
        <v>0.70817859329691213</v>
      </c>
    </row>
    <row r="673" spans="1:8" x14ac:dyDescent="0.25">
      <c r="A673" s="5">
        <v>42114</v>
      </c>
      <c r="B673">
        <v>104727524.59500001</v>
      </c>
      <c r="C673">
        <v>31270259.199999999</v>
      </c>
      <c r="D673">
        <v>78913297.769999996</v>
      </c>
      <c r="E673">
        <v>1263239.3929999999</v>
      </c>
      <c r="F673">
        <v>111446796.36299999</v>
      </c>
      <c r="G673">
        <f t="shared" si="20"/>
        <v>1.0641595587595964</v>
      </c>
      <c r="H673">
        <f t="shared" si="21"/>
        <v>0.70808045045069579</v>
      </c>
    </row>
    <row r="674" spans="1:8" x14ac:dyDescent="0.25">
      <c r="A674" s="5">
        <v>42115</v>
      </c>
      <c r="B674">
        <v>104998531.76500002</v>
      </c>
      <c r="C674">
        <v>31377813.699999999</v>
      </c>
      <c r="D674">
        <v>79114170.430000007</v>
      </c>
      <c r="E674">
        <v>1269854.473</v>
      </c>
      <c r="F674">
        <v>111761838.60299999</v>
      </c>
      <c r="G674">
        <f t="shared" si="20"/>
        <v>1.0644133467802874</v>
      </c>
      <c r="H674">
        <f t="shared" si="21"/>
        <v>0.70788179059069611</v>
      </c>
    </row>
    <row r="675" spans="1:8" x14ac:dyDescent="0.25">
      <c r="A675" s="5">
        <v>42116</v>
      </c>
      <c r="B675">
        <v>105126617.83500001</v>
      </c>
      <c r="C675">
        <v>31436449.899999999</v>
      </c>
      <c r="D675">
        <v>79208125.120000005</v>
      </c>
      <c r="E675">
        <v>1272533.973</v>
      </c>
      <c r="F675">
        <v>111917108.993</v>
      </c>
      <c r="G675">
        <f t="shared" si="20"/>
        <v>1.064593452142234</v>
      </c>
      <c r="H675">
        <f t="shared" si="21"/>
        <v>0.70773919941904662</v>
      </c>
    </row>
    <row r="676" spans="1:8" x14ac:dyDescent="0.25">
      <c r="A676" s="5">
        <v>42117</v>
      </c>
      <c r="B676">
        <v>105247837.2753</v>
      </c>
      <c r="C676">
        <v>31498417.699999999</v>
      </c>
      <c r="D676">
        <v>79282353.810000002</v>
      </c>
      <c r="E676">
        <v>1275769.3729999999</v>
      </c>
      <c r="F676">
        <v>112056540.88299999</v>
      </c>
      <c r="G676">
        <f t="shared" si="20"/>
        <v>1.0646920999420659</v>
      </c>
      <c r="H676">
        <f t="shared" si="21"/>
        <v>0.70752098168709288</v>
      </c>
    </row>
    <row r="677" spans="1:8" x14ac:dyDescent="0.25">
      <c r="A677" s="5">
        <v>42118</v>
      </c>
      <c r="B677">
        <v>105355847.7053</v>
      </c>
      <c r="C677">
        <v>31560110.399999999</v>
      </c>
      <c r="D677">
        <v>79332867.180000007</v>
      </c>
      <c r="E677">
        <v>1278567.173</v>
      </c>
      <c r="F677">
        <v>112171544.75299999</v>
      </c>
      <c r="G677">
        <f t="shared" si="20"/>
        <v>1.0646921570672068</v>
      </c>
      <c r="H677">
        <f t="shared" si="21"/>
        <v>0.7072459183359715</v>
      </c>
    </row>
    <row r="678" spans="1:8" x14ac:dyDescent="0.25">
      <c r="A678" s="5">
        <v>42119</v>
      </c>
      <c r="B678">
        <v>105452812.51530001</v>
      </c>
      <c r="C678">
        <v>31610824.699999999</v>
      </c>
      <c r="D678">
        <v>79392668.170000017</v>
      </c>
      <c r="E678">
        <v>1280876.8729999999</v>
      </c>
      <c r="F678">
        <v>112284369.74299999</v>
      </c>
      <c r="G678">
        <f t="shared" si="20"/>
        <v>1.064783072776829</v>
      </c>
      <c r="H678">
        <f t="shared" si="21"/>
        <v>0.70706785237977876</v>
      </c>
    </row>
    <row r="679" spans="1:8" x14ac:dyDescent="0.25">
      <c r="A679" s="5">
        <v>42120</v>
      </c>
      <c r="B679">
        <v>105452812.51530001</v>
      </c>
      <c r="C679">
        <v>31610824.699999999</v>
      </c>
      <c r="D679">
        <v>79392668.170000017</v>
      </c>
      <c r="E679">
        <v>1280876.8729999999</v>
      </c>
      <c r="F679">
        <v>112284369.74299999</v>
      </c>
      <c r="G679">
        <f t="shared" si="20"/>
        <v>1.064783072776829</v>
      </c>
      <c r="H679">
        <f t="shared" si="21"/>
        <v>0.70706785237977876</v>
      </c>
    </row>
    <row r="680" spans="1:8" x14ac:dyDescent="0.25">
      <c r="A680" s="5">
        <v>42121</v>
      </c>
      <c r="B680">
        <v>105541076.37530001</v>
      </c>
      <c r="C680">
        <v>31657348.949999999</v>
      </c>
      <c r="D680">
        <v>79450310.230000004</v>
      </c>
      <c r="E680">
        <v>1283051.0729999999</v>
      </c>
      <c r="F680">
        <v>112390710.25299999</v>
      </c>
      <c r="G680">
        <f t="shared" si="20"/>
        <v>1.0649001707481451</v>
      </c>
      <c r="H680">
        <f t="shared" si="21"/>
        <v>0.70691171940413355</v>
      </c>
    </row>
    <row r="681" spans="1:8" x14ac:dyDescent="0.25">
      <c r="A681" s="5">
        <v>42122</v>
      </c>
      <c r="B681">
        <v>105621656.9553</v>
      </c>
      <c r="C681">
        <v>31704381.949999999</v>
      </c>
      <c r="D681">
        <v>79497578.180000007</v>
      </c>
      <c r="E681">
        <v>1285545.2729999998</v>
      </c>
      <c r="F681">
        <v>112487505.403</v>
      </c>
      <c r="G681">
        <f t="shared" si="20"/>
        <v>1.0650041728715323</v>
      </c>
      <c r="H681">
        <f t="shared" si="21"/>
        <v>0.70672363028400698</v>
      </c>
    </row>
    <row r="682" spans="1:8" x14ac:dyDescent="0.25">
      <c r="A682" s="5">
        <v>42123</v>
      </c>
      <c r="B682">
        <v>105687457.8653</v>
      </c>
      <c r="C682">
        <v>31746045.449999999</v>
      </c>
      <c r="D682">
        <v>79534858.74000001</v>
      </c>
      <c r="E682">
        <v>1286712.2729999998</v>
      </c>
      <c r="F682">
        <v>112567616.46299998</v>
      </c>
      <c r="G682">
        <f t="shared" si="20"/>
        <v>1.0650991019811342</v>
      </c>
      <c r="H682">
        <f t="shared" si="21"/>
        <v>0.70655185957626132</v>
      </c>
    </row>
    <row r="683" spans="1:8" x14ac:dyDescent="0.25">
      <c r="A683" s="5">
        <v>42124</v>
      </c>
      <c r="B683">
        <v>105754847.94530001</v>
      </c>
      <c r="C683">
        <v>31789459.949999999</v>
      </c>
      <c r="D683">
        <v>79564477.310000002</v>
      </c>
      <c r="E683">
        <v>1288073.3729999999</v>
      </c>
      <c r="F683">
        <v>112642010.63299999</v>
      </c>
      <c r="G683">
        <f t="shared" si="20"/>
        <v>1.065123848424067</v>
      </c>
      <c r="H683">
        <f t="shared" si="21"/>
        <v>0.70634816320200278</v>
      </c>
    </row>
    <row r="684" spans="1:8" x14ac:dyDescent="0.25">
      <c r="A684" s="5">
        <v>42125</v>
      </c>
      <c r="B684">
        <v>105802666.57530001</v>
      </c>
      <c r="C684">
        <v>31826628.949999999</v>
      </c>
      <c r="D684">
        <v>79630722.830000013</v>
      </c>
      <c r="E684">
        <v>1290186.8729999999</v>
      </c>
      <c r="F684">
        <v>112747538.653</v>
      </c>
      <c r="G684">
        <f t="shared" si="20"/>
        <v>1.0656398586396432</v>
      </c>
      <c r="H684">
        <f t="shared" si="21"/>
        <v>0.70627460059307634</v>
      </c>
    </row>
    <row r="685" spans="1:8" x14ac:dyDescent="0.25">
      <c r="A685" s="5">
        <v>42126</v>
      </c>
      <c r="B685">
        <v>105838783.6453</v>
      </c>
      <c r="C685">
        <v>31858812.699999999</v>
      </c>
      <c r="D685">
        <v>79661450.150000006</v>
      </c>
      <c r="E685">
        <v>1291426.3729999999</v>
      </c>
      <c r="F685">
        <v>112811689.22299999</v>
      </c>
      <c r="G685">
        <f t="shared" si="20"/>
        <v>1.0658823291192427</v>
      </c>
      <c r="H685">
        <f t="shared" si="21"/>
        <v>0.70614535336430961</v>
      </c>
    </row>
    <row r="686" spans="1:8" x14ac:dyDescent="0.25">
      <c r="A686" s="5">
        <v>42127</v>
      </c>
      <c r="B686">
        <v>105872949.2353</v>
      </c>
      <c r="C686">
        <v>31876373.949999999</v>
      </c>
      <c r="D686">
        <v>79714261.950000003</v>
      </c>
      <c r="E686">
        <v>1291426.973</v>
      </c>
      <c r="F686">
        <v>112882062.87299998</v>
      </c>
      <c r="G686">
        <f t="shared" si="20"/>
        <v>1.0662030640340658</v>
      </c>
      <c r="H686">
        <f t="shared" si="21"/>
        <v>0.70617297311162697</v>
      </c>
    </row>
    <row r="687" spans="1:8" x14ac:dyDescent="0.25">
      <c r="A687" s="5">
        <v>42128</v>
      </c>
      <c r="B687">
        <v>105901379.1153</v>
      </c>
      <c r="C687">
        <v>31887669.949999999</v>
      </c>
      <c r="D687">
        <v>79756451.25</v>
      </c>
      <c r="E687">
        <v>1291426.973</v>
      </c>
      <c r="F687">
        <v>112935548.17299999</v>
      </c>
      <c r="G687">
        <f t="shared" si="20"/>
        <v>1.066421883420815</v>
      </c>
      <c r="H687">
        <f t="shared" si="21"/>
        <v>0.70621210540214774</v>
      </c>
    </row>
    <row r="688" spans="1:8" x14ac:dyDescent="0.25">
      <c r="A688" s="5">
        <v>42129</v>
      </c>
      <c r="B688">
        <v>105925203.43530001</v>
      </c>
      <c r="C688">
        <v>31898654.449999999</v>
      </c>
      <c r="D688">
        <v>79780670.850000009</v>
      </c>
      <c r="E688">
        <v>1291426.973</v>
      </c>
      <c r="F688">
        <v>112970752.273</v>
      </c>
      <c r="G688">
        <f t="shared" si="20"/>
        <v>1.0665143762693217</v>
      </c>
      <c r="H688">
        <f t="shared" si="21"/>
        <v>0.70620642285541002</v>
      </c>
    </row>
    <row r="689" spans="1:8" x14ac:dyDescent="0.25">
      <c r="A689" s="5">
        <v>42130</v>
      </c>
      <c r="B689">
        <v>105941066.94530001</v>
      </c>
      <c r="C689">
        <v>31890503.949999999</v>
      </c>
      <c r="D689">
        <v>79796846.350000009</v>
      </c>
      <c r="E689">
        <v>1291426.973</v>
      </c>
      <c r="F689">
        <v>112978777.27299999</v>
      </c>
      <c r="G689">
        <f t="shared" si="20"/>
        <v>1.0664304271292049</v>
      </c>
      <c r="H689">
        <f t="shared" si="21"/>
        <v>0.70629943318629018</v>
      </c>
    </row>
    <row r="690" spans="1:8" x14ac:dyDescent="0.25">
      <c r="A690" s="5">
        <v>42131</v>
      </c>
      <c r="B690">
        <v>105952704.8353</v>
      </c>
      <c r="C690">
        <v>31896288.949999999</v>
      </c>
      <c r="D690">
        <v>79805392.850000009</v>
      </c>
      <c r="E690">
        <v>1291426.973</v>
      </c>
      <c r="F690">
        <v>112993108.77299999</v>
      </c>
      <c r="G690">
        <f t="shared" si="20"/>
        <v>1.066448553141178</v>
      </c>
      <c r="H690">
        <f t="shared" si="21"/>
        <v>0.70628548693466631</v>
      </c>
    </row>
    <row r="691" spans="1:8" x14ac:dyDescent="0.25">
      <c r="A691" s="5">
        <v>42132</v>
      </c>
      <c r="B691">
        <v>105958406.0353</v>
      </c>
      <c r="C691">
        <v>31897123.949999999</v>
      </c>
      <c r="D691">
        <v>79813934.75</v>
      </c>
      <c r="E691">
        <v>1291426.973</v>
      </c>
      <c r="F691">
        <v>113002485.67299999</v>
      </c>
      <c r="G691">
        <f t="shared" si="20"/>
        <v>1.066479667836389</v>
      </c>
      <c r="H691">
        <f t="shared" si="21"/>
        <v>0.70630247002672941</v>
      </c>
    </row>
    <row r="692" spans="1:8" x14ac:dyDescent="0.25">
      <c r="A692" s="5">
        <v>42133</v>
      </c>
      <c r="B692">
        <v>105959057.9853</v>
      </c>
      <c r="C692">
        <v>31897498.949999999</v>
      </c>
      <c r="D692">
        <v>79820764.75</v>
      </c>
      <c r="E692">
        <v>1291426.973</v>
      </c>
      <c r="F692">
        <v>113009690.67299999</v>
      </c>
      <c r="G692">
        <f t="shared" si="20"/>
        <v>1.0665411039108912</v>
      </c>
      <c r="H692">
        <f t="shared" si="21"/>
        <v>0.70631787658782241</v>
      </c>
    </row>
    <row r="693" spans="1:8" x14ac:dyDescent="0.25">
      <c r="A693" s="5">
        <v>42134</v>
      </c>
      <c r="B693">
        <v>105959057.9853</v>
      </c>
      <c r="C693">
        <v>31897543.949999999</v>
      </c>
      <c r="D693">
        <v>79827222.25</v>
      </c>
      <c r="E693">
        <v>1291426.973</v>
      </c>
      <c r="F693">
        <v>113016193.17299999</v>
      </c>
      <c r="G693">
        <f t="shared" si="20"/>
        <v>1.0666024719536393</v>
      </c>
      <c r="H693">
        <f t="shared" si="21"/>
        <v>0.70633437571025026</v>
      </c>
    </row>
    <row r="694" spans="1:8" x14ac:dyDescent="0.25">
      <c r="A694" s="5">
        <v>42135</v>
      </c>
      <c r="B694">
        <v>105959057.9853</v>
      </c>
      <c r="C694">
        <v>31897543.949999999</v>
      </c>
      <c r="D694">
        <v>79831012.350000009</v>
      </c>
      <c r="E694">
        <v>1291426.973</v>
      </c>
      <c r="F694">
        <v>113019983.27299999</v>
      </c>
      <c r="G694">
        <f t="shared" si="20"/>
        <v>1.066638241429813</v>
      </c>
      <c r="H694">
        <f t="shared" si="21"/>
        <v>0.70634422372164085</v>
      </c>
    </row>
    <row r="695" spans="1:8" x14ac:dyDescent="0.25">
      <c r="A695" s="5">
        <v>42136</v>
      </c>
      <c r="C695">
        <v>0</v>
      </c>
      <c r="D695">
        <v>0</v>
      </c>
      <c r="E695">
        <v>0</v>
      </c>
      <c r="F695">
        <v>0</v>
      </c>
      <c r="G695" t="str">
        <f t="shared" si="20"/>
        <v/>
      </c>
      <c r="H695" t="str">
        <f t="shared" si="21"/>
        <v/>
      </c>
    </row>
    <row r="696" spans="1:8" x14ac:dyDescent="0.25">
      <c r="A696" s="5">
        <v>42137</v>
      </c>
      <c r="B696">
        <v>0</v>
      </c>
      <c r="C696">
        <v>0</v>
      </c>
      <c r="D696">
        <v>0</v>
      </c>
      <c r="E696">
        <v>0</v>
      </c>
      <c r="F696">
        <v>0</v>
      </c>
      <c r="G696" t="str">
        <f t="shared" si="20"/>
        <v/>
      </c>
      <c r="H696" t="str">
        <f t="shared" si="21"/>
        <v/>
      </c>
    </row>
    <row r="697" spans="1:8" x14ac:dyDescent="0.25">
      <c r="A697" s="5">
        <v>42138</v>
      </c>
      <c r="B697">
        <v>0</v>
      </c>
      <c r="C697">
        <v>0</v>
      </c>
      <c r="D697">
        <v>0</v>
      </c>
      <c r="E697">
        <v>0</v>
      </c>
      <c r="F697">
        <v>0</v>
      </c>
      <c r="G697" t="str">
        <f t="shared" si="20"/>
        <v/>
      </c>
      <c r="H697" t="str">
        <f t="shared" si="21"/>
        <v/>
      </c>
    </row>
    <row r="698" spans="1:8" x14ac:dyDescent="0.25">
      <c r="A698" s="5">
        <v>42139</v>
      </c>
      <c r="B698">
        <v>0</v>
      </c>
      <c r="C698">
        <v>0</v>
      </c>
      <c r="D698">
        <v>0</v>
      </c>
      <c r="E698">
        <v>0</v>
      </c>
      <c r="F698">
        <v>0</v>
      </c>
      <c r="G698" t="str">
        <f t="shared" si="20"/>
        <v/>
      </c>
      <c r="H698" t="str">
        <f t="shared" si="21"/>
        <v/>
      </c>
    </row>
    <row r="699" spans="1:8" x14ac:dyDescent="0.25">
      <c r="A699" s="5">
        <v>42140</v>
      </c>
      <c r="B699">
        <v>0</v>
      </c>
      <c r="C699">
        <v>0</v>
      </c>
      <c r="D699">
        <v>0</v>
      </c>
      <c r="E699">
        <v>0</v>
      </c>
      <c r="F699">
        <v>0</v>
      </c>
      <c r="G699" t="str">
        <f t="shared" si="20"/>
        <v/>
      </c>
      <c r="H699" t="str">
        <f t="shared" si="21"/>
        <v/>
      </c>
    </row>
    <row r="700" spans="1:8" x14ac:dyDescent="0.25">
      <c r="A700" s="5">
        <v>42141</v>
      </c>
      <c r="B700">
        <v>0</v>
      </c>
      <c r="C700">
        <v>0</v>
      </c>
      <c r="D700">
        <v>0</v>
      </c>
      <c r="E700">
        <v>0</v>
      </c>
      <c r="F700">
        <v>0</v>
      </c>
      <c r="G700" t="str">
        <f t="shared" si="20"/>
        <v/>
      </c>
      <c r="H700" t="str">
        <f t="shared" si="21"/>
        <v/>
      </c>
    </row>
    <row r="701" spans="1:8" x14ac:dyDescent="0.25">
      <c r="A701" s="5">
        <v>42142</v>
      </c>
      <c r="B701">
        <v>0</v>
      </c>
      <c r="C701">
        <v>0</v>
      </c>
      <c r="D701">
        <v>0</v>
      </c>
      <c r="E701">
        <v>0</v>
      </c>
      <c r="F701">
        <v>0</v>
      </c>
      <c r="G701" t="str">
        <f t="shared" si="20"/>
        <v/>
      </c>
      <c r="H701" t="str">
        <f t="shared" si="21"/>
        <v/>
      </c>
    </row>
    <row r="702" spans="1:8" x14ac:dyDescent="0.25">
      <c r="A702" s="5">
        <v>42143</v>
      </c>
      <c r="B702">
        <v>0</v>
      </c>
      <c r="C702">
        <v>0</v>
      </c>
      <c r="D702">
        <v>0</v>
      </c>
      <c r="E702">
        <v>0</v>
      </c>
      <c r="F702">
        <v>0</v>
      </c>
      <c r="G702" t="str">
        <f t="shared" si="20"/>
        <v/>
      </c>
      <c r="H702" t="str">
        <f t="shared" si="21"/>
        <v/>
      </c>
    </row>
    <row r="703" spans="1:8" x14ac:dyDescent="0.25">
      <c r="A703" s="5">
        <v>42144</v>
      </c>
      <c r="B703">
        <v>0</v>
      </c>
      <c r="C703">
        <v>0</v>
      </c>
      <c r="D703">
        <v>0</v>
      </c>
      <c r="E703">
        <v>0</v>
      </c>
      <c r="F703">
        <v>0</v>
      </c>
      <c r="G703" t="str">
        <f t="shared" si="20"/>
        <v/>
      </c>
      <c r="H703" t="str">
        <f t="shared" si="21"/>
        <v/>
      </c>
    </row>
    <row r="704" spans="1:8" x14ac:dyDescent="0.25">
      <c r="A704" s="5">
        <v>42145</v>
      </c>
      <c r="B704">
        <v>0</v>
      </c>
      <c r="C704">
        <v>0</v>
      </c>
      <c r="D704">
        <v>0</v>
      </c>
      <c r="E704">
        <v>0</v>
      </c>
      <c r="F704">
        <v>0</v>
      </c>
      <c r="G704" t="str">
        <f t="shared" si="20"/>
        <v/>
      </c>
      <c r="H704" t="str">
        <f t="shared" si="21"/>
        <v/>
      </c>
    </row>
    <row r="705" spans="1:8" x14ac:dyDescent="0.25">
      <c r="A705" s="5">
        <v>42146</v>
      </c>
      <c r="B705">
        <v>0</v>
      </c>
      <c r="C705">
        <v>0</v>
      </c>
      <c r="D705">
        <v>0</v>
      </c>
      <c r="E705">
        <v>0</v>
      </c>
      <c r="F705">
        <v>0</v>
      </c>
      <c r="G705" t="str">
        <f t="shared" si="20"/>
        <v/>
      </c>
      <c r="H705" t="str">
        <f t="shared" si="21"/>
        <v/>
      </c>
    </row>
    <row r="706" spans="1:8" x14ac:dyDescent="0.25">
      <c r="A706" s="5">
        <v>42147</v>
      </c>
      <c r="B706">
        <v>0</v>
      </c>
      <c r="C706">
        <v>0</v>
      </c>
      <c r="D706">
        <v>0</v>
      </c>
      <c r="E706">
        <v>0</v>
      </c>
      <c r="F706">
        <v>0</v>
      </c>
      <c r="G706" t="str">
        <f t="shared" si="20"/>
        <v/>
      </c>
      <c r="H706" t="str">
        <f t="shared" si="21"/>
        <v/>
      </c>
    </row>
    <row r="707" spans="1:8" x14ac:dyDescent="0.25">
      <c r="A707" s="5">
        <v>42148</v>
      </c>
      <c r="B707">
        <v>0</v>
      </c>
      <c r="C707">
        <v>0</v>
      </c>
      <c r="D707">
        <v>0</v>
      </c>
      <c r="E707">
        <v>0</v>
      </c>
      <c r="F707">
        <v>0</v>
      </c>
      <c r="G707" t="str">
        <f t="shared" ref="G707:G770" si="22">IFERROR(F707/B707,"")</f>
        <v/>
      </c>
      <c r="H707" t="str">
        <f t="shared" ref="H707:H770" si="23">IFERROR(D707/F707,"")</f>
        <v/>
      </c>
    </row>
    <row r="708" spans="1:8" x14ac:dyDescent="0.25">
      <c r="A708" s="5">
        <v>42149</v>
      </c>
      <c r="B708">
        <v>0</v>
      </c>
      <c r="C708">
        <v>0</v>
      </c>
      <c r="D708">
        <v>0</v>
      </c>
      <c r="E708">
        <v>0</v>
      </c>
      <c r="F708">
        <v>0</v>
      </c>
      <c r="G708" t="str">
        <f t="shared" si="22"/>
        <v/>
      </c>
      <c r="H708" t="str">
        <f t="shared" si="23"/>
        <v/>
      </c>
    </row>
    <row r="709" spans="1:8" x14ac:dyDescent="0.25">
      <c r="A709" s="5">
        <v>42150</v>
      </c>
      <c r="B709">
        <v>0</v>
      </c>
      <c r="C709">
        <v>0</v>
      </c>
      <c r="D709">
        <v>0</v>
      </c>
      <c r="E709">
        <v>0</v>
      </c>
      <c r="F709">
        <v>0</v>
      </c>
      <c r="G709" t="str">
        <f t="shared" si="22"/>
        <v/>
      </c>
      <c r="H709" t="str">
        <f t="shared" si="23"/>
        <v/>
      </c>
    </row>
    <row r="710" spans="1:8" x14ac:dyDescent="0.25">
      <c r="A710" s="5">
        <v>42151</v>
      </c>
      <c r="B710">
        <v>0</v>
      </c>
      <c r="C710">
        <v>0</v>
      </c>
      <c r="D710">
        <v>0</v>
      </c>
      <c r="E710">
        <v>0</v>
      </c>
      <c r="F710">
        <v>0</v>
      </c>
      <c r="G710" t="str">
        <f t="shared" si="22"/>
        <v/>
      </c>
      <c r="H710" t="str">
        <f t="shared" si="23"/>
        <v/>
      </c>
    </row>
    <row r="711" spans="1:8" x14ac:dyDescent="0.25">
      <c r="A711" s="5">
        <v>42152</v>
      </c>
      <c r="B711">
        <v>0</v>
      </c>
      <c r="C711">
        <v>0</v>
      </c>
      <c r="D711">
        <v>0</v>
      </c>
      <c r="E711">
        <v>0</v>
      </c>
      <c r="F711">
        <v>0</v>
      </c>
      <c r="G711" t="str">
        <f t="shared" si="22"/>
        <v/>
      </c>
      <c r="H711" t="str">
        <f t="shared" si="23"/>
        <v/>
      </c>
    </row>
    <row r="712" spans="1:8" x14ac:dyDescent="0.25">
      <c r="A712" s="5">
        <v>42153</v>
      </c>
      <c r="B712">
        <v>0</v>
      </c>
      <c r="C712">
        <v>0</v>
      </c>
      <c r="D712">
        <v>0</v>
      </c>
      <c r="E712">
        <v>0</v>
      </c>
      <c r="F712">
        <v>0</v>
      </c>
      <c r="G712" t="str">
        <f t="shared" si="22"/>
        <v/>
      </c>
      <c r="H712" t="str">
        <f t="shared" si="23"/>
        <v/>
      </c>
    </row>
    <row r="713" spans="1:8" x14ac:dyDescent="0.25">
      <c r="A713" s="5">
        <v>42154</v>
      </c>
      <c r="B713">
        <v>0</v>
      </c>
      <c r="C713">
        <v>0</v>
      </c>
      <c r="D713">
        <v>0</v>
      </c>
      <c r="E713">
        <v>0</v>
      </c>
      <c r="F713">
        <v>0</v>
      </c>
      <c r="G713" t="str">
        <f t="shared" si="22"/>
        <v/>
      </c>
      <c r="H713" t="str">
        <f t="shared" si="23"/>
        <v/>
      </c>
    </row>
    <row r="714" spans="1:8" x14ac:dyDescent="0.25">
      <c r="A714" s="5">
        <v>42155</v>
      </c>
      <c r="B714">
        <v>0</v>
      </c>
      <c r="C714">
        <v>0</v>
      </c>
      <c r="D714">
        <v>0</v>
      </c>
      <c r="E714">
        <v>0</v>
      </c>
      <c r="F714">
        <v>0</v>
      </c>
      <c r="G714" t="str">
        <f t="shared" si="22"/>
        <v/>
      </c>
      <c r="H714" t="str">
        <f t="shared" si="23"/>
        <v/>
      </c>
    </row>
    <row r="715" spans="1:8" x14ac:dyDescent="0.25">
      <c r="A715" s="5">
        <v>42156</v>
      </c>
      <c r="B715">
        <v>0</v>
      </c>
      <c r="C715">
        <v>0</v>
      </c>
      <c r="D715">
        <v>0</v>
      </c>
      <c r="E715">
        <v>0</v>
      </c>
      <c r="F715">
        <v>0</v>
      </c>
      <c r="G715" t="str">
        <f t="shared" si="22"/>
        <v/>
      </c>
      <c r="H715" t="str">
        <f t="shared" si="23"/>
        <v/>
      </c>
    </row>
    <row r="716" spans="1:8" x14ac:dyDescent="0.25">
      <c r="A716" s="5">
        <v>42157</v>
      </c>
      <c r="B716">
        <v>0</v>
      </c>
      <c r="C716">
        <v>0</v>
      </c>
      <c r="D716">
        <v>0</v>
      </c>
      <c r="E716">
        <v>0</v>
      </c>
      <c r="F716">
        <v>0</v>
      </c>
      <c r="G716" t="str">
        <f t="shared" si="22"/>
        <v/>
      </c>
      <c r="H716" t="str">
        <f t="shared" si="23"/>
        <v/>
      </c>
    </row>
    <row r="717" spans="1:8" x14ac:dyDescent="0.25">
      <c r="A717" s="5">
        <v>42158</v>
      </c>
      <c r="B717">
        <v>0</v>
      </c>
      <c r="C717">
        <v>0</v>
      </c>
      <c r="D717">
        <v>0</v>
      </c>
      <c r="E717">
        <v>0</v>
      </c>
      <c r="F717">
        <v>0</v>
      </c>
      <c r="G717" t="str">
        <f t="shared" si="22"/>
        <v/>
      </c>
      <c r="H717" t="str">
        <f t="shared" si="23"/>
        <v/>
      </c>
    </row>
    <row r="718" spans="1:8" x14ac:dyDescent="0.25">
      <c r="A718" s="5">
        <v>42159</v>
      </c>
      <c r="B718">
        <v>0</v>
      </c>
      <c r="C718">
        <v>0</v>
      </c>
      <c r="D718">
        <v>0</v>
      </c>
      <c r="E718">
        <v>0</v>
      </c>
      <c r="F718">
        <v>0</v>
      </c>
      <c r="G718" t="str">
        <f t="shared" si="22"/>
        <v/>
      </c>
      <c r="H718" t="str">
        <f t="shared" si="23"/>
        <v/>
      </c>
    </row>
    <row r="719" spans="1:8" x14ac:dyDescent="0.25">
      <c r="A719" s="5">
        <v>42160</v>
      </c>
      <c r="B719">
        <v>0</v>
      </c>
      <c r="C719">
        <v>0</v>
      </c>
      <c r="D719">
        <v>0</v>
      </c>
      <c r="E719">
        <v>0</v>
      </c>
      <c r="F719">
        <v>0</v>
      </c>
      <c r="G719" t="str">
        <f t="shared" si="22"/>
        <v/>
      </c>
      <c r="H719" t="str">
        <f t="shared" si="23"/>
        <v/>
      </c>
    </row>
    <row r="720" spans="1:8" x14ac:dyDescent="0.25">
      <c r="A720" s="5">
        <v>42161</v>
      </c>
      <c r="B720">
        <v>0</v>
      </c>
      <c r="C720">
        <v>0</v>
      </c>
      <c r="D720">
        <v>0</v>
      </c>
      <c r="E720">
        <v>0</v>
      </c>
      <c r="F720">
        <v>0</v>
      </c>
      <c r="G720" t="str">
        <f t="shared" si="22"/>
        <v/>
      </c>
      <c r="H720" t="str">
        <f t="shared" si="23"/>
        <v/>
      </c>
    </row>
    <row r="721" spans="1:8" x14ac:dyDescent="0.25">
      <c r="A721" s="5">
        <v>42162</v>
      </c>
      <c r="B721">
        <v>0</v>
      </c>
      <c r="C721">
        <v>0</v>
      </c>
      <c r="D721">
        <v>0</v>
      </c>
      <c r="E721">
        <v>0</v>
      </c>
      <c r="F721">
        <v>0</v>
      </c>
      <c r="G721" t="str">
        <f t="shared" si="22"/>
        <v/>
      </c>
      <c r="H721" t="str">
        <f t="shared" si="23"/>
        <v/>
      </c>
    </row>
    <row r="722" spans="1:8" x14ac:dyDescent="0.25">
      <c r="A722" s="5">
        <v>42163</v>
      </c>
      <c r="B722">
        <v>0</v>
      </c>
      <c r="C722">
        <v>0</v>
      </c>
      <c r="D722">
        <v>0</v>
      </c>
      <c r="E722">
        <v>0</v>
      </c>
      <c r="F722">
        <v>0</v>
      </c>
      <c r="G722" t="str">
        <f t="shared" si="22"/>
        <v/>
      </c>
      <c r="H722" t="str">
        <f t="shared" si="23"/>
        <v/>
      </c>
    </row>
    <row r="723" spans="1:8" x14ac:dyDescent="0.25">
      <c r="A723" s="5">
        <v>42164</v>
      </c>
      <c r="B723">
        <v>0</v>
      </c>
      <c r="C723">
        <v>0</v>
      </c>
      <c r="D723">
        <v>0</v>
      </c>
      <c r="E723">
        <v>0</v>
      </c>
      <c r="F723">
        <v>0</v>
      </c>
      <c r="G723" t="str">
        <f t="shared" si="22"/>
        <v/>
      </c>
      <c r="H723" t="str">
        <f t="shared" si="23"/>
        <v/>
      </c>
    </row>
    <row r="724" spans="1:8" x14ac:dyDescent="0.25">
      <c r="A724" s="5">
        <v>42165</v>
      </c>
      <c r="B724">
        <v>0</v>
      </c>
      <c r="C724">
        <v>0</v>
      </c>
      <c r="D724">
        <v>0</v>
      </c>
      <c r="E724">
        <v>0</v>
      </c>
      <c r="F724">
        <v>0</v>
      </c>
      <c r="G724" t="str">
        <f t="shared" si="22"/>
        <v/>
      </c>
      <c r="H724" t="str">
        <f t="shared" si="23"/>
        <v/>
      </c>
    </row>
    <row r="725" spans="1:8" x14ac:dyDescent="0.25">
      <c r="A725" s="5">
        <v>42166</v>
      </c>
      <c r="B725">
        <v>0</v>
      </c>
      <c r="C725">
        <v>0</v>
      </c>
      <c r="D725">
        <v>0</v>
      </c>
      <c r="E725">
        <v>0</v>
      </c>
      <c r="F725">
        <v>0</v>
      </c>
      <c r="G725" t="str">
        <f t="shared" si="22"/>
        <v/>
      </c>
      <c r="H725" t="str">
        <f t="shared" si="23"/>
        <v/>
      </c>
    </row>
    <row r="726" spans="1:8" x14ac:dyDescent="0.25">
      <c r="A726" s="5">
        <v>42167</v>
      </c>
      <c r="B726">
        <v>0</v>
      </c>
      <c r="C726">
        <v>0</v>
      </c>
      <c r="D726">
        <v>0</v>
      </c>
      <c r="E726">
        <v>0</v>
      </c>
      <c r="F726">
        <v>0</v>
      </c>
      <c r="G726" t="str">
        <f t="shared" si="22"/>
        <v/>
      </c>
      <c r="H726" t="str">
        <f t="shared" si="23"/>
        <v/>
      </c>
    </row>
    <row r="727" spans="1:8" x14ac:dyDescent="0.25">
      <c r="A727" s="5">
        <v>42168</v>
      </c>
      <c r="B727">
        <v>0</v>
      </c>
      <c r="C727">
        <v>0</v>
      </c>
      <c r="D727">
        <v>0</v>
      </c>
      <c r="E727">
        <v>0</v>
      </c>
      <c r="F727">
        <v>0</v>
      </c>
      <c r="G727" t="str">
        <f t="shared" si="22"/>
        <v/>
      </c>
      <c r="H727" t="str">
        <f t="shared" si="23"/>
        <v/>
      </c>
    </row>
    <row r="728" spans="1:8" x14ac:dyDescent="0.25">
      <c r="A728" s="5">
        <v>42169</v>
      </c>
      <c r="B728">
        <v>0</v>
      </c>
      <c r="C728">
        <v>0</v>
      </c>
      <c r="D728">
        <v>0</v>
      </c>
      <c r="E728">
        <v>0</v>
      </c>
      <c r="F728">
        <v>0</v>
      </c>
      <c r="G728" t="str">
        <f t="shared" si="22"/>
        <v/>
      </c>
      <c r="H728" t="str">
        <f t="shared" si="23"/>
        <v/>
      </c>
    </row>
    <row r="729" spans="1:8" x14ac:dyDescent="0.25">
      <c r="A729" s="5">
        <v>42170</v>
      </c>
      <c r="B729">
        <v>0</v>
      </c>
      <c r="C729">
        <v>0</v>
      </c>
      <c r="D729">
        <v>0</v>
      </c>
      <c r="E729">
        <v>0</v>
      </c>
      <c r="F729">
        <v>0</v>
      </c>
      <c r="G729" t="str">
        <f t="shared" si="22"/>
        <v/>
      </c>
      <c r="H729" t="str">
        <f t="shared" si="23"/>
        <v/>
      </c>
    </row>
    <row r="730" spans="1:8" x14ac:dyDescent="0.25">
      <c r="A730" s="5">
        <v>42171</v>
      </c>
      <c r="B730">
        <v>0</v>
      </c>
      <c r="C730">
        <v>0</v>
      </c>
      <c r="D730">
        <v>0</v>
      </c>
      <c r="E730">
        <v>0</v>
      </c>
      <c r="F730">
        <v>0</v>
      </c>
      <c r="G730" t="str">
        <f t="shared" si="22"/>
        <v/>
      </c>
      <c r="H730" t="str">
        <f t="shared" si="23"/>
        <v/>
      </c>
    </row>
    <row r="731" spans="1:8" x14ac:dyDescent="0.25">
      <c r="A731" s="5">
        <v>42172</v>
      </c>
      <c r="B731">
        <v>0</v>
      </c>
      <c r="C731">
        <v>0</v>
      </c>
      <c r="D731">
        <v>0</v>
      </c>
      <c r="E731">
        <v>0</v>
      </c>
      <c r="F731">
        <v>0</v>
      </c>
      <c r="G731" t="str">
        <f t="shared" si="22"/>
        <v/>
      </c>
      <c r="H731" t="str">
        <f t="shared" si="23"/>
        <v/>
      </c>
    </row>
    <row r="732" spans="1:8" x14ac:dyDescent="0.25">
      <c r="A732" s="5">
        <v>42173</v>
      </c>
      <c r="B732">
        <v>0</v>
      </c>
      <c r="C732">
        <v>0</v>
      </c>
      <c r="D732">
        <v>0</v>
      </c>
      <c r="E732">
        <v>0</v>
      </c>
      <c r="F732">
        <v>0</v>
      </c>
      <c r="G732" t="str">
        <f t="shared" si="22"/>
        <v/>
      </c>
      <c r="H732" t="str">
        <f t="shared" si="23"/>
        <v/>
      </c>
    </row>
    <row r="733" spans="1:8" x14ac:dyDescent="0.25">
      <c r="A733" s="5">
        <v>42174</v>
      </c>
      <c r="B733">
        <v>0</v>
      </c>
      <c r="C733">
        <v>0</v>
      </c>
      <c r="D733">
        <v>0</v>
      </c>
      <c r="E733">
        <v>0</v>
      </c>
      <c r="F733">
        <v>0</v>
      </c>
      <c r="G733" t="str">
        <f t="shared" si="22"/>
        <v/>
      </c>
      <c r="H733" t="str">
        <f t="shared" si="23"/>
        <v/>
      </c>
    </row>
    <row r="734" spans="1:8" x14ac:dyDescent="0.25">
      <c r="A734" s="5">
        <v>42175</v>
      </c>
      <c r="B734">
        <v>0</v>
      </c>
      <c r="C734">
        <v>0</v>
      </c>
      <c r="D734">
        <v>0</v>
      </c>
      <c r="E734">
        <v>0</v>
      </c>
      <c r="F734">
        <v>0</v>
      </c>
      <c r="G734" t="str">
        <f t="shared" si="22"/>
        <v/>
      </c>
      <c r="H734" t="str">
        <f t="shared" si="23"/>
        <v/>
      </c>
    </row>
    <row r="735" spans="1:8" x14ac:dyDescent="0.25">
      <c r="A735" s="5">
        <v>42176</v>
      </c>
      <c r="B735">
        <v>0</v>
      </c>
      <c r="C735">
        <v>0</v>
      </c>
      <c r="D735">
        <v>0</v>
      </c>
      <c r="E735">
        <v>0</v>
      </c>
      <c r="F735">
        <v>0</v>
      </c>
      <c r="G735" t="str">
        <f t="shared" si="22"/>
        <v/>
      </c>
      <c r="H735" t="str">
        <f t="shared" si="23"/>
        <v/>
      </c>
    </row>
    <row r="736" spans="1:8" x14ac:dyDescent="0.25">
      <c r="A736" s="5">
        <v>42177</v>
      </c>
      <c r="B736">
        <v>0</v>
      </c>
      <c r="C736">
        <v>0</v>
      </c>
      <c r="D736">
        <v>0</v>
      </c>
      <c r="E736">
        <v>0</v>
      </c>
      <c r="F736">
        <v>0</v>
      </c>
      <c r="G736" t="str">
        <f t="shared" si="22"/>
        <v/>
      </c>
      <c r="H736" t="str">
        <f t="shared" si="23"/>
        <v/>
      </c>
    </row>
    <row r="737" spans="1:8" x14ac:dyDescent="0.25">
      <c r="A737" s="5">
        <v>42178</v>
      </c>
      <c r="B737">
        <v>0</v>
      </c>
      <c r="C737">
        <v>0</v>
      </c>
      <c r="D737">
        <v>0</v>
      </c>
      <c r="E737">
        <v>0</v>
      </c>
      <c r="F737">
        <v>0</v>
      </c>
      <c r="G737" t="str">
        <f t="shared" si="22"/>
        <v/>
      </c>
      <c r="H737" t="str">
        <f t="shared" si="23"/>
        <v/>
      </c>
    </row>
    <row r="738" spans="1:8" x14ac:dyDescent="0.25">
      <c r="A738" s="5">
        <v>42179</v>
      </c>
      <c r="B738">
        <v>0</v>
      </c>
      <c r="C738">
        <v>0</v>
      </c>
      <c r="D738">
        <v>0</v>
      </c>
      <c r="E738">
        <v>0</v>
      </c>
      <c r="F738">
        <v>0</v>
      </c>
      <c r="G738" t="str">
        <f t="shared" si="22"/>
        <v/>
      </c>
      <c r="H738" t="str">
        <f t="shared" si="23"/>
        <v/>
      </c>
    </row>
    <row r="739" spans="1:8" x14ac:dyDescent="0.25">
      <c r="A739" s="5">
        <v>42180</v>
      </c>
      <c r="B739">
        <v>0</v>
      </c>
      <c r="C739">
        <v>0</v>
      </c>
      <c r="D739">
        <v>0</v>
      </c>
      <c r="E739">
        <v>0</v>
      </c>
      <c r="F739">
        <v>0</v>
      </c>
      <c r="G739" t="str">
        <f t="shared" si="22"/>
        <v/>
      </c>
      <c r="H739" t="str">
        <f t="shared" si="23"/>
        <v/>
      </c>
    </row>
    <row r="740" spans="1:8" x14ac:dyDescent="0.25">
      <c r="A740" s="5">
        <v>42181</v>
      </c>
      <c r="B740">
        <v>0</v>
      </c>
      <c r="C740">
        <v>0</v>
      </c>
      <c r="D740">
        <v>0</v>
      </c>
      <c r="E740">
        <v>0</v>
      </c>
      <c r="F740">
        <v>0</v>
      </c>
      <c r="G740" t="str">
        <f t="shared" si="22"/>
        <v/>
      </c>
      <c r="H740" t="str">
        <f t="shared" si="23"/>
        <v/>
      </c>
    </row>
    <row r="741" spans="1:8" x14ac:dyDescent="0.25">
      <c r="A741" s="5">
        <v>42182</v>
      </c>
      <c r="B741">
        <v>0</v>
      </c>
      <c r="C741">
        <v>0</v>
      </c>
      <c r="D741">
        <v>0</v>
      </c>
      <c r="E741">
        <v>0</v>
      </c>
      <c r="F741">
        <v>0</v>
      </c>
      <c r="G741" t="str">
        <f t="shared" si="22"/>
        <v/>
      </c>
      <c r="H741" t="str">
        <f t="shared" si="23"/>
        <v/>
      </c>
    </row>
    <row r="742" spans="1:8" x14ac:dyDescent="0.25">
      <c r="A742" s="5">
        <v>42183</v>
      </c>
      <c r="B742">
        <v>0</v>
      </c>
      <c r="C742">
        <v>0</v>
      </c>
      <c r="D742">
        <v>0</v>
      </c>
      <c r="E742">
        <v>0</v>
      </c>
      <c r="F742">
        <v>0</v>
      </c>
      <c r="G742" t="str">
        <f t="shared" si="22"/>
        <v/>
      </c>
      <c r="H742" t="str">
        <f t="shared" si="23"/>
        <v/>
      </c>
    </row>
    <row r="743" spans="1:8" x14ac:dyDescent="0.25">
      <c r="A743" s="5">
        <v>42184</v>
      </c>
      <c r="B743">
        <v>0</v>
      </c>
      <c r="C743">
        <v>0</v>
      </c>
      <c r="D743">
        <v>0</v>
      </c>
      <c r="E743">
        <v>0</v>
      </c>
      <c r="F743">
        <v>0</v>
      </c>
      <c r="G743" t="str">
        <f t="shared" si="22"/>
        <v/>
      </c>
      <c r="H743" t="str">
        <f t="shared" si="23"/>
        <v/>
      </c>
    </row>
    <row r="744" spans="1:8" x14ac:dyDescent="0.25">
      <c r="A744" s="5">
        <v>42185</v>
      </c>
      <c r="B744">
        <v>0</v>
      </c>
      <c r="C744">
        <v>0</v>
      </c>
      <c r="D744">
        <v>0</v>
      </c>
      <c r="E744">
        <v>0</v>
      </c>
      <c r="F744">
        <v>0</v>
      </c>
      <c r="G744" t="str">
        <f t="shared" si="22"/>
        <v/>
      </c>
      <c r="H744" t="str">
        <f t="shared" si="23"/>
        <v/>
      </c>
    </row>
    <row r="745" spans="1:8" x14ac:dyDescent="0.25">
      <c r="A745" s="5">
        <v>42309</v>
      </c>
      <c r="B745">
        <v>0</v>
      </c>
      <c r="C745">
        <v>0</v>
      </c>
      <c r="D745">
        <v>0</v>
      </c>
      <c r="E745">
        <v>0</v>
      </c>
      <c r="F745">
        <v>0</v>
      </c>
      <c r="G745" t="str">
        <f t="shared" si="22"/>
        <v/>
      </c>
      <c r="H745" t="str">
        <f t="shared" si="23"/>
        <v/>
      </c>
    </row>
    <row r="746" spans="1:8" x14ac:dyDescent="0.25">
      <c r="A746" s="5">
        <v>42310</v>
      </c>
      <c r="B746">
        <v>0</v>
      </c>
      <c r="C746">
        <v>0</v>
      </c>
      <c r="D746">
        <v>0</v>
      </c>
      <c r="E746">
        <v>0</v>
      </c>
      <c r="F746">
        <v>0</v>
      </c>
      <c r="G746" t="str">
        <f t="shared" si="22"/>
        <v/>
      </c>
      <c r="H746" t="str">
        <f t="shared" si="23"/>
        <v/>
      </c>
    </row>
    <row r="747" spans="1:8" x14ac:dyDescent="0.25">
      <c r="A747" s="5">
        <v>42311</v>
      </c>
      <c r="B747">
        <v>0</v>
      </c>
      <c r="C747">
        <v>0</v>
      </c>
      <c r="D747">
        <v>0</v>
      </c>
      <c r="E747">
        <v>0</v>
      </c>
      <c r="F747">
        <v>0</v>
      </c>
      <c r="G747" t="str">
        <f t="shared" si="22"/>
        <v/>
      </c>
      <c r="H747" t="str">
        <f t="shared" si="23"/>
        <v/>
      </c>
    </row>
    <row r="748" spans="1:8" x14ac:dyDescent="0.25">
      <c r="A748" s="5">
        <v>42312</v>
      </c>
      <c r="B748">
        <v>0</v>
      </c>
      <c r="C748">
        <v>0</v>
      </c>
      <c r="D748">
        <v>0</v>
      </c>
      <c r="E748">
        <v>0</v>
      </c>
      <c r="F748">
        <v>0</v>
      </c>
      <c r="G748" t="str">
        <f t="shared" si="22"/>
        <v/>
      </c>
      <c r="H748" t="str">
        <f t="shared" si="23"/>
        <v/>
      </c>
    </row>
    <row r="749" spans="1:8" x14ac:dyDescent="0.25">
      <c r="A749" s="5">
        <v>42313</v>
      </c>
      <c r="B749">
        <v>0</v>
      </c>
      <c r="C749">
        <v>0</v>
      </c>
      <c r="D749">
        <v>0</v>
      </c>
      <c r="E749">
        <v>0</v>
      </c>
      <c r="F749">
        <v>0</v>
      </c>
      <c r="G749" t="str">
        <f t="shared" si="22"/>
        <v/>
      </c>
      <c r="H749" t="str">
        <f t="shared" si="23"/>
        <v/>
      </c>
    </row>
    <row r="750" spans="1:8" x14ac:dyDescent="0.25">
      <c r="A750" s="5">
        <v>42314</v>
      </c>
      <c r="B750">
        <v>0</v>
      </c>
      <c r="C750">
        <v>0</v>
      </c>
      <c r="D750">
        <v>0</v>
      </c>
      <c r="E750">
        <v>0</v>
      </c>
      <c r="F750">
        <v>0</v>
      </c>
      <c r="G750" t="str">
        <f t="shared" si="22"/>
        <v/>
      </c>
      <c r="H750" t="str">
        <f t="shared" si="23"/>
        <v/>
      </c>
    </row>
    <row r="751" spans="1:8" x14ac:dyDescent="0.25">
      <c r="A751" s="5">
        <v>42315</v>
      </c>
      <c r="B751">
        <v>0</v>
      </c>
      <c r="C751">
        <v>0</v>
      </c>
      <c r="D751">
        <v>0</v>
      </c>
      <c r="E751">
        <v>0</v>
      </c>
      <c r="F751">
        <v>0</v>
      </c>
      <c r="G751" t="str">
        <f t="shared" si="22"/>
        <v/>
      </c>
      <c r="H751" t="str">
        <f t="shared" si="23"/>
        <v/>
      </c>
    </row>
    <row r="752" spans="1:8" x14ac:dyDescent="0.25">
      <c r="A752" s="5">
        <v>42316</v>
      </c>
      <c r="B752">
        <v>0</v>
      </c>
      <c r="C752">
        <v>0</v>
      </c>
      <c r="D752">
        <v>0</v>
      </c>
      <c r="E752">
        <v>0</v>
      </c>
      <c r="F752">
        <v>0</v>
      </c>
      <c r="G752" t="str">
        <f t="shared" si="22"/>
        <v/>
      </c>
      <c r="H752" t="str">
        <f t="shared" si="23"/>
        <v/>
      </c>
    </row>
    <row r="753" spans="1:8" x14ac:dyDescent="0.25">
      <c r="A753" s="5">
        <v>42317</v>
      </c>
      <c r="B753">
        <v>0</v>
      </c>
      <c r="C753">
        <v>0</v>
      </c>
      <c r="D753">
        <v>0</v>
      </c>
      <c r="E753">
        <v>0</v>
      </c>
      <c r="F753">
        <v>0</v>
      </c>
      <c r="G753" t="str">
        <f t="shared" si="22"/>
        <v/>
      </c>
      <c r="H753" t="str">
        <f t="shared" si="23"/>
        <v/>
      </c>
    </row>
    <row r="754" spans="1:8" x14ac:dyDescent="0.25">
      <c r="A754" s="5">
        <v>42318</v>
      </c>
      <c r="B754">
        <v>0</v>
      </c>
      <c r="C754">
        <v>0</v>
      </c>
      <c r="D754">
        <v>0</v>
      </c>
      <c r="E754">
        <v>0</v>
      </c>
      <c r="F754">
        <v>0</v>
      </c>
      <c r="G754" t="str">
        <f t="shared" si="22"/>
        <v/>
      </c>
      <c r="H754" t="str">
        <f t="shared" si="23"/>
        <v/>
      </c>
    </row>
    <row r="755" spans="1:8" x14ac:dyDescent="0.25">
      <c r="A755" s="5">
        <v>42319</v>
      </c>
      <c r="B755">
        <v>0</v>
      </c>
      <c r="C755">
        <v>0</v>
      </c>
      <c r="D755">
        <v>0</v>
      </c>
      <c r="E755">
        <v>0</v>
      </c>
      <c r="F755">
        <v>0</v>
      </c>
      <c r="G755" t="str">
        <f t="shared" si="22"/>
        <v/>
      </c>
      <c r="H755" t="str">
        <f t="shared" si="23"/>
        <v/>
      </c>
    </row>
    <row r="756" spans="1:8" x14ac:dyDescent="0.25">
      <c r="A756" s="5">
        <v>42320</v>
      </c>
      <c r="B756">
        <v>0</v>
      </c>
      <c r="C756">
        <v>0</v>
      </c>
      <c r="D756">
        <v>0</v>
      </c>
      <c r="E756">
        <v>0</v>
      </c>
      <c r="F756">
        <v>0</v>
      </c>
      <c r="G756" t="str">
        <f t="shared" si="22"/>
        <v/>
      </c>
      <c r="H756" t="str">
        <f t="shared" si="23"/>
        <v/>
      </c>
    </row>
    <row r="757" spans="1:8" x14ac:dyDescent="0.25">
      <c r="A757" s="5">
        <v>42321</v>
      </c>
      <c r="B757">
        <v>0</v>
      </c>
      <c r="C757">
        <v>0</v>
      </c>
      <c r="D757">
        <v>0</v>
      </c>
      <c r="E757">
        <v>0</v>
      </c>
      <c r="F757">
        <v>0</v>
      </c>
      <c r="G757" t="str">
        <f t="shared" si="22"/>
        <v/>
      </c>
      <c r="H757" t="str">
        <f t="shared" si="23"/>
        <v/>
      </c>
    </row>
    <row r="758" spans="1:8" x14ac:dyDescent="0.25">
      <c r="A758" s="5">
        <v>42322</v>
      </c>
      <c r="B758">
        <v>0</v>
      </c>
      <c r="C758">
        <v>0</v>
      </c>
      <c r="D758">
        <v>0</v>
      </c>
      <c r="E758">
        <v>0</v>
      </c>
      <c r="F758">
        <v>0</v>
      </c>
      <c r="G758" t="str">
        <f t="shared" si="22"/>
        <v/>
      </c>
      <c r="H758" t="str">
        <f t="shared" si="23"/>
        <v/>
      </c>
    </row>
    <row r="759" spans="1:8" x14ac:dyDescent="0.25">
      <c r="A759" s="5">
        <v>42323</v>
      </c>
      <c r="B759">
        <v>0</v>
      </c>
      <c r="C759">
        <v>0</v>
      </c>
      <c r="D759">
        <v>0</v>
      </c>
      <c r="E759">
        <v>0</v>
      </c>
      <c r="F759">
        <v>0</v>
      </c>
      <c r="G759" t="str">
        <f t="shared" si="22"/>
        <v/>
      </c>
      <c r="H759" t="str">
        <f t="shared" si="23"/>
        <v/>
      </c>
    </row>
    <row r="760" spans="1:8" x14ac:dyDescent="0.25">
      <c r="A760" s="5">
        <v>42324</v>
      </c>
      <c r="B760">
        <v>0</v>
      </c>
      <c r="C760">
        <v>0</v>
      </c>
      <c r="D760">
        <v>0</v>
      </c>
      <c r="E760">
        <v>0</v>
      </c>
      <c r="F760">
        <v>0</v>
      </c>
      <c r="G760" t="str">
        <f t="shared" si="22"/>
        <v/>
      </c>
      <c r="H760" t="str">
        <f t="shared" si="23"/>
        <v/>
      </c>
    </row>
    <row r="761" spans="1:8" x14ac:dyDescent="0.25">
      <c r="A761" s="5">
        <v>42325</v>
      </c>
      <c r="B761">
        <v>0</v>
      </c>
      <c r="C761">
        <v>0</v>
      </c>
      <c r="D761">
        <v>0</v>
      </c>
      <c r="E761">
        <v>0</v>
      </c>
      <c r="F761">
        <v>0</v>
      </c>
      <c r="G761" t="str">
        <f t="shared" si="22"/>
        <v/>
      </c>
      <c r="H761" t="str">
        <f t="shared" si="23"/>
        <v/>
      </c>
    </row>
    <row r="762" spans="1:8" x14ac:dyDescent="0.25">
      <c r="A762" s="5">
        <v>42326</v>
      </c>
      <c r="B762">
        <v>0</v>
      </c>
      <c r="C762">
        <v>0</v>
      </c>
      <c r="D762">
        <v>0</v>
      </c>
      <c r="E762">
        <v>0</v>
      </c>
      <c r="F762">
        <v>0</v>
      </c>
      <c r="G762" t="str">
        <f t="shared" si="22"/>
        <v/>
      </c>
      <c r="H762" t="str">
        <f t="shared" si="23"/>
        <v/>
      </c>
    </row>
    <row r="763" spans="1:8" x14ac:dyDescent="0.25">
      <c r="A763" s="5">
        <v>42327</v>
      </c>
      <c r="B763">
        <v>0</v>
      </c>
      <c r="C763">
        <v>0</v>
      </c>
      <c r="D763">
        <v>0</v>
      </c>
      <c r="E763">
        <v>0</v>
      </c>
      <c r="F763">
        <v>0</v>
      </c>
      <c r="G763" t="str">
        <f t="shared" si="22"/>
        <v/>
      </c>
      <c r="H763" t="str">
        <f t="shared" si="23"/>
        <v/>
      </c>
    </row>
    <row r="764" spans="1:8" x14ac:dyDescent="0.25">
      <c r="A764" s="5">
        <v>42328</v>
      </c>
      <c r="B764">
        <v>0</v>
      </c>
      <c r="C764">
        <v>0</v>
      </c>
      <c r="D764">
        <v>0</v>
      </c>
      <c r="E764">
        <v>0</v>
      </c>
      <c r="F764">
        <v>0</v>
      </c>
      <c r="G764" t="str">
        <f t="shared" si="22"/>
        <v/>
      </c>
      <c r="H764" t="str">
        <f t="shared" si="23"/>
        <v/>
      </c>
    </row>
    <row r="765" spans="1:8" x14ac:dyDescent="0.25">
      <c r="A765" s="5">
        <v>42329</v>
      </c>
      <c r="B765">
        <v>0</v>
      </c>
      <c r="C765">
        <v>0</v>
      </c>
      <c r="D765">
        <v>0</v>
      </c>
      <c r="E765">
        <v>0</v>
      </c>
      <c r="F765">
        <v>0</v>
      </c>
      <c r="G765" t="str">
        <f t="shared" si="22"/>
        <v/>
      </c>
      <c r="H765" t="str">
        <f t="shared" si="23"/>
        <v/>
      </c>
    </row>
    <row r="766" spans="1:8" x14ac:dyDescent="0.25">
      <c r="A766" s="5">
        <v>42330</v>
      </c>
      <c r="B766">
        <v>0</v>
      </c>
      <c r="C766">
        <v>0</v>
      </c>
      <c r="D766">
        <v>0</v>
      </c>
      <c r="E766">
        <v>0</v>
      </c>
      <c r="F766">
        <v>0</v>
      </c>
      <c r="G766" t="str">
        <f t="shared" si="22"/>
        <v/>
      </c>
      <c r="H766" t="str">
        <f t="shared" si="23"/>
        <v/>
      </c>
    </row>
    <row r="767" spans="1:8" x14ac:dyDescent="0.25">
      <c r="A767" s="5">
        <v>42331</v>
      </c>
      <c r="B767">
        <v>0</v>
      </c>
      <c r="C767">
        <v>0</v>
      </c>
      <c r="D767">
        <v>0</v>
      </c>
      <c r="E767">
        <v>0</v>
      </c>
      <c r="F767">
        <v>0</v>
      </c>
      <c r="G767" t="str">
        <f t="shared" si="22"/>
        <v/>
      </c>
      <c r="H767" t="str">
        <f t="shared" si="23"/>
        <v/>
      </c>
    </row>
    <row r="768" spans="1:8" x14ac:dyDescent="0.25">
      <c r="A768" s="5">
        <v>42332</v>
      </c>
      <c r="B768">
        <v>0</v>
      </c>
      <c r="C768">
        <v>0</v>
      </c>
      <c r="D768">
        <v>0</v>
      </c>
      <c r="E768">
        <v>0</v>
      </c>
      <c r="F768">
        <v>0</v>
      </c>
      <c r="G768" t="str">
        <f t="shared" si="22"/>
        <v/>
      </c>
      <c r="H768" t="str">
        <f t="shared" si="23"/>
        <v/>
      </c>
    </row>
    <row r="769" spans="1:8" x14ac:dyDescent="0.25">
      <c r="A769" s="5">
        <v>42333</v>
      </c>
      <c r="B769">
        <v>13096.919999999998</v>
      </c>
      <c r="C769">
        <v>0</v>
      </c>
      <c r="D769">
        <v>481.2</v>
      </c>
      <c r="E769">
        <v>0</v>
      </c>
      <c r="F769">
        <v>481.2</v>
      </c>
      <c r="G769">
        <f t="shared" si="22"/>
        <v>3.674146287829505E-2</v>
      </c>
      <c r="H769">
        <f t="shared" si="23"/>
        <v>1</v>
      </c>
    </row>
    <row r="770" spans="1:8" x14ac:dyDescent="0.25">
      <c r="A770" s="5">
        <v>42334</v>
      </c>
      <c r="B770">
        <v>23924.17</v>
      </c>
      <c r="C770">
        <v>0</v>
      </c>
      <c r="D770">
        <v>5163.3999999999996</v>
      </c>
      <c r="E770">
        <v>0</v>
      </c>
      <c r="F770">
        <v>5163.3999999999996</v>
      </c>
      <c r="G770">
        <f t="shared" si="22"/>
        <v>0.21582357925060724</v>
      </c>
      <c r="H770">
        <f t="shared" si="23"/>
        <v>1</v>
      </c>
    </row>
    <row r="771" spans="1:8" x14ac:dyDescent="0.25">
      <c r="A771" s="5">
        <v>42335</v>
      </c>
      <c r="B771">
        <v>40213.9</v>
      </c>
      <c r="C771">
        <v>0</v>
      </c>
      <c r="D771">
        <v>15273.4</v>
      </c>
      <c r="E771">
        <v>0</v>
      </c>
      <c r="F771">
        <v>15273.4</v>
      </c>
      <c r="G771">
        <f t="shared" ref="G771:G834" si="24">IFERROR(F771/B771,"")</f>
        <v>0.379803998120053</v>
      </c>
      <c r="H771">
        <f t="shared" ref="H771:H834" si="25">IFERROR(D771/F771,"")</f>
        <v>1</v>
      </c>
    </row>
    <row r="772" spans="1:8" x14ac:dyDescent="0.25">
      <c r="A772" s="5">
        <v>42336</v>
      </c>
      <c r="B772">
        <v>77414.58</v>
      </c>
      <c r="C772">
        <v>0</v>
      </c>
      <c r="D772">
        <v>28418.600000000002</v>
      </c>
      <c r="E772">
        <v>0</v>
      </c>
      <c r="F772">
        <v>28418.600000000002</v>
      </c>
      <c r="G772">
        <f t="shared" si="24"/>
        <v>0.36709622399294811</v>
      </c>
      <c r="H772">
        <f t="shared" si="25"/>
        <v>1</v>
      </c>
    </row>
    <row r="773" spans="1:8" x14ac:dyDescent="0.25">
      <c r="A773" s="5">
        <v>42337</v>
      </c>
      <c r="B773">
        <v>136701.96</v>
      </c>
      <c r="C773">
        <v>0</v>
      </c>
      <c r="D773">
        <v>45354.09</v>
      </c>
      <c r="E773">
        <v>0</v>
      </c>
      <c r="F773">
        <v>45354.09</v>
      </c>
      <c r="G773">
        <f t="shared" si="24"/>
        <v>0.33177351663428967</v>
      </c>
      <c r="H773">
        <f t="shared" si="25"/>
        <v>1</v>
      </c>
    </row>
    <row r="774" spans="1:8" x14ac:dyDescent="0.25">
      <c r="A774" s="5">
        <v>42338</v>
      </c>
      <c r="B774">
        <v>212600.28999999998</v>
      </c>
      <c r="C774">
        <v>0</v>
      </c>
      <c r="D774">
        <v>79102.490000000005</v>
      </c>
      <c r="E774">
        <v>0</v>
      </c>
      <c r="F774">
        <v>79102.490000000005</v>
      </c>
      <c r="G774">
        <f t="shared" si="24"/>
        <v>0.37207141156768891</v>
      </c>
      <c r="H774">
        <f t="shared" si="25"/>
        <v>1</v>
      </c>
    </row>
    <row r="775" spans="1:8" x14ac:dyDescent="0.25">
      <c r="A775" s="5">
        <v>42339</v>
      </c>
      <c r="B775">
        <v>361969.15000000008</v>
      </c>
      <c r="C775">
        <v>7862.9</v>
      </c>
      <c r="D775">
        <v>116506.59999999999</v>
      </c>
      <c r="E775">
        <v>0</v>
      </c>
      <c r="F775">
        <v>124970.00000000001</v>
      </c>
      <c r="G775">
        <f t="shared" si="24"/>
        <v>0.34525041705902282</v>
      </c>
      <c r="H775">
        <f t="shared" si="25"/>
        <v>0.93227654637112889</v>
      </c>
    </row>
    <row r="776" spans="1:8" x14ac:dyDescent="0.25">
      <c r="A776" s="5">
        <v>42340</v>
      </c>
      <c r="B776">
        <v>558083.43000000005</v>
      </c>
      <c r="C776">
        <v>18775.900000000001</v>
      </c>
      <c r="D776">
        <v>181661.69999999998</v>
      </c>
      <c r="E776">
        <v>0</v>
      </c>
      <c r="F776">
        <v>200437.59999999998</v>
      </c>
      <c r="G776">
        <f t="shared" si="24"/>
        <v>0.35915346922233465</v>
      </c>
      <c r="H776">
        <f t="shared" si="25"/>
        <v>0.90632545989375246</v>
      </c>
    </row>
    <row r="777" spans="1:8" x14ac:dyDescent="0.25">
      <c r="A777" s="5">
        <v>42341</v>
      </c>
      <c r="B777">
        <v>782034.83499999996</v>
      </c>
      <c r="C777">
        <v>26992.400000000001</v>
      </c>
      <c r="D777">
        <v>276458.11</v>
      </c>
      <c r="E777">
        <v>0</v>
      </c>
      <c r="F777">
        <v>303450.50999999995</v>
      </c>
      <c r="G777">
        <f t="shared" si="24"/>
        <v>0.38802684537703486</v>
      </c>
      <c r="H777">
        <f t="shared" si="25"/>
        <v>0.91104842763322436</v>
      </c>
    </row>
    <row r="778" spans="1:8" x14ac:dyDescent="0.25">
      <c r="A778" s="5">
        <v>42342</v>
      </c>
      <c r="B778">
        <v>1024433.5350000003</v>
      </c>
      <c r="C778">
        <v>31519.4</v>
      </c>
      <c r="D778">
        <v>404108.01</v>
      </c>
      <c r="E778">
        <v>0</v>
      </c>
      <c r="F778">
        <v>435627.41000000003</v>
      </c>
      <c r="G778">
        <f t="shared" si="24"/>
        <v>0.42523735812689878</v>
      </c>
      <c r="H778">
        <f t="shared" si="25"/>
        <v>0.92764596699734747</v>
      </c>
    </row>
    <row r="779" spans="1:8" x14ac:dyDescent="0.25">
      <c r="A779" s="5">
        <v>42343</v>
      </c>
      <c r="B779">
        <v>1271335.9500000002</v>
      </c>
      <c r="C779">
        <v>49352.9</v>
      </c>
      <c r="D779">
        <v>544649.6100000001</v>
      </c>
      <c r="E779">
        <v>0</v>
      </c>
      <c r="F779">
        <v>594002.51</v>
      </c>
      <c r="G779">
        <f t="shared" si="24"/>
        <v>0.46722702209435668</v>
      </c>
      <c r="H779">
        <f t="shared" si="25"/>
        <v>0.91691466084882389</v>
      </c>
    </row>
    <row r="780" spans="1:8" x14ac:dyDescent="0.25">
      <c r="A780" s="5">
        <v>42344</v>
      </c>
      <c r="B780">
        <v>1621960.1749999998</v>
      </c>
      <c r="C780">
        <v>80185.399999999994</v>
      </c>
      <c r="D780">
        <v>723798.29000000015</v>
      </c>
      <c r="E780">
        <v>0</v>
      </c>
      <c r="F780">
        <v>803983.69000000018</v>
      </c>
      <c r="G780">
        <f t="shared" si="24"/>
        <v>0.49568645543346973</v>
      </c>
      <c r="H780">
        <f t="shared" si="25"/>
        <v>0.90026489218954175</v>
      </c>
    </row>
    <row r="781" spans="1:8" x14ac:dyDescent="0.25">
      <c r="A781" s="5">
        <v>42345</v>
      </c>
      <c r="B781">
        <v>1996938.0450000002</v>
      </c>
      <c r="C781">
        <v>138509.65</v>
      </c>
      <c r="D781">
        <v>926395.34000000008</v>
      </c>
      <c r="E781">
        <v>0</v>
      </c>
      <c r="F781">
        <v>1064904.99</v>
      </c>
      <c r="G781">
        <f t="shared" si="24"/>
        <v>0.53326891771447016</v>
      </c>
      <c r="H781">
        <f t="shared" si="25"/>
        <v>0.86993238711370868</v>
      </c>
    </row>
    <row r="782" spans="1:8" x14ac:dyDescent="0.25">
      <c r="A782" s="5">
        <v>42346</v>
      </c>
      <c r="B782">
        <v>2434583.5950000002</v>
      </c>
      <c r="C782">
        <v>195776.4</v>
      </c>
      <c r="D782">
        <v>1190345.8799999999</v>
      </c>
      <c r="E782">
        <v>0</v>
      </c>
      <c r="F782">
        <v>1386122.2800000003</v>
      </c>
      <c r="G782">
        <f t="shared" si="24"/>
        <v>0.56934675927609713</v>
      </c>
      <c r="H782">
        <f t="shared" si="25"/>
        <v>0.85875964709260688</v>
      </c>
    </row>
    <row r="783" spans="1:8" x14ac:dyDescent="0.25">
      <c r="A783" s="5">
        <v>42347</v>
      </c>
      <c r="B783">
        <v>2897933.12</v>
      </c>
      <c r="C783">
        <v>245438.4</v>
      </c>
      <c r="D783">
        <v>1477157.9200000002</v>
      </c>
      <c r="E783">
        <v>0</v>
      </c>
      <c r="F783">
        <v>1722596.3200000003</v>
      </c>
      <c r="G783">
        <f t="shared" si="24"/>
        <v>0.59442238611773079</v>
      </c>
      <c r="H783">
        <f t="shared" si="25"/>
        <v>0.85751833023769608</v>
      </c>
    </row>
    <row r="784" spans="1:8" x14ac:dyDescent="0.25">
      <c r="A784" s="5">
        <v>42348</v>
      </c>
      <c r="B784">
        <v>3449261.2049999991</v>
      </c>
      <c r="C784">
        <v>319936.40000000002</v>
      </c>
      <c r="D784">
        <v>1805408.42</v>
      </c>
      <c r="E784">
        <v>0</v>
      </c>
      <c r="F784">
        <v>2125344.8200000003</v>
      </c>
      <c r="G784">
        <f t="shared" si="24"/>
        <v>0.61617392643941582</v>
      </c>
      <c r="H784">
        <f t="shared" si="25"/>
        <v>0.84946612098454677</v>
      </c>
    </row>
    <row r="785" spans="1:8" x14ac:dyDescent="0.25">
      <c r="A785" s="5">
        <v>42349</v>
      </c>
      <c r="B785">
        <v>4016063.1300000004</v>
      </c>
      <c r="C785">
        <v>398413.4</v>
      </c>
      <c r="D785">
        <v>2178071.25</v>
      </c>
      <c r="E785">
        <v>0</v>
      </c>
      <c r="F785">
        <v>2576484.65</v>
      </c>
      <c r="G785">
        <f t="shared" si="24"/>
        <v>0.64154485788673343</v>
      </c>
      <c r="H785">
        <f t="shared" si="25"/>
        <v>0.84536550605880767</v>
      </c>
    </row>
    <row r="786" spans="1:8" x14ac:dyDescent="0.25">
      <c r="A786" s="5">
        <v>42350</v>
      </c>
      <c r="B786">
        <v>4624821.1549999993</v>
      </c>
      <c r="C786">
        <v>496625.4</v>
      </c>
      <c r="D786">
        <v>2552534.61</v>
      </c>
      <c r="E786">
        <v>0</v>
      </c>
      <c r="F786">
        <v>3049160.01</v>
      </c>
      <c r="G786">
        <f t="shared" si="24"/>
        <v>0.65930333472538361</v>
      </c>
      <c r="H786">
        <f t="shared" si="25"/>
        <v>0.8371271437473693</v>
      </c>
    </row>
    <row r="787" spans="1:8" x14ac:dyDescent="0.25">
      <c r="A787" s="5">
        <v>42351</v>
      </c>
      <c r="B787">
        <v>5241538.3449999997</v>
      </c>
      <c r="C787">
        <v>600057.4</v>
      </c>
      <c r="D787">
        <v>2967757.5700000003</v>
      </c>
      <c r="E787">
        <v>0</v>
      </c>
      <c r="F787">
        <v>3567814.9699999997</v>
      </c>
      <c r="G787">
        <f t="shared" si="24"/>
        <v>0.68068088701543206</v>
      </c>
      <c r="H787">
        <f t="shared" si="25"/>
        <v>0.83181375574529881</v>
      </c>
    </row>
    <row r="788" spans="1:8" x14ac:dyDescent="0.25">
      <c r="A788" s="5">
        <v>42352</v>
      </c>
      <c r="B788">
        <v>5829443.2149999999</v>
      </c>
      <c r="C788">
        <v>692590.4</v>
      </c>
      <c r="D788">
        <v>3400181.3199999989</v>
      </c>
      <c r="E788">
        <v>5403</v>
      </c>
      <c r="F788">
        <v>4098174.7199999993</v>
      </c>
      <c r="G788">
        <f t="shared" si="24"/>
        <v>0.70301306125682872</v>
      </c>
      <c r="H788">
        <f t="shared" si="25"/>
        <v>0.82968188335318205</v>
      </c>
    </row>
    <row r="789" spans="1:8" x14ac:dyDescent="0.25">
      <c r="A789" s="5">
        <v>42353</v>
      </c>
      <c r="B789">
        <v>6444407.1400000006</v>
      </c>
      <c r="C789">
        <v>778876.55</v>
      </c>
      <c r="D789">
        <v>3832609.3099999996</v>
      </c>
      <c r="E789">
        <v>11979.5</v>
      </c>
      <c r="F789">
        <v>4623465.3599999985</v>
      </c>
      <c r="G789">
        <f t="shared" si="24"/>
        <v>0.71743843297895638</v>
      </c>
      <c r="H789">
        <f t="shared" si="25"/>
        <v>0.8289473396206003</v>
      </c>
    </row>
    <row r="790" spans="1:8" x14ac:dyDescent="0.25">
      <c r="A790" s="5">
        <v>42354</v>
      </c>
      <c r="B790">
        <v>7147017.0399999991</v>
      </c>
      <c r="C790">
        <v>890643.05</v>
      </c>
      <c r="D790">
        <v>4264850.129999999</v>
      </c>
      <c r="E790">
        <v>30837.716</v>
      </c>
      <c r="F790">
        <v>5186330.8959999988</v>
      </c>
      <c r="G790">
        <f t="shared" si="24"/>
        <v>0.72566370934523472</v>
      </c>
      <c r="H790">
        <f t="shared" si="25"/>
        <v>0.82232511105091666</v>
      </c>
    </row>
    <row r="791" spans="1:8" x14ac:dyDescent="0.25">
      <c r="A791" s="5">
        <v>42355</v>
      </c>
      <c r="B791">
        <v>7874309.8350000009</v>
      </c>
      <c r="C791">
        <v>1027075.85</v>
      </c>
      <c r="D791">
        <v>4734179.5999999996</v>
      </c>
      <c r="E791">
        <v>52175.277000000002</v>
      </c>
      <c r="F791">
        <v>5770221.0269999998</v>
      </c>
      <c r="G791">
        <f t="shared" si="24"/>
        <v>0.73279070139611791</v>
      </c>
      <c r="H791">
        <f t="shared" si="25"/>
        <v>0.82045030473665426</v>
      </c>
    </row>
    <row r="792" spans="1:8" x14ac:dyDescent="0.25">
      <c r="A792" s="5">
        <v>42356</v>
      </c>
      <c r="B792">
        <v>8646151.5949999988</v>
      </c>
      <c r="C792">
        <v>1160802.8500000001</v>
      </c>
      <c r="D792">
        <v>5225866.42</v>
      </c>
      <c r="E792">
        <v>67999.538</v>
      </c>
      <c r="F792">
        <v>6454668.8079999983</v>
      </c>
      <c r="G792">
        <f t="shared" si="24"/>
        <v>0.74653662234336515</v>
      </c>
      <c r="H792">
        <f t="shared" si="25"/>
        <v>0.80962580349947544</v>
      </c>
    </row>
    <row r="793" spans="1:8" x14ac:dyDescent="0.25">
      <c r="A793" s="5">
        <v>42357</v>
      </c>
      <c r="B793">
        <v>9447629.8599999994</v>
      </c>
      <c r="C793">
        <v>1296431.3500000001</v>
      </c>
      <c r="D793">
        <v>5750642.3100000005</v>
      </c>
      <c r="E793">
        <v>85478.83600000001</v>
      </c>
      <c r="F793">
        <v>7132552.4959999993</v>
      </c>
      <c r="G793">
        <f t="shared" si="24"/>
        <v>0.75495680945315946</v>
      </c>
      <c r="H793">
        <f t="shared" si="25"/>
        <v>0.80625306483548675</v>
      </c>
    </row>
    <row r="794" spans="1:8" x14ac:dyDescent="0.25">
      <c r="A794" s="5">
        <v>42358</v>
      </c>
      <c r="B794">
        <v>10286851.355</v>
      </c>
      <c r="C794">
        <v>1422813.0499999998</v>
      </c>
      <c r="D794">
        <v>6289650.4100000011</v>
      </c>
      <c r="E794">
        <v>102664.228</v>
      </c>
      <c r="F794">
        <v>7815127.688000001</v>
      </c>
      <c r="G794">
        <f t="shared" si="24"/>
        <v>0.75972009493472459</v>
      </c>
      <c r="H794">
        <f t="shared" si="25"/>
        <v>0.80480456124314581</v>
      </c>
    </row>
    <row r="795" spans="1:8" x14ac:dyDescent="0.25">
      <c r="A795" s="5">
        <v>42359</v>
      </c>
      <c r="B795">
        <v>11112233.77</v>
      </c>
      <c r="C795">
        <v>1570544.95</v>
      </c>
      <c r="D795">
        <v>6883779.9299999997</v>
      </c>
      <c r="E795">
        <v>113419.16100000001</v>
      </c>
      <c r="F795">
        <v>8567744.0409999993</v>
      </c>
      <c r="G795">
        <f t="shared" si="24"/>
        <v>0.77101906046384405</v>
      </c>
      <c r="H795">
        <f t="shared" si="25"/>
        <v>0.80345303233364884</v>
      </c>
    </row>
    <row r="796" spans="1:8" x14ac:dyDescent="0.25">
      <c r="A796" s="5">
        <v>42360</v>
      </c>
      <c r="B796">
        <v>11987174.585000001</v>
      </c>
      <c r="C796">
        <v>1713580.45</v>
      </c>
      <c r="D796">
        <v>7450607.6500000004</v>
      </c>
      <c r="E796">
        <v>121586.413</v>
      </c>
      <c r="F796">
        <v>9285774.5130000003</v>
      </c>
      <c r="G796">
        <f t="shared" si="24"/>
        <v>0.77464246867811837</v>
      </c>
      <c r="H796">
        <f t="shared" si="25"/>
        <v>0.80236792736774054</v>
      </c>
    </row>
    <row r="797" spans="1:8" x14ac:dyDescent="0.25">
      <c r="A797" s="5">
        <v>42361</v>
      </c>
      <c r="B797">
        <v>12876061.555000002</v>
      </c>
      <c r="C797">
        <v>1868294.3499999999</v>
      </c>
      <c r="D797">
        <v>8058682.9299999997</v>
      </c>
      <c r="E797">
        <v>133427.19400000002</v>
      </c>
      <c r="F797">
        <v>10060404.473999999</v>
      </c>
      <c r="G797">
        <f t="shared" si="24"/>
        <v>0.78132621772791755</v>
      </c>
      <c r="H797">
        <f t="shared" si="25"/>
        <v>0.80102971513986065</v>
      </c>
    </row>
    <row r="798" spans="1:8" x14ac:dyDescent="0.25">
      <c r="A798" s="5">
        <v>42362</v>
      </c>
      <c r="B798">
        <v>13754569.719999999</v>
      </c>
      <c r="C798">
        <v>2039804.3499999999</v>
      </c>
      <c r="D798">
        <v>8658061.6100000013</v>
      </c>
      <c r="E798">
        <v>143011.533</v>
      </c>
      <c r="F798">
        <v>10840877.493000001</v>
      </c>
      <c r="G798">
        <f t="shared" si="24"/>
        <v>0.78816551253047862</v>
      </c>
      <c r="H798">
        <f t="shared" si="25"/>
        <v>0.79864952035391479</v>
      </c>
    </row>
    <row r="799" spans="1:8" x14ac:dyDescent="0.25">
      <c r="A799" s="5">
        <v>42363</v>
      </c>
      <c r="B799">
        <v>14649149.590000004</v>
      </c>
      <c r="C799">
        <v>2213227.5</v>
      </c>
      <c r="D799">
        <v>9274747.3699999992</v>
      </c>
      <c r="E799">
        <v>150952.88199999998</v>
      </c>
      <c r="F799">
        <v>11638927.751999998</v>
      </c>
      <c r="G799">
        <f t="shared" si="24"/>
        <v>0.79451217836871002</v>
      </c>
      <c r="H799">
        <f t="shared" si="25"/>
        <v>0.79687300820354812</v>
      </c>
    </row>
    <row r="800" spans="1:8" x14ac:dyDescent="0.25">
      <c r="A800" s="5">
        <v>42364</v>
      </c>
      <c r="B800">
        <v>15651856.380000001</v>
      </c>
      <c r="C800">
        <v>2406583.5</v>
      </c>
      <c r="D800">
        <v>9906751.6899999995</v>
      </c>
      <c r="E800">
        <v>158788.97700000001</v>
      </c>
      <c r="F800">
        <v>12472124.167000001</v>
      </c>
      <c r="G800">
        <f t="shared" si="24"/>
        <v>0.79684632060238725</v>
      </c>
      <c r="H800">
        <f t="shared" si="25"/>
        <v>0.79431150278412699</v>
      </c>
    </row>
    <row r="801" spans="1:8" x14ac:dyDescent="0.25">
      <c r="A801" s="5">
        <v>42365</v>
      </c>
      <c r="B801">
        <v>16647616.505000003</v>
      </c>
      <c r="C801">
        <v>2614877.5</v>
      </c>
      <c r="D801">
        <v>10589720.76</v>
      </c>
      <c r="E801">
        <v>164090.495</v>
      </c>
      <c r="F801">
        <v>13368688.754999999</v>
      </c>
      <c r="G801">
        <f t="shared" si="24"/>
        <v>0.80303920690297026</v>
      </c>
      <c r="H801">
        <f t="shared" si="25"/>
        <v>0.79212860393951179</v>
      </c>
    </row>
    <row r="802" spans="1:8" x14ac:dyDescent="0.25">
      <c r="A802" s="5">
        <v>42366</v>
      </c>
      <c r="B802">
        <v>17664006.725000001</v>
      </c>
      <c r="C802">
        <v>2818893.65</v>
      </c>
      <c r="D802">
        <v>11275477.890000001</v>
      </c>
      <c r="E802">
        <v>173811.611</v>
      </c>
      <c r="F802">
        <v>14268183.151000002</v>
      </c>
      <c r="G802">
        <f t="shared" si="24"/>
        <v>0.8077546262935994</v>
      </c>
      <c r="H802">
        <f t="shared" si="25"/>
        <v>0.79025323481425491</v>
      </c>
    </row>
    <row r="803" spans="1:8" x14ac:dyDescent="0.25">
      <c r="A803" s="5">
        <v>42367</v>
      </c>
      <c r="B803">
        <v>18642667.57</v>
      </c>
      <c r="C803">
        <v>3042901.8499999996</v>
      </c>
      <c r="D803">
        <v>11976191.039999999</v>
      </c>
      <c r="E803">
        <v>182412.58600000001</v>
      </c>
      <c r="F803">
        <v>15201505.475999998</v>
      </c>
      <c r="G803">
        <f t="shared" si="24"/>
        <v>0.81541471567419033</v>
      </c>
      <c r="H803">
        <f t="shared" si="25"/>
        <v>0.78782927512724998</v>
      </c>
    </row>
    <row r="804" spans="1:8" x14ac:dyDescent="0.25">
      <c r="A804" s="5">
        <v>42368</v>
      </c>
      <c r="B804">
        <v>19512857.195</v>
      </c>
      <c r="C804">
        <v>3263319.9699999997</v>
      </c>
      <c r="D804">
        <v>12635425.720000001</v>
      </c>
      <c r="E804">
        <v>191443.49400000001</v>
      </c>
      <c r="F804">
        <v>16090189.184</v>
      </c>
      <c r="G804">
        <f t="shared" si="24"/>
        <v>0.82459421617265616</v>
      </c>
      <c r="H804">
        <f t="shared" si="25"/>
        <v>0.78528757962427198</v>
      </c>
    </row>
    <row r="805" spans="1:8" x14ac:dyDescent="0.25">
      <c r="A805" s="5">
        <v>42369</v>
      </c>
      <c r="B805">
        <v>20057846.955000002</v>
      </c>
      <c r="C805">
        <v>3447262.9699999997</v>
      </c>
      <c r="D805">
        <v>13123761.85</v>
      </c>
      <c r="E805">
        <v>197403.00899999999</v>
      </c>
      <c r="F805">
        <v>16768427.829</v>
      </c>
      <c r="G805">
        <f t="shared" si="24"/>
        <v>0.83600337895787868</v>
      </c>
      <c r="H805">
        <f t="shared" si="25"/>
        <v>0.78264712612492104</v>
      </c>
    </row>
    <row r="806" spans="1:8" x14ac:dyDescent="0.25">
      <c r="A806" s="5">
        <v>42370</v>
      </c>
      <c r="B806">
        <v>20336228.345000003</v>
      </c>
      <c r="C806">
        <v>3611796.2199999997</v>
      </c>
      <c r="D806">
        <v>13345143.07</v>
      </c>
      <c r="E806">
        <v>199655.47599999997</v>
      </c>
      <c r="F806">
        <v>17156594.765999999</v>
      </c>
      <c r="G806">
        <f t="shared" si="24"/>
        <v>0.84364683927333217</v>
      </c>
      <c r="H806">
        <f t="shared" si="25"/>
        <v>0.77784334548990308</v>
      </c>
    </row>
    <row r="807" spans="1:8" x14ac:dyDescent="0.25">
      <c r="A807" s="5">
        <v>42371</v>
      </c>
      <c r="B807">
        <v>20601229.690000001</v>
      </c>
      <c r="C807">
        <v>3772963.9699999997</v>
      </c>
      <c r="D807">
        <v>13445584.139999999</v>
      </c>
      <c r="E807">
        <v>204980.99099999998</v>
      </c>
      <c r="F807">
        <v>17423529.100999996</v>
      </c>
      <c r="G807">
        <f t="shared" si="24"/>
        <v>0.84575189749267798</v>
      </c>
      <c r="H807">
        <f t="shared" si="25"/>
        <v>0.77169120343296649</v>
      </c>
    </row>
    <row r="808" spans="1:8" x14ac:dyDescent="0.25">
      <c r="A808" s="5">
        <v>42372</v>
      </c>
      <c r="B808">
        <v>21060127.585000001</v>
      </c>
      <c r="C808">
        <v>3955886.92</v>
      </c>
      <c r="D808">
        <v>13602106.989999998</v>
      </c>
      <c r="E808">
        <v>209205.394</v>
      </c>
      <c r="F808">
        <v>17767199.304000001</v>
      </c>
      <c r="G808">
        <f t="shared" si="24"/>
        <v>0.84364157967659348</v>
      </c>
      <c r="H808">
        <f t="shared" si="25"/>
        <v>0.76557406472823775</v>
      </c>
    </row>
    <row r="809" spans="1:8" x14ac:dyDescent="0.25">
      <c r="A809" s="5">
        <v>42373</v>
      </c>
      <c r="B809">
        <v>21917907.550000001</v>
      </c>
      <c r="C809">
        <v>4171501.07</v>
      </c>
      <c r="D809">
        <v>13960125.58</v>
      </c>
      <c r="E809">
        <v>215038.39</v>
      </c>
      <c r="F809">
        <v>18346665.040000003</v>
      </c>
      <c r="G809">
        <f t="shared" si="24"/>
        <v>0.83706279890755364</v>
      </c>
      <c r="H809">
        <f t="shared" si="25"/>
        <v>0.76090807509504721</v>
      </c>
    </row>
    <row r="810" spans="1:8" x14ac:dyDescent="0.25">
      <c r="A810" s="5">
        <v>42374</v>
      </c>
      <c r="B810">
        <v>22951561.07</v>
      </c>
      <c r="C810">
        <v>4410232.22</v>
      </c>
      <c r="D810">
        <v>14629564.58</v>
      </c>
      <c r="E810">
        <v>223301.571</v>
      </c>
      <c r="F810">
        <v>19263098.370999999</v>
      </c>
      <c r="G810">
        <f t="shared" si="24"/>
        <v>0.8392936023937303</v>
      </c>
      <c r="H810">
        <f t="shared" si="25"/>
        <v>0.75946061730258085</v>
      </c>
    </row>
    <row r="811" spans="1:8" x14ac:dyDescent="0.25">
      <c r="A811" s="5">
        <v>42375</v>
      </c>
      <c r="B811">
        <v>24024144.664999999</v>
      </c>
      <c r="C811">
        <v>4658561.6199999992</v>
      </c>
      <c r="D811">
        <v>15380159.069999998</v>
      </c>
      <c r="E811">
        <v>239501.42</v>
      </c>
      <c r="F811">
        <v>20278222.109999999</v>
      </c>
      <c r="G811">
        <f t="shared" si="24"/>
        <v>0.84407675664485515</v>
      </c>
      <c r="H811">
        <f t="shared" si="25"/>
        <v>0.75845697845549431</v>
      </c>
    </row>
    <row r="812" spans="1:8" x14ac:dyDescent="0.25">
      <c r="A812" s="5">
        <v>42376</v>
      </c>
      <c r="B812">
        <v>25115988.164999999</v>
      </c>
      <c r="C812">
        <v>4921507.17</v>
      </c>
      <c r="D812">
        <v>16201105.27</v>
      </c>
      <c r="E812">
        <v>259275.834</v>
      </c>
      <c r="F812">
        <v>21381888.274</v>
      </c>
      <c r="G812">
        <f t="shared" si="24"/>
        <v>0.85132578234753287</v>
      </c>
      <c r="H812">
        <f t="shared" si="25"/>
        <v>0.75770226943427899</v>
      </c>
    </row>
    <row r="813" spans="1:8" x14ac:dyDescent="0.25">
      <c r="A813" s="5">
        <v>42377</v>
      </c>
      <c r="B813">
        <v>26206928.369999997</v>
      </c>
      <c r="C813">
        <v>5215216.97</v>
      </c>
      <c r="D813">
        <v>16983259.029999997</v>
      </c>
      <c r="E813">
        <v>281976.10399999999</v>
      </c>
      <c r="F813">
        <v>22480452.103999998</v>
      </c>
      <c r="G813">
        <f t="shared" si="24"/>
        <v>0.85780568354337061</v>
      </c>
      <c r="H813">
        <f t="shared" si="25"/>
        <v>0.75546785942877581</v>
      </c>
    </row>
    <row r="814" spans="1:8" x14ac:dyDescent="0.25">
      <c r="A814" s="5">
        <v>42378</v>
      </c>
      <c r="B814">
        <v>27285282.345000003</v>
      </c>
      <c r="C814">
        <v>5517650.1699999999</v>
      </c>
      <c r="D814">
        <v>17759961.969999999</v>
      </c>
      <c r="E814">
        <v>298607.74599999998</v>
      </c>
      <c r="F814">
        <v>23576219.886</v>
      </c>
      <c r="G814">
        <f t="shared" si="24"/>
        <v>0.86406362184191643</v>
      </c>
      <c r="H814">
        <f t="shared" si="25"/>
        <v>0.7532998103969244</v>
      </c>
    </row>
    <row r="815" spans="1:8" x14ac:dyDescent="0.25">
      <c r="A815" s="5">
        <v>42379</v>
      </c>
      <c r="B815">
        <v>28352055.370000001</v>
      </c>
      <c r="C815">
        <v>5817020.0700000003</v>
      </c>
      <c r="D815">
        <v>18515658.629999999</v>
      </c>
      <c r="E815">
        <v>315177.99099999998</v>
      </c>
      <c r="F815">
        <v>24647856.691</v>
      </c>
      <c r="G815">
        <f t="shared" si="24"/>
        <v>0.8693499067118956</v>
      </c>
      <c r="H815">
        <f t="shared" si="25"/>
        <v>0.75120765517761501</v>
      </c>
    </row>
    <row r="816" spans="1:8" x14ac:dyDescent="0.25">
      <c r="A816" s="5">
        <v>42380</v>
      </c>
      <c r="B816">
        <v>29413944.695000004</v>
      </c>
      <c r="C816">
        <v>6095186.7199999997</v>
      </c>
      <c r="D816">
        <v>19259955.18</v>
      </c>
      <c r="E816">
        <v>332409.76400000002</v>
      </c>
      <c r="F816">
        <v>25687551.664000001</v>
      </c>
      <c r="G816">
        <f t="shared" si="24"/>
        <v>0.8733120270116832</v>
      </c>
      <c r="H816">
        <f t="shared" si="25"/>
        <v>0.74977776908929783</v>
      </c>
    </row>
    <row r="817" spans="1:8" x14ac:dyDescent="0.25">
      <c r="A817" s="5">
        <v>42381</v>
      </c>
      <c r="B817">
        <v>30493648.105000004</v>
      </c>
      <c r="C817">
        <v>6378975.7200000007</v>
      </c>
      <c r="D817">
        <v>20036884.82</v>
      </c>
      <c r="E817">
        <v>348122.96300000005</v>
      </c>
      <c r="F817">
        <v>26763983.502999999</v>
      </c>
      <c r="G817">
        <f t="shared" si="24"/>
        <v>0.87769044264046392</v>
      </c>
      <c r="H817">
        <f t="shared" si="25"/>
        <v>0.74865106749725985</v>
      </c>
    </row>
    <row r="818" spans="1:8" x14ac:dyDescent="0.25">
      <c r="A818" s="5">
        <v>42382</v>
      </c>
      <c r="B818">
        <v>31566887.085000005</v>
      </c>
      <c r="C818">
        <v>6692199.9700000007</v>
      </c>
      <c r="D818">
        <v>20801499.030000001</v>
      </c>
      <c r="E818">
        <v>362721.38499999995</v>
      </c>
      <c r="F818">
        <v>27856420.385000002</v>
      </c>
      <c r="G818">
        <f t="shared" si="24"/>
        <v>0.88245699710557945</v>
      </c>
      <c r="H818">
        <f t="shared" si="25"/>
        <v>0.74673984462128151</v>
      </c>
    </row>
    <row r="819" spans="1:8" x14ac:dyDescent="0.25">
      <c r="A819" s="5">
        <v>42383</v>
      </c>
      <c r="B819">
        <v>32652551.764999997</v>
      </c>
      <c r="C819">
        <v>7016846.1200000001</v>
      </c>
      <c r="D819">
        <v>21560438.240000002</v>
      </c>
      <c r="E819">
        <v>375225.07700000005</v>
      </c>
      <c r="F819">
        <v>28952509.436999999</v>
      </c>
      <c r="G819">
        <f t="shared" si="24"/>
        <v>0.88668443573325739</v>
      </c>
      <c r="H819">
        <f t="shared" si="25"/>
        <v>0.74468288446343567</v>
      </c>
    </row>
    <row r="820" spans="1:8" x14ac:dyDescent="0.25">
      <c r="A820" s="5">
        <v>42384</v>
      </c>
      <c r="B820">
        <v>33715416.185000002</v>
      </c>
      <c r="C820">
        <v>7348999.2699999996</v>
      </c>
      <c r="D820">
        <v>22296098.870000001</v>
      </c>
      <c r="E820">
        <v>385873.48699999996</v>
      </c>
      <c r="F820">
        <v>30030971.627</v>
      </c>
      <c r="G820">
        <f t="shared" si="24"/>
        <v>0.89071929179865161</v>
      </c>
      <c r="H820">
        <f t="shared" si="25"/>
        <v>0.7424368131317538</v>
      </c>
    </row>
    <row r="821" spans="1:8" x14ac:dyDescent="0.25">
      <c r="A821" s="5">
        <v>42385</v>
      </c>
      <c r="B821">
        <v>34796947.024999999</v>
      </c>
      <c r="C821">
        <v>7674001.2699999996</v>
      </c>
      <c r="D821">
        <v>23053679.279999997</v>
      </c>
      <c r="E821">
        <v>397935.576</v>
      </c>
      <c r="F821">
        <v>31125616.126000006</v>
      </c>
      <c r="G821">
        <f t="shared" si="24"/>
        <v>0.89449272959600989</v>
      </c>
      <c r="H821">
        <f t="shared" si="25"/>
        <v>0.74066579715807401</v>
      </c>
    </row>
    <row r="822" spans="1:8" x14ac:dyDescent="0.25">
      <c r="A822" s="5">
        <v>42386</v>
      </c>
      <c r="B822">
        <v>35857866.884999998</v>
      </c>
      <c r="C822">
        <v>8010134.5700000003</v>
      </c>
      <c r="D822">
        <v>23780006.800000001</v>
      </c>
      <c r="E822">
        <v>412945.69299999997</v>
      </c>
      <c r="F822">
        <v>32203087.062999997</v>
      </c>
      <c r="G822">
        <f t="shared" si="24"/>
        <v>0.89807592755806509</v>
      </c>
      <c r="H822">
        <f t="shared" si="25"/>
        <v>0.73843873270529503</v>
      </c>
    </row>
    <row r="823" spans="1:8" x14ac:dyDescent="0.25">
      <c r="A823" s="5">
        <v>42387</v>
      </c>
      <c r="B823">
        <v>36906948.010000005</v>
      </c>
      <c r="C823">
        <v>8353649.870000001</v>
      </c>
      <c r="D823">
        <v>24499303.560000002</v>
      </c>
      <c r="E823">
        <v>426943.06</v>
      </c>
      <c r="F823">
        <v>33279896.490000002</v>
      </c>
      <c r="G823">
        <f t="shared" si="24"/>
        <v>0.90172442546543685</v>
      </c>
      <c r="H823">
        <f t="shared" si="25"/>
        <v>0.7361592475914579</v>
      </c>
    </row>
    <row r="824" spans="1:8" x14ac:dyDescent="0.25">
      <c r="A824" s="5">
        <v>42388</v>
      </c>
      <c r="B824">
        <v>37974763.415000007</v>
      </c>
      <c r="C824">
        <v>8673580.8200000003</v>
      </c>
      <c r="D824">
        <v>25245410.649999999</v>
      </c>
      <c r="E824">
        <v>439412.67200000002</v>
      </c>
      <c r="F824">
        <v>34358404.142000005</v>
      </c>
      <c r="G824">
        <f t="shared" si="24"/>
        <v>0.90476940610585754</v>
      </c>
      <c r="H824">
        <f t="shared" si="25"/>
        <v>0.73476668315743443</v>
      </c>
    </row>
    <row r="825" spans="1:8" x14ac:dyDescent="0.25">
      <c r="A825" s="5">
        <v>42389</v>
      </c>
      <c r="B825">
        <v>39023730.460000001</v>
      </c>
      <c r="C825">
        <v>8984813.2200000007</v>
      </c>
      <c r="D825">
        <v>25999922.109999999</v>
      </c>
      <c r="E825">
        <v>455238.23</v>
      </c>
      <c r="F825">
        <v>35439973.560000002</v>
      </c>
      <c r="G825">
        <f t="shared" si="24"/>
        <v>0.90816467678113422</v>
      </c>
      <c r="H825">
        <f t="shared" si="25"/>
        <v>0.73363266103971658</v>
      </c>
    </row>
    <row r="826" spans="1:8" x14ac:dyDescent="0.25">
      <c r="A826" s="5">
        <v>42390</v>
      </c>
      <c r="B826">
        <v>40029598.754999995</v>
      </c>
      <c r="C826">
        <v>9308389.0700000003</v>
      </c>
      <c r="D826">
        <v>26719776.680000003</v>
      </c>
      <c r="E826">
        <v>466390.41899999999</v>
      </c>
      <c r="F826">
        <v>36494556.169</v>
      </c>
      <c r="G826">
        <f t="shared" si="24"/>
        <v>0.91168928253225512</v>
      </c>
      <c r="H826">
        <f t="shared" si="25"/>
        <v>0.73215787462287041</v>
      </c>
    </row>
    <row r="827" spans="1:8" x14ac:dyDescent="0.25">
      <c r="A827" s="5">
        <v>42391</v>
      </c>
      <c r="B827">
        <v>41081264.385000005</v>
      </c>
      <c r="C827">
        <v>9630485.0700000003</v>
      </c>
      <c r="D827">
        <v>27430151.439999998</v>
      </c>
      <c r="E827">
        <v>477126.08299999998</v>
      </c>
      <c r="F827">
        <v>37537762.593000002</v>
      </c>
      <c r="G827">
        <f t="shared" si="24"/>
        <v>0.91374409125309586</v>
      </c>
      <c r="H827">
        <f t="shared" si="25"/>
        <v>0.7307348532572141</v>
      </c>
    </row>
    <row r="828" spans="1:8" x14ac:dyDescent="0.25">
      <c r="A828" s="5">
        <v>42392</v>
      </c>
      <c r="B828">
        <v>42142460.625000007</v>
      </c>
      <c r="C828">
        <v>9942159.370000001</v>
      </c>
      <c r="D828">
        <v>28157781.240000002</v>
      </c>
      <c r="E828">
        <v>487682.75</v>
      </c>
      <c r="F828">
        <v>38587623.359999999</v>
      </c>
      <c r="G828">
        <f t="shared" si="24"/>
        <v>0.91564713563756206</v>
      </c>
      <c r="H828">
        <f t="shared" si="25"/>
        <v>0.72971017098680424</v>
      </c>
    </row>
    <row r="829" spans="1:8" x14ac:dyDescent="0.25">
      <c r="A829" s="5">
        <v>42393</v>
      </c>
      <c r="B829">
        <v>43159075.63000001</v>
      </c>
      <c r="C829">
        <v>10253611.370000001</v>
      </c>
      <c r="D829">
        <v>28871302.77</v>
      </c>
      <c r="E829">
        <v>499986.19999999995</v>
      </c>
      <c r="F829">
        <v>39624900.340000004</v>
      </c>
      <c r="G829">
        <f t="shared" si="24"/>
        <v>0.91811281315896887</v>
      </c>
      <c r="H829">
        <f t="shared" si="25"/>
        <v>0.72861515164128732</v>
      </c>
    </row>
    <row r="830" spans="1:8" x14ac:dyDescent="0.25">
      <c r="A830" s="5">
        <v>42394</v>
      </c>
      <c r="B830">
        <v>44186046.579999998</v>
      </c>
      <c r="C830">
        <v>10558701.969999999</v>
      </c>
      <c r="D830">
        <v>29572010.32</v>
      </c>
      <c r="E830">
        <v>512051.50599999999</v>
      </c>
      <c r="F830">
        <v>40642763.796000004</v>
      </c>
      <c r="G830">
        <f t="shared" si="24"/>
        <v>0.9198099160651364</v>
      </c>
      <c r="H830">
        <f t="shared" si="25"/>
        <v>0.72760825194940193</v>
      </c>
    </row>
    <row r="831" spans="1:8" x14ac:dyDescent="0.25">
      <c r="A831" s="5">
        <v>42395</v>
      </c>
      <c r="B831">
        <v>45120056.584999993</v>
      </c>
      <c r="C831">
        <v>10877333.82</v>
      </c>
      <c r="D831">
        <v>30276938.600000001</v>
      </c>
      <c r="E831">
        <v>526287.72699999996</v>
      </c>
      <c r="F831">
        <v>41680560.147</v>
      </c>
      <c r="G831">
        <f t="shared" si="24"/>
        <v>0.9237701213534506</v>
      </c>
      <c r="H831">
        <f t="shared" si="25"/>
        <v>0.7264043115835912</v>
      </c>
    </row>
    <row r="832" spans="1:8" x14ac:dyDescent="0.25">
      <c r="A832" s="5">
        <v>42396</v>
      </c>
      <c r="B832">
        <v>45944418.195</v>
      </c>
      <c r="C832">
        <v>11153431.92</v>
      </c>
      <c r="D832">
        <v>30913484.199999999</v>
      </c>
      <c r="E832">
        <v>537967.21200000006</v>
      </c>
      <c r="F832">
        <v>42604883.332000002</v>
      </c>
      <c r="G832">
        <f t="shared" si="24"/>
        <v>0.92731358902345551</v>
      </c>
      <c r="H832">
        <f t="shared" si="25"/>
        <v>0.72558546772926524</v>
      </c>
    </row>
    <row r="833" spans="1:8" x14ac:dyDescent="0.25">
      <c r="A833" s="5">
        <v>42397</v>
      </c>
      <c r="B833">
        <v>46767448.004999995</v>
      </c>
      <c r="C833">
        <v>11419067.620000001</v>
      </c>
      <c r="D833">
        <v>31524122.07</v>
      </c>
      <c r="E833">
        <v>543352.80000000005</v>
      </c>
      <c r="F833">
        <v>43486542.489999995</v>
      </c>
      <c r="G833">
        <f t="shared" si="24"/>
        <v>0.92984638557465793</v>
      </c>
      <c r="H833">
        <f t="shared" si="25"/>
        <v>0.72491672745077795</v>
      </c>
    </row>
    <row r="834" spans="1:8" x14ac:dyDescent="0.25">
      <c r="A834" s="5">
        <v>42398</v>
      </c>
      <c r="B834">
        <v>47691275.025000006</v>
      </c>
      <c r="C834">
        <v>11688133.82</v>
      </c>
      <c r="D834">
        <v>32153904.149999995</v>
      </c>
      <c r="E834">
        <v>551414.17800000007</v>
      </c>
      <c r="F834">
        <v>44393452.148000002</v>
      </c>
      <c r="G834">
        <f t="shared" si="24"/>
        <v>0.93085060369488404</v>
      </c>
      <c r="H834">
        <f t="shared" si="25"/>
        <v>0.72429384502030847</v>
      </c>
    </row>
    <row r="835" spans="1:8" x14ac:dyDescent="0.25">
      <c r="A835" s="5">
        <v>42399</v>
      </c>
      <c r="B835">
        <v>48679229.329999998</v>
      </c>
      <c r="C835">
        <v>11948743.82</v>
      </c>
      <c r="D835">
        <v>32830743.200000003</v>
      </c>
      <c r="E835">
        <v>562597.78700000001</v>
      </c>
      <c r="F835">
        <v>45342084.807000004</v>
      </c>
      <c r="G835">
        <f t="shared" ref="G835:G898" si="26">IFERROR(F835/B835,"")</f>
        <v>0.93144623345662991</v>
      </c>
      <c r="H835">
        <f t="shared" ref="H835:H898" si="27">IFERROR(D835/F835,"")</f>
        <v>0.72406779131892773</v>
      </c>
    </row>
    <row r="836" spans="1:8" x14ac:dyDescent="0.25">
      <c r="A836" s="5">
        <v>42400</v>
      </c>
      <c r="B836">
        <v>49685451.945</v>
      </c>
      <c r="C836">
        <v>12215139.219999999</v>
      </c>
      <c r="D836">
        <v>33581021.769999996</v>
      </c>
      <c r="E836">
        <v>576587.03999999992</v>
      </c>
      <c r="F836">
        <v>46372748.030000001</v>
      </c>
      <c r="G836">
        <f t="shared" si="26"/>
        <v>0.93332648118674577</v>
      </c>
      <c r="H836">
        <f t="shared" si="27"/>
        <v>0.72415423274625368</v>
      </c>
    </row>
    <row r="837" spans="1:8" x14ac:dyDescent="0.25">
      <c r="A837" s="5">
        <v>42401</v>
      </c>
      <c r="B837">
        <v>50722338.5</v>
      </c>
      <c r="C837">
        <v>12492972.719999999</v>
      </c>
      <c r="D837">
        <v>34333262.630000003</v>
      </c>
      <c r="E837">
        <v>591077.16700000013</v>
      </c>
      <c r="F837">
        <v>47417312.516999997</v>
      </c>
      <c r="G837">
        <f t="shared" si="26"/>
        <v>0.93484082002646618</v>
      </c>
      <c r="H837">
        <f t="shared" si="27"/>
        <v>0.72406597522141058</v>
      </c>
    </row>
    <row r="838" spans="1:8" x14ac:dyDescent="0.25">
      <c r="A838" s="5">
        <v>42402</v>
      </c>
      <c r="B838">
        <v>51743035.635000005</v>
      </c>
      <c r="C838">
        <v>12783258.77</v>
      </c>
      <c r="D838">
        <v>35096460.140000001</v>
      </c>
      <c r="E838">
        <v>605794.23</v>
      </c>
      <c r="F838">
        <v>48485513.140000001</v>
      </c>
      <c r="G838">
        <f t="shared" si="26"/>
        <v>0.93704423300598638</v>
      </c>
      <c r="H838">
        <f t="shared" si="27"/>
        <v>0.72385456741811438</v>
      </c>
    </row>
    <row r="839" spans="1:8" x14ac:dyDescent="0.25">
      <c r="A839" s="5">
        <v>42403</v>
      </c>
      <c r="B839">
        <v>52783259.515000001</v>
      </c>
      <c r="C839">
        <v>13062503.369999999</v>
      </c>
      <c r="D839">
        <v>35861285.390000001</v>
      </c>
      <c r="E839">
        <v>623790.02800000005</v>
      </c>
      <c r="F839">
        <v>49547578.788000003</v>
      </c>
      <c r="G839">
        <f t="shared" si="26"/>
        <v>0.93869873219783861</v>
      </c>
      <c r="H839">
        <f t="shared" si="27"/>
        <v>0.72377472859855052</v>
      </c>
    </row>
    <row r="840" spans="1:8" x14ac:dyDescent="0.25">
      <c r="A840" s="5">
        <v>42404</v>
      </c>
      <c r="B840">
        <v>53869843.285000004</v>
      </c>
      <c r="C840">
        <v>13357723.869999999</v>
      </c>
      <c r="D840">
        <v>36668747.019999996</v>
      </c>
      <c r="E840">
        <v>641439.62600000005</v>
      </c>
      <c r="F840">
        <v>50667910.516000003</v>
      </c>
      <c r="G840">
        <f t="shared" si="26"/>
        <v>0.94056168398225926</v>
      </c>
      <c r="H840">
        <f t="shared" si="27"/>
        <v>0.72370750335995548</v>
      </c>
    </row>
    <row r="841" spans="1:8" x14ac:dyDescent="0.25">
      <c r="A841" s="5">
        <v>42405</v>
      </c>
      <c r="B841">
        <v>54938945.520000003</v>
      </c>
      <c r="C841">
        <v>13664904.369999999</v>
      </c>
      <c r="D841">
        <v>37509707.390000001</v>
      </c>
      <c r="E841">
        <v>656289.68500000006</v>
      </c>
      <c r="F841">
        <v>51830901.445000008</v>
      </c>
      <c r="G841">
        <f t="shared" si="26"/>
        <v>0.94342730743041758</v>
      </c>
      <c r="H841">
        <f t="shared" si="27"/>
        <v>0.72369390352593344</v>
      </c>
    </row>
    <row r="842" spans="1:8" x14ac:dyDescent="0.25">
      <c r="A842" s="5">
        <v>42406</v>
      </c>
      <c r="B842">
        <v>55973992.464999996</v>
      </c>
      <c r="C842">
        <v>13962985.370000001</v>
      </c>
      <c r="D842">
        <v>38314696.579999998</v>
      </c>
      <c r="E842">
        <v>674655.45700000005</v>
      </c>
      <c r="F842">
        <v>52952337.40699999</v>
      </c>
      <c r="G842">
        <f t="shared" si="26"/>
        <v>0.94601680307350922</v>
      </c>
      <c r="H842">
        <f t="shared" si="27"/>
        <v>0.72356950526106556</v>
      </c>
    </row>
    <row r="843" spans="1:8" x14ac:dyDescent="0.25">
      <c r="A843" s="5">
        <v>42407</v>
      </c>
      <c r="B843">
        <v>56905244.439999998</v>
      </c>
      <c r="C843">
        <v>14246773.17</v>
      </c>
      <c r="D843">
        <v>39109042.970000006</v>
      </c>
      <c r="E843">
        <v>692573.9360000001</v>
      </c>
      <c r="F843">
        <v>54048390.076000005</v>
      </c>
      <c r="G843">
        <f t="shared" si="26"/>
        <v>0.94979629044538738</v>
      </c>
      <c r="H843">
        <f t="shared" si="27"/>
        <v>0.72359311563224971</v>
      </c>
    </row>
    <row r="844" spans="1:8" x14ac:dyDescent="0.25">
      <c r="A844" s="5">
        <v>42408</v>
      </c>
      <c r="B844">
        <v>57728799.529999994</v>
      </c>
      <c r="C844">
        <v>14513538.17</v>
      </c>
      <c r="D844">
        <v>39790155.93</v>
      </c>
      <c r="E844">
        <v>707913.37299999991</v>
      </c>
      <c r="F844">
        <v>55011607.473000005</v>
      </c>
      <c r="G844">
        <f t="shared" si="26"/>
        <v>0.95293177618238978</v>
      </c>
      <c r="H844">
        <f t="shared" si="27"/>
        <v>0.72330473072486068</v>
      </c>
    </row>
    <row r="845" spans="1:8" x14ac:dyDescent="0.25">
      <c r="A845" s="5">
        <v>42409</v>
      </c>
      <c r="B845">
        <v>58612881.765000001</v>
      </c>
      <c r="C845">
        <v>14773519.869999999</v>
      </c>
      <c r="D845">
        <v>40463549.640000001</v>
      </c>
      <c r="E845">
        <v>718349.52499999991</v>
      </c>
      <c r="F845">
        <v>55955419.034999996</v>
      </c>
      <c r="G845">
        <f t="shared" si="26"/>
        <v>0.95466077336625899</v>
      </c>
      <c r="H845">
        <f t="shared" si="27"/>
        <v>0.72313906924171434</v>
      </c>
    </row>
    <row r="846" spans="1:8" x14ac:dyDescent="0.25">
      <c r="A846" s="5">
        <v>42410</v>
      </c>
      <c r="B846">
        <v>59640279.359999999</v>
      </c>
      <c r="C846">
        <v>15058140.120000001</v>
      </c>
      <c r="D846">
        <v>41237341.420000002</v>
      </c>
      <c r="E846">
        <v>726609.78399999999</v>
      </c>
      <c r="F846">
        <v>57022091.324000001</v>
      </c>
      <c r="G846">
        <f t="shared" si="26"/>
        <v>0.95610033916514503</v>
      </c>
      <c r="H846">
        <f t="shared" si="27"/>
        <v>0.72318184869244939</v>
      </c>
    </row>
    <row r="847" spans="1:8" x14ac:dyDescent="0.25">
      <c r="A847" s="5">
        <v>42411</v>
      </c>
      <c r="B847">
        <v>60662153.725000001</v>
      </c>
      <c r="C847">
        <v>15347002.82</v>
      </c>
      <c r="D847">
        <v>42082292.480000004</v>
      </c>
      <c r="E847">
        <v>735309.32</v>
      </c>
      <c r="F847">
        <v>58164604.620000005</v>
      </c>
      <c r="G847">
        <f t="shared" si="26"/>
        <v>0.95882854544990037</v>
      </c>
      <c r="H847">
        <f t="shared" si="27"/>
        <v>0.72350345635341828</v>
      </c>
    </row>
    <row r="848" spans="1:8" x14ac:dyDescent="0.25">
      <c r="A848" s="5">
        <v>42412</v>
      </c>
      <c r="B848">
        <v>61712181.825000003</v>
      </c>
      <c r="C848">
        <v>15647186.120000001</v>
      </c>
      <c r="D848">
        <v>42912114.450000003</v>
      </c>
      <c r="E848">
        <v>743258.95199999993</v>
      </c>
      <c r="F848">
        <v>59302559.522000007</v>
      </c>
      <c r="G848">
        <f t="shared" si="26"/>
        <v>0.96095386305036068</v>
      </c>
      <c r="H848">
        <f t="shared" si="27"/>
        <v>0.72361319302045479</v>
      </c>
    </row>
    <row r="849" spans="1:8" x14ac:dyDescent="0.25">
      <c r="A849" s="5">
        <v>42413</v>
      </c>
      <c r="B849">
        <v>62728279.380000003</v>
      </c>
      <c r="C849">
        <v>15945423.32</v>
      </c>
      <c r="D849">
        <v>43766218.719999999</v>
      </c>
      <c r="E849">
        <v>753299.51899999997</v>
      </c>
      <c r="F849">
        <v>60464941.559</v>
      </c>
      <c r="G849">
        <f t="shared" si="26"/>
        <v>0.96391838189456802</v>
      </c>
      <c r="H849">
        <f t="shared" si="27"/>
        <v>0.72382801655888718</v>
      </c>
    </row>
    <row r="850" spans="1:8" x14ac:dyDescent="0.25">
      <c r="A850" s="5">
        <v>42414</v>
      </c>
      <c r="B850">
        <v>63769926.440000013</v>
      </c>
      <c r="C850">
        <v>16247703.870000001</v>
      </c>
      <c r="D850">
        <v>44604343.720000006</v>
      </c>
      <c r="E850">
        <v>762568.5689999999</v>
      </c>
      <c r="F850">
        <v>61614616.159000002</v>
      </c>
      <c r="G850">
        <f t="shared" si="26"/>
        <v>0.96620177564376053</v>
      </c>
      <c r="H850">
        <f t="shared" si="27"/>
        <v>0.7239247194999312</v>
      </c>
    </row>
    <row r="851" spans="1:8" x14ac:dyDescent="0.25">
      <c r="A851" s="5">
        <v>42415</v>
      </c>
      <c r="B851">
        <v>64813863.390000001</v>
      </c>
      <c r="C851">
        <v>16561237.27</v>
      </c>
      <c r="D851">
        <v>45446206.969999991</v>
      </c>
      <c r="E851">
        <v>774628.32400000002</v>
      </c>
      <c r="F851">
        <v>62782072.563999996</v>
      </c>
      <c r="G851">
        <f t="shared" si="26"/>
        <v>0.96865190995058803</v>
      </c>
      <c r="H851">
        <f t="shared" si="27"/>
        <v>0.72387235900299662</v>
      </c>
    </row>
    <row r="852" spans="1:8" x14ac:dyDescent="0.25">
      <c r="A852" s="5">
        <v>42416</v>
      </c>
      <c r="B852">
        <v>65835921.36999999</v>
      </c>
      <c r="C852">
        <v>16857373.32</v>
      </c>
      <c r="D852">
        <v>46271954.169999994</v>
      </c>
      <c r="E852">
        <v>786436.69400000002</v>
      </c>
      <c r="F852">
        <v>63915764.184</v>
      </c>
      <c r="G852">
        <f t="shared" si="26"/>
        <v>0.97083420196690728</v>
      </c>
      <c r="H852">
        <f t="shared" si="27"/>
        <v>0.72395213858028518</v>
      </c>
    </row>
    <row r="853" spans="1:8" x14ac:dyDescent="0.25">
      <c r="A853" s="5">
        <v>42417</v>
      </c>
      <c r="B853">
        <v>66831554.370000005</v>
      </c>
      <c r="C853">
        <v>17168311.969999999</v>
      </c>
      <c r="D853">
        <v>47088997.360000014</v>
      </c>
      <c r="E853">
        <v>796890.2</v>
      </c>
      <c r="F853">
        <v>65054199.530000016</v>
      </c>
      <c r="G853">
        <f t="shared" si="26"/>
        <v>0.97340545410391011</v>
      </c>
      <c r="H853">
        <f t="shared" si="27"/>
        <v>0.72384254514245039</v>
      </c>
    </row>
    <row r="854" spans="1:8" x14ac:dyDescent="0.25">
      <c r="A854" s="5">
        <v>42418</v>
      </c>
      <c r="B854">
        <v>67794054.855000004</v>
      </c>
      <c r="C854">
        <v>17476672.52</v>
      </c>
      <c r="D854">
        <v>47870361.629999995</v>
      </c>
      <c r="E854">
        <v>808111.01300000004</v>
      </c>
      <c r="F854">
        <v>66155145.163000003</v>
      </c>
      <c r="G854">
        <f t="shared" si="26"/>
        <v>0.97582517087220477</v>
      </c>
      <c r="H854">
        <f t="shared" si="27"/>
        <v>0.72360753667839384</v>
      </c>
    </row>
    <row r="855" spans="1:8" x14ac:dyDescent="0.25">
      <c r="A855" s="5">
        <v>42419</v>
      </c>
      <c r="B855">
        <v>68806030.022</v>
      </c>
      <c r="C855">
        <v>17780665.920000002</v>
      </c>
      <c r="D855">
        <v>48691413.440000005</v>
      </c>
      <c r="E855">
        <v>815353.16399999987</v>
      </c>
      <c r="F855">
        <v>67287432.524000004</v>
      </c>
      <c r="G855">
        <f t="shared" si="26"/>
        <v>0.97792929634925252</v>
      </c>
      <c r="H855">
        <f t="shared" si="27"/>
        <v>0.72363310076711296</v>
      </c>
    </row>
    <row r="856" spans="1:8" x14ac:dyDescent="0.25">
      <c r="A856" s="5">
        <v>42420</v>
      </c>
      <c r="B856">
        <v>69841066.761999995</v>
      </c>
      <c r="C856">
        <v>18100396.02</v>
      </c>
      <c r="D856">
        <v>49514686.460000001</v>
      </c>
      <c r="E856">
        <v>824331.99300000002</v>
      </c>
      <c r="F856">
        <v>68439414.473000005</v>
      </c>
      <c r="G856">
        <f t="shared" si="26"/>
        <v>0.97993082932457987</v>
      </c>
      <c r="H856">
        <f t="shared" si="27"/>
        <v>0.72348202919728388</v>
      </c>
    </row>
    <row r="857" spans="1:8" x14ac:dyDescent="0.25">
      <c r="A857" s="5">
        <v>42421</v>
      </c>
      <c r="B857">
        <v>70859516.772000015</v>
      </c>
      <c r="C857">
        <v>18421855.169999998</v>
      </c>
      <c r="D857">
        <v>50327253.869999997</v>
      </c>
      <c r="E857">
        <v>835074.05999999994</v>
      </c>
      <c r="F857">
        <v>69584183.099999994</v>
      </c>
      <c r="G857">
        <f t="shared" si="26"/>
        <v>0.98200194229233062</v>
      </c>
      <c r="H857">
        <f t="shared" si="27"/>
        <v>0.72325709130872873</v>
      </c>
    </row>
    <row r="858" spans="1:8" x14ac:dyDescent="0.25">
      <c r="A858" s="5">
        <v>42422</v>
      </c>
      <c r="B858">
        <v>71892585.312000006</v>
      </c>
      <c r="C858">
        <v>18728094.969999999</v>
      </c>
      <c r="D858">
        <v>51173338.740000002</v>
      </c>
      <c r="E858">
        <v>848026.52899999998</v>
      </c>
      <c r="F858">
        <v>70749460.239000008</v>
      </c>
      <c r="G858">
        <f t="shared" si="26"/>
        <v>0.98409954144729872</v>
      </c>
      <c r="H858">
        <f t="shared" si="27"/>
        <v>0.72330359224127561</v>
      </c>
    </row>
    <row r="859" spans="1:8" x14ac:dyDescent="0.25">
      <c r="A859" s="5">
        <v>42423</v>
      </c>
      <c r="B859">
        <v>72921066.562000006</v>
      </c>
      <c r="C859">
        <v>19044634.919999998</v>
      </c>
      <c r="D859">
        <v>52007666.400000006</v>
      </c>
      <c r="E859">
        <v>859472.64500000002</v>
      </c>
      <c r="F859">
        <v>71911773.965000018</v>
      </c>
      <c r="G859">
        <f t="shared" si="26"/>
        <v>0.98615910813452168</v>
      </c>
      <c r="H859">
        <f t="shared" si="27"/>
        <v>0.72321489976471054</v>
      </c>
    </row>
    <row r="860" spans="1:8" x14ac:dyDescent="0.25">
      <c r="A860" s="5">
        <v>42424</v>
      </c>
      <c r="B860">
        <v>73905329.256999999</v>
      </c>
      <c r="C860">
        <v>19357206.620000001</v>
      </c>
      <c r="D860">
        <v>52819489.569999993</v>
      </c>
      <c r="E860">
        <v>871385.26800000004</v>
      </c>
      <c r="F860">
        <v>73048081.457999989</v>
      </c>
      <c r="G860">
        <f t="shared" si="26"/>
        <v>0.98840073094026826</v>
      </c>
      <c r="H860">
        <f t="shared" si="27"/>
        <v>0.72307839597908252</v>
      </c>
    </row>
    <row r="861" spans="1:8" x14ac:dyDescent="0.25">
      <c r="A861" s="5">
        <v>42425</v>
      </c>
      <c r="B861">
        <v>74876777.597000003</v>
      </c>
      <c r="C861">
        <v>19661146.369999997</v>
      </c>
      <c r="D861">
        <v>53606496.219999999</v>
      </c>
      <c r="E861">
        <v>883345.86900000006</v>
      </c>
      <c r="F861">
        <v>74150988.458999991</v>
      </c>
      <c r="G861">
        <f t="shared" si="26"/>
        <v>0.99030688604274164</v>
      </c>
      <c r="H861">
        <f t="shared" si="27"/>
        <v>0.72293704148853555</v>
      </c>
    </row>
    <row r="862" spans="1:8" x14ac:dyDescent="0.25">
      <c r="A862" s="5">
        <v>42426</v>
      </c>
      <c r="B862">
        <v>75859939.017000005</v>
      </c>
      <c r="C862">
        <v>19963397.27</v>
      </c>
      <c r="D862">
        <v>54401750.390000001</v>
      </c>
      <c r="E862">
        <v>896244.3330000001</v>
      </c>
      <c r="F862">
        <v>75261391.993000001</v>
      </c>
      <c r="G862">
        <f t="shared" si="26"/>
        <v>0.99210984042755601</v>
      </c>
      <c r="H862">
        <f t="shared" si="27"/>
        <v>0.72283741968338644</v>
      </c>
    </row>
    <row r="863" spans="1:8" x14ac:dyDescent="0.25">
      <c r="A863" s="5">
        <v>42427</v>
      </c>
      <c r="B863">
        <v>76826043.006999999</v>
      </c>
      <c r="C863">
        <v>20293102.670000002</v>
      </c>
      <c r="D863">
        <v>55183089.430000007</v>
      </c>
      <c r="E863">
        <v>908146.16800000006</v>
      </c>
      <c r="F863">
        <v>76384338.268000007</v>
      </c>
      <c r="G863">
        <f t="shared" si="26"/>
        <v>0.9942505858467845</v>
      </c>
      <c r="H863">
        <f t="shared" si="27"/>
        <v>0.722439844099796</v>
      </c>
    </row>
    <row r="864" spans="1:8" x14ac:dyDescent="0.25">
      <c r="A864" s="5">
        <v>42428</v>
      </c>
      <c r="B864">
        <v>77757714.796999991</v>
      </c>
      <c r="C864">
        <v>20606373.369999997</v>
      </c>
      <c r="D864">
        <v>55950352.350000001</v>
      </c>
      <c r="E864">
        <v>921262.98800000013</v>
      </c>
      <c r="F864">
        <v>77477988.708000004</v>
      </c>
      <c r="G864">
        <f t="shared" si="26"/>
        <v>0.9964025937525266</v>
      </c>
      <c r="H864">
        <f t="shared" si="27"/>
        <v>0.72214513157880722</v>
      </c>
    </row>
    <row r="865" spans="1:8" x14ac:dyDescent="0.25">
      <c r="A865" s="5">
        <v>42429</v>
      </c>
      <c r="B865">
        <v>78664899.877000004</v>
      </c>
      <c r="C865">
        <v>20887782.370000001</v>
      </c>
      <c r="D865">
        <v>56733755.82</v>
      </c>
      <c r="E865">
        <v>933369.35600000003</v>
      </c>
      <c r="F865">
        <v>78554907.546000004</v>
      </c>
      <c r="G865">
        <f t="shared" si="26"/>
        <v>0.99860176099922604</v>
      </c>
      <c r="H865">
        <f t="shared" si="27"/>
        <v>0.72221784217336105</v>
      </c>
    </row>
    <row r="866" spans="1:8" x14ac:dyDescent="0.25">
      <c r="A866" s="5">
        <v>42430</v>
      </c>
      <c r="B866">
        <v>79520139.461999997</v>
      </c>
      <c r="C866">
        <v>21155309.469999999</v>
      </c>
      <c r="D866">
        <v>57476236.490000002</v>
      </c>
      <c r="E866">
        <v>945536.58900000004</v>
      </c>
      <c r="F866">
        <v>79577082.548999995</v>
      </c>
      <c r="G866">
        <f t="shared" si="26"/>
        <v>1.0007160838422222</v>
      </c>
      <c r="H866">
        <f t="shared" si="27"/>
        <v>0.72227121991571774</v>
      </c>
    </row>
    <row r="867" spans="1:8" x14ac:dyDescent="0.25">
      <c r="A867" s="5">
        <v>42431</v>
      </c>
      <c r="B867">
        <v>80387459.747000009</v>
      </c>
      <c r="C867">
        <v>21414392.57</v>
      </c>
      <c r="D867">
        <v>58195683.490000002</v>
      </c>
      <c r="E867">
        <v>959947.60300000012</v>
      </c>
      <c r="F867">
        <v>80570023.663000003</v>
      </c>
      <c r="G867">
        <f t="shared" si="26"/>
        <v>1.0022710496957432</v>
      </c>
      <c r="H867">
        <f t="shared" si="27"/>
        <v>0.72229944642209509</v>
      </c>
    </row>
    <row r="868" spans="1:8" x14ac:dyDescent="0.25">
      <c r="A868" s="5">
        <v>42432</v>
      </c>
      <c r="B868">
        <v>81290216.53199999</v>
      </c>
      <c r="C868">
        <v>21671441.02</v>
      </c>
      <c r="D868">
        <v>58957067.709999993</v>
      </c>
      <c r="E868">
        <v>971732.50200000009</v>
      </c>
      <c r="F868">
        <v>81600241.231999993</v>
      </c>
      <c r="G868">
        <f t="shared" si="26"/>
        <v>1.0038138008880559</v>
      </c>
      <c r="H868">
        <f t="shared" si="27"/>
        <v>0.72251094874067168</v>
      </c>
    </row>
    <row r="869" spans="1:8" x14ac:dyDescent="0.25">
      <c r="A869" s="5">
        <v>42433</v>
      </c>
      <c r="B869">
        <v>82150368.757000014</v>
      </c>
      <c r="C869">
        <v>21952200.27</v>
      </c>
      <c r="D869">
        <v>59664885.090000004</v>
      </c>
      <c r="E869">
        <v>986861.26399999997</v>
      </c>
      <c r="F869">
        <v>82603946.623999998</v>
      </c>
      <c r="G869">
        <f t="shared" si="26"/>
        <v>1.0055213126108011</v>
      </c>
      <c r="H869">
        <f t="shared" si="27"/>
        <v>0.72230065909060071</v>
      </c>
    </row>
    <row r="870" spans="1:8" x14ac:dyDescent="0.25">
      <c r="A870" s="5">
        <v>42434</v>
      </c>
      <c r="B870">
        <v>82960289.622000009</v>
      </c>
      <c r="C870">
        <v>22241642.100000001</v>
      </c>
      <c r="D870">
        <v>60329727.359999992</v>
      </c>
      <c r="E870">
        <v>998531.77200000011</v>
      </c>
      <c r="F870">
        <v>83569901.231999993</v>
      </c>
      <c r="G870">
        <f t="shared" si="26"/>
        <v>1.0073482338692117</v>
      </c>
      <c r="H870">
        <f t="shared" si="27"/>
        <v>0.7219073670138425</v>
      </c>
    </row>
    <row r="871" spans="1:8" x14ac:dyDescent="0.25">
      <c r="A871" s="5">
        <v>42435</v>
      </c>
      <c r="B871">
        <v>83779790.921999991</v>
      </c>
      <c r="C871">
        <v>22539865.149999999</v>
      </c>
      <c r="D871">
        <v>60972951.579999998</v>
      </c>
      <c r="E871">
        <v>1008451.291</v>
      </c>
      <c r="F871">
        <v>84521268.021000013</v>
      </c>
      <c r="G871">
        <f t="shared" si="26"/>
        <v>1.0088503097326937</v>
      </c>
      <c r="H871">
        <f t="shared" si="27"/>
        <v>0.72139182252744671</v>
      </c>
    </row>
    <row r="872" spans="1:8" x14ac:dyDescent="0.25">
      <c r="A872" s="5">
        <v>42436</v>
      </c>
      <c r="B872">
        <v>84586356.726999998</v>
      </c>
      <c r="C872">
        <v>22857919.050000001</v>
      </c>
      <c r="D872">
        <v>61626791.88000001</v>
      </c>
      <c r="E872">
        <v>1023624.733</v>
      </c>
      <c r="F872">
        <v>85508335.663000003</v>
      </c>
      <c r="G872">
        <f t="shared" si="26"/>
        <v>1.0108998539678882</v>
      </c>
      <c r="H872">
        <f t="shared" si="27"/>
        <v>0.72071092721158314</v>
      </c>
    </row>
    <row r="873" spans="1:8" x14ac:dyDescent="0.25">
      <c r="A873" s="5">
        <v>42437</v>
      </c>
      <c r="B873">
        <v>85332144.332000017</v>
      </c>
      <c r="C873">
        <v>23161536.949999999</v>
      </c>
      <c r="D873">
        <v>62225765.36999999</v>
      </c>
      <c r="E873">
        <v>1032099.686</v>
      </c>
      <c r="F873">
        <v>86419402.006000012</v>
      </c>
      <c r="G873">
        <f t="shared" si="26"/>
        <v>1.0127414784019704</v>
      </c>
      <c r="H873">
        <f t="shared" si="27"/>
        <v>0.7200439244613116</v>
      </c>
    </row>
    <row r="874" spans="1:8" x14ac:dyDescent="0.25">
      <c r="A874" s="5">
        <v>42438</v>
      </c>
      <c r="B874">
        <v>86093412.201999992</v>
      </c>
      <c r="C874">
        <v>23470269.449999999</v>
      </c>
      <c r="D874">
        <v>62800782.890000008</v>
      </c>
      <c r="E874">
        <v>1042180.243</v>
      </c>
      <c r="F874">
        <v>87313232.582999989</v>
      </c>
      <c r="G874">
        <f t="shared" si="26"/>
        <v>1.0141685681842643</v>
      </c>
      <c r="H874">
        <f t="shared" si="27"/>
        <v>0.71925847929523812</v>
      </c>
    </row>
    <row r="875" spans="1:8" x14ac:dyDescent="0.25">
      <c r="A875" s="5">
        <v>42439</v>
      </c>
      <c r="B875">
        <v>86811739.442000002</v>
      </c>
      <c r="C875">
        <v>23774738.350000001</v>
      </c>
      <c r="D875">
        <v>63387921.609999999</v>
      </c>
      <c r="E875">
        <v>1047515.345</v>
      </c>
      <c r="F875">
        <v>88210175.305000007</v>
      </c>
      <c r="G875">
        <f t="shared" si="26"/>
        <v>1.016108833574684</v>
      </c>
      <c r="H875">
        <f t="shared" si="27"/>
        <v>0.71860101616198679</v>
      </c>
    </row>
    <row r="876" spans="1:8" x14ac:dyDescent="0.25">
      <c r="A876" s="5">
        <v>42440</v>
      </c>
      <c r="B876">
        <v>87483283.972000003</v>
      </c>
      <c r="C876">
        <v>24072132.649999999</v>
      </c>
      <c r="D876">
        <v>63905748.300000012</v>
      </c>
      <c r="E876">
        <v>1060570.81</v>
      </c>
      <c r="F876">
        <v>89038451.760000005</v>
      </c>
      <c r="G876">
        <f t="shared" si="26"/>
        <v>1.0177767422230943</v>
      </c>
      <c r="H876">
        <f t="shared" si="27"/>
        <v>0.71773202517330037</v>
      </c>
    </row>
    <row r="877" spans="1:8" x14ac:dyDescent="0.25">
      <c r="A877" s="5">
        <v>42441</v>
      </c>
      <c r="B877">
        <v>88119053.732000008</v>
      </c>
      <c r="C877">
        <v>24361270.850000001</v>
      </c>
      <c r="D877">
        <v>64393649.629999995</v>
      </c>
      <c r="E877">
        <v>1074763.669</v>
      </c>
      <c r="F877">
        <v>89829684.149000019</v>
      </c>
      <c r="G877">
        <f t="shared" si="26"/>
        <v>1.0194127188678468</v>
      </c>
      <c r="H877">
        <f t="shared" si="27"/>
        <v>0.71684154564309266</v>
      </c>
    </row>
    <row r="878" spans="1:8" x14ac:dyDescent="0.25">
      <c r="A878" s="5">
        <v>42442</v>
      </c>
      <c r="B878">
        <v>88740608.761999995</v>
      </c>
      <c r="C878">
        <v>24646598.350000001</v>
      </c>
      <c r="D878">
        <v>64832380.330000006</v>
      </c>
      <c r="E878">
        <v>1089679.7419999999</v>
      </c>
      <c r="F878">
        <v>90568658.422000021</v>
      </c>
      <c r="G878">
        <f t="shared" si="26"/>
        <v>1.0205999224650668</v>
      </c>
      <c r="H878">
        <f t="shared" si="27"/>
        <v>0.71583681882441996</v>
      </c>
    </row>
    <row r="879" spans="1:8" x14ac:dyDescent="0.25">
      <c r="A879" s="5">
        <v>42443</v>
      </c>
      <c r="B879">
        <v>89317330.372000009</v>
      </c>
      <c r="C879">
        <v>24933660.75</v>
      </c>
      <c r="D879">
        <v>65232936.590000004</v>
      </c>
      <c r="E879">
        <v>1105669.889</v>
      </c>
      <c r="F879">
        <v>91272267.229000002</v>
      </c>
      <c r="G879">
        <f t="shared" si="26"/>
        <v>1.0218875424159883</v>
      </c>
      <c r="H879">
        <f t="shared" si="27"/>
        <v>0.71470709088810158</v>
      </c>
    </row>
    <row r="880" spans="1:8" x14ac:dyDescent="0.25">
      <c r="A880" s="5">
        <v>42444</v>
      </c>
      <c r="B880">
        <v>89867076.451999992</v>
      </c>
      <c r="C880">
        <v>25214048</v>
      </c>
      <c r="D880">
        <v>65613615.309999995</v>
      </c>
      <c r="E880">
        <v>1122546.9240000001</v>
      </c>
      <c r="F880">
        <v>91950210.233999997</v>
      </c>
      <c r="G880">
        <f t="shared" si="26"/>
        <v>1.0231801663550573</v>
      </c>
      <c r="H880">
        <f t="shared" si="27"/>
        <v>0.71357765406977125</v>
      </c>
    </row>
    <row r="881" spans="1:8" x14ac:dyDescent="0.25">
      <c r="A881" s="5">
        <v>42445</v>
      </c>
      <c r="B881">
        <v>90348805.042000011</v>
      </c>
      <c r="C881">
        <v>25497210.75</v>
      </c>
      <c r="D881">
        <v>65942719.329999998</v>
      </c>
      <c r="E881">
        <v>1138165.773</v>
      </c>
      <c r="F881">
        <v>92578095.852999985</v>
      </c>
      <c r="G881">
        <f t="shared" si="26"/>
        <v>1.0246742700134623</v>
      </c>
      <c r="H881">
        <f t="shared" si="27"/>
        <v>0.71229288874883601</v>
      </c>
    </row>
    <row r="882" spans="1:8" x14ac:dyDescent="0.25">
      <c r="A882" s="5">
        <v>42446</v>
      </c>
      <c r="B882">
        <v>90790604.622000009</v>
      </c>
      <c r="C882">
        <v>25729985.5</v>
      </c>
      <c r="D882">
        <v>66277004.819999993</v>
      </c>
      <c r="E882">
        <v>1148691.79</v>
      </c>
      <c r="F882">
        <v>93155682.109999999</v>
      </c>
      <c r="G882">
        <f t="shared" si="26"/>
        <v>1.0260498043585766</v>
      </c>
      <c r="H882">
        <f t="shared" si="27"/>
        <v>0.71146497260080011</v>
      </c>
    </row>
    <row r="883" spans="1:8" x14ac:dyDescent="0.25">
      <c r="A883" s="5">
        <v>42447</v>
      </c>
      <c r="B883">
        <v>91190297.541999996</v>
      </c>
      <c r="C883">
        <v>25955967</v>
      </c>
      <c r="D883">
        <v>66574923.13000001</v>
      </c>
      <c r="E883">
        <v>1155976.2850000001</v>
      </c>
      <c r="F883">
        <v>93686866.414999992</v>
      </c>
      <c r="G883">
        <f t="shared" si="26"/>
        <v>1.0273775713019264</v>
      </c>
      <c r="H883">
        <f t="shared" si="27"/>
        <v>0.71061105657111456</v>
      </c>
    </row>
    <row r="884" spans="1:8" x14ac:dyDescent="0.25">
      <c r="A884" s="5">
        <v>42448</v>
      </c>
      <c r="B884">
        <v>91557722.421999991</v>
      </c>
      <c r="C884">
        <v>26170581.5</v>
      </c>
      <c r="D884">
        <v>66845565.400000006</v>
      </c>
      <c r="E884">
        <v>1163641.3050000002</v>
      </c>
      <c r="F884">
        <v>94179788.204999998</v>
      </c>
      <c r="G884">
        <f t="shared" si="26"/>
        <v>1.028638390226819</v>
      </c>
      <c r="H884">
        <f t="shared" si="27"/>
        <v>0.70976550992552756</v>
      </c>
    </row>
    <row r="885" spans="1:8" x14ac:dyDescent="0.25">
      <c r="A885" s="5">
        <v>42449</v>
      </c>
      <c r="B885">
        <v>91891260.282000005</v>
      </c>
      <c r="C885">
        <v>26364738</v>
      </c>
      <c r="D885">
        <v>67075548.980000004</v>
      </c>
      <c r="E885">
        <v>1167517.3050000002</v>
      </c>
      <c r="F885">
        <v>94607804.284999996</v>
      </c>
      <c r="G885">
        <f t="shared" si="26"/>
        <v>1.0295625938164668</v>
      </c>
      <c r="H885">
        <f t="shared" si="27"/>
        <v>0.70898536845796756</v>
      </c>
    </row>
    <row r="886" spans="1:8" x14ac:dyDescent="0.25">
      <c r="A886" s="5">
        <v>42450</v>
      </c>
      <c r="B886">
        <v>92207997.541999996</v>
      </c>
      <c r="C886">
        <v>26555073.5</v>
      </c>
      <c r="D886">
        <v>67280040.420000002</v>
      </c>
      <c r="E886">
        <v>1170278.125</v>
      </c>
      <c r="F886">
        <v>95005392.045000002</v>
      </c>
      <c r="G886">
        <f t="shared" si="26"/>
        <v>1.0303378728263328</v>
      </c>
      <c r="H886">
        <f t="shared" si="27"/>
        <v>0.70817075717273303</v>
      </c>
    </row>
    <row r="887" spans="1:8" x14ac:dyDescent="0.25">
      <c r="A887" s="5">
        <v>42451</v>
      </c>
      <c r="B887">
        <v>92489618.071999997</v>
      </c>
      <c r="C887">
        <v>26732212</v>
      </c>
      <c r="D887">
        <v>67463062.699999988</v>
      </c>
      <c r="E887">
        <v>1175414.9450000001</v>
      </c>
      <c r="F887">
        <v>95370689.644999996</v>
      </c>
      <c r="G887">
        <f t="shared" si="26"/>
        <v>1.0311502159167441</v>
      </c>
      <c r="H887">
        <f t="shared" si="27"/>
        <v>0.70737731845202068</v>
      </c>
    </row>
    <row r="888" spans="1:8" x14ac:dyDescent="0.25">
      <c r="A888" s="5">
        <v>42452</v>
      </c>
      <c r="B888">
        <v>92752490.622000009</v>
      </c>
      <c r="C888">
        <v>26896168.5</v>
      </c>
      <c r="D888">
        <v>67632762.5</v>
      </c>
      <c r="E888">
        <v>1178947.4650000001</v>
      </c>
      <c r="F888">
        <v>95707878.465000004</v>
      </c>
      <c r="G888">
        <f t="shared" si="26"/>
        <v>1.0318631642469231</v>
      </c>
      <c r="H888">
        <f t="shared" si="27"/>
        <v>0.70665825619291145</v>
      </c>
    </row>
    <row r="889" spans="1:8" x14ac:dyDescent="0.25">
      <c r="A889" s="5">
        <v>42453</v>
      </c>
      <c r="B889">
        <v>92969419.092000008</v>
      </c>
      <c r="C889">
        <v>27055023</v>
      </c>
      <c r="D889">
        <v>67797086.849999994</v>
      </c>
      <c r="E889">
        <v>1181672.5649999999</v>
      </c>
      <c r="F889">
        <v>96033782.414999992</v>
      </c>
      <c r="G889">
        <f t="shared" si="26"/>
        <v>1.0329609817177363</v>
      </c>
      <c r="H889">
        <f t="shared" si="27"/>
        <v>0.70597122330371143</v>
      </c>
    </row>
    <row r="890" spans="1:8" x14ac:dyDescent="0.25">
      <c r="A890" s="5">
        <v>42454</v>
      </c>
      <c r="B890">
        <v>93183269.872000009</v>
      </c>
      <c r="C890">
        <v>27206058</v>
      </c>
      <c r="D890">
        <v>67955009.420000002</v>
      </c>
      <c r="E890">
        <v>1183759.0649999999</v>
      </c>
      <c r="F890">
        <v>96344826.485000014</v>
      </c>
      <c r="G890">
        <f t="shared" si="26"/>
        <v>1.0339283716630983</v>
      </c>
      <c r="H890">
        <f t="shared" si="27"/>
        <v>0.70533117240685428</v>
      </c>
    </row>
    <row r="891" spans="1:8" x14ac:dyDescent="0.25">
      <c r="A891" s="5">
        <v>42455</v>
      </c>
      <c r="B891">
        <v>93358744.89199999</v>
      </c>
      <c r="C891">
        <v>27345405</v>
      </c>
      <c r="D891">
        <v>68069013.930000007</v>
      </c>
      <c r="E891">
        <v>1188229.885</v>
      </c>
      <c r="F891">
        <v>96602648.814999998</v>
      </c>
      <c r="G891">
        <f t="shared" si="26"/>
        <v>1.0347466531041376</v>
      </c>
      <c r="H891">
        <f t="shared" si="27"/>
        <v>0.70462885609230397</v>
      </c>
    </row>
    <row r="892" spans="1:8" x14ac:dyDescent="0.25">
      <c r="A892" s="5">
        <v>42456</v>
      </c>
      <c r="B892">
        <v>93519435.961999997</v>
      </c>
      <c r="C892">
        <v>27476123.5</v>
      </c>
      <c r="D892">
        <v>68164772.890000001</v>
      </c>
      <c r="E892">
        <v>1191699.7850000001</v>
      </c>
      <c r="F892">
        <v>96832596.174999997</v>
      </c>
      <c r="G892">
        <f t="shared" si="26"/>
        <v>1.0354275042285996</v>
      </c>
      <c r="H892">
        <f t="shared" si="27"/>
        <v>0.70394449371996304</v>
      </c>
    </row>
    <row r="893" spans="1:8" x14ac:dyDescent="0.25">
      <c r="A893" s="5">
        <v>42457</v>
      </c>
      <c r="B893">
        <v>93648890.571999997</v>
      </c>
      <c r="C893">
        <v>27587681.5</v>
      </c>
      <c r="D893">
        <v>68237314.229999989</v>
      </c>
      <c r="E893">
        <v>1194886.885</v>
      </c>
      <c r="F893">
        <v>97019882.614999995</v>
      </c>
      <c r="G893">
        <f t="shared" si="26"/>
        <v>1.0359960702407711</v>
      </c>
      <c r="H893">
        <f t="shared" si="27"/>
        <v>0.70333330025540552</v>
      </c>
    </row>
    <row r="894" spans="1:8" x14ac:dyDescent="0.25">
      <c r="A894" s="5">
        <v>42458</v>
      </c>
      <c r="B894">
        <v>93758893.162</v>
      </c>
      <c r="C894">
        <v>27692010</v>
      </c>
      <c r="D894">
        <v>68293356.149999991</v>
      </c>
      <c r="E894">
        <v>1197907.2850000001</v>
      </c>
      <c r="F894">
        <v>97183273.435000002</v>
      </c>
      <c r="G894">
        <f t="shared" si="26"/>
        <v>1.0365232583013031</v>
      </c>
      <c r="H894">
        <f t="shared" si="27"/>
        <v>0.7027274729089803</v>
      </c>
    </row>
    <row r="895" spans="1:8" x14ac:dyDescent="0.25">
      <c r="A895" s="5">
        <v>42459</v>
      </c>
      <c r="B895">
        <v>93840606.752000004</v>
      </c>
      <c r="C895">
        <v>27785321.25</v>
      </c>
      <c r="D895">
        <v>68356173.669999987</v>
      </c>
      <c r="E895">
        <v>1198749.405</v>
      </c>
      <c r="F895">
        <v>97340244.325000018</v>
      </c>
      <c r="G895">
        <f t="shared" si="26"/>
        <v>1.0372934243940768</v>
      </c>
      <c r="H895">
        <f t="shared" si="27"/>
        <v>0.70223959415770631</v>
      </c>
    </row>
    <row r="896" spans="1:8" x14ac:dyDescent="0.25">
      <c r="A896" s="5">
        <v>42460</v>
      </c>
      <c r="B896">
        <v>93906870.951999992</v>
      </c>
      <c r="C896">
        <v>27875865.25</v>
      </c>
      <c r="D896">
        <v>68413568.189999998</v>
      </c>
      <c r="E896">
        <v>1198751.4449999998</v>
      </c>
      <c r="F896">
        <v>97488184.88500002</v>
      </c>
      <c r="G896">
        <f t="shared" si="26"/>
        <v>1.0381368679064027</v>
      </c>
      <c r="H896">
        <f t="shared" si="27"/>
        <v>0.70176266252882535</v>
      </c>
    </row>
    <row r="897" spans="1:8" x14ac:dyDescent="0.25">
      <c r="A897" s="5">
        <v>42461</v>
      </c>
      <c r="B897">
        <v>93950342.412</v>
      </c>
      <c r="C897">
        <v>27940857.300000001</v>
      </c>
      <c r="D897">
        <v>68440167.289999992</v>
      </c>
      <c r="E897">
        <v>1198891.4449999998</v>
      </c>
      <c r="F897">
        <v>97579916.035000011</v>
      </c>
      <c r="G897">
        <f t="shared" si="26"/>
        <v>1.0386328940354816</v>
      </c>
      <c r="H897">
        <f t="shared" si="27"/>
        <v>0.70137555012295605</v>
      </c>
    </row>
    <row r="898" spans="1:8" x14ac:dyDescent="0.25">
      <c r="A898" s="5">
        <v>42462</v>
      </c>
      <c r="B898">
        <v>93980705.611999989</v>
      </c>
      <c r="C898">
        <v>27981659.300000001</v>
      </c>
      <c r="D898">
        <v>68461424.079999998</v>
      </c>
      <c r="E898">
        <v>1198915.4449999998</v>
      </c>
      <c r="F898">
        <v>97641998.825000003</v>
      </c>
      <c r="G898">
        <f t="shared" si="26"/>
        <v>1.038957924279859</v>
      </c>
      <c r="H898">
        <f t="shared" si="27"/>
        <v>0.70114730242977485</v>
      </c>
    </row>
    <row r="899" spans="1:8" x14ac:dyDescent="0.25">
      <c r="A899" s="5">
        <v>42463</v>
      </c>
      <c r="B899">
        <v>93995840.552000001</v>
      </c>
      <c r="C899">
        <v>28013424.300000001</v>
      </c>
      <c r="D899">
        <v>68492625.079999998</v>
      </c>
      <c r="E899">
        <v>1198915.4449999998</v>
      </c>
      <c r="F899">
        <v>97704964.825000018</v>
      </c>
      <c r="G899">
        <f t="shared" ref="G899:G962" si="28">IFERROR(F899/B899,"")</f>
        <v>1.0394605149676603</v>
      </c>
      <c r="H899">
        <f t="shared" ref="H899:H962" si="29">IFERROR(D899/F899,"")</f>
        <v>0.70101478673757855</v>
      </c>
    </row>
    <row r="900" spans="1:8" x14ac:dyDescent="0.25">
      <c r="A900" s="5">
        <v>42464</v>
      </c>
      <c r="B900">
        <v>94012057.64199999</v>
      </c>
      <c r="C900">
        <v>28020516.800000001</v>
      </c>
      <c r="D900">
        <v>68511705.780000001</v>
      </c>
      <c r="E900">
        <v>1198976.4449999998</v>
      </c>
      <c r="F900">
        <v>97731199.025000006</v>
      </c>
      <c r="G900">
        <f t="shared" si="28"/>
        <v>1.0395602593569708</v>
      </c>
      <c r="H900">
        <f t="shared" si="29"/>
        <v>0.70102184832987113</v>
      </c>
    </row>
    <row r="901" spans="1:8" x14ac:dyDescent="0.25">
      <c r="A901" s="5">
        <v>42465</v>
      </c>
      <c r="B901">
        <v>94029951.321999997</v>
      </c>
      <c r="C901">
        <v>28027247.800000001</v>
      </c>
      <c r="D901">
        <v>68527801.530000001</v>
      </c>
      <c r="E901">
        <v>1199067.0449999999</v>
      </c>
      <c r="F901">
        <v>97754116.375000015</v>
      </c>
      <c r="G901">
        <f t="shared" si="28"/>
        <v>1.0396061574066633</v>
      </c>
      <c r="H901">
        <f t="shared" si="29"/>
        <v>0.70102215713471017</v>
      </c>
    </row>
    <row r="902" spans="1:8" x14ac:dyDescent="0.25">
      <c r="A902" s="5">
        <v>42466</v>
      </c>
      <c r="B902">
        <v>94040716.201999992</v>
      </c>
      <c r="C902">
        <v>28032929.800000001</v>
      </c>
      <c r="D902">
        <v>68541997.329999998</v>
      </c>
      <c r="E902">
        <v>1199178.845</v>
      </c>
      <c r="F902">
        <v>97774105.975000009</v>
      </c>
      <c r="G902">
        <f t="shared" si="28"/>
        <v>1.0396997165034416</v>
      </c>
      <c r="H902">
        <f t="shared" si="29"/>
        <v>0.70102402519053042</v>
      </c>
    </row>
    <row r="903" spans="1:8" x14ac:dyDescent="0.25">
      <c r="A903" s="5">
        <v>42467</v>
      </c>
      <c r="B903">
        <v>94047041.561999992</v>
      </c>
      <c r="C903">
        <v>28037236.800000001</v>
      </c>
      <c r="D903">
        <v>68550568.829999998</v>
      </c>
      <c r="E903">
        <v>1199178.845</v>
      </c>
      <c r="F903">
        <v>97786984.475000009</v>
      </c>
      <c r="G903">
        <f t="shared" si="28"/>
        <v>1.0397667257883332</v>
      </c>
      <c r="H903">
        <f t="shared" si="29"/>
        <v>0.70101935546980154</v>
      </c>
    </row>
    <row r="904" spans="1:8" x14ac:dyDescent="0.25">
      <c r="A904" s="5">
        <v>42468</v>
      </c>
      <c r="B904">
        <v>94047041.561999992</v>
      </c>
      <c r="C904">
        <v>28039468.800000001</v>
      </c>
      <c r="D904">
        <v>68555298.530000001</v>
      </c>
      <c r="E904">
        <v>1199178.845</v>
      </c>
      <c r="F904">
        <v>97793946.175000012</v>
      </c>
      <c r="G904">
        <f t="shared" si="28"/>
        <v>1.0398407493821047</v>
      </c>
      <c r="H904">
        <f t="shared" si="29"/>
        <v>0.70101781563576415</v>
      </c>
    </row>
    <row r="905" spans="1:8" x14ac:dyDescent="0.25">
      <c r="A905" s="5">
        <v>42469</v>
      </c>
      <c r="B905">
        <v>94047041.561999992</v>
      </c>
      <c r="C905">
        <v>28042546.300000001</v>
      </c>
      <c r="D905">
        <v>68557136.030000001</v>
      </c>
      <c r="E905">
        <v>1199178.845</v>
      </c>
      <c r="F905">
        <v>97798861.175000012</v>
      </c>
      <c r="G905">
        <f t="shared" si="28"/>
        <v>1.0398930104624997</v>
      </c>
      <c r="H905">
        <f t="shared" si="29"/>
        <v>0.70100137370030058</v>
      </c>
    </row>
    <row r="906" spans="1:8" x14ac:dyDescent="0.25">
      <c r="A906" s="5">
        <v>42470</v>
      </c>
      <c r="B906">
        <v>94047041.561999992</v>
      </c>
      <c r="C906">
        <v>28047725.300000001</v>
      </c>
      <c r="D906">
        <v>68562329.829999998</v>
      </c>
      <c r="E906">
        <v>1199178.845</v>
      </c>
      <c r="F906">
        <v>97809233.975000009</v>
      </c>
      <c r="G906">
        <f t="shared" si="28"/>
        <v>1.0400033042030334</v>
      </c>
      <c r="H906">
        <f t="shared" si="29"/>
        <v>0.70098013289342898</v>
      </c>
    </row>
    <row r="907" spans="1:8" x14ac:dyDescent="0.25">
      <c r="A907" s="5">
        <v>42471</v>
      </c>
      <c r="B907">
        <v>94047041.561999992</v>
      </c>
      <c r="C907">
        <v>28047725.300000001</v>
      </c>
      <c r="D907">
        <v>68562329.829999998</v>
      </c>
      <c r="E907">
        <v>1199178.845</v>
      </c>
      <c r="F907">
        <v>97809233.975000009</v>
      </c>
      <c r="G907">
        <f t="shared" si="28"/>
        <v>1.0400033042030334</v>
      </c>
      <c r="H907">
        <f t="shared" si="29"/>
        <v>0.70098013289342898</v>
      </c>
    </row>
    <row r="908" spans="1:8" x14ac:dyDescent="0.25">
      <c r="A908" s="5">
        <v>42472</v>
      </c>
      <c r="B908">
        <v>94047041.561999992</v>
      </c>
      <c r="C908">
        <v>28047725.300000001</v>
      </c>
      <c r="D908">
        <v>68562329.829999998</v>
      </c>
      <c r="E908">
        <v>1199178.845</v>
      </c>
      <c r="F908">
        <v>97809233.975000009</v>
      </c>
      <c r="G908">
        <f t="shared" si="28"/>
        <v>1.0400033042030334</v>
      </c>
      <c r="H908">
        <f t="shared" si="29"/>
        <v>0.70098013289342898</v>
      </c>
    </row>
    <row r="909" spans="1:8" x14ac:dyDescent="0.25">
      <c r="A909" s="5">
        <v>42473</v>
      </c>
      <c r="B909">
        <v>94047041.561999992</v>
      </c>
      <c r="C909">
        <v>28047725.300000001</v>
      </c>
      <c r="D909">
        <v>68562329.829999998</v>
      </c>
      <c r="E909">
        <v>1199178.845</v>
      </c>
      <c r="F909">
        <v>97809233.975000009</v>
      </c>
      <c r="G909">
        <f t="shared" si="28"/>
        <v>1.0400033042030334</v>
      </c>
      <c r="H909">
        <f t="shared" si="29"/>
        <v>0.70098013289342898</v>
      </c>
    </row>
    <row r="910" spans="1:8" x14ac:dyDescent="0.25">
      <c r="A910" s="5">
        <v>42474</v>
      </c>
      <c r="B910">
        <v>94047041.561999992</v>
      </c>
      <c r="C910">
        <v>28047725.300000001</v>
      </c>
      <c r="D910">
        <v>68562329.829999998</v>
      </c>
      <c r="E910">
        <v>1199178.845</v>
      </c>
      <c r="F910">
        <v>97809233.975000009</v>
      </c>
      <c r="G910">
        <f t="shared" si="28"/>
        <v>1.0400033042030334</v>
      </c>
      <c r="H910">
        <f t="shared" si="29"/>
        <v>0.70098013289342898</v>
      </c>
    </row>
    <row r="911" spans="1:8" x14ac:dyDescent="0.25">
      <c r="A911" s="5">
        <v>42475</v>
      </c>
      <c r="B911">
        <v>94047041.561999992</v>
      </c>
      <c r="C911">
        <v>28047725.300000001</v>
      </c>
      <c r="D911">
        <v>68562329.829999998</v>
      </c>
      <c r="E911">
        <v>1199178.845</v>
      </c>
      <c r="F911">
        <v>97809233.975000009</v>
      </c>
      <c r="G911">
        <f t="shared" si="28"/>
        <v>1.0400033042030334</v>
      </c>
      <c r="H911">
        <f t="shared" si="29"/>
        <v>0.70098013289342898</v>
      </c>
    </row>
    <row r="912" spans="1:8" x14ac:dyDescent="0.25">
      <c r="A912" s="5">
        <v>42476</v>
      </c>
      <c r="B912">
        <v>94047041.561999992</v>
      </c>
      <c r="C912">
        <v>28047725.300000001</v>
      </c>
      <c r="D912">
        <v>68562329.829999998</v>
      </c>
      <c r="E912">
        <v>1199178.845</v>
      </c>
      <c r="F912">
        <v>97809233.975000009</v>
      </c>
      <c r="G912">
        <f t="shared" si="28"/>
        <v>1.0400033042030334</v>
      </c>
      <c r="H912">
        <f t="shared" si="29"/>
        <v>0.70098013289342898</v>
      </c>
    </row>
    <row r="913" spans="1:8" x14ac:dyDescent="0.25">
      <c r="A913" s="5">
        <v>42477</v>
      </c>
      <c r="B913">
        <v>94047041.561999992</v>
      </c>
      <c r="C913">
        <v>28047725.300000001</v>
      </c>
      <c r="D913">
        <v>68562329.829999998</v>
      </c>
      <c r="E913">
        <v>1199178.845</v>
      </c>
      <c r="F913">
        <v>97809233.975000009</v>
      </c>
      <c r="G913">
        <f t="shared" si="28"/>
        <v>1.0400033042030334</v>
      </c>
      <c r="H913">
        <f t="shared" si="29"/>
        <v>0.70098013289342898</v>
      </c>
    </row>
    <row r="914" spans="1:8" x14ac:dyDescent="0.25">
      <c r="A914" s="5">
        <v>42478</v>
      </c>
      <c r="B914">
        <v>94047041.561999992</v>
      </c>
      <c r="C914">
        <v>28047725.300000001</v>
      </c>
      <c r="D914">
        <v>68562329.829999998</v>
      </c>
      <c r="E914">
        <v>1199178.845</v>
      </c>
      <c r="F914">
        <v>97809233.975000009</v>
      </c>
      <c r="G914">
        <f t="shared" si="28"/>
        <v>1.0400033042030334</v>
      </c>
      <c r="H914">
        <f t="shared" si="29"/>
        <v>0.70098013289342898</v>
      </c>
    </row>
    <row r="915" spans="1:8" x14ac:dyDescent="0.25">
      <c r="A915" s="5">
        <v>42479</v>
      </c>
      <c r="B915">
        <v>94047041.561999992</v>
      </c>
      <c r="C915">
        <v>28047725.300000001</v>
      </c>
      <c r="D915">
        <v>68562329.829999998</v>
      </c>
      <c r="E915">
        <v>1199178.845</v>
      </c>
      <c r="F915">
        <v>97809233.975000009</v>
      </c>
      <c r="G915">
        <f t="shared" si="28"/>
        <v>1.0400033042030334</v>
      </c>
      <c r="H915">
        <f t="shared" si="29"/>
        <v>0.70098013289342898</v>
      </c>
    </row>
    <row r="916" spans="1:8" x14ac:dyDescent="0.25">
      <c r="A916" s="5">
        <v>42480</v>
      </c>
      <c r="B916">
        <v>94047041.561999992</v>
      </c>
      <c r="C916">
        <v>28047725.300000001</v>
      </c>
      <c r="D916">
        <v>68562329.829999998</v>
      </c>
      <c r="E916">
        <v>1199178.845</v>
      </c>
      <c r="F916">
        <v>97809233.975000009</v>
      </c>
      <c r="G916">
        <f t="shared" si="28"/>
        <v>1.0400033042030334</v>
      </c>
      <c r="H916">
        <f t="shared" si="29"/>
        <v>0.70098013289342898</v>
      </c>
    </row>
    <row r="917" spans="1:8" x14ac:dyDescent="0.25">
      <c r="A917" s="5">
        <v>42481</v>
      </c>
      <c r="B917">
        <v>94047041.561999992</v>
      </c>
      <c r="C917">
        <v>28047725.300000001</v>
      </c>
      <c r="D917">
        <v>68562329.829999998</v>
      </c>
      <c r="E917">
        <v>1199178.845</v>
      </c>
      <c r="F917">
        <v>97809233.975000009</v>
      </c>
      <c r="G917">
        <f t="shared" si="28"/>
        <v>1.0400033042030334</v>
      </c>
      <c r="H917">
        <f t="shared" si="29"/>
        <v>0.70098013289342898</v>
      </c>
    </row>
    <row r="918" spans="1:8" x14ac:dyDescent="0.25">
      <c r="A918" s="5">
        <v>42482</v>
      </c>
      <c r="B918">
        <v>94047041.561999992</v>
      </c>
      <c r="C918">
        <v>28047725.300000001</v>
      </c>
      <c r="D918">
        <v>68562329.829999998</v>
      </c>
      <c r="E918">
        <v>1199178.845</v>
      </c>
      <c r="F918">
        <v>97809233.975000009</v>
      </c>
      <c r="G918">
        <f t="shared" si="28"/>
        <v>1.0400033042030334</v>
      </c>
      <c r="H918">
        <f t="shared" si="29"/>
        <v>0.70098013289342898</v>
      </c>
    </row>
    <row r="919" spans="1:8" x14ac:dyDescent="0.25">
      <c r="A919" s="5">
        <v>42483</v>
      </c>
      <c r="B919">
        <v>94047041.561999992</v>
      </c>
      <c r="C919">
        <v>28047725.300000001</v>
      </c>
      <c r="D919">
        <v>68562329.829999998</v>
      </c>
      <c r="E919">
        <v>1199178.845</v>
      </c>
      <c r="F919">
        <v>97809233.975000009</v>
      </c>
      <c r="G919">
        <f t="shared" si="28"/>
        <v>1.0400033042030334</v>
      </c>
      <c r="H919">
        <f t="shared" si="29"/>
        <v>0.70098013289342898</v>
      </c>
    </row>
    <row r="920" spans="1:8" x14ac:dyDescent="0.25">
      <c r="A920" s="5">
        <v>42484</v>
      </c>
      <c r="B920">
        <v>94047041.561999992</v>
      </c>
      <c r="C920">
        <v>28047725.300000001</v>
      </c>
      <c r="D920">
        <v>68562329.829999998</v>
      </c>
      <c r="E920">
        <v>1199178.845</v>
      </c>
      <c r="F920">
        <v>97809233.975000009</v>
      </c>
      <c r="G920">
        <f t="shared" si="28"/>
        <v>1.0400033042030334</v>
      </c>
      <c r="H920">
        <f t="shared" si="29"/>
        <v>0.70098013289342898</v>
      </c>
    </row>
    <row r="921" spans="1:8" x14ac:dyDescent="0.25">
      <c r="A921" s="5">
        <v>42485</v>
      </c>
      <c r="B921">
        <v>94047041.561999992</v>
      </c>
      <c r="C921">
        <v>28047725.300000001</v>
      </c>
      <c r="D921">
        <v>68562329.829999998</v>
      </c>
      <c r="E921">
        <v>1199178.845</v>
      </c>
      <c r="F921">
        <v>97809233.975000009</v>
      </c>
      <c r="G921">
        <f t="shared" si="28"/>
        <v>1.0400033042030334</v>
      </c>
      <c r="H921">
        <f t="shared" si="29"/>
        <v>0.70098013289342898</v>
      </c>
    </row>
    <row r="922" spans="1:8" x14ac:dyDescent="0.25">
      <c r="A922" s="5">
        <v>42486</v>
      </c>
      <c r="B922">
        <v>94047041.561999992</v>
      </c>
      <c r="C922">
        <v>28047725.300000001</v>
      </c>
      <c r="D922">
        <v>68562329.829999998</v>
      </c>
      <c r="E922">
        <v>1199178.845</v>
      </c>
      <c r="F922">
        <v>97809233.975000009</v>
      </c>
      <c r="G922">
        <f t="shared" si="28"/>
        <v>1.0400033042030334</v>
      </c>
      <c r="H922">
        <f t="shared" si="29"/>
        <v>0.70098013289342898</v>
      </c>
    </row>
    <row r="923" spans="1:8" x14ac:dyDescent="0.25">
      <c r="A923" s="5">
        <v>42487</v>
      </c>
      <c r="B923">
        <v>94047041.561999992</v>
      </c>
      <c r="C923">
        <v>28047725.300000001</v>
      </c>
      <c r="D923">
        <v>68562329.829999998</v>
      </c>
      <c r="E923">
        <v>1199178.845</v>
      </c>
      <c r="F923">
        <v>97809233.975000009</v>
      </c>
      <c r="G923">
        <f t="shared" si="28"/>
        <v>1.0400033042030334</v>
      </c>
      <c r="H923">
        <f t="shared" si="29"/>
        <v>0.70098013289342898</v>
      </c>
    </row>
    <row r="924" spans="1:8" x14ac:dyDescent="0.25">
      <c r="A924" s="5">
        <v>42488</v>
      </c>
      <c r="B924">
        <v>94047041.561999992</v>
      </c>
      <c r="C924">
        <v>28047725.300000001</v>
      </c>
      <c r="D924">
        <v>68562329.829999998</v>
      </c>
      <c r="E924">
        <v>1199178.845</v>
      </c>
      <c r="F924">
        <v>97809233.975000009</v>
      </c>
      <c r="G924">
        <f t="shared" si="28"/>
        <v>1.0400033042030334</v>
      </c>
      <c r="H924">
        <f t="shared" si="29"/>
        <v>0.70098013289342898</v>
      </c>
    </row>
    <row r="925" spans="1:8" x14ac:dyDescent="0.25">
      <c r="A925" s="5">
        <v>42489</v>
      </c>
      <c r="B925">
        <v>94047041.561999992</v>
      </c>
      <c r="C925">
        <v>28047725.300000001</v>
      </c>
      <c r="D925">
        <v>68562329.829999998</v>
      </c>
      <c r="E925">
        <v>1199178.845</v>
      </c>
      <c r="F925">
        <v>97809233.975000009</v>
      </c>
      <c r="G925">
        <f t="shared" si="28"/>
        <v>1.0400033042030334</v>
      </c>
      <c r="H925">
        <f t="shared" si="29"/>
        <v>0.70098013289342898</v>
      </c>
    </row>
    <row r="926" spans="1:8" x14ac:dyDescent="0.25">
      <c r="A926" s="5">
        <v>42490</v>
      </c>
      <c r="B926">
        <v>94047041.561999992</v>
      </c>
      <c r="C926">
        <v>28047725.300000001</v>
      </c>
      <c r="D926">
        <v>68562329.829999998</v>
      </c>
      <c r="E926">
        <v>1199178.845</v>
      </c>
      <c r="F926">
        <v>97809233.975000009</v>
      </c>
      <c r="G926">
        <f t="shared" si="28"/>
        <v>1.0400033042030334</v>
      </c>
      <c r="H926">
        <f t="shared" si="29"/>
        <v>0.70098013289342898</v>
      </c>
    </row>
    <row r="927" spans="1:8" x14ac:dyDescent="0.25">
      <c r="A927" s="5">
        <v>42491</v>
      </c>
      <c r="B927">
        <v>94047041.561999992</v>
      </c>
      <c r="C927">
        <v>28047725.300000001</v>
      </c>
      <c r="D927">
        <v>68562329.829999998</v>
      </c>
      <c r="E927">
        <v>1199178.845</v>
      </c>
      <c r="F927">
        <v>97809233.975000009</v>
      </c>
      <c r="G927">
        <f t="shared" si="28"/>
        <v>1.0400033042030334</v>
      </c>
      <c r="H927">
        <f t="shared" si="29"/>
        <v>0.70098013289342898</v>
      </c>
    </row>
    <row r="928" spans="1:8" x14ac:dyDescent="0.25">
      <c r="A928" s="5">
        <v>42492</v>
      </c>
      <c r="B928">
        <v>94047041.561999992</v>
      </c>
      <c r="C928">
        <v>28047725.300000001</v>
      </c>
      <c r="D928">
        <v>68562329.829999998</v>
      </c>
      <c r="E928">
        <v>1199178.845</v>
      </c>
      <c r="F928">
        <v>97809233.975000009</v>
      </c>
      <c r="G928">
        <f t="shared" si="28"/>
        <v>1.0400033042030334</v>
      </c>
      <c r="H928">
        <f t="shared" si="29"/>
        <v>0.70098013289342898</v>
      </c>
    </row>
    <row r="929" spans="1:8" x14ac:dyDescent="0.25">
      <c r="A929" s="5">
        <v>42493</v>
      </c>
      <c r="B929">
        <v>94047041.561999992</v>
      </c>
      <c r="C929">
        <v>28047725.300000001</v>
      </c>
      <c r="D929">
        <v>68562329.829999998</v>
      </c>
      <c r="E929">
        <v>1199178.845</v>
      </c>
      <c r="F929">
        <v>97809233.975000009</v>
      </c>
      <c r="G929">
        <f t="shared" si="28"/>
        <v>1.0400033042030334</v>
      </c>
      <c r="H929">
        <f t="shared" si="29"/>
        <v>0.70098013289342898</v>
      </c>
    </row>
    <row r="930" spans="1:8" x14ac:dyDescent="0.25">
      <c r="A930" s="5">
        <v>42494</v>
      </c>
      <c r="B930">
        <v>94047041.561999992</v>
      </c>
      <c r="C930">
        <v>28047725.300000001</v>
      </c>
      <c r="D930">
        <v>68562329.829999998</v>
      </c>
      <c r="E930">
        <v>1199178.845</v>
      </c>
      <c r="F930">
        <v>97809233.975000009</v>
      </c>
      <c r="G930">
        <f t="shared" si="28"/>
        <v>1.0400033042030334</v>
      </c>
      <c r="H930">
        <f t="shared" si="29"/>
        <v>0.70098013289342898</v>
      </c>
    </row>
    <row r="931" spans="1:8" x14ac:dyDescent="0.25">
      <c r="A931" s="5">
        <v>42495</v>
      </c>
      <c r="B931">
        <v>94047041.561999992</v>
      </c>
      <c r="C931">
        <v>28047725.300000001</v>
      </c>
      <c r="D931">
        <v>68562329.829999998</v>
      </c>
      <c r="E931">
        <v>1199178.845</v>
      </c>
      <c r="F931">
        <v>97809233.975000009</v>
      </c>
      <c r="G931">
        <f t="shared" si="28"/>
        <v>1.0400033042030334</v>
      </c>
      <c r="H931">
        <f t="shared" si="29"/>
        <v>0.70098013289342898</v>
      </c>
    </row>
    <row r="932" spans="1:8" x14ac:dyDescent="0.25">
      <c r="A932" s="5">
        <v>42496</v>
      </c>
      <c r="B932">
        <v>94047041.561999992</v>
      </c>
      <c r="C932">
        <v>28047725.300000001</v>
      </c>
      <c r="D932">
        <v>68562329.829999998</v>
      </c>
      <c r="E932">
        <v>1199178.845</v>
      </c>
      <c r="F932">
        <v>97809233.975000009</v>
      </c>
      <c r="G932">
        <f t="shared" si="28"/>
        <v>1.0400033042030334</v>
      </c>
      <c r="H932">
        <f t="shared" si="29"/>
        <v>0.70098013289342898</v>
      </c>
    </row>
    <row r="933" spans="1:8" x14ac:dyDescent="0.25">
      <c r="A933" s="5">
        <v>42497</v>
      </c>
      <c r="B933">
        <v>94047041.561999992</v>
      </c>
      <c r="C933">
        <v>28047725.300000001</v>
      </c>
      <c r="D933">
        <v>68562329.829999998</v>
      </c>
      <c r="E933">
        <v>1199178.845</v>
      </c>
      <c r="F933">
        <v>97809233.975000009</v>
      </c>
      <c r="G933">
        <f t="shared" si="28"/>
        <v>1.0400033042030334</v>
      </c>
      <c r="H933">
        <f t="shared" si="29"/>
        <v>0.70098013289342898</v>
      </c>
    </row>
    <row r="934" spans="1:8" x14ac:dyDescent="0.25">
      <c r="A934" s="5">
        <v>42498</v>
      </c>
      <c r="B934">
        <v>94047041.561999992</v>
      </c>
      <c r="C934">
        <v>28047725.300000001</v>
      </c>
      <c r="D934">
        <v>68562329.829999998</v>
      </c>
      <c r="E934">
        <v>1199178.845</v>
      </c>
      <c r="F934">
        <v>97809233.975000009</v>
      </c>
      <c r="G934">
        <f t="shared" si="28"/>
        <v>1.0400033042030334</v>
      </c>
      <c r="H934">
        <f t="shared" si="29"/>
        <v>0.70098013289342898</v>
      </c>
    </row>
    <row r="935" spans="1:8" x14ac:dyDescent="0.25">
      <c r="A935" s="5">
        <v>42499</v>
      </c>
      <c r="B935">
        <v>94047041.561999992</v>
      </c>
      <c r="C935">
        <v>28047725.300000001</v>
      </c>
      <c r="D935">
        <v>68562329.829999998</v>
      </c>
      <c r="E935">
        <v>1199178.845</v>
      </c>
      <c r="F935">
        <v>97809233.975000009</v>
      </c>
      <c r="G935">
        <f t="shared" si="28"/>
        <v>1.0400033042030334</v>
      </c>
      <c r="H935">
        <f t="shared" si="29"/>
        <v>0.70098013289342898</v>
      </c>
    </row>
    <row r="936" spans="1:8" x14ac:dyDescent="0.25">
      <c r="A936" s="5">
        <v>42500</v>
      </c>
      <c r="B936">
        <v>94047041.561999992</v>
      </c>
      <c r="C936">
        <v>28047725.300000001</v>
      </c>
      <c r="D936">
        <v>68562329.829999998</v>
      </c>
      <c r="E936">
        <v>1199178.845</v>
      </c>
      <c r="F936">
        <v>97809233.975000009</v>
      </c>
      <c r="G936">
        <f t="shared" si="28"/>
        <v>1.0400033042030334</v>
      </c>
      <c r="H936">
        <f t="shared" si="29"/>
        <v>0.70098013289342898</v>
      </c>
    </row>
    <row r="937" spans="1:8" x14ac:dyDescent="0.25">
      <c r="A937" s="5">
        <v>42501</v>
      </c>
      <c r="B937">
        <v>94047041.561999992</v>
      </c>
      <c r="C937">
        <v>28047725.300000001</v>
      </c>
      <c r="D937">
        <v>68562329.829999998</v>
      </c>
      <c r="E937">
        <v>1199178.845</v>
      </c>
      <c r="F937">
        <v>97809233.975000009</v>
      </c>
      <c r="G937">
        <f t="shared" si="28"/>
        <v>1.0400033042030334</v>
      </c>
      <c r="H937">
        <f t="shared" si="29"/>
        <v>0.70098013289342898</v>
      </c>
    </row>
    <row r="938" spans="1:8" x14ac:dyDescent="0.25">
      <c r="A938" s="5">
        <v>42502</v>
      </c>
      <c r="B938">
        <v>94047041.561999992</v>
      </c>
      <c r="C938">
        <v>28047725.300000001</v>
      </c>
      <c r="D938">
        <v>68562329.829999998</v>
      </c>
      <c r="E938">
        <v>1199178.845</v>
      </c>
      <c r="F938">
        <v>97809233.975000009</v>
      </c>
      <c r="G938">
        <f t="shared" si="28"/>
        <v>1.0400033042030334</v>
      </c>
      <c r="H938">
        <f t="shared" si="29"/>
        <v>0.70098013289342898</v>
      </c>
    </row>
    <row r="939" spans="1:8" x14ac:dyDescent="0.25">
      <c r="A939" s="5">
        <v>42503</v>
      </c>
      <c r="B939">
        <v>94047041.561999992</v>
      </c>
      <c r="C939">
        <v>28047725.300000001</v>
      </c>
      <c r="D939">
        <v>68562329.829999998</v>
      </c>
      <c r="E939">
        <v>1199178.845</v>
      </c>
      <c r="F939">
        <v>97809233.975000009</v>
      </c>
      <c r="G939">
        <f t="shared" si="28"/>
        <v>1.0400033042030334</v>
      </c>
      <c r="H939">
        <f t="shared" si="29"/>
        <v>0.70098013289342898</v>
      </c>
    </row>
    <row r="940" spans="1:8" x14ac:dyDescent="0.25">
      <c r="A940" s="5">
        <v>42504</v>
      </c>
      <c r="B940">
        <v>94047041.561999992</v>
      </c>
      <c r="C940">
        <v>28047725.300000001</v>
      </c>
      <c r="D940">
        <v>68562329.829999998</v>
      </c>
      <c r="E940">
        <v>1199178.845</v>
      </c>
      <c r="F940">
        <v>97809233.975000009</v>
      </c>
      <c r="G940">
        <f t="shared" si="28"/>
        <v>1.0400033042030334</v>
      </c>
      <c r="H940">
        <f t="shared" si="29"/>
        <v>0.70098013289342898</v>
      </c>
    </row>
    <row r="941" spans="1:8" x14ac:dyDescent="0.25">
      <c r="A941" s="5">
        <v>42505</v>
      </c>
      <c r="B941">
        <v>94047041.561999992</v>
      </c>
      <c r="C941">
        <v>28047725.300000001</v>
      </c>
      <c r="D941">
        <v>68562329.829999998</v>
      </c>
      <c r="E941">
        <v>1199178.845</v>
      </c>
      <c r="F941">
        <v>97809233.975000009</v>
      </c>
      <c r="G941">
        <f t="shared" si="28"/>
        <v>1.0400033042030334</v>
      </c>
      <c r="H941">
        <f t="shared" si="29"/>
        <v>0.70098013289342898</v>
      </c>
    </row>
    <row r="942" spans="1:8" x14ac:dyDescent="0.25">
      <c r="A942" s="5">
        <v>42506</v>
      </c>
      <c r="B942">
        <v>94047041.561999992</v>
      </c>
      <c r="C942">
        <v>28047725.300000001</v>
      </c>
      <c r="D942">
        <v>68562329.829999998</v>
      </c>
      <c r="E942">
        <v>1199178.845</v>
      </c>
      <c r="F942">
        <v>97809233.975000009</v>
      </c>
      <c r="G942">
        <f t="shared" si="28"/>
        <v>1.0400033042030334</v>
      </c>
      <c r="H942">
        <f t="shared" si="29"/>
        <v>0.70098013289342898</v>
      </c>
    </row>
    <row r="943" spans="1:8" x14ac:dyDescent="0.25">
      <c r="A943" s="5">
        <v>42507</v>
      </c>
      <c r="B943">
        <v>94047041.561999992</v>
      </c>
      <c r="C943">
        <v>28047725.300000001</v>
      </c>
      <c r="D943">
        <v>68562329.829999998</v>
      </c>
      <c r="E943">
        <v>1199178.845</v>
      </c>
      <c r="F943">
        <v>97809233.975000009</v>
      </c>
      <c r="G943">
        <f t="shared" si="28"/>
        <v>1.0400033042030334</v>
      </c>
      <c r="H943">
        <f t="shared" si="29"/>
        <v>0.70098013289342898</v>
      </c>
    </row>
    <row r="944" spans="1:8" x14ac:dyDescent="0.25">
      <c r="A944" s="5">
        <v>42508</v>
      </c>
      <c r="B944">
        <v>94047041.561999992</v>
      </c>
      <c r="C944">
        <v>28047725.300000001</v>
      </c>
      <c r="D944">
        <v>68562329.829999998</v>
      </c>
      <c r="E944">
        <v>1199178.845</v>
      </c>
      <c r="F944">
        <v>97809233.975000009</v>
      </c>
      <c r="G944">
        <f t="shared" si="28"/>
        <v>1.0400033042030334</v>
      </c>
      <c r="H944">
        <f t="shared" si="29"/>
        <v>0.70098013289342898</v>
      </c>
    </row>
    <row r="945" spans="1:8" x14ac:dyDescent="0.25">
      <c r="A945" s="5">
        <v>42509</v>
      </c>
      <c r="B945">
        <v>94047041.561999992</v>
      </c>
      <c r="C945">
        <v>28047725.300000001</v>
      </c>
      <c r="D945">
        <v>68562329.829999998</v>
      </c>
      <c r="E945">
        <v>1199178.845</v>
      </c>
      <c r="F945">
        <v>97809233.975000009</v>
      </c>
      <c r="G945">
        <f t="shared" si="28"/>
        <v>1.0400033042030334</v>
      </c>
      <c r="H945">
        <f t="shared" si="29"/>
        <v>0.70098013289342898</v>
      </c>
    </row>
    <row r="946" spans="1:8" x14ac:dyDescent="0.25">
      <c r="A946" s="5">
        <v>42510</v>
      </c>
      <c r="B946">
        <v>94047041.561999992</v>
      </c>
      <c r="C946">
        <v>28047725.300000001</v>
      </c>
      <c r="D946">
        <v>68562329.829999998</v>
      </c>
      <c r="E946">
        <v>1199178.845</v>
      </c>
      <c r="F946">
        <v>97809233.975000009</v>
      </c>
      <c r="G946">
        <f t="shared" si="28"/>
        <v>1.0400033042030334</v>
      </c>
      <c r="H946">
        <f t="shared" si="29"/>
        <v>0.70098013289342898</v>
      </c>
    </row>
    <row r="947" spans="1:8" x14ac:dyDescent="0.25">
      <c r="A947" s="5">
        <v>42511</v>
      </c>
      <c r="B947">
        <v>94047041.561999992</v>
      </c>
      <c r="C947">
        <v>28047725.300000001</v>
      </c>
      <c r="D947">
        <v>68562329.829999998</v>
      </c>
      <c r="E947">
        <v>1199178.845</v>
      </c>
      <c r="F947">
        <v>97809233.975000009</v>
      </c>
      <c r="G947">
        <f t="shared" si="28"/>
        <v>1.0400033042030334</v>
      </c>
      <c r="H947">
        <f t="shared" si="29"/>
        <v>0.70098013289342898</v>
      </c>
    </row>
    <row r="948" spans="1:8" x14ac:dyDescent="0.25">
      <c r="A948" s="5">
        <v>42512</v>
      </c>
      <c r="B948">
        <v>94047041.561999992</v>
      </c>
      <c r="C948">
        <v>28047725.300000001</v>
      </c>
      <c r="D948">
        <v>68562329.829999998</v>
      </c>
      <c r="E948">
        <v>1199178.845</v>
      </c>
      <c r="F948">
        <v>97809233.975000009</v>
      </c>
      <c r="G948">
        <f t="shared" si="28"/>
        <v>1.0400033042030334</v>
      </c>
      <c r="H948">
        <f t="shared" si="29"/>
        <v>0.70098013289342898</v>
      </c>
    </row>
    <row r="949" spans="1:8" x14ac:dyDescent="0.25">
      <c r="A949" s="5">
        <v>42513</v>
      </c>
      <c r="B949">
        <v>94047041.561999992</v>
      </c>
      <c r="C949">
        <v>28047725.300000001</v>
      </c>
      <c r="D949">
        <v>68562329.829999998</v>
      </c>
      <c r="E949">
        <v>1199178.845</v>
      </c>
      <c r="F949">
        <v>97809233.975000009</v>
      </c>
      <c r="G949">
        <f t="shared" si="28"/>
        <v>1.0400033042030334</v>
      </c>
      <c r="H949">
        <f t="shared" si="29"/>
        <v>0.70098013289342898</v>
      </c>
    </row>
    <row r="950" spans="1:8" x14ac:dyDescent="0.25">
      <c r="A950" s="5">
        <v>42514</v>
      </c>
      <c r="B950">
        <v>94047041.561999992</v>
      </c>
      <c r="C950">
        <v>28047725.300000001</v>
      </c>
      <c r="D950">
        <v>68562329.829999998</v>
      </c>
      <c r="E950">
        <v>1199178.845</v>
      </c>
      <c r="F950">
        <v>97809233.975000009</v>
      </c>
      <c r="G950">
        <f t="shared" si="28"/>
        <v>1.0400033042030334</v>
      </c>
      <c r="H950">
        <f t="shared" si="29"/>
        <v>0.70098013289342898</v>
      </c>
    </row>
    <row r="951" spans="1:8" x14ac:dyDescent="0.25">
      <c r="A951" s="5">
        <v>42515</v>
      </c>
      <c r="B951">
        <v>94047041.561999992</v>
      </c>
      <c r="C951">
        <v>28047725.300000001</v>
      </c>
      <c r="D951">
        <v>68562329.829999998</v>
      </c>
      <c r="E951">
        <v>1199178.845</v>
      </c>
      <c r="F951">
        <v>97809233.975000009</v>
      </c>
      <c r="G951">
        <f t="shared" si="28"/>
        <v>1.0400033042030334</v>
      </c>
      <c r="H951">
        <f t="shared" si="29"/>
        <v>0.70098013289342898</v>
      </c>
    </row>
    <row r="952" spans="1:8" x14ac:dyDescent="0.25">
      <c r="A952" s="5">
        <v>42516</v>
      </c>
      <c r="B952">
        <v>94047041.561999992</v>
      </c>
      <c r="C952">
        <v>28047725.300000001</v>
      </c>
      <c r="D952">
        <v>68562329.829999998</v>
      </c>
      <c r="E952">
        <v>1199178.845</v>
      </c>
      <c r="F952">
        <v>97809233.975000009</v>
      </c>
      <c r="G952">
        <f t="shared" si="28"/>
        <v>1.0400033042030334</v>
      </c>
      <c r="H952">
        <f t="shared" si="29"/>
        <v>0.70098013289342898</v>
      </c>
    </row>
    <row r="953" spans="1:8" x14ac:dyDescent="0.25">
      <c r="A953" s="5">
        <v>42517</v>
      </c>
      <c r="B953">
        <v>94047041.561999992</v>
      </c>
      <c r="C953">
        <v>28047725.300000001</v>
      </c>
      <c r="D953">
        <v>68562329.829999998</v>
      </c>
      <c r="E953">
        <v>1199178.845</v>
      </c>
      <c r="F953">
        <v>97809233.975000009</v>
      </c>
      <c r="G953">
        <f t="shared" si="28"/>
        <v>1.0400033042030334</v>
      </c>
      <c r="H953">
        <f t="shared" si="29"/>
        <v>0.70098013289342898</v>
      </c>
    </row>
    <row r="954" spans="1:8" x14ac:dyDescent="0.25">
      <c r="A954" s="5">
        <v>42518</v>
      </c>
      <c r="B954">
        <v>94047041.561999992</v>
      </c>
      <c r="C954">
        <v>28047725.300000001</v>
      </c>
      <c r="D954">
        <v>68562329.829999998</v>
      </c>
      <c r="E954">
        <v>1199178.845</v>
      </c>
      <c r="F954">
        <v>97809233.975000009</v>
      </c>
      <c r="G954">
        <f t="shared" si="28"/>
        <v>1.0400033042030334</v>
      </c>
      <c r="H954">
        <f t="shared" si="29"/>
        <v>0.70098013289342898</v>
      </c>
    </row>
    <row r="955" spans="1:8" x14ac:dyDescent="0.25">
      <c r="A955" s="5">
        <v>42519</v>
      </c>
      <c r="B955">
        <v>94047041.561999992</v>
      </c>
      <c r="C955">
        <v>28047725.300000001</v>
      </c>
      <c r="D955">
        <v>68562329.829999998</v>
      </c>
      <c r="E955">
        <v>1199178.845</v>
      </c>
      <c r="F955">
        <v>97809233.975000009</v>
      </c>
      <c r="G955">
        <f t="shared" si="28"/>
        <v>1.0400033042030334</v>
      </c>
      <c r="H955">
        <f t="shared" si="29"/>
        <v>0.70098013289342898</v>
      </c>
    </row>
    <row r="956" spans="1:8" x14ac:dyDescent="0.25">
      <c r="A956" s="5">
        <v>42520</v>
      </c>
      <c r="B956">
        <v>94047041.561999992</v>
      </c>
      <c r="C956">
        <v>28047725.300000001</v>
      </c>
      <c r="D956">
        <v>68562329.829999998</v>
      </c>
      <c r="E956">
        <v>1199178.845</v>
      </c>
      <c r="F956">
        <v>97809233.975000009</v>
      </c>
      <c r="G956">
        <f t="shared" si="28"/>
        <v>1.0400033042030334</v>
      </c>
      <c r="H956">
        <f t="shared" si="29"/>
        <v>0.70098013289342898</v>
      </c>
    </row>
    <row r="957" spans="1:8" x14ac:dyDescent="0.25">
      <c r="A957" s="5">
        <v>42521</v>
      </c>
      <c r="B957">
        <v>94047041.561999992</v>
      </c>
      <c r="C957">
        <v>28047725.300000001</v>
      </c>
      <c r="D957">
        <v>68562329.829999998</v>
      </c>
      <c r="E957">
        <v>1199178.845</v>
      </c>
      <c r="F957">
        <v>97809233.975000009</v>
      </c>
      <c r="G957">
        <f t="shared" si="28"/>
        <v>1.0400033042030334</v>
      </c>
      <c r="H957">
        <f t="shared" si="29"/>
        <v>0.70098013289342898</v>
      </c>
    </row>
    <row r="958" spans="1:8" x14ac:dyDescent="0.25">
      <c r="A958" s="5">
        <v>42522</v>
      </c>
      <c r="B958">
        <v>94047041.561999992</v>
      </c>
      <c r="C958">
        <v>28047725.300000001</v>
      </c>
      <c r="D958">
        <v>68562329.829999998</v>
      </c>
      <c r="E958">
        <v>1199178.845</v>
      </c>
      <c r="F958">
        <v>97809233.975000009</v>
      </c>
      <c r="G958">
        <f t="shared" si="28"/>
        <v>1.0400033042030334</v>
      </c>
      <c r="H958">
        <f t="shared" si="29"/>
        <v>0.70098013289342898</v>
      </c>
    </row>
    <row r="959" spans="1:8" x14ac:dyDescent="0.25">
      <c r="A959" s="5">
        <v>42523</v>
      </c>
      <c r="B959">
        <v>94047041.561999992</v>
      </c>
      <c r="C959">
        <v>28047725.300000001</v>
      </c>
      <c r="D959">
        <v>68562329.829999998</v>
      </c>
      <c r="E959">
        <v>1199178.845</v>
      </c>
      <c r="F959">
        <v>97809233.975000009</v>
      </c>
      <c r="G959">
        <f t="shared" si="28"/>
        <v>1.0400033042030334</v>
      </c>
      <c r="H959">
        <f t="shared" si="29"/>
        <v>0.70098013289342898</v>
      </c>
    </row>
    <row r="960" spans="1:8" x14ac:dyDescent="0.25">
      <c r="A960" s="5">
        <v>42524</v>
      </c>
      <c r="B960">
        <v>94047041.561999992</v>
      </c>
      <c r="C960">
        <v>28047725.300000001</v>
      </c>
      <c r="D960">
        <v>68562329.829999998</v>
      </c>
      <c r="E960">
        <v>1199178.845</v>
      </c>
      <c r="F960">
        <v>97809233.975000009</v>
      </c>
      <c r="G960">
        <f t="shared" si="28"/>
        <v>1.0400033042030334</v>
      </c>
      <c r="H960">
        <f t="shared" si="29"/>
        <v>0.70098013289342898</v>
      </c>
    </row>
    <row r="961" spans="1:8" x14ac:dyDescent="0.25">
      <c r="A961" s="5">
        <v>42525</v>
      </c>
      <c r="B961">
        <v>94047041.561999992</v>
      </c>
      <c r="C961">
        <v>28047725.300000001</v>
      </c>
      <c r="D961">
        <v>68562329.829999998</v>
      </c>
      <c r="E961">
        <v>1199178.845</v>
      </c>
      <c r="F961">
        <v>97809233.975000009</v>
      </c>
      <c r="G961">
        <f t="shared" si="28"/>
        <v>1.0400033042030334</v>
      </c>
      <c r="H961">
        <f t="shared" si="29"/>
        <v>0.70098013289342898</v>
      </c>
    </row>
    <row r="962" spans="1:8" x14ac:dyDescent="0.25">
      <c r="A962" s="5">
        <v>42526</v>
      </c>
      <c r="B962">
        <v>94047041.561999992</v>
      </c>
      <c r="C962">
        <v>28047725.300000001</v>
      </c>
      <c r="D962">
        <v>68562329.829999998</v>
      </c>
      <c r="E962">
        <v>1199178.845</v>
      </c>
      <c r="F962">
        <v>97809233.975000009</v>
      </c>
      <c r="G962">
        <f t="shared" si="28"/>
        <v>1.0400033042030334</v>
      </c>
      <c r="H962">
        <f t="shared" si="29"/>
        <v>0.70098013289342898</v>
      </c>
    </row>
    <row r="963" spans="1:8" x14ac:dyDescent="0.25">
      <c r="A963" s="5">
        <v>42527</v>
      </c>
      <c r="B963">
        <v>94047041.561999992</v>
      </c>
      <c r="C963">
        <v>28047725.300000001</v>
      </c>
      <c r="D963">
        <v>68562329.829999998</v>
      </c>
      <c r="E963">
        <v>1199178.845</v>
      </c>
      <c r="F963">
        <v>97809233.975000009</v>
      </c>
      <c r="G963">
        <f t="shared" ref="G963:G1026" si="30">IFERROR(F963/B963,"")</f>
        <v>1.0400033042030334</v>
      </c>
      <c r="H963">
        <f t="shared" ref="H963:H1026" si="31">IFERROR(D963/F963,"")</f>
        <v>0.70098013289342898</v>
      </c>
    </row>
    <row r="964" spans="1:8" x14ac:dyDescent="0.25">
      <c r="A964" s="5">
        <v>42528</v>
      </c>
      <c r="B964">
        <v>94047041.561999992</v>
      </c>
      <c r="C964">
        <v>28047725.300000001</v>
      </c>
      <c r="D964">
        <v>68562329.829999998</v>
      </c>
      <c r="E964">
        <v>1199178.845</v>
      </c>
      <c r="F964">
        <v>97809233.975000009</v>
      </c>
      <c r="G964">
        <f t="shared" si="30"/>
        <v>1.0400033042030334</v>
      </c>
      <c r="H964">
        <f t="shared" si="31"/>
        <v>0.70098013289342898</v>
      </c>
    </row>
    <row r="965" spans="1:8" x14ac:dyDescent="0.25">
      <c r="A965" s="5">
        <v>42529</v>
      </c>
      <c r="B965">
        <v>94047041.561999992</v>
      </c>
      <c r="C965">
        <v>28047725.300000001</v>
      </c>
      <c r="D965">
        <v>68562329.829999998</v>
      </c>
      <c r="E965">
        <v>1199178.845</v>
      </c>
      <c r="F965">
        <v>97809233.975000009</v>
      </c>
      <c r="G965">
        <f t="shared" si="30"/>
        <v>1.0400033042030334</v>
      </c>
      <c r="H965">
        <f t="shared" si="31"/>
        <v>0.70098013289342898</v>
      </c>
    </row>
    <row r="966" spans="1:8" x14ac:dyDescent="0.25">
      <c r="A966" s="5">
        <v>42530</v>
      </c>
      <c r="B966">
        <v>94047041.561999992</v>
      </c>
      <c r="C966">
        <v>28047725.300000001</v>
      </c>
      <c r="D966">
        <v>68562329.829999998</v>
      </c>
      <c r="E966">
        <v>1199178.845</v>
      </c>
      <c r="F966">
        <v>97809233.975000009</v>
      </c>
      <c r="G966">
        <f t="shared" si="30"/>
        <v>1.0400033042030334</v>
      </c>
      <c r="H966">
        <f t="shared" si="31"/>
        <v>0.70098013289342898</v>
      </c>
    </row>
    <row r="967" spans="1:8" x14ac:dyDescent="0.25">
      <c r="A967" s="5">
        <v>42531</v>
      </c>
      <c r="B967">
        <v>94047041.561999992</v>
      </c>
      <c r="C967">
        <v>28047725.300000001</v>
      </c>
      <c r="D967">
        <v>68562329.829999998</v>
      </c>
      <c r="E967">
        <v>1199178.845</v>
      </c>
      <c r="F967">
        <v>97809233.975000009</v>
      </c>
      <c r="G967">
        <f t="shared" si="30"/>
        <v>1.0400033042030334</v>
      </c>
      <c r="H967">
        <f t="shared" si="31"/>
        <v>0.70098013289342898</v>
      </c>
    </row>
    <row r="968" spans="1:8" x14ac:dyDescent="0.25">
      <c r="A968" s="5">
        <v>42532</v>
      </c>
      <c r="B968">
        <v>94047041.561999992</v>
      </c>
      <c r="C968">
        <v>28047725.300000001</v>
      </c>
      <c r="D968">
        <v>68562329.829999998</v>
      </c>
      <c r="E968">
        <v>1199178.845</v>
      </c>
      <c r="F968">
        <v>97809233.975000009</v>
      </c>
      <c r="G968">
        <f t="shared" si="30"/>
        <v>1.0400033042030334</v>
      </c>
      <c r="H968">
        <f t="shared" si="31"/>
        <v>0.70098013289342898</v>
      </c>
    </row>
    <row r="969" spans="1:8" x14ac:dyDescent="0.25">
      <c r="A969" s="5">
        <v>42533</v>
      </c>
      <c r="B969">
        <v>94047041.561999992</v>
      </c>
      <c r="C969">
        <v>28047725.300000001</v>
      </c>
      <c r="D969">
        <v>68562329.829999998</v>
      </c>
      <c r="E969">
        <v>1199178.845</v>
      </c>
      <c r="F969">
        <v>97809233.975000009</v>
      </c>
      <c r="G969">
        <f t="shared" si="30"/>
        <v>1.0400033042030334</v>
      </c>
      <c r="H969">
        <f t="shared" si="31"/>
        <v>0.70098013289342898</v>
      </c>
    </row>
    <row r="970" spans="1:8" x14ac:dyDescent="0.25">
      <c r="A970" s="5">
        <v>42534</v>
      </c>
      <c r="B970">
        <v>94047041.561999992</v>
      </c>
      <c r="C970">
        <v>28047725.300000001</v>
      </c>
      <c r="D970">
        <v>68562329.829999998</v>
      </c>
      <c r="E970">
        <v>1199178.845</v>
      </c>
      <c r="F970">
        <v>97809233.975000009</v>
      </c>
      <c r="G970">
        <f t="shared" si="30"/>
        <v>1.0400033042030334</v>
      </c>
      <c r="H970">
        <f t="shared" si="31"/>
        <v>0.70098013289342898</v>
      </c>
    </row>
    <row r="971" spans="1:8" x14ac:dyDescent="0.25">
      <c r="A971" s="5">
        <v>42535</v>
      </c>
      <c r="B971">
        <v>94047041.561999992</v>
      </c>
      <c r="C971">
        <v>28047725.300000001</v>
      </c>
      <c r="D971">
        <v>68562329.829999998</v>
      </c>
      <c r="E971">
        <v>1199178.845</v>
      </c>
      <c r="F971">
        <v>97809233.975000009</v>
      </c>
      <c r="G971">
        <f t="shared" si="30"/>
        <v>1.0400033042030334</v>
      </c>
      <c r="H971">
        <f t="shared" si="31"/>
        <v>0.70098013289342898</v>
      </c>
    </row>
    <row r="972" spans="1:8" x14ac:dyDescent="0.25">
      <c r="A972" s="5">
        <v>42536</v>
      </c>
      <c r="B972">
        <v>94047041.561999992</v>
      </c>
      <c r="C972">
        <v>28047725.300000001</v>
      </c>
      <c r="D972">
        <v>68562329.829999998</v>
      </c>
      <c r="E972">
        <v>1199178.845</v>
      </c>
      <c r="F972">
        <v>97809233.975000009</v>
      </c>
      <c r="G972">
        <f t="shared" si="30"/>
        <v>1.0400033042030334</v>
      </c>
      <c r="H972">
        <f t="shared" si="31"/>
        <v>0.70098013289342898</v>
      </c>
    </row>
    <row r="973" spans="1:8" x14ac:dyDescent="0.25">
      <c r="A973" s="5">
        <v>42537</v>
      </c>
      <c r="B973">
        <v>94047041.561999992</v>
      </c>
      <c r="C973">
        <v>28047725.300000001</v>
      </c>
      <c r="D973">
        <v>68562329.829999998</v>
      </c>
      <c r="E973">
        <v>1199178.845</v>
      </c>
      <c r="F973">
        <v>97809233.975000009</v>
      </c>
      <c r="G973">
        <f t="shared" si="30"/>
        <v>1.0400033042030334</v>
      </c>
      <c r="H973">
        <f t="shared" si="31"/>
        <v>0.70098013289342898</v>
      </c>
    </row>
    <row r="974" spans="1:8" x14ac:dyDescent="0.25">
      <c r="A974" s="5">
        <v>42538</v>
      </c>
      <c r="B974">
        <v>94047041.561999992</v>
      </c>
      <c r="C974">
        <v>28047725.300000001</v>
      </c>
      <c r="D974">
        <v>68562329.829999998</v>
      </c>
      <c r="E974">
        <v>1199178.845</v>
      </c>
      <c r="F974">
        <v>97809233.975000009</v>
      </c>
      <c r="G974">
        <f t="shared" si="30"/>
        <v>1.0400033042030334</v>
      </c>
      <c r="H974">
        <f t="shared" si="31"/>
        <v>0.70098013289342898</v>
      </c>
    </row>
    <row r="975" spans="1:8" x14ac:dyDescent="0.25">
      <c r="A975" s="5">
        <v>42539</v>
      </c>
      <c r="B975">
        <v>94047041.561999992</v>
      </c>
      <c r="C975">
        <v>28047725.300000001</v>
      </c>
      <c r="D975">
        <v>68562329.829999998</v>
      </c>
      <c r="E975">
        <v>1199178.845</v>
      </c>
      <c r="F975">
        <v>97809233.975000009</v>
      </c>
      <c r="G975">
        <f t="shared" si="30"/>
        <v>1.0400033042030334</v>
      </c>
      <c r="H975">
        <f t="shared" si="31"/>
        <v>0.70098013289342898</v>
      </c>
    </row>
    <row r="976" spans="1:8" x14ac:dyDescent="0.25">
      <c r="A976" s="5">
        <v>42540</v>
      </c>
      <c r="B976">
        <v>94047041.561999992</v>
      </c>
      <c r="C976">
        <v>28047725.300000001</v>
      </c>
      <c r="D976">
        <v>68562329.829999998</v>
      </c>
      <c r="E976">
        <v>1199178.845</v>
      </c>
      <c r="F976">
        <v>97809233.975000009</v>
      </c>
      <c r="G976">
        <f t="shared" si="30"/>
        <v>1.0400033042030334</v>
      </c>
      <c r="H976">
        <f t="shared" si="31"/>
        <v>0.70098013289342898</v>
      </c>
    </row>
    <row r="977" spans="1:8" x14ac:dyDescent="0.25">
      <c r="A977" s="5">
        <v>42541</v>
      </c>
      <c r="B977">
        <v>94047041.561999992</v>
      </c>
      <c r="C977">
        <v>28047725.300000001</v>
      </c>
      <c r="D977">
        <v>68562329.829999998</v>
      </c>
      <c r="E977">
        <v>1199178.845</v>
      </c>
      <c r="F977">
        <v>97809233.975000009</v>
      </c>
      <c r="G977">
        <f t="shared" si="30"/>
        <v>1.0400033042030334</v>
      </c>
      <c r="H977">
        <f t="shared" si="31"/>
        <v>0.70098013289342898</v>
      </c>
    </row>
    <row r="978" spans="1:8" x14ac:dyDescent="0.25">
      <c r="A978" s="5">
        <v>42542</v>
      </c>
      <c r="B978">
        <v>94047041.561999992</v>
      </c>
      <c r="C978">
        <v>28047725.300000001</v>
      </c>
      <c r="D978">
        <v>68562329.829999998</v>
      </c>
      <c r="E978">
        <v>1199178.845</v>
      </c>
      <c r="F978">
        <v>97809233.975000009</v>
      </c>
      <c r="G978">
        <f t="shared" si="30"/>
        <v>1.0400033042030334</v>
      </c>
      <c r="H978">
        <f t="shared" si="31"/>
        <v>0.70098013289342898</v>
      </c>
    </row>
    <row r="979" spans="1:8" x14ac:dyDescent="0.25">
      <c r="A979" s="5">
        <v>42543</v>
      </c>
      <c r="B979">
        <v>94047041.561999992</v>
      </c>
      <c r="C979">
        <v>28047725.300000001</v>
      </c>
      <c r="D979">
        <v>68562329.829999998</v>
      </c>
      <c r="E979">
        <v>1199178.845</v>
      </c>
      <c r="F979">
        <v>97809233.975000009</v>
      </c>
      <c r="G979">
        <f t="shared" si="30"/>
        <v>1.0400033042030334</v>
      </c>
      <c r="H979">
        <f t="shared" si="31"/>
        <v>0.70098013289342898</v>
      </c>
    </row>
    <row r="980" spans="1:8" x14ac:dyDescent="0.25">
      <c r="A980" s="5">
        <v>42544</v>
      </c>
      <c r="B980">
        <v>94047041.561999992</v>
      </c>
      <c r="C980">
        <v>28047725.300000001</v>
      </c>
      <c r="D980">
        <v>68562329.829999998</v>
      </c>
      <c r="E980">
        <v>1199178.845</v>
      </c>
      <c r="F980">
        <v>97809233.975000009</v>
      </c>
      <c r="G980">
        <f t="shared" si="30"/>
        <v>1.0400033042030334</v>
      </c>
      <c r="H980">
        <f t="shared" si="31"/>
        <v>0.70098013289342898</v>
      </c>
    </row>
    <row r="981" spans="1:8" x14ac:dyDescent="0.25">
      <c r="A981" s="5">
        <v>42545</v>
      </c>
      <c r="B981">
        <v>94047041.561999992</v>
      </c>
      <c r="C981">
        <v>28047725.300000001</v>
      </c>
      <c r="D981">
        <v>68562329.829999998</v>
      </c>
      <c r="E981">
        <v>1199178.845</v>
      </c>
      <c r="F981">
        <v>97809233.975000009</v>
      </c>
      <c r="G981">
        <f t="shared" si="30"/>
        <v>1.0400033042030334</v>
      </c>
      <c r="H981">
        <f t="shared" si="31"/>
        <v>0.70098013289342898</v>
      </c>
    </row>
    <row r="982" spans="1:8" x14ac:dyDescent="0.25">
      <c r="A982" s="5">
        <v>42546</v>
      </c>
      <c r="B982">
        <v>94047041.561999992</v>
      </c>
      <c r="C982">
        <v>28047725.300000001</v>
      </c>
      <c r="D982">
        <v>68562329.829999998</v>
      </c>
      <c r="E982">
        <v>1199178.845</v>
      </c>
      <c r="F982">
        <v>97809233.975000009</v>
      </c>
      <c r="G982">
        <f t="shared" si="30"/>
        <v>1.0400033042030334</v>
      </c>
      <c r="H982">
        <f t="shared" si="31"/>
        <v>0.70098013289342898</v>
      </c>
    </row>
    <row r="983" spans="1:8" x14ac:dyDescent="0.25">
      <c r="A983" s="5">
        <v>42547</v>
      </c>
      <c r="B983">
        <v>94047041.561999992</v>
      </c>
      <c r="C983">
        <v>28047725.300000001</v>
      </c>
      <c r="D983">
        <v>68562329.829999998</v>
      </c>
      <c r="E983">
        <v>1199178.845</v>
      </c>
      <c r="F983">
        <v>97809233.975000009</v>
      </c>
      <c r="G983">
        <f t="shared" si="30"/>
        <v>1.0400033042030334</v>
      </c>
      <c r="H983">
        <f t="shared" si="31"/>
        <v>0.70098013289342898</v>
      </c>
    </row>
    <row r="984" spans="1:8" x14ac:dyDescent="0.25">
      <c r="A984" s="5">
        <v>42548</v>
      </c>
      <c r="B984">
        <v>94047041.561999992</v>
      </c>
      <c r="C984">
        <v>28047725.300000001</v>
      </c>
      <c r="D984">
        <v>68562329.829999998</v>
      </c>
      <c r="E984">
        <v>1199178.845</v>
      </c>
      <c r="F984">
        <v>97809233.975000009</v>
      </c>
      <c r="G984">
        <f t="shared" si="30"/>
        <v>1.0400033042030334</v>
      </c>
      <c r="H984">
        <f t="shared" si="31"/>
        <v>0.70098013289342898</v>
      </c>
    </row>
    <row r="985" spans="1:8" x14ac:dyDescent="0.25">
      <c r="A985" s="5">
        <v>42549</v>
      </c>
      <c r="B985">
        <v>94047041.561999992</v>
      </c>
      <c r="C985">
        <v>28047725.300000001</v>
      </c>
      <c r="D985">
        <v>68562329.829999998</v>
      </c>
      <c r="E985">
        <v>1199178.845</v>
      </c>
      <c r="F985">
        <v>97809233.975000009</v>
      </c>
      <c r="G985">
        <f t="shared" si="30"/>
        <v>1.0400033042030334</v>
      </c>
      <c r="H985">
        <f t="shared" si="31"/>
        <v>0.70098013289342898</v>
      </c>
    </row>
    <row r="986" spans="1:8" x14ac:dyDescent="0.25">
      <c r="A986" s="5">
        <v>42550</v>
      </c>
      <c r="B986">
        <v>94047041.561999992</v>
      </c>
      <c r="C986">
        <v>28047725.300000001</v>
      </c>
      <c r="D986">
        <v>68562329.829999998</v>
      </c>
      <c r="E986">
        <v>1199178.845</v>
      </c>
      <c r="F986">
        <v>97809233.975000009</v>
      </c>
      <c r="G986">
        <f t="shared" si="30"/>
        <v>1.0400033042030334</v>
      </c>
      <c r="H986">
        <f t="shared" si="31"/>
        <v>0.70098013289342898</v>
      </c>
    </row>
    <row r="987" spans="1:8" x14ac:dyDescent="0.25">
      <c r="A987" s="5">
        <v>42551</v>
      </c>
      <c r="B987">
        <v>94047041.561999992</v>
      </c>
      <c r="C987">
        <v>28047725.300000001</v>
      </c>
      <c r="D987">
        <v>68562329.829999998</v>
      </c>
      <c r="E987">
        <v>1199178.845</v>
      </c>
      <c r="F987">
        <v>97809233.975000009</v>
      </c>
      <c r="G987">
        <f t="shared" si="30"/>
        <v>1.0400033042030334</v>
      </c>
      <c r="H987">
        <f t="shared" si="31"/>
        <v>0.70098013289342898</v>
      </c>
    </row>
    <row r="988" spans="1:8" x14ac:dyDescent="0.25">
      <c r="A988" s="5">
        <v>42552</v>
      </c>
      <c r="B988">
        <v>94047041.561999992</v>
      </c>
      <c r="C988">
        <v>28047725.300000001</v>
      </c>
      <c r="D988">
        <v>68562329.829999998</v>
      </c>
      <c r="E988">
        <v>1199178.845</v>
      </c>
      <c r="F988">
        <v>97809233.975000009</v>
      </c>
      <c r="G988">
        <f t="shared" si="30"/>
        <v>1.0400033042030334</v>
      </c>
      <c r="H988">
        <f t="shared" si="31"/>
        <v>0.70098013289342898</v>
      </c>
    </row>
    <row r="989" spans="1:8" x14ac:dyDescent="0.25">
      <c r="A989" s="5">
        <v>42553</v>
      </c>
      <c r="B989">
        <v>94047041.561999992</v>
      </c>
      <c r="C989">
        <v>28047725.300000001</v>
      </c>
      <c r="D989">
        <v>68562329.829999998</v>
      </c>
      <c r="E989">
        <v>1199178.845</v>
      </c>
      <c r="F989">
        <v>97809233.975000009</v>
      </c>
      <c r="G989">
        <f t="shared" si="30"/>
        <v>1.0400033042030334</v>
      </c>
      <c r="H989">
        <f t="shared" si="31"/>
        <v>0.70098013289342898</v>
      </c>
    </row>
    <row r="990" spans="1:8" x14ac:dyDescent="0.25">
      <c r="A990" s="5">
        <v>42554</v>
      </c>
      <c r="B990">
        <v>94047041.561999992</v>
      </c>
      <c r="C990">
        <v>28047725.300000001</v>
      </c>
      <c r="D990">
        <v>68562329.829999998</v>
      </c>
      <c r="E990">
        <v>1199178.845</v>
      </c>
      <c r="F990">
        <v>97809233.975000009</v>
      </c>
      <c r="G990">
        <f t="shared" si="30"/>
        <v>1.0400033042030334</v>
      </c>
      <c r="H990">
        <f t="shared" si="31"/>
        <v>0.70098013289342898</v>
      </c>
    </row>
    <row r="991" spans="1:8" x14ac:dyDescent="0.25">
      <c r="A991" s="5">
        <v>42555</v>
      </c>
      <c r="B991">
        <v>94047041.561999992</v>
      </c>
      <c r="C991">
        <v>28047725.300000001</v>
      </c>
      <c r="D991">
        <v>68562329.829999998</v>
      </c>
      <c r="E991">
        <v>1199178.845</v>
      </c>
      <c r="F991">
        <v>97809233.975000009</v>
      </c>
      <c r="G991">
        <f t="shared" si="30"/>
        <v>1.0400033042030334</v>
      </c>
      <c r="H991">
        <f t="shared" si="31"/>
        <v>0.70098013289342898</v>
      </c>
    </row>
    <row r="992" spans="1:8" x14ac:dyDescent="0.25">
      <c r="A992" s="5">
        <v>42556</v>
      </c>
      <c r="B992">
        <v>94047041.561999992</v>
      </c>
      <c r="C992">
        <v>28047725.300000001</v>
      </c>
      <c r="D992">
        <v>68562329.829999998</v>
      </c>
      <c r="E992">
        <v>1199178.845</v>
      </c>
      <c r="F992">
        <v>97809233.975000009</v>
      </c>
      <c r="G992">
        <f t="shared" si="30"/>
        <v>1.0400033042030334</v>
      </c>
      <c r="H992">
        <f t="shared" si="31"/>
        <v>0.70098013289342898</v>
      </c>
    </row>
    <row r="993" spans="1:8" x14ac:dyDescent="0.25">
      <c r="A993" s="5">
        <v>42557</v>
      </c>
      <c r="B993">
        <v>94047041.561999992</v>
      </c>
      <c r="C993">
        <v>28047725.300000001</v>
      </c>
      <c r="D993">
        <v>68562329.829999998</v>
      </c>
      <c r="E993">
        <v>1199178.845</v>
      </c>
      <c r="F993">
        <v>97809233.975000009</v>
      </c>
      <c r="G993">
        <f t="shared" si="30"/>
        <v>1.0400033042030334</v>
      </c>
      <c r="H993">
        <f t="shared" si="31"/>
        <v>0.70098013289342898</v>
      </c>
    </row>
    <row r="994" spans="1:8" x14ac:dyDescent="0.25">
      <c r="A994" s="5">
        <v>42558</v>
      </c>
      <c r="B994">
        <v>94047041.561999992</v>
      </c>
      <c r="C994">
        <v>28047725.300000001</v>
      </c>
      <c r="D994">
        <v>68562329.829999998</v>
      </c>
      <c r="E994">
        <v>1199178.845</v>
      </c>
      <c r="F994">
        <v>97809233.975000009</v>
      </c>
      <c r="G994">
        <f t="shared" si="30"/>
        <v>1.0400033042030334</v>
      </c>
      <c r="H994">
        <f t="shared" si="31"/>
        <v>0.70098013289342898</v>
      </c>
    </row>
    <row r="995" spans="1:8" x14ac:dyDescent="0.25">
      <c r="A995" s="5">
        <v>42559</v>
      </c>
      <c r="B995">
        <v>94047041.561999992</v>
      </c>
      <c r="C995">
        <v>28047725.300000001</v>
      </c>
      <c r="D995">
        <v>68562329.829999998</v>
      </c>
      <c r="E995">
        <v>1199178.845</v>
      </c>
      <c r="F995">
        <v>97809233.975000009</v>
      </c>
      <c r="G995">
        <f t="shared" si="30"/>
        <v>1.0400033042030334</v>
      </c>
      <c r="H995">
        <f t="shared" si="31"/>
        <v>0.70098013289342898</v>
      </c>
    </row>
    <row r="996" spans="1:8" x14ac:dyDescent="0.25">
      <c r="A996" s="5">
        <v>42560</v>
      </c>
      <c r="B996">
        <v>94047041.561999992</v>
      </c>
      <c r="C996">
        <v>28047725.300000001</v>
      </c>
      <c r="D996">
        <v>68562329.829999998</v>
      </c>
      <c r="E996">
        <v>1199178.845</v>
      </c>
      <c r="F996">
        <v>97809233.975000009</v>
      </c>
      <c r="G996">
        <f t="shared" si="30"/>
        <v>1.0400033042030334</v>
      </c>
      <c r="H996">
        <f t="shared" si="31"/>
        <v>0.70098013289342898</v>
      </c>
    </row>
    <row r="997" spans="1:8" x14ac:dyDescent="0.25">
      <c r="A997" s="5">
        <v>42561</v>
      </c>
      <c r="B997">
        <v>94047041.561999992</v>
      </c>
      <c r="C997">
        <v>28047725.300000001</v>
      </c>
      <c r="D997">
        <v>68562329.829999998</v>
      </c>
      <c r="E997">
        <v>1199178.845</v>
      </c>
      <c r="F997">
        <v>97809233.975000009</v>
      </c>
      <c r="G997">
        <f t="shared" si="30"/>
        <v>1.0400033042030334</v>
      </c>
      <c r="H997">
        <f t="shared" si="31"/>
        <v>0.70098013289342898</v>
      </c>
    </row>
    <row r="998" spans="1:8" x14ac:dyDescent="0.25">
      <c r="A998" s="5">
        <v>42562</v>
      </c>
      <c r="B998">
        <v>94047041.561999992</v>
      </c>
      <c r="C998">
        <v>28047725.300000001</v>
      </c>
      <c r="D998">
        <v>68562329.829999998</v>
      </c>
      <c r="E998">
        <v>1199178.845</v>
      </c>
      <c r="F998">
        <v>97809233.975000009</v>
      </c>
      <c r="G998">
        <f t="shared" si="30"/>
        <v>1.0400033042030334</v>
      </c>
      <c r="H998">
        <f t="shared" si="31"/>
        <v>0.70098013289342898</v>
      </c>
    </row>
    <row r="999" spans="1:8" x14ac:dyDescent="0.25">
      <c r="A999" s="5">
        <v>42563</v>
      </c>
      <c r="B999">
        <v>94047041.561999992</v>
      </c>
      <c r="C999">
        <v>28047725.300000001</v>
      </c>
      <c r="D999">
        <v>68562329.829999998</v>
      </c>
      <c r="E999">
        <v>1199178.845</v>
      </c>
      <c r="F999">
        <v>97809233.975000009</v>
      </c>
      <c r="G999">
        <f t="shared" si="30"/>
        <v>1.0400033042030334</v>
      </c>
      <c r="H999">
        <f t="shared" si="31"/>
        <v>0.70098013289342898</v>
      </c>
    </row>
    <row r="1000" spans="1:8" x14ac:dyDescent="0.25">
      <c r="A1000" s="5">
        <v>42564</v>
      </c>
      <c r="B1000">
        <v>94047041.561999992</v>
      </c>
      <c r="C1000">
        <v>28047725.300000001</v>
      </c>
      <c r="D1000">
        <v>68562329.829999998</v>
      </c>
      <c r="E1000">
        <v>1199178.845</v>
      </c>
      <c r="F1000">
        <v>97809233.975000009</v>
      </c>
      <c r="G1000">
        <f t="shared" si="30"/>
        <v>1.0400033042030334</v>
      </c>
      <c r="H1000">
        <f t="shared" si="31"/>
        <v>0.70098013289342898</v>
      </c>
    </row>
    <row r="1001" spans="1:8" x14ac:dyDescent="0.25">
      <c r="A1001" s="5">
        <v>42565</v>
      </c>
      <c r="B1001">
        <v>94047041.561999992</v>
      </c>
      <c r="C1001">
        <v>28047725.300000001</v>
      </c>
      <c r="D1001">
        <v>68562329.829999998</v>
      </c>
      <c r="E1001">
        <v>1199178.845</v>
      </c>
      <c r="F1001">
        <v>97809233.975000009</v>
      </c>
      <c r="G1001">
        <f t="shared" si="30"/>
        <v>1.0400033042030334</v>
      </c>
      <c r="H1001">
        <f t="shared" si="31"/>
        <v>0.70098013289342898</v>
      </c>
    </row>
    <row r="1002" spans="1:8" x14ac:dyDescent="0.25">
      <c r="A1002" s="5">
        <v>42566</v>
      </c>
      <c r="B1002">
        <v>94047041.561999992</v>
      </c>
      <c r="C1002">
        <v>28047725.300000001</v>
      </c>
      <c r="D1002">
        <v>68562329.829999998</v>
      </c>
      <c r="E1002">
        <v>1199178.845</v>
      </c>
      <c r="F1002">
        <v>97809233.975000009</v>
      </c>
      <c r="G1002">
        <f t="shared" si="30"/>
        <v>1.0400033042030334</v>
      </c>
      <c r="H1002">
        <f t="shared" si="31"/>
        <v>0.70098013289342898</v>
      </c>
    </row>
    <row r="1003" spans="1:8" x14ac:dyDescent="0.25">
      <c r="A1003" s="5">
        <v>42567</v>
      </c>
      <c r="B1003">
        <v>94047041.561999992</v>
      </c>
      <c r="C1003">
        <v>28047725.300000001</v>
      </c>
      <c r="D1003">
        <v>68562329.829999998</v>
      </c>
      <c r="E1003">
        <v>1199178.845</v>
      </c>
      <c r="F1003">
        <v>97809233.975000009</v>
      </c>
      <c r="G1003">
        <f t="shared" si="30"/>
        <v>1.0400033042030334</v>
      </c>
      <c r="H1003">
        <f t="shared" si="31"/>
        <v>0.70098013289342898</v>
      </c>
    </row>
    <row r="1004" spans="1:8" x14ac:dyDescent="0.25">
      <c r="A1004" s="5">
        <v>42568</v>
      </c>
      <c r="B1004">
        <v>94047041.561999992</v>
      </c>
      <c r="C1004">
        <v>28047725.300000001</v>
      </c>
      <c r="D1004">
        <v>68562329.829999998</v>
      </c>
      <c r="E1004">
        <v>1199178.845</v>
      </c>
      <c r="F1004">
        <v>97809233.975000009</v>
      </c>
      <c r="G1004">
        <f t="shared" si="30"/>
        <v>1.0400033042030334</v>
      </c>
      <c r="H1004">
        <f t="shared" si="31"/>
        <v>0.70098013289342898</v>
      </c>
    </row>
    <row r="1005" spans="1:8" x14ac:dyDescent="0.25">
      <c r="A1005" s="5">
        <v>42569</v>
      </c>
      <c r="B1005">
        <v>94047041.561999992</v>
      </c>
      <c r="C1005">
        <v>28047725.300000001</v>
      </c>
      <c r="D1005">
        <v>68562329.829999998</v>
      </c>
      <c r="E1005">
        <v>1199178.845</v>
      </c>
      <c r="F1005">
        <v>97809233.975000009</v>
      </c>
      <c r="G1005">
        <f t="shared" si="30"/>
        <v>1.0400033042030334</v>
      </c>
      <c r="H1005">
        <f t="shared" si="31"/>
        <v>0.70098013289342898</v>
      </c>
    </row>
    <row r="1006" spans="1:8" x14ac:dyDescent="0.25">
      <c r="A1006" s="5">
        <v>42570</v>
      </c>
      <c r="B1006">
        <v>94047041.561999992</v>
      </c>
      <c r="C1006">
        <v>28047725.300000001</v>
      </c>
      <c r="D1006">
        <v>68562329.829999998</v>
      </c>
      <c r="E1006">
        <v>1199178.845</v>
      </c>
      <c r="F1006">
        <v>97809233.975000009</v>
      </c>
      <c r="G1006">
        <f t="shared" si="30"/>
        <v>1.0400033042030334</v>
      </c>
      <c r="H1006">
        <f t="shared" si="31"/>
        <v>0.70098013289342898</v>
      </c>
    </row>
    <row r="1007" spans="1:8" x14ac:dyDescent="0.25">
      <c r="A1007" s="5">
        <v>42571</v>
      </c>
      <c r="B1007">
        <v>94047041.561999992</v>
      </c>
      <c r="C1007">
        <v>28047725.300000001</v>
      </c>
      <c r="D1007">
        <v>68562329.829999998</v>
      </c>
      <c r="E1007">
        <v>1199178.845</v>
      </c>
      <c r="F1007">
        <v>97809233.975000009</v>
      </c>
      <c r="G1007">
        <f t="shared" si="30"/>
        <v>1.0400033042030334</v>
      </c>
      <c r="H1007">
        <f t="shared" si="31"/>
        <v>0.70098013289342898</v>
      </c>
    </row>
    <row r="1008" spans="1:8" x14ac:dyDescent="0.25">
      <c r="A1008" s="5">
        <v>42572</v>
      </c>
      <c r="B1008">
        <v>94047041.561999992</v>
      </c>
      <c r="C1008">
        <v>28047725.300000001</v>
      </c>
      <c r="D1008">
        <v>68562329.829999998</v>
      </c>
      <c r="E1008">
        <v>1199178.845</v>
      </c>
      <c r="F1008">
        <v>97809233.975000009</v>
      </c>
      <c r="G1008">
        <f t="shared" si="30"/>
        <v>1.0400033042030334</v>
      </c>
      <c r="H1008">
        <f t="shared" si="31"/>
        <v>0.70098013289342898</v>
      </c>
    </row>
    <row r="1009" spans="1:8" x14ac:dyDescent="0.25">
      <c r="A1009" s="5">
        <v>42573</v>
      </c>
      <c r="B1009">
        <v>94047041.561999992</v>
      </c>
      <c r="C1009">
        <v>28047725.300000001</v>
      </c>
      <c r="D1009">
        <v>68562329.829999998</v>
      </c>
      <c r="E1009">
        <v>1199178.845</v>
      </c>
      <c r="F1009">
        <v>97809233.975000009</v>
      </c>
      <c r="G1009">
        <f t="shared" si="30"/>
        <v>1.0400033042030334</v>
      </c>
      <c r="H1009">
        <f t="shared" si="31"/>
        <v>0.70098013289342898</v>
      </c>
    </row>
    <row r="1010" spans="1:8" x14ac:dyDescent="0.25">
      <c r="A1010" s="5">
        <v>42574</v>
      </c>
      <c r="B1010">
        <v>94047041.561999992</v>
      </c>
      <c r="C1010">
        <v>28047725.300000001</v>
      </c>
      <c r="D1010">
        <v>68562329.829999998</v>
      </c>
      <c r="E1010">
        <v>1199178.845</v>
      </c>
      <c r="F1010">
        <v>97809233.975000009</v>
      </c>
      <c r="G1010">
        <f t="shared" si="30"/>
        <v>1.0400033042030334</v>
      </c>
      <c r="H1010">
        <f t="shared" si="31"/>
        <v>0.70098013289342898</v>
      </c>
    </row>
    <row r="1011" spans="1:8" x14ac:dyDescent="0.25">
      <c r="A1011" s="5">
        <v>42575</v>
      </c>
      <c r="B1011">
        <v>94047041.561999992</v>
      </c>
      <c r="C1011">
        <v>28047725.300000001</v>
      </c>
      <c r="D1011">
        <v>68562329.829999998</v>
      </c>
      <c r="E1011">
        <v>1199178.845</v>
      </c>
      <c r="F1011">
        <v>97809233.975000009</v>
      </c>
      <c r="G1011">
        <f t="shared" si="30"/>
        <v>1.0400033042030334</v>
      </c>
      <c r="H1011">
        <f t="shared" si="31"/>
        <v>0.70098013289342898</v>
      </c>
    </row>
    <row r="1012" spans="1:8" x14ac:dyDescent="0.25">
      <c r="A1012" s="5">
        <v>42576</v>
      </c>
      <c r="B1012">
        <v>94047041.561999992</v>
      </c>
      <c r="C1012">
        <v>28047725.300000001</v>
      </c>
      <c r="D1012">
        <v>68562329.829999998</v>
      </c>
      <c r="E1012">
        <v>1199178.845</v>
      </c>
      <c r="F1012">
        <v>97809233.975000009</v>
      </c>
      <c r="G1012">
        <f t="shared" si="30"/>
        <v>1.0400033042030334</v>
      </c>
      <c r="H1012">
        <f t="shared" si="31"/>
        <v>0.70098013289342898</v>
      </c>
    </row>
    <row r="1013" spans="1:8" x14ac:dyDescent="0.25">
      <c r="A1013" s="5">
        <v>42577</v>
      </c>
      <c r="B1013">
        <v>94047041.561999992</v>
      </c>
      <c r="C1013">
        <v>28047725.300000001</v>
      </c>
      <c r="D1013">
        <v>68562329.829999998</v>
      </c>
      <c r="E1013">
        <v>1199178.845</v>
      </c>
      <c r="F1013">
        <v>97809233.975000009</v>
      </c>
      <c r="G1013">
        <f t="shared" si="30"/>
        <v>1.0400033042030334</v>
      </c>
      <c r="H1013">
        <f t="shared" si="31"/>
        <v>0.70098013289342898</v>
      </c>
    </row>
    <row r="1014" spans="1:8" x14ac:dyDescent="0.25">
      <c r="A1014" s="5">
        <v>42578</v>
      </c>
      <c r="B1014">
        <v>94047041.561999992</v>
      </c>
      <c r="C1014">
        <v>28047725.300000001</v>
      </c>
      <c r="D1014">
        <v>68562329.829999998</v>
      </c>
      <c r="E1014">
        <v>1199178.845</v>
      </c>
      <c r="F1014">
        <v>97809233.975000009</v>
      </c>
      <c r="G1014">
        <f t="shared" si="30"/>
        <v>1.0400033042030334</v>
      </c>
      <c r="H1014">
        <f t="shared" si="31"/>
        <v>0.70098013289342898</v>
      </c>
    </row>
    <row r="1015" spans="1:8" x14ac:dyDescent="0.25">
      <c r="A1015" s="5">
        <v>42579</v>
      </c>
      <c r="B1015">
        <v>94047041.561999992</v>
      </c>
      <c r="C1015">
        <v>28047725.300000001</v>
      </c>
      <c r="D1015">
        <v>68562329.829999998</v>
      </c>
      <c r="E1015">
        <v>1199178.845</v>
      </c>
      <c r="F1015">
        <v>97809233.975000009</v>
      </c>
      <c r="G1015">
        <f t="shared" si="30"/>
        <v>1.0400033042030334</v>
      </c>
      <c r="H1015">
        <f t="shared" si="31"/>
        <v>0.70098013289342898</v>
      </c>
    </row>
    <row r="1016" spans="1:8" x14ac:dyDescent="0.25">
      <c r="A1016" s="5">
        <v>42580</v>
      </c>
      <c r="B1016">
        <v>94047041.561999992</v>
      </c>
      <c r="C1016">
        <v>28047725.300000001</v>
      </c>
      <c r="D1016">
        <v>68562329.829999998</v>
      </c>
      <c r="E1016">
        <v>1199178.845</v>
      </c>
      <c r="F1016">
        <v>97809233.975000009</v>
      </c>
      <c r="G1016">
        <f t="shared" si="30"/>
        <v>1.0400033042030334</v>
      </c>
      <c r="H1016">
        <f t="shared" si="31"/>
        <v>0.70098013289342898</v>
      </c>
    </row>
    <row r="1017" spans="1:8" x14ac:dyDescent="0.25">
      <c r="A1017" s="5">
        <v>42581</v>
      </c>
      <c r="B1017">
        <v>94047041.561999992</v>
      </c>
      <c r="C1017">
        <v>28047725.300000001</v>
      </c>
      <c r="D1017">
        <v>68562329.829999998</v>
      </c>
      <c r="E1017">
        <v>1199178.845</v>
      </c>
      <c r="F1017">
        <v>97809233.975000009</v>
      </c>
      <c r="G1017">
        <f t="shared" si="30"/>
        <v>1.0400033042030334</v>
      </c>
      <c r="H1017">
        <f t="shared" si="31"/>
        <v>0.70098013289342898</v>
      </c>
    </row>
    <row r="1018" spans="1:8" x14ac:dyDescent="0.25">
      <c r="A1018" s="5">
        <v>42675</v>
      </c>
      <c r="B1018">
        <v>0</v>
      </c>
      <c r="G1018" t="str">
        <f t="shared" si="30"/>
        <v/>
      </c>
      <c r="H1018" t="str">
        <f t="shared" si="31"/>
        <v/>
      </c>
    </row>
    <row r="1019" spans="1:8" x14ac:dyDescent="0.25">
      <c r="A1019" s="5">
        <v>42676</v>
      </c>
      <c r="B1019">
        <v>0</v>
      </c>
      <c r="G1019" t="str">
        <f t="shared" si="30"/>
        <v/>
      </c>
      <c r="H1019" t="str">
        <f t="shared" si="31"/>
        <v/>
      </c>
    </row>
    <row r="1020" spans="1:8" x14ac:dyDescent="0.25">
      <c r="A1020" s="5">
        <v>42677</v>
      </c>
      <c r="B1020">
        <v>0</v>
      </c>
      <c r="G1020" t="str">
        <f t="shared" si="30"/>
        <v/>
      </c>
      <c r="H1020" t="str">
        <f t="shared" si="31"/>
        <v/>
      </c>
    </row>
    <row r="1021" spans="1:8" x14ac:dyDescent="0.25">
      <c r="A1021" s="5">
        <v>42678</v>
      </c>
      <c r="B1021">
        <v>0</v>
      </c>
      <c r="G1021" t="str">
        <f t="shared" si="30"/>
        <v/>
      </c>
      <c r="H1021" t="str">
        <f t="shared" si="31"/>
        <v/>
      </c>
    </row>
    <row r="1022" spans="1:8" x14ac:dyDescent="0.25">
      <c r="A1022" s="5">
        <v>42679</v>
      </c>
      <c r="B1022">
        <v>0</v>
      </c>
      <c r="G1022" t="str">
        <f t="shared" si="30"/>
        <v/>
      </c>
      <c r="H1022" t="str">
        <f t="shared" si="31"/>
        <v/>
      </c>
    </row>
    <row r="1023" spans="1:8" x14ac:dyDescent="0.25">
      <c r="A1023" s="5">
        <v>42680</v>
      </c>
      <c r="B1023">
        <v>0</v>
      </c>
      <c r="G1023" t="str">
        <f t="shared" si="30"/>
        <v/>
      </c>
      <c r="H1023" t="str">
        <f t="shared" si="31"/>
        <v/>
      </c>
    </row>
    <row r="1024" spans="1:8" x14ac:dyDescent="0.25">
      <c r="A1024" s="5">
        <v>42681</v>
      </c>
      <c r="B1024">
        <v>0</v>
      </c>
      <c r="G1024" t="str">
        <f t="shared" si="30"/>
        <v/>
      </c>
      <c r="H1024" t="str">
        <f t="shared" si="31"/>
        <v/>
      </c>
    </row>
    <row r="1025" spans="1:8" x14ac:dyDescent="0.25">
      <c r="A1025" s="5">
        <v>42682</v>
      </c>
      <c r="B1025">
        <v>0</v>
      </c>
      <c r="G1025" t="str">
        <f t="shared" si="30"/>
        <v/>
      </c>
      <c r="H1025" t="str">
        <f t="shared" si="31"/>
        <v/>
      </c>
    </row>
    <row r="1026" spans="1:8" x14ac:dyDescent="0.25">
      <c r="A1026" s="5">
        <v>42683</v>
      </c>
      <c r="B1026">
        <v>0</v>
      </c>
      <c r="G1026" t="str">
        <f t="shared" si="30"/>
        <v/>
      </c>
      <c r="H1026" t="str">
        <f t="shared" si="31"/>
        <v/>
      </c>
    </row>
    <row r="1027" spans="1:8" x14ac:dyDescent="0.25">
      <c r="A1027" s="5">
        <v>42684</v>
      </c>
      <c r="B1027">
        <v>0</v>
      </c>
      <c r="G1027" t="str">
        <f t="shared" ref="G1027:G1090" si="32">IFERROR(F1027/B1027,"")</f>
        <v/>
      </c>
      <c r="H1027" t="str">
        <f t="shared" ref="H1027:H1090" si="33">IFERROR(D1027/F1027,"")</f>
        <v/>
      </c>
    </row>
    <row r="1028" spans="1:8" x14ac:dyDescent="0.25">
      <c r="A1028" s="5">
        <v>42685</v>
      </c>
      <c r="B1028">
        <v>0</v>
      </c>
      <c r="G1028" t="str">
        <f t="shared" si="32"/>
        <v/>
      </c>
      <c r="H1028" t="str">
        <f t="shared" si="33"/>
        <v/>
      </c>
    </row>
    <row r="1029" spans="1:8" x14ac:dyDescent="0.25">
      <c r="A1029" s="5">
        <v>42686</v>
      </c>
      <c r="B1029">
        <v>0</v>
      </c>
      <c r="G1029" t="str">
        <f t="shared" si="32"/>
        <v/>
      </c>
      <c r="H1029" t="str">
        <f t="shared" si="33"/>
        <v/>
      </c>
    </row>
    <row r="1030" spans="1:8" x14ac:dyDescent="0.25">
      <c r="A1030" s="5">
        <v>42687</v>
      </c>
      <c r="B1030">
        <v>0</v>
      </c>
      <c r="G1030" t="str">
        <f t="shared" si="32"/>
        <v/>
      </c>
      <c r="H1030" t="str">
        <f t="shared" si="33"/>
        <v/>
      </c>
    </row>
    <row r="1031" spans="1:8" x14ac:dyDescent="0.25">
      <c r="A1031" s="5">
        <v>42688</v>
      </c>
      <c r="B1031">
        <v>0</v>
      </c>
      <c r="G1031" t="str">
        <f t="shared" si="32"/>
        <v/>
      </c>
      <c r="H1031" t="str">
        <f t="shared" si="33"/>
        <v/>
      </c>
    </row>
    <row r="1032" spans="1:8" x14ac:dyDescent="0.25">
      <c r="A1032" s="5">
        <v>42689</v>
      </c>
      <c r="B1032">
        <v>0</v>
      </c>
      <c r="G1032" t="str">
        <f t="shared" si="32"/>
        <v/>
      </c>
      <c r="H1032" t="str">
        <f t="shared" si="33"/>
        <v/>
      </c>
    </row>
    <row r="1033" spans="1:8" x14ac:dyDescent="0.25">
      <c r="A1033" s="5">
        <v>42690</v>
      </c>
      <c r="B1033">
        <v>0</v>
      </c>
      <c r="G1033" t="str">
        <f t="shared" si="32"/>
        <v/>
      </c>
      <c r="H1033" t="str">
        <f t="shared" si="33"/>
        <v/>
      </c>
    </row>
    <row r="1034" spans="1:8" x14ac:dyDescent="0.25">
      <c r="A1034" s="5">
        <v>42691</v>
      </c>
      <c r="B1034">
        <v>0</v>
      </c>
      <c r="G1034" t="str">
        <f t="shared" si="32"/>
        <v/>
      </c>
      <c r="H1034" t="str">
        <f t="shared" si="33"/>
        <v/>
      </c>
    </row>
    <row r="1035" spans="1:8" x14ac:dyDescent="0.25">
      <c r="A1035" s="5">
        <v>42692</v>
      </c>
      <c r="B1035">
        <v>0</v>
      </c>
      <c r="G1035" t="str">
        <f t="shared" si="32"/>
        <v/>
      </c>
      <c r="H1035" t="str">
        <f t="shared" si="33"/>
        <v/>
      </c>
    </row>
    <row r="1036" spans="1:8" x14ac:dyDescent="0.25">
      <c r="A1036" s="5">
        <v>42693</v>
      </c>
      <c r="B1036">
        <v>0</v>
      </c>
      <c r="G1036" t="str">
        <f t="shared" si="32"/>
        <v/>
      </c>
      <c r="H1036" t="str">
        <f t="shared" si="33"/>
        <v/>
      </c>
    </row>
    <row r="1037" spans="1:8" x14ac:dyDescent="0.25">
      <c r="A1037" s="5">
        <v>42694</v>
      </c>
      <c r="B1037">
        <v>0</v>
      </c>
      <c r="G1037" t="str">
        <f t="shared" si="32"/>
        <v/>
      </c>
      <c r="H1037" t="str">
        <f t="shared" si="33"/>
        <v/>
      </c>
    </row>
    <row r="1038" spans="1:8" x14ac:dyDescent="0.25">
      <c r="A1038" s="5">
        <v>42695</v>
      </c>
      <c r="B1038">
        <v>0</v>
      </c>
      <c r="G1038" t="str">
        <f t="shared" si="32"/>
        <v/>
      </c>
      <c r="H1038" t="str">
        <f t="shared" si="33"/>
        <v/>
      </c>
    </row>
    <row r="1039" spans="1:8" x14ac:dyDescent="0.25">
      <c r="A1039" s="5">
        <v>42696</v>
      </c>
      <c r="B1039">
        <v>0</v>
      </c>
      <c r="G1039" t="str">
        <f t="shared" si="32"/>
        <v/>
      </c>
      <c r="H1039" t="str">
        <f t="shared" si="33"/>
        <v/>
      </c>
    </row>
    <row r="1040" spans="1:8" x14ac:dyDescent="0.25">
      <c r="A1040" s="5">
        <v>42697</v>
      </c>
      <c r="B1040">
        <v>0</v>
      </c>
      <c r="G1040" t="str">
        <f t="shared" si="32"/>
        <v/>
      </c>
      <c r="H1040" t="str">
        <f t="shared" si="33"/>
        <v/>
      </c>
    </row>
    <row r="1041" spans="1:8" x14ac:dyDescent="0.25">
      <c r="A1041" s="5">
        <v>42698</v>
      </c>
      <c r="B1041">
        <v>0</v>
      </c>
      <c r="G1041" t="str">
        <f t="shared" si="32"/>
        <v/>
      </c>
      <c r="H1041" t="str">
        <f t="shared" si="33"/>
        <v/>
      </c>
    </row>
    <row r="1042" spans="1:8" x14ac:dyDescent="0.25">
      <c r="A1042" s="5">
        <v>42699</v>
      </c>
      <c r="B1042">
        <v>0</v>
      </c>
      <c r="G1042" t="str">
        <f t="shared" si="32"/>
        <v/>
      </c>
      <c r="H1042" t="str">
        <f t="shared" si="33"/>
        <v/>
      </c>
    </row>
    <row r="1043" spans="1:8" x14ac:dyDescent="0.25">
      <c r="A1043" s="5">
        <v>42700</v>
      </c>
      <c r="B1043">
        <v>0</v>
      </c>
      <c r="G1043" t="str">
        <f t="shared" si="32"/>
        <v/>
      </c>
      <c r="H1043" t="str">
        <f t="shared" si="33"/>
        <v/>
      </c>
    </row>
    <row r="1044" spans="1:8" x14ac:dyDescent="0.25">
      <c r="A1044" s="5">
        <v>42701</v>
      </c>
      <c r="B1044">
        <v>0</v>
      </c>
      <c r="G1044" t="str">
        <f t="shared" si="32"/>
        <v/>
      </c>
      <c r="H1044" t="str">
        <f t="shared" si="33"/>
        <v/>
      </c>
    </row>
    <row r="1045" spans="1:8" x14ac:dyDescent="0.25">
      <c r="A1045" s="5">
        <v>42702</v>
      </c>
      <c r="B1045">
        <v>0</v>
      </c>
      <c r="G1045" t="str">
        <f t="shared" si="32"/>
        <v/>
      </c>
      <c r="H1045" t="str">
        <f t="shared" si="33"/>
        <v/>
      </c>
    </row>
    <row r="1046" spans="1:8" x14ac:dyDescent="0.25">
      <c r="A1046" s="5">
        <v>42703</v>
      </c>
      <c r="B1046">
        <v>0</v>
      </c>
      <c r="G1046" t="str">
        <f t="shared" si="32"/>
        <v/>
      </c>
      <c r="H1046" t="str">
        <f t="shared" si="33"/>
        <v/>
      </c>
    </row>
    <row r="1047" spans="1:8" x14ac:dyDescent="0.25">
      <c r="A1047" s="5">
        <v>42704</v>
      </c>
      <c r="B1047">
        <v>0</v>
      </c>
      <c r="G1047" t="str">
        <f t="shared" si="32"/>
        <v/>
      </c>
      <c r="H1047" t="str">
        <f t="shared" si="33"/>
        <v/>
      </c>
    </row>
    <row r="1048" spans="1:8" x14ac:dyDescent="0.25">
      <c r="A1048" s="5">
        <v>42705</v>
      </c>
      <c r="B1048">
        <v>0</v>
      </c>
      <c r="G1048" t="str">
        <f t="shared" si="32"/>
        <v/>
      </c>
      <c r="H1048" t="str">
        <f t="shared" si="33"/>
        <v/>
      </c>
    </row>
    <row r="1049" spans="1:8" x14ac:dyDescent="0.25">
      <c r="A1049" s="5">
        <v>42706</v>
      </c>
      <c r="B1049">
        <v>0</v>
      </c>
      <c r="G1049" t="str">
        <f t="shared" si="32"/>
        <v/>
      </c>
      <c r="H1049" t="str">
        <f t="shared" si="33"/>
        <v/>
      </c>
    </row>
    <row r="1050" spans="1:8" x14ac:dyDescent="0.25">
      <c r="A1050" s="5">
        <v>42707</v>
      </c>
      <c r="B1050">
        <v>0</v>
      </c>
      <c r="G1050" t="str">
        <f t="shared" si="32"/>
        <v/>
      </c>
      <c r="H1050" t="str">
        <f t="shared" si="33"/>
        <v/>
      </c>
    </row>
    <row r="1051" spans="1:8" x14ac:dyDescent="0.25">
      <c r="A1051" s="5">
        <v>42708</v>
      </c>
      <c r="B1051">
        <v>0</v>
      </c>
      <c r="G1051" t="str">
        <f t="shared" si="32"/>
        <v/>
      </c>
      <c r="H1051" t="str">
        <f t="shared" si="33"/>
        <v/>
      </c>
    </row>
    <row r="1052" spans="1:8" x14ac:dyDescent="0.25">
      <c r="A1052" s="5">
        <v>42709</v>
      </c>
      <c r="B1052">
        <v>0</v>
      </c>
      <c r="G1052" t="str">
        <f t="shared" si="32"/>
        <v/>
      </c>
      <c r="H1052" t="str">
        <f t="shared" si="33"/>
        <v/>
      </c>
    </row>
    <row r="1053" spans="1:8" x14ac:dyDescent="0.25">
      <c r="A1053" s="5">
        <v>42710</v>
      </c>
      <c r="B1053">
        <v>30486.820000000003</v>
      </c>
      <c r="C1053">
        <v>0</v>
      </c>
      <c r="D1053">
        <v>1052.3000000000002</v>
      </c>
      <c r="E1053">
        <v>0</v>
      </c>
      <c r="F1053">
        <v>1052.3000000000002</v>
      </c>
      <c r="G1053">
        <f t="shared" si="32"/>
        <v>3.4516555022793459E-2</v>
      </c>
      <c r="H1053">
        <f t="shared" si="33"/>
        <v>1</v>
      </c>
    </row>
    <row r="1054" spans="1:8" x14ac:dyDescent="0.25">
      <c r="A1054" s="5">
        <v>42711</v>
      </c>
      <c r="B1054">
        <v>85821.45</v>
      </c>
      <c r="C1054">
        <v>0</v>
      </c>
      <c r="D1054">
        <v>20625.95</v>
      </c>
      <c r="E1054">
        <v>0</v>
      </c>
      <c r="F1054">
        <v>20625.95</v>
      </c>
      <c r="G1054">
        <f t="shared" si="32"/>
        <v>0.24033560374475146</v>
      </c>
      <c r="H1054">
        <f t="shared" si="33"/>
        <v>1</v>
      </c>
    </row>
    <row r="1055" spans="1:8" x14ac:dyDescent="0.25">
      <c r="A1055" s="5">
        <v>42712</v>
      </c>
      <c r="B1055">
        <v>186750.51499999998</v>
      </c>
      <c r="C1055">
        <v>0</v>
      </c>
      <c r="D1055">
        <v>61915.979999999996</v>
      </c>
      <c r="E1055">
        <v>0</v>
      </c>
      <c r="F1055">
        <v>61915.979999999996</v>
      </c>
      <c r="G1055">
        <f t="shared" si="32"/>
        <v>0.33154382465826132</v>
      </c>
      <c r="H1055">
        <f t="shared" si="33"/>
        <v>1</v>
      </c>
    </row>
    <row r="1056" spans="1:8" x14ac:dyDescent="0.25">
      <c r="A1056" s="5">
        <v>42713</v>
      </c>
      <c r="B1056">
        <v>322081.32500000001</v>
      </c>
      <c r="C1056">
        <v>0</v>
      </c>
      <c r="D1056">
        <v>119714.68</v>
      </c>
      <c r="E1056">
        <v>0</v>
      </c>
      <c r="F1056">
        <v>119714.68</v>
      </c>
      <c r="G1056">
        <f t="shared" si="32"/>
        <v>0.37169084547202474</v>
      </c>
      <c r="H1056">
        <f t="shared" si="33"/>
        <v>1</v>
      </c>
    </row>
    <row r="1057" spans="1:8" x14ac:dyDescent="0.25">
      <c r="A1057" s="5">
        <v>42714</v>
      </c>
      <c r="B1057">
        <v>538331.90500000003</v>
      </c>
      <c r="C1057">
        <v>0</v>
      </c>
      <c r="D1057">
        <v>226523.80000000002</v>
      </c>
      <c r="E1057">
        <v>0</v>
      </c>
      <c r="F1057">
        <v>226523.80000000002</v>
      </c>
      <c r="G1057">
        <f t="shared" si="32"/>
        <v>0.42078836103908795</v>
      </c>
      <c r="H1057">
        <f t="shared" si="33"/>
        <v>1</v>
      </c>
    </row>
    <row r="1058" spans="1:8" x14ac:dyDescent="0.25">
      <c r="A1058" s="5">
        <v>42715</v>
      </c>
      <c r="B1058">
        <v>816668.05500000017</v>
      </c>
      <c r="C1058">
        <v>909.5</v>
      </c>
      <c r="D1058">
        <v>373982.24</v>
      </c>
      <c r="E1058">
        <v>0</v>
      </c>
      <c r="F1058">
        <v>374891.74</v>
      </c>
      <c r="G1058">
        <f t="shared" si="32"/>
        <v>0.45905032981852084</v>
      </c>
      <c r="H1058">
        <f t="shared" si="33"/>
        <v>0.99757396628690731</v>
      </c>
    </row>
    <row r="1059" spans="1:8" x14ac:dyDescent="0.25">
      <c r="A1059" s="5">
        <v>42716</v>
      </c>
      <c r="B1059">
        <v>1119702.165</v>
      </c>
      <c r="C1059">
        <v>9604.5</v>
      </c>
      <c r="D1059">
        <v>562349.38000000012</v>
      </c>
      <c r="E1059">
        <v>0</v>
      </c>
      <c r="F1059">
        <v>571953.88000000012</v>
      </c>
      <c r="G1059">
        <f t="shared" si="32"/>
        <v>0.51080894355509265</v>
      </c>
      <c r="H1059">
        <f t="shared" si="33"/>
        <v>0.98320756212021854</v>
      </c>
    </row>
    <row r="1060" spans="1:8" x14ac:dyDescent="0.25">
      <c r="A1060" s="5">
        <v>42717</v>
      </c>
      <c r="B1060">
        <v>1470592.02</v>
      </c>
      <c r="C1060">
        <v>25380</v>
      </c>
      <c r="D1060">
        <v>774339.49999999988</v>
      </c>
      <c r="E1060">
        <v>0</v>
      </c>
      <c r="F1060">
        <v>799719.49999999988</v>
      </c>
      <c r="G1060">
        <f t="shared" si="32"/>
        <v>0.5438078604560902</v>
      </c>
      <c r="H1060">
        <f t="shared" si="33"/>
        <v>0.96826387252030244</v>
      </c>
    </row>
    <row r="1061" spans="1:8" x14ac:dyDescent="0.25">
      <c r="A1061" s="5">
        <v>42718</v>
      </c>
      <c r="B1061">
        <v>1849561.1950000001</v>
      </c>
      <c r="C1061">
        <v>48079.5</v>
      </c>
      <c r="D1061">
        <v>1043001.1800000002</v>
      </c>
      <c r="E1061">
        <v>1575</v>
      </c>
      <c r="F1061">
        <v>1092655.6800000002</v>
      </c>
      <c r="G1061">
        <f t="shared" si="32"/>
        <v>0.59076481651638468</v>
      </c>
      <c r="H1061">
        <f t="shared" si="33"/>
        <v>0.95455613244970272</v>
      </c>
    </row>
    <row r="1062" spans="1:8" x14ac:dyDescent="0.25">
      <c r="A1062" s="5">
        <v>42719</v>
      </c>
      <c r="B1062">
        <v>2248069.7899999996</v>
      </c>
      <c r="C1062">
        <v>74435</v>
      </c>
      <c r="D1062">
        <v>1304434.97</v>
      </c>
      <c r="E1062">
        <v>4140</v>
      </c>
      <c r="F1062">
        <v>1383009.97</v>
      </c>
      <c r="G1062">
        <f t="shared" si="32"/>
        <v>0.615198859106594</v>
      </c>
      <c r="H1062">
        <f t="shared" si="33"/>
        <v>0.94318551441823661</v>
      </c>
    </row>
    <row r="1063" spans="1:8" x14ac:dyDescent="0.25">
      <c r="A1063" s="5">
        <v>42720</v>
      </c>
      <c r="B1063">
        <v>2727004.59</v>
      </c>
      <c r="C1063">
        <v>127123.5</v>
      </c>
      <c r="D1063">
        <v>1571261.9600000002</v>
      </c>
      <c r="E1063">
        <v>6510</v>
      </c>
      <c r="F1063">
        <v>1704895.4600000002</v>
      </c>
      <c r="G1063">
        <f t="shared" si="32"/>
        <v>0.62518980211910835</v>
      </c>
      <c r="H1063">
        <f t="shared" si="33"/>
        <v>0.92161777473441098</v>
      </c>
    </row>
    <row r="1064" spans="1:8" x14ac:dyDescent="0.25">
      <c r="A1064" s="5">
        <v>42721</v>
      </c>
      <c r="B1064">
        <v>3271801.99</v>
      </c>
      <c r="C1064">
        <v>188124.5</v>
      </c>
      <c r="D1064">
        <v>1904603.26</v>
      </c>
      <c r="E1064">
        <v>7980</v>
      </c>
      <c r="F1064">
        <v>2100707.7600000002</v>
      </c>
      <c r="G1064">
        <f t="shared" si="32"/>
        <v>0.64206445451792149</v>
      </c>
      <c r="H1064">
        <f t="shared" si="33"/>
        <v>0.90664836692943895</v>
      </c>
    </row>
    <row r="1065" spans="1:8" x14ac:dyDescent="0.25">
      <c r="A1065" s="5">
        <v>42722</v>
      </c>
      <c r="B1065">
        <v>3833496.6149999993</v>
      </c>
      <c r="C1065">
        <v>264472.8</v>
      </c>
      <c r="D1065">
        <v>2292133.16</v>
      </c>
      <c r="E1065">
        <v>10425</v>
      </c>
      <c r="F1065">
        <v>2567030.96</v>
      </c>
      <c r="G1065">
        <f t="shared" si="32"/>
        <v>0.66963172732578513</v>
      </c>
      <c r="H1065">
        <f t="shared" si="33"/>
        <v>0.8929121602802953</v>
      </c>
    </row>
    <row r="1066" spans="1:8" x14ac:dyDescent="0.25">
      <c r="A1066" s="5">
        <v>42723</v>
      </c>
      <c r="B1066">
        <v>4453009.55</v>
      </c>
      <c r="C1066">
        <v>358801.28</v>
      </c>
      <c r="D1066">
        <v>2745789.7699999996</v>
      </c>
      <c r="E1066">
        <v>12780</v>
      </c>
      <c r="F1066">
        <v>3117371.05</v>
      </c>
      <c r="G1066">
        <f t="shared" si="32"/>
        <v>0.70005936771458299</v>
      </c>
      <c r="H1066">
        <f t="shared" si="33"/>
        <v>0.88080299905267923</v>
      </c>
    </row>
    <row r="1067" spans="1:8" x14ac:dyDescent="0.25">
      <c r="A1067" s="5">
        <v>42724</v>
      </c>
      <c r="B1067">
        <v>5110883.8149999995</v>
      </c>
      <c r="C1067">
        <v>447576.98</v>
      </c>
      <c r="D1067">
        <v>3172525.0499999993</v>
      </c>
      <c r="E1067">
        <v>20553.172999999999</v>
      </c>
      <c r="F1067">
        <v>3640655.2029999988</v>
      </c>
      <c r="G1067">
        <f t="shared" si="32"/>
        <v>0.71233378311496587</v>
      </c>
      <c r="H1067">
        <f t="shared" si="33"/>
        <v>0.87141596034300428</v>
      </c>
    </row>
    <row r="1068" spans="1:8" x14ac:dyDescent="0.25">
      <c r="A1068" s="5">
        <v>42725</v>
      </c>
      <c r="B1068">
        <v>5803356.2010000004</v>
      </c>
      <c r="C1068">
        <v>563488.08000000007</v>
      </c>
      <c r="D1068">
        <v>3640586.65</v>
      </c>
      <c r="E1068">
        <v>25969.279999999999</v>
      </c>
      <c r="F1068">
        <v>4230044.01</v>
      </c>
      <c r="G1068">
        <f t="shared" si="32"/>
        <v>0.72889615310380285</v>
      </c>
      <c r="H1068">
        <f t="shared" si="33"/>
        <v>0.86064982808535839</v>
      </c>
    </row>
    <row r="1069" spans="1:8" x14ac:dyDescent="0.25">
      <c r="A1069" s="5">
        <v>42726</v>
      </c>
      <c r="B1069">
        <v>6541862.341</v>
      </c>
      <c r="C1069">
        <v>686298.98</v>
      </c>
      <c r="D1069">
        <v>4171452.0700000003</v>
      </c>
      <c r="E1069">
        <v>34306.065000000002</v>
      </c>
      <c r="F1069">
        <v>4892057.1150000002</v>
      </c>
      <c r="G1069">
        <f t="shared" si="32"/>
        <v>0.7478080185729179</v>
      </c>
      <c r="H1069">
        <f t="shared" si="33"/>
        <v>0.8526989714019314</v>
      </c>
    </row>
    <row r="1070" spans="1:8" x14ac:dyDescent="0.25">
      <c r="A1070" s="5">
        <v>42727</v>
      </c>
      <c r="B1070">
        <v>7344914.2910000002</v>
      </c>
      <c r="C1070">
        <v>820350.08</v>
      </c>
      <c r="D1070">
        <v>4709364.4700000007</v>
      </c>
      <c r="E1070">
        <v>43196.922999999995</v>
      </c>
      <c r="F1070">
        <v>5572911.4730000002</v>
      </c>
      <c r="G1070">
        <f t="shared" si="32"/>
        <v>0.75874424836089627</v>
      </c>
      <c r="H1070">
        <f t="shared" si="33"/>
        <v>0.84504562701493324</v>
      </c>
    </row>
    <row r="1071" spans="1:8" x14ac:dyDescent="0.25">
      <c r="A1071" s="5">
        <v>42728</v>
      </c>
      <c r="B1071">
        <v>8127563.171000001</v>
      </c>
      <c r="C1071">
        <v>955502.68</v>
      </c>
      <c r="D1071">
        <v>5298562.9700000007</v>
      </c>
      <c r="E1071">
        <v>49357.296000000002</v>
      </c>
      <c r="F1071">
        <v>6303422.9459999995</v>
      </c>
      <c r="G1071">
        <f t="shared" si="32"/>
        <v>0.77556123691431578</v>
      </c>
      <c r="H1071">
        <f t="shared" si="33"/>
        <v>0.84058503060822554</v>
      </c>
    </row>
    <row r="1072" spans="1:8" x14ac:dyDescent="0.25">
      <c r="A1072" s="5">
        <v>42729</v>
      </c>
      <c r="B1072">
        <v>9051258.5999999996</v>
      </c>
      <c r="C1072">
        <v>1101390.48</v>
      </c>
      <c r="D1072">
        <v>5937100.1699999999</v>
      </c>
      <c r="E1072">
        <v>58124.252000000008</v>
      </c>
      <c r="F1072">
        <v>7096614.9019999988</v>
      </c>
      <c r="G1072">
        <f t="shared" si="32"/>
        <v>0.78404730387440247</v>
      </c>
      <c r="H1072">
        <f t="shared" si="33"/>
        <v>0.83661016583086401</v>
      </c>
    </row>
    <row r="1073" spans="1:8" x14ac:dyDescent="0.25">
      <c r="A1073" s="5">
        <v>42730</v>
      </c>
      <c r="B1073">
        <v>9948536.5700000003</v>
      </c>
      <c r="C1073">
        <v>1271111.98</v>
      </c>
      <c r="D1073">
        <v>6561096.0300000003</v>
      </c>
      <c r="E1073">
        <v>67211.67300000001</v>
      </c>
      <c r="F1073">
        <v>7899419.6830000002</v>
      </c>
      <c r="G1073">
        <f t="shared" si="32"/>
        <v>0.79402831033670307</v>
      </c>
      <c r="H1073">
        <f t="shared" si="33"/>
        <v>0.83057949739268211</v>
      </c>
    </row>
    <row r="1074" spans="1:8" x14ac:dyDescent="0.25">
      <c r="A1074" s="5">
        <v>42731</v>
      </c>
      <c r="B1074">
        <v>10867535.25</v>
      </c>
      <c r="C1074">
        <v>1457596.0799999998</v>
      </c>
      <c r="D1074">
        <v>7207514.959999999</v>
      </c>
      <c r="E1074">
        <v>79050.5</v>
      </c>
      <c r="F1074">
        <v>8744161.5399999991</v>
      </c>
      <c r="G1074">
        <f t="shared" si="32"/>
        <v>0.80461312881409786</v>
      </c>
      <c r="H1074">
        <f t="shared" si="33"/>
        <v>0.82426598902929227</v>
      </c>
    </row>
    <row r="1075" spans="1:8" x14ac:dyDescent="0.25">
      <c r="A1075" s="5">
        <v>42732</v>
      </c>
      <c r="B1075">
        <v>11786357.189999999</v>
      </c>
      <c r="C1075">
        <v>1647462.0799999998</v>
      </c>
      <c r="D1075">
        <v>7721151.3300000001</v>
      </c>
      <c r="E1075">
        <v>94225.19200000001</v>
      </c>
      <c r="F1075">
        <v>9601772.9020000007</v>
      </c>
      <c r="G1075">
        <f t="shared" si="32"/>
        <v>0.81465144380203547</v>
      </c>
      <c r="H1075">
        <f t="shared" si="33"/>
        <v>0.80413809083025944</v>
      </c>
    </row>
    <row r="1076" spans="1:8" x14ac:dyDescent="0.25">
      <c r="A1076" s="5">
        <v>42733</v>
      </c>
      <c r="B1076">
        <v>12634231.305</v>
      </c>
      <c r="C1076">
        <v>1852128.8299999998</v>
      </c>
      <c r="D1076">
        <v>8503045.2799999993</v>
      </c>
      <c r="E1076">
        <v>111103.48300000001</v>
      </c>
      <c r="F1076">
        <v>10466277.593</v>
      </c>
      <c r="G1076">
        <f t="shared" si="32"/>
        <v>0.82840636207586038</v>
      </c>
      <c r="H1076">
        <f t="shared" si="33"/>
        <v>0.81242306105916395</v>
      </c>
    </row>
    <row r="1077" spans="1:8" x14ac:dyDescent="0.25">
      <c r="A1077" s="5">
        <v>42734</v>
      </c>
      <c r="B1077">
        <v>13229527.415000003</v>
      </c>
      <c r="C1077">
        <v>2051153.8299999998</v>
      </c>
      <c r="D1077">
        <v>9032750.7899999991</v>
      </c>
      <c r="E1077">
        <v>122453.90299999999</v>
      </c>
      <c r="F1077">
        <v>11206358.523</v>
      </c>
      <c r="G1077">
        <f t="shared" si="32"/>
        <v>0.8470717185478539</v>
      </c>
      <c r="H1077">
        <f t="shared" si="33"/>
        <v>0.80603799811161891</v>
      </c>
    </row>
    <row r="1078" spans="1:8" x14ac:dyDescent="0.25">
      <c r="A1078" s="5">
        <v>42735</v>
      </c>
      <c r="B1078">
        <v>13373657.734999999</v>
      </c>
      <c r="C1078">
        <v>2200239.08</v>
      </c>
      <c r="D1078">
        <v>9314464.4699999988</v>
      </c>
      <c r="E1078">
        <v>131317.01699999999</v>
      </c>
      <c r="F1078">
        <v>11646020.567</v>
      </c>
      <c r="G1078">
        <f t="shared" si="32"/>
        <v>0.87081790171146478</v>
      </c>
      <c r="H1078">
        <f t="shared" si="33"/>
        <v>0.79979804401113064</v>
      </c>
    </row>
    <row r="1079" spans="1:8" x14ac:dyDescent="0.25">
      <c r="A1079" s="5">
        <v>42736</v>
      </c>
      <c r="B1079">
        <v>13381801.365000002</v>
      </c>
      <c r="C1079">
        <v>2304930.08</v>
      </c>
      <c r="D1079">
        <v>9340071.459999999</v>
      </c>
      <c r="E1079">
        <v>133880.52799999999</v>
      </c>
      <c r="F1079">
        <v>11778882.068</v>
      </c>
      <c r="G1079">
        <f t="shared" si="32"/>
        <v>0.88021647808998082</v>
      </c>
      <c r="H1079">
        <f t="shared" si="33"/>
        <v>0.79295058784690764</v>
      </c>
    </row>
    <row r="1080" spans="1:8" x14ac:dyDescent="0.25">
      <c r="A1080" s="5">
        <v>42737</v>
      </c>
      <c r="B1080">
        <v>13409383.935000002</v>
      </c>
      <c r="C1080">
        <v>2393043.9299999997</v>
      </c>
      <c r="D1080">
        <v>9281580.4600000009</v>
      </c>
      <c r="E1080">
        <v>136162.397</v>
      </c>
      <c r="F1080">
        <v>11810786.787</v>
      </c>
      <c r="G1080">
        <f t="shared" si="32"/>
        <v>0.88078519074784012</v>
      </c>
      <c r="H1080">
        <f t="shared" si="33"/>
        <v>0.78585623696264939</v>
      </c>
    </row>
    <row r="1081" spans="1:8" x14ac:dyDescent="0.25">
      <c r="A1081" s="5">
        <v>42738</v>
      </c>
      <c r="B1081">
        <v>13493087.524999999</v>
      </c>
      <c r="C1081">
        <v>2519762.4299999997</v>
      </c>
      <c r="D1081">
        <v>9192517.370000001</v>
      </c>
      <c r="E1081">
        <v>142510.89000000001</v>
      </c>
      <c r="F1081">
        <v>11854790.689999999</v>
      </c>
      <c r="G1081">
        <f t="shared" si="32"/>
        <v>0.87858250886132905</v>
      </c>
      <c r="H1081">
        <f t="shared" si="33"/>
        <v>0.77542637490464217</v>
      </c>
    </row>
    <row r="1082" spans="1:8" x14ac:dyDescent="0.25">
      <c r="A1082" s="5">
        <v>42739</v>
      </c>
      <c r="B1082">
        <v>14080806.270000001</v>
      </c>
      <c r="C1082">
        <v>2686372.02</v>
      </c>
      <c r="D1082">
        <v>9239417.7200000007</v>
      </c>
      <c r="E1082">
        <v>149730.93700000001</v>
      </c>
      <c r="F1082">
        <v>12075520.676999999</v>
      </c>
      <c r="G1082">
        <f t="shared" si="32"/>
        <v>0.85758730327308152</v>
      </c>
      <c r="H1082">
        <f t="shared" si="33"/>
        <v>0.76513617649615173</v>
      </c>
    </row>
    <row r="1083" spans="1:8" x14ac:dyDescent="0.25">
      <c r="A1083" s="5">
        <v>42740</v>
      </c>
      <c r="B1083">
        <v>15094576.48</v>
      </c>
      <c r="C1083">
        <v>2898506.77</v>
      </c>
      <c r="D1083">
        <v>9676515.4199999999</v>
      </c>
      <c r="E1083">
        <v>160388.73200000002</v>
      </c>
      <c r="F1083">
        <v>12735410.922</v>
      </c>
      <c r="G1083">
        <f t="shared" si="32"/>
        <v>0.8437077342894751</v>
      </c>
      <c r="H1083">
        <f t="shared" si="33"/>
        <v>0.75981179400219745</v>
      </c>
    </row>
    <row r="1084" spans="1:8" x14ac:dyDescent="0.25">
      <c r="A1084" s="5">
        <v>42741</v>
      </c>
      <c r="B1084">
        <v>16172603.384999998</v>
      </c>
      <c r="C1084">
        <v>3155572.8200000003</v>
      </c>
      <c r="D1084">
        <v>10326989.489999998</v>
      </c>
      <c r="E1084">
        <v>173299.00700000001</v>
      </c>
      <c r="F1084">
        <v>13655861.317</v>
      </c>
      <c r="G1084">
        <f t="shared" si="32"/>
        <v>0.84438237876195843</v>
      </c>
      <c r="H1084">
        <f t="shared" si="33"/>
        <v>0.75623128049375155</v>
      </c>
    </row>
    <row r="1085" spans="1:8" x14ac:dyDescent="0.25">
      <c r="A1085" s="5">
        <v>42742</v>
      </c>
      <c r="B1085">
        <v>17253350.224999998</v>
      </c>
      <c r="C1085">
        <v>3450164.8699999996</v>
      </c>
      <c r="D1085">
        <v>11024935.419999998</v>
      </c>
      <c r="E1085">
        <v>195230.10399999999</v>
      </c>
      <c r="F1085">
        <v>14670330.394000001</v>
      </c>
      <c r="G1085">
        <f t="shared" si="32"/>
        <v>0.85028879624449882</v>
      </c>
      <c r="H1085">
        <f t="shared" si="33"/>
        <v>0.75151241477895214</v>
      </c>
    </row>
    <row r="1086" spans="1:8" x14ac:dyDescent="0.25">
      <c r="A1086" s="5">
        <v>42743</v>
      </c>
      <c r="B1086">
        <v>18347466.219999999</v>
      </c>
      <c r="C1086">
        <v>3767966.1199999996</v>
      </c>
      <c r="D1086">
        <v>11772294.57</v>
      </c>
      <c r="E1086">
        <v>222861.28100000002</v>
      </c>
      <c r="F1086">
        <v>15763121.970999997</v>
      </c>
      <c r="G1086">
        <f t="shared" si="32"/>
        <v>0.85914435170438475</v>
      </c>
      <c r="H1086">
        <f t="shared" si="33"/>
        <v>0.74682506369346946</v>
      </c>
    </row>
    <row r="1087" spans="1:8" x14ac:dyDescent="0.25">
      <c r="A1087" s="5">
        <v>42744</v>
      </c>
      <c r="B1087">
        <v>19372398.32</v>
      </c>
      <c r="C1087">
        <v>4087854.07</v>
      </c>
      <c r="D1087">
        <v>12483831.010000002</v>
      </c>
      <c r="E1087">
        <v>247528.81</v>
      </c>
      <c r="F1087">
        <v>16819213.890000001</v>
      </c>
      <c r="G1087">
        <f t="shared" si="32"/>
        <v>0.86820504163575341</v>
      </c>
      <c r="H1087">
        <f t="shared" si="33"/>
        <v>0.74223629544436465</v>
      </c>
    </row>
    <row r="1088" spans="1:8" x14ac:dyDescent="0.25">
      <c r="A1088" s="5">
        <v>42745</v>
      </c>
      <c r="B1088">
        <v>20292902.914999999</v>
      </c>
      <c r="C1088">
        <v>4403232.2699999996</v>
      </c>
      <c r="D1088">
        <v>13150506.360000001</v>
      </c>
      <c r="E1088">
        <v>273712.18</v>
      </c>
      <c r="F1088">
        <v>17827450.810000002</v>
      </c>
      <c r="G1088">
        <f t="shared" si="32"/>
        <v>0.87850668209832128</v>
      </c>
      <c r="H1088">
        <f t="shared" si="33"/>
        <v>0.73765489525981198</v>
      </c>
    </row>
    <row r="1089" spans="1:8" x14ac:dyDescent="0.25">
      <c r="A1089" s="5">
        <v>42746</v>
      </c>
      <c r="B1089">
        <v>21047430.625000004</v>
      </c>
      <c r="C1089">
        <v>4722582.57</v>
      </c>
      <c r="D1089">
        <v>13702663.359999996</v>
      </c>
      <c r="E1089">
        <v>288046.62099999998</v>
      </c>
      <c r="F1089">
        <v>18713292.550999999</v>
      </c>
      <c r="G1089">
        <f t="shared" si="32"/>
        <v>0.88910104441786209</v>
      </c>
      <c r="H1089">
        <f t="shared" si="33"/>
        <v>0.73224224559390827</v>
      </c>
    </row>
    <row r="1090" spans="1:8" x14ac:dyDescent="0.25">
      <c r="A1090" s="5">
        <v>42747</v>
      </c>
      <c r="B1090">
        <v>21748258.925000004</v>
      </c>
      <c r="C1090">
        <v>5024719.5200000005</v>
      </c>
      <c r="D1090">
        <v>14160965.32</v>
      </c>
      <c r="E1090">
        <v>299799.44099999999</v>
      </c>
      <c r="F1090">
        <v>19485484.281000003</v>
      </c>
      <c r="G1090">
        <f t="shared" si="32"/>
        <v>0.89595605552594826</v>
      </c>
      <c r="H1090">
        <f t="shared" si="33"/>
        <v>0.72674433520793424</v>
      </c>
    </row>
    <row r="1091" spans="1:8" x14ac:dyDescent="0.25">
      <c r="A1091" s="5">
        <v>42748</v>
      </c>
      <c r="B1091">
        <v>22452529.305000003</v>
      </c>
      <c r="C1091">
        <v>5326182.5199999996</v>
      </c>
      <c r="D1091">
        <v>14589214.270000001</v>
      </c>
      <c r="E1091">
        <v>313236.29000000004</v>
      </c>
      <c r="F1091">
        <v>20228633.080000002</v>
      </c>
      <c r="G1091">
        <f t="shared" ref="G1091:G1154" si="34">IFERROR(F1091/B1091,"")</f>
        <v>0.9009511937479241</v>
      </c>
      <c r="H1091">
        <f t="shared" ref="H1091:H1154" si="35">IFERROR(D1091/F1091,"")</f>
        <v>0.72121602148314812</v>
      </c>
    </row>
    <row r="1092" spans="1:8" x14ac:dyDescent="0.25">
      <c r="A1092" s="5">
        <v>42749</v>
      </c>
      <c r="B1092">
        <v>23301120.169999998</v>
      </c>
      <c r="C1092">
        <v>5617063.0200000005</v>
      </c>
      <c r="D1092">
        <v>15048581.329999998</v>
      </c>
      <c r="E1092">
        <v>325285.03599999996</v>
      </c>
      <c r="F1092">
        <v>20990929.386</v>
      </c>
      <c r="G1092">
        <f t="shared" si="34"/>
        <v>0.90085494743834893</v>
      </c>
      <c r="H1092">
        <f t="shared" si="35"/>
        <v>0.71690876822427507</v>
      </c>
    </row>
    <row r="1093" spans="1:8" x14ac:dyDescent="0.25">
      <c r="A1093" s="5">
        <v>42750</v>
      </c>
      <c r="B1093">
        <v>24264099.289999999</v>
      </c>
      <c r="C1093">
        <v>5919923.6699999999</v>
      </c>
      <c r="D1093">
        <v>15634454.76</v>
      </c>
      <c r="E1093">
        <v>338686.02100000001</v>
      </c>
      <c r="F1093">
        <v>21893064.451000001</v>
      </c>
      <c r="G1093">
        <f t="shared" si="34"/>
        <v>0.9022821819733825</v>
      </c>
      <c r="H1093">
        <f t="shared" si="35"/>
        <v>0.71412820233514052</v>
      </c>
    </row>
    <row r="1094" spans="1:8" x14ac:dyDescent="0.25">
      <c r="A1094" s="5">
        <v>42751</v>
      </c>
      <c r="B1094">
        <v>25295019.580000002</v>
      </c>
      <c r="C1094">
        <v>6226182.2699999996</v>
      </c>
      <c r="D1094">
        <v>16298134.890000002</v>
      </c>
      <c r="E1094">
        <v>350957.36600000004</v>
      </c>
      <c r="F1094">
        <v>22875274.526000001</v>
      </c>
      <c r="G1094">
        <f t="shared" si="34"/>
        <v>0.90433907171539729</v>
      </c>
      <c r="H1094">
        <f t="shared" si="35"/>
        <v>0.71247822059908261</v>
      </c>
    </row>
    <row r="1095" spans="1:8" x14ac:dyDescent="0.25">
      <c r="A1095" s="5">
        <v>42752</v>
      </c>
      <c r="B1095">
        <v>26373888.285</v>
      </c>
      <c r="C1095">
        <v>6531779.8699999992</v>
      </c>
      <c r="D1095">
        <v>17012773.75</v>
      </c>
      <c r="E1095">
        <v>363962.21399999998</v>
      </c>
      <c r="F1095">
        <v>23908515.833999999</v>
      </c>
      <c r="G1095">
        <f t="shared" si="34"/>
        <v>0.90652222287594331</v>
      </c>
      <c r="H1095">
        <f t="shared" si="35"/>
        <v>0.71157799455733461</v>
      </c>
    </row>
    <row r="1096" spans="1:8" x14ac:dyDescent="0.25">
      <c r="A1096" s="5">
        <v>42753</v>
      </c>
      <c r="B1096">
        <v>27469021.540000003</v>
      </c>
      <c r="C1096">
        <v>6852788.4699999997</v>
      </c>
      <c r="D1096">
        <v>17777857.140000001</v>
      </c>
      <c r="E1096">
        <v>377371.016</v>
      </c>
      <c r="F1096">
        <v>25008016.626000002</v>
      </c>
      <c r="G1096">
        <f t="shared" si="34"/>
        <v>0.91040798776118326</v>
      </c>
      <c r="H1096">
        <f t="shared" si="35"/>
        <v>0.71088632920680939</v>
      </c>
    </row>
    <row r="1097" spans="1:8" x14ac:dyDescent="0.25">
      <c r="A1097" s="5">
        <v>42754</v>
      </c>
      <c r="B1097">
        <v>28546021.734999999</v>
      </c>
      <c r="C1097">
        <v>7176689.7699999996</v>
      </c>
      <c r="D1097">
        <v>18553624.84</v>
      </c>
      <c r="E1097">
        <v>395236.25899999996</v>
      </c>
      <c r="F1097">
        <v>26125550.869000003</v>
      </c>
      <c r="G1097">
        <f t="shared" si="34"/>
        <v>0.91520811941958691</v>
      </c>
      <c r="H1097">
        <f t="shared" si="35"/>
        <v>0.71017162214234186</v>
      </c>
    </row>
    <row r="1098" spans="1:8" x14ac:dyDescent="0.25">
      <c r="A1098" s="5">
        <v>42755</v>
      </c>
      <c r="B1098">
        <v>29610381.925000004</v>
      </c>
      <c r="C1098">
        <v>7501411.0199999996</v>
      </c>
      <c r="D1098">
        <v>19340699.140000001</v>
      </c>
      <c r="E1098">
        <v>410397.77500000002</v>
      </c>
      <c r="F1098">
        <v>27252507.934999999</v>
      </c>
      <c r="G1098">
        <f t="shared" si="34"/>
        <v>0.92037002440656612</v>
      </c>
      <c r="H1098">
        <f t="shared" si="35"/>
        <v>0.70968511177501659</v>
      </c>
    </row>
    <row r="1099" spans="1:8" x14ac:dyDescent="0.25">
      <c r="A1099" s="5">
        <v>42756</v>
      </c>
      <c r="B1099">
        <v>30703064.880000003</v>
      </c>
      <c r="C1099">
        <v>7848846.0699999994</v>
      </c>
      <c r="D1099">
        <v>20090621.890000001</v>
      </c>
      <c r="E1099">
        <v>427522.34699999995</v>
      </c>
      <c r="F1099">
        <v>28366990.307</v>
      </c>
      <c r="G1099">
        <f t="shared" si="34"/>
        <v>0.92391396161489647</v>
      </c>
      <c r="H1099">
        <f t="shared" si="35"/>
        <v>0.7082394597583489</v>
      </c>
    </row>
    <row r="1100" spans="1:8" x14ac:dyDescent="0.25">
      <c r="A1100" s="5">
        <v>42757</v>
      </c>
      <c r="B1100">
        <v>31815798.659999996</v>
      </c>
      <c r="C1100">
        <v>8198622.0700000003</v>
      </c>
      <c r="D1100">
        <v>20893692.419999998</v>
      </c>
      <c r="E1100">
        <v>443471.96799999999</v>
      </c>
      <c r="F1100">
        <v>29535786.457999997</v>
      </c>
      <c r="G1100">
        <f t="shared" si="34"/>
        <v>0.92833710615391485</v>
      </c>
      <c r="H1100">
        <f t="shared" si="35"/>
        <v>0.70740260970233215</v>
      </c>
    </row>
    <row r="1101" spans="1:8" x14ac:dyDescent="0.25">
      <c r="A1101" s="5">
        <v>42758</v>
      </c>
      <c r="B1101">
        <v>32912464.780000001</v>
      </c>
      <c r="C1101">
        <v>8543938.1199999992</v>
      </c>
      <c r="D1101">
        <v>21682400.32</v>
      </c>
      <c r="E1101">
        <v>461215.27600000001</v>
      </c>
      <c r="F1101">
        <v>30687553.715999998</v>
      </c>
      <c r="G1101">
        <f t="shared" si="34"/>
        <v>0.93239913574166522</v>
      </c>
      <c r="H1101">
        <f t="shared" si="35"/>
        <v>0.70655355981324586</v>
      </c>
    </row>
    <row r="1102" spans="1:8" x14ac:dyDescent="0.25">
      <c r="A1102" s="5">
        <v>42759</v>
      </c>
      <c r="B1102">
        <v>34021402.5</v>
      </c>
      <c r="C1102">
        <v>8877500.0199999996</v>
      </c>
      <c r="D1102">
        <v>22519122.98</v>
      </c>
      <c r="E1102">
        <v>478884.576</v>
      </c>
      <c r="F1102">
        <v>31875507.576000001</v>
      </c>
      <c r="G1102">
        <f t="shared" si="34"/>
        <v>0.93692514810346228</v>
      </c>
      <c r="H1102">
        <f t="shared" si="35"/>
        <v>0.70647103975703607</v>
      </c>
    </row>
    <row r="1103" spans="1:8" x14ac:dyDescent="0.25">
      <c r="A1103" s="5">
        <v>42760</v>
      </c>
      <c r="B1103">
        <v>35140941.380000003</v>
      </c>
      <c r="C1103">
        <v>9226446.9699999988</v>
      </c>
      <c r="D1103">
        <v>23372356.989999998</v>
      </c>
      <c r="E1103">
        <v>496399.18</v>
      </c>
      <c r="F1103">
        <v>33095203.140000001</v>
      </c>
      <c r="G1103">
        <f t="shared" si="34"/>
        <v>0.94178476273932987</v>
      </c>
      <c r="H1103">
        <f t="shared" si="35"/>
        <v>0.70621584920115998</v>
      </c>
    </row>
    <row r="1104" spans="1:8" x14ac:dyDescent="0.25">
      <c r="A1104" s="5">
        <v>42761</v>
      </c>
      <c r="B1104">
        <v>36229710.825000003</v>
      </c>
      <c r="C1104">
        <v>9573564.5700000003</v>
      </c>
      <c r="D1104">
        <v>24212476.330000006</v>
      </c>
      <c r="E1104">
        <v>515867.34399999992</v>
      </c>
      <c r="F1104">
        <v>34301908.244000003</v>
      </c>
      <c r="G1104">
        <f t="shared" si="34"/>
        <v>0.94678945713058971</v>
      </c>
      <c r="H1104">
        <f t="shared" si="35"/>
        <v>0.70586383001695496</v>
      </c>
    </row>
    <row r="1105" spans="1:8" x14ac:dyDescent="0.25">
      <c r="A1105" s="5">
        <v>42762</v>
      </c>
      <c r="B1105">
        <v>37162165.515000001</v>
      </c>
      <c r="C1105">
        <v>9901322.7199999988</v>
      </c>
      <c r="D1105">
        <v>25008674.009999998</v>
      </c>
      <c r="E1105">
        <v>536225.69400000002</v>
      </c>
      <c r="F1105">
        <v>35446222.424000002</v>
      </c>
      <c r="G1105">
        <f t="shared" si="34"/>
        <v>0.95382553553539873</v>
      </c>
      <c r="H1105">
        <f t="shared" si="35"/>
        <v>0.70553848336366232</v>
      </c>
    </row>
    <row r="1106" spans="1:8" x14ac:dyDescent="0.25">
      <c r="A1106" s="5">
        <v>42763</v>
      </c>
      <c r="B1106">
        <v>38037360.959999993</v>
      </c>
      <c r="C1106">
        <v>10203150.619999999</v>
      </c>
      <c r="D1106">
        <v>25688020.759999998</v>
      </c>
      <c r="E1106">
        <v>554952.02899999998</v>
      </c>
      <c r="F1106">
        <v>36446123.409000002</v>
      </c>
      <c r="G1106">
        <f t="shared" si="34"/>
        <v>0.95816645763954722</v>
      </c>
      <c r="H1106">
        <f t="shared" si="35"/>
        <v>0.70482175763188581</v>
      </c>
    </row>
    <row r="1107" spans="1:8" x14ac:dyDescent="0.25">
      <c r="A1107" s="5">
        <v>42764</v>
      </c>
      <c r="B1107">
        <v>39009837.629999995</v>
      </c>
      <c r="C1107">
        <v>10511359.67</v>
      </c>
      <c r="D1107">
        <v>26392627.530000001</v>
      </c>
      <c r="E1107">
        <v>573141.60400000005</v>
      </c>
      <c r="F1107">
        <v>37477128.803999998</v>
      </c>
      <c r="G1107">
        <f t="shared" si="34"/>
        <v>0.96070968455348582</v>
      </c>
      <c r="H1107">
        <f t="shared" si="35"/>
        <v>0.70423291143859112</v>
      </c>
    </row>
    <row r="1108" spans="1:8" x14ac:dyDescent="0.25">
      <c r="A1108" s="5">
        <v>42765</v>
      </c>
      <c r="B1108">
        <v>40032178.809999995</v>
      </c>
      <c r="C1108">
        <v>10823035.57</v>
      </c>
      <c r="D1108">
        <v>27168506.250000007</v>
      </c>
      <c r="E1108">
        <v>593312.67500000005</v>
      </c>
      <c r="F1108">
        <v>38584854.495000005</v>
      </c>
      <c r="G1108">
        <f t="shared" si="34"/>
        <v>0.96384597696095298</v>
      </c>
      <c r="H1108">
        <f t="shared" si="35"/>
        <v>0.70412358956856047</v>
      </c>
    </row>
    <row r="1109" spans="1:8" x14ac:dyDescent="0.25">
      <c r="A1109" s="5">
        <v>42766</v>
      </c>
      <c r="B1109">
        <v>41045219.590000004</v>
      </c>
      <c r="C1109">
        <v>11119625.27</v>
      </c>
      <c r="D1109">
        <v>27954022.509999994</v>
      </c>
      <c r="E1109">
        <v>613384.34700000007</v>
      </c>
      <c r="F1109">
        <v>39687032.127000004</v>
      </c>
      <c r="G1109">
        <f t="shared" si="34"/>
        <v>0.96690997206089013</v>
      </c>
      <c r="H1109">
        <f t="shared" si="35"/>
        <v>0.70436162675369796</v>
      </c>
    </row>
    <row r="1110" spans="1:8" x14ac:dyDescent="0.25">
      <c r="A1110" s="5">
        <v>42767</v>
      </c>
      <c r="B1110">
        <v>42075673.575000003</v>
      </c>
      <c r="C1110">
        <v>11427419.82</v>
      </c>
      <c r="D1110">
        <v>28743187.220000006</v>
      </c>
      <c r="E1110">
        <v>633045.08799999999</v>
      </c>
      <c r="F1110">
        <v>40803652.128000006</v>
      </c>
      <c r="G1110">
        <f t="shared" si="34"/>
        <v>0.96976824518964344</v>
      </c>
      <c r="H1110">
        <f t="shared" si="35"/>
        <v>0.70442682752596186</v>
      </c>
    </row>
    <row r="1111" spans="1:8" x14ac:dyDescent="0.25">
      <c r="A1111" s="5">
        <v>42768</v>
      </c>
      <c r="B1111">
        <v>43168468.414999999</v>
      </c>
      <c r="C1111">
        <v>11730000</v>
      </c>
      <c r="D1111">
        <v>29600000</v>
      </c>
      <c r="E1111">
        <v>652659.50200000009</v>
      </c>
      <c r="F1111">
        <v>41988573.392000005</v>
      </c>
      <c r="G1111">
        <f t="shared" si="34"/>
        <v>0.97266766539741289</v>
      </c>
      <c r="H1111">
        <f t="shared" si="35"/>
        <v>0.70495369594146839</v>
      </c>
    </row>
    <row r="1112" spans="1:8" x14ac:dyDescent="0.25">
      <c r="A1112" s="5">
        <v>42769</v>
      </c>
      <c r="B1112">
        <v>44254601.039999999</v>
      </c>
      <c r="C1112">
        <v>12044040.52</v>
      </c>
      <c r="D1112">
        <v>30487881.260000002</v>
      </c>
      <c r="E1112">
        <v>671742.24900000007</v>
      </c>
      <c r="F1112">
        <v>43203664.028999999</v>
      </c>
      <c r="G1112">
        <f t="shared" si="34"/>
        <v>0.97625248027769818</v>
      </c>
      <c r="H1112">
        <f t="shared" si="35"/>
        <v>0.70567813969517346</v>
      </c>
    </row>
    <row r="1113" spans="1:8" x14ac:dyDescent="0.25">
      <c r="A1113" s="5">
        <v>42770</v>
      </c>
      <c r="B1113">
        <v>45311569.900000006</v>
      </c>
      <c r="C1113">
        <v>12384550.969999999</v>
      </c>
      <c r="D1113">
        <v>31305626.730000004</v>
      </c>
      <c r="E1113">
        <v>682360.9</v>
      </c>
      <c r="F1113">
        <v>44372538.599999994</v>
      </c>
      <c r="G1113">
        <f t="shared" si="34"/>
        <v>0.97927612523528984</v>
      </c>
      <c r="H1113">
        <f t="shared" si="35"/>
        <v>0.70551804601957135</v>
      </c>
    </row>
    <row r="1114" spans="1:8" x14ac:dyDescent="0.25">
      <c r="A1114" s="5">
        <v>42771</v>
      </c>
      <c r="B1114">
        <v>46348933.605000012</v>
      </c>
      <c r="C1114">
        <v>12703075.17</v>
      </c>
      <c r="D1114">
        <v>32134432.230000004</v>
      </c>
      <c r="E1114">
        <v>695383.17300000007</v>
      </c>
      <c r="F1114">
        <v>45532890.572999999</v>
      </c>
      <c r="G1114">
        <f t="shared" si="34"/>
        <v>0.98239348851141683</v>
      </c>
      <c r="H1114">
        <f t="shared" si="35"/>
        <v>0.70574109892015102</v>
      </c>
    </row>
    <row r="1115" spans="1:8" x14ac:dyDescent="0.25">
      <c r="A1115" s="5">
        <v>42772</v>
      </c>
      <c r="B1115">
        <v>47378856.810000002</v>
      </c>
      <c r="C1115">
        <v>13026840.92</v>
      </c>
      <c r="D1115">
        <v>32960172.030000001</v>
      </c>
      <c r="E1115">
        <v>708062.51699999999</v>
      </c>
      <c r="F1115">
        <v>46695075.466999993</v>
      </c>
      <c r="G1115">
        <f t="shared" si="34"/>
        <v>0.9855677956574147</v>
      </c>
      <c r="H1115">
        <f t="shared" si="35"/>
        <v>0.7058597014859388</v>
      </c>
    </row>
    <row r="1116" spans="1:8" x14ac:dyDescent="0.25">
      <c r="A1116" s="5">
        <v>42773</v>
      </c>
      <c r="B1116">
        <v>48389553.95000001</v>
      </c>
      <c r="C1116">
        <v>13327809.57</v>
      </c>
      <c r="D1116">
        <v>33759660.68</v>
      </c>
      <c r="E1116">
        <v>722180.90700000012</v>
      </c>
      <c r="F1116">
        <v>47809651.157000005</v>
      </c>
      <c r="G1116">
        <f t="shared" si="34"/>
        <v>0.98801595084758975</v>
      </c>
      <c r="H1116">
        <f t="shared" si="35"/>
        <v>0.7061264799682001</v>
      </c>
    </row>
    <row r="1117" spans="1:8" x14ac:dyDescent="0.25">
      <c r="A1117" s="5">
        <v>42774</v>
      </c>
      <c r="B1117">
        <v>49432462.419999994</v>
      </c>
      <c r="C1117">
        <v>13647915.619999999</v>
      </c>
      <c r="D1117">
        <v>34575859.190000005</v>
      </c>
      <c r="E1117">
        <v>735395.58799999999</v>
      </c>
      <c r="F1117">
        <v>48959170.398000002</v>
      </c>
      <c r="G1117">
        <f t="shared" si="34"/>
        <v>0.99042548157972199</v>
      </c>
      <c r="H1117">
        <f t="shared" si="35"/>
        <v>0.7062182408101515</v>
      </c>
    </row>
    <row r="1118" spans="1:8" x14ac:dyDescent="0.25">
      <c r="A1118" s="5">
        <v>42775</v>
      </c>
      <c r="B1118">
        <v>50510223.179999992</v>
      </c>
      <c r="C1118">
        <v>13979316.67</v>
      </c>
      <c r="D1118">
        <v>35414873.100000009</v>
      </c>
      <c r="E1118">
        <v>750221.75899999996</v>
      </c>
      <c r="F1118">
        <v>50144411.528999999</v>
      </c>
      <c r="G1118">
        <f t="shared" si="34"/>
        <v>0.99275767106202695</v>
      </c>
      <c r="H1118">
        <f t="shared" si="35"/>
        <v>0.70625762712398243</v>
      </c>
    </row>
    <row r="1119" spans="1:8" x14ac:dyDescent="0.25">
      <c r="A1119" s="5">
        <v>42776</v>
      </c>
      <c r="B1119">
        <v>51607183.350000001</v>
      </c>
      <c r="C1119">
        <v>14322244.52</v>
      </c>
      <c r="D1119">
        <v>36272636.399999999</v>
      </c>
      <c r="E1119">
        <v>766207.98400000005</v>
      </c>
      <c r="F1119">
        <v>51361088.903999999</v>
      </c>
      <c r="G1119">
        <f t="shared" si="34"/>
        <v>0.99523139163920282</v>
      </c>
      <c r="H1119">
        <f t="shared" si="35"/>
        <v>0.7062279475382206</v>
      </c>
    </row>
    <row r="1120" spans="1:8" x14ac:dyDescent="0.25">
      <c r="A1120" s="5">
        <v>42777</v>
      </c>
      <c r="B1120">
        <v>52719546.194999993</v>
      </c>
      <c r="C1120">
        <v>14670670.719999999</v>
      </c>
      <c r="D1120">
        <v>37181131.060000002</v>
      </c>
      <c r="E1120">
        <v>784301.43299999996</v>
      </c>
      <c r="F1120">
        <v>52636103.213</v>
      </c>
      <c r="G1120">
        <f t="shared" si="34"/>
        <v>0.99841722875057848</v>
      </c>
      <c r="H1120">
        <f t="shared" si="35"/>
        <v>0.70638076890952395</v>
      </c>
    </row>
    <row r="1121" spans="1:8" x14ac:dyDescent="0.25">
      <c r="A1121" s="5">
        <v>42778</v>
      </c>
      <c r="B1121">
        <v>53813126.405000001</v>
      </c>
      <c r="C1121">
        <v>15013156.57</v>
      </c>
      <c r="D1121">
        <v>38069933.579999998</v>
      </c>
      <c r="E1121">
        <v>799331.24800000002</v>
      </c>
      <c r="F1121">
        <v>53882421.398000002</v>
      </c>
      <c r="G1121">
        <f t="shared" si="34"/>
        <v>1.0012876968433033</v>
      </c>
      <c r="H1121">
        <f t="shared" si="35"/>
        <v>0.70653717097823432</v>
      </c>
    </row>
    <row r="1122" spans="1:8" x14ac:dyDescent="0.25">
      <c r="A1122" s="5">
        <v>42779</v>
      </c>
      <c r="B1122">
        <v>54916684.440000005</v>
      </c>
      <c r="C1122">
        <v>15363419.82</v>
      </c>
      <c r="D1122">
        <v>38952736.329999998</v>
      </c>
      <c r="E1122">
        <v>819751.64599999995</v>
      </c>
      <c r="F1122">
        <v>55135907.795999996</v>
      </c>
      <c r="G1122">
        <f t="shared" si="34"/>
        <v>1.0039919262831591</v>
      </c>
      <c r="H1122">
        <f t="shared" si="35"/>
        <v>0.70648580729137722</v>
      </c>
    </row>
    <row r="1123" spans="1:8" x14ac:dyDescent="0.25">
      <c r="A1123" s="5">
        <v>42780</v>
      </c>
      <c r="B1123">
        <v>56009476.460000001</v>
      </c>
      <c r="C1123">
        <v>15701675.57</v>
      </c>
      <c r="D1123">
        <v>39847717.88000001</v>
      </c>
      <c r="E1123">
        <v>839134.54799999995</v>
      </c>
      <c r="F1123">
        <v>56388527.998000003</v>
      </c>
      <c r="G1123">
        <f t="shared" si="34"/>
        <v>1.006767632228641</v>
      </c>
      <c r="H1123">
        <f t="shared" si="35"/>
        <v>0.70666355896740796</v>
      </c>
    </row>
    <row r="1124" spans="1:8" x14ac:dyDescent="0.25">
      <c r="A1124" s="5">
        <v>42781</v>
      </c>
      <c r="B1124">
        <v>57116487.32</v>
      </c>
      <c r="C1124">
        <v>16019206.869999999</v>
      </c>
      <c r="D1124">
        <v>40809246.859999999</v>
      </c>
      <c r="E1124">
        <v>857284.22900000005</v>
      </c>
      <c r="F1124">
        <v>57685737.958999999</v>
      </c>
      <c r="G1124">
        <f t="shared" si="34"/>
        <v>1.0099664854354702</v>
      </c>
      <c r="H1124">
        <f t="shared" si="35"/>
        <v>0.70744083899914867</v>
      </c>
    </row>
    <row r="1125" spans="1:8" x14ac:dyDescent="0.25">
      <c r="A1125" s="5">
        <v>42782</v>
      </c>
      <c r="B1125">
        <v>58194569.975000001</v>
      </c>
      <c r="C1125">
        <v>16340708.619999999</v>
      </c>
      <c r="D1125">
        <v>41717862.260000005</v>
      </c>
      <c r="E1125">
        <v>875616.03899999999</v>
      </c>
      <c r="F1125">
        <v>58934186.919</v>
      </c>
      <c r="G1125">
        <f t="shared" si="34"/>
        <v>1.0127093806916647</v>
      </c>
      <c r="H1125">
        <f t="shared" si="35"/>
        <v>0.70787202540585892</v>
      </c>
    </row>
    <row r="1126" spans="1:8" x14ac:dyDescent="0.25">
      <c r="A1126" s="5">
        <v>42783</v>
      </c>
      <c r="B1126">
        <v>59241957.619999997</v>
      </c>
      <c r="C1126">
        <v>16661130.169999998</v>
      </c>
      <c r="D1126" s="35">
        <v>42608229.530000001</v>
      </c>
      <c r="E1126">
        <v>894482.53700000001</v>
      </c>
      <c r="F1126">
        <v>60163842.237000003</v>
      </c>
      <c r="G1126">
        <f t="shared" si="34"/>
        <v>1.0155613462828712</v>
      </c>
      <c r="H1126">
        <f t="shared" si="35"/>
        <v>0.70820326537915956</v>
      </c>
    </row>
    <row r="1127" spans="1:8" x14ac:dyDescent="0.25">
      <c r="A1127" s="5">
        <v>42784</v>
      </c>
      <c r="B1127">
        <v>60316629.280000001</v>
      </c>
      <c r="C1127">
        <v>16990529.52</v>
      </c>
      <c r="D1127" s="35">
        <v>43490817.749999993</v>
      </c>
      <c r="E1127">
        <v>916912.49400000006</v>
      </c>
      <c r="F1127">
        <v>61398259.763999999</v>
      </c>
      <c r="G1127">
        <f t="shared" si="34"/>
        <v>1.0179325419359706</v>
      </c>
      <c r="H1127">
        <f t="shared" si="35"/>
        <v>0.70833958351862314</v>
      </c>
    </row>
    <row r="1128" spans="1:8" x14ac:dyDescent="0.25">
      <c r="A1128" s="5">
        <v>42785</v>
      </c>
      <c r="B1128">
        <v>61405579.585000008</v>
      </c>
      <c r="C1128">
        <v>17340966.369999997</v>
      </c>
      <c r="D1128">
        <v>44382203.849999994</v>
      </c>
      <c r="E1128">
        <v>940677.91100000008</v>
      </c>
      <c r="F1128">
        <v>62663848.13099999</v>
      </c>
      <c r="G1128">
        <f t="shared" si="34"/>
        <v>1.0204911109789012</v>
      </c>
      <c r="H1128">
        <f t="shared" si="35"/>
        <v>0.70825851226401126</v>
      </c>
    </row>
    <row r="1129" spans="1:8" x14ac:dyDescent="0.25">
      <c r="A1129" s="5">
        <v>42786</v>
      </c>
      <c r="B1129">
        <v>62491861.215000004</v>
      </c>
      <c r="C1129">
        <v>17697340.57</v>
      </c>
      <c r="D1129">
        <v>45282859.959999993</v>
      </c>
      <c r="E1129">
        <v>966191.2209999999</v>
      </c>
      <c r="F1129">
        <v>63946391.751000002</v>
      </c>
      <c r="G1129">
        <f t="shared" si="34"/>
        <v>1.0232755195271872</v>
      </c>
      <c r="H1129">
        <f t="shared" si="35"/>
        <v>0.70813784359133691</v>
      </c>
    </row>
    <row r="1130" spans="1:8" x14ac:dyDescent="0.25">
      <c r="A1130" s="5">
        <v>42787</v>
      </c>
      <c r="B1130">
        <v>63556049.569999993</v>
      </c>
      <c r="C1130">
        <v>18024621.57</v>
      </c>
      <c r="D1130">
        <v>46218795.089999996</v>
      </c>
      <c r="E1130">
        <v>984454.9709999999</v>
      </c>
      <c r="F1130">
        <v>65227871.630999997</v>
      </c>
      <c r="G1130">
        <f t="shared" si="34"/>
        <v>1.0263046881030369</v>
      </c>
      <c r="H1130">
        <f t="shared" si="35"/>
        <v>0.70857432466084325</v>
      </c>
    </row>
    <row r="1131" spans="1:8" x14ac:dyDescent="0.25">
      <c r="A1131" s="5">
        <v>42788</v>
      </c>
      <c r="B1131">
        <v>64569950.079999991</v>
      </c>
      <c r="C1131">
        <v>18355266.719999999</v>
      </c>
      <c r="D1131">
        <v>47076158.370000005</v>
      </c>
      <c r="E1131">
        <v>1003356.8969999999</v>
      </c>
      <c r="F1131">
        <v>66434781.987000003</v>
      </c>
      <c r="G1131">
        <f t="shared" si="34"/>
        <v>1.0288808014361099</v>
      </c>
      <c r="H1131">
        <f t="shared" si="35"/>
        <v>0.70860710251464198</v>
      </c>
    </row>
    <row r="1132" spans="1:8" x14ac:dyDescent="0.25">
      <c r="A1132" s="5">
        <v>42789</v>
      </c>
      <c r="B1132">
        <v>65564888.289999999</v>
      </c>
      <c r="C1132">
        <v>18684089.969999999</v>
      </c>
      <c r="D1132">
        <v>47889802.729999997</v>
      </c>
      <c r="E1132">
        <v>1019506.129</v>
      </c>
      <c r="F1132">
        <v>67593398.828999996</v>
      </c>
      <c r="G1132">
        <f t="shared" si="34"/>
        <v>1.0309389765148032</v>
      </c>
      <c r="H1132">
        <f t="shared" si="35"/>
        <v>0.70849821964350679</v>
      </c>
    </row>
    <row r="1133" spans="1:8" x14ac:dyDescent="0.25">
      <c r="A1133" s="5">
        <v>42790</v>
      </c>
      <c r="B1133">
        <v>66591128.190000005</v>
      </c>
      <c r="C1133">
        <v>19012942.919999998</v>
      </c>
      <c r="D1133">
        <v>48738667.93</v>
      </c>
      <c r="E1133">
        <v>1040444.098</v>
      </c>
      <c r="F1133">
        <v>68792054.947999984</v>
      </c>
      <c r="G1133">
        <f t="shared" si="34"/>
        <v>1.0330513511007084</v>
      </c>
      <c r="H1133">
        <f t="shared" si="35"/>
        <v>0.70849268809954336</v>
      </c>
    </row>
    <row r="1134" spans="1:8" x14ac:dyDescent="0.25">
      <c r="A1134" s="5">
        <v>42791</v>
      </c>
      <c r="B1134">
        <v>67606232.910000011</v>
      </c>
      <c r="C1134">
        <v>19349622.669999998</v>
      </c>
      <c r="D1134">
        <v>49586883.359999992</v>
      </c>
      <c r="E1134">
        <v>1060780.8810000001</v>
      </c>
      <c r="F1134">
        <v>69997286.910999998</v>
      </c>
      <c r="G1134">
        <f t="shared" si="34"/>
        <v>1.0353673603465385</v>
      </c>
      <c r="H1134">
        <f t="shared" si="35"/>
        <v>0.70841150490659188</v>
      </c>
    </row>
    <row r="1135" spans="1:8" x14ac:dyDescent="0.25">
      <c r="A1135" s="5">
        <v>42792</v>
      </c>
      <c r="B1135">
        <v>68582043.079999998</v>
      </c>
      <c r="C1135">
        <v>19672488.619999997</v>
      </c>
      <c r="D1135">
        <v>50395485.859999999</v>
      </c>
      <c r="E1135">
        <v>1077223.0449999999</v>
      </c>
      <c r="F1135">
        <v>71145197.525000006</v>
      </c>
      <c r="G1135">
        <f t="shared" si="34"/>
        <v>1.0373735504206272</v>
      </c>
      <c r="H1135">
        <f t="shared" si="35"/>
        <v>0.70834698072615965</v>
      </c>
    </row>
    <row r="1136" spans="1:8" x14ac:dyDescent="0.25">
      <c r="A1136" s="5">
        <v>42793</v>
      </c>
      <c r="B1136">
        <v>69558995.680000007</v>
      </c>
      <c r="C1136">
        <v>19988505.119999997</v>
      </c>
      <c r="D1136">
        <v>51211738.310000002</v>
      </c>
      <c r="E1136">
        <v>1093149.5660000001</v>
      </c>
      <c r="F1136">
        <v>72293392.995999992</v>
      </c>
      <c r="G1136">
        <f t="shared" si="34"/>
        <v>1.0393104772325832</v>
      </c>
      <c r="H1136">
        <f t="shared" si="35"/>
        <v>0.70838753290820866</v>
      </c>
    </row>
    <row r="1137" spans="1:8" x14ac:dyDescent="0.25">
      <c r="A1137" s="5">
        <v>42794</v>
      </c>
      <c r="B1137">
        <v>70539183.330000013</v>
      </c>
      <c r="C1137">
        <v>20309954.07</v>
      </c>
      <c r="D1137">
        <v>52037958.619999997</v>
      </c>
      <c r="E1137">
        <v>1107730.7069999999</v>
      </c>
      <c r="F1137">
        <v>73455643.396999985</v>
      </c>
      <c r="G1137">
        <f t="shared" si="34"/>
        <v>1.0413452485458479</v>
      </c>
      <c r="H1137">
        <f t="shared" si="35"/>
        <v>0.70842696644496739</v>
      </c>
    </row>
    <row r="1138" spans="1:8" x14ac:dyDescent="0.25">
      <c r="A1138" s="5">
        <v>42795</v>
      </c>
      <c r="B1138">
        <v>71503689.645000011</v>
      </c>
      <c r="C1138">
        <v>20593186.669999998</v>
      </c>
      <c r="D1138">
        <v>52848214.059999987</v>
      </c>
      <c r="E1138">
        <v>1123239.0079999999</v>
      </c>
      <c r="F1138">
        <v>74564639.738000005</v>
      </c>
      <c r="G1138">
        <f t="shared" si="34"/>
        <v>1.0428082817571644</v>
      </c>
      <c r="H1138">
        <f t="shared" si="35"/>
        <v>0.70875704953037166</v>
      </c>
    </row>
    <row r="1139" spans="1:8" x14ac:dyDescent="0.25">
      <c r="A1139" s="5">
        <v>42796</v>
      </c>
      <c r="B1139">
        <v>72391525.814999998</v>
      </c>
      <c r="C1139">
        <v>20869237.469999999</v>
      </c>
      <c r="D1139">
        <v>53616070.439999998</v>
      </c>
      <c r="E1139">
        <v>1139581.48</v>
      </c>
      <c r="F1139">
        <v>75624889.389999986</v>
      </c>
      <c r="G1139">
        <f t="shared" si="34"/>
        <v>1.044664945773667</v>
      </c>
      <c r="H1139">
        <f t="shared" si="35"/>
        <v>0.708973869217847</v>
      </c>
    </row>
    <row r="1140" spans="1:8" x14ac:dyDescent="0.25">
      <c r="A1140" s="5">
        <v>42797</v>
      </c>
      <c r="B1140">
        <v>73323412.969999999</v>
      </c>
      <c r="C1140">
        <v>21168343.27</v>
      </c>
      <c r="D1140">
        <v>54375304.460000008</v>
      </c>
      <c r="E1140">
        <v>1156209.787</v>
      </c>
      <c r="F1140">
        <v>76699857.517000005</v>
      </c>
      <c r="G1140">
        <f t="shared" si="34"/>
        <v>1.0460486549962078</v>
      </c>
      <c r="H1140">
        <f t="shared" si="35"/>
        <v>0.70893618606720477</v>
      </c>
    </row>
    <row r="1141" spans="1:8" x14ac:dyDescent="0.25">
      <c r="A1141" s="5">
        <v>42798</v>
      </c>
      <c r="B1141">
        <v>74309426.430000007</v>
      </c>
      <c r="C1141">
        <v>21470345.77</v>
      </c>
      <c r="D1141">
        <v>55199006.75</v>
      </c>
      <c r="E1141">
        <v>1176696.8339999998</v>
      </c>
      <c r="F1141">
        <v>77846049.354000002</v>
      </c>
      <c r="G1141">
        <f t="shared" si="34"/>
        <v>1.0475931936755227</v>
      </c>
      <c r="H1141">
        <f t="shared" si="35"/>
        <v>0.70907910174074473</v>
      </c>
    </row>
    <row r="1142" spans="1:8" x14ac:dyDescent="0.25">
      <c r="A1142" s="5">
        <v>42799</v>
      </c>
      <c r="B1142">
        <v>75243796.739999995</v>
      </c>
      <c r="C1142">
        <v>21780330.719999999</v>
      </c>
      <c r="D1142">
        <v>55983469.579999998</v>
      </c>
      <c r="E1142">
        <v>1194752.7879999999</v>
      </c>
      <c r="F1142">
        <v>78958553.088</v>
      </c>
      <c r="G1142">
        <f t="shared" si="34"/>
        <v>1.049369602664205</v>
      </c>
      <c r="H1142">
        <f t="shared" si="35"/>
        <v>0.70902349891855199</v>
      </c>
    </row>
    <row r="1143" spans="1:8" x14ac:dyDescent="0.25">
      <c r="A1143" s="5">
        <v>42800</v>
      </c>
      <c r="B1143">
        <v>76179142.609999999</v>
      </c>
      <c r="C1143">
        <v>22093575.93</v>
      </c>
      <c r="D1143">
        <v>56752725.710000008</v>
      </c>
      <c r="E1143">
        <v>1210881.4530000002</v>
      </c>
      <c r="F1143">
        <v>80057183.09300001</v>
      </c>
      <c r="G1143">
        <f t="shared" si="34"/>
        <v>1.0509068538990218</v>
      </c>
      <c r="H1143">
        <f t="shared" si="35"/>
        <v>0.70890235600810592</v>
      </c>
    </row>
    <row r="1144" spans="1:8" x14ac:dyDescent="0.25">
      <c r="A1144" s="5">
        <v>42801</v>
      </c>
      <c r="B1144">
        <v>77104084.430000007</v>
      </c>
      <c r="C1144">
        <v>22407088.080000002</v>
      </c>
      <c r="D1144">
        <v>57536433.68</v>
      </c>
      <c r="E1144">
        <v>1226585.3899999999</v>
      </c>
      <c r="F1144">
        <v>81170107.150000006</v>
      </c>
      <c r="G1144">
        <f t="shared" si="34"/>
        <v>1.052734206625479</v>
      </c>
      <c r="H1144">
        <f t="shared" si="35"/>
        <v>0.70883771994626465</v>
      </c>
    </row>
    <row r="1145" spans="1:8" x14ac:dyDescent="0.25">
      <c r="A1145" s="5">
        <v>42802</v>
      </c>
      <c r="B1145">
        <v>77975307.534999996</v>
      </c>
      <c r="C1145">
        <v>22714598.380000003</v>
      </c>
      <c r="D1145">
        <v>58257864.069999993</v>
      </c>
      <c r="E1145">
        <v>1246848.906</v>
      </c>
      <c r="F1145">
        <v>82219311.356000006</v>
      </c>
      <c r="G1145">
        <f t="shared" si="34"/>
        <v>1.0544275355258463</v>
      </c>
      <c r="H1145">
        <f t="shared" si="35"/>
        <v>0.7085666750205466</v>
      </c>
    </row>
    <row r="1146" spans="1:8" x14ac:dyDescent="0.25">
      <c r="A1146" s="5">
        <v>42803</v>
      </c>
      <c r="B1146">
        <v>78828011.359999999</v>
      </c>
      <c r="C1146">
        <v>23016629.780000001</v>
      </c>
      <c r="D1146">
        <v>58937071.170000002</v>
      </c>
      <c r="E1146">
        <v>1263159.9730000002</v>
      </c>
      <c r="F1146">
        <v>83216860.923000008</v>
      </c>
      <c r="G1146">
        <f t="shared" si="34"/>
        <v>1.0556762689719084</v>
      </c>
      <c r="H1146">
        <f t="shared" si="35"/>
        <v>0.70823473171541607</v>
      </c>
    </row>
    <row r="1147" spans="1:8" x14ac:dyDescent="0.25">
      <c r="A1147" s="5">
        <v>42804</v>
      </c>
      <c r="B1147">
        <v>79681418</v>
      </c>
      <c r="C1147">
        <v>23332037.130000003</v>
      </c>
      <c r="D1147">
        <v>59586520.520000011</v>
      </c>
      <c r="E1147">
        <v>1278267.1340000001</v>
      </c>
      <c r="F1147">
        <v>84196824.783999994</v>
      </c>
      <c r="G1147">
        <f t="shared" si="34"/>
        <v>1.0566682533686838</v>
      </c>
      <c r="H1147">
        <f t="shared" si="35"/>
        <v>0.7077050788181658</v>
      </c>
    </row>
    <row r="1148" spans="1:8" x14ac:dyDescent="0.25">
      <c r="A1148" s="5">
        <v>42805</v>
      </c>
      <c r="B1148">
        <v>80463583.700000018</v>
      </c>
      <c r="C1148">
        <v>23653144.380000003</v>
      </c>
      <c r="D1148">
        <v>60207649.730000004</v>
      </c>
      <c r="E1148">
        <v>1293961.0729999999</v>
      </c>
      <c r="F1148">
        <v>85154755.182999998</v>
      </c>
      <c r="G1148">
        <f t="shared" si="34"/>
        <v>1.05830179650574</v>
      </c>
      <c r="H1148">
        <f t="shared" si="35"/>
        <v>0.70703802272241933</v>
      </c>
    </row>
    <row r="1149" spans="1:8" x14ac:dyDescent="0.25">
      <c r="A1149" s="5">
        <v>42806</v>
      </c>
      <c r="B1149">
        <v>81271568.030000001</v>
      </c>
      <c r="C1149">
        <v>23964880.579999998</v>
      </c>
      <c r="D1149">
        <v>60807762.210000001</v>
      </c>
      <c r="E1149">
        <v>1308940.7119999998</v>
      </c>
      <c r="F1149">
        <v>86081583.502000004</v>
      </c>
      <c r="G1149">
        <f t="shared" si="34"/>
        <v>1.0591844797460346</v>
      </c>
      <c r="H1149">
        <f t="shared" si="35"/>
        <v>0.70639688230859743</v>
      </c>
    </row>
    <row r="1150" spans="1:8" x14ac:dyDescent="0.25">
      <c r="A1150" s="5">
        <v>42807</v>
      </c>
      <c r="B1150">
        <v>82093575.350000009</v>
      </c>
      <c r="C1150">
        <v>24275365.48</v>
      </c>
      <c r="D1150">
        <v>61423843.799999997</v>
      </c>
      <c r="E1150">
        <v>1325760.317</v>
      </c>
      <c r="F1150">
        <v>87024969.597000003</v>
      </c>
      <c r="G1150">
        <f t="shared" si="34"/>
        <v>1.0600704041208506</v>
      </c>
      <c r="H1150">
        <f t="shared" si="35"/>
        <v>0.7058186183166153</v>
      </c>
    </row>
    <row r="1151" spans="1:8" x14ac:dyDescent="0.25">
      <c r="A1151" s="5">
        <v>42808</v>
      </c>
      <c r="B1151">
        <v>82879246.909999996</v>
      </c>
      <c r="C1151">
        <v>24604558.380000003</v>
      </c>
      <c r="D1151">
        <v>62024520.469999999</v>
      </c>
      <c r="E1151">
        <v>1339304.0390000001</v>
      </c>
      <c r="F1151">
        <v>87968382.888999999</v>
      </c>
      <c r="G1151">
        <f t="shared" si="34"/>
        <v>1.0614042256504379</v>
      </c>
      <c r="H1151">
        <f t="shared" si="35"/>
        <v>0.70507742023931019</v>
      </c>
    </row>
    <row r="1152" spans="1:8" x14ac:dyDescent="0.25">
      <c r="A1152" s="5">
        <v>42809</v>
      </c>
      <c r="B1152">
        <v>83652208.570000008</v>
      </c>
      <c r="C1152">
        <v>24933031.380000003</v>
      </c>
      <c r="D1152">
        <v>62595127.789999992</v>
      </c>
      <c r="E1152">
        <v>1354595.58</v>
      </c>
      <c r="F1152">
        <v>88882754.75</v>
      </c>
      <c r="G1152">
        <f t="shared" si="34"/>
        <v>1.0625272932946306</v>
      </c>
      <c r="H1152">
        <f t="shared" si="35"/>
        <v>0.70424378684100131</v>
      </c>
    </row>
    <row r="1153" spans="1:8" x14ac:dyDescent="0.25">
      <c r="A1153" s="5">
        <v>42810</v>
      </c>
      <c r="B1153">
        <v>84349665.100000009</v>
      </c>
      <c r="C1153">
        <v>25244655.379999999</v>
      </c>
      <c r="D1153">
        <v>63127202.309999995</v>
      </c>
      <c r="E1153">
        <v>1373521.459</v>
      </c>
      <c r="F1153">
        <v>89745379.148999989</v>
      </c>
      <c r="G1153">
        <f t="shared" si="34"/>
        <v>1.0639684110494467</v>
      </c>
      <c r="H1153">
        <f t="shared" si="35"/>
        <v>0.70340337194623581</v>
      </c>
    </row>
    <row r="1154" spans="1:8" x14ac:dyDescent="0.25">
      <c r="A1154" s="5">
        <v>42811</v>
      </c>
      <c r="B1154">
        <v>84963681.890000015</v>
      </c>
      <c r="C1154">
        <v>25551554.630000003</v>
      </c>
      <c r="D1154">
        <v>63554592.970000006</v>
      </c>
      <c r="E1154">
        <v>1394495.45</v>
      </c>
      <c r="F1154">
        <v>90500643.050000012</v>
      </c>
      <c r="G1154">
        <f t="shared" si="34"/>
        <v>1.0651685642245181</v>
      </c>
      <c r="H1154">
        <f t="shared" si="35"/>
        <v>0.70225570590572728</v>
      </c>
    </row>
    <row r="1155" spans="1:8" x14ac:dyDescent="0.25">
      <c r="A1155" s="5">
        <v>42812</v>
      </c>
      <c r="B1155">
        <v>85600986.399999991</v>
      </c>
      <c r="C1155">
        <v>25850308.73</v>
      </c>
      <c r="D1155">
        <v>63963346.980000004</v>
      </c>
      <c r="E1155">
        <v>1414469.7860000001</v>
      </c>
      <c r="F1155">
        <v>91228125.495999992</v>
      </c>
      <c r="G1155">
        <f t="shared" ref="G1155:G1218" si="36">IFERROR(F1155/B1155,"")</f>
        <v>1.065736848752014</v>
      </c>
      <c r="H1155">
        <f t="shared" ref="H1155:H1218" si="37">IFERROR(D1155/F1155,"")</f>
        <v>0.701136262882049</v>
      </c>
    </row>
    <row r="1156" spans="1:8" x14ac:dyDescent="0.25">
      <c r="A1156" s="5">
        <v>42813</v>
      </c>
      <c r="B1156">
        <v>86149705.979999989</v>
      </c>
      <c r="C1156">
        <v>26121164.23</v>
      </c>
      <c r="D1156">
        <v>64334752.639999993</v>
      </c>
      <c r="E1156">
        <v>1436129.8319999999</v>
      </c>
      <c r="F1156">
        <v>91892046.702000007</v>
      </c>
      <c r="G1156">
        <f t="shared" si="36"/>
        <v>1.066655372257836</v>
      </c>
      <c r="H1156">
        <f t="shared" si="37"/>
        <v>0.70011230513379963</v>
      </c>
    </row>
    <row r="1157" spans="1:8" x14ac:dyDescent="0.25">
      <c r="A1157" s="5">
        <v>42814</v>
      </c>
      <c r="B1157">
        <v>86671184.800000012</v>
      </c>
      <c r="C1157">
        <v>26392600.68</v>
      </c>
      <c r="D1157">
        <v>64667141.980000004</v>
      </c>
      <c r="E1157">
        <v>1456700.0730000001</v>
      </c>
      <c r="F1157">
        <v>92516442.732999995</v>
      </c>
      <c r="G1157">
        <f t="shared" si="36"/>
        <v>1.0674417679473096</v>
      </c>
      <c r="H1157">
        <f t="shared" si="37"/>
        <v>0.69897998744534162</v>
      </c>
    </row>
    <row r="1158" spans="1:8" x14ac:dyDescent="0.25">
      <c r="A1158" s="5">
        <v>42815</v>
      </c>
      <c r="B1158">
        <v>87187255.530000001</v>
      </c>
      <c r="C1158">
        <v>26658503.780000001</v>
      </c>
      <c r="D1158">
        <v>64988833.670000002</v>
      </c>
      <c r="E1158">
        <v>1470900.7540000002</v>
      </c>
      <c r="F1158">
        <v>93118238.204000011</v>
      </c>
      <c r="G1158">
        <f t="shared" si="36"/>
        <v>1.0680257984718791</v>
      </c>
      <c r="H1158">
        <f t="shared" si="37"/>
        <v>0.69791734598355326</v>
      </c>
    </row>
    <row r="1159" spans="1:8" x14ac:dyDescent="0.25">
      <c r="A1159" s="5">
        <v>42816</v>
      </c>
      <c r="B1159">
        <v>87696346.269999981</v>
      </c>
      <c r="C1159">
        <v>26919951.23</v>
      </c>
      <c r="D1159">
        <v>65303895.640000001</v>
      </c>
      <c r="E1159">
        <v>1485097.888</v>
      </c>
      <c r="F1159">
        <v>93708944.758000016</v>
      </c>
      <c r="G1159">
        <f t="shared" si="36"/>
        <v>1.068561562068828</v>
      </c>
      <c r="H1159">
        <f t="shared" si="37"/>
        <v>0.69688006634419974</v>
      </c>
    </row>
    <row r="1160" spans="1:8" x14ac:dyDescent="0.25">
      <c r="A1160" s="5">
        <v>42817</v>
      </c>
      <c r="B1160">
        <v>88208025.289999992</v>
      </c>
      <c r="C1160">
        <v>27200669.030000001</v>
      </c>
      <c r="D1160">
        <v>65592574.890000001</v>
      </c>
      <c r="E1160">
        <v>1500312.3630000001</v>
      </c>
      <c r="F1160">
        <v>94293556.282999992</v>
      </c>
      <c r="G1160">
        <f t="shared" si="36"/>
        <v>1.0689906725946161</v>
      </c>
      <c r="H1160">
        <f t="shared" si="37"/>
        <v>0.69562096791788475</v>
      </c>
    </row>
    <row r="1161" spans="1:8" x14ac:dyDescent="0.25">
      <c r="A1161" s="5">
        <v>42818</v>
      </c>
      <c r="B1161">
        <v>88697047.470000014</v>
      </c>
      <c r="C1161">
        <v>27477059.43</v>
      </c>
      <c r="D1161">
        <v>65873284.799999997</v>
      </c>
      <c r="E1161">
        <v>1514761.7510000002</v>
      </c>
      <c r="F1161">
        <v>94865105.981000006</v>
      </c>
      <c r="G1161">
        <f t="shared" si="36"/>
        <v>1.0695407421885854</v>
      </c>
      <c r="H1161">
        <f t="shared" si="37"/>
        <v>0.69438898653835246</v>
      </c>
    </row>
    <row r="1162" spans="1:8" x14ac:dyDescent="0.25">
      <c r="A1162" s="5">
        <v>42819</v>
      </c>
      <c r="B1162">
        <v>89127702.019999996</v>
      </c>
      <c r="C1162">
        <v>27760198.380000003</v>
      </c>
      <c r="D1162">
        <v>66114527.25</v>
      </c>
      <c r="E1162">
        <v>1527584.9720000001</v>
      </c>
      <c r="F1162">
        <v>95402310.602000013</v>
      </c>
      <c r="G1162">
        <f t="shared" si="36"/>
        <v>1.0704002059942264</v>
      </c>
      <c r="H1162">
        <f t="shared" si="37"/>
        <v>0.69300760990807675</v>
      </c>
    </row>
    <row r="1163" spans="1:8" x14ac:dyDescent="0.25">
      <c r="A1163" s="5">
        <v>42820</v>
      </c>
      <c r="B1163">
        <v>89510302.329999998</v>
      </c>
      <c r="C1163">
        <v>28030045.329999998</v>
      </c>
      <c r="D1163">
        <v>66296638.129999995</v>
      </c>
      <c r="E1163">
        <v>1541211.655</v>
      </c>
      <c r="F1163">
        <v>95867895.114999995</v>
      </c>
      <c r="G1163">
        <f t="shared" si="36"/>
        <v>1.0710263804222366</v>
      </c>
      <c r="H1163">
        <f t="shared" si="37"/>
        <v>0.69154160577399471</v>
      </c>
    </row>
    <row r="1164" spans="1:8" x14ac:dyDescent="0.25">
      <c r="A1164" s="5">
        <v>42821</v>
      </c>
      <c r="B1164">
        <v>89846260.669999987</v>
      </c>
      <c r="C1164">
        <v>28284163.330000002</v>
      </c>
      <c r="D1164">
        <v>66461631.470000006</v>
      </c>
      <c r="E1164">
        <v>1554306.432</v>
      </c>
      <c r="F1164">
        <v>96300101.231999993</v>
      </c>
      <c r="G1164">
        <f t="shared" si="36"/>
        <v>1.0718320441370908</v>
      </c>
      <c r="H1164">
        <f t="shared" si="37"/>
        <v>0.69015121084748321</v>
      </c>
    </row>
    <row r="1165" spans="1:8" x14ac:dyDescent="0.25">
      <c r="A1165" s="5">
        <v>42822</v>
      </c>
      <c r="B1165">
        <v>90130954.280000001</v>
      </c>
      <c r="C1165">
        <v>28524143.68</v>
      </c>
      <c r="D1165">
        <v>66538431.519999996</v>
      </c>
      <c r="E1165">
        <v>1566374.8110000002</v>
      </c>
      <c r="F1165">
        <v>96628950.011000007</v>
      </c>
      <c r="G1165">
        <f t="shared" si="36"/>
        <v>1.0720950508391756</v>
      </c>
      <c r="H1165">
        <f t="shared" si="37"/>
        <v>0.6885972735130147</v>
      </c>
    </row>
    <row r="1166" spans="1:8" x14ac:dyDescent="0.25">
      <c r="A1166" s="5">
        <v>42823</v>
      </c>
      <c r="B1166">
        <v>90455501.140000015</v>
      </c>
      <c r="C1166">
        <v>28731583.079999998</v>
      </c>
      <c r="D1166">
        <v>66656204.030000001</v>
      </c>
      <c r="E1166">
        <v>1579928.767</v>
      </c>
      <c r="F1166">
        <v>96967715.877000004</v>
      </c>
      <c r="G1166">
        <f t="shared" si="36"/>
        <v>1.0719935731373693</v>
      </c>
      <c r="H1166">
        <f t="shared" si="37"/>
        <v>0.68740614777964815</v>
      </c>
    </row>
    <row r="1167" spans="1:8" x14ac:dyDescent="0.25">
      <c r="A1167" s="5">
        <v>42824</v>
      </c>
      <c r="B1167">
        <v>90780758.200000018</v>
      </c>
      <c r="C1167">
        <v>28945833.630000003</v>
      </c>
      <c r="D1167">
        <v>66781327.740000002</v>
      </c>
      <c r="E1167">
        <v>1591701.3360000001</v>
      </c>
      <c r="F1167">
        <v>97318862.706</v>
      </c>
      <c r="G1167">
        <f t="shared" si="36"/>
        <v>1.0720208184601832</v>
      </c>
      <c r="H1167">
        <f t="shared" si="37"/>
        <v>0.68621155121537125</v>
      </c>
    </row>
    <row r="1168" spans="1:8" x14ac:dyDescent="0.25">
      <c r="A1168" s="5">
        <v>42825</v>
      </c>
      <c r="B1168">
        <v>91061403.800000012</v>
      </c>
      <c r="C1168">
        <v>29149487.43</v>
      </c>
      <c r="D1168">
        <v>66882984.680000007</v>
      </c>
      <c r="E1168">
        <v>1604590.9390000002</v>
      </c>
      <c r="F1168">
        <v>97637063.048999995</v>
      </c>
      <c r="G1168">
        <f t="shared" si="36"/>
        <v>1.0722112659655703</v>
      </c>
      <c r="H1168">
        <f t="shared" si="37"/>
        <v>0.68501635128490301</v>
      </c>
    </row>
    <row r="1169" spans="1:8" x14ac:dyDescent="0.25">
      <c r="A1169" s="5">
        <v>42826</v>
      </c>
      <c r="B1169">
        <v>91314473.809999987</v>
      </c>
      <c r="C1169">
        <v>29343118.280000001</v>
      </c>
      <c r="D1169">
        <v>66987562.120000005</v>
      </c>
      <c r="E1169">
        <v>1615955.889</v>
      </c>
      <c r="F1169">
        <v>97946636.289000005</v>
      </c>
      <c r="G1169">
        <f t="shared" si="36"/>
        <v>1.0726299150866236</v>
      </c>
      <c r="H1169">
        <f t="shared" si="37"/>
        <v>0.68391896504079441</v>
      </c>
    </row>
    <row r="1170" spans="1:8" x14ac:dyDescent="0.25">
      <c r="A1170" s="5">
        <v>42827</v>
      </c>
      <c r="B1170">
        <v>91533341.680000007</v>
      </c>
      <c r="C1170">
        <v>29526776.93</v>
      </c>
      <c r="D1170">
        <v>67089119.81000001</v>
      </c>
      <c r="E1170">
        <v>1623676.1470000001</v>
      </c>
      <c r="F1170">
        <v>98239572.887000009</v>
      </c>
      <c r="G1170">
        <f t="shared" si="36"/>
        <v>1.0732654471465157</v>
      </c>
      <c r="H1170">
        <f t="shared" si="37"/>
        <v>0.68291339058618683</v>
      </c>
    </row>
    <row r="1171" spans="1:8" x14ac:dyDescent="0.25">
      <c r="A1171" s="5">
        <v>42828</v>
      </c>
      <c r="B1171">
        <v>91760554.039999977</v>
      </c>
      <c r="C1171">
        <v>29697930.93</v>
      </c>
      <c r="D1171">
        <v>67187704.229999989</v>
      </c>
      <c r="E1171">
        <v>1631155.969</v>
      </c>
      <c r="F1171">
        <v>98516791.128999993</v>
      </c>
      <c r="G1171">
        <f t="shared" si="36"/>
        <v>1.0736289918874602</v>
      </c>
      <c r="H1171">
        <f t="shared" si="37"/>
        <v>0.68199241428827062</v>
      </c>
    </row>
    <row r="1172" spans="1:8" x14ac:dyDescent="0.25">
      <c r="A1172" s="5">
        <v>42829</v>
      </c>
      <c r="B1172">
        <v>91971657.310000002</v>
      </c>
      <c r="C1172">
        <v>29856119.880000003</v>
      </c>
      <c r="D1172">
        <v>67277412.090000004</v>
      </c>
      <c r="E1172">
        <v>1639284.497</v>
      </c>
      <c r="F1172">
        <v>98772816.467000008</v>
      </c>
      <c r="G1172">
        <f t="shared" si="36"/>
        <v>1.0739484245029531</v>
      </c>
      <c r="H1172">
        <f t="shared" si="37"/>
        <v>0.68113287133487166</v>
      </c>
    </row>
    <row r="1173" spans="1:8" x14ac:dyDescent="0.25">
      <c r="A1173" s="5">
        <v>42830</v>
      </c>
      <c r="B1173">
        <v>92171875.579999998</v>
      </c>
      <c r="C1173">
        <v>30005789.380000003</v>
      </c>
      <c r="D1173">
        <v>67363369.040000007</v>
      </c>
      <c r="E1173">
        <v>1646977.78</v>
      </c>
      <c r="F1173">
        <v>99016136.200000003</v>
      </c>
      <c r="G1173">
        <f t="shared" si="36"/>
        <v>1.0742554122603221</v>
      </c>
      <c r="H1173">
        <f t="shared" si="37"/>
        <v>0.68032718327783026</v>
      </c>
    </row>
    <row r="1174" spans="1:8" x14ac:dyDescent="0.25">
      <c r="A1174" s="5">
        <v>42831</v>
      </c>
      <c r="B1174">
        <v>92337948.479999989</v>
      </c>
      <c r="C1174">
        <v>30131574.330000002</v>
      </c>
      <c r="D1174">
        <v>67459190.890000015</v>
      </c>
      <c r="E1174">
        <v>1655323.7170000002</v>
      </c>
      <c r="F1174">
        <v>99246088.936999992</v>
      </c>
      <c r="G1174">
        <f t="shared" si="36"/>
        <v>1.0748136662197587</v>
      </c>
      <c r="H1174">
        <f t="shared" si="37"/>
        <v>0.67971636577862682</v>
      </c>
    </row>
    <row r="1175" spans="1:8" x14ac:dyDescent="0.25">
      <c r="A1175" s="5">
        <v>42832</v>
      </c>
      <c r="B1175">
        <v>92465466.5</v>
      </c>
      <c r="C1175">
        <v>30238624.830000002</v>
      </c>
      <c r="D1175">
        <v>67553614.24000001</v>
      </c>
      <c r="E1175">
        <v>1655608.7570000002</v>
      </c>
      <c r="F1175">
        <v>99447847.826999992</v>
      </c>
      <c r="G1175">
        <f t="shared" si="36"/>
        <v>1.0755133953387883</v>
      </c>
      <c r="H1175">
        <f t="shared" si="37"/>
        <v>0.67928683944489821</v>
      </c>
    </row>
    <row r="1176" spans="1:8" x14ac:dyDescent="0.25">
      <c r="A1176" s="5">
        <v>42833</v>
      </c>
      <c r="B1176">
        <v>92558367.699999988</v>
      </c>
      <c r="C1176">
        <v>30319493.330000002</v>
      </c>
      <c r="D1176">
        <v>67623395.079999998</v>
      </c>
      <c r="E1176">
        <v>1655981.7970000003</v>
      </c>
      <c r="F1176">
        <v>99598870.206999987</v>
      </c>
      <c r="G1176">
        <f t="shared" si="36"/>
        <v>1.0760655430940578</v>
      </c>
      <c r="H1176">
        <f t="shared" si="37"/>
        <v>0.67895745141943697</v>
      </c>
    </row>
    <row r="1177" spans="1:8" x14ac:dyDescent="0.25">
      <c r="A1177" s="5">
        <v>42834</v>
      </c>
      <c r="B1177">
        <v>92639580.549999997</v>
      </c>
      <c r="C1177">
        <v>30436079.870000001</v>
      </c>
      <c r="D1177">
        <v>67685417.079999998</v>
      </c>
      <c r="E1177">
        <v>1656094.7970000003</v>
      </c>
      <c r="F1177">
        <v>99777591.747000009</v>
      </c>
      <c r="G1177">
        <f t="shared" si="36"/>
        <v>1.0770514196482943</v>
      </c>
      <c r="H1177">
        <f t="shared" si="37"/>
        <v>0.67836290588798542</v>
      </c>
    </row>
    <row r="1178" spans="1:8" x14ac:dyDescent="0.25">
      <c r="A1178" s="5">
        <v>42835</v>
      </c>
      <c r="B1178">
        <v>92696696.279999971</v>
      </c>
      <c r="C1178">
        <v>30493424.870000001</v>
      </c>
      <c r="D1178">
        <v>67742395.170000002</v>
      </c>
      <c r="E1178">
        <v>1656327.3570000001</v>
      </c>
      <c r="F1178">
        <v>99892147.397000015</v>
      </c>
      <c r="G1178">
        <f t="shared" si="36"/>
        <v>1.0776235983132068</v>
      </c>
      <c r="H1178">
        <f t="shared" si="37"/>
        <v>0.67815535990804476</v>
      </c>
    </row>
    <row r="1179" spans="1:8" x14ac:dyDescent="0.25">
      <c r="A1179" s="5">
        <v>42836</v>
      </c>
      <c r="B1179">
        <v>92729489.25999999</v>
      </c>
      <c r="C1179">
        <v>30537979.469999999</v>
      </c>
      <c r="D1179">
        <v>67770458.120000005</v>
      </c>
      <c r="E1179">
        <v>1656658.3970000001</v>
      </c>
      <c r="F1179">
        <v>99965095.987000003</v>
      </c>
      <c r="G1179">
        <f t="shared" si="36"/>
        <v>1.0780291877453614</v>
      </c>
      <c r="H1179">
        <f t="shared" si="37"/>
        <v>0.67794120988803175</v>
      </c>
    </row>
    <row r="1180" spans="1:8" x14ac:dyDescent="0.25">
      <c r="A1180" s="5">
        <v>42837</v>
      </c>
      <c r="B1180">
        <v>92750979.640000001</v>
      </c>
      <c r="C1180">
        <v>30577400.969999999</v>
      </c>
      <c r="D1180">
        <v>67795000.969999999</v>
      </c>
      <c r="E1180">
        <v>1656681.4369999999</v>
      </c>
      <c r="F1180">
        <v>100029083.377</v>
      </c>
      <c r="G1180">
        <f t="shared" si="36"/>
        <v>1.0784692923487056</v>
      </c>
      <c r="H1180">
        <f t="shared" si="37"/>
        <v>0.67775289627004931</v>
      </c>
    </row>
    <row r="1181" spans="1:8" x14ac:dyDescent="0.25">
      <c r="A1181" s="5">
        <v>42838</v>
      </c>
      <c r="B1181">
        <v>92761023.019999996</v>
      </c>
      <c r="C1181">
        <v>30602376.82</v>
      </c>
      <c r="D1181">
        <v>67807881.74000001</v>
      </c>
      <c r="E1181">
        <v>1656681.4369999999</v>
      </c>
      <c r="F1181">
        <v>100066939.99700001</v>
      </c>
      <c r="G1181">
        <f t="shared" si="36"/>
        <v>1.0787606339294555</v>
      </c>
      <c r="H1181">
        <f t="shared" si="37"/>
        <v>0.67762521510133999</v>
      </c>
    </row>
    <row r="1182" spans="1:8" x14ac:dyDescent="0.25">
      <c r="A1182" s="5">
        <v>42839</v>
      </c>
      <c r="B1182">
        <v>92770730.170000002</v>
      </c>
      <c r="C1182">
        <v>30630070.82</v>
      </c>
      <c r="D1182">
        <v>67809535.789999992</v>
      </c>
      <c r="E1182">
        <v>1656681.4369999999</v>
      </c>
      <c r="F1182">
        <v>100096288.04699999</v>
      </c>
      <c r="G1182">
        <f t="shared" si="36"/>
        <v>1.0789641071443126</v>
      </c>
      <c r="H1182">
        <f t="shared" si="37"/>
        <v>0.67744306120682696</v>
      </c>
    </row>
    <row r="1183" spans="1:8" x14ac:dyDescent="0.25">
      <c r="A1183" s="5">
        <v>42840</v>
      </c>
      <c r="B1183">
        <v>92778988.579999998</v>
      </c>
      <c r="C1183">
        <v>30641932.82</v>
      </c>
      <c r="D1183">
        <v>67810318.689999998</v>
      </c>
      <c r="E1183">
        <v>1656681.4369999999</v>
      </c>
      <c r="F1183">
        <v>100108932.947</v>
      </c>
      <c r="G1183">
        <f t="shared" si="36"/>
        <v>1.0790043573354935</v>
      </c>
      <c r="H1183">
        <f t="shared" si="37"/>
        <v>0.6773653129026993</v>
      </c>
    </row>
    <row r="1184" spans="1:8" x14ac:dyDescent="0.25">
      <c r="A1184" s="5">
        <v>42841</v>
      </c>
      <c r="B1184">
        <v>92787839.529999986</v>
      </c>
      <c r="C1184">
        <v>30659434.32</v>
      </c>
      <c r="D1184">
        <v>67804285.890000001</v>
      </c>
      <c r="E1184">
        <v>1656681.4369999999</v>
      </c>
      <c r="F1184">
        <v>100120401.647</v>
      </c>
      <c r="G1184">
        <f t="shared" si="36"/>
        <v>1.0790250333895237</v>
      </c>
      <c r="H1184">
        <f t="shared" si="37"/>
        <v>0.67722746587714755</v>
      </c>
    </row>
    <row r="1185" spans="1:8" x14ac:dyDescent="0.25">
      <c r="A1185" s="5">
        <v>42842</v>
      </c>
      <c r="B1185">
        <v>92798318.25999999</v>
      </c>
      <c r="C1185">
        <v>30681043.57</v>
      </c>
      <c r="D1185">
        <v>67787534.289999992</v>
      </c>
      <c r="E1185">
        <v>1656681.4369999999</v>
      </c>
      <c r="F1185">
        <v>100125259.29699999</v>
      </c>
      <c r="G1185">
        <f t="shared" si="36"/>
        <v>1.078955536850049</v>
      </c>
      <c r="H1185">
        <f t="shared" si="37"/>
        <v>0.67702730325943916</v>
      </c>
    </row>
    <row r="1186" spans="1:8" x14ac:dyDescent="0.25">
      <c r="A1186" s="5">
        <v>42843</v>
      </c>
      <c r="B1186">
        <v>92813159.11999999</v>
      </c>
      <c r="C1186">
        <v>30701695.57</v>
      </c>
      <c r="D1186">
        <v>67784359.49000001</v>
      </c>
      <c r="E1186">
        <v>1656681.4369999999</v>
      </c>
      <c r="F1186">
        <v>100142736.49700001</v>
      </c>
      <c r="G1186">
        <f t="shared" si="36"/>
        <v>1.0789713166375843</v>
      </c>
      <c r="H1186">
        <f t="shared" si="37"/>
        <v>0.67687744374781122</v>
      </c>
    </row>
    <row r="1187" spans="1:8" x14ac:dyDescent="0.25">
      <c r="A1187" s="5">
        <v>42844</v>
      </c>
      <c r="B1187">
        <v>92828419.029999986</v>
      </c>
      <c r="C1187">
        <v>30720231.57</v>
      </c>
      <c r="D1187">
        <v>67775082.189999998</v>
      </c>
      <c r="E1187">
        <v>1656681.4369999999</v>
      </c>
      <c r="F1187">
        <v>100151995.197</v>
      </c>
      <c r="G1187">
        <f t="shared" si="36"/>
        <v>1.0788936862603811</v>
      </c>
      <c r="H1187">
        <f t="shared" si="37"/>
        <v>0.67672223660333197</v>
      </c>
    </row>
    <row r="1188" spans="1:8" x14ac:dyDescent="0.25">
      <c r="A1188" s="5">
        <v>42845</v>
      </c>
      <c r="B1188">
        <v>92841335.789999992</v>
      </c>
      <c r="C1188">
        <v>30740470.57</v>
      </c>
      <c r="D1188">
        <v>67764194.689999998</v>
      </c>
      <c r="E1188">
        <v>1656681.4369999999</v>
      </c>
      <c r="F1188">
        <v>100161346.697</v>
      </c>
      <c r="G1188">
        <f t="shared" si="36"/>
        <v>1.0788443083537413</v>
      </c>
      <c r="H1188">
        <f t="shared" si="37"/>
        <v>0.67655035524826512</v>
      </c>
    </row>
    <row r="1189" spans="1:8" x14ac:dyDescent="0.25">
      <c r="A1189" s="5">
        <v>42846</v>
      </c>
      <c r="B1189">
        <v>92853590.730000004</v>
      </c>
      <c r="C1189">
        <v>30757316.07</v>
      </c>
      <c r="D1189">
        <v>67758288.039999992</v>
      </c>
      <c r="E1189">
        <v>1656681.4369999999</v>
      </c>
      <c r="F1189">
        <v>100172285.54699999</v>
      </c>
      <c r="G1189">
        <f t="shared" si="36"/>
        <v>1.0788197285582775</v>
      </c>
      <c r="H1189">
        <f t="shared" si="37"/>
        <v>0.67641751079152901</v>
      </c>
    </row>
    <row r="1190" spans="1:8" x14ac:dyDescent="0.25">
      <c r="A1190" s="5">
        <v>42847</v>
      </c>
      <c r="B1190">
        <v>92867191.040000007</v>
      </c>
      <c r="C1190">
        <v>30774022.57</v>
      </c>
      <c r="D1190">
        <v>67751146.639999986</v>
      </c>
      <c r="E1190">
        <v>1656681.4369999999</v>
      </c>
      <c r="F1190">
        <v>100181850.64700001</v>
      </c>
      <c r="G1190">
        <f t="shared" si="36"/>
        <v>1.0787647340797615</v>
      </c>
      <c r="H1190">
        <f t="shared" si="37"/>
        <v>0.67628164385510703</v>
      </c>
    </row>
    <row r="1191" spans="1:8" x14ac:dyDescent="0.25">
      <c r="A1191" s="5">
        <v>42848</v>
      </c>
      <c r="B1191">
        <v>92880300.5</v>
      </c>
      <c r="C1191">
        <v>30786876.57</v>
      </c>
      <c r="D1191">
        <v>67755984.539999992</v>
      </c>
      <c r="E1191">
        <v>1656681.4369999999</v>
      </c>
      <c r="F1191">
        <v>100199542.54700001</v>
      </c>
      <c r="G1191">
        <f t="shared" si="36"/>
        <v>1.0788029539913042</v>
      </c>
      <c r="H1191">
        <f t="shared" si="37"/>
        <v>0.67621051770987972</v>
      </c>
    </row>
    <row r="1192" spans="1:8" x14ac:dyDescent="0.25">
      <c r="A1192" s="5">
        <v>42849</v>
      </c>
      <c r="B1192">
        <v>92895176.709999993</v>
      </c>
      <c r="C1192">
        <v>30799215.57</v>
      </c>
      <c r="D1192">
        <v>67757239.789999992</v>
      </c>
      <c r="E1192">
        <v>1656681.4369999999</v>
      </c>
      <c r="F1192">
        <v>100213136.79700001</v>
      </c>
      <c r="G1192">
        <f t="shared" si="36"/>
        <v>1.0787765344356381</v>
      </c>
      <c r="H1192">
        <f t="shared" si="37"/>
        <v>0.67613131327537068</v>
      </c>
    </row>
    <row r="1193" spans="1:8" x14ac:dyDescent="0.25">
      <c r="A1193" s="5">
        <v>42850</v>
      </c>
      <c r="B1193">
        <v>92913174.890000001</v>
      </c>
      <c r="C1193">
        <v>30811673.57</v>
      </c>
      <c r="D1193">
        <v>67757348.99000001</v>
      </c>
      <c r="E1193">
        <v>1656681.4369999999</v>
      </c>
      <c r="F1193">
        <v>100225703.99700001</v>
      </c>
      <c r="G1193">
        <f t="shared" si="36"/>
        <v>1.078702822453945</v>
      </c>
      <c r="H1193">
        <f t="shared" si="37"/>
        <v>0.67604762339237989</v>
      </c>
    </row>
    <row r="1194" spans="1:8" x14ac:dyDescent="0.25">
      <c r="A1194" s="5">
        <v>42851</v>
      </c>
      <c r="B1194">
        <v>92923620.200000003</v>
      </c>
      <c r="C1194">
        <v>30828137.57</v>
      </c>
      <c r="D1194">
        <v>67748798.689999998</v>
      </c>
      <c r="E1194">
        <v>1656681.4369999999</v>
      </c>
      <c r="F1194">
        <v>100233617.697</v>
      </c>
      <c r="G1194">
        <f t="shared" si="36"/>
        <v>1.0786667316799179</v>
      </c>
      <c r="H1194">
        <f t="shared" si="37"/>
        <v>0.67590894399123069</v>
      </c>
    </row>
    <row r="1195" spans="1:8" x14ac:dyDescent="0.25">
      <c r="A1195" s="5">
        <v>42852</v>
      </c>
      <c r="B1195">
        <v>92932391.019999996</v>
      </c>
      <c r="C1195">
        <v>30843575.57</v>
      </c>
      <c r="D1195">
        <v>67736474.789999992</v>
      </c>
      <c r="E1195">
        <v>1656681.4369999999</v>
      </c>
      <c r="F1195">
        <v>100236731.79700001</v>
      </c>
      <c r="G1195">
        <f t="shared" si="36"/>
        <v>1.0785984380346787</v>
      </c>
      <c r="H1195">
        <f t="shared" si="37"/>
        <v>0.67576499727844563</v>
      </c>
    </row>
    <row r="1196" spans="1:8" x14ac:dyDescent="0.25">
      <c r="A1196" s="5">
        <v>42853</v>
      </c>
      <c r="B1196">
        <v>92939612.519999996</v>
      </c>
      <c r="C1196">
        <v>30857115.57</v>
      </c>
      <c r="D1196">
        <v>67734251.939999998</v>
      </c>
      <c r="E1196">
        <v>1656681.4369999999</v>
      </c>
      <c r="F1196">
        <v>100248048.947</v>
      </c>
      <c r="G1196">
        <f t="shared" si="36"/>
        <v>1.0786363987199459</v>
      </c>
      <c r="H1196">
        <f t="shared" si="37"/>
        <v>0.6756665356730317</v>
      </c>
    </row>
    <row r="1197" spans="1:8" x14ac:dyDescent="0.25">
      <c r="A1197" s="5">
        <v>42854</v>
      </c>
      <c r="B1197">
        <v>92943574.650000006</v>
      </c>
      <c r="C1197">
        <v>30863085.57</v>
      </c>
      <c r="D1197">
        <v>67735599.840000004</v>
      </c>
      <c r="E1197">
        <v>1656681.4369999999</v>
      </c>
      <c r="F1197">
        <v>100255366.847</v>
      </c>
      <c r="G1197">
        <f t="shared" si="36"/>
        <v>1.0786691519508929</v>
      </c>
      <c r="H1197">
        <f t="shared" si="37"/>
        <v>0.67563066168189767</v>
      </c>
    </row>
    <row r="1198" spans="1:8" x14ac:dyDescent="0.25">
      <c r="A1198" s="5">
        <v>42855</v>
      </c>
      <c r="B1198">
        <v>92946338.060000002</v>
      </c>
      <c r="C1198">
        <v>30868530.07</v>
      </c>
      <c r="D1198">
        <v>67734064.939999998</v>
      </c>
      <c r="E1198">
        <v>1656681.4369999999</v>
      </c>
      <c r="F1198">
        <v>100259276.447</v>
      </c>
      <c r="G1198">
        <f t="shared" si="36"/>
        <v>1.0786791447585513</v>
      </c>
      <c r="H1198">
        <f t="shared" si="37"/>
        <v>0.67558900622832863</v>
      </c>
    </row>
    <row r="1199" spans="1:8" x14ac:dyDescent="0.25">
      <c r="A1199" s="5">
        <v>42856</v>
      </c>
      <c r="B1199">
        <v>92946338.060000002</v>
      </c>
      <c r="C1199">
        <v>30868530.07</v>
      </c>
      <c r="D1199">
        <v>67734064.939999998</v>
      </c>
      <c r="E1199">
        <v>1656681.4369999999</v>
      </c>
      <c r="F1199">
        <v>100259276.447</v>
      </c>
      <c r="G1199">
        <f t="shared" si="36"/>
        <v>1.0786791447585513</v>
      </c>
      <c r="H1199">
        <f t="shared" si="37"/>
        <v>0.67558900622832863</v>
      </c>
    </row>
    <row r="1200" spans="1:8" x14ac:dyDescent="0.25">
      <c r="A1200" s="5">
        <v>42857</v>
      </c>
      <c r="B1200">
        <v>92950098.219999999</v>
      </c>
      <c r="C1200">
        <v>30878635.07</v>
      </c>
      <c r="D1200">
        <v>67756854.239999995</v>
      </c>
      <c r="E1200">
        <v>1656681.4369999999</v>
      </c>
      <c r="F1200">
        <v>100292170.74699999</v>
      </c>
      <c r="G1200">
        <f t="shared" si="36"/>
        <v>1.0789894004159342</v>
      </c>
      <c r="H1200">
        <f t="shared" si="37"/>
        <v>0.67559465245722361</v>
      </c>
    </row>
    <row r="1201" spans="1:8" x14ac:dyDescent="0.25">
      <c r="A1201" s="5">
        <v>42858</v>
      </c>
      <c r="B1201">
        <v>92950815.089999989</v>
      </c>
      <c r="C1201">
        <v>30887369.57</v>
      </c>
      <c r="D1201">
        <v>67762766.939999998</v>
      </c>
      <c r="E1201">
        <v>1656681.4369999999</v>
      </c>
      <c r="F1201">
        <v>100297441.097</v>
      </c>
      <c r="G1201">
        <f t="shared" si="36"/>
        <v>1.0790377792802206</v>
      </c>
      <c r="H1201">
        <f t="shared" si="37"/>
        <v>0.67561810350141471</v>
      </c>
    </row>
    <row r="1202" spans="1:8" x14ac:dyDescent="0.25">
      <c r="A1202" s="5">
        <v>42859</v>
      </c>
      <c r="B1202">
        <v>92950815.089999989</v>
      </c>
      <c r="C1202">
        <v>31208708.170000002</v>
      </c>
      <c r="D1202">
        <v>67571784.49000001</v>
      </c>
      <c r="E1202">
        <v>1656681.4369999999</v>
      </c>
      <c r="F1202">
        <v>100332456.10100001</v>
      </c>
      <c r="G1202">
        <f t="shared" si="36"/>
        <v>1.0794144839273623</v>
      </c>
      <c r="H1202">
        <f t="shared" si="37"/>
        <v>0.67347882346245602</v>
      </c>
    </row>
    <row r="1203" spans="1:8" x14ac:dyDescent="0.25">
      <c r="A1203" s="5">
        <v>42860</v>
      </c>
      <c r="B1203">
        <v>92950815.089999989</v>
      </c>
      <c r="C1203">
        <v>31208708.170000002</v>
      </c>
      <c r="D1203">
        <v>67571784.49000001</v>
      </c>
      <c r="E1203">
        <v>1656681.4369999999</v>
      </c>
      <c r="F1203">
        <v>100332456.10100001</v>
      </c>
      <c r="G1203">
        <f t="shared" si="36"/>
        <v>1.0794144839273623</v>
      </c>
      <c r="H1203">
        <f t="shared" si="37"/>
        <v>0.67347882346245602</v>
      </c>
    </row>
    <row r="1204" spans="1:8" x14ac:dyDescent="0.25">
      <c r="A1204" s="5">
        <v>42861</v>
      </c>
      <c r="B1204">
        <v>92950815.089999989</v>
      </c>
      <c r="C1204">
        <v>31208708.170000002</v>
      </c>
      <c r="D1204">
        <v>67571784.49000001</v>
      </c>
      <c r="E1204">
        <v>1656681.4369999999</v>
      </c>
      <c r="F1204">
        <v>100332456.10100001</v>
      </c>
      <c r="G1204">
        <f t="shared" si="36"/>
        <v>1.0794144839273623</v>
      </c>
      <c r="H1204">
        <f t="shared" si="37"/>
        <v>0.67347882346245602</v>
      </c>
    </row>
    <row r="1205" spans="1:8" x14ac:dyDescent="0.25">
      <c r="A1205" s="5">
        <v>42862</v>
      </c>
      <c r="B1205">
        <v>92950815.089999989</v>
      </c>
      <c r="C1205">
        <v>31208708.170000002</v>
      </c>
      <c r="D1205">
        <v>67571784.49000001</v>
      </c>
      <c r="E1205">
        <v>1656681.4369999999</v>
      </c>
      <c r="F1205">
        <v>100332456.10100001</v>
      </c>
      <c r="G1205">
        <f t="shared" si="36"/>
        <v>1.0794144839273623</v>
      </c>
      <c r="H1205">
        <f t="shared" si="37"/>
        <v>0.67347882346245602</v>
      </c>
    </row>
    <row r="1206" spans="1:8" x14ac:dyDescent="0.25">
      <c r="A1206" s="5">
        <v>42863</v>
      </c>
      <c r="B1206">
        <v>92950815.089999989</v>
      </c>
      <c r="C1206">
        <v>31208708.170000002</v>
      </c>
      <c r="D1206">
        <v>67571784.49000001</v>
      </c>
      <c r="E1206">
        <v>1656681.4369999999</v>
      </c>
      <c r="F1206">
        <v>100332456.10100001</v>
      </c>
      <c r="G1206">
        <f t="shared" si="36"/>
        <v>1.0794144839273623</v>
      </c>
      <c r="H1206">
        <f t="shared" si="37"/>
        <v>0.67347882346245602</v>
      </c>
    </row>
    <row r="1207" spans="1:8" x14ac:dyDescent="0.25">
      <c r="A1207" s="5">
        <v>42864</v>
      </c>
      <c r="B1207">
        <v>92950815.089999989</v>
      </c>
      <c r="C1207">
        <v>31208708.170000002</v>
      </c>
      <c r="D1207">
        <v>67571784.49000001</v>
      </c>
      <c r="E1207">
        <v>1656681.4369999999</v>
      </c>
      <c r="F1207">
        <v>100332456.10100001</v>
      </c>
      <c r="G1207">
        <f t="shared" si="36"/>
        <v>1.0794144839273623</v>
      </c>
      <c r="H1207">
        <f t="shared" si="37"/>
        <v>0.67347882346245602</v>
      </c>
    </row>
    <row r="1208" spans="1:8" x14ac:dyDescent="0.25">
      <c r="A1208" s="5">
        <v>42865</v>
      </c>
      <c r="B1208">
        <v>92950815.089999989</v>
      </c>
      <c r="C1208">
        <v>31208708.170000002</v>
      </c>
      <c r="D1208">
        <v>67571784.49000001</v>
      </c>
      <c r="E1208">
        <v>1656681.4369999999</v>
      </c>
      <c r="F1208">
        <v>100332456.10100001</v>
      </c>
      <c r="G1208">
        <f t="shared" si="36"/>
        <v>1.0794144839273623</v>
      </c>
      <c r="H1208">
        <f t="shared" si="37"/>
        <v>0.67347882346245602</v>
      </c>
    </row>
    <row r="1209" spans="1:8" x14ac:dyDescent="0.25">
      <c r="A1209" s="5">
        <v>42866</v>
      </c>
      <c r="B1209">
        <v>92950815.089999989</v>
      </c>
      <c r="C1209">
        <v>31208708.170000002</v>
      </c>
      <c r="D1209">
        <v>67571784.49000001</v>
      </c>
      <c r="E1209">
        <v>1656681.4369999999</v>
      </c>
      <c r="F1209">
        <v>100332456.10100001</v>
      </c>
      <c r="G1209">
        <f t="shared" si="36"/>
        <v>1.0794144839273623</v>
      </c>
      <c r="H1209">
        <f t="shared" si="37"/>
        <v>0.67347882346245602</v>
      </c>
    </row>
    <row r="1210" spans="1:8" x14ac:dyDescent="0.25">
      <c r="A1210" s="5">
        <v>42867</v>
      </c>
      <c r="B1210">
        <v>92950815.089999989</v>
      </c>
      <c r="C1210">
        <v>31208708.170000002</v>
      </c>
      <c r="D1210">
        <v>67571784.49000001</v>
      </c>
      <c r="E1210">
        <v>1656681.4369999999</v>
      </c>
      <c r="F1210">
        <v>100332456.10100001</v>
      </c>
      <c r="G1210">
        <f t="shared" si="36"/>
        <v>1.0794144839273623</v>
      </c>
      <c r="H1210">
        <f t="shared" si="37"/>
        <v>0.67347882346245602</v>
      </c>
    </row>
    <row r="1211" spans="1:8" x14ac:dyDescent="0.25">
      <c r="A1211" s="5">
        <v>42868</v>
      </c>
      <c r="B1211">
        <v>92950815.089999989</v>
      </c>
      <c r="C1211">
        <v>31208708.170000002</v>
      </c>
      <c r="D1211">
        <v>67571784.49000001</v>
      </c>
      <c r="E1211">
        <v>1656681.4369999999</v>
      </c>
      <c r="F1211">
        <v>100332456.10100001</v>
      </c>
      <c r="G1211">
        <f t="shared" si="36"/>
        <v>1.0794144839273623</v>
      </c>
      <c r="H1211">
        <f t="shared" si="37"/>
        <v>0.67347882346245602</v>
      </c>
    </row>
    <row r="1212" spans="1:8" x14ac:dyDescent="0.25">
      <c r="A1212" s="5">
        <v>42869</v>
      </c>
      <c r="B1212">
        <v>92950815.089999989</v>
      </c>
      <c r="C1212">
        <v>31208708.170000002</v>
      </c>
      <c r="D1212">
        <v>67571784.49000001</v>
      </c>
      <c r="E1212">
        <v>1656681.4369999999</v>
      </c>
      <c r="F1212">
        <v>100332456.10100001</v>
      </c>
      <c r="G1212">
        <f t="shared" si="36"/>
        <v>1.0794144839273623</v>
      </c>
      <c r="H1212">
        <f t="shared" si="37"/>
        <v>0.67347882346245602</v>
      </c>
    </row>
    <row r="1213" spans="1:8" x14ac:dyDescent="0.25">
      <c r="A1213" s="5">
        <v>42870</v>
      </c>
      <c r="B1213">
        <v>92950815.089999989</v>
      </c>
      <c r="C1213">
        <v>31208708.170000002</v>
      </c>
      <c r="D1213">
        <v>67571784.49000001</v>
      </c>
      <c r="E1213">
        <v>1656681.4369999999</v>
      </c>
      <c r="F1213">
        <v>100332456.10100001</v>
      </c>
      <c r="G1213">
        <f t="shared" si="36"/>
        <v>1.0794144839273623</v>
      </c>
      <c r="H1213">
        <f t="shared" si="37"/>
        <v>0.67347882346245602</v>
      </c>
    </row>
    <row r="1214" spans="1:8" x14ac:dyDescent="0.25">
      <c r="A1214" s="5">
        <v>42871</v>
      </c>
      <c r="B1214">
        <v>92950815.089999989</v>
      </c>
      <c r="C1214">
        <v>31208708.170000002</v>
      </c>
      <c r="D1214">
        <v>67571784.49000001</v>
      </c>
      <c r="E1214">
        <v>1656681.4369999999</v>
      </c>
      <c r="F1214">
        <v>100332456.10100001</v>
      </c>
      <c r="G1214">
        <f t="shared" si="36"/>
        <v>1.0794144839273623</v>
      </c>
      <c r="H1214">
        <f t="shared" si="37"/>
        <v>0.67347882346245602</v>
      </c>
    </row>
    <row r="1215" spans="1:8" x14ac:dyDescent="0.25">
      <c r="A1215" s="5">
        <v>42872</v>
      </c>
      <c r="B1215">
        <v>92950815.089999989</v>
      </c>
      <c r="C1215">
        <v>31208708.170000002</v>
      </c>
      <c r="D1215">
        <v>67571784.49000001</v>
      </c>
      <c r="E1215">
        <v>1656681.4369999999</v>
      </c>
      <c r="F1215">
        <v>100332456.10100001</v>
      </c>
      <c r="G1215">
        <f t="shared" si="36"/>
        <v>1.0794144839273623</v>
      </c>
      <c r="H1215">
        <f t="shared" si="37"/>
        <v>0.67347882346245602</v>
      </c>
    </row>
    <row r="1216" spans="1:8" x14ac:dyDescent="0.25">
      <c r="A1216" s="5">
        <v>42873</v>
      </c>
      <c r="B1216">
        <v>92950815.089999989</v>
      </c>
      <c r="C1216">
        <v>31208708.170000002</v>
      </c>
      <c r="D1216">
        <v>67571784.49000001</v>
      </c>
      <c r="E1216">
        <v>1656681.4369999999</v>
      </c>
      <c r="F1216">
        <v>100332456.10100001</v>
      </c>
      <c r="G1216">
        <f t="shared" si="36"/>
        <v>1.0794144839273623</v>
      </c>
      <c r="H1216">
        <f t="shared" si="37"/>
        <v>0.67347882346245602</v>
      </c>
    </row>
    <row r="1217" spans="1:8" x14ac:dyDescent="0.25">
      <c r="A1217" s="5">
        <v>42874</v>
      </c>
      <c r="B1217">
        <v>92950815.089999989</v>
      </c>
      <c r="C1217">
        <v>31208708.170000002</v>
      </c>
      <c r="D1217">
        <v>67571784.49000001</v>
      </c>
      <c r="E1217">
        <v>1656681.4369999999</v>
      </c>
      <c r="F1217">
        <v>100332456.10100001</v>
      </c>
      <c r="G1217">
        <f t="shared" si="36"/>
        <v>1.0794144839273623</v>
      </c>
      <c r="H1217">
        <f t="shared" si="37"/>
        <v>0.67347882346245602</v>
      </c>
    </row>
    <row r="1218" spans="1:8" x14ac:dyDescent="0.25">
      <c r="A1218" s="5">
        <v>42875</v>
      </c>
      <c r="B1218">
        <v>92950815.089999989</v>
      </c>
      <c r="C1218">
        <v>31208708.170000002</v>
      </c>
      <c r="D1218">
        <v>67571784.49000001</v>
      </c>
      <c r="E1218">
        <v>1656681.4369999999</v>
      </c>
      <c r="F1218">
        <v>100332456.10100001</v>
      </c>
      <c r="G1218">
        <f t="shared" si="36"/>
        <v>1.0794144839273623</v>
      </c>
      <c r="H1218">
        <f t="shared" si="37"/>
        <v>0.67347882346245602</v>
      </c>
    </row>
    <row r="1219" spans="1:8" x14ac:dyDescent="0.25">
      <c r="A1219" s="5">
        <v>42876</v>
      </c>
      <c r="B1219">
        <v>92950815.089999989</v>
      </c>
      <c r="C1219">
        <v>31208708.170000002</v>
      </c>
      <c r="D1219">
        <v>67571784.49000001</v>
      </c>
      <c r="E1219">
        <v>1656681.4369999999</v>
      </c>
      <c r="F1219">
        <v>100332456.10100001</v>
      </c>
      <c r="G1219">
        <f t="shared" ref="G1219:G1282" si="38">IFERROR(F1219/B1219,"")</f>
        <v>1.0794144839273623</v>
      </c>
      <c r="H1219">
        <f t="shared" ref="H1219:H1282" si="39">IFERROR(D1219/F1219,"")</f>
        <v>0.67347882346245602</v>
      </c>
    </row>
    <row r="1220" spans="1:8" x14ac:dyDescent="0.25">
      <c r="A1220" s="5">
        <v>42877</v>
      </c>
      <c r="B1220">
        <v>92950815.089999989</v>
      </c>
      <c r="C1220">
        <v>31208708.170000002</v>
      </c>
      <c r="D1220">
        <v>67571784.49000001</v>
      </c>
      <c r="E1220">
        <v>1656681.4369999999</v>
      </c>
      <c r="F1220">
        <v>100332456.10100001</v>
      </c>
      <c r="G1220">
        <f t="shared" si="38"/>
        <v>1.0794144839273623</v>
      </c>
      <c r="H1220">
        <f t="shared" si="39"/>
        <v>0.67347882346245602</v>
      </c>
    </row>
    <row r="1221" spans="1:8" x14ac:dyDescent="0.25">
      <c r="A1221" s="5">
        <v>42878</v>
      </c>
      <c r="B1221">
        <v>92950815.089999989</v>
      </c>
      <c r="C1221">
        <v>31208708.170000002</v>
      </c>
      <c r="D1221">
        <v>67571784.49000001</v>
      </c>
      <c r="E1221">
        <v>1656681.4369999999</v>
      </c>
      <c r="F1221">
        <v>100332456.10100001</v>
      </c>
      <c r="G1221">
        <f t="shared" si="38"/>
        <v>1.0794144839273623</v>
      </c>
      <c r="H1221">
        <f t="shared" si="39"/>
        <v>0.67347882346245602</v>
      </c>
    </row>
    <row r="1222" spans="1:8" x14ac:dyDescent="0.25">
      <c r="A1222" s="5">
        <v>42879</v>
      </c>
      <c r="B1222">
        <v>92950815.089999989</v>
      </c>
      <c r="C1222">
        <v>31208708.170000002</v>
      </c>
      <c r="D1222">
        <v>67571784.49000001</v>
      </c>
      <c r="E1222">
        <v>1656681.4369999999</v>
      </c>
      <c r="F1222">
        <v>100332456.10100001</v>
      </c>
      <c r="G1222">
        <f t="shared" si="38"/>
        <v>1.0794144839273623</v>
      </c>
      <c r="H1222">
        <f t="shared" si="39"/>
        <v>0.67347882346245602</v>
      </c>
    </row>
    <row r="1223" spans="1:8" x14ac:dyDescent="0.25">
      <c r="A1223" s="5">
        <v>42880</v>
      </c>
      <c r="B1223">
        <v>92950815.089999989</v>
      </c>
      <c r="C1223">
        <v>31208708.170000002</v>
      </c>
      <c r="D1223">
        <v>67571784.49000001</v>
      </c>
      <c r="E1223">
        <v>1656681.4369999999</v>
      </c>
      <c r="F1223">
        <v>100332456.10100001</v>
      </c>
      <c r="G1223">
        <f t="shared" si="38"/>
        <v>1.0794144839273623</v>
      </c>
      <c r="H1223">
        <f t="shared" si="39"/>
        <v>0.67347882346245602</v>
      </c>
    </row>
    <row r="1224" spans="1:8" x14ac:dyDescent="0.25">
      <c r="A1224" s="5">
        <v>42881</v>
      </c>
      <c r="B1224">
        <v>92950815.089999989</v>
      </c>
      <c r="C1224">
        <v>31208708.170000002</v>
      </c>
      <c r="D1224">
        <v>67571784.49000001</v>
      </c>
      <c r="E1224">
        <v>1656681.4369999999</v>
      </c>
      <c r="F1224">
        <v>100332456.10100001</v>
      </c>
      <c r="G1224">
        <f t="shared" si="38"/>
        <v>1.0794144839273623</v>
      </c>
      <c r="H1224">
        <f t="shared" si="39"/>
        <v>0.67347882346245602</v>
      </c>
    </row>
    <row r="1225" spans="1:8" x14ac:dyDescent="0.25">
      <c r="A1225" s="5">
        <v>42882</v>
      </c>
      <c r="B1225">
        <v>92950815.089999989</v>
      </c>
      <c r="C1225">
        <v>31208708.170000002</v>
      </c>
      <c r="D1225">
        <v>67571784.49000001</v>
      </c>
      <c r="E1225">
        <v>1656681.4369999999</v>
      </c>
      <c r="F1225">
        <v>100332456.10100001</v>
      </c>
      <c r="G1225">
        <f t="shared" si="38"/>
        <v>1.0794144839273623</v>
      </c>
      <c r="H1225">
        <f t="shared" si="39"/>
        <v>0.67347882346245602</v>
      </c>
    </row>
    <row r="1226" spans="1:8" x14ac:dyDescent="0.25">
      <c r="A1226" s="5">
        <v>42883</v>
      </c>
      <c r="B1226">
        <v>92950815.089999989</v>
      </c>
      <c r="C1226">
        <v>31208708.170000002</v>
      </c>
      <c r="D1226">
        <v>67571784.49000001</v>
      </c>
      <c r="E1226">
        <v>1656681.4369999999</v>
      </c>
      <c r="F1226">
        <v>100332456.10100001</v>
      </c>
      <c r="G1226">
        <f t="shared" si="38"/>
        <v>1.0794144839273623</v>
      </c>
      <c r="H1226">
        <f t="shared" si="39"/>
        <v>0.67347882346245602</v>
      </c>
    </row>
    <row r="1227" spans="1:8" x14ac:dyDescent="0.25">
      <c r="A1227" s="5">
        <v>42884</v>
      </c>
      <c r="B1227">
        <v>92950815.089999989</v>
      </c>
      <c r="C1227">
        <v>31208708.170000002</v>
      </c>
      <c r="D1227">
        <v>67571784.49000001</v>
      </c>
      <c r="E1227">
        <v>1656681.4369999999</v>
      </c>
      <c r="F1227">
        <v>100332456.10100001</v>
      </c>
      <c r="G1227">
        <f t="shared" si="38"/>
        <v>1.0794144839273623</v>
      </c>
      <c r="H1227">
        <f t="shared" si="39"/>
        <v>0.67347882346245602</v>
      </c>
    </row>
    <row r="1228" spans="1:8" x14ac:dyDescent="0.25">
      <c r="A1228" s="5">
        <v>42885</v>
      </c>
      <c r="B1228">
        <v>92950815.089999989</v>
      </c>
      <c r="C1228">
        <v>31208708.170000002</v>
      </c>
      <c r="D1228">
        <v>67571784.49000001</v>
      </c>
      <c r="E1228">
        <v>1656681.4369999999</v>
      </c>
      <c r="F1228">
        <v>100332456.10100001</v>
      </c>
      <c r="G1228">
        <f t="shared" si="38"/>
        <v>1.0794144839273623</v>
      </c>
      <c r="H1228">
        <f t="shared" si="39"/>
        <v>0.67347882346245602</v>
      </c>
    </row>
    <row r="1229" spans="1:8" x14ac:dyDescent="0.25">
      <c r="A1229" s="5">
        <v>42886</v>
      </c>
      <c r="B1229">
        <v>92950815.089999989</v>
      </c>
      <c r="C1229">
        <v>31208708.170000002</v>
      </c>
      <c r="D1229">
        <v>67571784.49000001</v>
      </c>
      <c r="E1229">
        <v>1656681.4369999999</v>
      </c>
      <c r="F1229">
        <v>100332456.10100001</v>
      </c>
      <c r="G1229">
        <f t="shared" si="38"/>
        <v>1.0794144839273623</v>
      </c>
      <c r="H1229">
        <f t="shared" si="39"/>
        <v>0.67347882346245602</v>
      </c>
    </row>
    <row r="1230" spans="1:8" x14ac:dyDescent="0.25">
      <c r="A1230" s="5">
        <v>42887</v>
      </c>
      <c r="B1230">
        <v>92950815.089999989</v>
      </c>
      <c r="C1230">
        <v>31208708.170000002</v>
      </c>
      <c r="D1230">
        <v>67571784.49000001</v>
      </c>
      <c r="E1230">
        <v>1656681.4369999999</v>
      </c>
      <c r="F1230">
        <v>100332456.10100001</v>
      </c>
      <c r="G1230">
        <f t="shared" si="38"/>
        <v>1.0794144839273623</v>
      </c>
      <c r="H1230">
        <f t="shared" si="39"/>
        <v>0.67347882346245602</v>
      </c>
    </row>
    <row r="1231" spans="1:8" x14ac:dyDescent="0.25">
      <c r="A1231" s="5">
        <v>42888</v>
      </c>
      <c r="B1231">
        <v>92950815.089999989</v>
      </c>
      <c r="C1231">
        <v>31208708.170000002</v>
      </c>
      <c r="D1231">
        <v>67571784.49000001</v>
      </c>
      <c r="E1231">
        <v>1656681.4369999999</v>
      </c>
      <c r="F1231">
        <v>100332456.10100001</v>
      </c>
      <c r="G1231">
        <f t="shared" si="38"/>
        <v>1.0794144839273623</v>
      </c>
      <c r="H1231">
        <f t="shared" si="39"/>
        <v>0.67347882346245602</v>
      </c>
    </row>
    <row r="1232" spans="1:8" x14ac:dyDescent="0.25">
      <c r="A1232" s="5">
        <v>42889</v>
      </c>
      <c r="B1232">
        <v>92950815.089999989</v>
      </c>
      <c r="C1232">
        <v>31208708.170000002</v>
      </c>
      <c r="D1232">
        <v>67571784.49000001</v>
      </c>
      <c r="E1232">
        <v>1656681.4369999999</v>
      </c>
      <c r="F1232">
        <v>100332456.10100001</v>
      </c>
      <c r="G1232">
        <f t="shared" si="38"/>
        <v>1.0794144839273623</v>
      </c>
      <c r="H1232">
        <f t="shared" si="39"/>
        <v>0.67347882346245602</v>
      </c>
    </row>
    <row r="1233" spans="1:8" x14ac:dyDescent="0.25">
      <c r="A1233" s="5">
        <v>42890</v>
      </c>
      <c r="B1233">
        <v>92950815.089999989</v>
      </c>
      <c r="C1233">
        <v>31208708.170000002</v>
      </c>
      <c r="D1233">
        <v>67571784.49000001</v>
      </c>
      <c r="E1233">
        <v>1656681.4369999999</v>
      </c>
      <c r="F1233">
        <v>100332456.10100001</v>
      </c>
      <c r="G1233">
        <f t="shared" si="38"/>
        <v>1.0794144839273623</v>
      </c>
      <c r="H1233">
        <f t="shared" si="39"/>
        <v>0.67347882346245602</v>
      </c>
    </row>
    <row r="1234" spans="1:8" x14ac:dyDescent="0.25">
      <c r="A1234" s="5">
        <v>42891</v>
      </c>
      <c r="B1234">
        <v>92950815.089999989</v>
      </c>
      <c r="C1234">
        <v>31208708.170000002</v>
      </c>
      <c r="D1234">
        <v>67571784.49000001</v>
      </c>
      <c r="E1234">
        <v>1656681.4369999999</v>
      </c>
      <c r="F1234">
        <v>100332456.10100001</v>
      </c>
      <c r="G1234">
        <f t="shared" si="38"/>
        <v>1.0794144839273623</v>
      </c>
      <c r="H1234">
        <f t="shared" si="39"/>
        <v>0.67347882346245602</v>
      </c>
    </row>
    <row r="1235" spans="1:8" x14ac:dyDescent="0.25">
      <c r="A1235" s="5">
        <v>42892</v>
      </c>
      <c r="B1235">
        <v>92950815.089999989</v>
      </c>
      <c r="C1235">
        <v>31208708.170000002</v>
      </c>
      <c r="D1235">
        <v>67571784.49000001</v>
      </c>
      <c r="E1235">
        <v>1656681.4369999999</v>
      </c>
      <c r="F1235">
        <v>100332456.10100001</v>
      </c>
      <c r="G1235">
        <f t="shared" si="38"/>
        <v>1.0794144839273623</v>
      </c>
      <c r="H1235">
        <f t="shared" si="39"/>
        <v>0.67347882346245602</v>
      </c>
    </row>
    <row r="1236" spans="1:8" x14ac:dyDescent="0.25">
      <c r="A1236" s="5">
        <v>42893</v>
      </c>
      <c r="B1236">
        <v>92950815.089999989</v>
      </c>
      <c r="C1236">
        <v>31208708.170000002</v>
      </c>
      <c r="D1236">
        <v>67571784.49000001</v>
      </c>
      <c r="E1236">
        <v>1656681.4369999999</v>
      </c>
      <c r="F1236">
        <v>100332456.10100001</v>
      </c>
      <c r="G1236">
        <f t="shared" si="38"/>
        <v>1.0794144839273623</v>
      </c>
      <c r="H1236">
        <f t="shared" si="39"/>
        <v>0.67347882346245602</v>
      </c>
    </row>
    <row r="1237" spans="1:8" x14ac:dyDescent="0.25">
      <c r="A1237" s="5">
        <v>42894</v>
      </c>
      <c r="B1237">
        <v>92950815.089999989</v>
      </c>
      <c r="C1237">
        <v>31208708.170000002</v>
      </c>
      <c r="D1237">
        <v>67571784.49000001</v>
      </c>
      <c r="E1237">
        <v>1656681.4369999999</v>
      </c>
      <c r="F1237">
        <v>100332456.10100001</v>
      </c>
      <c r="G1237">
        <f t="shared" si="38"/>
        <v>1.0794144839273623</v>
      </c>
      <c r="H1237">
        <f t="shared" si="39"/>
        <v>0.67347882346245602</v>
      </c>
    </row>
    <row r="1238" spans="1:8" x14ac:dyDescent="0.25">
      <c r="A1238" s="5">
        <v>42895</v>
      </c>
      <c r="B1238">
        <v>92950815.089999989</v>
      </c>
      <c r="C1238">
        <v>31208708.170000002</v>
      </c>
      <c r="D1238">
        <v>67571784.49000001</v>
      </c>
      <c r="E1238">
        <v>1656681.4369999999</v>
      </c>
      <c r="F1238">
        <v>100332456.10100001</v>
      </c>
      <c r="G1238">
        <f t="shared" si="38"/>
        <v>1.0794144839273623</v>
      </c>
      <c r="H1238">
        <f t="shared" si="39"/>
        <v>0.67347882346245602</v>
      </c>
    </row>
    <row r="1239" spans="1:8" x14ac:dyDescent="0.25">
      <c r="A1239" s="5">
        <v>42896</v>
      </c>
      <c r="B1239">
        <v>92950815.089999989</v>
      </c>
      <c r="C1239">
        <v>31208708.170000002</v>
      </c>
      <c r="D1239">
        <v>67571784.49000001</v>
      </c>
      <c r="E1239">
        <v>1656681.4369999999</v>
      </c>
      <c r="F1239">
        <v>100332456.10100001</v>
      </c>
      <c r="G1239">
        <f t="shared" si="38"/>
        <v>1.0794144839273623</v>
      </c>
      <c r="H1239">
        <f t="shared" si="39"/>
        <v>0.67347882346245602</v>
      </c>
    </row>
    <row r="1240" spans="1:8" x14ac:dyDescent="0.25">
      <c r="A1240" s="5">
        <v>42897</v>
      </c>
      <c r="B1240">
        <v>92950815.089999989</v>
      </c>
      <c r="C1240">
        <v>31208708.170000002</v>
      </c>
      <c r="D1240">
        <v>67571784.49000001</v>
      </c>
      <c r="E1240">
        <v>1656681.4369999999</v>
      </c>
      <c r="F1240">
        <v>100332456.10100001</v>
      </c>
      <c r="G1240">
        <f t="shared" si="38"/>
        <v>1.0794144839273623</v>
      </c>
      <c r="H1240">
        <f t="shared" si="39"/>
        <v>0.67347882346245602</v>
      </c>
    </row>
    <row r="1241" spans="1:8" x14ac:dyDescent="0.25">
      <c r="A1241" s="5">
        <v>42898</v>
      </c>
      <c r="B1241">
        <v>92950815.089999989</v>
      </c>
      <c r="C1241">
        <v>31208708.170000002</v>
      </c>
      <c r="D1241">
        <v>67571784.49000001</v>
      </c>
      <c r="E1241">
        <v>1656681.4369999999</v>
      </c>
      <c r="F1241">
        <v>100332456.10100001</v>
      </c>
      <c r="G1241">
        <f t="shared" si="38"/>
        <v>1.0794144839273623</v>
      </c>
      <c r="H1241">
        <f t="shared" si="39"/>
        <v>0.67347882346245602</v>
      </c>
    </row>
    <row r="1242" spans="1:8" x14ac:dyDescent="0.25">
      <c r="A1242" s="5">
        <v>42899</v>
      </c>
      <c r="B1242">
        <v>92950815.089999989</v>
      </c>
      <c r="C1242">
        <v>31208708.170000002</v>
      </c>
      <c r="D1242">
        <v>67571784.49000001</v>
      </c>
      <c r="E1242">
        <v>1656681.4369999999</v>
      </c>
      <c r="F1242">
        <v>100332456.10100001</v>
      </c>
      <c r="G1242">
        <f t="shared" si="38"/>
        <v>1.0794144839273623</v>
      </c>
      <c r="H1242">
        <f t="shared" si="39"/>
        <v>0.67347882346245602</v>
      </c>
    </row>
    <row r="1243" spans="1:8" x14ac:dyDescent="0.25">
      <c r="A1243" s="5">
        <v>42900</v>
      </c>
      <c r="B1243">
        <v>92950815.089999989</v>
      </c>
      <c r="C1243">
        <v>31208708.170000002</v>
      </c>
      <c r="D1243">
        <v>67571784.49000001</v>
      </c>
      <c r="E1243">
        <v>1656681.4369999999</v>
      </c>
      <c r="F1243">
        <v>100332456.10100001</v>
      </c>
      <c r="G1243">
        <f t="shared" si="38"/>
        <v>1.0794144839273623</v>
      </c>
      <c r="H1243">
        <f t="shared" si="39"/>
        <v>0.67347882346245602</v>
      </c>
    </row>
    <row r="1244" spans="1:8" x14ac:dyDescent="0.25">
      <c r="A1244" s="5">
        <v>42901</v>
      </c>
      <c r="B1244">
        <v>92950815.089999989</v>
      </c>
      <c r="C1244">
        <v>31208708.170000002</v>
      </c>
      <c r="D1244">
        <v>67571784.49000001</v>
      </c>
      <c r="E1244">
        <v>1656681.4369999999</v>
      </c>
      <c r="F1244">
        <v>100332456.10100001</v>
      </c>
      <c r="G1244">
        <f t="shared" si="38"/>
        <v>1.0794144839273623</v>
      </c>
      <c r="H1244">
        <f t="shared" si="39"/>
        <v>0.67347882346245602</v>
      </c>
    </row>
    <row r="1245" spans="1:8" x14ac:dyDescent="0.25">
      <c r="A1245" s="5">
        <v>42902</v>
      </c>
      <c r="B1245">
        <v>92950815.089999989</v>
      </c>
      <c r="C1245">
        <v>31208708.170000002</v>
      </c>
      <c r="D1245">
        <v>67571784.49000001</v>
      </c>
      <c r="E1245">
        <v>1656681.4369999999</v>
      </c>
      <c r="F1245">
        <v>100332456.10100001</v>
      </c>
      <c r="G1245">
        <f t="shared" si="38"/>
        <v>1.0794144839273623</v>
      </c>
      <c r="H1245">
        <f t="shared" si="39"/>
        <v>0.67347882346245602</v>
      </c>
    </row>
    <row r="1246" spans="1:8" x14ac:dyDescent="0.25">
      <c r="A1246" s="5">
        <v>42903</v>
      </c>
      <c r="B1246">
        <v>92950815.089999989</v>
      </c>
      <c r="C1246">
        <v>31208708.170000002</v>
      </c>
      <c r="D1246">
        <v>67571784.49000001</v>
      </c>
      <c r="E1246">
        <v>1656681.4369999999</v>
      </c>
      <c r="F1246">
        <v>100332456.10100001</v>
      </c>
      <c r="G1246">
        <f t="shared" si="38"/>
        <v>1.0794144839273623</v>
      </c>
      <c r="H1246">
        <f t="shared" si="39"/>
        <v>0.67347882346245602</v>
      </c>
    </row>
    <row r="1247" spans="1:8" x14ac:dyDescent="0.25">
      <c r="A1247" s="5">
        <v>42904</v>
      </c>
      <c r="B1247">
        <v>92950815.089999989</v>
      </c>
      <c r="C1247">
        <v>31208708.170000002</v>
      </c>
      <c r="D1247">
        <v>67571784.49000001</v>
      </c>
      <c r="E1247">
        <v>1656681.4369999999</v>
      </c>
      <c r="F1247">
        <v>100332456.10100001</v>
      </c>
      <c r="G1247">
        <f t="shared" si="38"/>
        <v>1.0794144839273623</v>
      </c>
      <c r="H1247">
        <f t="shared" si="39"/>
        <v>0.67347882346245602</v>
      </c>
    </row>
    <row r="1248" spans="1:8" x14ac:dyDescent="0.25">
      <c r="A1248" s="5">
        <v>42905</v>
      </c>
      <c r="B1248">
        <v>92950815.089999989</v>
      </c>
      <c r="C1248">
        <v>31208708.170000002</v>
      </c>
      <c r="D1248">
        <v>67571784.49000001</v>
      </c>
      <c r="E1248">
        <v>1656681.4369999999</v>
      </c>
      <c r="F1248">
        <v>100332456.10100001</v>
      </c>
      <c r="G1248">
        <f t="shared" si="38"/>
        <v>1.0794144839273623</v>
      </c>
      <c r="H1248">
        <f t="shared" si="39"/>
        <v>0.67347882346245602</v>
      </c>
    </row>
    <row r="1249" spans="1:8" x14ac:dyDescent="0.25">
      <c r="A1249" s="5">
        <v>42906</v>
      </c>
      <c r="B1249">
        <v>92950815.089999989</v>
      </c>
      <c r="C1249">
        <v>31208708.170000002</v>
      </c>
      <c r="D1249">
        <v>67571784.49000001</v>
      </c>
      <c r="E1249">
        <v>1656681.4369999999</v>
      </c>
      <c r="F1249">
        <v>100332456.10100001</v>
      </c>
      <c r="G1249">
        <f t="shared" si="38"/>
        <v>1.0794144839273623</v>
      </c>
      <c r="H1249">
        <f t="shared" si="39"/>
        <v>0.67347882346245602</v>
      </c>
    </row>
    <row r="1250" spans="1:8" x14ac:dyDescent="0.25">
      <c r="A1250" s="5">
        <v>42907</v>
      </c>
      <c r="B1250">
        <v>92950815.089999989</v>
      </c>
      <c r="C1250">
        <v>31208708.170000002</v>
      </c>
      <c r="D1250">
        <v>67571784.49000001</v>
      </c>
      <c r="E1250">
        <v>1656681.4369999999</v>
      </c>
      <c r="F1250">
        <v>100332456.10100001</v>
      </c>
      <c r="G1250">
        <f t="shared" si="38"/>
        <v>1.0794144839273623</v>
      </c>
      <c r="H1250">
        <f t="shared" si="39"/>
        <v>0.67347882346245602</v>
      </c>
    </row>
    <row r="1251" spans="1:8" x14ac:dyDescent="0.25">
      <c r="A1251" s="5">
        <v>42908</v>
      </c>
      <c r="B1251">
        <v>92950815.089999989</v>
      </c>
      <c r="C1251">
        <v>31208708.170000002</v>
      </c>
      <c r="D1251">
        <v>67571784.49000001</v>
      </c>
      <c r="E1251">
        <v>1656681.4369999999</v>
      </c>
      <c r="F1251">
        <v>100332456.10100001</v>
      </c>
      <c r="G1251">
        <f t="shared" si="38"/>
        <v>1.0794144839273623</v>
      </c>
      <c r="H1251">
        <f t="shared" si="39"/>
        <v>0.67347882346245602</v>
      </c>
    </row>
    <row r="1252" spans="1:8" x14ac:dyDescent="0.25">
      <c r="A1252" s="5">
        <v>42909</v>
      </c>
      <c r="B1252">
        <v>92950815.089999989</v>
      </c>
      <c r="C1252">
        <v>31208708.170000002</v>
      </c>
      <c r="D1252">
        <v>67571784.49000001</v>
      </c>
      <c r="E1252">
        <v>1656681.4369999999</v>
      </c>
      <c r="F1252">
        <v>100332456.10100001</v>
      </c>
      <c r="G1252">
        <f t="shared" si="38"/>
        <v>1.0794144839273623</v>
      </c>
      <c r="H1252">
        <f t="shared" si="39"/>
        <v>0.67347882346245602</v>
      </c>
    </row>
    <row r="1253" spans="1:8" x14ac:dyDescent="0.25">
      <c r="A1253" s="5">
        <v>42910</v>
      </c>
      <c r="B1253">
        <v>92950815.089999989</v>
      </c>
      <c r="C1253">
        <v>31208708.170000002</v>
      </c>
      <c r="D1253">
        <v>67571784.49000001</v>
      </c>
      <c r="E1253">
        <v>1656681.4369999999</v>
      </c>
      <c r="F1253">
        <v>100332456.10100001</v>
      </c>
      <c r="G1253">
        <f t="shared" si="38"/>
        <v>1.0794144839273623</v>
      </c>
      <c r="H1253">
        <f t="shared" si="39"/>
        <v>0.67347882346245602</v>
      </c>
    </row>
    <row r="1254" spans="1:8" x14ac:dyDescent="0.25">
      <c r="A1254" s="5">
        <v>42911</v>
      </c>
      <c r="B1254">
        <v>92950815.089999989</v>
      </c>
      <c r="C1254">
        <v>31208708.170000002</v>
      </c>
      <c r="D1254">
        <v>67571784.49000001</v>
      </c>
      <c r="E1254">
        <v>1656681.4369999999</v>
      </c>
      <c r="F1254">
        <v>100332456.10100001</v>
      </c>
      <c r="G1254">
        <f t="shared" si="38"/>
        <v>1.0794144839273623</v>
      </c>
      <c r="H1254">
        <f t="shared" si="39"/>
        <v>0.67347882346245602</v>
      </c>
    </row>
    <row r="1255" spans="1:8" x14ac:dyDescent="0.25">
      <c r="A1255" s="5">
        <v>42912</v>
      </c>
      <c r="B1255">
        <v>92950815.089999989</v>
      </c>
      <c r="C1255">
        <v>31208708.170000002</v>
      </c>
      <c r="D1255">
        <v>67571784.49000001</v>
      </c>
      <c r="E1255">
        <v>1656681.4369999999</v>
      </c>
      <c r="F1255">
        <v>100332456.10100001</v>
      </c>
      <c r="G1255">
        <f t="shared" si="38"/>
        <v>1.0794144839273623</v>
      </c>
      <c r="H1255">
        <f t="shared" si="39"/>
        <v>0.67347882346245602</v>
      </c>
    </row>
    <row r="1256" spans="1:8" x14ac:dyDescent="0.25">
      <c r="A1256" s="5">
        <v>42913</v>
      </c>
      <c r="B1256">
        <v>92950815.089999989</v>
      </c>
      <c r="C1256">
        <v>31208708.170000002</v>
      </c>
      <c r="D1256">
        <v>67571784.49000001</v>
      </c>
      <c r="E1256">
        <v>1656681.4369999999</v>
      </c>
      <c r="F1256">
        <v>100332456.10100001</v>
      </c>
      <c r="G1256">
        <f t="shared" si="38"/>
        <v>1.0794144839273623</v>
      </c>
      <c r="H1256">
        <f t="shared" si="39"/>
        <v>0.67347882346245602</v>
      </c>
    </row>
    <row r="1257" spans="1:8" x14ac:dyDescent="0.25">
      <c r="A1257" s="5">
        <v>42914</v>
      </c>
      <c r="B1257">
        <v>92950815.089999989</v>
      </c>
      <c r="C1257">
        <v>31208708.170000002</v>
      </c>
      <c r="D1257">
        <v>67571784.49000001</v>
      </c>
      <c r="E1257">
        <v>1656681.4369999999</v>
      </c>
      <c r="F1257">
        <v>100332456.10100001</v>
      </c>
      <c r="G1257">
        <f t="shared" si="38"/>
        <v>1.0794144839273623</v>
      </c>
      <c r="H1257">
        <f t="shared" si="39"/>
        <v>0.67347882346245602</v>
      </c>
    </row>
    <row r="1258" spans="1:8" x14ac:dyDescent="0.25">
      <c r="A1258" s="5">
        <v>42915</v>
      </c>
      <c r="B1258">
        <v>92950815.089999989</v>
      </c>
      <c r="C1258">
        <v>31208708.170000002</v>
      </c>
      <c r="D1258">
        <v>67571784.49000001</v>
      </c>
      <c r="E1258">
        <v>1656681.4369999999</v>
      </c>
      <c r="F1258">
        <v>100332456.10100001</v>
      </c>
      <c r="G1258">
        <f t="shared" si="38"/>
        <v>1.0794144839273623</v>
      </c>
      <c r="H1258">
        <f t="shared" si="39"/>
        <v>0.67347882346245602</v>
      </c>
    </row>
    <row r="1259" spans="1:8" x14ac:dyDescent="0.25">
      <c r="A1259" s="5">
        <v>42916</v>
      </c>
      <c r="B1259">
        <v>92950815.089999989</v>
      </c>
      <c r="C1259">
        <v>31208708.170000002</v>
      </c>
      <c r="D1259">
        <v>67571784.49000001</v>
      </c>
      <c r="E1259">
        <v>1656681.4369999999</v>
      </c>
      <c r="F1259">
        <v>100332456.10100001</v>
      </c>
      <c r="G1259">
        <f t="shared" si="38"/>
        <v>1.0794144839273623</v>
      </c>
      <c r="H1259">
        <f t="shared" si="39"/>
        <v>0.67347882346245602</v>
      </c>
    </row>
    <row r="1260" spans="1:8" x14ac:dyDescent="0.25">
      <c r="A1260" s="5">
        <v>42917</v>
      </c>
      <c r="B1260">
        <v>92950815.089999989</v>
      </c>
      <c r="C1260">
        <v>31208708.170000002</v>
      </c>
      <c r="D1260">
        <v>67571784.49000001</v>
      </c>
      <c r="E1260">
        <v>1656681.4369999999</v>
      </c>
      <c r="F1260">
        <v>100332456.10100001</v>
      </c>
      <c r="G1260">
        <f t="shared" si="38"/>
        <v>1.0794144839273623</v>
      </c>
      <c r="H1260">
        <f t="shared" si="39"/>
        <v>0.67347882346245602</v>
      </c>
    </row>
    <row r="1261" spans="1:8" x14ac:dyDescent="0.25">
      <c r="A1261" s="5">
        <v>42918</v>
      </c>
      <c r="B1261">
        <v>92950815.089999989</v>
      </c>
      <c r="C1261">
        <v>31208708.170000002</v>
      </c>
      <c r="D1261">
        <v>67571784.49000001</v>
      </c>
      <c r="E1261">
        <v>1656681.4369999999</v>
      </c>
      <c r="F1261">
        <v>100332456.10100001</v>
      </c>
      <c r="G1261">
        <f t="shared" si="38"/>
        <v>1.0794144839273623</v>
      </c>
      <c r="H1261">
        <f t="shared" si="39"/>
        <v>0.67347882346245602</v>
      </c>
    </row>
    <row r="1262" spans="1:8" x14ac:dyDescent="0.25">
      <c r="A1262" s="5">
        <v>42919</v>
      </c>
      <c r="B1262">
        <v>92950815.089999989</v>
      </c>
      <c r="C1262">
        <v>31208708.170000002</v>
      </c>
      <c r="D1262">
        <v>67571784.49000001</v>
      </c>
      <c r="E1262">
        <v>1656681.4369999999</v>
      </c>
      <c r="F1262">
        <v>100332456.10100001</v>
      </c>
      <c r="G1262">
        <f t="shared" si="38"/>
        <v>1.0794144839273623</v>
      </c>
      <c r="H1262">
        <f t="shared" si="39"/>
        <v>0.67347882346245602</v>
      </c>
    </row>
    <row r="1263" spans="1:8" x14ac:dyDescent="0.25">
      <c r="A1263" s="5">
        <v>42920</v>
      </c>
      <c r="B1263">
        <v>92950815.089999989</v>
      </c>
      <c r="C1263">
        <v>31208708.170000002</v>
      </c>
      <c r="D1263">
        <v>67571784.49000001</v>
      </c>
      <c r="E1263">
        <v>1656681.4369999999</v>
      </c>
      <c r="F1263">
        <v>100332456.10100001</v>
      </c>
      <c r="G1263">
        <f t="shared" si="38"/>
        <v>1.0794144839273623</v>
      </c>
      <c r="H1263">
        <f t="shared" si="39"/>
        <v>0.67347882346245602</v>
      </c>
    </row>
    <row r="1264" spans="1:8" x14ac:dyDescent="0.25">
      <c r="A1264" s="5">
        <v>42921</v>
      </c>
      <c r="B1264">
        <v>92950815.089999989</v>
      </c>
      <c r="C1264">
        <v>31208708.170000002</v>
      </c>
      <c r="D1264">
        <v>67571784.49000001</v>
      </c>
      <c r="E1264">
        <v>1656681.4369999999</v>
      </c>
      <c r="F1264">
        <v>100332456.10100001</v>
      </c>
      <c r="G1264">
        <f t="shared" si="38"/>
        <v>1.0794144839273623</v>
      </c>
      <c r="H1264">
        <f t="shared" si="39"/>
        <v>0.67347882346245602</v>
      </c>
    </row>
    <row r="1265" spans="1:8" x14ac:dyDescent="0.25">
      <c r="A1265" s="5">
        <v>42922</v>
      </c>
      <c r="B1265">
        <v>92950815.089999989</v>
      </c>
      <c r="C1265">
        <v>31208708.170000002</v>
      </c>
      <c r="D1265">
        <v>67571784.49000001</v>
      </c>
      <c r="E1265">
        <v>1656681.4369999999</v>
      </c>
      <c r="F1265">
        <v>100332456.10100001</v>
      </c>
      <c r="G1265">
        <f t="shared" si="38"/>
        <v>1.0794144839273623</v>
      </c>
      <c r="H1265">
        <f t="shared" si="39"/>
        <v>0.67347882346245602</v>
      </c>
    </row>
    <row r="1266" spans="1:8" x14ac:dyDescent="0.25">
      <c r="A1266" s="5">
        <v>42923</v>
      </c>
      <c r="B1266">
        <v>92950815.089999989</v>
      </c>
      <c r="C1266">
        <v>31208708.170000002</v>
      </c>
      <c r="D1266">
        <v>67571784.49000001</v>
      </c>
      <c r="E1266">
        <v>1656681.4369999999</v>
      </c>
      <c r="F1266">
        <v>100332456.10100001</v>
      </c>
      <c r="G1266">
        <f t="shared" si="38"/>
        <v>1.0794144839273623</v>
      </c>
      <c r="H1266">
        <f t="shared" si="39"/>
        <v>0.67347882346245602</v>
      </c>
    </row>
    <row r="1267" spans="1:8" x14ac:dyDescent="0.25">
      <c r="A1267" s="5">
        <v>42924</v>
      </c>
      <c r="B1267">
        <v>92950815.089999989</v>
      </c>
      <c r="C1267">
        <v>31208708.170000002</v>
      </c>
      <c r="D1267">
        <v>67571784.49000001</v>
      </c>
      <c r="E1267">
        <v>1656681.4369999999</v>
      </c>
      <c r="F1267">
        <v>100332456.10100001</v>
      </c>
      <c r="G1267">
        <f t="shared" si="38"/>
        <v>1.0794144839273623</v>
      </c>
      <c r="H1267">
        <f t="shared" si="39"/>
        <v>0.67347882346245602</v>
      </c>
    </row>
    <row r="1268" spans="1:8" x14ac:dyDescent="0.25">
      <c r="A1268" s="5">
        <v>42925</v>
      </c>
      <c r="B1268">
        <v>92950815.089999989</v>
      </c>
      <c r="C1268">
        <v>31208708.170000002</v>
      </c>
      <c r="D1268">
        <v>67571784.49000001</v>
      </c>
      <c r="E1268">
        <v>1656681.4369999999</v>
      </c>
      <c r="F1268">
        <v>100332456.10100001</v>
      </c>
      <c r="G1268">
        <f t="shared" si="38"/>
        <v>1.0794144839273623</v>
      </c>
      <c r="H1268">
        <f t="shared" si="39"/>
        <v>0.67347882346245602</v>
      </c>
    </row>
    <row r="1269" spans="1:8" x14ac:dyDescent="0.25">
      <c r="A1269" s="5">
        <v>42926</v>
      </c>
      <c r="B1269">
        <v>92950815.089999989</v>
      </c>
      <c r="C1269">
        <v>31208708.170000002</v>
      </c>
      <c r="D1269">
        <v>67571784.49000001</v>
      </c>
      <c r="E1269">
        <v>1656681.4369999999</v>
      </c>
      <c r="F1269">
        <v>100332456.10100001</v>
      </c>
      <c r="G1269">
        <f t="shared" si="38"/>
        <v>1.0794144839273623</v>
      </c>
      <c r="H1269">
        <f t="shared" si="39"/>
        <v>0.67347882346245602</v>
      </c>
    </row>
    <row r="1270" spans="1:8" x14ac:dyDescent="0.25">
      <c r="A1270" s="5">
        <v>42927</v>
      </c>
      <c r="B1270">
        <v>92950815.089999989</v>
      </c>
      <c r="C1270">
        <v>31208708.170000002</v>
      </c>
      <c r="D1270">
        <v>67571784.49000001</v>
      </c>
      <c r="E1270">
        <v>1656681.4369999999</v>
      </c>
      <c r="F1270">
        <v>100332456.10100001</v>
      </c>
      <c r="G1270">
        <f t="shared" si="38"/>
        <v>1.0794144839273623</v>
      </c>
      <c r="H1270">
        <f t="shared" si="39"/>
        <v>0.67347882346245602</v>
      </c>
    </row>
    <row r="1271" spans="1:8" x14ac:dyDescent="0.25">
      <c r="A1271" s="5">
        <v>42928</v>
      </c>
      <c r="B1271">
        <v>92950815.089999989</v>
      </c>
      <c r="C1271">
        <v>31208708.170000002</v>
      </c>
      <c r="D1271">
        <v>67571784.49000001</v>
      </c>
      <c r="E1271">
        <v>1656681.4369999999</v>
      </c>
      <c r="F1271">
        <v>100332456.10100001</v>
      </c>
      <c r="G1271">
        <f t="shared" si="38"/>
        <v>1.0794144839273623</v>
      </c>
      <c r="H1271">
        <f t="shared" si="39"/>
        <v>0.67347882346245602</v>
      </c>
    </row>
    <row r="1272" spans="1:8" x14ac:dyDescent="0.25">
      <c r="A1272" s="5">
        <v>42929</v>
      </c>
      <c r="B1272">
        <v>92950815.089999989</v>
      </c>
      <c r="C1272">
        <v>31208708.170000002</v>
      </c>
      <c r="D1272">
        <v>67571784.49000001</v>
      </c>
      <c r="E1272">
        <v>1656681.4369999999</v>
      </c>
      <c r="F1272">
        <v>100332456.10100001</v>
      </c>
      <c r="G1272">
        <f t="shared" si="38"/>
        <v>1.0794144839273623</v>
      </c>
      <c r="H1272">
        <f t="shared" si="39"/>
        <v>0.67347882346245602</v>
      </c>
    </row>
    <row r="1273" spans="1:8" x14ac:dyDescent="0.25">
      <c r="A1273" s="5">
        <v>42930</v>
      </c>
      <c r="B1273">
        <v>92950815.089999989</v>
      </c>
      <c r="C1273">
        <v>31208708.170000002</v>
      </c>
      <c r="D1273">
        <v>67571784.49000001</v>
      </c>
      <c r="E1273">
        <v>1656681.4369999999</v>
      </c>
      <c r="F1273">
        <v>100332456.10100001</v>
      </c>
      <c r="G1273">
        <f t="shared" si="38"/>
        <v>1.0794144839273623</v>
      </c>
      <c r="H1273">
        <f t="shared" si="39"/>
        <v>0.67347882346245602</v>
      </c>
    </row>
    <row r="1274" spans="1:8" x14ac:dyDescent="0.25">
      <c r="A1274" s="5">
        <v>42931</v>
      </c>
      <c r="B1274">
        <v>92950815.089999989</v>
      </c>
      <c r="C1274">
        <v>31208708.170000002</v>
      </c>
      <c r="D1274">
        <v>67571784.49000001</v>
      </c>
      <c r="E1274">
        <v>1656681.4369999999</v>
      </c>
      <c r="F1274">
        <v>100332456.10100001</v>
      </c>
      <c r="G1274">
        <f t="shared" si="38"/>
        <v>1.0794144839273623</v>
      </c>
      <c r="H1274">
        <f t="shared" si="39"/>
        <v>0.67347882346245602</v>
      </c>
    </row>
    <row r="1275" spans="1:8" x14ac:dyDescent="0.25">
      <c r="A1275" s="5">
        <v>42932</v>
      </c>
      <c r="B1275">
        <v>92950815.089999989</v>
      </c>
      <c r="C1275">
        <v>31208708.170000002</v>
      </c>
      <c r="D1275">
        <v>67571784.49000001</v>
      </c>
      <c r="E1275">
        <v>1656681.4369999999</v>
      </c>
      <c r="F1275">
        <v>100332456.10100001</v>
      </c>
      <c r="G1275">
        <f t="shared" si="38"/>
        <v>1.0794144839273623</v>
      </c>
      <c r="H1275">
        <f t="shared" si="39"/>
        <v>0.67347882346245602</v>
      </c>
    </row>
    <row r="1276" spans="1:8" x14ac:dyDescent="0.25">
      <c r="A1276" s="5">
        <v>42933</v>
      </c>
      <c r="B1276">
        <v>92950815.089999989</v>
      </c>
      <c r="C1276">
        <v>31208708.170000002</v>
      </c>
      <c r="D1276">
        <v>67571784.49000001</v>
      </c>
      <c r="E1276">
        <v>1656681.4369999999</v>
      </c>
      <c r="F1276">
        <v>100332456.10100001</v>
      </c>
      <c r="G1276">
        <f t="shared" si="38"/>
        <v>1.0794144839273623</v>
      </c>
      <c r="H1276">
        <f t="shared" si="39"/>
        <v>0.67347882346245602</v>
      </c>
    </row>
    <row r="1277" spans="1:8" x14ac:dyDescent="0.25">
      <c r="A1277" s="5">
        <v>42934</v>
      </c>
      <c r="B1277">
        <v>92950815.089999989</v>
      </c>
      <c r="C1277">
        <v>31208708.170000002</v>
      </c>
      <c r="D1277">
        <v>67571784.49000001</v>
      </c>
      <c r="E1277">
        <v>1656681.4369999999</v>
      </c>
      <c r="F1277">
        <v>100332456.10100001</v>
      </c>
      <c r="G1277">
        <f t="shared" si="38"/>
        <v>1.0794144839273623</v>
      </c>
      <c r="H1277">
        <f t="shared" si="39"/>
        <v>0.67347882346245602</v>
      </c>
    </row>
    <row r="1278" spans="1:8" x14ac:dyDescent="0.25">
      <c r="A1278" s="5">
        <v>42935</v>
      </c>
      <c r="B1278">
        <v>92950815.089999989</v>
      </c>
      <c r="C1278">
        <v>31208708.170000002</v>
      </c>
      <c r="D1278">
        <v>67571784.49000001</v>
      </c>
      <c r="E1278">
        <v>1656681.4369999999</v>
      </c>
      <c r="F1278">
        <v>100332456.10100001</v>
      </c>
      <c r="G1278">
        <f t="shared" si="38"/>
        <v>1.0794144839273623</v>
      </c>
      <c r="H1278">
        <f t="shared" si="39"/>
        <v>0.67347882346245602</v>
      </c>
    </row>
    <row r="1279" spans="1:8" x14ac:dyDescent="0.25">
      <c r="A1279" s="5">
        <v>42936</v>
      </c>
      <c r="B1279">
        <v>92950815.089999989</v>
      </c>
      <c r="C1279">
        <v>31208708.170000002</v>
      </c>
      <c r="D1279">
        <v>67571784.49000001</v>
      </c>
      <c r="E1279">
        <v>1656681.4369999999</v>
      </c>
      <c r="F1279">
        <v>100332456.10100001</v>
      </c>
      <c r="G1279">
        <f t="shared" si="38"/>
        <v>1.0794144839273623</v>
      </c>
      <c r="H1279">
        <f t="shared" si="39"/>
        <v>0.67347882346245602</v>
      </c>
    </row>
    <row r="1280" spans="1:8" x14ac:dyDescent="0.25">
      <c r="A1280" s="5">
        <v>42937</v>
      </c>
      <c r="B1280">
        <v>92950815.089999989</v>
      </c>
      <c r="C1280">
        <v>31208708.170000002</v>
      </c>
      <c r="D1280">
        <v>67571784.49000001</v>
      </c>
      <c r="E1280">
        <v>1656681.4369999999</v>
      </c>
      <c r="F1280">
        <v>100332456.10100001</v>
      </c>
      <c r="G1280">
        <f t="shared" si="38"/>
        <v>1.0794144839273623</v>
      </c>
      <c r="H1280">
        <f t="shared" si="39"/>
        <v>0.67347882346245602</v>
      </c>
    </row>
    <row r="1281" spans="1:8" x14ac:dyDescent="0.25">
      <c r="A1281" s="5">
        <v>42938</v>
      </c>
      <c r="B1281">
        <v>92950815.089999989</v>
      </c>
      <c r="C1281">
        <v>31208708.170000002</v>
      </c>
      <c r="D1281">
        <v>67571784.49000001</v>
      </c>
      <c r="E1281">
        <v>1656681.4369999999</v>
      </c>
      <c r="F1281">
        <v>100332456.10100001</v>
      </c>
      <c r="G1281">
        <f t="shared" si="38"/>
        <v>1.0794144839273623</v>
      </c>
      <c r="H1281">
        <f t="shared" si="39"/>
        <v>0.67347882346245602</v>
      </c>
    </row>
    <row r="1282" spans="1:8" x14ac:dyDescent="0.25">
      <c r="A1282" s="5">
        <v>42939</v>
      </c>
      <c r="B1282">
        <v>92950815.089999989</v>
      </c>
      <c r="C1282">
        <v>31208708.170000002</v>
      </c>
      <c r="D1282">
        <v>67571784.49000001</v>
      </c>
      <c r="E1282">
        <v>1656681.4369999999</v>
      </c>
      <c r="F1282">
        <v>100332456.10100001</v>
      </c>
      <c r="G1282">
        <f t="shared" si="38"/>
        <v>1.0794144839273623</v>
      </c>
      <c r="H1282">
        <f t="shared" si="39"/>
        <v>0.67347882346245602</v>
      </c>
    </row>
    <row r="1283" spans="1:8" x14ac:dyDescent="0.25">
      <c r="A1283" s="5">
        <v>42940</v>
      </c>
      <c r="B1283">
        <v>92950815.089999989</v>
      </c>
      <c r="C1283">
        <v>31208708.170000002</v>
      </c>
      <c r="D1283">
        <v>67571784.49000001</v>
      </c>
      <c r="E1283">
        <v>1656681.4369999999</v>
      </c>
      <c r="F1283">
        <v>100332456.10100001</v>
      </c>
      <c r="G1283">
        <f t="shared" ref="G1283:G1346" si="40">IFERROR(F1283/B1283,"")</f>
        <v>1.0794144839273623</v>
      </c>
      <c r="H1283">
        <f t="shared" ref="H1283:H1346" si="41">IFERROR(D1283/F1283,"")</f>
        <v>0.67347882346245602</v>
      </c>
    </row>
    <row r="1284" spans="1:8" x14ac:dyDescent="0.25">
      <c r="A1284" s="5">
        <v>42941</v>
      </c>
      <c r="B1284">
        <v>92950815.089999989</v>
      </c>
      <c r="C1284">
        <v>31208708.170000002</v>
      </c>
      <c r="D1284">
        <v>67571784.49000001</v>
      </c>
      <c r="E1284">
        <v>1656681.4369999999</v>
      </c>
      <c r="F1284">
        <v>100332456.10100001</v>
      </c>
      <c r="G1284">
        <f t="shared" si="40"/>
        <v>1.0794144839273623</v>
      </c>
      <c r="H1284">
        <f t="shared" si="41"/>
        <v>0.67347882346245602</v>
      </c>
    </row>
    <row r="1285" spans="1:8" x14ac:dyDescent="0.25">
      <c r="A1285" s="5">
        <v>42942</v>
      </c>
      <c r="B1285">
        <v>92950815.089999989</v>
      </c>
      <c r="C1285">
        <v>31208708.170000002</v>
      </c>
      <c r="D1285">
        <v>67571784.49000001</v>
      </c>
      <c r="E1285">
        <v>1656681.4369999999</v>
      </c>
      <c r="F1285">
        <v>100332456.10100001</v>
      </c>
      <c r="G1285">
        <f t="shared" si="40"/>
        <v>1.0794144839273623</v>
      </c>
      <c r="H1285">
        <f t="shared" si="41"/>
        <v>0.67347882346245602</v>
      </c>
    </row>
    <row r="1286" spans="1:8" x14ac:dyDescent="0.25">
      <c r="A1286" s="5">
        <v>42943</v>
      </c>
      <c r="B1286">
        <v>92950815.089999989</v>
      </c>
      <c r="C1286">
        <v>31208708.170000002</v>
      </c>
      <c r="D1286">
        <v>67571784.49000001</v>
      </c>
      <c r="E1286">
        <v>1656681.4369999999</v>
      </c>
      <c r="F1286">
        <v>100332456.10100001</v>
      </c>
      <c r="G1286">
        <f t="shared" si="40"/>
        <v>1.0794144839273623</v>
      </c>
      <c r="H1286">
        <f t="shared" si="41"/>
        <v>0.67347882346245602</v>
      </c>
    </row>
    <row r="1287" spans="1:8" x14ac:dyDescent="0.25">
      <c r="A1287" s="5">
        <v>42944</v>
      </c>
      <c r="B1287">
        <v>92950815.089999989</v>
      </c>
      <c r="C1287">
        <v>31208708.170000002</v>
      </c>
      <c r="D1287">
        <v>67571784.49000001</v>
      </c>
      <c r="E1287">
        <v>1656681.4369999999</v>
      </c>
      <c r="F1287">
        <v>100332456.10100001</v>
      </c>
      <c r="G1287">
        <f t="shared" si="40"/>
        <v>1.0794144839273623</v>
      </c>
      <c r="H1287">
        <f t="shared" si="41"/>
        <v>0.67347882346245602</v>
      </c>
    </row>
    <row r="1288" spans="1:8" x14ac:dyDescent="0.25">
      <c r="A1288" s="5">
        <v>42945</v>
      </c>
      <c r="B1288">
        <v>92950815.089999989</v>
      </c>
      <c r="C1288">
        <v>31208708.170000002</v>
      </c>
      <c r="D1288">
        <v>67571784.49000001</v>
      </c>
      <c r="E1288">
        <v>1656681.4369999999</v>
      </c>
      <c r="F1288">
        <v>100332456.10100001</v>
      </c>
      <c r="G1288">
        <f t="shared" si="40"/>
        <v>1.0794144839273623</v>
      </c>
      <c r="H1288">
        <f t="shared" si="41"/>
        <v>0.67347882346245602</v>
      </c>
    </row>
    <row r="1289" spans="1:8" x14ac:dyDescent="0.25">
      <c r="A1289" s="5">
        <v>42946</v>
      </c>
      <c r="B1289">
        <v>92950815.089999989</v>
      </c>
      <c r="C1289">
        <v>31208708.170000002</v>
      </c>
      <c r="D1289">
        <v>67571784.49000001</v>
      </c>
      <c r="E1289">
        <v>1656681.4369999999</v>
      </c>
      <c r="F1289">
        <v>100332456.10100001</v>
      </c>
      <c r="G1289">
        <f t="shared" si="40"/>
        <v>1.0794144839273623</v>
      </c>
      <c r="H1289">
        <f t="shared" si="41"/>
        <v>0.67347882346245602</v>
      </c>
    </row>
    <row r="1290" spans="1:8" x14ac:dyDescent="0.25">
      <c r="A1290" s="5">
        <v>42947</v>
      </c>
      <c r="B1290">
        <v>92950815.089999989</v>
      </c>
      <c r="C1290">
        <v>31208708.170000002</v>
      </c>
      <c r="D1290">
        <v>67571784.49000001</v>
      </c>
      <c r="E1290">
        <v>1656681.4369999999</v>
      </c>
      <c r="F1290">
        <v>100332456.10100001</v>
      </c>
      <c r="G1290">
        <f t="shared" si="40"/>
        <v>1.0794144839273623</v>
      </c>
      <c r="H1290">
        <f t="shared" si="41"/>
        <v>0.67347882346245602</v>
      </c>
    </row>
    <row r="1291" spans="1:8" x14ac:dyDescent="0.25">
      <c r="A1291" s="5">
        <v>42948</v>
      </c>
      <c r="B1291">
        <v>92950815.089999989</v>
      </c>
      <c r="C1291">
        <v>31208708.170000002</v>
      </c>
      <c r="D1291">
        <v>67571784.49000001</v>
      </c>
      <c r="E1291">
        <v>1656681.4369999999</v>
      </c>
      <c r="F1291">
        <v>100332456.10100001</v>
      </c>
      <c r="G1291">
        <f t="shared" si="40"/>
        <v>1.0794144839273623</v>
      </c>
      <c r="H1291">
        <f t="shared" si="41"/>
        <v>0.67347882346245602</v>
      </c>
    </row>
    <row r="1292" spans="1:8" x14ac:dyDescent="0.25">
      <c r="A1292" s="5">
        <v>43040</v>
      </c>
      <c r="G1292" t="str">
        <f t="shared" si="40"/>
        <v/>
      </c>
      <c r="H1292" t="str">
        <f t="shared" si="41"/>
        <v/>
      </c>
    </row>
    <row r="1293" spans="1:8" x14ac:dyDescent="0.25">
      <c r="A1293" s="5">
        <v>43041</v>
      </c>
      <c r="G1293" t="str">
        <f t="shared" si="40"/>
        <v/>
      </c>
      <c r="H1293" t="str">
        <f t="shared" si="41"/>
        <v/>
      </c>
    </row>
    <row r="1294" spans="1:8" x14ac:dyDescent="0.25">
      <c r="A1294" s="5">
        <v>43042</v>
      </c>
      <c r="G1294" t="str">
        <f t="shared" si="40"/>
        <v/>
      </c>
      <c r="H1294" t="str">
        <f t="shared" si="41"/>
        <v/>
      </c>
    </row>
    <row r="1295" spans="1:8" x14ac:dyDescent="0.25">
      <c r="A1295" s="5">
        <v>43043</v>
      </c>
      <c r="G1295" t="str">
        <f t="shared" si="40"/>
        <v/>
      </c>
      <c r="H1295" t="str">
        <f t="shared" si="41"/>
        <v/>
      </c>
    </row>
    <row r="1296" spans="1:8" x14ac:dyDescent="0.25">
      <c r="A1296" s="5">
        <v>43044</v>
      </c>
      <c r="G1296" t="str">
        <f t="shared" si="40"/>
        <v/>
      </c>
      <c r="H1296" t="str">
        <f t="shared" si="41"/>
        <v/>
      </c>
    </row>
    <row r="1297" spans="1:8" x14ac:dyDescent="0.25">
      <c r="A1297" s="5">
        <v>43045</v>
      </c>
      <c r="G1297" t="str">
        <f t="shared" si="40"/>
        <v/>
      </c>
      <c r="H1297" t="str">
        <f t="shared" si="41"/>
        <v/>
      </c>
    </row>
    <row r="1298" spans="1:8" x14ac:dyDescent="0.25">
      <c r="A1298" s="5">
        <v>43046</v>
      </c>
      <c r="G1298" t="str">
        <f t="shared" si="40"/>
        <v/>
      </c>
      <c r="H1298" t="str">
        <f t="shared" si="41"/>
        <v/>
      </c>
    </row>
    <row r="1299" spans="1:8" x14ac:dyDescent="0.25">
      <c r="A1299" s="5">
        <v>43047</v>
      </c>
      <c r="G1299" t="str">
        <f t="shared" si="40"/>
        <v/>
      </c>
      <c r="H1299" t="str">
        <f t="shared" si="41"/>
        <v/>
      </c>
    </row>
    <row r="1300" spans="1:8" x14ac:dyDescent="0.25">
      <c r="A1300" s="5">
        <v>43048</v>
      </c>
      <c r="G1300" t="str">
        <f t="shared" si="40"/>
        <v/>
      </c>
      <c r="H1300" t="str">
        <f t="shared" si="41"/>
        <v/>
      </c>
    </row>
    <row r="1301" spans="1:8" x14ac:dyDescent="0.25">
      <c r="A1301" s="5">
        <v>43049</v>
      </c>
      <c r="G1301" t="str">
        <f t="shared" si="40"/>
        <v/>
      </c>
      <c r="H1301" t="str">
        <f t="shared" si="41"/>
        <v/>
      </c>
    </row>
    <row r="1302" spans="1:8" x14ac:dyDescent="0.25">
      <c r="A1302" s="5">
        <v>43050</v>
      </c>
      <c r="G1302" t="str">
        <f t="shared" si="40"/>
        <v/>
      </c>
      <c r="H1302" t="str">
        <f t="shared" si="41"/>
        <v/>
      </c>
    </row>
    <row r="1303" spans="1:8" x14ac:dyDescent="0.25">
      <c r="A1303" s="5">
        <v>43051</v>
      </c>
      <c r="G1303" t="str">
        <f t="shared" si="40"/>
        <v/>
      </c>
      <c r="H1303" t="str">
        <f t="shared" si="41"/>
        <v/>
      </c>
    </row>
    <row r="1304" spans="1:8" x14ac:dyDescent="0.25">
      <c r="A1304" s="5">
        <v>43052</v>
      </c>
      <c r="G1304" t="str">
        <f t="shared" si="40"/>
        <v/>
      </c>
      <c r="H1304" t="str">
        <f t="shared" si="41"/>
        <v/>
      </c>
    </row>
    <row r="1305" spans="1:8" x14ac:dyDescent="0.25">
      <c r="A1305" s="5">
        <v>43053</v>
      </c>
      <c r="G1305" t="str">
        <f t="shared" si="40"/>
        <v/>
      </c>
      <c r="H1305" t="str">
        <f t="shared" si="41"/>
        <v/>
      </c>
    </row>
    <row r="1306" spans="1:8" x14ac:dyDescent="0.25">
      <c r="A1306" s="5">
        <v>43054</v>
      </c>
      <c r="G1306" t="str">
        <f t="shared" si="40"/>
        <v/>
      </c>
      <c r="H1306" t="str">
        <f t="shared" si="41"/>
        <v/>
      </c>
    </row>
    <row r="1307" spans="1:8" x14ac:dyDescent="0.25">
      <c r="A1307" s="5">
        <v>43055</v>
      </c>
      <c r="G1307" t="str">
        <f t="shared" si="40"/>
        <v/>
      </c>
      <c r="H1307" t="str">
        <f t="shared" si="41"/>
        <v/>
      </c>
    </row>
    <row r="1308" spans="1:8" x14ac:dyDescent="0.25">
      <c r="A1308" s="5">
        <v>43056</v>
      </c>
      <c r="G1308" t="str">
        <f t="shared" si="40"/>
        <v/>
      </c>
      <c r="H1308" t="str">
        <f t="shared" si="41"/>
        <v/>
      </c>
    </row>
    <row r="1309" spans="1:8" x14ac:dyDescent="0.25">
      <c r="A1309" s="5">
        <v>43057</v>
      </c>
      <c r="G1309" t="str">
        <f t="shared" si="40"/>
        <v/>
      </c>
      <c r="H1309" t="str">
        <f t="shared" si="41"/>
        <v/>
      </c>
    </row>
    <row r="1310" spans="1:8" x14ac:dyDescent="0.25">
      <c r="A1310" s="5">
        <v>43058</v>
      </c>
      <c r="G1310" t="str">
        <f t="shared" si="40"/>
        <v/>
      </c>
      <c r="H1310" t="str">
        <f t="shared" si="41"/>
        <v/>
      </c>
    </row>
    <row r="1311" spans="1:8" x14ac:dyDescent="0.25">
      <c r="A1311" s="5">
        <v>43059</v>
      </c>
      <c r="G1311" t="str">
        <f t="shared" si="40"/>
        <v/>
      </c>
      <c r="H1311" t="str">
        <f t="shared" si="41"/>
        <v/>
      </c>
    </row>
    <row r="1312" spans="1:8" x14ac:dyDescent="0.25">
      <c r="A1312" s="5">
        <v>43060</v>
      </c>
      <c r="G1312" t="str">
        <f t="shared" si="40"/>
        <v/>
      </c>
      <c r="H1312" t="str">
        <f t="shared" si="41"/>
        <v/>
      </c>
    </row>
    <row r="1313" spans="1:8" x14ac:dyDescent="0.25">
      <c r="A1313" s="5">
        <v>43061</v>
      </c>
      <c r="G1313" t="str">
        <f t="shared" si="40"/>
        <v/>
      </c>
      <c r="H1313" t="str">
        <f t="shared" si="41"/>
        <v/>
      </c>
    </row>
    <row r="1314" spans="1:8" x14ac:dyDescent="0.25">
      <c r="A1314" s="5">
        <v>43062</v>
      </c>
      <c r="G1314" t="str">
        <f t="shared" si="40"/>
        <v/>
      </c>
      <c r="H1314" t="str">
        <f t="shared" si="41"/>
        <v/>
      </c>
    </row>
    <row r="1315" spans="1:8" x14ac:dyDescent="0.25">
      <c r="A1315" s="5">
        <v>43063</v>
      </c>
      <c r="G1315" t="str">
        <f t="shared" si="40"/>
        <v/>
      </c>
      <c r="H1315" t="str">
        <f t="shared" si="41"/>
        <v/>
      </c>
    </row>
    <row r="1316" spans="1:8" x14ac:dyDescent="0.25">
      <c r="A1316" s="5">
        <v>43064</v>
      </c>
      <c r="G1316" t="str">
        <f t="shared" si="40"/>
        <v/>
      </c>
      <c r="H1316" t="str">
        <f t="shared" si="41"/>
        <v/>
      </c>
    </row>
    <row r="1317" spans="1:8" x14ac:dyDescent="0.25">
      <c r="A1317" s="5">
        <v>43065</v>
      </c>
      <c r="G1317" t="str">
        <f t="shared" si="40"/>
        <v/>
      </c>
      <c r="H1317" t="str">
        <f t="shared" si="41"/>
        <v/>
      </c>
    </row>
    <row r="1318" spans="1:8" x14ac:dyDescent="0.25">
      <c r="A1318" s="5">
        <v>43066</v>
      </c>
      <c r="G1318" t="str">
        <f t="shared" si="40"/>
        <v/>
      </c>
      <c r="H1318" t="str">
        <f t="shared" si="41"/>
        <v/>
      </c>
    </row>
    <row r="1319" spans="1:8" x14ac:dyDescent="0.25">
      <c r="A1319" s="5">
        <v>43067</v>
      </c>
      <c r="G1319" t="str">
        <f t="shared" si="40"/>
        <v/>
      </c>
      <c r="H1319" t="str">
        <f t="shared" si="41"/>
        <v/>
      </c>
    </row>
    <row r="1320" spans="1:8" x14ac:dyDescent="0.25">
      <c r="A1320" s="5">
        <v>43068</v>
      </c>
      <c r="G1320" t="str">
        <f t="shared" si="40"/>
        <v/>
      </c>
      <c r="H1320" t="str">
        <f t="shared" si="41"/>
        <v/>
      </c>
    </row>
    <row r="1321" spans="1:8" x14ac:dyDescent="0.25">
      <c r="A1321" s="5">
        <v>43069</v>
      </c>
      <c r="G1321" t="str">
        <f t="shared" si="40"/>
        <v/>
      </c>
      <c r="H1321" t="str">
        <f t="shared" si="41"/>
        <v/>
      </c>
    </row>
    <row r="1322" spans="1:8" x14ac:dyDescent="0.25">
      <c r="A1322" s="5">
        <v>43070</v>
      </c>
      <c r="B1322">
        <v>31145.760000000002</v>
      </c>
      <c r="C1322">
        <v>0</v>
      </c>
      <c r="D1322">
        <v>749.8</v>
      </c>
      <c r="E1322">
        <v>0</v>
      </c>
      <c r="F1322">
        <v>749.8</v>
      </c>
      <c r="G1322">
        <f t="shared" si="40"/>
        <v>2.4073902836212694E-2</v>
      </c>
      <c r="H1322">
        <f t="shared" si="41"/>
        <v>1</v>
      </c>
    </row>
    <row r="1323" spans="1:8" x14ac:dyDescent="0.25">
      <c r="A1323" s="5">
        <v>43071</v>
      </c>
      <c r="B1323">
        <v>127939.62</v>
      </c>
      <c r="C1323">
        <v>0</v>
      </c>
      <c r="D1323">
        <v>27973.1</v>
      </c>
      <c r="E1323">
        <v>0</v>
      </c>
      <c r="F1323">
        <v>27973.1</v>
      </c>
      <c r="G1323">
        <f t="shared" si="40"/>
        <v>0.21864298174404456</v>
      </c>
      <c r="H1323">
        <f t="shared" si="41"/>
        <v>1</v>
      </c>
    </row>
    <row r="1324" spans="1:8" x14ac:dyDescent="0.25">
      <c r="A1324" s="5">
        <v>43072</v>
      </c>
      <c r="B1324">
        <v>232227.05000000002</v>
      </c>
      <c r="C1324">
        <v>0</v>
      </c>
      <c r="D1324">
        <v>96659.700000000012</v>
      </c>
      <c r="E1324">
        <v>0</v>
      </c>
      <c r="F1324">
        <v>96659.700000000012</v>
      </c>
      <c r="G1324">
        <f t="shared" si="40"/>
        <v>0.41622928939587356</v>
      </c>
      <c r="H1324">
        <f t="shared" si="41"/>
        <v>1</v>
      </c>
    </row>
    <row r="1325" spans="1:8" x14ac:dyDescent="0.25">
      <c r="A1325" s="5">
        <v>43073</v>
      </c>
      <c r="B1325">
        <v>379133.37</v>
      </c>
      <c r="C1325">
        <v>0</v>
      </c>
      <c r="D1325">
        <v>195635.20000000001</v>
      </c>
      <c r="E1325">
        <v>0</v>
      </c>
      <c r="F1325">
        <v>195635.20000000001</v>
      </c>
      <c r="G1325">
        <f t="shared" si="40"/>
        <v>0.5160062803229376</v>
      </c>
      <c r="H1325">
        <f t="shared" si="41"/>
        <v>1</v>
      </c>
    </row>
    <row r="1326" spans="1:8" x14ac:dyDescent="0.25">
      <c r="A1326" s="5">
        <v>43074</v>
      </c>
      <c r="B1326">
        <v>603671.37999999989</v>
      </c>
      <c r="C1326">
        <v>0</v>
      </c>
      <c r="D1326">
        <v>326246.85000000009</v>
      </c>
      <c r="E1326">
        <v>0</v>
      </c>
      <c r="F1326">
        <v>326246.85000000009</v>
      </c>
      <c r="G1326">
        <f t="shared" si="40"/>
        <v>0.54043782893931491</v>
      </c>
      <c r="H1326">
        <f t="shared" si="41"/>
        <v>1</v>
      </c>
    </row>
    <row r="1327" spans="1:8" x14ac:dyDescent="0.25">
      <c r="A1327" s="5">
        <v>43075</v>
      </c>
      <c r="B1327">
        <v>897573.69999999984</v>
      </c>
      <c r="C1327">
        <v>0</v>
      </c>
      <c r="D1327">
        <v>494257.49999999994</v>
      </c>
      <c r="E1327">
        <v>0</v>
      </c>
      <c r="F1327">
        <v>494257.49999999994</v>
      </c>
      <c r="G1327">
        <f t="shared" si="40"/>
        <v>0.55065951687309911</v>
      </c>
      <c r="H1327">
        <f t="shared" si="41"/>
        <v>1</v>
      </c>
    </row>
    <row r="1328" spans="1:8" x14ac:dyDescent="0.25">
      <c r="A1328" s="5">
        <v>43076</v>
      </c>
      <c r="B1328">
        <v>1260079.0550000002</v>
      </c>
      <c r="C1328">
        <v>1035</v>
      </c>
      <c r="D1328">
        <v>692309.36</v>
      </c>
      <c r="E1328">
        <v>0</v>
      </c>
      <c r="F1328">
        <v>693344.36</v>
      </c>
      <c r="G1328">
        <f t="shared" si="40"/>
        <v>0.55023877847092684</v>
      </c>
      <c r="H1328">
        <f t="shared" si="41"/>
        <v>0.99850723527916196</v>
      </c>
    </row>
    <row r="1329" spans="1:8" x14ac:dyDescent="0.25">
      <c r="A1329" s="5">
        <v>43077</v>
      </c>
      <c r="B1329">
        <v>1697252.9800000002</v>
      </c>
      <c r="C1329">
        <v>7579</v>
      </c>
      <c r="D1329">
        <v>953302.16000000015</v>
      </c>
      <c r="E1329">
        <v>2218.5</v>
      </c>
      <c r="F1329">
        <v>963099.66000000015</v>
      </c>
      <c r="G1329">
        <f t="shared" si="40"/>
        <v>0.56744614465193044</v>
      </c>
      <c r="H1329">
        <f t="shared" si="41"/>
        <v>0.98982711716459337</v>
      </c>
    </row>
    <row r="1330" spans="1:8" x14ac:dyDescent="0.25">
      <c r="A1330" s="5">
        <v>43078</v>
      </c>
      <c r="B1330">
        <v>2233961.3199999998</v>
      </c>
      <c r="C1330">
        <v>38616</v>
      </c>
      <c r="D1330">
        <v>1269427.3400000001</v>
      </c>
      <c r="E1330">
        <v>5998.5</v>
      </c>
      <c r="F1330">
        <v>1314041.8400000001</v>
      </c>
      <c r="G1330">
        <f t="shared" si="40"/>
        <v>0.58821154522048757</v>
      </c>
      <c r="H1330">
        <f t="shared" si="41"/>
        <v>0.96604788474619652</v>
      </c>
    </row>
    <row r="1331" spans="1:8" x14ac:dyDescent="0.25">
      <c r="A1331" s="5">
        <v>43079</v>
      </c>
      <c r="B1331">
        <v>2816969.9850000008</v>
      </c>
      <c r="C1331">
        <v>82129</v>
      </c>
      <c r="D1331">
        <v>1698672.5100000002</v>
      </c>
      <c r="E1331">
        <v>10183.5</v>
      </c>
      <c r="F1331">
        <v>1790985.0100000002</v>
      </c>
      <c r="G1331">
        <f t="shared" si="40"/>
        <v>0.63578420059026641</v>
      </c>
      <c r="H1331">
        <f t="shared" si="41"/>
        <v>0.94845713421130196</v>
      </c>
    </row>
    <row r="1332" spans="1:8" x14ac:dyDescent="0.25">
      <c r="A1332" s="5">
        <v>43080</v>
      </c>
      <c r="B1332">
        <v>3442961.9979999997</v>
      </c>
      <c r="C1332">
        <v>138256</v>
      </c>
      <c r="D1332">
        <v>2181458.0700000003</v>
      </c>
      <c r="E1332">
        <v>13910</v>
      </c>
      <c r="F1332">
        <v>2333624.0699999998</v>
      </c>
      <c r="G1332">
        <f t="shared" si="40"/>
        <v>0.67779547707920995</v>
      </c>
      <c r="H1332">
        <f t="shared" si="41"/>
        <v>0.93479412474520818</v>
      </c>
    </row>
    <row r="1333" spans="1:8" x14ac:dyDescent="0.25">
      <c r="A1333" s="5">
        <v>43081</v>
      </c>
      <c r="B1333">
        <v>4101205.8430000003</v>
      </c>
      <c r="C1333">
        <v>209717.55</v>
      </c>
      <c r="D1333">
        <v>2696388.6999999997</v>
      </c>
      <c r="E1333">
        <v>22501.483</v>
      </c>
      <c r="F1333">
        <v>2928607.7329999995</v>
      </c>
      <c r="G1333">
        <f t="shared" si="40"/>
        <v>0.71408455101042811</v>
      </c>
      <c r="H1333">
        <f t="shared" si="41"/>
        <v>0.92070667901907099</v>
      </c>
    </row>
    <row r="1334" spans="1:8" x14ac:dyDescent="0.25">
      <c r="A1334" s="5">
        <v>43082</v>
      </c>
      <c r="B1334">
        <v>4799128.7129999995</v>
      </c>
      <c r="C1334">
        <v>283488.3</v>
      </c>
      <c r="D1334">
        <v>3201740.08</v>
      </c>
      <c r="E1334">
        <v>34943.483999999997</v>
      </c>
      <c r="F1334">
        <v>3520171.8640000001</v>
      </c>
      <c r="G1334">
        <f t="shared" si="40"/>
        <v>0.7335022822922983</v>
      </c>
      <c r="H1334">
        <f t="shared" si="41"/>
        <v>0.90954084166840554</v>
      </c>
    </row>
    <row r="1335" spans="1:8" x14ac:dyDescent="0.25">
      <c r="A1335" s="5">
        <v>43083</v>
      </c>
      <c r="B1335">
        <v>5564663.4730000002</v>
      </c>
      <c r="C1335">
        <v>356380.05000000005</v>
      </c>
      <c r="D1335">
        <v>3805602.0600000005</v>
      </c>
      <c r="E1335">
        <v>44485.144</v>
      </c>
      <c r="F1335">
        <v>4206467.2539999997</v>
      </c>
      <c r="G1335">
        <f t="shared" si="40"/>
        <v>0.7559248235603051</v>
      </c>
      <c r="H1335">
        <f t="shared" si="41"/>
        <v>0.90470264718718307</v>
      </c>
    </row>
    <row r="1336" spans="1:8" x14ac:dyDescent="0.25">
      <c r="A1336" s="5">
        <v>43084</v>
      </c>
      <c r="B1336">
        <v>6365963.6879999992</v>
      </c>
      <c r="C1336">
        <v>457148.30000000005</v>
      </c>
      <c r="D1336">
        <v>4412811.67</v>
      </c>
      <c r="E1336">
        <v>54427.089</v>
      </c>
      <c r="F1336">
        <v>4924387.0590000004</v>
      </c>
      <c r="G1336">
        <f t="shared" si="40"/>
        <v>0.77354934780457407</v>
      </c>
      <c r="H1336">
        <f t="shared" si="41"/>
        <v>0.89611389542074571</v>
      </c>
    </row>
    <row r="1337" spans="1:8" x14ac:dyDescent="0.25">
      <c r="A1337" s="5">
        <v>43085</v>
      </c>
      <c r="B1337">
        <v>7234679.2429999989</v>
      </c>
      <c r="C1337">
        <v>563122.55000000005</v>
      </c>
      <c r="D1337">
        <v>5060304.68</v>
      </c>
      <c r="E1337">
        <v>65931.532999999996</v>
      </c>
      <c r="F1337">
        <v>5689358.7630000003</v>
      </c>
      <c r="G1337">
        <f t="shared" si="40"/>
        <v>0.78640096843337015</v>
      </c>
      <c r="H1337">
        <f t="shared" si="41"/>
        <v>0.88943321924239138</v>
      </c>
    </row>
    <row r="1338" spans="1:8" x14ac:dyDescent="0.25">
      <c r="A1338" s="5">
        <v>43086</v>
      </c>
      <c r="B1338">
        <v>8155906.567999999</v>
      </c>
      <c r="C1338">
        <v>662167.9</v>
      </c>
      <c r="D1338">
        <v>5736640.9900000002</v>
      </c>
      <c r="E1338">
        <v>77356.345000000001</v>
      </c>
      <c r="F1338">
        <v>6476165.2349999994</v>
      </c>
      <c r="G1338">
        <f t="shared" si="40"/>
        <v>0.79404603044491373</v>
      </c>
      <c r="H1338">
        <f t="shared" si="41"/>
        <v>0.88580831122045955</v>
      </c>
    </row>
    <row r="1339" spans="1:8" x14ac:dyDescent="0.25">
      <c r="A1339" s="5">
        <v>43087</v>
      </c>
      <c r="B1339">
        <v>9129437.5329999998</v>
      </c>
      <c r="C1339">
        <v>778014.6</v>
      </c>
      <c r="D1339">
        <v>6496775.2999999998</v>
      </c>
      <c r="E1339">
        <v>85808.849000000002</v>
      </c>
      <c r="F1339">
        <v>7360598.7489999998</v>
      </c>
      <c r="G1339">
        <f t="shared" si="40"/>
        <v>0.80624887594594818</v>
      </c>
      <c r="H1339">
        <f t="shared" si="41"/>
        <v>0.88264223082159476</v>
      </c>
    </row>
    <row r="1340" spans="1:8" x14ac:dyDescent="0.25">
      <c r="A1340" s="5">
        <v>43088</v>
      </c>
      <c r="B1340">
        <v>10160739.913000001</v>
      </c>
      <c r="C1340">
        <v>904042.4</v>
      </c>
      <c r="D1340">
        <v>7294101.5500000007</v>
      </c>
      <c r="E1340">
        <v>94693.472000000009</v>
      </c>
      <c r="F1340">
        <v>8292837.4220000003</v>
      </c>
      <c r="G1340">
        <f t="shared" si="40"/>
        <v>0.81616471762945708</v>
      </c>
      <c r="H1340">
        <f t="shared" si="41"/>
        <v>0.87956644738380363</v>
      </c>
    </row>
    <row r="1341" spans="1:8" x14ac:dyDescent="0.25">
      <c r="A1341" s="5">
        <v>43089</v>
      </c>
      <c r="B1341">
        <v>11217915.513</v>
      </c>
      <c r="C1341">
        <v>1032977.1499999999</v>
      </c>
      <c r="D1341">
        <v>8152563.3999999994</v>
      </c>
      <c r="E1341">
        <v>100287.70999999999</v>
      </c>
      <c r="F1341">
        <v>9285828.2599999998</v>
      </c>
      <c r="G1341">
        <f t="shared" si="40"/>
        <v>0.82776771221346956</v>
      </c>
      <c r="H1341">
        <f t="shared" si="41"/>
        <v>0.87795758996731643</v>
      </c>
    </row>
    <row r="1342" spans="1:8" x14ac:dyDescent="0.25">
      <c r="A1342" s="5">
        <v>43090</v>
      </c>
      <c r="B1342">
        <v>12316096.767999997</v>
      </c>
      <c r="C1342">
        <v>1198143.22</v>
      </c>
      <c r="D1342">
        <v>9043664.4200000018</v>
      </c>
      <c r="E1342">
        <v>105745.504</v>
      </c>
      <c r="F1342">
        <v>10347553.144000001</v>
      </c>
      <c r="G1342">
        <f t="shared" si="40"/>
        <v>0.84016497587817618</v>
      </c>
      <c r="H1342">
        <f t="shared" si="41"/>
        <v>0.87399062311112119</v>
      </c>
    </row>
    <row r="1343" spans="1:8" x14ac:dyDescent="0.25">
      <c r="A1343" s="5">
        <v>43091</v>
      </c>
      <c r="B1343">
        <v>13443719.138</v>
      </c>
      <c r="C1343">
        <v>1383578.87</v>
      </c>
      <c r="D1343">
        <v>9917489.129999999</v>
      </c>
      <c r="E1343">
        <v>113547.103</v>
      </c>
      <c r="F1343">
        <v>11414615.103</v>
      </c>
      <c r="G1343">
        <f t="shared" si="40"/>
        <v>0.84906676387901192</v>
      </c>
      <c r="H1343">
        <f t="shared" si="41"/>
        <v>0.86884130919083513</v>
      </c>
    </row>
    <row r="1344" spans="1:8" x14ac:dyDescent="0.25">
      <c r="A1344" s="5">
        <v>43092</v>
      </c>
      <c r="B1344">
        <v>14583361.472999999</v>
      </c>
      <c r="C1344">
        <v>1598854.77</v>
      </c>
      <c r="D1344">
        <v>10848561.73</v>
      </c>
      <c r="E1344">
        <v>127549.954</v>
      </c>
      <c r="F1344">
        <v>12574966.454</v>
      </c>
      <c r="G1344">
        <f t="shared" si="40"/>
        <v>0.86228175014941566</v>
      </c>
      <c r="H1344">
        <f t="shared" si="41"/>
        <v>0.86271098771393995</v>
      </c>
    </row>
    <row r="1345" spans="1:8" x14ac:dyDescent="0.25">
      <c r="A1345" s="5">
        <v>43093</v>
      </c>
      <c r="B1345">
        <v>15694583.007999998</v>
      </c>
      <c r="C1345">
        <v>1806255.57</v>
      </c>
      <c r="D1345">
        <v>11770194.24</v>
      </c>
      <c r="E1345">
        <v>138062.69</v>
      </c>
      <c r="F1345">
        <v>13714512.500000002</v>
      </c>
      <c r="G1345">
        <f t="shared" si="40"/>
        <v>0.87383732928802926</v>
      </c>
      <c r="H1345">
        <f t="shared" si="41"/>
        <v>0.85822913792962008</v>
      </c>
    </row>
    <row r="1346" spans="1:8" x14ac:dyDescent="0.25">
      <c r="A1346" s="5">
        <v>43094</v>
      </c>
      <c r="B1346">
        <v>16848164.042999998</v>
      </c>
      <c r="C1346">
        <v>2020459.57</v>
      </c>
      <c r="D1346">
        <v>12702707.599999998</v>
      </c>
      <c r="E1346">
        <v>151096.42299999998</v>
      </c>
      <c r="F1346">
        <v>14874263.592999998</v>
      </c>
      <c r="G1346">
        <f t="shared" si="40"/>
        <v>0.8828418072757247</v>
      </c>
      <c r="H1346">
        <f t="shared" si="41"/>
        <v>0.85400581484773741</v>
      </c>
    </row>
    <row r="1347" spans="1:8" x14ac:dyDescent="0.25">
      <c r="A1347" s="5">
        <v>43095</v>
      </c>
      <c r="B1347">
        <v>18017496.763</v>
      </c>
      <c r="C1347">
        <v>2262400.4700000002</v>
      </c>
      <c r="D1347">
        <v>13640795.940000001</v>
      </c>
      <c r="E1347">
        <v>163445.43400000001</v>
      </c>
      <c r="F1347">
        <v>16066641.844000001</v>
      </c>
      <c r="G1347">
        <f t="shared" ref="G1347:G1410" si="42">IFERROR(F1347/B1347,"")</f>
        <v>0.8917244196204771</v>
      </c>
      <c r="H1347">
        <f t="shared" ref="H1347:H1410" si="43">IFERROR(D1347/F1347,"")</f>
        <v>0.84901350714393886</v>
      </c>
    </row>
    <row r="1348" spans="1:8" x14ac:dyDescent="0.25">
      <c r="A1348" s="5">
        <v>43096</v>
      </c>
      <c r="B1348">
        <v>18979854.768000003</v>
      </c>
      <c r="C1348">
        <v>2504352.87</v>
      </c>
      <c r="D1348">
        <v>14516666.959999999</v>
      </c>
      <c r="E1348">
        <v>178682</v>
      </c>
      <c r="F1348">
        <v>17199701.829999998</v>
      </c>
      <c r="G1348">
        <f t="shared" si="42"/>
        <v>0.90620829507076428</v>
      </c>
      <c r="H1348">
        <f t="shared" si="43"/>
        <v>0.84400689636838899</v>
      </c>
    </row>
    <row r="1349" spans="1:8" x14ac:dyDescent="0.25">
      <c r="A1349" s="5">
        <v>43097</v>
      </c>
      <c r="B1349">
        <v>19492877.367999997</v>
      </c>
      <c r="C1349">
        <v>2731075.17</v>
      </c>
      <c r="D1349">
        <v>15073065.909999998</v>
      </c>
      <c r="E1349">
        <v>189174.829</v>
      </c>
      <c r="F1349">
        <v>17993315.908999998</v>
      </c>
      <c r="G1349">
        <f t="shared" si="42"/>
        <v>0.92307131314221891</v>
      </c>
      <c r="H1349">
        <f t="shared" si="43"/>
        <v>0.837703622068941</v>
      </c>
    </row>
    <row r="1350" spans="1:8" x14ac:dyDescent="0.25">
      <c r="A1350" s="5">
        <v>43098</v>
      </c>
      <c r="B1350">
        <v>19863690.557999998</v>
      </c>
      <c r="C1350">
        <v>2954844.4699999997</v>
      </c>
      <c r="D1350">
        <v>15428264.780000001</v>
      </c>
      <c r="E1350">
        <v>200832.44199999998</v>
      </c>
      <c r="F1350">
        <v>18583941.692000002</v>
      </c>
      <c r="G1350">
        <f t="shared" si="42"/>
        <v>0.93557345941011028</v>
      </c>
      <c r="H1350">
        <f t="shared" si="43"/>
        <v>0.83019334841335335</v>
      </c>
    </row>
    <row r="1351" spans="1:8" x14ac:dyDescent="0.25">
      <c r="A1351" s="5">
        <v>43099</v>
      </c>
      <c r="B1351">
        <v>20050795.843000002</v>
      </c>
      <c r="C1351">
        <v>3165741.67</v>
      </c>
      <c r="D1351">
        <v>15619529.939999998</v>
      </c>
      <c r="E1351">
        <v>207869.49599999998</v>
      </c>
      <c r="F1351">
        <v>18993141.105999999</v>
      </c>
      <c r="G1351">
        <f t="shared" si="42"/>
        <v>0.94725123405167755</v>
      </c>
      <c r="H1351">
        <f t="shared" si="43"/>
        <v>0.82237739681014288</v>
      </c>
    </row>
    <row r="1352" spans="1:8" x14ac:dyDescent="0.25">
      <c r="A1352" s="5">
        <v>43100</v>
      </c>
      <c r="B1352">
        <v>20088425.013000004</v>
      </c>
      <c r="C1352">
        <v>3319381.42</v>
      </c>
      <c r="D1352">
        <v>15625010.829999998</v>
      </c>
      <c r="E1352">
        <v>210855.973</v>
      </c>
      <c r="F1352">
        <v>19155248.222999997</v>
      </c>
      <c r="G1352">
        <f t="shared" si="42"/>
        <v>0.95354654287749729</v>
      </c>
      <c r="H1352">
        <f t="shared" si="43"/>
        <v>0.81570390778015656</v>
      </c>
    </row>
    <row r="1353" spans="1:8" x14ac:dyDescent="0.25">
      <c r="A1353" s="5">
        <v>43101</v>
      </c>
      <c r="B1353">
        <v>20097998.533000004</v>
      </c>
      <c r="C1353">
        <v>3422465.2700000005</v>
      </c>
      <c r="D1353">
        <v>15557682.869999999</v>
      </c>
      <c r="E1353">
        <v>212655.99099999998</v>
      </c>
      <c r="F1353">
        <v>19192804.130999997</v>
      </c>
      <c r="G1353">
        <f t="shared" si="42"/>
        <v>0.95496096785390261</v>
      </c>
      <c r="H1353">
        <f t="shared" si="43"/>
        <v>0.81059978332563754</v>
      </c>
    </row>
    <row r="1354" spans="1:8" x14ac:dyDescent="0.25">
      <c r="A1354" s="5">
        <v>43102</v>
      </c>
      <c r="B1354">
        <v>20188691.737999998</v>
      </c>
      <c r="C1354">
        <v>3552796.1900000004</v>
      </c>
      <c r="D1354">
        <v>15466344.699999999</v>
      </c>
      <c r="E1354">
        <v>213845.38800000001</v>
      </c>
      <c r="F1354">
        <v>19232986.278000001</v>
      </c>
      <c r="G1354">
        <f t="shared" si="42"/>
        <v>0.95266134762951837</v>
      </c>
      <c r="H1354">
        <f t="shared" si="43"/>
        <v>0.80415721596450451</v>
      </c>
    </row>
    <row r="1355" spans="1:8" x14ac:dyDescent="0.25">
      <c r="A1355" s="5">
        <v>43103</v>
      </c>
      <c r="B1355">
        <v>20708073.498000003</v>
      </c>
      <c r="C1355">
        <v>3710947.58</v>
      </c>
      <c r="D1355">
        <v>15478574.949999999</v>
      </c>
      <c r="E1355">
        <v>222192.87099999998</v>
      </c>
      <c r="F1355">
        <v>19411715.401000001</v>
      </c>
      <c r="G1355">
        <f t="shared" si="42"/>
        <v>0.93739842109768412</v>
      </c>
      <c r="H1355">
        <f t="shared" si="43"/>
        <v>0.79738315910002555</v>
      </c>
    </row>
    <row r="1356" spans="1:8" x14ac:dyDescent="0.25">
      <c r="A1356" s="5">
        <v>43104</v>
      </c>
      <c r="B1356">
        <v>21762256.633000005</v>
      </c>
      <c r="C1356">
        <v>3923577.43</v>
      </c>
      <c r="D1356">
        <v>15893763.409999998</v>
      </c>
      <c r="E1356">
        <v>234902.34</v>
      </c>
      <c r="F1356">
        <v>20052243.18</v>
      </c>
      <c r="G1356">
        <f t="shared" si="42"/>
        <v>0.92142297180674904</v>
      </c>
      <c r="H1356">
        <f t="shared" si="43"/>
        <v>0.79261772697093325</v>
      </c>
    </row>
    <row r="1357" spans="1:8" x14ac:dyDescent="0.25">
      <c r="A1357" s="5">
        <v>43105</v>
      </c>
      <c r="B1357">
        <v>22911843.703000002</v>
      </c>
      <c r="C1357">
        <v>4168499.95</v>
      </c>
      <c r="D1357">
        <v>16615559.650000002</v>
      </c>
      <c r="E1357">
        <v>260303.61499999999</v>
      </c>
      <c r="F1357">
        <v>21044363.215000004</v>
      </c>
      <c r="G1357">
        <f t="shared" si="42"/>
        <v>0.91849278861153039</v>
      </c>
      <c r="H1357">
        <f t="shared" si="43"/>
        <v>0.78954917667248592</v>
      </c>
    </row>
    <row r="1358" spans="1:8" x14ac:dyDescent="0.25">
      <c r="A1358" s="5">
        <v>43106</v>
      </c>
      <c r="B1358">
        <v>24103073.392999999</v>
      </c>
      <c r="C1358">
        <v>4450123.95</v>
      </c>
      <c r="D1358">
        <v>17441233.52</v>
      </c>
      <c r="E1358">
        <v>297292.21799999999</v>
      </c>
      <c r="F1358">
        <v>22188649.688000001</v>
      </c>
      <c r="G1358">
        <f t="shared" si="42"/>
        <v>0.92057346074563318</v>
      </c>
      <c r="H1358">
        <f t="shared" si="43"/>
        <v>0.78604303394958353</v>
      </c>
    </row>
    <row r="1359" spans="1:8" x14ac:dyDescent="0.25">
      <c r="A1359" s="5">
        <v>43107</v>
      </c>
      <c r="B1359">
        <v>25299476.378000006</v>
      </c>
      <c r="C1359">
        <v>4735912.95</v>
      </c>
      <c r="D1359">
        <v>18329125.329999998</v>
      </c>
      <c r="E1359">
        <v>335792.35699999996</v>
      </c>
      <c r="F1359">
        <v>23400830.637000002</v>
      </c>
      <c r="G1359">
        <f t="shared" si="42"/>
        <v>0.92495316058592292</v>
      </c>
      <c r="H1359">
        <f t="shared" si="43"/>
        <v>0.78326815036296515</v>
      </c>
    </row>
    <row r="1360" spans="1:8" x14ac:dyDescent="0.25">
      <c r="A1360" s="5">
        <v>43108</v>
      </c>
      <c r="B1360">
        <v>26485475.322999995</v>
      </c>
      <c r="C1360">
        <v>5025737.6899999995</v>
      </c>
      <c r="D1360">
        <v>19217153.979999997</v>
      </c>
      <c r="E1360">
        <v>370763.16200000001</v>
      </c>
      <c r="F1360">
        <v>24613654.832000002</v>
      </c>
      <c r="G1360">
        <f t="shared" si="42"/>
        <v>0.92932652828871443</v>
      </c>
      <c r="H1360">
        <f t="shared" si="43"/>
        <v>0.7807517457755172</v>
      </c>
    </row>
    <row r="1361" spans="1:8" x14ac:dyDescent="0.25">
      <c r="A1361" s="5">
        <v>43109</v>
      </c>
      <c r="B1361">
        <v>27680949.598000005</v>
      </c>
      <c r="C1361">
        <v>5313362.5499999989</v>
      </c>
      <c r="D1361">
        <v>20140899.899999999</v>
      </c>
      <c r="E1361">
        <v>385673.85600000003</v>
      </c>
      <c r="F1361">
        <v>25839936.305999998</v>
      </c>
      <c r="G1361">
        <f t="shared" si="42"/>
        <v>0.93349168584400644</v>
      </c>
      <c r="H1361">
        <f t="shared" si="43"/>
        <v>0.77944851184959418</v>
      </c>
    </row>
    <row r="1362" spans="1:8" x14ac:dyDescent="0.25">
      <c r="A1362" s="5">
        <v>43110</v>
      </c>
      <c r="B1362">
        <v>28862533.953000002</v>
      </c>
      <c r="C1362">
        <v>5617303.9700000007</v>
      </c>
      <c r="D1362">
        <v>21049506.379999999</v>
      </c>
      <c r="E1362">
        <v>400158.67599999998</v>
      </c>
      <c r="F1362">
        <v>27066969.026000001</v>
      </c>
      <c r="G1362">
        <f t="shared" si="42"/>
        <v>0.93778907527925603</v>
      </c>
      <c r="H1362">
        <f t="shared" si="43"/>
        <v>0.77768243499226886</v>
      </c>
    </row>
    <row r="1363" spans="1:8" x14ac:dyDescent="0.25">
      <c r="A1363" s="5">
        <v>43111</v>
      </c>
      <c r="B1363">
        <v>29967138.933000002</v>
      </c>
      <c r="C1363">
        <v>5929435.2599999998</v>
      </c>
      <c r="D1363">
        <v>21943178.579999998</v>
      </c>
      <c r="E1363">
        <v>416779.55</v>
      </c>
      <c r="F1363">
        <v>28289393.390000001</v>
      </c>
      <c r="G1363">
        <f t="shared" si="42"/>
        <v>0.94401382304960524</v>
      </c>
      <c r="H1363">
        <f t="shared" si="43"/>
        <v>0.77566804906310494</v>
      </c>
    </row>
    <row r="1364" spans="1:8" x14ac:dyDescent="0.25">
      <c r="A1364" s="5">
        <v>43112</v>
      </c>
      <c r="B1364">
        <v>31079358.947999999</v>
      </c>
      <c r="C1364">
        <v>6248592.1299999999</v>
      </c>
      <c r="D1364">
        <v>22787773.82</v>
      </c>
      <c r="E1364">
        <v>430559.85100000002</v>
      </c>
      <c r="F1364">
        <v>29466925.800999999</v>
      </c>
      <c r="G1364">
        <f t="shared" si="42"/>
        <v>0.9481188415212225</v>
      </c>
      <c r="H1364">
        <f t="shared" si="43"/>
        <v>0.77333393968184716</v>
      </c>
    </row>
    <row r="1365" spans="1:8" x14ac:dyDescent="0.25">
      <c r="A1365" s="5">
        <v>43113</v>
      </c>
      <c r="B1365">
        <v>32246378.498</v>
      </c>
      <c r="C1365">
        <v>6565087.6400000006</v>
      </c>
      <c r="D1365">
        <v>23694497.019999996</v>
      </c>
      <c r="E1365">
        <v>445833.65500000003</v>
      </c>
      <c r="F1365">
        <v>30705418.314999998</v>
      </c>
      <c r="G1365">
        <f t="shared" si="42"/>
        <v>0.95221292266678637</v>
      </c>
      <c r="H1365">
        <f t="shared" si="43"/>
        <v>0.77167152640369419</v>
      </c>
    </row>
    <row r="1366" spans="1:8" x14ac:dyDescent="0.25">
      <c r="A1366" s="5">
        <v>43114</v>
      </c>
      <c r="B1366">
        <v>33426205.383000001</v>
      </c>
      <c r="C1366">
        <v>6877775.5700000003</v>
      </c>
      <c r="D1366">
        <v>24643965.210000001</v>
      </c>
      <c r="E1366">
        <v>461147.55799999996</v>
      </c>
      <c r="F1366">
        <v>31982888.338</v>
      </c>
      <c r="G1366">
        <f t="shared" si="42"/>
        <v>0.95682079289400734</v>
      </c>
      <c r="H1366">
        <f t="shared" si="43"/>
        <v>0.77053594877232012</v>
      </c>
    </row>
    <row r="1367" spans="1:8" x14ac:dyDescent="0.25">
      <c r="A1367" s="5">
        <v>43115</v>
      </c>
      <c r="B1367">
        <v>34610273.857999995</v>
      </c>
      <c r="C1367">
        <v>7169392.6899999995</v>
      </c>
      <c r="D1367">
        <v>25593130.91</v>
      </c>
      <c r="E1367">
        <v>475696.995</v>
      </c>
      <c r="F1367">
        <v>33238220.595000003</v>
      </c>
      <c r="G1367">
        <f t="shared" si="42"/>
        <v>0.96035705268819049</v>
      </c>
      <c r="H1367">
        <f t="shared" si="43"/>
        <v>0.7699910058918723</v>
      </c>
    </row>
    <row r="1368" spans="1:8" x14ac:dyDescent="0.25">
      <c r="A1368" s="5">
        <v>43116</v>
      </c>
      <c r="B1368">
        <v>35802133.902999997</v>
      </c>
      <c r="C1368">
        <v>7466474.3399999999</v>
      </c>
      <c r="D1368">
        <v>26558287.989999998</v>
      </c>
      <c r="E1368">
        <v>490620.43299999996</v>
      </c>
      <c r="F1368">
        <v>34515382.762999997</v>
      </c>
      <c r="G1368">
        <f t="shared" si="42"/>
        <v>0.96405937301150146</v>
      </c>
      <c r="H1368">
        <f t="shared" si="43"/>
        <v>0.76946236327038819</v>
      </c>
    </row>
    <row r="1369" spans="1:8" x14ac:dyDescent="0.25">
      <c r="A1369" s="5">
        <v>43117</v>
      </c>
      <c r="B1369">
        <v>37020156.347999997</v>
      </c>
      <c r="C1369">
        <v>7772642.3900000006</v>
      </c>
      <c r="D1369">
        <v>27562014.539999999</v>
      </c>
      <c r="E1369">
        <v>503978.83100000001</v>
      </c>
      <c r="F1369">
        <v>35838635.761</v>
      </c>
      <c r="G1369">
        <f t="shared" si="42"/>
        <v>0.96808439770233901</v>
      </c>
      <c r="H1369">
        <f t="shared" si="43"/>
        <v>0.769058697540973</v>
      </c>
    </row>
    <row r="1370" spans="1:8" x14ac:dyDescent="0.25">
      <c r="A1370" s="5">
        <v>43118</v>
      </c>
      <c r="B1370">
        <v>38214446.978</v>
      </c>
      <c r="C1370">
        <v>8089412.1399999997</v>
      </c>
      <c r="D1370">
        <v>28539110.620000005</v>
      </c>
      <c r="E1370">
        <v>518517.02900000004</v>
      </c>
      <c r="F1370">
        <v>37147039.789000005</v>
      </c>
      <c r="G1370">
        <f t="shared" si="42"/>
        <v>0.97206796713257426</v>
      </c>
      <c r="H1370">
        <f t="shared" si="43"/>
        <v>0.76827415541334787</v>
      </c>
    </row>
    <row r="1371" spans="1:8" x14ac:dyDescent="0.25">
      <c r="A1371" s="5">
        <v>43119</v>
      </c>
      <c r="B1371">
        <v>39402847.678000003</v>
      </c>
      <c r="C1371">
        <v>8412011.8900000006</v>
      </c>
      <c r="D1371">
        <v>29504695.539999999</v>
      </c>
      <c r="E1371">
        <v>533056.14199999999</v>
      </c>
      <c r="F1371">
        <v>38449763.571999997</v>
      </c>
      <c r="G1371">
        <f t="shared" si="42"/>
        <v>0.97581179629988657</v>
      </c>
      <c r="H1371">
        <f t="shared" si="43"/>
        <v>0.76735700818420627</v>
      </c>
    </row>
    <row r="1372" spans="1:8" x14ac:dyDescent="0.25">
      <c r="A1372" s="5">
        <v>43120</v>
      </c>
      <c r="B1372">
        <v>40572746.182999991</v>
      </c>
      <c r="C1372">
        <v>8730214.0399999991</v>
      </c>
      <c r="D1372">
        <v>30481470.730000004</v>
      </c>
      <c r="E1372">
        <v>552525.08900000004</v>
      </c>
      <c r="F1372">
        <v>39764209.858999997</v>
      </c>
      <c r="G1372">
        <f t="shared" si="42"/>
        <v>0.98007193497937861</v>
      </c>
      <c r="H1372">
        <f t="shared" si="43"/>
        <v>0.76655542353499095</v>
      </c>
    </row>
    <row r="1373" spans="1:8" x14ac:dyDescent="0.25">
      <c r="A1373" s="5">
        <v>43121</v>
      </c>
      <c r="B1373">
        <v>41744302.522999994</v>
      </c>
      <c r="C1373">
        <v>9044231.040000001</v>
      </c>
      <c r="D1373">
        <v>31425753.829999998</v>
      </c>
      <c r="E1373">
        <v>575685.72600000002</v>
      </c>
      <c r="F1373">
        <v>41045670.596000001</v>
      </c>
      <c r="G1373">
        <f t="shared" si="42"/>
        <v>0.98326401724846002</v>
      </c>
      <c r="H1373">
        <f t="shared" si="43"/>
        <v>0.7656289536432257</v>
      </c>
    </row>
    <row r="1374" spans="1:8" x14ac:dyDescent="0.25">
      <c r="A1374" s="5">
        <v>43122</v>
      </c>
      <c r="B1374">
        <v>42936966.258000001</v>
      </c>
      <c r="C1374">
        <v>9377970.3900000006</v>
      </c>
      <c r="D1374">
        <v>32387189.900000002</v>
      </c>
      <c r="E1374">
        <v>597835.46900000004</v>
      </c>
      <c r="F1374">
        <v>42362995.759000003</v>
      </c>
      <c r="G1374">
        <f t="shared" si="42"/>
        <v>0.9866322530671795</v>
      </c>
      <c r="H1374">
        <f t="shared" si="43"/>
        <v>0.76451604329987344</v>
      </c>
    </row>
    <row r="1375" spans="1:8" x14ac:dyDescent="0.25">
      <c r="A1375" s="5">
        <v>43123</v>
      </c>
      <c r="B1375">
        <v>44088303.568000004</v>
      </c>
      <c r="C1375">
        <v>9698263.1400000006</v>
      </c>
      <c r="D1375">
        <v>33343776.710000001</v>
      </c>
      <c r="E1375">
        <v>615359.63</v>
      </c>
      <c r="F1375">
        <v>43657399.480000004</v>
      </c>
      <c r="G1375">
        <f t="shared" si="42"/>
        <v>0.99022634002382537</v>
      </c>
      <c r="H1375">
        <f t="shared" si="43"/>
        <v>0.76376002939147114</v>
      </c>
    </row>
    <row r="1376" spans="1:8" x14ac:dyDescent="0.25">
      <c r="A1376" s="5">
        <v>43124</v>
      </c>
      <c r="B1376">
        <v>45248570.652999997</v>
      </c>
      <c r="C1376">
        <v>10025180.210000001</v>
      </c>
      <c r="D1376">
        <v>34315830.879999995</v>
      </c>
      <c r="E1376">
        <v>633342.49400000006</v>
      </c>
      <c r="F1376">
        <v>44974353.583999991</v>
      </c>
      <c r="G1376">
        <f t="shared" si="42"/>
        <v>0.99393976284681107</v>
      </c>
      <c r="H1376">
        <f t="shared" si="43"/>
        <v>0.763008873844229</v>
      </c>
    </row>
    <row r="1377" spans="1:8" x14ac:dyDescent="0.25">
      <c r="A1377" s="5">
        <v>43125</v>
      </c>
      <c r="B1377">
        <v>46430884.142999999</v>
      </c>
      <c r="C1377">
        <v>10352510.510000002</v>
      </c>
      <c r="D1377">
        <v>35268344.700000003</v>
      </c>
      <c r="E1377">
        <v>654489.52300000004</v>
      </c>
      <c r="F1377">
        <v>46275344.73300001</v>
      </c>
      <c r="G1377">
        <f t="shared" si="42"/>
        <v>0.9966500872668943</v>
      </c>
      <c r="H1377">
        <f t="shared" si="43"/>
        <v>0.76214115537100124</v>
      </c>
    </row>
    <row r="1378" spans="1:8" x14ac:dyDescent="0.25">
      <c r="A1378" s="5">
        <v>43126</v>
      </c>
      <c r="B1378">
        <v>47587558.547999993</v>
      </c>
      <c r="C1378">
        <v>10679139.060000001</v>
      </c>
      <c r="D1378">
        <v>36217949.099999994</v>
      </c>
      <c r="E1378">
        <v>674539.02899999998</v>
      </c>
      <c r="F1378">
        <v>47571627.18900001</v>
      </c>
      <c r="G1378">
        <f t="shared" si="42"/>
        <v>0.99966522008091852</v>
      </c>
      <c r="H1378">
        <f t="shared" si="43"/>
        <v>0.76133509068562344</v>
      </c>
    </row>
    <row r="1379" spans="1:8" x14ac:dyDescent="0.25">
      <c r="A1379" s="5">
        <v>43127</v>
      </c>
      <c r="B1379">
        <v>48706664.682999998</v>
      </c>
      <c r="C1379">
        <v>10998168.51</v>
      </c>
      <c r="D1379">
        <v>37166882.159999996</v>
      </c>
      <c r="E1379">
        <v>695941.03099999996</v>
      </c>
      <c r="F1379">
        <v>48860991.701000005</v>
      </c>
      <c r="G1379">
        <f t="shared" si="42"/>
        <v>1.0031684989929903</v>
      </c>
      <c r="H1379">
        <f t="shared" si="43"/>
        <v>0.76066573489623479</v>
      </c>
    </row>
    <row r="1380" spans="1:8" x14ac:dyDescent="0.25">
      <c r="A1380" s="5">
        <v>43128</v>
      </c>
      <c r="B1380">
        <v>49816953.523000002</v>
      </c>
      <c r="C1380">
        <v>11330052.460000001</v>
      </c>
      <c r="D1380">
        <v>38028631.400000006</v>
      </c>
      <c r="E1380">
        <v>713280.50300000003</v>
      </c>
      <c r="F1380">
        <v>50071964.362999998</v>
      </c>
      <c r="G1380">
        <f t="shared" si="42"/>
        <v>1.005118956940678</v>
      </c>
      <c r="H1380">
        <f t="shared" si="43"/>
        <v>0.75947951880435416</v>
      </c>
    </row>
    <row r="1381" spans="1:8" x14ac:dyDescent="0.25">
      <c r="A1381" s="5">
        <v>43129</v>
      </c>
      <c r="B1381">
        <v>50934660.612999998</v>
      </c>
      <c r="C1381">
        <v>11651418.460000001</v>
      </c>
      <c r="D1381">
        <v>38912658.420000002</v>
      </c>
      <c r="E1381">
        <v>735058.03890000004</v>
      </c>
      <c r="F1381">
        <v>51299134.918899998</v>
      </c>
      <c r="G1381">
        <f t="shared" si="42"/>
        <v>1.0071557226751595</v>
      </c>
      <c r="H1381">
        <f t="shared" si="43"/>
        <v>0.75854414468232134</v>
      </c>
    </row>
    <row r="1382" spans="1:8" x14ac:dyDescent="0.25">
      <c r="A1382" s="5">
        <v>43130</v>
      </c>
      <c r="B1382">
        <v>52042959.947999999</v>
      </c>
      <c r="C1382">
        <v>11977165.060000001</v>
      </c>
      <c r="D1382">
        <v>39820524.029999994</v>
      </c>
      <c r="E1382">
        <v>758432.61160000006</v>
      </c>
      <c r="F1382">
        <v>52556121.7016</v>
      </c>
      <c r="G1382">
        <f t="shared" si="42"/>
        <v>1.0098603491060605</v>
      </c>
      <c r="H1382">
        <f t="shared" si="43"/>
        <v>0.75767622763510933</v>
      </c>
    </row>
    <row r="1383" spans="1:8" x14ac:dyDescent="0.25">
      <c r="A1383" s="5">
        <v>43131</v>
      </c>
      <c r="B1383">
        <v>53127502.118000008</v>
      </c>
      <c r="C1383">
        <v>12286010.309999999</v>
      </c>
      <c r="D1383">
        <v>40668177.560000002</v>
      </c>
      <c r="E1383">
        <v>777546.38</v>
      </c>
      <c r="F1383">
        <v>53731734.25</v>
      </c>
      <c r="G1383">
        <f t="shared" si="42"/>
        <v>1.0113732456432443</v>
      </c>
      <c r="H1383">
        <f t="shared" si="43"/>
        <v>0.75687446399517622</v>
      </c>
    </row>
    <row r="1384" spans="1:8" x14ac:dyDescent="0.25">
      <c r="A1384" s="5">
        <v>43132</v>
      </c>
      <c r="B1384">
        <v>54200094.518000007</v>
      </c>
      <c r="C1384">
        <v>12584128.01</v>
      </c>
      <c r="D1384">
        <v>41553730.859999999</v>
      </c>
      <c r="E1384">
        <v>795910.90780000004</v>
      </c>
      <c r="F1384">
        <v>54933769.777799994</v>
      </c>
      <c r="G1384">
        <f t="shared" si="42"/>
        <v>1.0135364203019301</v>
      </c>
      <c r="H1384">
        <f t="shared" si="43"/>
        <v>0.75643326551371726</v>
      </c>
    </row>
    <row r="1385" spans="1:8" x14ac:dyDescent="0.25">
      <c r="A1385" s="5">
        <v>43133</v>
      </c>
      <c r="B1385">
        <v>55253479.91300001</v>
      </c>
      <c r="C1385">
        <v>12891035.310000001</v>
      </c>
      <c r="D1385">
        <v>42414989.340000004</v>
      </c>
      <c r="E1385">
        <v>813950.54980000004</v>
      </c>
      <c r="F1385">
        <v>56119975.1998</v>
      </c>
      <c r="G1385">
        <f t="shared" si="42"/>
        <v>1.0156821848716922</v>
      </c>
      <c r="H1385">
        <f t="shared" si="43"/>
        <v>0.75579130584061915</v>
      </c>
    </row>
    <row r="1386" spans="1:8" x14ac:dyDescent="0.25">
      <c r="A1386" s="5">
        <v>43134</v>
      </c>
      <c r="B1386">
        <v>56364133.408</v>
      </c>
      <c r="C1386">
        <v>13184510.359999999</v>
      </c>
      <c r="D1386">
        <v>43322405.130000003</v>
      </c>
      <c r="E1386">
        <v>831366.34480000008</v>
      </c>
      <c r="F1386">
        <v>57338281.834800005</v>
      </c>
      <c r="G1386">
        <f t="shared" si="42"/>
        <v>1.0172831261282507</v>
      </c>
      <c r="H1386">
        <f t="shared" si="43"/>
        <v>0.75555813225827384</v>
      </c>
    </row>
    <row r="1387" spans="1:8" x14ac:dyDescent="0.25">
      <c r="A1387" s="5">
        <v>43135</v>
      </c>
      <c r="B1387">
        <v>57506939.197999999</v>
      </c>
      <c r="C1387">
        <v>13479964.760000002</v>
      </c>
      <c r="D1387">
        <v>44287676.010000005</v>
      </c>
      <c r="E1387">
        <v>853542.20480000007</v>
      </c>
      <c r="F1387">
        <v>58621182.974799998</v>
      </c>
      <c r="G1387">
        <f t="shared" si="42"/>
        <v>1.0193758143337031</v>
      </c>
      <c r="H1387">
        <f t="shared" si="43"/>
        <v>0.75548929179812585</v>
      </c>
    </row>
    <row r="1388" spans="1:8" x14ac:dyDescent="0.25">
      <c r="A1388" s="5">
        <v>43136</v>
      </c>
      <c r="B1388">
        <v>58681010.143000007</v>
      </c>
      <c r="C1388">
        <v>13784507.710000001</v>
      </c>
      <c r="D1388">
        <v>45258913.57</v>
      </c>
      <c r="E1388">
        <v>874971.8088</v>
      </c>
      <c r="F1388">
        <v>59918393.088800006</v>
      </c>
      <c r="G1388">
        <f t="shared" si="42"/>
        <v>1.0210865992726543</v>
      </c>
      <c r="H1388">
        <f t="shared" si="43"/>
        <v>0.75534257907960878</v>
      </c>
    </row>
    <row r="1389" spans="1:8" x14ac:dyDescent="0.25">
      <c r="A1389" s="5">
        <v>43137</v>
      </c>
      <c r="B1389">
        <v>59822574.713</v>
      </c>
      <c r="C1389">
        <v>14090246.210000001</v>
      </c>
      <c r="D1389">
        <v>46227142.230000004</v>
      </c>
      <c r="E1389">
        <v>900683.72380000004</v>
      </c>
      <c r="F1389">
        <v>61218072.163799994</v>
      </c>
      <c r="G1389">
        <f t="shared" si="42"/>
        <v>1.0233272716444406</v>
      </c>
      <c r="H1389">
        <f t="shared" si="43"/>
        <v>0.75512247602817262</v>
      </c>
    </row>
    <row r="1390" spans="1:8" x14ac:dyDescent="0.25">
      <c r="A1390" s="5">
        <v>43138</v>
      </c>
      <c r="B1390">
        <v>60970376.548</v>
      </c>
      <c r="C1390">
        <v>14418271.359999999</v>
      </c>
      <c r="D1390">
        <v>47197625.340000004</v>
      </c>
      <c r="E1390">
        <v>925530.97080000001</v>
      </c>
      <c r="F1390">
        <v>62541427.6708</v>
      </c>
      <c r="G1390">
        <f t="shared" si="42"/>
        <v>1.0257674498953302</v>
      </c>
      <c r="H1390">
        <f t="shared" si="43"/>
        <v>0.75466178336117717</v>
      </c>
    </row>
    <row r="1391" spans="1:8" x14ac:dyDescent="0.25">
      <c r="A1391" s="5">
        <v>43139</v>
      </c>
      <c r="B1391">
        <v>62123521.277999997</v>
      </c>
      <c r="C1391">
        <v>14746118.41</v>
      </c>
      <c r="D1391">
        <v>48159472.140000001</v>
      </c>
      <c r="E1391">
        <v>952855.39199999999</v>
      </c>
      <c r="F1391">
        <v>63858445.942000002</v>
      </c>
      <c r="G1391">
        <f t="shared" si="42"/>
        <v>1.0279270174695394</v>
      </c>
      <c r="H1391">
        <f t="shared" si="43"/>
        <v>0.75415978935255124</v>
      </c>
    </row>
    <row r="1392" spans="1:8" x14ac:dyDescent="0.25">
      <c r="A1392" s="5">
        <v>43140</v>
      </c>
      <c r="B1392">
        <v>63299425.523000002</v>
      </c>
      <c r="C1392">
        <v>15086547.120000001</v>
      </c>
      <c r="D1392">
        <v>49146534.609999999</v>
      </c>
      <c r="E1392">
        <v>977903.12880000006</v>
      </c>
      <c r="F1392">
        <v>65210984.858799994</v>
      </c>
      <c r="G1392">
        <f t="shared" si="42"/>
        <v>1.0301986837954069</v>
      </c>
      <c r="H1392">
        <f t="shared" si="43"/>
        <v>0.75365423044010116</v>
      </c>
    </row>
    <row r="1393" spans="1:8" x14ac:dyDescent="0.25">
      <c r="A1393" s="5">
        <v>43141</v>
      </c>
      <c r="B1393">
        <v>64485335.182999991</v>
      </c>
      <c r="C1393">
        <v>15442252.57</v>
      </c>
      <c r="D1393">
        <v>50149092.49000001</v>
      </c>
      <c r="E1393">
        <v>1001586.2087999999</v>
      </c>
      <c r="F1393">
        <v>66592931.268800005</v>
      </c>
      <c r="G1393">
        <f t="shared" si="42"/>
        <v>1.0326833392401382</v>
      </c>
      <c r="H1393">
        <f t="shared" si="43"/>
        <v>0.7530693053227373</v>
      </c>
    </row>
    <row r="1394" spans="1:8" x14ac:dyDescent="0.25">
      <c r="A1394" s="5">
        <v>43142</v>
      </c>
      <c r="B1394">
        <v>65664783.777999997</v>
      </c>
      <c r="C1394">
        <v>15797259.07</v>
      </c>
      <c r="D1394">
        <v>51161633.570000008</v>
      </c>
      <c r="E1394">
        <v>1020939.9478</v>
      </c>
      <c r="F1394">
        <v>67979832.587799996</v>
      </c>
      <c r="G1394">
        <f t="shared" si="42"/>
        <v>1.0352555613009666</v>
      </c>
      <c r="H1394">
        <f t="shared" si="43"/>
        <v>0.7526001701154782</v>
      </c>
    </row>
    <row r="1395" spans="1:8" x14ac:dyDescent="0.25">
      <c r="A1395" s="5">
        <v>43143</v>
      </c>
      <c r="B1395">
        <v>66862604.687999994</v>
      </c>
      <c r="C1395">
        <v>16148033.620000001</v>
      </c>
      <c r="D1395">
        <v>52179553.809999995</v>
      </c>
      <c r="E1395">
        <v>1042545.4588</v>
      </c>
      <c r="F1395">
        <v>69370132.888799995</v>
      </c>
      <c r="G1395">
        <f t="shared" si="42"/>
        <v>1.0375026999396875</v>
      </c>
      <c r="H1395">
        <f t="shared" si="43"/>
        <v>0.75219048367174934</v>
      </c>
    </row>
    <row r="1396" spans="1:8" x14ac:dyDescent="0.25">
      <c r="A1396" s="5">
        <v>43144</v>
      </c>
      <c r="B1396">
        <v>68022535.402999997</v>
      </c>
      <c r="C1396">
        <v>16496091.02</v>
      </c>
      <c r="D1396">
        <v>53184204.309999995</v>
      </c>
      <c r="E1396">
        <v>1060390.0278</v>
      </c>
      <c r="F1396">
        <v>70740685.357800007</v>
      </c>
      <c r="G1396">
        <f t="shared" si="42"/>
        <v>1.0399595507385355</v>
      </c>
      <c r="H1396">
        <f t="shared" si="43"/>
        <v>0.75181918355751132</v>
      </c>
    </row>
    <row r="1397" spans="1:8" x14ac:dyDescent="0.25">
      <c r="A1397" s="5">
        <v>43145</v>
      </c>
      <c r="B1397">
        <v>69132741.568000004</v>
      </c>
      <c r="C1397">
        <v>16815102.870000001</v>
      </c>
      <c r="D1397">
        <v>54180198.359999999</v>
      </c>
      <c r="E1397">
        <v>1081862.9098</v>
      </c>
      <c r="F1397">
        <v>72077164.139800012</v>
      </c>
      <c r="G1397">
        <f t="shared" si="42"/>
        <v>1.0425908549989129</v>
      </c>
      <c r="H1397">
        <f t="shared" si="43"/>
        <v>0.75169714300791202</v>
      </c>
    </row>
    <row r="1398" spans="1:8" x14ac:dyDescent="0.25">
      <c r="A1398" s="5">
        <v>43146</v>
      </c>
      <c r="B1398">
        <v>70182140.553000003</v>
      </c>
      <c r="C1398">
        <v>17114875.02</v>
      </c>
      <c r="D1398">
        <v>55182447.289999999</v>
      </c>
      <c r="E1398">
        <v>1107999.818</v>
      </c>
      <c r="F1398">
        <v>73405322.128000006</v>
      </c>
      <c r="G1398">
        <f t="shared" si="42"/>
        <v>1.0459259513831147</v>
      </c>
      <c r="H1398">
        <f t="shared" si="43"/>
        <v>0.75174995068853456</v>
      </c>
    </row>
    <row r="1399" spans="1:8" x14ac:dyDescent="0.25">
      <c r="A1399" s="5">
        <v>43147</v>
      </c>
      <c r="B1399">
        <v>71161672.053000003</v>
      </c>
      <c r="C1399">
        <v>17428215.850000001</v>
      </c>
      <c r="D1399">
        <v>56069540.090000004</v>
      </c>
      <c r="E1399">
        <v>1128950.9388000001</v>
      </c>
      <c r="F1399">
        <v>74626706.878800005</v>
      </c>
      <c r="G1399">
        <f t="shared" si="42"/>
        <v>1.0486924312742301</v>
      </c>
      <c r="H1399">
        <f t="shared" si="43"/>
        <v>0.75133343591137702</v>
      </c>
    </row>
    <row r="1400" spans="1:8" x14ac:dyDescent="0.25">
      <c r="A1400" s="5">
        <v>43148</v>
      </c>
      <c r="B1400">
        <v>72239363.498000011</v>
      </c>
      <c r="C1400">
        <v>17743407.699999999</v>
      </c>
      <c r="D1400">
        <v>56974353.759000003</v>
      </c>
      <c r="E1400">
        <v>1148987.7868000001</v>
      </c>
      <c r="F1400">
        <v>75866749.245799989</v>
      </c>
      <c r="G1400">
        <f t="shared" si="42"/>
        <v>1.0502134234322318</v>
      </c>
      <c r="H1400">
        <f t="shared" si="43"/>
        <v>0.75097924091105206</v>
      </c>
    </row>
    <row r="1401" spans="1:8" x14ac:dyDescent="0.25">
      <c r="A1401" s="5">
        <v>43149</v>
      </c>
      <c r="B1401">
        <v>73422883.092999995</v>
      </c>
      <c r="C1401">
        <v>18052261.5</v>
      </c>
      <c r="D1401">
        <v>57967032.839000002</v>
      </c>
      <c r="E1401">
        <v>1167356.8788000001</v>
      </c>
      <c r="F1401">
        <v>77186651.217799991</v>
      </c>
      <c r="G1401">
        <f t="shared" si="42"/>
        <v>1.0512615136623371</v>
      </c>
      <c r="H1401">
        <f t="shared" si="43"/>
        <v>0.75099815738128872</v>
      </c>
    </row>
    <row r="1402" spans="1:8" x14ac:dyDescent="0.25">
      <c r="A1402" s="5">
        <v>43150</v>
      </c>
      <c r="B1402">
        <v>74599560.123000011</v>
      </c>
      <c r="C1402">
        <v>18379532.75</v>
      </c>
      <c r="D1402">
        <v>59016947.358999997</v>
      </c>
      <c r="E1402">
        <v>1187637.4967999998</v>
      </c>
      <c r="F1402">
        <v>78584117.605800003</v>
      </c>
      <c r="G1402">
        <f t="shared" si="42"/>
        <v>1.0534126136431667</v>
      </c>
      <c r="H1402">
        <f t="shared" si="43"/>
        <v>0.75100349990624793</v>
      </c>
    </row>
    <row r="1403" spans="1:8" x14ac:dyDescent="0.25">
      <c r="A1403" s="5">
        <v>43151</v>
      </c>
      <c r="B1403">
        <v>75786258.773000002</v>
      </c>
      <c r="C1403">
        <v>18705710</v>
      </c>
      <c r="D1403">
        <v>60052087.089000002</v>
      </c>
      <c r="E1403">
        <v>1204104.4427999998</v>
      </c>
      <c r="F1403">
        <v>79961901.531800002</v>
      </c>
      <c r="G1403">
        <f t="shared" si="42"/>
        <v>1.0550976235851299</v>
      </c>
      <c r="H1403">
        <f t="shared" si="43"/>
        <v>0.7510087421460071</v>
      </c>
    </row>
    <row r="1404" spans="1:8" x14ac:dyDescent="0.25">
      <c r="A1404" s="5">
        <v>43152</v>
      </c>
      <c r="B1404">
        <v>76935478.887999997</v>
      </c>
      <c r="C1404">
        <v>19042212.449999999</v>
      </c>
      <c r="D1404">
        <v>61062421.028999999</v>
      </c>
      <c r="E1404">
        <v>1223129.8128</v>
      </c>
      <c r="F1404">
        <v>81327763.291799992</v>
      </c>
      <c r="G1404">
        <f t="shared" si="42"/>
        <v>1.0570904928036404</v>
      </c>
      <c r="H1404">
        <f t="shared" si="43"/>
        <v>0.75081889083695874</v>
      </c>
    </row>
    <row r="1405" spans="1:8" x14ac:dyDescent="0.25">
      <c r="A1405" s="5">
        <v>43153</v>
      </c>
      <c r="B1405">
        <v>78041083.818000004</v>
      </c>
      <c r="C1405">
        <v>19369371.649999999</v>
      </c>
      <c r="D1405">
        <v>62046384.738999993</v>
      </c>
      <c r="E1405">
        <v>1241142.0279999999</v>
      </c>
      <c r="F1405">
        <v>82656898.416999996</v>
      </c>
      <c r="G1405">
        <f t="shared" si="42"/>
        <v>1.0591459571443749</v>
      </c>
      <c r="H1405">
        <f t="shared" si="43"/>
        <v>0.75064980573041862</v>
      </c>
    </row>
    <row r="1406" spans="1:8" x14ac:dyDescent="0.25">
      <c r="A1406" s="5">
        <v>43154</v>
      </c>
      <c r="B1406">
        <v>79068510.372999996</v>
      </c>
      <c r="C1406">
        <v>19710851.129999999</v>
      </c>
      <c r="D1406">
        <v>62935499.638999999</v>
      </c>
      <c r="E1406">
        <v>1258319.82</v>
      </c>
      <c r="F1406">
        <v>83904670.589000016</v>
      </c>
      <c r="G1406">
        <f t="shared" si="42"/>
        <v>1.0611641751335112</v>
      </c>
      <c r="H1406">
        <f t="shared" si="43"/>
        <v>0.75008338865048718</v>
      </c>
    </row>
    <row r="1407" spans="1:8" x14ac:dyDescent="0.25">
      <c r="A1407" s="5">
        <v>43155</v>
      </c>
      <c r="B1407">
        <v>80008087.243000001</v>
      </c>
      <c r="C1407">
        <v>20039219.68</v>
      </c>
      <c r="D1407">
        <v>63715480.589000002</v>
      </c>
      <c r="E1407">
        <v>1279001.7378</v>
      </c>
      <c r="F1407">
        <v>85033702.006799996</v>
      </c>
      <c r="G1407">
        <f t="shared" si="42"/>
        <v>1.0628138346631915</v>
      </c>
      <c r="H1407">
        <f t="shared" si="43"/>
        <v>0.74929679744984856</v>
      </c>
    </row>
    <row r="1408" spans="1:8" x14ac:dyDescent="0.25">
      <c r="A1408" s="5">
        <v>43156</v>
      </c>
      <c r="B1408">
        <v>81021223.337999985</v>
      </c>
      <c r="C1408">
        <v>20357153.18</v>
      </c>
      <c r="D1408">
        <v>64489579.168999985</v>
      </c>
      <c r="E1408">
        <v>1302718.7448</v>
      </c>
      <c r="F1408">
        <v>86149451.093800008</v>
      </c>
      <c r="G1408">
        <f t="shared" si="42"/>
        <v>1.0632948694739692</v>
      </c>
      <c r="H1408">
        <f t="shared" si="43"/>
        <v>0.74857794623419438</v>
      </c>
    </row>
    <row r="1409" spans="1:8" x14ac:dyDescent="0.25">
      <c r="A1409" s="5">
        <v>43157</v>
      </c>
      <c r="B1409">
        <v>82100030.527999997</v>
      </c>
      <c r="C1409">
        <v>20684970.079999998</v>
      </c>
      <c r="D1409">
        <v>65326264.809</v>
      </c>
      <c r="E1409">
        <v>1327441.3117999998</v>
      </c>
      <c r="F1409">
        <v>87338676.200800002</v>
      </c>
      <c r="G1409">
        <f t="shared" si="42"/>
        <v>1.0638080843467332</v>
      </c>
      <c r="H1409">
        <f t="shared" si="43"/>
        <v>0.74796490685075934</v>
      </c>
    </row>
    <row r="1410" spans="1:8" x14ac:dyDescent="0.25">
      <c r="A1410" s="5">
        <v>43158</v>
      </c>
      <c r="B1410">
        <v>83131718.363000005</v>
      </c>
      <c r="C1410">
        <v>21010093.079999998</v>
      </c>
      <c r="D1410">
        <v>66197497.518999994</v>
      </c>
      <c r="E1410">
        <v>1347358.6577999999</v>
      </c>
      <c r="F1410">
        <v>88554949.256799996</v>
      </c>
      <c r="G1410">
        <f t="shared" si="42"/>
        <v>1.0652366028345415</v>
      </c>
      <c r="H1410">
        <f t="shared" si="43"/>
        <v>0.74753018407852334</v>
      </c>
    </row>
    <row r="1411" spans="1:8" x14ac:dyDescent="0.25">
      <c r="A1411" s="5">
        <v>43159</v>
      </c>
      <c r="B1411">
        <v>84006668.063000008</v>
      </c>
      <c r="C1411">
        <v>21304185.329999998</v>
      </c>
      <c r="D1411">
        <v>66941113.959000006</v>
      </c>
      <c r="E1411">
        <v>1367065.165</v>
      </c>
      <c r="F1411">
        <v>89612364.453999996</v>
      </c>
      <c r="G1411">
        <f t="shared" ref="G1411:G1474" si="44">IFERROR(F1411/B1411,"")</f>
        <v>1.0667291837690318</v>
      </c>
      <c r="H1411">
        <f t="shared" ref="H1411:H1474" si="45">IFERROR(D1411/F1411,"")</f>
        <v>0.74700756270483581</v>
      </c>
    </row>
    <row r="1412" spans="1:8" x14ac:dyDescent="0.25">
      <c r="A1412" s="5">
        <v>43160</v>
      </c>
      <c r="B1412">
        <v>84947947.273000002</v>
      </c>
      <c r="C1412">
        <v>21595341.079999998</v>
      </c>
      <c r="D1412">
        <v>67662675.658999994</v>
      </c>
      <c r="E1412">
        <v>1386120.9558000001</v>
      </c>
      <c r="F1412">
        <v>90644137.694799989</v>
      </c>
      <c r="G1412">
        <f t="shared" si="44"/>
        <v>1.067055068482043</v>
      </c>
      <c r="H1412">
        <f t="shared" si="45"/>
        <v>0.74646499354234153</v>
      </c>
    </row>
    <row r="1413" spans="1:8" x14ac:dyDescent="0.25">
      <c r="A1413" s="5">
        <v>43161</v>
      </c>
      <c r="B1413">
        <v>85998989.008000001</v>
      </c>
      <c r="C1413">
        <v>21902902.48</v>
      </c>
      <c r="D1413">
        <v>68460596.078999996</v>
      </c>
      <c r="E1413">
        <v>1410057.5708000001</v>
      </c>
      <c r="F1413">
        <v>91773556.129799992</v>
      </c>
      <c r="G1413">
        <f t="shared" si="44"/>
        <v>1.067146918683693</v>
      </c>
      <c r="H1413">
        <f t="shared" si="45"/>
        <v>0.74597301190086507</v>
      </c>
    </row>
    <row r="1414" spans="1:8" x14ac:dyDescent="0.25">
      <c r="A1414" s="5">
        <v>43162</v>
      </c>
      <c r="B1414">
        <v>87054418.427999988</v>
      </c>
      <c r="C1414">
        <v>22214850.330000002</v>
      </c>
      <c r="D1414">
        <v>69288884.608999997</v>
      </c>
      <c r="E1414">
        <v>1428881.1368</v>
      </c>
      <c r="F1414">
        <v>92932616.075800002</v>
      </c>
      <c r="G1414">
        <f t="shared" si="44"/>
        <v>1.0675232544648114</v>
      </c>
      <c r="H1414">
        <f t="shared" si="45"/>
        <v>0.74558198762515071</v>
      </c>
    </row>
    <row r="1415" spans="1:8" x14ac:dyDescent="0.25">
      <c r="A1415" s="5">
        <v>43163</v>
      </c>
      <c r="B1415">
        <v>88126028.562999994</v>
      </c>
      <c r="C1415">
        <v>22522261.530000001</v>
      </c>
      <c r="D1415">
        <v>70162871.028999999</v>
      </c>
      <c r="E1415">
        <v>1452987.2108</v>
      </c>
      <c r="F1415">
        <v>94138119.769800007</v>
      </c>
      <c r="G1415">
        <f t="shared" si="44"/>
        <v>1.0682215153097709</v>
      </c>
      <c r="H1415">
        <f t="shared" si="45"/>
        <v>0.7453183811252263</v>
      </c>
    </row>
    <row r="1416" spans="1:8" x14ac:dyDescent="0.25">
      <c r="A1416" s="5">
        <v>43164</v>
      </c>
      <c r="B1416">
        <v>89233061.532999992</v>
      </c>
      <c r="C1416">
        <v>22827706.68</v>
      </c>
      <c r="D1416">
        <v>71053814.809</v>
      </c>
      <c r="E1416">
        <v>1476677.4378</v>
      </c>
      <c r="F1416">
        <v>95358198.926799983</v>
      </c>
      <c r="G1416">
        <f t="shared" si="44"/>
        <v>1.0686420177518487</v>
      </c>
      <c r="H1416">
        <f t="shared" si="45"/>
        <v>0.74512538626639946</v>
      </c>
    </row>
    <row r="1417" spans="1:8" x14ac:dyDescent="0.25">
      <c r="A1417" s="5">
        <v>43165</v>
      </c>
      <c r="B1417">
        <v>90353811.832999989</v>
      </c>
      <c r="C1417">
        <v>23149878.98</v>
      </c>
      <c r="D1417">
        <v>71956603.528999984</v>
      </c>
      <c r="E1417">
        <v>1499185.5238000001</v>
      </c>
      <c r="F1417">
        <v>96605668.032799989</v>
      </c>
      <c r="G1417">
        <f t="shared" si="44"/>
        <v>1.0691930542051202</v>
      </c>
      <c r="H1417">
        <f t="shared" si="45"/>
        <v>0.74484867186642667</v>
      </c>
    </row>
    <row r="1418" spans="1:8" x14ac:dyDescent="0.25">
      <c r="A1418" s="5">
        <v>43166</v>
      </c>
      <c r="B1418">
        <v>91485224.128000006</v>
      </c>
      <c r="C1418">
        <v>23482920.879999999</v>
      </c>
      <c r="D1418">
        <v>72871368.009000003</v>
      </c>
      <c r="E1418">
        <v>1523185.595</v>
      </c>
      <c r="F1418">
        <v>97877474.483999997</v>
      </c>
      <c r="G1418">
        <f t="shared" si="44"/>
        <v>1.0698719428949137</v>
      </c>
      <c r="H1418">
        <f t="shared" si="45"/>
        <v>0.74451622697837661</v>
      </c>
    </row>
    <row r="1419" spans="1:8" x14ac:dyDescent="0.25">
      <c r="A1419" s="5">
        <v>43167</v>
      </c>
      <c r="B1419">
        <v>92578834.527999997</v>
      </c>
      <c r="C1419">
        <v>23820399.329999998</v>
      </c>
      <c r="D1419">
        <v>73788280.998999998</v>
      </c>
      <c r="E1419">
        <v>1544523.49</v>
      </c>
      <c r="F1419">
        <v>99153203.819000006</v>
      </c>
      <c r="G1419">
        <f t="shared" si="44"/>
        <v>1.0710137400683266</v>
      </c>
      <c r="H1419">
        <f t="shared" si="45"/>
        <v>0.74418453622232317</v>
      </c>
    </row>
    <row r="1420" spans="1:8" x14ac:dyDescent="0.25">
      <c r="A1420" s="5">
        <v>43168</v>
      </c>
      <c r="B1420">
        <v>93676757.193000004</v>
      </c>
      <c r="C1420">
        <v>24166115.98</v>
      </c>
      <c r="D1420">
        <v>74715052.828999996</v>
      </c>
      <c r="E1420">
        <v>1562858.0237999998</v>
      </c>
      <c r="F1420">
        <v>100444026.8328</v>
      </c>
      <c r="G1420">
        <f t="shared" si="44"/>
        <v>1.0722406479747966</v>
      </c>
      <c r="H1420">
        <f t="shared" si="45"/>
        <v>0.74384764515038138</v>
      </c>
    </row>
    <row r="1421" spans="1:8" x14ac:dyDescent="0.25">
      <c r="A1421" s="5">
        <v>43169</v>
      </c>
      <c r="B1421">
        <v>94700212.213</v>
      </c>
      <c r="C1421">
        <v>24509257.879999999</v>
      </c>
      <c r="D1421">
        <v>75574264.688999996</v>
      </c>
      <c r="E1421">
        <v>1583899.5008</v>
      </c>
      <c r="F1421">
        <v>101667422.06979999</v>
      </c>
      <c r="G1421">
        <f t="shared" si="44"/>
        <v>1.0735712169380289</v>
      </c>
      <c r="H1421">
        <f t="shared" si="45"/>
        <v>0.74334789995082517</v>
      </c>
    </row>
    <row r="1422" spans="1:8" x14ac:dyDescent="0.25">
      <c r="A1422" s="5">
        <v>43170</v>
      </c>
      <c r="B1422">
        <v>95800760.618000001</v>
      </c>
      <c r="C1422">
        <v>24841040.079999998</v>
      </c>
      <c r="D1422">
        <v>76439690.368999988</v>
      </c>
      <c r="E1422">
        <v>1610790.7267999998</v>
      </c>
      <c r="F1422">
        <v>102891521.1758</v>
      </c>
      <c r="G1422">
        <f t="shared" si="44"/>
        <v>1.0740157020889844</v>
      </c>
      <c r="H1422">
        <f t="shared" si="45"/>
        <v>0.7429153490538396</v>
      </c>
    </row>
    <row r="1423" spans="1:8" x14ac:dyDescent="0.25">
      <c r="A1423" s="5">
        <v>43171</v>
      </c>
      <c r="B1423">
        <v>96910723.653000012</v>
      </c>
      <c r="C1423">
        <v>25170723.030000001</v>
      </c>
      <c r="D1423">
        <v>77389109.979000002</v>
      </c>
      <c r="E1423">
        <v>1637435.2777999998</v>
      </c>
      <c r="F1423">
        <v>104197268.2868</v>
      </c>
      <c r="G1423">
        <f t="shared" si="44"/>
        <v>1.0751882181779004</v>
      </c>
      <c r="H1423">
        <f t="shared" si="45"/>
        <v>0.74271726362334844</v>
      </c>
    </row>
    <row r="1424" spans="1:8" x14ac:dyDescent="0.25">
      <c r="A1424" s="5">
        <v>43172</v>
      </c>
      <c r="B1424">
        <v>98002777.85799998</v>
      </c>
      <c r="C1424">
        <v>25496454.379999999</v>
      </c>
      <c r="D1424">
        <v>78348576.708999991</v>
      </c>
      <c r="E1424">
        <v>1660668.4049999998</v>
      </c>
      <c r="F1424">
        <v>105505699.49399999</v>
      </c>
      <c r="G1424">
        <f t="shared" si="44"/>
        <v>1.0765582547759134</v>
      </c>
      <c r="H1424">
        <f t="shared" si="45"/>
        <v>0.74260041954847755</v>
      </c>
    </row>
    <row r="1425" spans="1:8" x14ac:dyDescent="0.25">
      <c r="A1425" s="5">
        <v>43173</v>
      </c>
      <c r="B1425">
        <v>99118226.643000007</v>
      </c>
      <c r="C1425">
        <v>25812522.380000003</v>
      </c>
      <c r="D1425">
        <v>79293040.849000007</v>
      </c>
      <c r="E1425">
        <v>1687869.5248</v>
      </c>
      <c r="F1425">
        <v>106793432.75380002</v>
      </c>
      <c r="G1425">
        <f t="shared" si="44"/>
        <v>1.0774348610820517</v>
      </c>
      <c r="H1425">
        <f t="shared" si="45"/>
        <v>0.74248985920137056</v>
      </c>
    </row>
    <row r="1426" spans="1:8" x14ac:dyDescent="0.25">
      <c r="A1426" s="5">
        <v>43174</v>
      </c>
      <c r="B1426">
        <v>100223508.743</v>
      </c>
      <c r="C1426">
        <v>26148079.73</v>
      </c>
      <c r="D1426">
        <v>80207538.749000013</v>
      </c>
      <c r="E1426">
        <v>1713129.148</v>
      </c>
      <c r="F1426">
        <v>108068747.627</v>
      </c>
      <c r="G1426">
        <f t="shared" si="44"/>
        <v>1.0782774319358275</v>
      </c>
      <c r="H1426">
        <f t="shared" si="45"/>
        <v>0.74218995324935999</v>
      </c>
    </row>
    <row r="1427" spans="1:8" x14ac:dyDescent="0.25">
      <c r="A1427" s="5">
        <v>43175</v>
      </c>
      <c r="B1427">
        <v>101331426.168</v>
      </c>
      <c r="C1427">
        <v>26463762.73</v>
      </c>
      <c r="D1427">
        <v>81144493.999000013</v>
      </c>
      <c r="E1427">
        <v>1740307.024</v>
      </c>
      <c r="F1427">
        <v>109348563.75300001</v>
      </c>
      <c r="G1427">
        <f t="shared" si="44"/>
        <v>1.0791179783822265</v>
      </c>
      <c r="H1427">
        <f t="shared" si="45"/>
        <v>0.74207187743491321</v>
      </c>
    </row>
    <row r="1428" spans="1:8" x14ac:dyDescent="0.25">
      <c r="A1428" s="5">
        <v>43176</v>
      </c>
      <c r="B1428">
        <v>102419770.17800002</v>
      </c>
      <c r="C1428">
        <v>26790967.079999998</v>
      </c>
      <c r="D1428">
        <v>82070931.289000005</v>
      </c>
      <c r="E1428">
        <v>1764655.9850000001</v>
      </c>
      <c r="F1428">
        <v>110626554.354</v>
      </c>
      <c r="G1428">
        <f t="shared" si="44"/>
        <v>1.0801289063794719</v>
      </c>
      <c r="H1428">
        <f t="shared" si="45"/>
        <v>0.74187370083295479</v>
      </c>
    </row>
    <row r="1429" spans="1:8" x14ac:dyDescent="0.25">
      <c r="A1429" s="5">
        <v>43177</v>
      </c>
      <c r="B1429">
        <v>103498838.53300002</v>
      </c>
      <c r="C1429">
        <v>27133285.380000003</v>
      </c>
      <c r="D1429">
        <v>82953671.259000003</v>
      </c>
      <c r="E1429">
        <v>1785866.473</v>
      </c>
      <c r="F1429">
        <v>111872823.11200002</v>
      </c>
      <c r="G1429">
        <f t="shared" si="44"/>
        <v>1.0809089715178783</v>
      </c>
      <c r="H1429">
        <f t="shared" si="45"/>
        <v>0.74149975795240297</v>
      </c>
    </row>
    <row r="1430" spans="1:8" x14ac:dyDescent="0.25">
      <c r="A1430" s="5">
        <v>43178</v>
      </c>
      <c r="B1430">
        <v>104594397.473</v>
      </c>
      <c r="C1430">
        <v>27469411.23</v>
      </c>
      <c r="D1430">
        <v>83852082.219000012</v>
      </c>
      <c r="E1430">
        <v>1809604.2068</v>
      </c>
      <c r="F1430">
        <v>113131097.65580001</v>
      </c>
      <c r="G1430">
        <f t="shared" si="44"/>
        <v>1.0816171839892637</v>
      </c>
      <c r="H1430">
        <f t="shared" si="45"/>
        <v>0.74119392418624763</v>
      </c>
    </row>
    <row r="1431" spans="1:8" x14ac:dyDescent="0.25">
      <c r="A1431" s="5">
        <v>43179</v>
      </c>
      <c r="B1431">
        <v>105658141.26299998</v>
      </c>
      <c r="C1431">
        <v>27807527.18</v>
      </c>
      <c r="D1431">
        <v>84733264.068999991</v>
      </c>
      <c r="E1431">
        <v>1835458.4139999999</v>
      </c>
      <c r="F1431">
        <v>114376249.66299999</v>
      </c>
      <c r="G1431">
        <f t="shared" si="44"/>
        <v>1.0825124149997987</v>
      </c>
      <c r="H1431">
        <f t="shared" si="45"/>
        <v>0.74082918716656154</v>
      </c>
    </row>
    <row r="1432" spans="1:8" x14ac:dyDescent="0.25">
      <c r="A1432" s="5">
        <v>43180</v>
      </c>
      <c r="B1432">
        <v>106730397.023</v>
      </c>
      <c r="C1432">
        <v>28135175.93</v>
      </c>
      <c r="D1432">
        <v>85626622.099000007</v>
      </c>
      <c r="E1432">
        <v>1858564.746</v>
      </c>
      <c r="F1432">
        <v>115620362.77500001</v>
      </c>
      <c r="G1432">
        <f t="shared" si="44"/>
        <v>1.0832936632858607</v>
      </c>
      <c r="H1432">
        <f t="shared" si="45"/>
        <v>0.74058427117748682</v>
      </c>
    </row>
    <row r="1433" spans="1:8" x14ac:dyDescent="0.25">
      <c r="A1433" s="5">
        <v>43181</v>
      </c>
      <c r="B1433">
        <v>107778478.29800001</v>
      </c>
      <c r="C1433">
        <v>28475215.030000001</v>
      </c>
      <c r="D1433">
        <v>86457866.258999988</v>
      </c>
      <c r="E1433">
        <v>1889666.8378000001</v>
      </c>
      <c r="F1433">
        <v>116822748.1268</v>
      </c>
      <c r="G1433">
        <f t="shared" si="44"/>
        <v>1.0839153602057103</v>
      </c>
      <c r="H1433">
        <f t="shared" si="45"/>
        <v>0.74007731923202302</v>
      </c>
    </row>
    <row r="1434" spans="1:8" x14ac:dyDescent="0.25">
      <c r="A1434" s="5">
        <v>43182</v>
      </c>
      <c r="B1434">
        <v>108847710.40300001</v>
      </c>
      <c r="C1434">
        <v>28792287.280000001</v>
      </c>
      <c r="D1434">
        <v>87342439.708999991</v>
      </c>
      <c r="E1434">
        <v>1917443.699</v>
      </c>
      <c r="F1434">
        <v>118052170.68799999</v>
      </c>
      <c r="G1434">
        <f t="shared" si="44"/>
        <v>1.0845627367899719</v>
      </c>
      <c r="H1434">
        <f t="shared" si="45"/>
        <v>0.73986305546076969</v>
      </c>
    </row>
    <row r="1435" spans="1:8" x14ac:dyDescent="0.25">
      <c r="A1435" s="5">
        <v>43183</v>
      </c>
      <c r="B1435">
        <v>109911335.17300001</v>
      </c>
      <c r="C1435">
        <v>29125952.229999997</v>
      </c>
      <c r="D1435">
        <v>88211369.078999996</v>
      </c>
      <c r="E1435">
        <v>1937414.3107999999</v>
      </c>
      <c r="F1435">
        <v>119274735.6198</v>
      </c>
      <c r="G1435">
        <f t="shared" si="44"/>
        <v>1.0851904895165001</v>
      </c>
      <c r="H1435">
        <f t="shared" si="45"/>
        <v>0.73956457434693001</v>
      </c>
    </row>
    <row r="1436" spans="1:8" x14ac:dyDescent="0.25">
      <c r="A1436" s="5">
        <v>43184</v>
      </c>
      <c r="B1436">
        <v>110995809.973</v>
      </c>
      <c r="C1436">
        <v>29464902.93</v>
      </c>
      <c r="D1436">
        <v>89059173.279000014</v>
      </c>
      <c r="E1436">
        <v>1966974.2278</v>
      </c>
      <c r="F1436">
        <v>120491050.4368</v>
      </c>
      <c r="G1436">
        <f t="shared" si="44"/>
        <v>1.0855459360683051</v>
      </c>
      <c r="H1436">
        <f t="shared" si="45"/>
        <v>0.73913517191646827</v>
      </c>
    </row>
    <row r="1437" spans="1:8" x14ac:dyDescent="0.25">
      <c r="A1437" s="5">
        <v>43185</v>
      </c>
      <c r="B1437">
        <v>112087621.68300001</v>
      </c>
      <c r="C1437">
        <v>29802760.030000001</v>
      </c>
      <c r="D1437">
        <v>89920339.399000004</v>
      </c>
      <c r="E1437">
        <v>1995469.2618000002</v>
      </c>
      <c r="F1437">
        <v>121718568.6908</v>
      </c>
      <c r="G1437">
        <f t="shared" si="44"/>
        <v>1.0859233772935042</v>
      </c>
      <c r="H1437">
        <f t="shared" si="45"/>
        <v>0.73875613528962381</v>
      </c>
    </row>
    <row r="1438" spans="1:8" x14ac:dyDescent="0.25">
      <c r="A1438" s="5">
        <v>43186</v>
      </c>
      <c r="B1438">
        <v>113158547.403</v>
      </c>
      <c r="C1438">
        <v>30144246.079999998</v>
      </c>
      <c r="D1438">
        <v>90803639.248999998</v>
      </c>
      <c r="E1438">
        <v>2018728.2947999998</v>
      </c>
      <c r="F1438">
        <v>122966613.62379999</v>
      </c>
      <c r="G1438">
        <f t="shared" si="44"/>
        <v>1.0866754341222655</v>
      </c>
      <c r="H1438">
        <f t="shared" si="45"/>
        <v>0.73844140757426779</v>
      </c>
    </row>
    <row r="1439" spans="1:8" x14ac:dyDescent="0.25">
      <c r="A1439" s="5">
        <v>43187</v>
      </c>
      <c r="B1439">
        <v>114188072.28300001</v>
      </c>
      <c r="C1439">
        <v>30463027.280000001</v>
      </c>
      <c r="D1439">
        <v>91679414.308999985</v>
      </c>
      <c r="E1439">
        <v>2039970.7778</v>
      </c>
      <c r="F1439">
        <v>124182412.36680001</v>
      </c>
      <c r="G1439">
        <f t="shared" si="44"/>
        <v>1.0875252544681755</v>
      </c>
      <c r="H1439">
        <f t="shared" si="45"/>
        <v>0.73826407912100078</v>
      </c>
    </row>
    <row r="1440" spans="1:8" x14ac:dyDescent="0.25">
      <c r="A1440" s="5">
        <v>43188</v>
      </c>
      <c r="B1440">
        <v>115203533.20299999</v>
      </c>
      <c r="C1440">
        <v>30764594.43</v>
      </c>
      <c r="D1440">
        <v>92532161.588999987</v>
      </c>
      <c r="E1440">
        <v>2058498.274</v>
      </c>
      <c r="F1440">
        <v>125355254.29299998</v>
      </c>
      <c r="G1440">
        <f t="shared" si="44"/>
        <v>1.0881198762551114</v>
      </c>
      <c r="H1440">
        <f t="shared" si="45"/>
        <v>0.73815941829386178</v>
      </c>
    </row>
    <row r="1441" spans="1:8" x14ac:dyDescent="0.25">
      <c r="A1441" s="5">
        <v>43189</v>
      </c>
      <c r="B1441">
        <v>116175172.42299999</v>
      </c>
      <c r="C1441">
        <v>31067678.280000001</v>
      </c>
      <c r="D1441">
        <v>93328783.969000012</v>
      </c>
      <c r="E1441">
        <v>2077810.6552000002</v>
      </c>
      <c r="F1441">
        <v>126474272.90419999</v>
      </c>
      <c r="G1441">
        <f t="shared" si="44"/>
        <v>1.0886514757533599</v>
      </c>
      <c r="H1441">
        <f t="shared" si="45"/>
        <v>0.73792702520372211</v>
      </c>
    </row>
    <row r="1442" spans="1:8" x14ac:dyDescent="0.25">
      <c r="A1442" s="5">
        <v>43190</v>
      </c>
      <c r="B1442">
        <v>117153513.853</v>
      </c>
      <c r="C1442">
        <v>31367151.93</v>
      </c>
      <c r="D1442">
        <v>94132396.92900002</v>
      </c>
      <c r="E1442">
        <v>2097878.9702000003</v>
      </c>
      <c r="F1442">
        <v>127597427.8292</v>
      </c>
      <c r="G1442">
        <f t="shared" si="44"/>
        <v>1.0891472533150361</v>
      </c>
      <c r="H1442">
        <f t="shared" si="45"/>
        <v>0.737729580685625</v>
      </c>
    </row>
    <row r="1443" spans="1:8" x14ac:dyDescent="0.25">
      <c r="A1443" s="5">
        <v>43191</v>
      </c>
      <c r="B1443">
        <v>118165515.86300001</v>
      </c>
      <c r="C1443">
        <v>31649817.079999998</v>
      </c>
      <c r="D1443">
        <v>94971328.958999991</v>
      </c>
      <c r="E1443">
        <v>2117874.4722000002</v>
      </c>
      <c r="F1443">
        <v>128739020.51119998</v>
      </c>
      <c r="G1443">
        <f t="shared" si="44"/>
        <v>1.0894804594299643</v>
      </c>
      <c r="H1443">
        <f t="shared" si="45"/>
        <v>0.73770429961239081</v>
      </c>
    </row>
    <row r="1444" spans="1:8" x14ac:dyDescent="0.25">
      <c r="A1444" s="5">
        <v>43192</v>
      </c>
      <c r="B1444">
        <v>119145226.25299999</v>
      </c>
      <c r="C1444">
        <v>31956814.43</v>
      </c>
      <c r="D1444">
        <v>95764332.549000025</v>
      </c>
      <c r="E1444">
        <v>2137188.0392000005</v>
      </c>
      <c r="F1444">
        <v>129858335.01820001</v>
      </c>
      <c r="G1444">
        <f t="shared" si="44"/>
        <v>1.0899163911313674</v>
      </c>
      <c r="H1444">
        <f t="shared" si="45"/>
        <v>0.73745233631386375</v>
      </c>
    </row>
    <row r="1445" spans="1:8" x14ac:dyDescent="0.25">
      <c r="A1445" s="5">
        <v>43193</v>
      </c>
      <c r="B1445">
        <v>120088728.13300002</v>
      </c>
      <c r="C1445">
        <v>32256313.280000001</v>
      </c>
      <c r="D1445">
        <v>96535308.239000008</v>
      </c>
      <c r="E1445">
        <v>2154494.3392000003</v>
      </c>
      <c r="F1445">
        <v>130946115.8582</v>
      </c>
      <c r="G1445">
        <f t="shared" si="44"/>
        <v>1.0904113807681872</v>
      </c>
      <c r="H1445">
        <f t="shared" si="45"/>
        <v>0.73721398764921708</v>
      </c>
    </row>
    <row r="1446" spans="1:8" x14ac:dyDescent="0.25">
      <c r="A1446" s="5">
        <v>43194</v>
      </c>
      <c r="B1446">
        <v>121042195.51300001</v>
      </c>
      <c r="C1446">
        <v>32561086.93</v>
      </c>
      <c r="D1446">
        <v>97293247.42899999</v>
      </c>
      <c r="E1446">
        <v>2172538.8902000003</v>
      </c>
      <c r="F1446">
        <v>132026873.2492</v>
      </c>
      <c r="G1446">
        <f t="shared" si="44"/>
        <v>1.0907508137112421</v>
      </c>
      <c r="H1446">
        <f t="shared" si="45"/>
        <v>0.73692003025292829</v>
      </c>
    </row>
    <row r="1447" spans="1:8" x14ac:dyDescent="0.25">
      <c r="A1447" s="5">
        <v>43195</v>
      </c>
      <c r="B1447">
        <v>121955707.183</v>
      </c>
      <c r="C1447">
        <v>32870118.280000001</v>
      </c>
      <c r="D1447">
        <v>98023258.879000008</v>
      </c>
      <c r="E1447">
        <v>2190087.0970000001</v>
      </c>
      <c r="F1447">
        <v>133083464.256</v>
      </c>
      <c r="G1447">
        <f t="shared" si="44"/>
        <v>1.0912442503105024</v>
      </c>
      <c r="H1447">
        <f t="shared" si="45"/>
        <v>0.73655475852688945</v>
      </c>
    </row>
    <row r="1448" spans="1:8" x14ac:dyDescent="0.25">
      <c r="A1448" s="5">
        <v>43196</v>
      </c>
      <c r="B1448">
        <v>122805687.81300002</v>
      </c>
      <c r="C1448">
        <v>33161325.780000001</v>
      </c>
      <c r="D1448">
        <v>98702006.278999999</v>
      </c>
      <c r="E1448">
        <v>2207704.0792</v>
      </c>
      <c r="F1448">
        <v>134071036.13819999</v>
      </c>
      <c r="G1448">
        <f t="shared" si="44"/>
        <v>1.0917331153452277</v>
      </c>
      <c r="H1448">
        <f t="shared" si="45"/>
        <v>0.73619186605866382</v>
      </c>
    </row>
    <row r="1449" spans="1:8" x14ac:dyDescent="0.25">
      <c r="A1449" s="5">
        <v>43197</v>
      </c>
      <c r="B1449">
        <v>123529293.81300001</v>
      </c>
      <c r="C1449">
        <v>33443923.780000001</v>
      </c>
      <c r="D1449">
        <v>99297178.298999995</v>
      </c>
      <c r="E1449">
        <v>2224411.7001999998</v>
      </c>
      <c r="F1449">
        <v>134965513.77919999</v>
      </c>
      <c r="G1449">
        <f t="shared" si="44"/>
        <v>1.0925790119347096</v>
      </c>
      <c r="H1449">
        <f t="shared" si="45"/>
        <v>0.73572259696982711</v>
      </c>
    </row>
    <row r="1450" spans="1:8" x14ac:dyDescent="0.25">
      <c r="A1450" s="5">
        <v>43198</v>
      </c>
      <c r="B1450">
        <v>124094095.223</v>
      </c>
      <c r="C1450">
        <v>33731484.880000003</v>
      </c>
      <c r="D1450">
        <v>99741175.169</v>
      </c>
      <c r="E1450">
        <v>2241421.6941999998</v>
      </c>
      <c r="F1450">
        <v>135714081.7432</v>
      </c>
      <c r="G1450">
        <f t="shared" si="44"/>
        <v>1.0936385127698349</v>
      </c>
      <c r="H1450">
        <f t="shared" si="45"/>
        <v>0.73493607949786366</v>
      </c>
    </row>
    <row r="1451" spans="1:8" x14ac:dyDescent="0.25">
      <c r="A1451" s="5">
        <v>43199</v>
      </c>
      <c r="B1451">
        <v>124688784.48300001</v>
      </c>
      <c r="C1451">
        <v>33997044.079999998</v>
      </c>
      <c r="D1451">
        <v>100126674.439</v>
      </c>
      <c r="E1451">
        <v>2263932.0411999999</v>
      </c>
      <c r="F1451">
        <v>136387650.56019998</v>
      </c>
      <c r="G1451">
        <f t="shared" si="44"/>
        <v>1.0938245258040429</v>
      </c>
      <c r="H1451">
        <f t="shared" si="45"/>
        <v>0.73413299538293031</v>
      </c>
    </row>
    <row r="1452" spans="1:8" x14ac:dyDescent="0.25">
      <c r="A1452" s="5">
        <v>43200</v>
      </c>
      <c r="B1452">
        <v>125232081.77300002</v>
      </c>
      <c r="C1452">
        <v>34261803.68</v>
      </c>
      <c r="D1452">
        <v>100507511.84899998</v>
      </c>
      <c r="E1452">
        <v>2280277.3462</v>
      </c>
      <c r="F1452">
        <v>137049592.8752</v>
      </c>
      <c r="G1452">
        <f t="shared" si="44"/>
        <v>1.09436488585745</v>
      </c>
      <c r="H1452">
        <f t="shared" si="45"/>
        <v>0.73336600087914194</v>
      </c>
    </row>
    <row r="1453" spans="1:8" x14ac:dyDescent="0.25">
      <c r="A1453" s="5">
        <v>43201</v>
      </c>
      <c r="B1453">
        <v>125627583.623</v>
      </c>
      <c r="C1453">
        <v>34487176.130000003</v>
      </c>
      <c r="D1453">
        <v>100827443.84899999</v>
      </c>
      <c r="E1453">
        <v>2291395.1682000002</v>
      </c>
      <c r="F1453">
        <v>137606015.14719999</v>
      </c>
      <c r="G1453">
        <f t="shared" si="44"/>
        <v>1.0953487377433484</v>
      </c>
      <c r="H1453">
        <f t="shared" si="45"/>
        <v>0.73272555521023408</v>
      </c>
    </row>
    <row r="1454" spans="1:8" x14ac:dyDescent="0.25">
      <c r="A1454" s="5">
        <v>43202</v>
      </c>
      <c r="B1454">
        <v>125809585.523</v>
      </c>
      <c r="C1454">
        <v>34696802.730000004</v>
      </c>
      <c r="D1454">
        <v>100991320.039</v>
      </c>
      <c r="E1454">
        <v>2301953.3802</v>
      </c>
      <c r="F1454">
        <v>137990076.14919999</v>
      </c>
      <c r="G1454">
        <f t="shared" si="44"/>
        <v>1.0968168727014302</v>
      </c>
      <c r="H1454">
        <f t="shared" si="45"/>
        <v>0.73187379018332044</v>
      </c>
    </row>
    <row r="1455" spans="1:8" x14ac:dyDescent="0.25">
      <c r="A1455" s="5">
        <v>43203</v>
      </c>
      <c r="B1455">
        <v>125873456.243</v>
      </c>
      <c r="C1455">
        <v>34872957.880000003</v>
      </c>
      <c r="D1455">
        <v>101009744.079</v>
      </c>
      <c r="E1455">
        <v>2313661.4581999998</v>
      </c>
      <c r="F1455">
        <v>138196363.41720003</v>
      </c>
      <c r="G1455">
        <f t="shared" si="44"/>
        <v>1.0978991722481231</v>
      </c>
      <c r="H1455">
        <f t="shared" si="45"/>
        <v>0.73091463176974047</v>
      </c>
    </row>
    <row r="1456" spans="1:8" x14ac:dyDescent="0.25">
      <c r="A1456" s="5">
        <v>43204</v>
      </c>
      <c r="B1456">
        <v>125900842.853</v>
      </c>
      <c r="C1456">
        <v>35054977.530000001</v>
      </c>
      <c r="D1456">
        <v>100934524.54900001</v>
      </c>
      <c r="E1456">
        <v>2326425.0532</v>
      </c>
      <c r="F1456">
        <v>138315927.1322</v>
      </c>
      <c r="G1456">
        <f t="shared" si="44"/>
        <v>1.098610017199771</v>
      </c>
      <c r="H1456">
        <f t="shared" si="45"/>
        <v>0.72973898698252238</v>
      </c>
    </row>
    <row r="1457" spans="1:8" x14ac:dyDescent="0.25">
      <c r="A1457" s="5">
        <v>43205</v>
      </c>
      <c r="B1457">
        <v>125928479.50299999</v>
      </c>
      <c r="C1457">
        <v>35242501.93</v>
      </c>
      <c r="D1457">
        <v>100828101.88900001</v>
      </c>
      <c r="E1457">
        <v>2338525.9432000001</v>
      </c>
      <c r="F1457">
        <v>138409129.76220003</v>
      </c>
      <c r="G1457">
        <f t="shared" si="44"/>
        <v>1.0991090364027043</v>
      </c>
      <c r="H1457">
        <f t="shared" si="45"/>
        <v>0.72847869257058562</v>
      </c>
    </row>
    <row r="1458" spans="1:8" x14ac:dyDescent="0.25">
      <c r="A1458" s="5">
        <v>43206</v>
      </c>
      <c r="B1458">
        <v>125962479.01300001</v>
      </c>
      <c r="C1458">
        <v>35408418.530000001</v>
      </c>
      <c r="D1458">
        <v>100690830.45900002</v>
      </c>
      <c r="E1458">
        <v>2350472.6472</v>
      </c>
      <c r="F1458">
        <v>138449721.63620001</v>
      </c>
      <c r="G1458">
        <f t="shared" si="44"/>
        <v>1.0991346210478379</v>
      </c>
      <c r="H1458">
        <f t="shared" si="45"/>
        <v>0.72727362156481723</v>
      </c>
    </row>
    <row r="1459" spans="1:8" x14ac:dyDescent="0.25">
      <c r="A1459" s="5">
        <v>43207</v>
      </c>
      <c r="B1459">
        <v>126067423.36299999</v>
      </c>
      <c r="C1459">
        <v>35574953.329999998</v>
      </c>
      <c r="D1459">
        <v>100552262.56900001</v>
      </c>
      <c r="E1459">
        <v>2363374.9871999999</v>
      </c>
      <c r="F1459">
        <v>138490590.88620001</v>
      </c>
      <c r="G1459">
        <f t="shared" si="44"/>
        <v>1.0985438362409343</v>
      </c>
      <c r="H1459">
        <f t="shared" si="45"/>
        <v>0.72605844141155729</v>
      </c>
    </row>
    <row r="1460" spans="1:8" x14ac:dyDescent="0.25">
      <c r="A1460" s="5">
        <v>43208</v>
      </c>
      <c r="B1460">
        <v>126277002.333</v>
      </c>
      <c r="C1460">
        <v>35746086.93</v>
      </c>
      <c r="D1460">
        <v>100489315.70900002</v>
      </c>
      <c r="E1460">
        <v>2375203.8731999998</v>
      </c>
      <c r="F1460">
        <v>138610606.5122</v>
      </c>
      <c r="G1460">
        <f t="shared" si="44"/>
        <v>1.0976710244251406</v>
      </c>
      <c r="H1460">
        <f t="shared" si="45"/>
        <v>0.72497565833935895</v>
      </c>
    </row>
    <row r="1461" spans="1:8" x14ac:dyDescent="0.25">
      <c r="A1461" s="5">
        <v>43209</v>
      </c>
      <c r="B1461">
        <v>126637491.38299999</v>
      </c>
      <c r="C1461">
        <v>35887373.93</v>
      </c>
      <c r="D1461">
        <v>100554248.50900002</v>
      </c>
      <c r="E1461">
        <v>2386460.0792</v>
      </c>
      <c r="F1461">
        <v>138828082.51820001</v>
      </c>
      <c r="G1461">
        <f t="shared" si="44"/>
        <v>1.0962636814901128</v>
      </c>
      <c r="H1461">
        <f t="shared" si="45"/>
        <v>0.7243076954247899</v>
      </c>
    </row>
    <row r="1462" spans="1:8" x14ac:dyDescent="0.25">
      <c r="A1462" s="5">
        <v>43210</v>
      </c>
      <c r="B1462">
        <v>127080712.10299999</v>
      </c>
      <c r="C1462">
        <v>36083227.230000004</v>
      </c>
      <c r="D1462">
        <v>100701958.79900001</v>
      </c>
      <c r="E1462">
        <v>2396273.7221999997</v>
      </c>
      <c r="F1462">
        <v>139181459.75120002</v>
      </c>
      <c r="G1462">
        <f t="shared" si="44"/>
        <v>1.0952209619221545</v>
      </c>
      <c r="H1462">
        <f t="shared" si="45"/>
        <v>0.72352998006353908</v>
      </c>
    </row>
    <row r="1463" spans="1:8" x14ac:dyDescent="0.25">
      <c r="A1463" s="5">
        <v>43211</v>
      </c>
      <c r="B1463">
        <v>127568252.78299999</v>
      </c>
      <c r="C1463">
        <v>36288328.530000001</v>
      </c>
      <c r="D1463">
        <v>100930322.86900002</v>
      </c>
      <c r="E1463">
        <v>2409814.9602000001</v>
      </c>
      <c r="F1463">
        <v>139628466.3592</v>
      </c>
      <c r="G1463">
        <f t="shared" si="44"/>
        <v>1.0945393020057665</v>
      </c>
      <c r="H1463">
        <f t="shared" si="45"/>
        <v>0.72284918327006897</v>
      </c>
    </row>
    <row r="1464" spans="1:8" x14ac:dyDescent="0.25">
      <c r="A1464" s="5">
        <v>43212</v>
      </c>
      <c r="B1464">
        <v>128050055.873</v>
      </c>
      <c r="C1464">
        <v>36488513.229999997</v>
      </c>
      <c r="D1464">
        <v>101198131.189</v>
      </c>
      <c r="E1464">
        <v>2423797.0951999999</v>
      </c>
      <c r="F1464">
        <v>140110441.5142</v>
      </c>
      <c r="G1464">
        <f t="shared" si="44"/>
        <v>1.0941849307208542</v>
      </c>
      <c r="H1464">
        <f t="shared" si="45"/>
        <v>0.72227401537910152</v>
      </c>
    </row>
    <row r="1465" spans="1:8" x14ac:dyDescent="0.25">
      <c r="A1465" s="5">
        <v>43213</v>
      </c>
      <c r="B1465">
        <v>128545743.10299999</v>
      </c>
      <c r="C1465">
        <v>36682771.280000001</v>
      </c>
      <c r="D1465">
        <v>101475501.17900001</v>
      </c>
      <c r="E1465">
        <v>2436379.7582</v>
      </c>
      <c r="F1465">
        <v>140594652.21719998</v>
      </c>
      <c r="G1465">
        <f t="shared" si="44"/>
        <v>1.0937324630388232</v>
      </c>
      <c r="H1465">
        <f t="shared" si="45"/>
        <v>0.72175932426102452</v>
      </c>
    </row>
    <row r="1466" spans="1:8" x14ac:dyDescent="0.25">
      <c r="A1466" s="5">
        <v>43214</v>
      </c>
      <c r="B1466">
        <v>129060573.25300001</v>
      </c>
      <c r="C1466">
        <v>36867881.480000004</v>
      </c>
      <c r="D1466">
        <v>101799238.759</v>
      </c>
      <c r="E1466">
        <v>2450412.1952</v>
      </c>
      <c r="F1466">
        <v>141117532.43420002</v>
      </c>
      <c r="G1466">
        <f t="shared" si="44"/>
        <v>1.0934209331114972</v>
      </c>
      <c r="H1466">
        <f t="shared" si="45"/>
        <v>0.72137910154053131</v>
      </c>
    </row>
    <row r="1467" spans="1:8" x14ac:dyDescent="0.25">
      <c r="A1467" s="5">
        <v>43215</v>
      </c>
      <c r="B1467">
        <v>129573886.183</v>
      </c>
      <c r="C1467">
        <v>37053061.130000003</v>
      </c>
      <c r="D1467">
        <v>102136788.93900001</v>
      </c>
      <c r="E1467">
        <v>2466167.1962000001</v>
      </c>
      <c r="F1467">
        <v>141656017.26519999</v>
      </c>
      <c r="G1467">
        <f t="shared" si="44"/>
        <v>1.093245108548617</v>
      </c>
      <c r="H1467">
        <f t="shared" si="45"/>
        <v>0.72101976965641756</v>
      </c>
    </row>
    <row r="1468" spans="1:8" x14ac:dyDescent="0.25">
      <c r="A1468" s="5">
        <v>43216</v>
      </c>
      <c r="B1468">
        <v>130050171.06299999</v>
      </c>
      <c r="C1468">
        <v>37249329.980000004</v>
      </c>
      <c r="D1468">
        <v>102444046.33900002</v>
      </c>
      <c r="E1468">
        <v>2480764.6422000001</v>
      </c>
      <c r="F1468">
        <v>142174140.9612</v>
      </c>
      <c r="G1468">
        <f t="shared" si="44"/>
        <v>1.0932253283413738</v>
      </c>
      <c r="H1468">
        <f t="shared" si="45"/>
        <v>0.72055329925965572</v>
      </c>
    </row>
    <row r="1469" spans="1:8" x14ac:dyDescent="0.25">
      <c r="A1469" s="5">
        <v>43217</v>
      </c>
      <c r="B1469">
        <v>130495776.633</v>
      </c>
      <c r="C1469">
        <v>37442934.93</v>
      </c>
      <c r="D1469">
        <v>102716538.169</v>
      </c>
      <c r="E1469">
        <v>2494549.5401999997</v>
      </c>
      <c r="F1469">
        <v>142654022.6392</v>
      </c>
      <c r="G1469">
        <f t="shared" si="44"/>
        <v>1.0931696513090479</v>
      </c>
      <c r="H1469">
        <f t="shared" si="45"/>
        <v>0.72003954931428937</v>
      </c>
    </row>
    <row r="1470" spans="1:8" x14ac:dyDescent="0.25">
      <c r="A1470" s="5">
        <v>43218</v>
      </c>
      <c r="B1470">
        <v>130832376.68300001</v>
      </c>
      <c r="C1470">
        <v>37612775.829999998</v>
      </c>
      <c r="D1470">
        <v>102927962.30899999</v>
      </c>
      <c r="E1470">
        <v>2504725.1872</v>
      </c>
      <c r="F1470">
        <v>143045463.32620001</v>
      </c>
      <c r="G1470">
        <f t="shared" si="44"/>
        <v>1.0933491155082482</v>
      </c>
      <c r="H1470">
        <f t="shared" si="45"/>
        <v>0.71954719790227584</v>
      </c>
    </row>
    <row r="1471" spans="1:8" x14ac:dyDescent="0.25">
      <c r="A1471" s="5">
        <v>43219</v>
      </c>
      <c r="B1471">
        <v>130968679.053</v>
      </c>
      <c r="C1471">
        <v>37779736.879999995</v>
      </c>
      <c r="D1471">
        <v>103012282.62900001</v>
      </c>
      <c r="E1471">
        <v>2515861.6891999999</v>
      </c>
      <c r="F1471">
        <v>143335127.28819999</v>
      </c>
      <c r="G1471">
        <f t="shared" si="44"/>
        <v>1.0944229439024544</v>
      </c>
      <c r="H1471">
        <f t="shared" si="45"/>
        <v>0.71868134893323143</v>
      </c>
    </row>
    <row r="1472" spans="1:8" x14ac:dyDescent="0.25">
      <c r="A1472" s="5">
        <v>43220</v>
      </c>
      <c r="B1472">
        <v>131114599.49300002</v>
      </c>
      <c r="C1472">
        <v>37913136.68</v>
      </c>
      <c r="D1472">
        <v>103096602.949</v>
      </c>
      <c r="E1472">
        <v>2526490.3492000001</v>
      </c>
      <c r="F1472">
        <v>143536229.97819999</v>
      </c>
      <c r="G1472">
        <f t="shared" si="44"/>
        <v>1.0947387288161083</v>
      </c>
      <c r="H1472">
        <f t="shared" si="45"/>
        <v>0.71826188387878176</v>
      </c>
    </row>
    <row r="1473" spans="1:8" x14ac:dyDescent="0.25">
      <c r="A1473" s="5">
        <v>43221</v>
      </c>
      <c r="B1473">
        <v>131279754.45300001</v>
      </c>
      <c r="C1473">
        <v>38036189.68</v>
      </c>
      <c r="D1473">
        <v>103155663.259</v>
      </c>
      <c r="E1473">
        <v>2534865.2032000003</v>
      </c>
      <c r="F1473">
        <v>143726718.14219999</v>
      </c>
      <c r="G1473">
        <f t="shared" si="44"/>
        <v>1.0948125150070736</v>
      </c>
      <c r="H1473">
        <f t="shared" si="45"/>
        <v>0.71772085658381279</v>
      </c>
    </row>
    <row r="1474" spans="1:8" x14ac:dyDescent="0.25">
      <c r="A1474" s="5">
        <v>43222</v>
      </c>
      <c r="B1474">
        <v>131446179.47300002</v>
      </c>
      <c r="C1474">
        <v>38157165.980000004</v>
      </c>
      <c r="D1474">
        <v>103171664.919</v>
      </c>
      <c r="E1474">
        <v>2546593.7501999997</v>
      </c>
      <c r="F1474">
        <v>143875424.64919999</v>
      </c>
      <c r="G1474">
        <f t="shared" si="44"/>
        <v>1.0945576754382049</v>
      </c>
      <c r="H1474">
        <f t="shared" si="45"/>
        <v>0.71709025478503552</v>
      </c>
    </row>
    <row r="1475" spans="1:8" x14ac:dyDescent="0.25">
      <c r="A1475" s="5">
        <v>43223</v>
      </c>
      <c r="B1475">
        <v>131641885.61300001</v>
      </c>
      <c r="C1475">
        <v>38271843.079999998</v>
      </c>
      <c r="D1475">
        <v>103192169.37900001</v>
      </c>
      <c r="E1475">
        <v>2556009.2311999998</v>
      </c>
      <c r="F1475">
        <v>144020021.6902</v>
      </c>
      <c r="G1475">
        <f t="shared" ref="G1475:G1538" si="46">IFERROR(F1475/B1475,"")</f>
        <v>1.0940288573014607</v>
      </c>
      <c r="H1475">
        <f t="shared" ref="H1475:H1538" si="47">IFERROR(D1475/F1475,"")</f>
        <v>0.71651266378070422</v>
      </c>
    </row>
    <row r="1476" spans="1:8" x14ac:dyDescent="0.25">
      <c r="A1476" s="5">
        <v>43224</v>
      </c>
      <c r="B1476">
        <v>131859633.30299999</v>
      </c>
      <c r="C1476">
        <v>38381090.18</v>
      </c>
      <c r="D1476">
        <v>103202005.23900001</v>
      </c>
      <c r="E1476">
        <v>2563769.7592000002</v>
      </c>
      <c r="F1476">
        <v>144146865.17820001</v>
      </c>
      <c r="G1476">
        <f t="shared" si="46"/>
        <v>1.0931841805366258</v>
      </c>
      <c r="H1476">
        <f t="shared" si="47"/>
        <v>0.71595039622552759</v>
      </c>
    </row>
    <row r="1477" spans="1:8" x14ac:dyDescent="0.25">
      <c r="A1477" s="5">
        <v>43225</v>
      </c>
      <c r="B1477">
        <v>132036996.35300002</v>
      </c>
      <c r="C1477">
        <v>38487023.380000003</v>
      </c>
      <c r="D1477">
        <v>103238499.919</v>
      </c>
      <c r="E1477">
        <v>2571289.7842000001</v>
      </c>
      <c r="F1477">
        <v>144296813.08320001</v>
      </c>
      <c r="G1477">
        <f t="shared" si="46"/>
        <v>1.0928513755146585</v>
      </c>
      <c r="H1477">
        <f t="shared" si="47"/>
        <v>0.7154593210556478</v>
      </c>
    </row>
    <row r="1478" spans="1:8" x14ac:dyDescent="0.25">
      <c r="A1478" s="5">
        <v>43226</v>
      </c>
      <c r="B1478">
        <v>132229732.03299999</v>
      </c>
      <c r="C1478">
        <v>38594119.079999998</v>
      </c>
      <c r="D1478">
        <v>103275248.399</v>
      </c>
      <c r="E1478">
        <v>2578875.5102000004</v>
      </c>
      <c r="F1478">
        <v>144448242.9892</v>
      </c>
      <c r="G1478">
        <f t="shared" si="46"/>
        <v>1.092403658151184</v>
      </c>
      <c r="H1478">
        <f t="shared" si="47"/>
        <v>0.71496368707455726</v>
      </c>
    </row>
    <row r="1479" spans="1:8" x14ac:dyDescent="0.25">
      <c r="A1479" s="5">
        <v>43227</v>
      </c>
      <c r="B1479">
        <v>132438046.023</v>
      </c>
      <c r="C1479">
        <v>38690646.280000001</v>
      </c>
      <c r="D1479">
        <v>103309961.43900001</v>
      </c>
      <c r="E1479">
        <v>2580241.3002000004</v>
      </c>
      <c r="F1479">
        <v>144580849.0192</v>
      </c>
      <c r="G1479">
        <f t="shared" si="46"/>
        <v>1.0916866667912875</v>
      </c>
      <c r="H1479">
        <f t="shared" si="47"/>
        <v>0.7145480341264332</v>
      </c>
    </row>
    <row r="1480" spans="1:8" x14ac:dyDescent="0.25">
      <c r="A1480" s="5">
        <v>43228</v>
      </c>
      <c r="B1480">
        <v>132638553.70300001</v>
      </c>
      <c r="C1480">
        <v>38788775.18</v>
      </c>
      <c r="D1480">
        <v>103364944.13900001</v>
      </c>
      <c r="E1480">
        <v>2582498.5522000003</v>
      </c>
      <c r="F1480">
        <v>144736217.8712</v>
      </c>
      <c r="G1480">
        <f t="shared" si="46"/>
        <v>1.0912077509174949</v>
      </c>
      <c r="H1480">
        <f t="shared" si="47"/>
        <v>0.7141608759666771</v>
      </c>
    </row>
    <row r="1481" spans="1:8" x14ac:dyDescent="0.25">
      <c r="A1481" s="5">
        <v>43229</v>
      </c>
      <c r="B1481">
        <v>132843944.523</v>
      </c>
      <c r="C1481">
        <v>38889631.780000001</v>
      </c>
      <c r="D1481">
        <v>103439530.81900001</v>
      </c>
      <c r="E1481">
        <v>2584644.7162000001</v>
      </c>
      <c r="F1481">
        <v>144913807.3152</v>
      </c>
      <c r="G1481">
        <f t="shared" si="46"/>
        <v>1.0908574556073218</v>
      </c>
      <c r="H1481">
        <f t="shared" si="47"/>
        <v>0.71380038062218687</v>
      </c>
    </row>
    <row r="1482" spans="1:8" x14ac:dyDescent="0.25">
      <c r="A1482" s="5">
        <v>43230</v>
      </c>
      <c r="B1482">
        <v>133066762.63300002</v>
      </c>
      <c r="C1482">
        <v>38982496.879999995</v>
      </c>
      <c r="D1482">
        <v>103515424.74900001</v>
      </c>
      <c r="E1482">
        <v>2586852.4862000002</v>
      </c>
      <c r="F1482">
        <v>145084774.11519998</v>
      </c>
      <c r="G1482">
        <f t="shared" si="46"/>
        <v>1.0903156524168685</v>
      </c>
      <c r="H1482">
        <f t="shared" si="47"/>
        <v>0.71348234423832002</v>
      </c>
    </row>
    <row r="1483" spans="1:8" x14ac:dyDescent="0.25">
      <c r="A1483" s="5">
        <v>43231</v>
      </c>
      <c r="B1483">
        <v>133251435.28300001</v>
      </c>
      <c r="C1483">
        <v>39071718.979999997</v>
      </c>
      <c r="D1483">
        <v>103617665.09899998</v>
      </c>
      <c r="E1483">
        <v>2588486.1891999999</v>
      </c>
      <c r="F1483">
        <v>145277870.26819998</v>
      </c>
      <c r="G1483">
        <f t="shared" si="46"/>
        <v>1.0902536994041241</v>
      </c>
      <c r="H1483">
        <f t="shared" si="47"/>
        <v>0.71323777604744354</v>
      </c>
    </row>
    <row r="1484" spans="1:8" x14ac:dyDescent="0.25">
      <c r="A1484" s="5">
        <v>43232</v>
      </c>
      <c r="B1484">
        <v>133397903.323</v>
      </c>
      <c r="C1484">
        <v>39156965.979999997</v>
      </c>
      <c r="D1484">
        <v>103711883.219</v>
      </c>
      <c r="E1484">
        <v>2589847.2502000001</v>
      </c>
      <c r="F1484">
        <v>145458696.4492</v>
      </c>
      <c r="G1484">
        <f t="shared" si="46"/>
        <v>1.0904121641027362</v>
      </c>
      <c r="H1484">
        <f t="shared" si="47"/>
        <v>0.71299884950653558</v>
      </c>
    </row>
    <row r="1485" spans="1:8" x14ac:dyDescent="0.25">
      <c r="A1485" s="5">
        <v>43233</v>
      </c>
      <c r="B1485">
        <v>133521826.37300001</v>
      </c>
      <c r="C1485">
        <v>39227405.979999997</v>
      </c>
      <c r="D1485">
        <v>103789378.84900001</v>
      </c>
      <c r="E1485">
        <v>2590635.6082000001</v>
      </c>
      <c r="F1485">
        <v>145607420.43720001</v>
      </c>
      <c r="G1485">
        <f t="shared" si="46"/>
        <v>1.0905139960446488</v>
      </c>
      <c r="H1485">
        <f t="shared" si="47"/>
        <v>0.71280281277810298</v>
      </c>
    </row>
    <row r="1486" spans="1:8" x14ac:dyDescent="0.25">
      <c r="A1486" s="5">
        <v>43234</v>
      </c>
      <c r="B1486">
        <v>133661498.81299999</v>
      </c>
      <c r="C1486">
        <v>39289944.579999998</v>
      </c>
      <c r="D1486">
        <v>103827611.46900001</v>
      </c>
      <c r="E1486">
        <v>2590647.1282000002</v>
      </c>
      <c r="F1486">
        <v>145708203.17720002</v>
      </c>
      <c r="G1486">
        <f t="shared" si="46"/>
        <v>1.0901284548743093</v>
      </c>
      <c r="H1486">
        <f t="shared" si="47"/>
        <v>0.71257217648022331</v>
      </c>
    </row>
    <row r="1487" spans="1:8" x14ac:dyDescent="0.25">
      <c r="A1487" s="5">
        <v>43235</v>
      </c>
      <c r="B1487">
        <v>133798207.69299999</v>
      </c>
      <c r="C1487">
        <v>39347743.379999995</v>
      </c>
      <c r="D1487">
        <v>103874120.87900001</v>
      </c>
      <c r="E1487">
        <v>2590658.6481999997</v>
      </c>
      <c r="F1487">
        <v>145812522.90720001</v>
      </c>
      <c r="G1487">
        <f t="shared" si="46"/>
        <v>1.0897942911295708</v>
      </c>
      <c r="H1487">
        <f t="shared" si="47"/>
        <v>0.71238134289130295</v>
      </c>
    </row>
    <row r="1488" spans="1:8" x14ac:dyDescent="0.25">
      <c r="A1488" s="5">
        <v>43236</v>
      </c>
      <c r="B1488">
        <v>133934660.58300002</v>
      </c>
      <c r="C1488">
        <v>39415227.879999995</v>
      </c>
      <c r="D1488">
        <v>103910111.21900001</v>
      </c>
      <c r="E1488">
        <v>2590920.1682000002</v>
      </c>
      <c r="F1488">
        <v>145916259.26720002</v>
      </c>
      <c r="G1488">
        <f t="shared" si="46"/>
        <v>1.08945853621494</v>
      </c>
      <c r="H1488">
        <f t="shared" si="47"/>
        <v>0.71212153971629111</v>
      </c>
    </row>
    <row r="1489" spans="1:8" x14ac:dyDescent="0.25">
      <c r="A1489" s="5">
        <v>43237</v>
      </c>
      <c r="B1489">
        <v>134051104.03299999</v>
      </c>
      <c r="C1489">
        <v>39484319.879999995</v>
      </c>
      <c r="D1489">
        <v>103961043.92900001</v>
      </c>
      <c r="E1489">
        <v>2591127.8481999999</v>
      </c>
      <c r="F1489">
        <v>146036491.65720001</v>
      </c>
      <c r="G1489">
        <f t="shared" si="46"/>
        <v>1.0894090929773284</v>
      </c>
      <c r="H1489">
        <f t="shared" si="47"/>
        <v>0.71188401439438742</v>
      </c>
    </row>
    <row r="1490" spans="1:8" x14ac:dyDescent="0.25">
      <c r="A1490" s="5">
        <v>43238</v>
      </c>
      <c r="B1490">
        <v>134164714.95300001</v>
      </c>
      <c r="C1490">
        <v>39522337.979999997</v>
      </c>
      <c r="D1490">
        <v>104022069.759</v>
      </c>
      <c r="E1490">
        <v>2591139.3682000004</v>
      </c>
      <c r="F1490">
        <v>146135547.10720003</v>
      </c>
      <c r="G1490">
        <f t="shared" si="46"/>
        <v>1.0892248916445251</v>
      </c>
      <c r="H1490">
        <f t="shared" si="47"/>
        <v>0.71181907358031771</v>
      </c>
    </row>
    <row r="1491" spans="1:8" x14ac:dyDescent="0.25">
      <c r="A1491" s="5">
        <v>43239</v>
      </c>
      <c r="B1491">
        <v>134253079.54300001</v>
      </c>
      <c r="C1491">
        <v>39566699.780000001</v>
      </c>
      <c r="D1491">
        <v>104064292.119</v>
      </c>
      <c r="E1491">
        <v>2591139.3682000004</v>
      </c>
      <c r="F1491">
        <v>146222131.26719999</v>
      </c>
      <c r="G1491">
        <f t="shared" si="46"/>
        <v>1.0891529025996487</v>
      </c>
      <c r="H1491">
        <f t="shared" si="47"/>
        <v>0.71168633104408396</v>
      </c>
    </row>
    <row r="1492" spans="1:8" x14ac:dyDescent="0.25">
      <c r="A1492" s="5">
        <v>43240</v>
      </c>
      <c r="B1492">
        <v>134360432.82299998</v>
      </c>
      <c r="C1492">
        <v>39610661.079999998</v>
      </c>
      <c r="D1492">
        <v>104110516.15900001</v>
      </c>
      <c r="E1492">
        <v>2591139.3682000004</v>
      </c>
      <c r="F1492">
        <v>146312316.60720003</v>
      </c>
      <c r="G1492">
        <f t="shared" si="46"/>
        <v>1.0889538946331387</v>
      </c>
      <c r="H1492">
        <f t="shared" si="47"/>
        <v>0.71156358243238105</v>
      </c>
    </row>
    <row r="1493" spans="1:8" x14ac:dyDescent="0.25">
      <c r="A1493" s="5">
        <v>43241</v>
      </c>
      <c r="B1493">
        <v>134451043.433</v>
      </c>
      <c r="C1493">
        <v>39656784.979999997</v>
      </c>
      <c r="D1493">
        <v>104140492.479</v>
      </c>
      <c r="E1493">
        <v>2591139.3682000004</v>
      </c>
      <c r="F1493">
        <v>146388416.8272</v>
      </c>
      <c r="G1493">
        <f t="shared" si="46"/>
        <v>1.0887860226993973</v>
      </c>
      <c r="H1493">
        <f t="shared" si="47"/>
        <v>0.7113984476103028</v>
      </c>
    </row>
    <row r="1494" spans="1:8" x14ac:dyDescent="0.25">
      <c r="A1494" s="5">
        <v>43242</v>
      </c>
      <c r="B1494">
        <v>134535749.03299999</v>
      </c>
      <c r="C1494">
        <v>39692282.879999995</v>
      </c>
      <c r="D1494">
        <v>104176828.77900001</v>
      </c>
      <c r="E1494">
        <v>2591139.3682000004</v>
      </c>
      <c r="F1494">
        <v>146460251.02720001</v>
      </c>
      <c r="G1494">
        <f t="shared" si="46"/>
        <v>1.0886344490584066</v>
      </c>
      <c r="H1494">
        <f t="shared" si="47"/>
        <v>0.71129762545369879</v>
      </c>
    </row>
    <row r="1495" spans="1:8" x14ac:dyDescent="0.25">
      <c r="A1495" s="5">
        <v>43243</v>
      </c>
      <c r="B1495">
        <v>134592113.28300002</v>
      </c>
      <c r="C1495">
        <v>39724995.18</v>
      </c>
      <c r="D1495">
        <v>104204778.49900001</v>
      </c>
      <c r="E1495">
        <v>2591139.3682000004</v>
      </c>
      <c r="F1495">
        <v>146520913.04719999</v>
      </c>
      <c r="G1495">
        <f t="shared" si="46"/>
        <v>1.0886292626902878</v>
      </c>
      <c r="H1495">
        <f t="shared" si="47"/>
        <v>0.71119389261130028</v>
      </c>
    </row>
    <row r="1496" spans="1:8" x14ac:dyDescent="0.25">
      <c r="A1496" s="5">
        <v>43244</v>
      </c>
      <c r="B1496">
        <v>134645606.45300001</v>
      </c>
      <c r="C1496">
        <v>39753741.479999997</v>
      </c>
      <c r="D1496">
        <v>104216969.52900001</v>
      </c>
      <c r="E1496">
        <v>2591139.3682000004</v>
      </c>
      <c r="F1496">
        <v>146561850.37720001</v>
      </c>
      <c r="G1496">
        <f t="shared" si="46"/>
        <v>1.0885008002720054</v>
      </c>
      <c r="H1496">
        <f t="shared" si="47"/>
        <v>0.71107842361966112</v>
      </c>
    </row>
    <row r="1497" spans="1:8" x14ac:dyDescent="0.25">
      <c r="A1497" s="5">
        <v>43245</v>
      </c>
      <c r="B1497">
        <v>134698594.403</v>
      </c>
      <c r="C1497">
        <v>39773982.68</v>
      </c>
      <c r="D1497">
        <v>104236095.76900001</v>
      </c>
      <c r="E1497">
        <v>2591139.3682000004</v>
      </c>
      <c r="F1497">
        <v>146601217.81720001</v>
      </c>
      <c r="G1497">
        <f t="shared" si="46"/>
        <v>1.0883648672575525</v>
      </c>
      <c r="H1497">
        <f t="shared" si="47"/>
        <v>0.71101793914818689</v>
      </c>
    </row>
    <row r="1498" spans="1:8" x14ac:dyDescent="0.25">
      <c r="A1498" s="5">
        <v>43246</v>
      </c>
      <c r="B1498">
        <v>134743510.463</v>
      </c>
      <c r="C1498">
        <v>39794126.68</v>
      </c>
      <c r="D1498">
        <v>104246177.689</v>
      </c>
      <c r="E1498">
        <v>2591139.3682000004</v>
      </c>
      <c r="F1498">
        <v>146631443.73719999</v>
      </c>
      <c r="G1498">
        <f t="shared" si="46"/>
        <v>1.0882263882939607</v>
      </c>
      <c r="H1498">
        <f t="shared" si="47"/>
        <v>0.71094013011175872</v>
      </c>
    </row>
    <row r="1499" spans="1:8" x14ac:dyDescent="0.25">
      <c r="A1499" s="5">
        <v>43247</v>
      </c>
      <c r="B1499">
        <v>134778856.75300002</v>
      </c>
      <c r="C1499">
        <v>39818248.979999997</v>
      </c>
      <c r="D1499">
        <v>104245929.999</v>
      </c>
      <c r="E1499">
        <v>2591139.3682000004</v>
      </c>
      <c r="F1499">
        <v>146655318.34720001</v>
      </c>
      <c r="G1499">
        <f t="shared" si="46"/>
        <v>1.0881181357396819</v>
      </c>
      <c r="H1499">
        <f t="shared" si="47"/>
        <v>0.71082270437818251</v>
      </c>
    </row>
    <row r="1500" spans="1:8" x14ac:dyDescent="0.25">
      <c r="A1500" s="5">
        <v>43248</v>
      </c>
      <c r="B1500">
        <v>134820824.07300001</v>
      </c>
      <c r="C1500">
        <v>39842014.829999998</v>
      </c>
      <c r="D1500">
        <v>104238479.17900001</v>
      </c>
      <c r="E1500">
        <v>2591139.3682000004</v>
      </c>
      <c r="F1500">
        <v>146671633.37720001</v>
      </c>
      <c r="G1500">
        <f t="shared" si="46"/>
        <v>1.0879004366401386</v>
      </c>
      <c r="H1500">
        <f t="shared" si="47"/>
        <v>0.71069283663683391</v>
      </c>
    </row>
    <row r="1501" spans="1:8" x14ac:dyDescent="0.25">
      <c r="A1501" s="5">
        <v>43249</v>
      </c>
      <c r="B1501">
        <v>134841941.713</v>
      </c>
      <c r="C1501">
        <v>39851430.829999998</v>
      </c>
      <c r="D1501">
        <v>104246715.09900001</v>
      </c>
      <c r="E1501">
        <v>2591139.3682000004</v>
      </c>
      <c r="F1501">
        <v>146689285.29720002</v>
      </c>
      <c r="G1501">
        <f t="shared" si="46"/>
        <v>1.0878609684323304</v>
      </c>
      <c r="H1501">
        <f t="shared" si="47"/>
        <v>0.71066346044150952</v>
      </c>
    </row>
    <row r="1502" spans="1:8" x14ac:dyDescent="0.25">
      <c r="A1502" s="5">
        <v>43250</v>
      </c>
      <c r="B1502">
        <v>134870379.213</v>
      </c>
      <c r="C1502">
        <v>39861206.829999998</v>
      </c>
      <c r="D1502">
        <v>104263710.42899999</v>
      </c>
      <c r="E1502">
        <v>2591139.3682000004</v>
      </c>
      <c r="F1502">
        <v>146716056.62720001</v>
      </c>
      <c r="G1502">
        <f t="shared" si="46"/>
        <v>1.0878300890330574</v>
      </c>
      <c r="H1502">
        <f t="shared" si="47"/>
        <v>0.71064962367363893</v>
      </c>
    </row>
    <row r="1503" spans="1:8" x14ac:dyDescent="0.25">
      <c r="A1503" s="5">
        <v>43251</v>
      </c>
      <c r="B1503">
        <v>134888720.62300003</v>
      </c>
      <c r="C1503">
        <v>39871232.329999998</v>
      </c>
      <c r="D1503">
        <v>104270409.51900001</v>
      </c>
      <c r="E1503">
        <v>2591139.3682000004</v>
      </c>
      <c r="F1503">
        <v>146732781.21720001</v>
      </c>
      <c r="G1503">
        <f t="shared" si="46"/>
        <v>1.0878061600665849</v>
      </c>
      <c r="H1503">
        <f t="shared" si="47"/>
        <v>0.7106142789228167</v>
      </c>
    </row>
    <row r="1504" spans="1:8" x14ac:dyDescent="0.25">
      <c r="A1504" s="5">
        <v>43252</v>
      </c>
      <c r="B1504">
        <v>134903835.91300002</v>
      </c>
      <c r="C1504">
        <v>39878676.729999997</v>
      </c>
      <c r="D1504">
        <v>104275986.17900001</v>
      </c>
      <c r="E1504">
        <v>2591139.3682000004</v>
      </c>
      <c r="F1504">
        <v>146745802.27719998</v>
      </c>
      <c r="G1504">
        <f t="shared" si="46"/>
        <v>1.0877807979591989</v>
      </c>
      <c r="H1504">
        <f t="shared" si="47"/>
        <v>0.71058922681839087</v>
      </c>
    </row>
    <row r="1505" spans="1:8" x14ac:dyDescent="0.25">
      <c r="A1505" s="5">
        <v>43253</v>
      </c>
      <c r="B1505">
        <v>134912217.053</v>
      </c>
      <c r="C1505">
        <v>39887104.329999998</v>
      </c>
      <c r="D1505">
        <v>104280118.06900001</v>
      </c>
      <c r="E1505">
        <v>2591139.3682000004</v>
      </c>
      <c r="F1505">
        <v>146758361.76719999</v>
      </c>
      <c r="G1505">
        <f t="shared" si="46"/>
        <v>1.0878063156396449</v>
      </c>
      <c r="H1505">
        <f t="shared" si="47"/>
        <v>0.71055656940636591</v>
      </c>
    </row>
    <row r="1506" spans="1:8" x14ac:dyDescent="0.25">
      <c r="A1506" s="5">
        <v>43254</v>
      </c>
      <c r="B1506">
        <v>134921263.12300003</v>
      </c>
      <c r="C1506">
        <v>39895766.530000001</v>
      </c>
      <c r="D1506">
        <v>104288518.59900001</v>
      </c>
      <c r="E1506">
        <v>2591139.3682000004</v>
      </c>
      <c r="F1506">
        <v>146775424.49720001</v>
      </c>
      <c r="G1506">
        <f t="shared" si="46"/>
        <v>1.0878598458079451</v>
      </c>
      <c r="H1506">
        <f t="shared" si="47"/>
        <v>0.710531200684686</v>
      </c>
    </row>
    <row r="1507" spans="1:8" x14ac:dyDescent="0.25">
      <c r="A1507" s="5">
        <v>43255</v>
      </c>
      <c r="B1507">
        <v>134929298.37300003</v>
      </c>
      <c r="C1507">
        <v>39903670.530000001</v>
      </c>
      <c r="D1507">
        <v>104283970.389</v>
      </c>
      <c r="E1507">
        <v>2591139.3682000004</v>
      </c>
      <c r="F1507">
        <v>146778780.2872</v>
      </c>
      <c r="G1507">
        <f t="shared" si="46"/>
        <v>1.0878199327876377</v>
      </c>
      <c r="H1507">
        <f t="shared" si="47"/>
        <v>0.7104839690379563</v>
      </c>
    </row>
    <row r="1508" spans="1:8" x14ac:dyDescent="0.25">
      <c r="A1508" s="5">
        <v>43256</v>
      </c>
      <c r="B1508">
        <v>134929298.37300003</v>
      </c>
      <c r="C1508">
        <v>39908659.030000001</v>
      </c>
      <c r="D1508">
        <v>104295786.669</v>
      </c>
      <c r="E1508">
        <v>2591139.3682000004</v>
      </c>
      <c r="F1508">
        <v>146795585.06720001</v>
      </c>
      <c r="G1508">
        <f t="shared" si="46"/>
        <v>1.0879444778657092</v>
      </c>
      <c r="H1508">
        <f t="shared" si="47"/>
        <v>0.71048312945689429</v>
      </c>
    </row>
    <row r="1509" spans="1:8" x14ac:dyDescent="0.25">
      <c r="A1509" s="5">
        <v>43257</v>
      </c>
      <c r="B1509">
        <v>134929298.37300003</v>
      </c>
      <c r="C1509">
        <v>40312714.240000002</v>
      </c>
      <c r="D1509">
        <v>104328947.84099999</v>
      </c>
      <c r="E1509">
        <v>2591139.3680000002</v>
      </c>
      <c r="F1509">
        <v>147114359.86900002</v>
      </c>
      <c r="G1509">
        <f t="shared" si="46"/>
        <v>1.0903070099891536</v>
      </c>
      <c r="H1509">
        <f t="shared" si="47"/>
        <v>0.70916902968480522</v>
      </c>
    </row>
    <row r="1510" spans="1:8" x14ac:dyDescent="0.25">
      <c r="A1510" s="5">
        <v>43258</v>
      </c>
      <c r="B1510">
        <v>0</v>
      </c>
      <c r="C1510">
        <v>0</v>
      </c>
      <c r="D1510">
        <v>0</v>
      </c>
      <c r="E1510">
        <v>0</v>
      </c>
      <c r="F1510">
        <v>0</v>
      </c>
      <c r="G1510" t="str">
        <f t="shared" si="46"/>
        <v/>
      </c>
      <c r="H1510" t="str">
        <f t="shared" si="47"/>
        <v/>
      </c>
    </row>
    <row r="1511" spans="1:8" x14ac:dyDescent="0.25">
      <c r="A1511" s="5">
        <v>43259</v>
      </c>
      <c r="B1511">
        <v>0</v>
      </c>
      <c r="C1511">
        <v>0</v>
      </c>
      <c r="D1511">
        <v>0</v>
      </c>
      <c r="E1511">
        <v>0</v>
      </c>
      <c r="F1511">
        <v>0</v>
      </c>
      <c r="G1511" t="str">
        <f t="shared" si="46"/>
        <v/>
      </c>
      <c r="H1511" t="str">
        <f t="shared" si="47"/>
        <v/>
      </c>
    </row>
    <row r="1512" spans="1:8" x14ac:dyDescent="0.25">
      <c r="A1512" s="5">
        <v>43260</v>
      </c>
      <c r="B1512">
        <v>0</v>
      </c>
      <c r="C1512">
        <v>0</v>
      </c>
      <c r="D1512">
        <v>0</v>
      </c>
      <c r="E1512">
        <v>0</v>
      </c>
      <c r="F1512">
        <v>0</v>
      </c>
      <c r="G1512" t="str">
        <f t="shared" si="46"/>
        <v/>
      </c>
      <c r="H1512" t="str">
        <f t="shared" si="47"/>
        <v/>
      </c>
    </row>
    <row r="1513" spans="1:8" x14ac:dyDescent="0.25">
      <c r="A1513" s="5">
        <v>43261</v>
      </c>
      <c r="B1513">
        <v>0</v>
      </c>
      <c r="C1513">
        <v>0</v>
      </c>
      <c r="D1513">
        <v>0</v>
      </c>
      <c r="E1513">
        <v>0</v>
      </c>
      <c r="F1513">
        <v>0</v>
      </c>
      <c r="G1513" t="str">
        <f t="shared" si="46"/>
        <v/>
      </c>
      <c r="H1513" t="str">
        <f t="shared" si="47"/>
        <v/>
      </c>
    </row>
    <row r="1514" spans="1:8" x14ac:dyDescent="0.25">
      <c r="A1514" s="5">
        <v>43262</v>
      </c>
      <c r="B1514">
        <v>0</v>
      </c>
      <c r="C1514">
        <v>0</v>
      </c>
      <c r="D1514">
        <v>0</v>
      </c>
      <c r="E1514">
        <v>0</v>
      </c>
      <c r="F1514">
        <v>0</v>
      </c>
      <c r="G1514" t="str">
        <f t="shared" si="46"/>
        <v/>
      </c>
      <c r="H1514" t="str">
        <f t="shared" si="47"/>
        <v/>
      </c>
    </row>
    <row r="1515" spans="1:8" x14ac:dyDescent="0.25">
      <c r="A1515" s="5">
        <v>43263</v>
      </c>
      <c r="B1515">
        <v>0</v>
      </c>
      <c r="C1515">
        <v>0</v>
      </c>
      <c r="D1515">
        <v>0</v>
      </c>
      <c r="E1515">
        <v>0</v>
      </c>
      <c r="F1515">
        <v>0</v>
      </c>
      <c r="G1515" t="str">
        <f t="shared" si="46"/>
        <v/>
      </c>
      <c r="H1515" t="str">
        <f t="shared" si="47"/>
        <v/>
      </c>
    </row>
    <row r="1516" spans="1:8" x14ac:dyDescent="0.25">
      <c r="A1516" s="5">
        <v>43264</v>
      </c>
      <c r="B1516">
        <v>0</v>
      </c>
      <c r="C1516">
        <v>0</v>
      </c>
      <c r="D1516">
        <v>0</v>
      </c>
      <c r="E1516">
        <v>0</v>
      </c>
      <c r="F1516">
        <v>0</v>
      </c>
      <c r="G1516" t="str">
        <f t="shared" si="46"/>
        <v/>
      </c>
      <c r="H1516" t="str">
        <f t="shared" si="47"/>
        <v/>
      </c>
    </row>
    <row r="1517" spans="1:8" x14ac:dyDescent="0.25">
      <c r="A1517" s="5">
        <v>43265</v>
      </c>
      <c r="B1517">
        <v>0</v>
      </c>
      <c r="C1517">
        <v>0</v>
      </c>
      <c r="D1517">
        <v>0</v>
      </c>
      <c r="E1517">
        <v>0</v>
      </c>
      <c r="F1517">
        <v>0</v>
      </c>
      <c r="G1517" t="str">
        <f t="shared" si="46"/>
        <v/>
      </c>
      <c r="H1517" t="str">
        <f t="shared" si="47"/>
        <v/>
      </c>
    </row>
    <row r="1518" spans="1:8" x14ac:dyDescent="0.25">
      <c r="A1518" s="5">
        <v>43266</v>
      </c>
      <c r="B1518">
        <v>0</v>
      </c>
      <c r="C1518">
        <v>0</v>
      </c>
      <c r="D1518">
        <v>0</v>
      </c>
      <c r="E1518">
        <v>0</v>
      </c>
      <c r="F1518">
        <v>0</v>
      </c>
      <c r="G1518" t="str">
        <f t="shared" si="46"/>
        <v/>
      </c>
      <c r="H1518" t="str">
        <f t="shared" si="47"/>
        <v/>
      </c>
    </row>
    <row r="1519" spans="1:8" x14ac:dyDescent="0.25">
      <c r="A1519" s="5">
        <v>43267</v>
      </c>
      <c r="B1519">
        <v>0</v>
      </c>
      <c r="C1519">
        <v>0</v>
      </c>
      <c r="D1519">
        <v>0</v>
      </c>
      <c r="E1519">
        <v>0</v>
      </c>
      <c r="F1519">
        <v>0</v>
      </c>
      <c r="G1519" t="str">
        <f t="shared" si="46"/>
        <v/>
      </c>
      <c r="H1519" t="str">
        <f t="shared" si="47"/>
        <v/>
      </c>
    </row>
    <row r="1520" spans="1:8" x14ac:dyDescent="0.25">
      <c r="A1520" s="5">
        <v>43268</v>
      </c>
      <c r="B1520">
        <v>0</v>
      </c>
      <c r="C1520">
        <v>0</v>
      </c>
      <c r="D1520">
        <v>0</v>
      </c>
      <c r="E1520">
        <v>0</v>
      </c>
      <c r="F1520">
        <v>0</v>
      </c>
      <c r="G1520" t="str">
        <f t="shared" si="46"/>
        <v/>
      </c>
      <c r="H1520" t="str">
        <f t="shared" si="47"/>
        <v/>
      </c>
    </row>
    <row r="1521" spans="1:8" x14ac:dyDescent="0.25">
      <c r="A1521" s="5">
        <v>43269</v>
      </c>
      <c r="B1521">
        <v>0</v>
      </c>
      <c r="C1521">
        <v>0</v>
      </c>
      <c r="D1521">
        <v>0</v>
      </c>
      <c r="E1521">
        <v>0</v>
      </c>
      <c r="F1521">
        <v>0</v>
      </c>
      <c r="G1521" t="str">
        <f t="shared" si="46"/>
        <v/>
      </c>
      <c r="H1521" t="str">
        <f t="shared" si="47"/>
        <v/>
      </c>
    </row>
    <row r="1522" spans="1:8" x14ac:dyDescent="0.25">
      <c r="A1522" s="5">
        <v>43270</v>
      </c>
      <c r="B1522">
        <v>0</v>
      </c>
      <c r="C1522">
        <v>0</v>
      </c>
      <c r="D1522">
        <v>0</v>
      </c>
      <c r="E1522">
        <v>0</v>
      </c>
      <c r="F1522">
        <v>0</v>
      </c>
      <c r="G1522" t="str">
        <f t="shared" si="46"/>
        <v/>
      </c>
      <c r="H1522" t="str">
        <f t="shared" si="47"/>
        <v/>
      </c>
    </row>
    <row r="1523" spans="1:8" x14ac:dyDescent="0.25">
      <c r="A1523" s="5">
        <v>43271</v>
      </c>
      <c r="B1523">
        <v>0</v>
      </c>
      <c r="C1523">
        <v>0</v>
      </c>
      <c r="D1523">
        <v>0</v>
      </c>
      <c r="E1523">
        <v>0</v>
      </c>
      <c r="F1523">
        <v>0</v>
      </c>
      <c r="G1523" t="str">
        <f t="shared" si="46"/>
        <v/>
      </c>
      <c r="H1523" t="str">
        <f t="shared" si="47"/>
        <v/>
      </c>
    </row>
    <row r="1524" spans="1:8" x14ac:dyDescent="0.25">
      <c r="A1524" s="5">
        <v>43272</v>
      </c>
      <c r="B1524">
        <v>0</v>
      </c>
      <c r="C1524">
        <v>0</v>
      </c>
      <c r="D1524">
        <v>0</v>
      </c>
      <c r="E1524">
        <v>0</v>
      </c>
      <c r="F1524">
        <v>0</v>
      </c>
      <c r="G1524" t="str">
        <f t="shared" si="46"/>
        <v/>
      </c>
      <c r="H1524" t="str">
        <f t="shared" si="47"/>
        <v/>
      </c>
    </row>
    <row r="1525" spans="1:8" x14ac:dyDescent="0.25">
      <c r="A1525" s="5">
        <v>43273</v>
      </c>
      <c r="B1525">
        <v>0</v>
      </c>
      <c r="C1525">
        <v>0</v>
      </c>
      <c r="D1525">
        <v>0</v>
      </c>
      <c r="E1525">
        <v>0</v>
      </c>
      <c r="F1525">
        <v>0</v>
      </c>
      <c r="G1525" t="str">
        <f t="shared" si="46"/>
        <v/>
      </c>
      <c r="H1525" t="str">
        <f t="shared" si="47"/>
        <v/>
      </c>
    </row>
    <row r="1526" spans="1:8" x14ac:dyDescent="0.25">
      <c r="A1526" s="5">
        <v>43274</v>
      </c>
      <c r="B1526">
        <v>0</v>
      </c>
      <c r="C1526">
        <v>0</v>
      </c>
      <c r="D1526">
        <v>0</v>
      </c>
      <c r="E1526">
        <v>0</v>
      </c>
      <c r="F1526">
        <v>0</v>
      </c>
      <c r="G1526" t="str">
        <f t="shared" si="46"/>
        <v/>
      </c>
      <c r="H1526" t="str">
        <f t="shared" si="47"/>
        <v/>
      </c>
    </row>
    <row r="1527" spans="1:8" x14ac:dyDescent="0.25">
      <c r="A1527" s="5">
        <v>43275</v>
      </c>
      <c r="B1527">
        <v>0</v>
      </c>
      <c r="C1527">
        <v>0</v>
      </c>
      <c r="D1527">
        <v>0</v>
      </c>
      <c r="E1527">
        <v>0</v>
      </c>
      <c r="F1527">
        <v>0</v>
      </c>
      <c r="G1527" t="str">
        <f t="shared" si="46"/>
        <v/>
      </c>
      <c r="H1527" t="str">
        <f t="shared" si="47"/>
        <v/>
      </c>
    </row>
    <row r="1528" spans="1:8" x14ac:dyDescent="0.25">
      <c r="A1528" s="5">
        <v>43276</v>
      </c>
      <c r="B1528">
        <v>0</v>
      </c>
      <c r="C1528">
        <v>0</v>
      </c>
      <c r="D1528">
        <v>0</v>
      </c>
      <c r="E1528">
        <v>0</v>
      </c>
      <c r="F1528">
        <v>0</v>
      </c>
      <c r="G1528" t="str">
        <f t="shared" si="46"/>
        <v/>
      </c>
      <c r="H1528" t="str">
        <f t="shared" si="47"/>
        <v/>
      </c>
    </row>
    <row r="1529" spans="1:8" x14ac:dyDescent="0.25">
      <c r="A1529" s="5">
        <v>43277</v>
      </c>
      <c r="B1529">
        <v>0</v>
      </c>
      <c r="C1529">
        <v>0</v>
      </c>
      <c r="D1529">
        <v>0</v>
      </c>
      <c r="E1529">
        <v>0</v>
      </c>
      <c r="F1529">
        <v>0</v>
      </c>
      <c r="G1529" t="str">
        <f t="shared" si="46"/>
        <v/>
      </c>
      <c r="H1529" t="str">
        <f t="shared" si="47"/>
        <v/>
      </c>
    </row>
    <row r="1530" spans="1:8" x14ac:dyDescent="0.25">
      <c r="A1530" s="5">
        <v>43278</v>
      </c>
      <c r="B1530">
        <v>0</v>
      </c>
      <c r="C1530">
        <v>0</v>
      </c>
      <c r="D1530">
        <v>0</v>
      </c>
      <c r="E1530">
        <v>0</v>
      </c>
      <c r="F1530">
        <v>0</v>
      </c>
      <c r="G1530" t="str">
        <f t="shared" si="46"/>
        <v/>
      </c>
      <c r="H1530" t="str">
        <f t="shared" si="47"/>
        <v/>
      </c>
    </row>
    <row r="1531" spans="1:8" x14ac:dyDescent="0.25">
      <c r="A1531" s="5">
        <v>43279</v>
      </c>
      <c r="B1531">
        <v>0</v>
      </c>
      <c r="C1531">
        <v>0</v>
      </c>
      <c r="D1531">
        <v>0</v>
      </c>
      <c r="E1531">
        <v>0</v>
      </c>
      <c r="F1531">
        <v>0</v>
      </c>
      <c r="G1531" t="str">
        <f t="shared" si="46"/>
        <v/>
      </c>
      <c r="H1531" t="str">
        <f t="shared" si="47"/>
        <v/>
      </c>
    </row>
    <row r="1532" spans="1:8" x14ac:dyDescent="0.25">
      <c r="A1532" s="5">
        <v>43280</v>
      </c>
      <c r="B1532">
        <v>0</v>
      </c>
      <c r="C1532">
        <v>0</v>
      </c>
      <c r="D1532">
        <v>0</v>
      </c>
      <c r="E1532">
        <v>0</v>
      </c>
      <c r="F1532">
        <v>0</v>
      </c>
      <c r="G1532" t="str">
        <f t="shared" si="46"/>
        <v/>
      </c>
      <c r="H1532" t="str">
        <f t="shared" si="47"/>
        <v/>
      </c>
    </row>
    <row r="1533" spans="1:8" x14ac:dyDescent="0.25">
      <c r="A1533" s="5">
        <v>43281</v>
      </c>
      <c r="B1533">
        <v>0</v>
      </c>
      <c r="C1533">
        <v>0</v>
      </c>
      <c r="D1533">
        <v>0</v>
      </c>
      <c r="E1533">
        <v>0</v>
      </c>
      <c r="F1533">
        <v>0</v>
      </c>
      <c r="G1533" t="str">
        <f t="shared" si="46"/>
        <v/>
      </c>
      <c r="H1533" t="str">
        <f t="shared" si="47"/>
        <v/>
      </c>
    </row>
    <row r="1534" spans="1:8" x14ac:dyDescent="0.25">
      <c r="A1534" s="5">
        <v>43282</v>
      </c>
      <c r="B1534">
        <v>0</v>
      </c>
      <c r="C1534">
        <v>0</v>
      </c>
      <c r="D1534">
        <v>0</v>
      </c>
      <c r="E1534">
        <v>0</v>
      </c>
      <c r="F1534">
        <v>0</v>
      </c>
      <c r="G1534" t="str">
        <f t="shared" si="46"/>
        <v/>
      </c>
      <c r="H1534" t="str">
        <f t="shared" si="47"/>
        <v/>
      </c>
    </row>
    <row r="1535" spans="1:8" x14ac:dyDescent="0.25">
      <c r="A1535" s="5">
        <v>43283</v>
      </c>
      <c r="B1535">
        <v>0</v>
      </c>
      <c r="C1535">
        <v>0</v>
      </c>
      <c r="D1535">
        <v>0</v>
      </c>
      <c r="E1535">
        <v>0</v>
      </c>
      <c r="F1535">
        <v>0</v>
      </c>
      <c r="G1535" t="str">
        <f t="shared" si="46"/>
        <v/>
      </c>
      <c r="H1535" t="str">
        <f t="shared" si="47"/>
        <v/>
      </c>
    </row>
    <row r="1536" spans="1:8" x14ac:dyDescent="0.25">
      <c r="A1536" s="5">
        <v>43284</v>
      </c>
      <c r="B1536">
        <v>0</v>
      </c>
      <c r="C1536">
        <v>0</v>
      </c>
      <c r="D1536">
        <v>0</v>
      </c>
      <c r="E1536">
        <v>0</v>
      </c>
      <c r="F1536">
        <v>0</v>
      </c>
      <c r="G1536" t="str">
        <f t="shared" si="46"/>
        <v/>
      </c>
      <c r="H1536" t="str">
        <f t="shared" si="47"/>
        <v/>
      </c>
    </row>
    <row r="1537" spans="1:8" x14ac:dyDescent="0.25">
      <c r="A1537" s="5">
        <v>43285</v>
      </c>
      <c r="B1537">
        <v>0</v>
      </c>
      <c r="C1537">
        <v>0</v>
      </c>
      <c r="D1537">
        <v>0</v>
      </c>
      <c r="E1537">
        <v>0</v>
      </c>
      <c r="F1537">
        <v>0</v>
      </c>
      <c r="G1537" t="str">
        <f t="shared" si="46"/>
        <v/>
      </c>
      <c r="H1537" t="str">
        <f t="shared" si="47"/>
        <v/>
      </c>
    </row>
    <row r="1538" spans="1:8" x14ac:dyDescent="0.25">
      <c r="A1538" s="5">
        <v>43286</v>
      </c>
      <c r="B1538">
        <v>0</v>
      </c>
      <c r="C1538">
        <v>0</v>
      </c>
      <c r="D1538">
        <v>0</v>
      </c>
      <c r="E1538">
        <v>0</v>
      </c>
      <c r="F1538">
        <v>0</v>
      </c>
      <c r="G1538" t="str">
        <f t="shared" si="46"/>
        <v/>
      </c>
      <c r="H1538" t="str">
        <f t="shared" si="47"/>
        <v/>
      </c>
    </row>
    <row r="1539" spans="1:8" x14ac:dyDescent="0.25">
      <c r="A1539" s="5">
        <v>43287</v>
      </c>
      <c r="B1539">
        <v>0</v>
      </c>
      <c r="C1539">
        <v>0</v>
      </c>
      <c r="D1539">
        <v>0</v>
      </c>
      <c r="E1539">
        <v>0</v>
      </c>
      <c r="F1539">
        <v>0</v>
      </c>
      <c r="G1539" t="str">
        <f t="shared" ref="G1539:G1602" si="48">IFERROR(F1539/B1539,"")</f>
        <v/>
      </c>
      <c r="H1539" t="str">
        <f t="shared" ref="H1539:H1602" si="49">IFERROR(D1539/F1539,"")</f>
        <v/>
      </c>
    </row>
    <row r="1540" spans="1:8" x14ac:dyDescent="0.25">
      <c r="A1540" s="5">
        <v>43288</v>
      </c>
      <c r="B1540">
        <v>0</v>
      </c>
      <c r="C1540">
        <v>0</v>
      </c>
      <c r="D1540">
        <v>0</v>
      </c>
      <c r="E1540">
        <v>0</v>
      </c>
      <c r="F1540">
        <v>0</v>
      </c>
      <c r="G1540" t="str">
        <f t="shared" si="48"/>
        <v/>
      </c>
      <c r="H1540" t="str">
        <f t="shared" si="49"/>
        <v/>
      </c>
    </row>
    <row r="1541" spans="1:8" x14ac:dyDescent="0.25">
      <c r="A1541" s="5">
        <v>43289</v>
      </c>
      <c r="B1541">
        <v>0</v>
      </c>
      <c r="C1541">
        <v>0</v>
      </c>
      <c r="D1541">
        <v>0</v>
      </c>
      <c r="E1541">
        <v>0</v>
      </c>
      <c r="F1541">
        <v>0</v>
      </c>
      <c r="G1541" t="str">
        <f t="shared" si="48"/>
        <v/>
      </c>
      <c r="H1541" t="str">
        <f t="shared" si="49"/>
        <v/>
      </c>
    </row>
    <row r="1542" spans="1:8" x14ac:dyDescent="0.25">
      <c r="A1542" s="5">
        <v>43290</v>
      </c>
      <c r="B1542">
        <v>0</v>
      </c>
      <c r="C1542">
        <v>0</v>
      </c>
      <c r="D1542">
        <v>0</v>
      </c>
      <c r="E1542">
        <v>0</v>
      </c>
      <c r="F1542">
        <v>0</v>
      </c>
      <c r="G1542" t="str">
        <f t="shared" si="48"/>
        <v/>
      </c>
      <c r="H1542" t="str">
        <f t="shared" si="49"/>
        <v/>
      </c>
    </row>
    <row r="1543" spans="1:8" x14ac:dyDescent="0.25">
      <c r="A1543" s="5">
        <v>43291</v>
      </c>
      <c r="B1543">
        <v>0</v>
      </c>
      <c r="C1543">
        <v>0</v>
      </c>
      <c r="D1543">
        <v>0</v>
      </c>
      <c r="E1543">
        <v>0</v>
      </c>
      <c r="F1543">
        <v>0</v>
      </c>
      <c r="G1543" t="str">
        <f t="shared" si="48"/>
        <v/>
      </c>
      <c r="H1543" t="str">
        <f t="shared" si="49"/>
        <v/>
      </c>
    </row>
    <row r="1544" spans="1:8" x14ac:dyDescent="0.25">
      <c r="A1544" s="5">
        <v>43292</v>
      </c>
      <c r="B1544">
        <v>0</v>
      </c>
      <c r="C1544">
        <v>0</v>
      </c>
      <c r="D1544">
        <v>0</v>
      </c>
      <c r="E1544">
        <v>0</v>
      </c>
      <c r="F1544">
        <v>0</v>
      </c>
      <c r="G1544" t="str">
        <f t="shared" si="48"/>
        <v/>
      </c>
      <c r="H1544" t="str">
        <f t="shared" si="49"/>
        <v/>
      </c>
    </row>
    <row r="1545" spans="1:8" x14ac:dyDescent="0.25">
      <c r="A1545" s="5">
        <v>43293</v>
      </c>
      <c r="B1545">
        <v>0</v>
      </c>
      <c r="C1545">
        <v>0</v>
      </c>
      <c r="D1545">
        <v>0</v>
      </c>
      <c r="E1545">
        <v>0</v>
      </c>
      <c r="F1545">
        <v>0</v>
      </c>
      <c r="G1545" t="str">
        <f t="shared" si="48"/>
        <v/>
      </c>
      <c r="H1545" t="str">
        <f t="shared" si="49"/>
        <v/>
      </c>
    </row>
    <row r="1546" spans="1:8" x14ac:dyDescent="0.25">
      <c r="A1546" s="5">
        <v>43294</v>
      </c>
      <c r="B1546">
        <v>0</v>
      </c>
      <c r="C1546">
        <v>0</v>
      </c>
      <c r="D1546">
        <v>0</v>
      </c>
      <c r="E1546">
        <v>0</v>
      </c>
      <c r="F1546">
        <v>0</v>
      </c>
      <c r="G1546" t="str">
        <f t="shared" si="48"/>
        <v/>
      </c>
      <c r="H1546" t="str">
        <f t="shared" si="49"/>
        <v/>
      </c>
    </row>
    <row r="1547" spans="1:8" x14ac:dyDescent="0.25">
      <c r="A1547" s="5">
        <v>43295</v>
      </c>
      <c r="B1547">
        <v>0</v>
      </c>
      <c r="C1547">
        <v>0</v>
      </c>
      <c r="D1547">
        <v>0</v>
      </c>
      <c r="E1547">
        <v>0</v>
      </c>
      <c r="F1547">
        <v>0</v>
      </c>
      <c r="G1547" t="str">
        <f t="shared" si="48"/>
        <v/>
      </c>
      <c r="H1547" t="str">
        <f t="shared" si="49"/>
        <v/>
      </c>
    </row>
    <row r="1548" spans="1:8" x14ac:dyDescent="0.25">
      <c r="A1548" s="5">
        <v>43296</v>
      </c>
      <c r="B1548">
        <v>0</v>
      </c>
      <c r="C1548">
        <v>0</v>
      </c>
      <c r="D1548">
        <v>0</v>
      </c>
      <c r="E1548">
        <v>0</v>
      </c>
      <c r="F1548">
        <v>0</v>
      </c>
      <c r="G1548" t="str">
        <f t="shared" si="48"/>
        <v/>
      </c>
      <c r="H1548" t="str">
        <f t="shared" si="49"/>
        <v/>
      </c>
    </row>
    <row r="1549" spans="1:8" x14ac:dyDescent="0.25">
      <c r="A1549" s="5">
        <v>43297</v>
      </c>
      <c r="B1549">
        <v>0</v>
      </c>
      <c r="C1549">
        <v>0</v>
      </c>
      <c r="D1549">
        <v>0</v>
      </c>
      <c r="E1549">
        <v>0</v>
      </c>
      <c r="F1549">
        <v>0</v>
      </c>
      <c r="G1549" t="str">
        <f t="shared" si="48"/>
        <v/>
      </c>
      <c r="H1549" t="str">
        <f t="shared" si="49"/>
        <v/>
      </c>
    </row>
    <row r="1550" spans="1:8" x14ac:dyDescent="0.25">
      <c r="A1550" s="5">
        <v>43298</v>
      </c>
      <c r="B1550">
        <v>0</v>
      </c>
      <c r="C1550">
        <v>0</v>
      </c>
      <c r="D1550">
        <v>0</v>
      </c>
      <c r="E1550">
        <v>0</v>
      </c>
      <c r="F1550">
        <v>0</v>
      </c>
      <c r="G1550" t="str">
        <f t="shared" si="48"/>
        <v/>
      </c>
      <c r="H1550" t="str">
        <f t="shared" si="49"/>
        <v/>
      </c>
    </row>
    <row r="1551" spans="1:8" x14ac:dyDescent="0.25">
      <c r="A1551" s="5">
        <v>43299</v>
      </c>
      <c r="B1551">
        <v>0</v>
      </c>
      <c r="C1551">
        <v>0</v>
      </c>
      <c r="D1551">
        <v>0</v>
      </c>
      <c r="E1551">
        <v>0</v>
      </c>
      <c r="F1551">
        <v>0</v>
      </c>
      <c r="G1551" t="str">
        <f t="shared" si="48"/>
        <v/>
      </c>
      <c r="H1551" t="str">
        <f t="shared" si="49"/>
        <v/>
      </c>
    </row>
    <row r="1552" spans="1:8" x14ac:dyDescent="0.25">
      <c r="A1552" s="5">
        <v>43300</v>
      </c>
      <c r="B1552">
        <v>0</v>
      </c>
      <c r="C1552">
        <v>0</v>
      </c>
      <c r="D1552">
        <v>0</v>
      </c>
      <c r="E1552">
        <v>0</v>
      </c>
      <c r="F1552">
        <v>0</v>
      </c>
      <c r="G1552" t="str">
        <f t="shared" si="48"/>
        <v/>
      </c>
      <c r="H1552" t="str">
        <f t="shared" si="49"/>
        <v/>
      </c>
    </row>
    <row r="1553" spans="1:8" x14ac:dyDescent="0.25">
      <c r="A1553" s="5">
        <v>43301</v>
      </c>
      <c r="B1553">
        <v>0</v>
      </c>
      <c r="C1553">
        <v>0</v>
      </c>
      <c r="D1553">
        <v>0</v>
      </c>
      <c r="E1553">
        <v>0</v>
      </c>
      <c r="F1553">
        <v>0</v>
      </c>
      <c r="G1553" t="str">
        <f t="shared" si="48"/>
        <v/>
      </c>
      <c r="H1553" t="str">
        <f t="shared" si="49"/>
        <v/>
      </c>
    </row>
    <row r="1554" spans="1:8" x14ac:dyDescent="0.25">
      <c r="A1554" s="5">
        <v>43302</v>
      </c>
      <c r="B1554">
        <v>0</v>
      </c>
      <c r="C1554">
        <v>0</v>
      </c>
      <c r="D1554">
        <v>0</v>
      </c>
      <c r="E1554">
        <v>0</v>
      </c>
      <c r="F1554">
        <v>0</v>
      </c>
      <c r="G1554" t="str">
        <f t="shared" si="48"/>
        <v/>
      </c>
      <c r="H1554" t="str">
        <f t="shared" si="49"/>
        <v/>
      </c>
    </row>
    <row r="1555" spans="1:8" x14ac:dyDescent="0.25">
      <c r="A1555" s="5">
        <v>43303</v>
      </c>
      <c r="B1555">
        <v>0</v>
      </c>
      <c r="C1555">
        <v>0</v>
      </c>
      <c r="D1555">
        <v>0</v>
      </c>
      <c r="E1555">
        <v>0</v>
      </c>
      <c r="F1555">
        <v>0</v>
      </c>
      <c r="G1555" t="str">
        <f t="shared" si="48"/>
        <v/>
      </c>
      <c r="H1555" t="str">
        <f t="shared" si="49"/>
        <v/>
      </c>
    </row>
    <row r="1556" spans="1:8" x14ac:dyDescent="0.25">
      <c r="A1556" s="5">
        <v>43304</v>
      </c>
      <c r="B1556">
        <v>0</v>
      </c>
      <c r="C1556">
        <v>0</v>
      </c>
      <c r="D1556">
        <v>0</v>
      </c>
      <c r="E1556">
        <v>0</v>
      </c>
      <c r="F1556">
        <v>0</v>
      </c>
      <c r="G1556" t="str">
        <f t="shared" si="48"/>
        <v/>
      </c>
      <c r="H1556" t="str">
        <f t="shared" si="49"/>
        <v/>
      </c>
    </row>
    <row r="1557" spans="1:8" x14ac:dyDescent="0.25">
      <c r="A1557" s="5">
        <v>43305</v>
      </c>
      <c r="B1557">
        <v>0</v>
      </c>
      <c r="C1557">
        <v>0</v>
      </c>
      <c r="D1557">
        <v>0</v>
      </c>
      <c r="E1557">
        <v>0</v>
      </c>
      <c r="F1557">
        <v>0</v>
      </c>
      <c r="G1557" t="str">
        <f t="shared" si="48"/>
        <v/>
      </c>
      <c r="H1557" t="str">
        <f t="shared" si="49"/>
        <v/>
      </c>
    </row>
    <row r="1558" spans="1:8" x14ac:dyDescent="0.25">
      <c r="A1558" s="5">
        <v>43306</v>
      </c>
      <c r="B1558">
        <v>0</v>
      </c>
      <c r="C1558">
        <v>0</v>
      </c>
      <c r="D1558">
        <v>0</v>
      </c>
      <c r="E1558">
        <v>0</v>
      </c>
      <c r="F1558">
        <v>0</v>
      </c>
      <c r="G1558" t="str">
        <f t="shared" si="48"/>
        <v/>
      </c>
      <c r="H1558" t="str">
        <f t="shared" si="49"/>
        <v/>
      </c>
    </row>
    <row r="1559" spans="1:8" x14ac:dyDescent="0.25">
      <c r="A1559" s="5">
        <v>43307</v>
      </c>
      <c r="B1559">
        <v>0</v>
      </c>
      <c r="C1559">
        <v>0</v>
      </c>
      <c r="D1559">
        <v>0</v>
      </c>
      <c r="E1559">
        <v>0</v>
      </c>
      <c r="F1559">
        <v>0</v>
      </c>
      <c r="G1559" t="str">
        <f t="shared" si="48"/>
        <v/>
      </c>
      <c r="H1559" t="str">
        <f t="shared" si="49"/>
        <v/>
      </c>
    </row>
    <row r="1560" spans="1:8" x14ac:dyDescent="0.25">
      <c r="A1560" s="5">
        <v>43308</v>
      </c>
      <c r="B1560">
        <v>0</v>
      </c>
      <c r="C1560">
        <v>0</v>
      </c>
      <c r="D1560">
        <v>0</v>
      </c>
      <c r="E1560">
        <v>0</v>
      </c>
      <c r="F1560">
        <v>0</v>
      </c>
      <c r="G1560" t="str">
        <f t="shared" si="48"/>
        <v/>
      </c>
      <c r="H1560" t="str">
        <f t="shared" si="49"/>
        <v/>
      </c>
    </row>
    <row r="1561" spans="1:8" x14ac:dyDescent="0.25">
      <c r="A1561" s="5">
        <v>43309</v>
      </c>
      <c r="B1561">
        <v>0</v>
      </c>
      <c r="C1561">
        <v>0</v>
      </c>
      <c r="D1561">
        <v>0</v>
      </c>
      <c r="E1561">
        <v>0</v>
      </c>
      <c r="F1561">
        <v>0</v>
      </c>
      <c r="G1561" t="str">
        <f t="shared" si="48"/>
        <v/>
      </c>
      <c r="H1561" t="str">
        <f t="shared" si="49"/>
        <v/>
      </c>
    </row>
    <row r="1562" spans="1:8" x14ac:dyDescent="0.25">
      <c r="A1562" s="5">
        <v>43310</v>
      </c>
      <c r="B1562">
        <v>0</v>
      </c>
      <c r="C1562">
        <v>0</v>
      </c>
      <c r="D1562">
        <v>0</v>
      </c>
      <c r="E1562">
        <v>0</v>
      </c>
      <c r="F1562">
        <v>0</v>
      </c>
      <c r="G1562" t="str">
        <f t="shared" si="48"/>
        <v/>
      </c>
      <c r="H1562" t="str">
        <f t="shared" si="49"/>
        <v/>
      </c>
    </row>
    <row r="1563" spans="1:8" x14ac:dyDescent="0.25">
      <c r="A1563" s="5">
        <v>43311</v>
      </c>
      <c r="B1563">
        <v>0</v>
      </c>
      <c r="C1563">
        <v>0</v>
      </c>
      <c r="D1563">
        <v>0</v>
      </c>
      <c r="E1563">
        <v>0</v>
      </c>
      <c r="F1563">
        <v>0</v>
      </c>
      <c r="G1563" t="str">
        <f t="shared" si="48"/>
        <v/>
      </c>
      <c r="H1563" t="str">
        <f t="shared" si="49"/>
        <v/>
      </c>
    </row>
    <row r="1564" spans="1:8" x14ac:dyDescent="0.25">
      <c r="A1564" s="5">
        <v>43312</v>
      </c>
      <c r="B1564">
        <v>0</v>
      </c>
      <c r="C1564">
        <v>0</v>
      </c>
      <c r="D1564">
        <v>0</v>
      </c>
      <c r="E1564">
        <v>0</v>
      </c>
      <c r="F1564">
        <v>0</v>
      </c>
      <c r="G1564" t="str">
        <f t="shared" si="48"/>
        <v/>
      </c>
      <c r="H1564" t="str">
        <f t="shared" si="49"/>
        <v/>
      </c>
    </row>
    <row r="1565" spans="1:8" x14ac:dyDescent="0.25">
      <c r="A1565" s="5">
        <v>43313</v>
      </c>
      <c r="B1565">
        <v>0</v>
      </c>
      <c r="C1565">
        <v>0</v>
      </c>
      <c r="D1565">
        <v>0</v>
      </c>
      <c r="E1565">
        <v>0</v>
      </c>
      <c r="F1565">
        <v>0</v>
      </c>
      <c r="G1565" t="str">
        <f t="shared" si="48"/>
        <v/>
      </c>
      <c r="H1565" t="str">
        <f t="shared" si="49"/>
        <v/>
      </c>
    </row>
    <row r="1566" spans="1:8" x14ac:dyDescent="0.25">
      <c r="A1566" s="5">
        <v>43405</v>
      </c>
      <c r="G1566" t="str">
        <f t="shared" si="48"/>
        <v/>
      </c>
      <c r="H1566" t="str">
        <f t="shared" si="49"/>
        <v/>
      </c>
    </row>
    <row r="1567" spans="1:8" x14ac:dyDescent="0.25">
      <c r="A1567" s="5">
        <v>43406</v>
      </c>
      <c r="G1567" t="str">
        <f t="shared" si="48"/>
        <v/>
      </c>
      <c r="H1567" t="str">
        <f t="shared" si="49"/>
        <v/>
      </c>
    </row>
    <row r="1568" spans="1:8" x14ac:dyDescent="0.25">
      <c r="A1568" s="5">
        <v>43407</v>
      </c>
      <c r="G1568" t="str">
        <f t="shared" si="48"/>
        <v/>
      </c>
      <c r="H1568" t="str">
        <f t="shared" si="49"/>
        <v/>
      </c>
    </row>
    <row r="1569" spans="1:8" x14ac:dyDescent="0.25">
      <c r="A1569" s="5">
        <v>43408</v>
      </c>
      <c r="G1569" t="str">
        <f t="shared" si="48"/>
        <v/>
      </c>
      <c r="H1569" t="str">
        <f t="shared" si="49"/>
        <v/>
      </c>
    </row>
    <row r="1570" spans="1:8" x14ac:dyDescent="0.25">
      <c r="A1570" s="5">
        <v>43409</v>
      </c>
      <c r="G1570" t="str">
        <f t="shared" si="48"/>
        <v/>
      </c>
      <c r="H1570" t="str">
        <f t="shared" si="49"/>
        <v/>
      </c>
    </row>
    <row r="1571" spans="1:8" x14ac:dyDescent="0.25">
      <c r="A1571" s="5">
        <v>43410</v>
      </c>
      <c r="G1571" t="str">
        <f t="shared" si="48"/>
        <v/>
      </c>
      <c r="H1571" t="str">
        <f t="shared" si="49"/>
        <v/>
      </c>
    </row>
    <row r="1572" spans="1:8" x14ac:dyDescent="0.25">
      <c r="A1572" s="5">
        <v>43411</v>
      </c>
      <c r="G1572" t="str">
        <f t="shared" si="48"/>
        <v/>
      </c>
      <c r="H1572" t="str">
        <f t="shared" si="49"/>
        <v/>
      </c>
    </row>
    <row r="1573" spans="1:8" x14ac:dyDescent="0.25">
      <c r="A1573" s="5">
        <v>43412</v>
      </c>
      <c r="G1573" t="str">
        <f t="shared" si="48"/>
        <v/>
      </c>
      <c r="H1573" t="str">
        <f t="shared" si="49"/>
        <v/>
      </c>
    </row>
    <row r="1574" spans="1:8" x14ac:dyDescent="0.25">
      <c r="A1574" s="5">
        <v>43413</v>
      </c>
      <c r="G1574" t="str">
        <f t="shared" si="48"/>
        <v/>
      </c>
      <c r="H1574" t="str">
        <f t="shared" si="49"/>
        <v/>
      </c>
    </row>
    <row r="1575" spans="1:8" x14ac:dyDescent="0.25">
      <c r="A1575" s="5">
        <v>43414</v>
      </c>
      <c r="G1575" t="str">
        <f t="shared" si="48"/>
        <v/>
      </c>
      <c r="H1575" t="str">
        <f t="shared" si="49"/>
        <v/>
      </c>
    </row>
    <row r="1576" spans="1:8" x14ac:dyDescent="0.25">
      <c r="A1576" s="5">
        <v>43415</v>
      </c>
      <c r="G1576" t="str">
        <f t="shared" si="48"/>
        <v/>
      </c>
      <c r="H1576" t="str">
        <f t="shared" si="49"/>
        <v/>
      </c>
    </row>
    <row r="1577" spans="1:8" x14ac:dyDescent="0.25">
      <c r="A1577" s="5">
        <v>43416</v>
      </c>
      <c r="G1577" t="str">
        <f t="shared" si="48"/>
        <v/>
      </c>
      <c r="H1577" t="str">
        <f t="shared" si="49"/>
        <v/>
      </c>
    </row>
    <row r="1578" spans="1:8" x14ac:dyDescent="0.25">
      <c r="A1578" s="5">
        <v>43417</v>
      </c>
      <c r="G1578" t="str">
        <f t="shared" si="48"/>
        <v/>
      </c>
      <c r="H1578" t="str">
        <f t="shared" si="49"/>
        <v/>
      </c>
    </row>
    <row r="1579" spans="1:8" x14ac:dyDescent="0.25">
      <c r="A1579" s="5">
        <v>43418</v>
      </c>
      <c r="G1579" t="str">
        <f t="shared" si="48"/>
        <v/>
      </c>
      <c r="H1579" t="str">
        <f t="shared" si="49"/>
        <v/>
      </c>
    </row>
    <row r="1580" spans="1:8" x14ac:dyDescent="0.25">
      <c r="A1580" s="5">
        <v>43419</v>
      </c>
      <c r="G1580" t="str">
        <f t="shared" si="48"/>
        <v/>
      </c>
      <c r="H1580" t="str">
        <f t="shared" si="49"/>
        <v/>
      </c>
    </row>
    <row r="1581" spans="1:8" x14ac:dyDescent="0.25">
      <c r="A1581" s="5">
        <v>43420</v>
      </c>
      <c r="G1581" t="str">
        <f t="shared" si="48"/>
        <v/>
      </c>
      <c r="H1581" t="str">
        <f t="shared" si="49"/>
        <v/>
      </c>
    </row>
    <row r="1582" spans="1:8" x14ac:dyDescent="0.25">
      <c r="A1582" s="5">
        <v>43421</v>
      </c>
      <c r="G1582" t="str">
        <f t="shared" si="48"/>
        <v/>
      </c>
      <c r="H1582" t="str">
        <f t="shared" si="49"/>
        <v/>
      </c>
    </row>
    <row r="1583" spans="1:8" x14ac:dyDescent="0.25">
      <c r="A1583" s="5">
        <v>43422</v>
      </c>
      <c r="G1583" t="str">
        <f t="shared" si="48"/>
        <v/>
      </c>
      <c r="H1583" t="str">
        <f t="shared" si="49"/>
        <v/>
      </c>
    </row>
    <row r="1584" spans="1:8" x14ac:dyDescent="0.25">
      <c r="A1584" s="5">
        <v>43423</v>
      </c>
      <c r="G1584" t="str">
        <f t="shared" si="48"/>
        <v/>
      </c>
      <c r="H1584" t="str">
        <f t="shared" si="49"/>
        <v/>
      </c>
    </row>
    <row r="1585" spans="1:8" x14ac:dyDescent="0.25">
      <c r="A1585" s="5">
        <v>43424</v>
      </c>
      <c r="B1585">
        <v>48920.869999999995</v>
      </c>
      <c r="D1585">
        <v>1266.0999999999999</v>
      </c>
      <c r="G1585">
        <f t="shared" si="48"/>
        <v>0</v>
      </c>
      <c r="H1585" t="str">
        <f t="shared" si="49"/>
        <v/>
      </c>
    </row>
    <row r="1586" spans="1:8" x14ac:dyDescent="0.25">
      <c r="A1586" s="5">
        <v>43425</v>
      </c>
      <c r="B1586">
        <v>104770.67</v>
      </c>
      <c r="D1586">
        <v>18881.04</v>
      </c>
      <c r="F1586">
        <v>18881.04</v>
      </c>
      <c r="G1586">
        <f t="shared" si="48"/>
        <v>0.18021303099426586</v>
      </c>
      <c r="H1586">
        <f t="shared" si="49"/>
        <v>1</v>
      </c>
    </row>
    <row r="1587" spans="1:8" x14ac:dyDescent="0.25">
      <c r="A1587" s="5">
        <v>43426</v>
      </c>
      <c r="B1587">
        <v>203437.22</v>
      </c>
      <c r="C1587">
        <v>0</v>
      </c>
      <c r="D1587">
        <v>58766.76</v>
      </c>
      <c r="F1587">
        <v>58766.76</v>
      </c>
      <c r="G1587">
        <f t="shared" si="48"/>
        <v>0.28886926394295009</v>
      </c>
      <c r="H1587">
        <f t="shared" si="49"/>
        <v>1</v>
      </c>
    </row>
    <row r="1588" spans="1:8" x14ac:dyDescent="0.25">
      <c r="A1588" s="5">
        <v>43427</v>
      </c>
      <c r="B1588">
        <v>297570.96000000002</v>
      </c>
      <c r="C1588">
        <v>10722.5</v>
      </c>
      <c r="D1588">
        <v>116846.73</v>
      </c>
      <c r="F1588">
        <v>127569.23</v>
      </c>
      <c r="G1588">
        <f t="shared" si="48"/>
        <v>0.42870188004904775</v>
      </c>
      <c r="H1588">
        <f t="shared" si="49"/>
        <v>0.91594759958965022</v>
      </c>
    </row>
    <row r="1589" spans="1:8" x14ac:dyDescent="0.25">
      <c r="A1589" s="5">
        <v>43428</v>
      </c>
      <c r="B1589">
        <v>420829.21</v>
      </c>
      <c r="C1589">
        <v>11892.5</v>
      </c>
      <c r="D1589">
        <v>191029.67</v>
      </c>
      <c r="F1589">
        <v>202922.17</v>
      </c>
      <c r="G1589">
        <f t="shared" si="48"/>
        <v>0.48219601961565356</v>
      </c>
      <c r="H1589">
        <f t="shared" si="49"/>
        <v>0.94139378659315542</v>
      </c>
    </row>
    <row r="1590" spans="1:8" x14ac:dyDescent="0.25">
      <c r="A1590" s="5">
        <v>43429</v>
      </c>
      <c r="B1590">
        <v>587197.6</v>
      </c>
      <c r="C1590">
        <v>13587.5</v>
      </c>
      <c r="D1590">
        <v>297466.03000000003</v>
      </c>
      <c r="F1590">
        <v>311053.53000000003</v>
      </c>
      <c r="G1590">
        <f t="shared" si="48"/>
        <v>0.52972547912321177</v>
      </c>
      <c r="H1590">
        <f t="shared" si="49"/>
        <v>0.95631780806345457</v>
      </c>
    </row>
    <row r="1591" spans="1:8" x14ac:dyDescent="0.25">
      <c r="A1591" s="5">
        <v>43430</v>
      </c>
      <c r="B1591">
        <v>789554.12</v>
      </c>
      <c r="C1591">
        <v>16032.5</v>
      </c>
      <c r="D1591">
        <v>458586.59</v>
      </c>
      <c r="F1591">
        <v>474619.09</v>
      </c>
      <c r="G1591">
        <f t="shared" si="48"/>
        <v>0.60112293505605419</v>
      </c>
      <c r="H1591">
        <f t="shared" si="49"/>
        <v>0.96622027993016468</v>
      </c>
    </row>
    <row r="1592" spans="1:8" x14ac:dyDescent="0.25">
      <c r="A1592" s="5">
        <v>43431</v>
      </c>
      <c r="B1592">
        <v>1014693.02</v>
      </c>
      <c r="C1592">
        <v>29613</v>
      </c>
      <c r="D1592">
        <v>610756.42999999993</v>
      </c>
      <c r="E1592">
        <v>0</v>
      </c>
      <c r="F1592">
        <v>640369.43000000005</v>
      </c>
      <c r="G1592">
        <f t="shared" si="48"/>
        <v>0.63109671336854178</v>
      </c>
      <c r="H1592">
        <f t="shared" si="49"/>
        <v>0.953756380906565</v>
      </c>
    </row>
    <row r="1593" spans="1:8" x14ac:dyDescent="0.25">
      <c r="A1593" s="5">
        <v>43432</v>
      </c>
      <c r="B1593">
        <v>1273043.24</v>
      </c>
      <c r="C1593">
        <v>46883.5</v>
      </c>
      <c r="D1593">
        <v>803195.05</v>
      </c>
      <c r="E1593">
        <v>0</v>
      </c>
      <c r="F1593">
        <v>850078.55</v>
      </c>
      <c r="G1593">
        <f t="shared" si="48"/>
        <v>0.66775308433356906</v>
      </c>
      <c r="H1593">
        <f t="shared" si="49"/>
        <v>0.94484803786661831</v>
      </c>
    </row>
    <row r="1594" spans="1:8" x14ac:dyDescent="0.25">
      <c r="A1594" s="5">
        <v>43433</v>
      </c>
      <c r="B1594">
        <v>1596023.89</v>
      </c>
      <c r="C1594">
        <v>66839.5</v>
      </c>
      <c r="D1594">
        <v>1005276.0099999999</v>
      </c>
      <c r="E1594">
        <v>0</v>
      </c>
      <c r="F1594">
        <v>1072115.51</v>
      </c>
      <c r="G1594">
        <f t="shared" si="48"/>
        <v>0.671741517603474</v>
      </c>
      <c r="H1594">
        <f t="shared" si="49"/>
        <v>0.937656437784395</v>
      </c>
    </row>
    <row r="1595" spans="1:8" x14ac:dyDescent="0.25">
      <c r="A1595" s="5">
        <v>43434</v>
      </c>
      <c r="B1595">
        <v>1964166.07</v>
      </c>
      <c r="C1595">
        <v>98872.6</v>
      </c>
      <c r="D1595">
        <v>1266181.23</v>
      </c>
      <c r="E1595">
        <v>0</v>
      </c>
      <c r="F1595">
        <v>1365053.83</v>
      </c>
      <c r="G1595">
        <f t="shared" si="48"/>
        <v>0.69497882630667784</v>
      </c>
      <c r="H1595">
        <f t="shared" si="49"/>
        <v>0.92756871719850043</v>
      </c>
    </row>
    <row r="1596" spans="1:8" x14ac:dyDescent="0.25">
      <c r="A1596" s="5">
        <v>43435</v>
      </c>
      <c r="B1596">
        <v>2396282.7850000001</v>
      </c>
      <c r="C1596">
        <v>136597.25</v>
      </c>
      <c r="D1596">
        <v>1574460.7999999998</v>
      </c>
      <c r="E1596">
        <v>1616.6079999999999</v>
      </c>
      <c r="F1596">
        <v>1712674.6580000001</v>
      </c>
      <c r="G1596">
        <f t="shared" si="48"/>
        <v>0.71472142967467001</v>
      </c>
      <c r="H1596">
        <f t="shared" si="49"/>
        <v>0.91929940846943958</v>
      </c>
    </row>
    <row r="1597" spans="1:8" x14ac:dyDescent="0.25">
      <c r="A1597" s="5">
        <v>43436</v>
      </c>
      <c r="B1597">
        <v>2886739.7450000001</v>
      </c>
      <c r="C1597">
        <v>176590.75</v>
      </c>
      <c r="D1597">
        <v>1912083.9</v>
      </c>
      <c r="E1597">
        <v>4052.6009999999997</v>
      </c>
      <c r="F1597">
        <v>2092727.2509999999</v>
      </c>
      <c r="G1597">
        <f t="shared" si="48"/>
        <v>0.7249448983493314</v>
      </c>
      <c r="H1597">
        <f t="shared" si="49"/>
        <v>0.9136804134826072</v>
      </c>
    </row>
    <row r="1598" spans="1:8" x14ac:dyDescent="0.25">
      <c r="A1598" s="5">
        <v>43437</v>
      </c>
      <c r="B1598">
        <v>3443213.9449999998</v>
      </c>
      <c r="C1598">
        <v>220450.5</v>
      </c>
      <c r="D1598">
        <v>2284180.0699999998</v>
      </c>
      <c r="E1598">
        <v>6583.5969999999998</v>
      </c>
      <c r="F1598">
        <v>2511214.1669999999</v>
      </c>
      <c r="G1598">
        <f t="shared" si="48"/>
        <v>0.72932272205931714</v>
      </c>
      <c r="H1598">
        <f t="shared" si="49"/>
        <v>0.90959190180452654</v>
      </c>
    </row>
    <row r="1599" spans="1:8" x14ac:dyDescent="0.25">
      <c r="A1599" s="5">
        <v>43438</v>
      </c>
      <c r="B1599">
        <v>4105790.2650000001</v>
      </c>
      <c r="C1599">
        <v>273564</v>
      </c>
      <c r="D1599">
        <v>2775025.69</v>
      </c>
      <c r="E1599">
        <v>8816.393</v>
      </c>
      <c r="F1599">
        <v>3057406.0830000001</v>
      </c>
      <c r="G1599">
        <f t="shared" si="48"/>
        <v>0.74465715140468824</v>
      </c>
      <c r="H1599">
        <f t="shared" si="49"/>
        <v>0.90764053405594003</v>
      </c>
    </row>
    <row r="1600" spans="1:8" x14ac:dyDescent="0.25">
      <c r="A1600" s="5">
        <v>43439</v>
      </c>
      <c r="B1600">
        <v>4807169.7149999999</v>
      </c>
      <c r="C1600">
        <v>328872.34999999998</v>
      </c>
      <c r="D1600">
        <v>3319890.06</v>
      </c>
      <c r="E1600">
        <v>11275.546999999999</v>
      </c>
      <c r="F1600">
        <v>3660037.9569999999</v>
      </c>
      <c r="G1600">
        <f t="shared" si="48"/>
        <v>0.76137065549806582</v>
      </c>
      <c r="H1600">
        <f t="shared" si="49"/>
        <v>0.90706437993369704</v>
      </c>
    </row>
    <row r="1601" spans="1:8" x14ac:dyDescent="0.25">
      <c r="A1601" s="5">
        <v>43440</v>
      </c>
      <c r="B1601">
        <v>5589594.8250000002</v>
      </c>
      <c r="C1601">
        <v>390386.6</v>
      </c>
      <c r="D1601">
        <v>3899574.3599999994</v>
      </c>
      <c r="E1601">
        <v>15897.823999999999</v>
      </c>
      <c r="F1601">
        <v>4305858.784</v>
      </c>
      <c r="G1601">
        <f t="shared" si="48"/>
        <v>0.77033468772041092</v>
      </c>
      <c r="H1601">
        <f t="shared" si="49"/>
        <v>0.90564381128575333</v>
      </c>
    </row>
    <row r="1602" spans="1:8" x14ac:dyDescent="0.25">
      <c r="A1602" s="5">
        <v>43441</v>
      </c>
      <c r="B1602">
        <v>6406088.6349999998</v>
      </c>
      <c r="C1602">
        <v>455429.1</v>
      </c>
      <c r="D1602">
        <v>4524532.87</v>
      </c>
      <c r="E1602">
        <v>21941.46</v>
      </c>
      <c r="F1602">
        <v>5001903.43</v>
      </c>
      <c r="G1602">
        <f t="shared" si="48"/>
        <v>0.78080459309785988</v>
      </c>
      <c r="H1602">
        <f t="shared" si="49"/>
        <v>0.90456221982678309</v>
      </c>
    </row>
    <row r="1603" spans="1:8" x14ac:dyDescent="0.25">
      <c r="A1603" s="5">
        <v>43442</v>
      </c>
      <c r="B1603">
        <v>7194318.7800000003</v>
      </c>
      <c r="C1603">
        <v>538581.35</v>
      </c>
      <c r="D1603">
        <v>5152441.1100000003</v>
      </c>
      <c r="E1603">
        <v>28819.917000000001</v>
      </c>
      <c r="F1603">
        <v>5719842.3770000003</v>
      </c>
      <c r="G1603">
        <f t="shared" ref="G1603:G1666" si="50">IFERROR(F1603/B1603,"")</f>
        <v>0.7950498931046811</v>
      </c>
      <c r="H1603">
        <f t="shared" ref="H1603:H1666" si="51">IFERROR(D1603/F1603,"")</f>
        <v>0.90080124073321122</v>
      </c>
    </row>
    <row r="1604" spans="1:8" x14ac:dyDescent="0.25">
      <c r="A1604" s="5">
        <v>43443</v>
      </c>
      <c r="B1604">
        <v>7984513.71</v>
      </c>
      <c r="C1604">
        <v>628523.94999999995</v>
      </c>
      <c r="D1604">
        <v>5793216.8700000001</v>
      </c>
      <c r="E1604">
        <v>34041.964999999997</v>
      </c>
      <c r="F1604">
        <v>6455782.7850000001</v>
      </c>
      <c r="G1604">
        <f t="shared" si="50"/>
        <v>0.80853800487744421</v>
      </c>
      <c r="H1604">
        <f t="shared" si="51"/>
        <v>0.8973686170886247</v>
      </c>
    </row>
    <row r="1605" spans="1:8" x14ac:dyDescent="0.25">
      <c r="A1605" s="5">
        <v>43444</v>
      </c>
      <c r="B1605">
        <v>8868973.75</v>
      </c>
      <c r="C1605">
        <v>732833.25</v>
      </c>
      <c r="D1605">
        <v>6463171.9000000004</v>
      </c>
      <c r="E1605">
        <v>41665.122499999998</v>
      </c>
      <c r="F1605">
        <v>7237670.2725</v>
      </c>
      <c r="G1605">
        <f t="shared" si="50"/>
        <v>0.8160662638673386</v>
      </c>
      <c r="H1605">
        <f t="shared" si="51"/>
        <v>0.89299065260782096</v>
      </c>
    </row>
    <row r="1606" spans="1:8" x14ac:dyDescent="0.25">
      <c r="A1606" s="5">
        <v>43445</v>
      </c>
      <c r="B1606">
        <v>9844774.25</v>
      </c>
      <c r="C1606">
        <v>852591.15999999992</v>
      </c>
      <c r="D1606">
        <v>7190669.71</v>
      </c>
      <c r="E1606">
        <v>53672.099500000004</v>
      </c>
      <c r="F1606">
        <v>8096932.9695000006</v>
      </c>
      <c r="G1606">
        <f t="shared" si="50"/>
        <v>0.82245999388965174</v>
      </c>
      <c r="H1606">
        <f t="shared" si="51"/>
        <v>0.8880732663943538</v>
      </c>
    </row>
    <row r="1607" spans="1:8" x14ac:dyDescent="0.25">
      <c r="A1607" s="5">
        <v>43446</v>
      </c>
      <c r="B1607">
        <v>10827699.335000001</v>
      </c>
      <c r="C1607">
        <v>994351.02</v>
      </c>
      <c r="D1607">
        <v>7955204.0700000003</v>
      </c>
      <c r="E1607">
        <v>61758.042699999998</v>
      </c>
      <c r="F1607">
        <v>9011313.1327</v>
      </c>
      <c r="G1607">
        <f t="shared" si="50"/>
        <v>0.83224633912500479</v>
      </c>
      <c r="H1607">
        <f t="shared" si="51"/>
        <v>0.88280186836837127</v>
      </c>
    </row>
    <row r="1608" spans="1:8" x14ac:dyDescent="0.25">
      <c r="A1608" s="5">
        <v>43447</v>
      </c>
      <c r="B1608">
        <v>11843267.695</v>
      </c>
      <c r="C1608">
        <v>1131388.76</v>
      </c>
      <c r="D1608">
        <v>8760691.9100000001</v>
      </c>
      <c r="E1608">
        <v>70436.254399999991</v>
      </c>
      <c r="F1608">
        <v>9962516.9243999999</v>
      </c>
      <c r="G1608">
        <f t="shared" si="50"/>
        <v>0.84119663432128478</v>
      </c>
      <c r="H1608">
        <f t="shared" si="51"/>
        <v>0.8793653226870296</v>
      </c>
    </row>
    <row r="1609" spans="1:8" x14ac:dyDescent="0.25">
      <c r="A1609" s="5">
        <v>43448</v>
      </c>
      <c r="B1609">
        <v>12882488.9</v>
      </c>
      <c r="C1609">
        <v>1272051.6099999999</v>
      </c>
      <c r="D1609">
        <v>9613148.5600000005</v>
      </c>
      <c r="E1609">
        <v>75975.986400000009</v>
      </c>
      <c r="F1609">
        <v>10961176.156400001</v>
      </c>
      <c r="G1609">
        <f t="shared" si="50"/>
        <v>0.85085857565924239</v>
      </c>
      <c r="H1609">
        <f t="shared" si="51"/>
        <v>0.8770179789864142</v>
      </c>
    </row>
    <row r="1610" spans="1:8" x14ac:dyDescent="0.25">
      <c r="A1610" s="5">
        <v>43449</v>
      </c>
      <c r="B1610">
        <v>13944747.199999999</v>
      </c>
      <c r="C1610">
        <v>1425598.46</v>
      </c>
      <c r="D1610">
        <v>10470844.75</v>
      </c>
      <c r="E1610">
        <v>88560.329399999988</v>
      </c>
      <c r="F1610">
        <v>11985003.5394</v>
      </c>
      <c r="G1610">
        <f t="shared" si="50"/>
        <v>0.85946366524306739</v>
      </c>
      <c r="H1610">
        <f t="shared" si="51"/>
        <v>0.87366221591655846</v>
      </c>
    </row>
    <row r="1611" spans="1:8" x14ac:dyDescent="0.25">
      <c r="A1611" s="5">
        <v>43450</v>
      </c>
      <c r="B1611">
        <v>15015541.755000001</v>
      </c>
      <c r="C1611">
        <v>1589800.46</v>
      </c>
      <c r="D1611">
        <v>11368671.629999999</v>
      </c>
      <c r="E1611">
        <v>104763.95039999999</v>
      </c>
      <c r="F1611">
        <v>13063236.0404</v>
      </c>
      <c r="G1611">
        <f t="shared" si="50"/>
        <v>0.86998100058894612</v>
      </c>
      <c r="H1611">
        <f t="shared" si="51"/>
        <v>0.87027989043761367</v>
      </c>
    </row>
    <row r="1612" spans="1:8" x14ac:dyDescent="0.25">
      <c r="A1612" s="5">
        <v>43451</v>
      </c>
      <c r="B1612">
        <v>16081666.810000001</v>
      </c>
      <c r="C1612">
        <v>1750768.16</v>
      </c>
      <c r="D1612">
        <v>12248038.039999999</v>
      </c>
      <c r="E1612">
        <v>117997.62039999999</v>
      </c>
      <c r="F1612">
        <v>14116803.8204</v>
      </c>
      <c r="G1612">
        <f t="shared" si="50"/>
        <v>0.87781969289537842</v>
      </c>
      <c r="H1612">
        <f t="shared" si="51"/>
        <v>0.86762118364927099</v>
      </c>
    </row>
    <row r="1613" spans="1:8" x14ac:dyDescent="0.25">
      <c r="A1613" s="5">
        <v>43452</v>
      </c>
      <c r="B1613">
        <v>17142092.629999999</v>
      </c>
      <c r="C1613">
        <v>1914971.01</v>
      </c>
      <c r="D1613">
        <v>13130557.789999999</v>
      </c>
      <c r="E1613">
        <v>133405.3364</v>
      </c>
      <c r="F1613">
        <v>15178934.136399999</v>
      </c>
      <c r="G1613">
        <f t="shared" si="50"/>
        <v>0.88547731388615181</v>
      </c>
      <c r="H1613">
        <f t="shared" si="51"/>
        <v>0.86505137132864485</v>
      </c>
    </row>
    <row r="1614" spans="1:8" x14ac:dyDescent="0.25">
      <c r="A1614" s="5">
        <v>43453</v>
      </c>
      <c r="B1614">
        <v>18249056.699999999</v>
      </c>
      <c r="C1614">
        <v>2084719.46</v>
      </c>
      <c r="D1614">
        <v>14031740.59</v>
      </c>
      <c r="E1614">
        <v>148336.5134</v>
      </c>
      <c r="F1614">
        <v>16264796.563399998</v>
      </c>
      <c r="G1614">
        <f t="shared" si="50"/>
        <v>0.89126779705824466</v>
      </c>
      <c r="H1614">
        <f t="shared" si="51"/>
        <v>0.86270618481481953</v>
      </c>
    </row>
    <row r="1615" spans="1:8" x14ac:dyDescent="0.25">
      <c r="A1615" s="5">
        <v>43454</v>
      </c>
      <c r="B1615">
        <v>19372859.440000001</v>
      </c>
      <c r="C1615">
        <v>2267548.21</v>
      </c>
      <c r="D1615">
        <v>14926241.060000001</v>
      </c>
      <c r="E1615">
        <v>165532.40239999999</v>
      </c>
      <c r="F1615">
        <v>17359321.672400001</v>
      </c>
      <c r="G1615">
        <f t="shared" si="50"/>
        <v>0.89606398715501134</v>
      </c>
      <c r="H1615">
        <f t="shared" si="51"/>
        <v>0.85984011021188611</v>
      </c>
    </row>
    <row r="1616" spans="1:8" x14ac:dyDescent="0.25">
      <c r="A1616" s="5">
        <v>43455</v>
      </c>
      <c r="B1616">
        <v>20530921.635000002</v>
      </c>
      <c r="C1616">
        <v>2462351.46</v>
      </c>
      <c r="D1616">
        <v>15850381.59</v>
      </c>
      <c r="E1616">
        <v>184341.28739999997</v>
      </c>
      <c r="F1616">
        <v>18497074.337400001</v>
      </c>
      <c r="G1616">
        <f t="shared" si="50"/>
        <v>0.90093736005826408</v>
      </c>
      <c r="H1616">
        <f t="shared" si="51"/>
        <v>0.8569128988118655</v>
      </c>
    </row>
    <row r="1617" spans="1:8" x14ac:dyDescent="0.25">
      <c r="A1617" s="5">
        <v>43456</v>
      </c>
      <c r="B1617">
        <v>21688518.210000001</v>
      </c>
      <c r="C1617">
        <v>2658602.36</v>
      </c>
      <c r="D1617">
        <v>16802539.280000001</v>
      </c>
      <c r="E1617">
        <v>197620.3884</v>
      </c>
      <c r="F1617">
        <v>19658762.0284</v>
      </c>
      <c r="G1617">
        <f t="shared" si="50"/>
        <v>0.90641333068738028</v>
      </c>
      <c r="H1617">
        <f t="shared" si="51"/>
        <v>0.85470993828229058</v>
      </c>
    </row>
    <row r="1618" spans="1:8" x14ac:dyDescent="0.25">
      <c r="A1618" s="5">
        <v>43457</v>
      </c>
      <c r="B1618">
        <v>22842361.440000001</v>
      </c>
      <c r="C1618">
        <v>2880577.66</v>
      </c>
      <c r="D1618">
        <v>17744655.630000003</v>
      </c>
      <c r="E1618">
        <v>214598.03939999998</v>
      </c>
      <c r="F1618">
        <v>20839831.329399999</v>
      </c>
      <c r="G1618">
        <f t="shared" si="50"/>
        <v>0.91233261430259538</v>
      </c>
      <c r="H1618">
        <f t="shared" si="51"/>
        <v>0.8514778910406321</v>
      </c>
    </row>
    <row r="1619" spans="1:8" x14ac:dyDescent="0.25">
      <c r="A1619" s="5">
        <v>43458</v>
      </c>
      <c r="B1619">
        <v>24010913.414999999</v>
      </c>
      <c r="C1619">
        <v>3103657.56</v>
      </c>
      <c r="D1619">
        <v>18684954.98</v>
      </c>
      <c r="E1619">
        <v>231568.23240000001</v>
      </c>
      <c r="F1619">
        <v>22020180.772399999</v>
      </c>
      <c r="G1619">
        <f t="shared" si="50"/>
        <v>0.91709050762907018</v>
      </c>
      <c r="H1619">
        <f t="shared" si="51"/>
        <v>0.84853776511315671</v>
      </c>
    </row>
    <row r="1620" spans="1:8" x14ac:dyDescent="0.25">
      <c r="A1620" s="5">
        <v>43459</v>
      </c>
      <c r="B1620">
        <v>25191561.25</v>
      </c>
      <c r="C1620">
        <v>3342212.01</v>
      </c>
      <c r="D1620">
        <v>19612403.689999998</v>
      </c>
      <c r="E1620">
        <v>247766.39539999998</v>
      </c>
      <c r="F1620">
        <v>23202382.095399998</v>
      </c>
      <c r="G1620">
        <f t="shared" si="50"/>
        <v>0.92103787713435181</v>
      </c>
      <c r="H1620">
        <f t="shared" si="51"/>
        <v>0.84527543807186356</v>
      </c>
    </row>
    <row r="1621" spans="1:8" x14ac:dyDescent="0.25">
      <c r="A1621" s="5">
        <v>43460</v>
      </c>
      <c r="B1621">
        <v>26343764.414999999</v>
      </c>
      <c r="C1621">
        <v>3599921.0100000002</v>
      </c>
      <c r="D1621">
        <v>20540833.550000001</v>
      </c>
      <c r="E1621">
        <v>263771.37239999999</v>
      </c>
      <c r="F1621">
        <v>24404525.932399999</v>
      </c>
      <c r="G1621">
        <f t="shared" si="50"/>
        <v>0.92638719159302052</v>
      </c>
      <c r="H1621">
        <f t="shared" si="51"/>
        <v>0.84168131792019474</v>
      </c>
    </row>
    <row r="1622" spans="1:8" x14ac:dyDescent="0.25">
      <c r="A1622" s="5">
        <v>43461</v>
      </c>
      <c r="B1622">
        <v>27511234.824999999</v>
      </c>
      <c r="C1622">
        <v>3840500.2600000002</v>
      </c>
      <c r="D1622">
        <v>21461709.77</v>
      </c>
      <c r="E1622">
        <v>282310.97840000002</v>
      </c>
      <c r="F1622">
        <v>25584521.008400001</v>
      </c>
      <c r="G1622">
        <f t="shared" si="50"/>
        <v>0.92996629090421068</v>
      </c>
      <c r="H1622">
        <f t="shared" si="51"/>
        <v>0.8388552501316564</v>
      </c>
    </row>
    <row r="1623" spans="1:8" x14ac:dyDescent="0.25">
      <c r="A1623" s="5">
        <v>43462</v>
      </c>
      <c r="B1623">
        <v>28466068.074999999</v>
      </c>
      <c r="C1623">
        <v>4080546.8600000003</v>
      </c>
      <c r="D1623">
        <v>22366720.979999997</v>
      </c>
      <c r="E1623">
        <v>297428.78940000001</v>
      </c>
      <c r="F1623">
        <v>26744696.6294</v>
      </c>
      <c r="G1623">
        <f t="shared" si="50"/>
        <v>0.93952900551405005</v>
      </c>
      <c r="H1623">
        <f t="shared" si="51"/>
        <v>0.83630490522792589</v>
      </c>
    </row>
    <row r="1624" spans="1:8" x14ac:dyDescent="0.25">
      <c r="A1624" s="5">
        <v>43463</v>
      </c>
      <c r="B1624">
        <v>28874368.539999999</v>
      </c>
      <c r="C1624">
        <v>4274943.41</v>
      </c>
      <c r="D1624">
        <v>22934264.099999998</v>
      </c>
      <c r="E1624">
        <v>304745.51240000001</v>
      </c>
      <c r="F1624">
        <v>27513953.022399999</v>
      </c>
      <c r="G1624">
        <f t="shared" si="50"/>
        <v>0.95288501233488798</v>
      </c>
      <c r="H1624">
        <f t="shared" si="51"/>
        <v>0.83355031104866939</v>
      </c>
    </row>
    <row r="1625" spans="1:8" x14ac:dyDescent="0.25">
      <c r="A1625" s="5">
        <v>43464</v>
      </c>
      <c r="B1625">
        <v>29017787.835000001</v>
      </c>
      <c r="C1625">
        <v>4450638.41</v>
      </c>
      <c r="D1625">
        <v>23119599.330000002</v>
      </c>
      <c r="E1625">
        <v>309333.0894</v>
      </c>
      <c r="F1625">
        <v>27879570.829399999</v>
      </c>
      <c r="G1625">
        <f t="shared" si="50"/>
        <v>0.96077519719724691</v>
      </c>
      <c r="H1625">
        <f t="shared" si="51"/>
        <v>0.82926668676045623</v>
      </c>
    </row>
    <row r="1626" spans="1:8" x14ac:dyDescent="0.25">
      <c r="A1626" s="5">
        <v>43465</v>
      </c>
      <c r="B1626">
        <v>29066523.864999998</v>
      </c>
      <c r="C1626">
        <v>4597471.16</v>
      </c>
      <c r="D1626">
        <v>23129351.5</v>
      </c>
      <c r="E1626">
        <v>315753.17240000004</v>
      </c>
      <c r="F1626">
        <v>28042575.832399998</v>
      </c>
      <c r="G1626">
        <f t="shared" si="50"/>
        <v>0.96477225700067382</v>
      </c>
      <c r="H1626">
        <f t="shared" si="51"/>
        <v>0.82479411442926986</v>
      </c>
    </row>
    <row r="1627" spans="1:8" x14ac:dyDescent="0.25">
      <c r="A1627" s="5">
        <v>43466</v>
      </c>
      <c r="B1627">
        <v>29099084.195</v>
      </c>
      <c r="C1627">
        <v>4721138.96</v>
      </c>
      <c r="D1627">
        <v>23056405.760000002</v>
      </c>
      <c r="E1627">
        <v>319137.20240000001</v>
      </c>
      <c r="F1627">
        <v>28096681.922399998</v>
      </c>
      <c r="G1627">
        <f t="shared" si="50"/>
        <v>0.9655521024001078</v>
      </c>
      <c r="H1627">
        <f t="shared" si="51"/>
        <v>0.82060955893935461</v>
      </c>
    </row>
    <row r="1628" spans="1:8" x14ac:dyDescent="0.25">
      <c r="A1628" s="5">
        <v>43467</v>
      </c>
      <c r="B1628">
        <v>29347355.925000001</v>
      </c>
      <c r="C1628">
        <v>4858761.46</v>
      </c>
      <c r="D1628">
        <v>22996270.549999997</v>
      </c>
      <c r="E1628">
        <v>324305.80800000002</v>
      </c>
      <c r="F1628">
        <v>28179337.818</v>
      </c>
      <c r="G1628">
        <f t="shared" si="50"/>
        <v>0.96020022689659046</v>
      </c>
      <c r="H1628">
        <f t="shared" si="51"/>
        <v>0.8160685215005572</v>
      </c>
    </row>
    <row r="1629" spans="1:8" x14ac:dyDescent="0.25">
      <c r="A1629" s="5">
        <v>43468</v>
      </c>
      <c r="B1629">
        <v>30192566.77</v>
      </c>
      <c r="C1629">
        <v>5022264.96</v>
      </c>
      <c r="D1629">
        <v>23250755.149999999</v>
      </c>
      <c r="E1629">
        <v>332746.69439999998</v>
      </c>
      <c r="F1629">
        <v>28605766.804400001</v>
      </c>
      <c r="G1629">
        <f t="shared" si="50"/>
        <v>0.94744401899686526</v>
      </c>
      <c r="H1629">
        <f t="shared" si="51"/>
        <v>0.81279957670715819</v>
      </c>
    </row>
    <row r="1630" spans="1:8" x14ac:dyDescent="0.25">
      <c r="A1630" s="5">
        <v>43469</v>
      </c>
      <c r="B1630">
        <v>31374855.364999998</v>
      </c>
      <c r="C1630">
        <v>5238574.51</v>
      </c>
      <c r="D1630">
        <v>23952375.970000003</v>
      </c>
      <c r="E1630">
        <v>349325.10739999992</v>
      </c>
      <c r="F1630">
        <v>29540275.587399997</v>
      </c>
      <c r="G1630">
        <f t="shared" si="50"/>
        <v>0.94152706821251031</v>
      </c>
      <c r="H1630">
        <f t="shared" si="51"/>
        <v>0.81083793206778898</v>
      </c>
    </row>
    <row r="1631" spans="1:8" x14ac:dyDescent="0.25">
      <c r="A1631" s="5">
        <v>43470</v>
      </c>
      <c r="B1631">
        <v>32606883.870000001</v>
      </c>
      <c r="C1631">
        <v>5497282.96</v>
      </c>
      <c r="D1631">
        <v>24882184.249999996</v>
      </c>
      <c r="E1631">
        <v>380544.08240000001</v>
      </c>
      <c r="F1631">
        <v>30760011.292399999</v>
      </c>
      <c r="G1631">
        <f t="shared" si="50"/>
        <v>0.94335942726194644</v>
      </c>
      <c r="H1631">
        <f t="shared" si="51"/>
        <v>0.80891336526094637</v>
      </c>
    </row>
    <row r="1632" spans="1:8" x14ac:dyDescent="0.25">
      <c r="A1632" s="5">
        <v>43471</v>
      </c>
      <c r="B1632">
        <v>33877581.509999998</v>
      </c>
      <c r="C1632">
        <v>5787520.6600000001</v>
      </c>
      <c r="D1632">
        <v>25888340.25</v>
      </c>
      <c r="E1632">
        <v>424116.57759999996</v>
      </c>
      <c r="F1632">
        <v>32099977.487600002</v>
      </c>
      <c r="G1632">
        <f t="shared" si="50"/>
        <v>0.94752860318924237</v>
      </c>
      <c r="H1632">
        <f t="shared" si="51"/>
        <v>0.80649091607620238</v>
      </c>
    </row>
    <row r="1633" spans="1:8" x14ac:dyDescent="0.25">
      <c r="A1633" s="5">
        <v>43472</v>
      </c>
      <c r="B1633">
        <v>35148624.555</v>
      </c>
      <c r="C1633">
        <v>6060584.0099999998</v>
      </c>
      <c r="D1633">
        <v>26913562.27</v>
      </c>
      <c r="E1633">
        <v>470354.15159999998</v>
      </c>
      <c r="F1633">
        <v>33444500.431599997</v>
      </c>
      <c r="G1633">
        <f t="shared" si="50"/>
        <v>0.95151661992538528</v>
      </c>
      <c r="H1633">
        <f t="shared" si="51"/>
        <v>0.80472310612152997</v>
      </c>
    </row>
    <row r="1634" spans="1:8" x14ac:dyDescent="0.25">
      <c r="A1634" s="5">
        <v>43473</v>
      </c>
      <c r="B1634">
        <v>36410743.009999998</v>
      </c>
      <c r="C1634">
        <v>6340097.6099999994</v>
      </c>
      <c r="D1634">
        <v>27954754.169999998</v>
      </c>
      <c r="E1634">
        <v>509129.32329999999</v>
      </c>
      <c r="F1634">
        <v>34803981.103299998</v>
      </c>
      <c r="G1634">
        <f t="shared" si="50"/>
        <v>0.95587121344217796</v>
      </c>
      <c r="H1634">
        <f t="shared" si="51"/>
        <v>0.80320564728008714</v>
      </c>
    </row>
    <row r="1635" spans="1:8" x14ac:dyDescent="0.25">
      <c r="A1635" s="5">
        <v>43474</v>
      </c>
      <c r="B1635">
        <v>37662930.935000002</v>
      </c>
      <c r="C1635">
        <v>6646219.1100000003</v>
      </c>
      <c r="D1635">
        <v>28984955.109999999</v>
      </c>
      <c r="E1635">
        <v>530883.92349999992</v>
      </c>
      <c r="F1635">
        <v>36162058.1435</v>
      </c>
      <c r="G1635">
        <f t="shared" si="50"/>
        <v>0.96014986740967501</v>
      </c>
      <c r="H1635">
        <f t="shared" si="51"/>
        <v>0.80152946480481069</v>
      </c>
    </row>
    <row r="1636" spans="1:8" x14ac:dyDescent="0.25">
      <c r="A1636" s="5">
        <v>43475</v>
      </c>
      <c r="B1636">
        <v>38919949.475000001</v>
      </c>
      <c r="C1636">
        <v>6953112.4100000001</v>
      </c>
      <c r="D1636">
        <v>30022420.399999999</v>
      </c>
      <c r="E1636">
        <v>545143.82850000006</v>
      </c>
      <c r="F1636">
        <v>37520676.638499998</v>
      </c>
      <c r="G1636">
        <f t="shared" si="50"/>
        <v>0.96404741384880732</v>
      </c>
      <c r="H1636">
        <f t="shared" si="51"/>
        <v>0.80015668931711026</v>
      </c>
    </row>
    <row r="1637" spans="1:8" x14ac:dyDescent="0.25">
      <c r="A1637" s="5">
        <v>43476</v>
      </c>
      <c r="B1637">
        <v>40187356.950000003</v>
      </c>
      <c r="C1637">
        <v>7274850.1600000001</v>
      </c>
      <c r="D1637">
        <v>31072208.169999998</v>
      </c>
      <c r="E1637">
        <v>561539.65949999995</v>
      </c>
      <c r="F1637">
        <v>38908597.989500001</v>
      </c>
      <c r="G1637">
        <f t="shared" si="50"/>
        <v>0.96818006812214596</v>
      </c>
      <c r="H1637">
        <f t="shared" si="51"/>
        <v>0.798594906410795</v>
      </c>
    </row>
    <row r="1638" spans="1:8" x14ac:dyDescent="0.25">
      <c r="A1638" s="5">
        <v>43477</v>
      </c>
      <c r="B1638">
        <v>41440011.359999999</v>
      </c>
      <c r="C1638">
        <v>7595221.0099999998</v>
      </c>
      <c r="D1638">
        <v>32099854.969999999</v>
      </c>
      <c r="E1638">
        <v>577263.97450000001</v>
      </c>
      <c r="F1638">
        <v>40272339.954499997</v>
      </c>
      <c r="G1638">
        <f t="shared" si="50"/>
        <v>0.97182260894293337</v>
      </c>
      <c r="H1638">
        <f t="shared" si="51"/>
        <v>0.79706952728017955</v>
      </c>
    </row>
    <row r="1639" spans="1:8" x14ac:dyDescent="0.25">
      <c r="A1639" s="5">
        <v>43478</v>
      </c>
      <c r="B1639">
        <v>42673021.104999997</v>
      </c>
      <c r="C1639">
        <v>7919668.2599999998</v>
      </c>
      <c r="D1639">
        <v>33120861.780000001</v>
      </c>
      <c r="E1639">
        <v>594340.15950000007</v>
      </c>
      <c r="F1639">
        <v>41634870.199499995</v>
      </c>
      <c r="G1639">
        <f t="shared" si="50"/>
        <v>0.97567196137940271</v>
      </c>
      <c r="H1639">
        <f t="shared" si="51"/>
        <v>0.79550774678283398</v>
      </c>
    </row>
    <row r="1640" spans="1:8" x14ac:dyDescent="0.25">
      <c r="A1640" s="5">
        <v>43479</v>
      </c>
      <c r="B1640">
        <v>43917190.850000001</v>
      </c>
      <c r="C1640">
        <v>8235383.1099999994</v>
      </c>
      <c r="D1640">
        <v>34172985.469999999</v>
      </c>
      <c r="E1640">
        <v>611757.24100000004</v>
      </c>
      <c r="F1640">
        <v>43020125.821000002</v>
      </c>
      <c r="G1640">
        <f t="shared" si="50"/>
        <v>0.97957371563076656</v>
      </c>
      <c r="H1640">
        <f t="shared" si="51"/>
        <v>0.79434880344582048</v>
      </c>
    </row>
    <row r="1641" spans="1:8" x14ac:dyDescent="0.25">
      <c r="A1641" s="5">
        <v>43480</v>
      </c>
      <c r="B1641">
        <v>45171577.859999999</v>
      </c>
      <c r="C1641">
        <v>8539189.7100000009</v>
      </c>
      <c r="D1641">
        <v>35243214.759999998</v>
      </c>
      <c r="E1641">
        <v>624162.47629999998</v>
      </c>
      <c r="F1641">
        <v>44406566.9463</v>
      </c>
      <c r="G1641">
        <f t="shared" si="50"/>
        <v>0.98306433049403341</v>
      </c>
      <c r="H1641">
        <f t="shared" si="51"/>
        <v>0.79364871422325745</v>
      </c>
    </row>
    <row r="1642" spans="1:8" x14ac:dyDescent="0.25">
      <c r="A1642" s="5">
        <v>43481</v>
      </c>
      <c r="B1642">
        <v>46407786.545000002</v>
      </c>
      <c r="C1642">
        <v>8841730.5600000005</v>
      </c>
      <c r="D1642">
        <v>36317004.969999999</v>
      </c>
      <c r="E1642">
        <v>635982.3003</v>
      </c>
      <c r="F1642">
        <v>45794717.830299996</v>
      </c>
      <c r="G1642">
        <f t="shared" si="50"/>
        <v>0.98678952907815298</v>
      </c>
      <c r="H1642">
        <f t="shared" si="51"/>
        <v>0.79303916894037318</v>
      </c>
    </row>
    <row r="1643" spans="1:8" x14ac:dyDescent="0.25">
      <c r="A1643" s="5">
        <v>43482</v>
      </c>
      <c r="B1643">
        <v>47642274.979999997</v>
      </c>
      <c r="C1643">
        <v>9140938.9100000001</v>
      </c>
      <c r="D1643">
        <v>37360700.43</v>
      </c>
      <c r="E1643">
        <v>652222.87930000003</v>
      </c>
      <c r="F1643">
        <v>47153862.219300002</v>
      </c>
      <c r="G1643">
        <f t="shared" si="50"/>
        <v>0.98974833252809546</v>
      </c>
      <c r="H1643">
        <f t="shared" si="51"/>
        <v>0.79231474733173235</v>
      </c>
    </row>
    <row r="1644" spans="1:8" x14ac:dyDescent="0.25">
      <c r="A1644" s="5">
        <v>43483</v>
      </c>
      <c r="B1644">
        <v>48793413.645000003</v>
      </c>
      <c r="C1644">
        <v>9447057.3100000005</v>
      </c>
      <c r="D1644">
        <v>38373605.200000003</v>
      </c>
      <c r="E1644">
        <v>667720.19219999993</v>
      </c>
      <c r="F1644">
        <v>48488382.702200003</v>
      </c>
      <c r="G1644">
        <f t="shared" si="50"/>
        <v>0.99374852218745602</v>
      </c>
      <c r="H1644">
        <f t="shared" si="51"/>
        <v>0.79139791969714279</v>
      </c>
    </row>
    <row r="1645" spans="1:8" x14ac:dyDescent="0.25">
      <c r="A1645" s="5">
        <v>43484</v>
      </c>
      <c r="B1645">
        <v>49996471.350000001</v>
      </c>
      <c r="C1645">
        <v>9737244.2100000009</v>
      </c>
      <c r="D1645">
        <v>39374630.82</v>
      </c>
      <c r="E1645">
        <v>683208.62939999998</v>
      </c>
      <c r="F1645">
        <v>49795083.659400009</v>
      </c>
      <c r="G1645">
        <f t="shared" si="50"/>
        <v>0.99597196191726856</v>
      </c>
      <c r="H1645">
        <f t="shared" si="51"/>
        <v>0.79073329988405594</v>
      </c>
    </row>
    <row r="1646" spans="1:8" x14ac:dyDescent="0.25">
      <c r="A1646" s="5">
        <v>43485</v>
      </c>
      <c r="B1646">
        <v>51209835.170000002</v>
      </c>
      <c r="C1646">
        <v>10048027.460000001</v>
      </c>
      <c r="D1646">
        <v>40387774.75</v>
      </c>
      <c r="E1646">
        <v>701135.43810000003</v>
      </c>
      <c r="F1646">
        <v>51136937.648099996</v>
      </c>
      <c r="G1646">
        <f t="shared" si="50"/>
        <v>0.99857649372121571</v>
      </c>
      <c r="H1646">
        <f t="shared" si="51"/>
        <v>0.78979650732958229</v>
      </c>
    </row>
    <row r="1647" spans="1:8" x14ac:dyDescent="0.25">
      <c r="A1647" s="5">
        <v>43486</v>
      </c>
      <c r="B1647">
        <v>52423335.505000003</v>
      </c>
      <c r="C1647">
        <v>10354802.710000001</v>
      </c>
      <c r="D1647">
        <v>41421965.459999993</v>
      </c>
      <c r="E1647">
        <v>723300.29610000004</v>
      </c>
      <c r="F1647">
        <v>52500068.4661</v>
      </c>
      <c r="G1647">
        <f t="shared" si="50"/>
        <v>1.0014637176433132</v>
      </c>
      <c r="H1647">
        <f t="shared" si="51"/>
        <v>0.78898878935265981</v>
      </c>
    </row>
    <row r="1648" spans="1:8" x14ac:dyDescent="0.25">
      <c r="A1648" s="5">
        <v>43487</v>
      </c>
      <c r="B1648">
        <v>53604671.534999996</v>
      </c>
      <c r="C1648">
        <v>10654467.359999999</v>
      </c>
      <c r="D1648">
        <v>42416526.759999998</v>
      </c>
      <c r="E1648">
        <v>744696.03560000006</v>
      </c>
      <c r="F1648">
        <v>53815690.155599996</v>
      </c>
      <c r="G1648">
        <f t="shared" si="50"/>
        <v>1.0039365714695634</v>
      </c>
      <c r="H1648">
        <f t="shared" si="51"/>
        <v>0.78818141395862384</v>
      </c>
    </row>
    <row r="1649" spans="1:8" x14ac:dyDescent="0.25">
      <c r="A1649" s="5">
        <v>43488</v>
      </c>
      <c r="B1649">
        <v>54833690.450000003</v>
      </c>
      <c r="C1649">
        <v>10935902.91</v>
      </c>
      <c r="D1649">
        <v>43521426.299999997</v>
      </c>
      <c r="E1649">
        <v>764383.41409999994</v>
      </c>
      <c r="F1649">
        <v>55221712.6241</v>
      </c>
      <c r="G1649">
        <f t="shared" si="50"/>
        <v>1.0070763461462404</v>
      </c>
      <c r="H1649">
        <f t="shared" si="51"/>
        <v>0.78812163245017264</v>
      </c>
    </row>
    <row r="1650" spans="1:8" x14ac:dyDescent="0.25">
      <c r="A1650" s="5">
        <v>43489</v>
      </c>
      <c r="B1650">
        <v>56029588.215000004</v>
      </c>
      <c r="C1650">
        <v>11212354.41</v>
      </c>
      <c r="D1650">
        <v>44599264.399999999</v>
      </c>
      <c r="E1650">
        <v>781560.54310000001</v>
      </c>
      <c r="F1650">
        <v>56593179.353100002</v>
      </c>
      <c r="G1650">
        <f t="shared" si="50"/>
        <v>1.0100588127818708</v>
      </c>
      <c r="H1650">
        <f t="shared" si="51"/>
        <v>0.7880678362622684</v>
      </c>
    </row>
    <row r="1651" spans="1:8" x14ac:dyDescent="0.25">
      <c r="A1651" s="5">
        <v>43490</v>
      </c>
      <c r="B1651">
        <v>57229201.914999999</v>
      </c>
      <c r="C1651">
        <v>11494788.91</v>
      </c>
      <c r="D1651">
        <v>45649761.479999997</v>
      </c>
      <c r="E1651">
        <v>797791.96329999994</v>
      </c>
      <c r="F1651">
        <v>57942342.353299998</v>
      </c>
      <c r="G1651">
        <f t="shared" si="50"/>
        <v>1.0124611284875018</v>
      </c>
      <c r="H1651">
        <f t="shared" si="51"/>
        <v>0.78784805076835318</v>
      </c>
    </row>
    <row r="1652" spans="1:8" x14ac:dyDescent="0.25">
      <c r="A1652" s="5">
        <v>43491</v>
      </c>
      <c r="B1652">
        <v>58457577.045000002</v>
      </c>
      <c r="C1652">
        <v>11794696.210000001</v>
      </c>
      <c r="D1652">
        <v>46717621.990000002</v>
      </c>
      <c r="E1652">
        <v>816734.33510000003</v>
      </c>
      <c r="F1652">
        <v>59329052.535100006</v>
      </c>
      <c r="G1652">
        <f t="shared" si="50"/>
        <v>1.0149078277642118</v>
      </c>
      <c r="H1652">
        <f t="shared" si="51"/>
        <v>0.78743246341851014</v>
      </c>
    </row>
    <row r="1653" spans="1:8" x14ac:dyDescent="0.25">
      <c r="A1653" s="5">
        <v>43492</v>
      </c>
      <c r="B1653">
        <v>59708908.615000002</v>
      </c>
      <c r="C1653">
        <v>12103334.109999999</v>
      </c>
      <c r="D1653">
        <v>47814943.839999996</v>
      </c>
      <c r="E1653">
        <v>835668.19129999995</v>
      </c>
      <c r="F1653">
        <v>60753946.1413</v>
      </c>
      <c r="G1653">
        <f t="shared" si="50"/>
        <v>1.0175022044539173</v>
      </c>
      <c r="H1653">
        <f t="shared" si="51"/>
        <v>0.78702614195287335</v>
      </c>
    </row>
    <row r="1654" spans="1:8" x14ac:dyDescent="0.25">
      <c r="A1654" s="5">
        <v>43493</v>
      </c>
      <c r="B1654">
        <v>60909991.57</v>
      </c>
      <c r="C1654">
        <v>12406120.109999999</v>
      </c>
      <c r="D1654">
        <v>48912036.609999999</v>
      </c>
      <c r="E1654">
        <v>852434.88930000004</v>
      </c>
      <c r="F1654">
        <v>62170591.609300002</v>
      </c>
      <c r="G1654">
        <f t="shared" si="50"/>
        <v>1.0206961125228735</v>
      </c>
      <c r="H1654">
        <f t="shared" si="51"/>
        <v>0.78673912124528222</v>
      </c>
    </row>
    <row r="1655" spans="1:8" x14ac:dyDescent="0.25">
      <c r="A1655" s="5">
        <v>43494</v>
      </c>
      <c r="B1655">
        <v>62061217.869999997</v>
      </c>
      <c r="C1655">
        <v>12710858.66</v>
      </c>
      <c r="D1655">
        <v>49963126.350000001</v>
      </c>
      <c r="E1655">
        <v>866358.72530000005</v>
      </c>
      <c r="F1655">
        <v>63540343.735300004</v>
      </c>
      <c r="G1655">
        <f t="shared" si="50"/>
        <v>1.0238333361165799</v>
      </c>
      <c r="H1655">
        <f t="shared" si="51"/>
        <v>0.78632131041247189</v>
      </c>
    </row>
    <row r="1656" spans="1:8" x14ac:dyDescent="0.25">
      <c r="A1656" s="5">
        <v>43495</v>
      </c>
      <c r="B1656">
        <v>63211736.049999997</v>
      </c>
      <c r="C1656">
        <v>12997270.66</v>
      </c>
      <c r="D1656">
        <v>50997679.269999996</v>
      </c>
      <c r="E1656">
        <v>879892.62509999995</v>
      </c>
      <c r="F1656">
        <v>64874842.555100001</v>
      </c>
      <c r="G1656">
        <f t="shared" si="50"/>
        <v>1.0263100906417837</v>
      </c>
      <c r="H1656">
        <f t="shared" si="51"/>
        <v>0.78609330306561054</v>
      </c>
    </row>
    <row r="1657" spans="1:8" x14ac:dyDescent="0.25">
      <c r="A1657" s="5">
        <v>43496</v>
      </c>
      <c r="B1657">
        <v>64366074.435000002</v>
      </c>
      <c r="C1657">
        <v>13278122.66</v>
      </c>
      <c r="D1657">
        <v>52072236.570000008</v>
      </c>
      <c r="E1657">
        <v>892351.49910000002</v>
      </c>
      <c r="F1657">
        <v>66242710.729099996</v>
      </c>
      <c r="G1657">
        <f t="shared" si="50"/>
        <v>1.0291556741742129</v>
      </c>
      <c r="H1657">
        <f t="shared" si="51"/>
        <v>0.78608251378706051</v>
      </c>
    </row>
    <row r="1658" spans="1:8" x14ac:dyDescent="0.25">
      <c r="A1658" s="5">
        <v>43497</v>
      </c>
      <c r="B1658">
        <v>65530220.435000002</v>
      </c>
      <c r="C1658">
        <v>13557964.810000001</v>
      </c>
      <c r="D1658">
        <v>53112562.350000001</v>
      </c>
      <c r="E1658">
        <v>908016.89870000002</v>
      </c>
      <c r="F1658">
        <v>67578544.058699995</v>
      </c>
      <c r="G1658">
        <f t="shared" si="50"/>
        <v>1.0312576946957128</v>
      </c>
      <c r="H1658">
        <f t="shared" si="51"/>
        <v>0.78593824548610325</v>
      </c>
    </row>
    <row r="1659" spans="1:8" x14ac:dyDescent="0.25">
      <c r="A1659" s="5">
        <v>43498</v>
      </c>
      <c r="B1659">
        <v>66719821.590000004</v>
      </c>
      <c r="C1659">
        <v>13846657.16</v>
      </c>
      <c r="D1659">
        <v>54187449.380000003</v>
      </c>
      <c r="E1659">
        <v>925006.78629999992</v>
      </c>
      <c r="F1659">
        <v>68959113.326299995</v>
      </c>
      <c r="G1659">
        <f t="shared" si="50"/>
        <v>1.0335626157704776</v>
      </c>
      <c r="H1659">
        <f t="shared" si="51"/>
        <v>0.78579098202142494</v>
      </c>
    </row>
    <row r="1660" spans="1:8" x14ac:dyDescent="0.25">
      <c r="A1660" s="5">
        <v>43499</v>
      </c>
      <c r="B1660">
        <v>67816958.814999998</v>
      </c>
      <c r="C1660">
        <v>14115695.109999999</v>
      </c>
      <c r="D1660">
        <v>55243460.439999998</v>
      </c>
      <c r="E1660">
        <v>940348.16300000018</v>
      </c>
      <c r="F1660">
        <v>70299503.713</v>
      </c>
      <c r="G1660">
        <f t="shared" si="50"/>
        <v>1.0366065500632697</v>
      </c>
      <c r="H1660">
        <f t="shared" si="51"/>
        <v>0.78583002044414441</v>
      </c>
    </row>
    <row r="1661" spans="1:8" x14ac:dyDescent="0.25">
      <c r="A1661" s="5">
        <v>43500</v>
      </c>
      <c r="B1661">
        <v>68800776.814999998</v>
      </c>
      <c r="C1661">
        <v>14369693.109999999</v>
      </c>
      <c r="D1661">
        <v>56227916.920000002</v>
      </c>
      <c r="E1661">
        <v>952634.53379999998</v>
      </c>
      <c r="F1661">
        <v>71550244.563800007</v>
      </c>
      <c r="G1661">
        <f t="shared" si="50"/>
        <v>1.0399627428072959</v>
      </c>
      <c r="H1661">
        <f t="shared" si="51"/>
        <v>0.78585219747030532</v>
      </c>
    </row>
    <row r="1662" spans="1:8" x14ac:dyDescent="0.25">
      <c r="A1662" s="5">
        <v>43501</v>
      </c>
      <c r="B1662">
        <v>69725425.894999996</v>
      </c>
      <c r="C1662">
        <v>14584966.01</v>
      </c>
      <c r="D1662">
        <v>57128199.829999998</v>
      </c>
      <c r="E1662">
        <v>965737.09009999991</v>
      </c>
      <c r="F1662">
        <v>72678902.930100009</v>
      </c>
      <c r="G1662">
        <f t="shared" si="50"/>
        <v>1.0423586804553575</v>
      </c>
      <c r="H1662">
        <f t="shared" si="51"/>
        <v>0.78603552787449027</v>
      </c>
    </row>
    <row r="1663" spans="1:8" x14ac:dyDescent="0.25">
      <c r="A1663" s="5">
        <v>43502</v>
      </c>
      <c r="B1663">
        <v>70715494.825000003</v>
      </c>
      <c r="C1663">
        <v>14789558.66</v>
      </c>
      <c r="D1663">
        <v>58014439.649999999</v>
      </c>
      <c r="E1663">
        <v>981273.41580000008</v>
      </c>
      <c r="F1663">
        <v>73785271.725799993</v>
      </c>
      <c r="G1663">
        <f t="shared" si="50"/>
        <v>1.0434102442243638</v>
      </c>
      <c r="H1663">
        <f t="shared" si="51"/>
        <v>0.78626043237453425</v>
      </c>
    </row>
    <row r="1664" spans="1:8" x14ac:dyDescent="0.25">
      <c r="A1664" s="5">
        <v>43503</v>
      </c>
      <c r="B1664">
        <v>71813326.355000004</v>
      </c>
      <c r="C1664">
        <v>14995264.76</v>
      </c>
      <c r="D1664">
        <v>58964946.459999993</v>
      </c>
      <c r="E1664">
        <v>997622.72400000005</v>
      </c>
      <c r="F1664">
        <v>74957833.943999991</v>
      </c>
      <c r="G1664">
        <f t="shared" si="50"/>
        <v>1.0437872432402799</v>
      </c>
      <c r="H1664">
        <f t="shared" si="51"/>
        <v>0.78664154708701861</v>
      </c>
    </row>
    <row r="1665" spans="1:8" x14ac:dyDescent="0.25">
      <c r="A1665" s="5">
        <v>43504</v>
      </c>
      <c r="B1665">
        <v>72995470.364999995</v>
      </c>
      <c r="C1665">
        <v>15237611.559999999</v>
      </c>
      <c r="D1665">
        <v>60028432.960000008</v>
      </c>
      <c r="E1665">
        <v>1010628.3435</v>
      </c>
      <c r="F1665">
        <v>76276672.863499999</v>
      </c>
      <c r="G1665">
        <f t="shared" si="50"/>
        <v>1.0449507686174633</v>
      </c>
      <c r="H1665">
        <f t="shared" si="51"/>
        <v>0.786982844249423</v>
      </c>
    </row>
    <row r="1666" spans="1:8" x14ac:dyDescent="0.25">
      <c r="A1666" s="5">
        <v>43505</v>
      </c>
      <c r="B1666">
        <v>74161028.084999993</v>
      </c>
      <c r="C1666">
        <v>15516892.809999999</v>
      </c>
      <c r="D1666">
        <v>61051362.68</v>
      </c>
      <c r="E1666">
        <v>1025533.0432</v>
      </c>
      <c r="F1666">
        <v>77593788.533199996</v>
      </c>
      <c r="G1666">
        <f t="shared" si="50"/>
        <v>1.0462879296153436</v>
      </c>
      <c r="H1666">
        <f t="shared" si="51"/>
        <v>0.78680734417134435</v>
      </c>
    </row>
    <row r="1667" spans="1:8" x14ac:dyDescent="0.25">
      <c r="A1667" s="5">
        <v>43506</v>
      </c>
      <c r="B1667">
        <v>75378542.700000003</v>
      </c>
      <c r="C1667">
        <v>15802786.809999999</v>
      </c>
      <c r="D1667">
        <v>62134012.060000002</v>
      </c>
      <c r="E1667">
        <v>1041208.8373</v>
      </c>
      <c r="F1667">
        <v>78978007.707299992</v>
      </c>
      <c r="G1667">
        <f t="shared" ref="G1667:G1730" si="52">IFERROR(F1667/B1667,"")</f>
        <v>1.0477518518980333</v>
      </c>
      <c r="H1667">
        <f t="shared" ref="H1667:H1730" si="53">IFERROR(D1667/F1667,"")</f>
        <v>0.78672549313062645</v>
      </c>
    </row>
    <row r="1668" spans="1:8" x14ac:dyDescent="0.25">
      <c r="A1668" s="5">
        <v>43507</v>
      </c>
      <c r="B1668">
        <v>76596791.575000003</v>
      </c>
      <c r="C1668">
        <v>16100379.359999999</v>
      </c>
      <c r="D1668">
        <v>63245317.349999994</v>
      </c>
      <c r="E1668">
        <v>1056730.5643</v>
      </c>
      <c r="F1668">
        <v>80402427.274300009</v>
      </c>
      <c r="G1668">
        <f t="shared" si="52"/>
        <v>1.0496840092260744</v>
      </c>
      <c r="H1668">
        <f t="shared" si="53"/>
        <v>0.78660955264737198</v>
      </c>
    </row>
    <row r="1669" spans="1:8" x14ac:dyDescent="0.25">
      <c r="A1669" s="5">
        <v>43508</v>
      </c>
      <c r="B1669">
        <v>77811842.629999995</v>
      </c>
      <c r="C1669">
        <v>16388528.210000001</v>
      </c>
      <c r="D1669">
        <v>64371785.340000004</v>
      </c>
      <c r="E1669">
        <v>1071958.0108</v>
      </c>
      <c r="F1669">
        <v>81832271.560800001</v>
      </c>
      <c r="G1669">
        <f t="shared" si="52"/>
        <v>1.0516685994690729</v>
      </c>
      <c r="H1669">
        <f t="shared" si="53"/>
        <v>0.78663080117692752</v>
      </c>
    </row>
    <row r="1670" spans="1:8" x14ac:dyDescent="0.25">
      <c r="A1670" s="5">
        <v>43509</v>
      </c>
      <c r="B1670">
        <v>78983016.625</v>
      </c>
      <c r="C1670">
        <v>16694308.960000001</v>
      </c>
      <c r="D1670">
        <v>65438424.82</v>
      </c>
      <c r="E1670">
        <v>1089097.3944999999</v>
      </c>
      <c r="F1670">
        <v>83221831.174500003</v>
      </c>
      <c r="G1670">
        <f t="shared" si="52"/>
        <v>1.0536674177643186</v>
      </c>
      <c r="H1670">
        <f t="shared" si="53"/>
        <v>0.78631320527889303</v>
      </c>
    </row>
    <row r="1671" spans="1:8" x14ac:dyDescent="0.25">
      <c r="A1671" s="5">
        <v>43510</v>
      </c>
      <c r="B1671">
        <v>80132158.049999997</v>
      </c>
      <c r="C1671">
        <v>16992145.259999998</v>
      </c>
      <c r="D1671">
        <v>66453076.719999999</v>
      </c>
      <c r="E1671">
        <v>1109453.7190999999</v>
      </c>
      <c r="F1671">
        <v>84554675.699100003</v>
      </c>
      <c r="G1671">
        <f t="shared" si="52"/>
        <v>1.0551902975873992</v>
      </c>
      <c r="H1671">
        <f t="shared" si="53"/>
        <v>0.78591841516231287</v>
      </c>
    </row>
    <row r="1672" spans="1:8" x14ac:dyDescent="0.25">
      <c r="A1672" s="5">
        <v>43511</v>
      </c>
      <c r="B1672">
        <v>81315040.325000003</v>
      </c>
      <c r="C1672">
        <v>17302760.16</v>
      </c>
      <c r="D1672">
        <v>67463762.530000001</v>
      </c>
      <c r="E1672">
        <v>1128473.7861000001</v>
      </c>
      <c r="F1672">
        <v>85894996.476100013</v>
      </c>
      <c r="G1672">
        <f t="shared" si="52"/>
        <v>1.0563236042532211</v>
      </c>
      <c r="H1672">
        <f t="shared" si="53"/>
        <v>0.78542133183242591</v>
      </c>
    </row>
    <row r="1673" spans="1:8" x14ac:dyDescent="0.25">
      <c r="A1673" s="5">
        <v>43512</v>
      </c>
      <c r="B1673">
        <v>82567165.625</v>
      </c>
      <c r="C1673">
        <v>17623886.210000001</v>
      </c>
      <c r="D1673">
        <v>68548218.060000002</v>
      </c>
      <c r="E1673">
        <v>1148146.2032999999</v>
      </c>
      <c r="F1673">
        <v>87320250.473299995</v>
      </c>
      <c r="G1673">
        <f t="shared" si="52"/>
        <v>1.0575662833079114</v>
      </c>
      <c r="H1673">
        <f t="shared" si="53"/>
        <v>0.78502085929036658</v>
      </c>
    </row>
    <row r="1674" spans="1:8" x14ac:dyDescent="0.25">
      <c r="A1674" s="5">
        <v>43513</v>
      </c>
      <c r="B1674">
        <v>83770810.010000005</v>
      </c>
      <c r="C1674">
        <v>17938723.41</v>
      </c>
      <c r="D1674">
        <v>69596061.960000008</v>
      </c>
      <c r="E1674">
        <v>1165587.2449</v>
      </c>
      <c r="F1674">
        <v>88700372.614899993</v>
      </c>
      <c r="G1674">
        <f t="shared" si="52"/>
        <v>1.0588458271361054</v>
      </c>
      <c r="H1674">
        <f t="shared" si="53"/>
        <v>0.78461972490416776</v>
      </c>
    </row>
    <row r="1675" spans="1:8" x14ac:dyDescent="0.25">
      <c r="A1675" s="5">
        <v>43514</v>
      </c>
      <c r="B1675">
        <v>84905491.950000003</v>
      </c>
      <c r="C1675">
        <v>18247465.460000001</v>
      </c>
      <c r="D1675">
        <v>70645588.640000001</v>
      </c>
      <c r="E1675">
        <v>1182098.1832999999</v>
      </c>
      <c r="F1675">
        <v>90075152.283299997</v>
      </c>
      <c r="G1675">
        <f t="shared" si="52"/>
        <v>1.0608872313742008</v>
      </c>
      <c r="H1675">
        <f t="shared" si="53"/>
        <v>0.78429607776636256</v>
      </c>
    </row>
    <row r="1676" spans="1:8" x14ac:dyDescent="0.25">
      <c r="A1676" s="5">
        <v>43515</v>
      </c>
      <c r="B1676">
        <v>86063780.840000004</v>
      </c>
      <c r="C1676">
        <v>18560442.41</v>
      </c>
      <c r="D1676">
        <v>71653004.600000009</v>
      </c>
      <c r="E1676">
        <v>1200683.7883000001</v>
      </c>
      <c r="F1676">
        <v>91414130.798299998</v>
      </c>
      <c r="G1676">
        <f t="shared" si="52"/>
        <v>1.0621672660215422</v>
      </c>
      <c r="H1676">
        <f t="shared" si="53"/>
        <v>0.78382853913579542</v>
      </c>
    </row>
    <row r="1677" spans="1:8" x14ac:dyDescent="0.25">
      <c r="A1677" s="5">
        <v>43516</v>
      </c>
      <c r="B1677">
        <v>87256039.700000003</v>
      </c>
      <c r="C1677">
        <v>18863619.309999999</v>
      </c>
      <c r="D1677">
        <v>72686836.49000001</v>
      </c>
      <c r="E1677">
        <v>1219153.6853</v>
      </c>
      <c r="F1677">
        <v>92769609.485300004</v>
      </c>
      <c r="G1677">
        <f t="shared" si="52"/>
        <v>1.0631884028229623</v>
      </c>
      <c r="H1677">
        <f t="shared" si="53"/>
        <v>0.78351991447714076</v>
      </c>
    </row>
    <row r="1678" spans="1:8" x14ac:dyDescent="0.25">
      <c r="A1678" s="5">
        <v>43517</v>
      </c>
      <c r="B1678">
        <v>88438357.409999996</v>
      </c>
      <c r="C1678">
        <v>19165814.66</v>
      </c>
      <c r="D1678">
        <v>73742916.079999998</v>
      </c>
      <c r="E1678">
        <v>1241388.165</v>
      </c>
      <c r="F1678">
        <v>94150118.905000001</v>
      </c>
      <c r="G1678">
        <f t="shared" si="52"/>
        <v>1.0645846628349314</v>
      </c>
      <c r="H1678">
        <f t="shared" si="53"/>
        <v>0.78324825223437666</v>
      </c>
    </row>
    <row r="1679" spans="1:8" x14ac:dyDescent="0.25">
      <c r="A1679" s="5">
        <v>43518</v>
      </c>
      <c r="B1679">
        <v>89594651.489999995</v>
      </c>
      <c r="C1679">
        <v>19468946.059999999</v>
      </c>
      <c r="D1679">
        <v>74787564.620000005</v>
      </c>
      <c r="E1679">
        <v>1262596.9978</v>
      </c>
      <c r="F1679">
        <v>95519107.6778</v>
      </c>
      <c r="G1679">
        <f t="shared" si="52"/>
        <v>1.0661251100291544</v>
      </c>
      <c r="H1679">
        <f t="shared" si="53"/>
        <v>0.78295920510762584</v>
      </c>
    </row>
    <row r="1680" spans="1:8" x14ac:dyDescent="0.25">
      <c r="A1680" s="5">
        <v>43519</v>
      </c>
      <c r="B1680">
        <v>90805552.775000006</v>
      </c>
      <c r="C1680">
        <v>19770111.710000001</v>
      </c>
      <c r="D1680">
        <v>75837701.180000007</v>
      </c>
      <c r="E1680">
        <v>1281966.1868</v>
      </c>
      <c r="F1680">
        <v>96889779.076800004</v>
      </c>
      <c r="G1680">
        <f t="shared" si="52"/>
        <v>1.0670028001137291</v>
      </c>
      <c r="H1680">
        <f t="shared" si="53"/>
        <v>0.78272137580050627</v>
      </c>
    </row>
    <row r="1681" spans="1:8" x14ac:dyDescent="0.25">
      <c r="A1681" s="5">
        <v>43520</v>
      </c>
      <c r="B1681">
        <v>91956544.575000003</v>
      </c>
      <c r="C1681">
        <v>20098583.309999999</v>
      </c>
      <c r="D1681">
        <v>76852894.060000002</v>
      </c>
      <c r="E1681">
        <v>1300202.6597</v>
      </c>
      <c r="F1681">
        <v>98251680.029700011</v>
      </c>
      <c r="G1681">
        <f t="shared" si="52"/>
        <v>1.0684577208049144</v>
      </c>
      <c r="H1681">
        <f t="shared" si="53"/>
        <v>0.78220437591264114</v>
      </c>
    </row>
    <row r="1682" spans="1:8" x14ac:dyDescent="0.25">
      <c r="A1682" s="5">
        <v>43521</v>
      </c>
      <c r="B1682">
        <v>93130840.454999998</v>
      </c>
      <c r="C1682">
        <v>20408258.759999998</v>
      </c>
      <c r="D1682">
        <v>77876881.620000005</v>
      </c>
      <c r="E1682">
        <v>1318633.0509000001</v>
      </c>
      <c r="F1682">
        <v>99603773.430900007</v>
      </c>
      <c r="G1682">
        <f t="shared" si="52"/>
        <v>1.0695036460991423</v>
      </c>
      <c r="H1682">
        <f t="shared" si="53"/>
        <v>0.78186678011779331</v>
      </c>
    </row>
    <row r="1683" spans="1:8" x14ac:dyDescent="0.25">
      <c r="A1683" s="5">
        <v>43522</v>
      </c>
      <c r="B1683">
        <v>94232544.939999998</v>
      </c>
      <c r="C1683">
        <v>20713410.059999999</v>
      </c>
      <c r="D1683">
        <v>78853723.629999995</v>
      </c>
      <c r="E1683">
        <v>1333468.7709999999</v>
      </c>
      <c r="F1683">
        <v>100900602.46100001</v>
      </c>
      <c r="G1683">
        <f t="shared" si="52"/>
        <v>1.0707617259540823</v>
      </c>
      <c r="H1683">
        <f t="shared" si="53"/>
        <v>0.78149903674240651</v>
      </c>
    </row>
    <row r="1684" spans="1:8" x14ac:dyDescent="0.25">
      <c r="A1684" s="5">
        <v>43523</v>
      </c>
      <c r="B1684">
        <v>95292273.855000004</v>
      </c>
      <c r="C1684">
        <v>21008371.359999999</v>
      </c>
      <c r="D1684">
        <v>79797044.520000011</v>
      </c>
      <c r="E1684">
        <v>1350462.6752000002</v>
      </c>
      <c r="F1684">
        <v>102155878.55520001</v>
      </c>
      <c r="G1684">
        <f t="shared" si="52"/>
        <v>1.072026875029175</v>
      </c>
      <c r="H1684">
        <f t="shared" si="53"/>
        <v>0.781130226165904</v>
      </c>
    </row>
    <row r="1685" spans="1:8" x14ac:dyDescent="0.25">
      <c r="A1685" s="5">
        <v>43524</v>
      </c>
      <c r="B1685">
        <v>96401998.594999999</v>
      </c>
      <c r="C1685">
        <v>21312296.559999999</v>
      </c>
      <c r="D1685">
        <v>80740680.840000004</v>
      </c>
      <c r="E1685">
        <v>1369806.4162000001</v>
      </c>
      <c r="F1685">
        <v>103422783.81619999</v>
      </c>
      <c r="G1685">
        <f t="shared" si="52"/>
        <v>1.0728282123143049</v>
      </c>
      <c r="H1685">
        <f t="shared" si="53"/>
        <v>0.7806856271002145</v>
      </c>
    </row>
    <row r="1686" spans="1:8" x14ac:dyDescent="0.25">
      <c r="A1686" s="5">
        <v>43525</v>
      </c>
      <c r="B1686">
        <v>97515956.510000005</v>
      </c>
      <c r="C1686">
        <v>21609092.66</v>
      </c>
      <c r="D1686">
        <v>81728590.269999996</v>
      </c>
      <c r="E1686">
        <v>1386939.7487999999</v>
      </c>
      <c r="F1686">
        <v>104724622.67879999</v>
      </c>
      <c r="G1686">
        <f t="shared" si="52"/>
        <v>1.073922939658196</v>
      </c>
      <c r="H1686">
        <f t="shared" si="53"/>
        <v>0.78041427297063715</v>
      </c>
    </row>
    <row r="1687" spans="1:8" x14ac:dyDescent="0.25">
      <c r="A1687" s="5">
        <v>43526</v>
      </c>
      <c r="B1687">
        <v>98618300.894999996</v>
      </c>
      <c r="C1687">
        <v>21909283.210000001</v>
      </c>
      <c r="D1687">
        <v>82684770.189999998</v>
      </c>
      <c r="E1687">
        <v>1405588.9103999999</v>
      </c>
      <c r="F1687">
        <v>105999642.31039999</v>
      </c>
      <c r="G1687">
        <f t="shared" si="52"/>
        <v>1.0748475825319581</v>
      </c>
      <c r="H1687">
        <f t="shared" si="53"/>
        <v>0.78004763400873767</v>
      </c>
    </row>
    <row r="1688" spans="1:8" x14ac:dyDescent="0.25">
      <c r="A1688" s="5">
        <v>43527</v>
      </c>
      <c r="B1688">
        <v>99767710.045000002</v>
      </c>
      <c r="C1688">
        <v>22199169.41</v>
      </c>
      <c r="D1688">
        <v>83681837.829999998</v>
      </c>
      <c r="E1688">
        <v>1426457.7256</v>
      </c>
      <c r="F1688">
        <v>107307464.9656</v>
      </c>
      <c r="G1688">
        <f t="shared" si="52"/>
        <v>1.0755730979211531</v>
      </c>
      <c r="H1688">
        <f t="shared" si="53"/>
        <v>0.77983239895589962</v>
      </c>
    </row>
    <row r="1689" spans="1:8" x14ac:dyDescent="0.25">
      <c r="A1689" s="5">
        <v>43528</v>
      </c>
      <c r="B1689">
        <v>100893914.5</v>
      </c>
      <c r="C1689">
        <v>22469056.759999998</v>
      </c>
      <c r="D1689">
        <v>84703408.870000005</v>
      </c>
      <c r="E1689">
        <v>1444748.1637000002</v>
      </c>
      <c r="F1689">
        <v>108617213.79369999</v>
      </c>
      <c r="G1689">
        <f t="shared" si="52"/>
        <v>1.076548712892887</v>
      </c>
      <c r="H1689">
        <f t="shared" si="53"/>
        <v>0.7798341157128168</v>
      </c>
    </row>
    <row r="1690" spans="1:8" x14ac:dyDescent="0.25">
      <c r="A1690" s="5">
        <v>43529</v>
      </c>
      <c r="B1690">
        <v>102026694.515</v>
      </c>
      <c r="C1690">
        <v>22731829.210000001</v>
      </c>
      <c r="D1690">
        <v>85762978.510000005</v>
      </c>
      <c r="E1690">
        <v>1462698.9521999999</v>
      </c>
      <c r="F1690">
        <v>109957506.67219999</v>
      </c>
      <c r="G1690">
        <f t="shared" si="52"/>
        <v>1.0777327168629776</v>
      </c>
      <c r="H1690">
        <f t="shared" si="53"/>
        <v>0.77996474370478819</v>
      </c>
    </row>
    <row r="1691" spans="1:8" x14ac:dyDescent="0.25">
      <c r="A1691" s="5">
        <v>43530</v>
      </c>
      <c r="B1691">
        <v>103116723.30500001</v>
      </c>
      <c r="C1691">
        <v>22981166.609999999</v>
      </c>
      <c r="D1691">
        <v>86777831.859999999</v>
      </c>
      <c r="E1691">
        <v>1484474.2280000001</v>
      </c>
      <c r="F1691">
        <v>111243472.698</v>
      </c>
      <c r="G1691">
        <f t="shared" si="52"/>
        <v>1.0788111678933259</v>
      </c>
      <c r="H1691">
        <f t="shared" si="53"/>
        <v>0.78007122355467551</v>
      </c>
    </row>
    <row r="1692" spans="1:8" x14ac:dyDescent="0.25">
      <c r="A1692" s="5">
        <v>43531</v>
      </c>
      <c r="B1692">
        <v>104171476.03</v>
      </c>
      <c r="C1692">
        <v>23237284.859999999</v>
      </c>
      <c r="D1692">
        <v>87760531.50999999</v>
      </c>
      <c r="E1692">
        <v>1499335.4185000001</v>
      </c>
      <c r="F1692">
        <v>112497151.78849998</v>
      </c>
      <c r="G1692">
        <f t="shared" si="52"/>
        <v>1.0799227972550018</v>
      </c>
      <c r="H1692">
        <f t="shared" si="53"/>
        <v>0.78011336389203867</v>
      </c>
    </row>
    <row r="1693" spans="1:8" x14ac:dyDescent="0.25">
      <c r="A1693" s="5">
        <v>43532</v>
      </c>
      <c r="B1693">
        <v>105243508.22</v>
      </c>
      <c r="C1693">
        <v>23491965.91</v>
      </c>
      <c r="D1693">
        <v>88757883.170000002</v>
      </c>
      <c r="E1693">
        <v>1516676.2467000003</v>
      </c>
      <c r="F1693">
        <v>113766525.3267</v>
      </c>
      <c r="G1693">
        <f t="shared" si="52"/>
        <v>1.0809837799105249</v>
      </c>
      <c r="H1693">
        <f t="shared" si="53"/>
        <v>0.78017574075604912</v>
      </c>
    </row>
    <row r="1694" spans="1:8" x14ac:dyDescent="0.25">
      <c r="A1694" s="5">
        <v>43533</v>
      </c>
      <c r="B1694">
        <v>106314800.11</v>
      </c>
      <c r="C1694">
        <v>23734000.059999999</v>
      </c>
      <c r="D1694">
        <v>89741119.5</v>
      </c>
      <c r="E1694">
        <v>1531847.3825999999</v>
      </c>
      <c r="F1694">
        <v>115006966.9426</v>
      </c>
      <c r="G1694">
        <f t="shared" si="52"/>
        <v>1.081758765699663</v>
      </c>
      <c r="H1694">
        <f t="shared" si="53"/>
        <v>0.78031028802620117</v>
      </c>
    </row>
    <row r="1695" spans="1:8" x14ac:dyDescent="0.25">
      <c r="A1695" s="5">
        <v>43534</v>
      </c>
      <c r="B1695">
        <v>107403387.76000001</v>
      </c>
      <c r="C1695">
        <v>23976629.509999998</v>
      </c>
      <c r="D1695">
        <v>90762796.810000002</v>
      </c>
      <c r="E1695">
        <v>1546790.4082999998</v>
      </c>
      <c r="F1695">
        <v>116286216.72830002</v>
      </c>
      <c r="G1695">
        <f t="shared" si="52"/>
        <v>1.0827052959274366</v>
      </c>
      <c r="H1695">
        <f t="shared" si="53"/>
        <v>0.78051207927819266</v>
      </c>
    </row>
    <row r="1696" spans="1:8" x14ac:dyDescent="0.25">
      <c r="A1696" s="5">
        <v>43535</v>
      </c>
      <c r="B1696">
        <v>108479715.59899999</v>
      </c>
      <c r="C1696">
        <v>24234642.359999999</v>
      </c>
      <c r="D1696">
        <v>91765626.620000005</v>
      </c>
      <c r="E1696">
        <v>1558711.9162999999</v>
      </c>
      <c r="F1696">
        <v>117558980.89630002</v>
      </c>
      <c r="G1696">
        <f t="shared" si="52"/>
        <v>1.0836955116186138</v>
      </c>
      <c r="H1696">
        <f t="shared" si="53"/>
        <v>0.78059222630508684</v>
      </c>
    </row>
    <row r="1697" spans="1:8" x14ac:dyDescent="0.25">
      <c r="A1697" s="5">
        <v>43536</v>
      </c>
      <c r="B1697">
        <v>109546357.39399999</v>
      </c>
      <c r="C1697">
        <v>24482960.66</v>
      </c>
      <c r="D1697">
        <v>92796485.479999989</v>
      </c>
      <c r="E1697">
        <v>1570443.6721000001</v>
      </c>
      <c r="F1697">
        <v>118849889.81209999</v>
      </c>
      <c r="G1697">
        <f t="shared" si="52"/>
        <v>1.0849278117449259</v>
      </c>
      <c r="H1697">
        <f t="shared" si="53"/>
        <v>0.78078730764252224</v>
      </c>
    </row>
    <row r="1698" spans="1:8" x14ac:dyDescent="0.25">
      <c r="A1698" s="5">
        <v>43537</v>
      </c>
      <c r="B1698">
        <v>110584820.03899999</v>
      </c>
      <c r="C1698">
        <v>24755272.41</v>
      </c>
      <c r="D1698">
        <v>93775154.25</v>
      </c>
      <c r="E1698">
        <v>1585413.4192000001</v>
      </c>
      <c r="F1698">
        <v>120115840.07920001</v>
      </c>
      <c r="G1698">
        <f t="shared" si="52"/>
        <v>1.0861874173764421</v>
      </c>
      <c r="H1698">
        <f t="shared" si="53"/>
        <v>0.78070597673186215</v>
      </c>
    </row>
    <row r="1699" spans="1:8" x14ac:dyDescent="0.25">
      <c r="A1699" s="5">
        <v>43538</v>
      </c>
      <c r="B1699">
        <v>111568981.454</v>
      </c>
      <c r="C1699">
        <v>25031553.359999999</v>
      </c>
      <c r="D1699">
        <v>94711032.829999998</v>
      </c>
      <c r="E1699">
        <v>1602708.6157999998</v>
      </c>
      <c r="F1699">
        <v>121345294.80580001</v>
      </c>
      <c r="G1699">
        <f t="shared" si="52"/>
        <v>1.0876257291622833</v>
      </c>
      <c r="H1699">
        <f t="shared" si="53"/>
        <v>0.78050849010317824</v>
      </c>
    </row>
    <row r="1700" spans="1:8" x14ac:dyDescent="0.25">
      <c r="A1700" s="5">
        <v>43539</v>
      </c>
      <c r="B1700">
        <v>112570547.28899999</v>
      </c>
      <c r="C1700">
        <v>25301525.41</v>
      </c>
      <c r="D1700">
        <v>95604036.75</v>
      </c>
      <c r="E1700">
        <v>1619311.4738</v>
      </c>
      <c r="F1700">
        <v>122524873.63380001</v>
      </c>
      <c r="G1700">
        <f t="shared" si="52"/>
        <v>1.0884274491376904</v>
      </c>
      <c r="H1700">
        <f t="shared" si="53"/>
        <v>0.78028267987232947</v>
      </c>
    </row>
    <row r="1701" spans="1:8" x14ac:dyDescent="0.25">
      <c r="A1701" s="5">
        <v>43540</v>
      </c>
      <c r="B1701">
        <v>113547241.779</v>
      </c>
      <c r="C1701">
        <v>25576615.66</v>
      </c>
      <c r="D1701">
        <v>96483746.25999999</v>
      </c>
      <c r="E1701">
        <v>1636811.2932</v>
      </c>
      <c r="F1701">
        <v>123697173.2132</v>
      </c>
      <c r="G1701">
        <f t="shared" si="52"/>
        <v>1.0893895023355573</v>
      </c>
      <c r="H1701">
        <f t="shared" si="53"/>
        <v>0.77999960511388622</v>
      </c>
    </row>
    <row r="1702" spans="1:8" x14ac:dyDescent="0.25">
      <c r="A1702" s="5">
        <v>43541</v>
      </c>
      <c r="B1702">
        <v>114531638.52399999</v>
      </c>
      <c r="C1702">
        <v>25850036.960000001</v>
      </c>
      <c r="D1702">
        <v>97352328.280000001</v>
      </c>
      <c r="E1702">
        <v>1657919.7363</v>
      </c>
      <c r="F1702">
        <v>124860284.97630002</v>
      </c>
      <c r="G1702">
        <f t="shared" si="52"/>
        <v>1.0901816003456168</v>
      </c>
      <c r="H1702">
        <f t="shared" si="53"/>
        <v>0.77969010160819863</v>
      </c>
    </row>
    <row r="1703" spans="1:8" x14ac:dyDescent="0.25">
      <c r="A1703" s="5">
        <v>43542</v>
      </c>
      <c r="B1703">
        <v>115481165.624</v>
      </c>
      <c r="C1703">
        <v>26116973.460000001</v>
      </c>
      <c r="D1703">
        <v>98229870.599999994</v>
      </c>
      <c r="E1703">
        <v>1678705.9856999998</v>
      </c>
      <c r="F1703">
        <v>126025550.0457</v>
      </c>
      <c r="G1703">
        <f t="shared" si="52"/>
        <v>1.0913082610893616</v>
      </c>
      <c r="H1703">
        <f t="shared" si="53"/>
        <v>0.77944409339518372</v>
      </c>
    </row>
    <row r="1704" spans="1:8" x14ac:dyDescent="0.25">
      <c r="A1704" s="5">
        <v>43543</v>
      </c>
      <c r="B1704">
        <v>116426162.124</v>
      </c>
      <c r="C1704">
        <v>26373997.060000002</v>
      </c>
      <c r="D1704">
        <v>99075278.729999989</v>
      </c>
      <c r="E1704">
        <v>1701449.5840999999</v>
      </c>
      <c r="F1704">
        <v>127150725.3741</v>
      </c>
      <c r="G1704">
        <f t="shared" si="52"/>
        <v>1.0921147193590197</v>
      </c>
      <c r="H1704">
        <f t="shared" si="53"/>
        <v>0.77919554480324782</v>
      </c>
    </row>
    <row r="1705" spans="1:8" x14ac:dyDescent="0.25">
      <c r="A1705" s="5">
        <v>43544</v>
      </c>
      <c r="B1705">
        <v>117353811.00399999</v>
      </c>
      <c r="C1705">
        <v>26641190.060000002</v>
      </c>
      <c r="D1705">
        <v>99877990.00999999</v>
      </c>
      <c r="E1705">
        <v>1721764.1620999998</v>
      </c>
      <c r="F1705">
        <v>128240944.2321</v>
      </c>
      <c r="G1705">
        <f t="shared" si="52"/>
        <v>1.0927718762173724</v>
      </c>
      <c r="H1705">
        <f t="shared" si="53"/>
        <v>0.77883074401911279</v>
      </c>
    </row>
    <row r="1706" spans="1:8" x14ac:dyDescent="0.25">
      <c r="A1706" s="5">
        <v>43545</v>
      </c>
      <c r="B1706">
        <v>118230966.30399999</v>
      </c>
      <c r="C1706">
        <v>26906800.060000002</v>
      </c>
      <c r="D1706">
        <v>100702368.47</v>
      </c>
      <c r="E1706">
        <v>1744294.0671000001</v>
      </c>
      <c r="F1706">
        <v>129353462.59709999</v>
      </c>
      <c r="G1706">
        <f t="shared" si="52"/>
        <v>1.0940743076099151</v>
      </c>
      <c r="H1706">
        <f t="shared" si="53"/>
        <v>0.77850539481621628</v>
      </c>
    </row>
    <row r="1707" spans="1:8" x14ac:dyDescent="0.25">
      <c r="A1707" s="5">
        <v>43546</v>
      </c>
      <c r="B1707">
        <v>119098379.69499999</v>
      </c>
      <c r="C1707">
        <v>27171434.760000002</v>
      </c>
      <c r="D1707">
        <v>101485313.42999999</v>
      </c>
      <c r="E1707">
        <v>1768346.9345999998</v>
      </c>
      <c r="F1707">
        <v>130425095.12459999</v>
      </c>
      <c r="G1707">
        <f t="shared" si="52"/>
        <v>1.095103858327936</v>
      </c>
      <c r="H1707">
        <f t="shared" si="53"/>
        <v>0.77811186055143189</v>
      </c>
    </row>
    <row r="1708" spans="1:8" x14ac:dyDescent="0.25">
      <c r="A1708" s="5">
        <v>43547</v>
      </c>
      <c r="B1708">
        <v>119937316.565</v>
      </c>
      <c r="C1708">
        <v>27433517.759999998</v>
      </c>
      <c r="D1708">
        <v>102244730.06999999</v>
      </c>
      <c r="E1708">
        <v>1784674.0742000001</v>
      </c>
      <c r="F1708">
        <v>131462921.9042</v>
      </c>
      <c r="G1708">
        <f t="shared" si="52"/>
        <v>1.0960969085293293</v>
      </c>
      <c r="H1708">
        <f t="shared" si="53"/>
        <v>0.77774575970940329</v>
      </c>
    </row>
    <row r="1709" spans="1:8" x14ac:dyDescent="0.25">
      <c r="A1709" s="5">
        <v>43548</v>
      </c>
      <c r="B1709">
        <v>120710194.28</v>
      </c>
      <c r="C1709">
        <v>27690372.359999999</v>
      </c>
      <c r="D1709">
        <v>102977457.17</v>
      </c>
      <c r="E1709">
        <v>1801839.9006000001</v>
      </c>
      <c r="F1709">
        <v>132469669.43060002</v>
      </c>
      <c r="G1709">
        <f t="shared" si="52"/>
        <v>1.0974190723554191</v>
      </c>
      <c r="H1709">
        <f t="shared" si="53"/>
        <v>0.77736630288753916</v>
      </c>
    </row>
    <row r="1710" spans="1:8" x14ac:dyDescent="0.25">
      <c r="A1710" s="5">
        <v>43549</v>
      </c>
      <c r="B1710">
        <v>121428066.91</v>
      </c>
      <c r="C1710">
        <v>27926251.009999998</v>
      </c>
      <c r="D1710">
        <v>103622283.97999999</v>
      </c>
      <c r="E1710">
        <v>1821349.3884000001</v>
      </c>
      <c r="F1710">
        <v>133369884.3784</v>
      </c>
      <c r="G1710">
        <f t="shared" si="52"/>
        <v>1.0983447877602386</v>
      </c>
      <c r="H1710">
        <f t="shared" si="53"/>
        <v>0.77695414120627515</v>
      </c>
    </row>
    <row r="1711" spans="1:8" x14ac:dyDescent="0.25">
      <c r="A1711" s="5">
        <v>43550</v>
      </c>
      <c r="B1711">
        <v>122153429.92</v>
      </c>
      <c r="C1711">
        <v>28154804.760000002</v>
      </c>
      <c r="D1711">
        <v>104270521.56</v>
      </c>
      <c r="E1711">
        <v>1838814.9424999999</v>
      </c>
      <c r="F1711">
        <v>134264141.26249999</v>
      </c>
      <c r="G1711">
        <f t="shared" si="52"/>
        <v>1.0991434407566898</v>
      </c>
      <c r="H1711">
        <f t="shared" si="53"/>
        <v>0.77660736946986153</v>
      </c>
    </row>
    <row r="1712" spans="1:8" x14ac:dyDescent="0.25">
      <c r="A1712" s="5">
        <v>43551</v>
      </c>
      <c r="B1712">
        <v>122856703.83499999</v>
      </c>
      <c r="C1712">
        <v>28365030.809999999</v>
      </c>
      <c r="D1712">
        <v>104924613.36</v>
      </c>
      <c r="E1712">
        <v>1852470.9448000002</v>
      </c>
      <c r="F1712">
        <v>135142115.11480001</v>
      </c>
      <c r="G1712">
        <f t="shared" si="52"/>
        <v>1.099997891008859</v>
      </c>
      <c r="H1712">
        <f t="shared" si="53"/>
        <v>0.77640203626285587</v>
      </c>
    </row>
    <row r="1713" spans="1:8" x14ac:dyDescent="0.25">
      <c r="A1713" s="5">
        <v>43552</v>
      </c>
      <c r="B1713">
        <v>123564102.73</v>
      </c>
      <c r="C1713">
        <v>28594770.41</v>
      </c>
      <c r="D1713">
        <v>105537463.39000002</v>
      </c>
      <c r="E1713">
        <v>1868388.8601000002</v>
      </c>
      <c r="F1713">
        <v>136000622.66010001</v>
      </c>
      <c r="G1713">
        <f t="shared" si="52"/>
        <v>1.1006483246778804</v>
      </c>
      <c r="H1713">
        <f t="shared" si="53"/>
        <v>0.77600720736231377</v>
      </c>
    </row>
    <row r="1714" spans="1:8" x14ac:dyDescent="0.25">
      <c r="A1714" s="5">
        <v>43553</v>
      </c>
      <c r="B1714">
        <v>124251460.63</v>
      </c>
      <c r="C1714">
        <v>28831361.109999999</v>
      </c>
      <c r="D1714">
        <v>106129813.62</v>
      </c>
      <c r="E1714">
        <v>1894627.2524000001</v>
      </c>
      <c r="F1714">
        <v>136855801.9824</v>
      </c>
      <c r="G1714">
        <f t="shared" si="52"/>
        <v>1.1014421986549809</v>
      </c>
      <c r="H1714">
        <f t="shared" si="53"/>
        <v>0.77548640308029149</v>
      </c>
    </row>
    <row r="1715" spans="1:8" x14ac:dyDescent="0.25">
      <c r="A1715" s="5">
        <v>43554</v>
      </c>
      <c r="B1715">
        <v>124906665.70999999</v>
      </c>
      <c r="C1715">
        <v>29057104.009999998</v>
      </c>
      <c r="D1715">
        <v>106678489.02000001</v>
      </c>
      <c r="E1715">
        <v>1910773.1458000001</v>
      </c>
      <c r="F1715">
        <v>137646366.1758</v>
      </c>
      <c r="G1715">
        <f t="shared" si="52"/>
        <v>1.1019937598476786</v>
      </c>
      <c r="H1715">
        <f t="shared" si="53"/>
        <v>0.77501856375744604</v>
      </c>
    </row>
    <row r="1716" spans="1:8" x14ac:dyDescent="0.25">
      <c r="A1716" s="5">
        <v>43555</v>
      </c>
      <c r="B1716">
        <v>125560436.56</v>
      </c>
      <c r="C1716">
        <v>29285427.359999999</v>
      </c>
      <c r="D1716">
        <v>107219979.33</v>
      </c>
      <c r="E1716">
        <v>1930697.7451999998</v>
      </c>
      <c r="F1716">
        <v>138436104.43520001</v>
      </c>
      <c r="G1716">
        <f t="shared" si="52"/>
        <v>1.1025455806618454</v>
      </c>
      <c r="H1716">
        <f t="shared" si="53"/>
        <v>0.77450878704975523</v>
      </c>
    </row>
    <row r="1717" spans="1:8" x14ac:dyDescent="0.25">
      <c r="A1717" s="5">
        <v>43556</v>
      </c>
      <c r="B1717">
        <v>126141903.38</v>
      </c>
      <c r="C1717">
        <v>29515658.009999998</v>
      </c>
      <c r="D1717">
        <v>107718914.23</v>
      </c>
      <c r="E1717">
        <v>1947368.8252000001</v>
      </c>
      <c r="F1717">
        <v>139181941.0652</v>
      </c>
      <c r="G1717">
        <f t="shared" si="52"/>
        <v>1.1033759388100968</v>
      </c>
      <c r="H1717">
        <f t="shared" si="53"/>
        <v>0.77394318117419347</v>
      </c>
    </row>
    <row r="1718" spans="1:8" x14ac:dyDescent="0.25">
      <c r="A1718" s="5">
        <v>43557</v>
      </c>
      <c r="B1718">
        <v>126691276.62</v>
      </c>
      <c r="C1718">
        <v>29739297.010000002</v>
      </c>
      <c r="D1718">
        <v>108182148.81999999</v>
      </c>
      <c r="E1718">
        <v>1962003.4083000002</v>
      </c>
      <c r="F1718">
        <v>139883449.2383</v>
      </c>
      <c r="G1718">
        <f t="shared" si="52"/>
        <v>1.104128500163976</v>
      </c>
      <c r="H1718">
        <f t="shared" si="53"/>
        <v>0.77337347205175855</v>
      </c>
    </row>
    <row r="1719" spans="1:8" x14ac:dyDescent="0.25">
      <c r="A1719" s="5">
        <v>43558</v>
      </c>
      <c r="B1719">
        <v>127212854.265</v>
      </c>
      <c r="C1719">
        <v>29942348.310000002</v>
      </c>
      <c r="D1719">
        <v>108621246.56</v>
      </c>
      <c r="E1719">
        <v>1978573.8262999998</v>
      </c>
      <c r="F1719">
        <v>140542168.6963</v>
      </c>
      <c r="G1719">
        <f t="shared" si="52"/>
        <v>1.1047796192319794</v>
      </c>
      <c r="H1719">
        <f t="shared" si="53"/>
        <v>0.77287299297850975</v>
      </c>
    </row>
    <row r="1720" spans="1:8" x14ac:dyDescent="0.25">
      <c r="A1720" s="5">
        <v>43559</v>
      </c>
      <c r="B1720">
        <v>127673628.84</v>
      </c>
      <c r="C1720">
        <v>30129447.760000002</v>
      </c>
      <c r="D1720">
        <v>109049404.08</v>
      </c>
      <c r="E1720">
        <v>1995757.7113999999</v>
      </c>
      <c r="F1720">
        <v>141174609.55140001</v>
      </c>
      <c r="G1720">
        <f t="shared" si="52"/>
        <v>1.1057460403848893</v>
      </c>
      <c r="H1720">
        <f t="shared" si="53"/>
        <v>0.77244346151562326</v>
      </c>
    </row>
    <row r="1721" spans="1:8" x14ac:dyDescent="0.25">
      <c r="A1721" s="5">
        <v>43560</v>
      </c>
      <c r="B1721">
        <v>128123646.125</v>
      </c>
      <c r="C1721">
        <v>30290066.059999999</v>
      </c>
      <c r="D1721">
        <v>109415197.86999999</v>
      </c>
      <c r="E1721">
        <v>2005239.8698000002</v>
      </c>
      <c r="F1721">
        <v>141710503.79980001</v>
      </c>
      <c r="G1721">
        <f t="shared" si="52"/>
        <v>1.1060448877761753</v>
      </c>
      <c r="H1721">
        <f t="shared" si="53"/>
        <v>0.77210365453625895</v>
      </c>
    </row>
    <row r="1722" spans="1:8" x14ac:dyDescent="0.25">
      <c r="A1722" s="5">
        <v>43561</v>
      </c>
      <c r="B1722">
        <v>128524427.34</v>
      </c>
      <c r="C1722">
        <v>30442703.460000001</v>
      </c>
      <c r="D1722">
        <v>109755055.34</v>
      </c>
      <c r="E1722">
        <v>2015233.0606</v>
      </c>
      <c r="F1722">
        <v>142212991.86060002</v>
      </c>
      <c r="G1722">
        <f t="shared" si="52"/>
        <v>1.1065055476527286</v>
      </c>
      <c r="H1722">
        <f t="shared" si="53"/>
        <v>0.77176532118517038</v>
      </c>
    </row>
    <row r="1723" spans="1:8" x14ac:dyDescent="0.25">
      <c r="A1723" s="5">
        <v>43562</v>
      </c>
      <c r="B1723">
        <v>128863288.68000001</v>
      </c>
      <c r="C1723">
        <v>30595844.560000002</v>
      </c>
      <c r="D1723">
        <v>110053239.16</v>
      </c>
      <c r="E1723">
        <v>2029475.3170999999</v>
      </c>
      <c r="F1723">
        <v>142678559.03709999</v>
      </c>
      <c r="G1723">
        <f t="shared" si="52"/>
        <v>1.107208736472703</v>
      </c>
      <c r="H1723">
        <f t="shared" si="53"/>
        <v>0.77133691216620293</v>
      </c>
    </row>
    <row r="1724" spans="1:8" x14ac:dyDescent="0.25">
      <c r="A1724" s="5">
        <v>43563</v>
      </c>
      <c r="B1724">
        <v>129179081.485</v>
      </c>
      <c r="C1724">
        <v>30746860.259999998</v>
      </c>
      <c r="D1724">
        <v>110312525.45999998</v>
      </c>
      <c r="E1724">
        <v>2041992.9604000002</v>
      </c>
      <c r="F1724">
        <v>143101378.68040001</v>
      </c>
      <c r="G1724">
        <f t="shared" si="52"/>
        <v>1.1077751678937013</v>
      </c>
      <c r="H1724">
        <f t="shared" si="53"/>
        <v>0.77086976014654573</v>
      </c>
    </row>
    <row r="1725" spans="1:8" x14ac:dyDescent="0.25">
      <c r="A1725" s="5">
        <v>43564</v>
      </c>
      <c r="B1725">
        <v>129437413.88500001</v>
      </c>
      <c r="C1725">
        <v>30893138.960000001</v>
      </c>
      <c r="D1725">
        <v>110522112.33</v>
      </c>
      <c r="E1725">
        <v>2051640.8188999998</v>
      </c>
      <c r="F1725">
        <v>143466892.10889998</v>
      </c>
      <c r="G1725">
        <f t="shared" si="52"/>
        <v>1.1083881221264558</v>
      </c>
      <c r="H1725">
        <f t="shared" si="53"/>
        <v>0.77036667279379745</v>
      </c>
    </row>
    <row r="1726" spans="1:8" x14ac:dyDescent="0.25">
      <c r="A1726" s="5">
        <v>43565</v>
      </c>
      <c r="B1726">
        <v>129616659.815</v>
      </c>
      <c r="C1726">
        <v>31024633.460000001</v>
      </c>
      <c r="D1726">
        <v>110697745.59999999</v>
      </c>
      <c r="E1726">
        <v>2064041.5082999999</v>
      </c>
      <c r="F1726">
        <v>143786420.56830001</v>
      </c>
      <c r="G1726">
        <f t="shared" si="52"/>
        <v>1.1093205207843213</v>
      </c>
      <c r="H1726">
        <f t="shared" si="53"/>
        <v>0.76987621753486413</v>
      </c>
    </row>
    <row r="1727" spans="1:8" x14ac:dyDescent="0.25">
      <c r="A1727" s="5">
        <v>43566</v>
      </c>
      <c r="B1727">
        <v>129685401.405</v>
      </c>
      <c r="C1727">
        <v>31123637.759999998</v>
      </c>
      <c r="D1727">
        <v>110805056.94999999</v>
      </c>
      <c r="E1727">
        <v>2075379.1596999997</v>
      </c>
      <c r="F1727">
        <v>144004073.86969998</v>
      </c>
      <c r="G1727">
        <f t="shared" si="52"/>
        <v>1.1104108273527535</v>
      </c>
      <c r="H1727">
        <f t="shared" si="53"/>
        <v>0.7694577936056195</v>
      </c>
    </row>
    <row r="1728" spans="1:8" x14ac:dyDescent="0.25">
      <c r="A1728" s="5">
        <v>43567</v>
      </c>
      <c r="B1728">
        <v>129713383.605</v>
      </c>
      <c r="C1728">
        <v>31203056.109999999</v>
      </c>
      <c r="D1728">
        <v>110834906.05</v>
      </c>
      <c r="E1728">
        <v>2083294.4183999998</v>
      </c>
      <c r="F1728">
        <v>144121256.57840002</v>
      </c>
      <c r="G1728">
        <f t="shared" si="52"/>
        <v>1.1110746830664329</v>
      </c>
      <c r="H1728">
        <f t="shared" si="53"/>
        <v>0.76903927069014488</v>
      </c>
    </row>
    <row r="1729" spans="1:8" x14ac:dyDescent="0.25">
      <c r="A1729" s="5">
        <v>43568</v>
      </c>
      <c r="B1729">
        <v>129721056.83499999</v>
      </c>
      <c r="C1729">
        <v>31262997.609999999</v>
      </c>
      <c r="D1729">
        <v>110832522.44999999</v>
      </c>
      <c r="E1729">
        <v>2090258.5063999998</v>
      </c>
      <c r="F1729">
        <v>144185778.56639999</v>
      </c>
      <c r="G1729">
        <f t="shared" si="52"/>
        <v>1.111506351276482</v>
      </c>
      <c r="H1729">
        <f t="shared" si="53"/>
        <v>0.76867860028899959</v>
      </c>
    </row>
    <row r="1730" spans="1:8" x14ac:dyDescent="0.25">
      <c r="A1730" s="5">
        <v>43569</v>
      </c>
      <c r="B1730">
        <v>129721911.875</v>
      </c>
      <c r="C1730">
        <v>31316288.210000001</v>
      </c>
      <c r="D1730">
        <v>110786583.88</v>
      </c>
      <c r="E1730">
        <v>2096837.8404000001</v>
      </c>
      <c r="F1730">
        <v>144199709.93039998</v>
      </c>
      <c r="G1730">
        <f t="shared" si="52"/>
        <v>1.1116064190400676</v>
      </c>
      <c r="H1730">
        <f t="shared" si="53"/>
        <v>0.76828576100099433</v>
      </c>
    </row>
    <row r="1731" spans="1:8" x14ac:dyDescent="0.25">
      <c r="A1731" s="5">
        <v>43570</v>
      </c>
      <c r="B1731">
        <v>129722820.685</v>
      </c>
      <c r="C1731">
        <v>31365238.210000001</v>
      </c>
      <c r="D1731">
        <v>110729106.62</v>
      </c>
      <c r="E1731">
        <v>2102171.1998999999</v>
      </c>
      <c r="F1731">
        <v>144196516.02989998</v>
      </c>
      <c r="G1731">
        <f t="shared" ref="G1731:G1754" si="54">IFERROR(F1731/B1731,"")</f>
        <v>1.1115740104051992</v>
      </c>
      <c r="H1731">
        <f t="shared" ref="H1731:H1754" si="55">IFERROR(D1731/F1731,"")</f>
        <v>0.76790417458518678</v>
      </c>
    </row>
    <row r="1732" spans="1:8" x14ac:dyDescent="0.25">
      <c r="A1732" s="5">
        <v>43571</v>
      </c>
      <c r="B1732">
        <v>129727754.55500001</v>
      </c>
      <c r="C1732">
        <v>31411987.609999999</v>
      </c>
      <c r="D1732">
        <v>110672011.28999999</v>
      </c>
      <c r="E1732">
        <v>2107474.2921999996</v>
      </c>
      <c r="F1732">
        <v>144191473.19220001</v>
      </c>
      <c r="G1732">
        <f t="shared" si="54"/>
        <v>1.1114928620079358</v>
      </c>
      <c r="H1732">
        <f t="shared" si="55"/>
        <v>0.76753506181658704</v>
      </c>
    </row>
    <row r="1733" spans="1:8" x14ac:dyDescent="0.25">
      <c r="A1733" s="5">
        <v>43572</v>
      </c>
      <c r="B1733">
        <v>129765242.785</v>
      </c>
      <c r="C1733">
        <v>31456469.009999998</v>
      </c>
      <c r="D1733">
        <v>110645721.18000001</v>
      </c>
      <c r="E1733">
        <v>2113972.7157999999</v>
      </c>
      <c r="F1733">
        <v>144216162.90579998</v>
      </c>
      <c r="G1733">
        <f t="shared" si="54"/>
        <v>1.1113620243037099</v>
      </c>
      <c r="H1733">
        <f t="shared" si="55"/>
        <v>0.76722136375429895</v>
      </c>
    </row>
    <row r="1734" spans="1:8" x14ac:dyDescent="0.25">
      <c r="A1734" s="5">
        <v>43573</v>
      </c>
      <c r="B1734">
        <v>129858929.38500001</v>
      </c>
      <c r="C1734">
        <v>31509851.41</v>
      </c>
      <c r="D1734">
        <v>110638076.06</v>
      </c>
      <c r="E1734">
        <v>2121291.7541000005</v>
      </c>
      <c r="F1734">
        <v>144269219.22409999</v>
      </c>
      <c r="G1734">
        <f t="shared" si="54"/>
        <v>1.1109688021250892</v>
      </c>
      <c r="H1734">
        <f t="shared" si="55"/>
        <v>0.76688621907727117</v>
      </c>
    </row>
    <row r="1735" spans="1:8" x14ac:dyDescent="0.25">
      <c r="A1735" s="5">
        <v>43574</v>
      </c>
      <c r="B1735">
        <v>129994029.265</v>
      </c>
      <c r="C1735">
        <v>31570008.91</v>
      </c>
      <c r="D1735">
        <v>110693693.16</v>
      </c>
      <c r="E1735">
        <v>2128542.747</v>
      </c>
      <c r="F1735">
        <v>144392244.817</v>
      </c>
      <c r="G1735">
        <f t="shared" si="54"/>
        <v>1.1107605913395333</v>
      </c>
      <c r="H1735">
        <f t="shared" si="55"/>
        <v>0.76661799461800106</v>
      </c>
    </row>
    <row r="1736" spans="1:8" x14ac:dyDescent="0.25">
      <c r="A1736" s="5">
        <v>43575</v>
      </c>
      <c r="B1736">
        <v>130111916.27500001</v>
      </c>
      <c r="C1736">
        <v>31635733.259999998</v>
      </c>
      <c r="D1736">
        <v>110765521.94999999</v>
      </c>
      <c r="E1736">
        <v>2135390.9524000003</v>
      </c>
      <c r="F1736">
        <v>144536646.16240001</v>
      </c>
      <c r="G1736">
        <f t="shared" si="54"/>
        <v>1.1108640184570981</v>
      </c>
      <c r="H1736">
        <f t="shared" si="55"/>
        <v>0.76634905327431557</v>
      </c>
    </row>
    <row r="1737" spans="1:8" x14ac:dyDescent="0.25">
      <c r="A1737" s="5">
        <v>43576</v>
      </c>
      <c r="B1737">
        <v>130240712.845</v>
      </c>
      <c r="C1737">
        <v>31702603.759999998</v>
      </c>
      <c r="D1737">
        <v>110831219.47999999</v>
      </c>
      <c r="E1737">
        <v>2145314.2523000003</v>
      </c>
      <c r="F1737">
        <v>144679137.4923</v>
      </c>
      <c r="G1737">
        <f t="shared" si="54"/>
        <v>1.110859533335657</v>
      </c>
      <c r="H1737">
        <f t="shared" si="55"/>
        <v>0.76604838403808262</v>
      </c>
    </row>
    <row r="1738" spans="1:8" x14ac:dyDescent="0.25">
      <c r="A1738" s="5">
        <v>43577</v>
      </c>
      <c r="B1738">
        <v>130370847.77500001</v>
      </c>
      <c r="C1738">
        <v>31766028.16</v>
      </c>
      <c r="D1738">
        <v>110902354.81</v>
      </c>
      <c r="E1738">
        <v>2156906.3091000002</v>
      </c>
      <c r="F1738">
        <v>144825289.2791</v>
      </c>
      <c r="G1738">
        <f t="shared" si="54"/>
        <v>1.1108717305347753</v>
      </c>
      <c r="H1738">
        <f t="shared" si="55"/>
        <v>0.76576649949771258</v>
      </c>
    </row>
    <row r="1739" spans="1:8" x14ac:dyDescent="0.25">
      <c r="A1739" s="5">
        <v>43578</v>
      </c>
      <c r="B1739">
        <v>130485816.765</v>
      </c>
      <c r="C1739">
        <v>31831355.91</v>
      </c>
      <c r="D1739">
        <v>110967025.47</v>
      </c>
      <c r="E1739">
        <v>2166119.6046999996</v>
      </c>
      <c r="F1739">
        <v>144964500.98469999</v>
      </c>
      <c r="G1739">
        <f t="shared" si="54"/>
        <v>1.1109598313338189</v>
      </c>
      <c r="H1739">
        <f t="shared" si="55"/>
        <v>0.76547723557308556</v>
      </c>
    </row>
    <row r="1740" spans="1:8" x14ac:dyDescent="0.25">
      <c r="A1740" s="5">
        <v>43579</v>
      </c>
      <c r="B1740">
        <v>130606580.935</v>
      </c>
      <c r="C1740">
        <v>31897885.16</v>
      </c>
      <c r="D1740">
        <v>111031009.29999998</v>
      </c>
      <c r="E1740">
        <v>2178184.9942999999</v>
      </c>
      <c r="F1740">
        <v>145107079.45430002</v>
      </c>
      <c r="G1740">
        <f t="shared" si="54"/>
        <v>1.1110242563237804</v>
      </c>
      <c r="H1740">
        <f t="shared" si="55"/>
        <v>0.76516603957264573</v>
      </c>
    </row>
    <row r="1741" spans="1:8" x14ac:dyDescent="0.25">
      <c r="A1741" s="5">
        <v>43580</v>
      </c>
      <c r="B1741">
        <v>130706058.735</v>
      </c>
      <c r="C1741">
        <v>31963490.16</v>
      </c>
      <c r="D1741">
        <v>111090619.75999999</v>
      </c>
      <c r="E1741">
        <v>2189247.7318000002</v>
      </c>
      <c r="F1741">
        <v>145243357.65180001</v>
      </c>
      <c r="G1741">
        <f t="shared" si="54"/>
        <v>1.111221308770955</v>
      </c>
      <c r="H1741">
        <f t="shared" si="55"/>
        <v>0.76485852128483367</v>
      </c>
    </row>
    <row r="1742" spans="1:8" x14ac:dyDescent="0.25">
      <c r="A1742" s="5">
        <v>43581</v>
      </c>
      <c r="B1742">
        <v>130776225.33499999</v>
      </c>
      <c r="C1742">
        <v>32015774.060000002</v>
      </c>
      <c r="D1742">
        <v>111134747.01000001</v>
      </c>
      <c r="E1742">
        <v>2200373.7261999999</v>
      </c>
      <c r="F1742">
        <v>145350894.79619998</v>
      </c>
      <c r="G1742">
        <f t="shared" si="54"/>
        <v>1.1114473936211655</v>
      </c>
      <c r="H1742">
        <f t="shared" si="55"/>
        <v>0.76459623565320833</v>
      </c>
    </row>
    <row r="1743" spans="1:8" x14ac:dyDescent="0.25">
      <c r="A1743" s="5">
        <v>43582</v>
      </c>
      <c r="B1743">
        <v>130827925.595</v>
      </c>
      <c r="C1743">
        <v>32072622.859999999</v>
      </c>
      <c r="D1743">
        <v>111148493.68000001</v>
      </c>
      <c r="E1743">
        <v>2210818.9958999995</v>
      </c>
      <c r="F1743">
        <v>145431935.5359</v>
      </c>
      <c r="G1743">
        <f t="shared" si="54"/>
        <v>1.1116276198256723</v>
      </c>
      <c r="H1743">
        <f t="shared" si="55"/>
        <v>0.76426469379253303</v>
      </c>
    </row>
    <row r="1744" spans="1:8" x14ac:dyDescent="0.25">
      <c r="A1744" s="5">
        <v>43583</v>
      </c>
      <c r="B1744">
        <v>130875842.545</v>
      </c>
      <c r="C1744">
        <v>32124961.460000001</v>
      </c>
      <c r="D1744">
        <v>111170395.33</v>
      </c>
      <c r="E1744">
        <v>2217911.1817000001</v>
      </c>
      <c r="F1744">
        <v>145513267.97170001</v>
      </c>
      <c r="G1744">
        <f t="shared" si="54"/>
        <v>1.1118420721659699</v>
      </c>
      <c r="H1744">
        <f t="shared" si="55"/>
        <v>0.76398803270380022</v>
      </c>
    </row>
    <row r="1745" spans="1:8" x14ac:dyDescent="0.25">
      <c r="A1745" s="5">
        <v>43584</v>
      </c>
      <c r="B1745">
        <v>130908006.785</v>
      </c>
      <c r="C1745">
        <v>32169269.960000001</v>
      </c>
      <c r="D1745">
        <v>111188725.58999999</v>
      </c>
      <c r="E1745">
        <v>2224848.6108999997</v>
      </c>
      <c r="F1745">
        <v>145582844.1609</v>
      </c>
      <c r="G1745">
        <f t="shared" si="54"/>
        <v>1.1121003805367045</v>
      </c>
      <c r="H1745">
        <f t="shared" si="55"/>
        <v>0.76374882102943942</v>
      </c>
    </row>
    <row r="1746" spans="1:8" x14ac:dyDescent="0.25">
      <c r="A1746" s="5">
        <v>43585</v>
      </c>
      <c r="B1746">
        <v>130927463.315</v>
      </c>
      <c r="C1746">
        <v>32214793.859999999</v>
      </c>
      <c r="D1746">
        <v>111196184.45999999</v>
      </c>
      <c r="E1746">
        <v>2232076.5423000003</v>
      </c>
      <c r="F1746">
        <v>145643054.86230001</v>
      </c>
      <c r="G1746">
        <f t="shared" si="54"/>
        <v>1.1123949947147116</v>
      </c>
      <c r="H1746">
        <f t="shared" si="55"/>
        <v>0.76348429085844005</v>
      </c>
    </row>
    <row r="1747" spans="1:8" x14ac:dyDescent="0.25">
      <c r="A1747" s="5">
        <v>43586</v>
      </c>
      <c r="B1747">
        <v>130940902.61499999</v>
      </c>
      <c r="C1747">
        <v>32254614.359999999</v>
      </c>
      <c r="D1747">
        <v>111192555.56999999</v>
      </c>
      <c r="E1747">
        <v>2236340.8512999997</v>
      </c>
      <c r="F1747">
        <v>145683510.78129998</v>
      </c>
      <c r="G1747">
        <f t="shared" si="54"/>
        <v>1.1125897857115514</v>
      </c>
      <c r="H1747">
        <f t="shared" si="55"/>
        <v>0.76324736391699266</v>
      </c>
    </row>
    <row r="1748" spans="1:8" x14ac:dyDescent="0.25">
      <c r="A1748" s="5">
        <v>43587</v>
      </c>
      <c r="B1748">
        <v>130948382.80500001</v>
      </c>
      <c r="C1748">
        <v>32283569.460000001</v>
      </c>
      <c r="D1748">
        <v>111173679.17</v>
      </c>
      <c r="E1748">
        <v>2242252.1368</v>
      </c>
      <c r="F1748">
        <v>145699500.76680002</v>
      </c>
      <c r="G1748">
        <f t="shared" si="54"/>
        <v>1.1126483401002853</v>
      </c>
      <c r="H1748">
        <f t="shared" si="55"/>
        <v>0.76303404325275981</v>
      </c>
    </row>
    <row r="1749" spans="1:8" x14ac:dyDescent="0.25">
      <c r="A1749" s="5">
        <v>43588</v>
      </c>
      <c r="B1749">
        <v>130955324.685</v>
      </c>
      <c r="C1749">
        <v>32312616.960000001</v>
      </c>
      <c r="D1749">
        <v>111149686.74000001</v>
      </c>
      <c r="E1749">
        <v>2247902.0186000001</v>
      </c>
      <c r="F1749">
        <v>145710205.71859998</v>
      </c>
      <c r="G1749">
        <f t="shared" si="54"/>
        <v>1.1126711042036006</v>
      </c>
      <c r="H1749">
        <f t="shared" si="55"/>
        <v>0.7628133265740884</v>
      </c>
    </row>
    <row r="1750" spans="1:8" x14ac:dyDescent="0.25">
      <c r="A1750" s="5">
        <v>43589</v>
      </c>
      <c r="B1750">
        <v>130960036.55500001</v>
      </c>
      <c r="C1750">
        <v>32338501.460000001</v>
      </c>
      <c r="D1750">
        <v>111120054.48</v>
      </c>
      <c r="E1750">
        <v>2252882.2245</v>
      </c>
      <c r="F1750">
        <v>145711438.1645</v>
      </c>
      <c r="G1750">
        <f t="shared" si="54"/>
        <v>1.1126404817648685</v>
      </c>
      <c r="H1750">
        <f t="shared" si="55"/>
        <v>0.76260351198065679</v>
      </c>
    </row>
    <row r="1751" spans="1:8" x14ac:dyDescent="0.25">
      <c r="A1751" s="5">
        <v>43590</v>
      </c>
      <c r="B1751">
        <v>130967963.105</v>
      </c>
      <c r="C1751">
        <v>32368939.960000001</v>
      </c>
      <c r="D1751">
        <v>111093332.92999999</v>
      </c>
      <c r="E1751">
        <v>2256887.3739</v>
      </c>
      <c r="F1751">
        <v>145719160.26389998</v>
      </c>
      <c r="G1751">
        <f t="shared" si="54"/>
        <v>1.112632103372285</v>
      </c>
      <c r="H1751">
        <f t="shared" si="55"/>
        <v>0.76237972226032591</v>
      </c>
    </row>
    <row r="1752" spans="1:8" x14ac:dyDescent="0.25">
      <c r="A1752" s="5">
        <v>43591</v>
      </c>
      <c r="B1752">
        <v>130970705.205</v>
      </c>
      <c r="C1752">
        <v>32398090.560000002</v>
      </c>
      <c r="D1752">
        <v>111065384.54000001</v>
      </c>
      <c r="E1752">
        <v>2261153.9107999997</v>
      </c>
      <c r="F1752">
        <v>145724629.0108</v>
      </c>
      <c r="G1752">
        <f t="shared" si="54"/>
        <v>1.112650563976934</v>
      </c>
      <c r="H1752">
        <f t="shared" si="55"/>
        <v>0.76215932264798347</v>
      </c>
    </row>
    <row r="1753" spans="1:8" x14ac:dyDescent="0.25">
      <c r="A1753" s="5">
        <v>43592</v>
      </c>
      <c r="B1753">
        <v>130969172.285</v>
      </c>
      <c r="C1753">
        <v>32423545.259999998</v>
      </c>
      <c r="D1753">
        <v>111028703.46000001</v>
      </c>
      <c r="E1753">
        <v>2266032.6348000001</v>
      </c>
      <c r="F1753">
        <v>145718281.35479999</v>
      </c>
      <c r="G1753">
        <f t="shared" si="54"/>
        <v>1.112615120126931</v>
      </c>
      <c r="H1753">
        <f t="shared" si="55"/>
        <v>0.76194079718565599</v>
      </c>
    </row>
    <row r="1754" spans="1:8" x14ac:dyDescent="0.25">
      <c r="A1754" s="5">
        <v>43593</v>
      </c>
      <c r="B1754">
        <v>130970003.605</v>
      </c>
      <c r="C1754">
        <v>32452757.859999999</v>
      </c>
      <c r="D1754">
        <v>110997175.33999999</v>
      </c>
      <c r="E1754">
        <v>2274061.5504000001</v>
      </c>
      <c r="F1754">
        <v>145723994.75039998</v>
      </c>
      <c r="G1754">
        <f t="shared" si="54"/>
        <v>1.1126516816010588</v>
      </c>
      <c r="H1754">
        <f t="shared" si="55"/>
        <v>0.76169456876418307</v>
      </c>
    </row>
    <row r="1755" spans="1:8" x14ac:dyDescent="0.25">
      <c r="A1755" s="5">
        <v>43594</v>
      </c>
      <c r="G1755" t="str">
        <f t="shared" ref="G1755:G1818" si="56">IFERROR(F1755/B1755,"")</f>
        <v/>
      </c>
      <c r="H1755" t="str">
        <f t="shared" ref="H1755:H1818" si="57">IFERROR(D1755/F1755,"")</f>
        <v/>
      </c>
    </row>
    <row r="1756" spans="1:8" x14ac:dyDescent="0.25">
      <c r="A1756" s="5">
        <v>43595</v>
      </c>
      <c r="G1756" t="str">
        <f t="shared" si="56"/>
        <v/>
      </c>
      <c r="H1756" t="str">
        <f t="shared" si="57"/>
        <v/>
      </c>
    </row>
    <row r="1757" spans="1:8" x14ac:dyDescent="0.25">
      <c r="A1757" s="5">
        <v>43596</v>
      </c>
      <c r="G1757" t="str">
        <f t="shared" si="56"/>
        <v/>
      </c>
      <c r="H1757" t="str">
        <f t="shared" si="57"/>
        <v/>
      </c>
    </row>
    <row r="1758" spans="1:8" x14ac:dyDescent="0.25">
      <c r="A1758" s="5">
        <v>43597</v>
      </c>
      <c r="G1758" t="str">
        <f t="shared" si="56"/>
        <v/>
      </c>
      <c r="H1758" t="str">
        <f t="shared" si="57"/>
        <v/>
      </c>
    </row>
    <row r="1759" spans="1:8" x14ac:dyDescent="0.25">
      <c r="A1759" s="5">
        <v>43598</v>
      </c>
      <c r="G1759" t="str">
        <f t="shared" si="56"/>
        <v/>
      </c>
      <c r="H1759" t="str">
        <f t="shared" si="57"/>
        <v/>
      </c>
    </row>
    <row r="1760" spans="1:8" x14ac:dyDescent="0.25">
      <c r="A1760" s="5">
        <v>43599</v>
      </c>
      <c r="G1760" t="str">
        <f t="shared" si="56"/>
        <v/>
      </c>
      <c r="H1760" t="str">
        <f t="shared" si="57"/>
        <v/>
      </c>
    </row>
    <row r="1761" spans="1:8" x14ac:dyDescent="0.25">
      <c r="A1761" s="5">
        <v>43600</v>
      </c>
      <c r="G1761" t="str">
        <f t="shared" si="56"/>
        <v/>
      </c>
      <c r="H1761" t="str">
        <f t="shared" si="57"/>
        <v/>
      </c>
    </row>
    <row r="1762" spans="1:8" x14ac:dyDescent="0.25">
      <c r="A1762" s="5">
        <v>43601</v>
      </c>
      <c r="G1762" t="str">
        <f t="shared" si="56"/>
        <v/>
      </c>
      <c r="H1762" t="str">
        <f t="shared" si="57"/>
        <v/>
      </c>
    </row>
    <row r="1763" spans="1:8" x14ac:dyDescent="0.25">
      <c r="A1763" s="5">
        <v>43602</v>
      </c>
      <c r="G1763" t="str">
        <f t="shared" si="56"/>
        <v/>
      </c>
      <c r="H1763" t="str">
        <f t="shared" si="57"/>
        <v/>
      </c>
    </row>
    <row r="1764" spans="1:8" x14ac:dyDescent="0.25">
      <c r="A1764" s="5">
        <v>43603</v>
      </c>
      <c r="G1764" t="str">
        <f t="shared" si="56"/>
        <v/>
      </c>
      <c r="H1764" t="str">
        <f t="shared" si="57"/>
        <v/>
      </c>
    </row>
    <row r="1765" spans="1:8" x14ac:dyDescent="0.25">
      <c r="A1765" s="5">
        <v>43604</v>
      </c>
      <c r="G1765" t="str">
        <f t="shared" si="56"/>
        <v/>
      </c>
      <c r="H1765" t="str">
        <f t="shared" si="57"/>
        <v/>
      </c>
    </row>
    <row r="1766" spans="1:8" x14ac:dyDescent="0.25">
      <c r="A1766" s="5">
        <v>43605</v>
      </c>
      <c r="G1766" t="str">
        <f t="shared" si="56"/>
        <v/>
      </c>
      <c r="H1766" t="str">
        <f t="shared" si="57"/>
        <v/>
      </c>
    </row>
    <row r="1767" spans="1:8" x14ac:dyDescent="0.25">
      <c r="A1767" s="5">
        <v>43606</v>
      </c>
      <c r="G1767" t="str">
        <f t="shared" si="56"/>
        <v/>
      </c>
      <c r="H1767" t="str">
        <f t="shared" si="57"/>
        <v/>
      </c>
    </row>
    <row r="1768" spans="1:8" x14ac:dyDescent="0.25">
      <c r="A1768" s="5">
        <v>43607</v>
      </c>
      <c r="G1768" t="str">
        <f t="shared" si="56"/>
        <v/>
      </c>
      <c r="H1768" t="str">
        <f t="shared" si="57"/>
        <v/>
      </c>
    </row>
    <row r="1769" spans="1:8" x14ac:dyDescent="0.25">
      <c r="A1769" s="5">
        <v>43608</v>
      </c>
      <c r="G1769" t="str">
        <f t="shared" si="56"/>
        <v/>
      </c>
      <c r="H1769" t="str">
        <f t="shared" si="57"/>
        <v/>
      </c>
    </row>
    <row r="1770" spans="1:8" x14ac:dyDescent="0.25">
      <c r="A1770" s="5">
        <v>43609</v>
      </c>
      <c r="G1770" t="str">
        <f t="shared" si="56"/>
        <v/>
      </c>
      <c r="H1770" t="str">
        <f t="shared" si="57"/>
        <v/>
      </c>
    </row>
    <row r="1771" spans="1:8" x14ac:dyDescent="0.25">
      <c r="A1771" s="5">
        <v>43610</v>
      </c>
      <c r="G1771" t="str">
        <f t="shared" si="56"/>
        <v/>
      </c>
      <c r="H1771" t="str">
        <f t="shared" si="57"/>
        <v/>
      </c>
    </row>
    <row r="1772" spans="1:8" x14ac:dyDescent="0.25">
      <c r="A1772" s="5">
        <v>43611</v>
      </c>
      <c r="G1772" t="str">
        <f t="shared" si="56"/>
        <v/>
      </c>
      <c r="H1772" t="str">
        <f t="shared" si="57"/>
        <v/>
      </c>
    </row>
    <row r="1773" spans="1:8" x14ac:dyDescent="0.25">
      <c r="A1773" s="5">
        <v>43612</v>
      </c>
      <c r="G1773" t="str">
        <f t="shared" si="56"/>
        <v/>
      </c>
      <c r="H1773" t="str">
        <f t="shared" si="57"/>
        <v/>
      </c>
    </row>
    <row r="1774" spans="1:8" x14ac:dyDescent="0.25">
      <c r="A1774" s="5">
        <v>43613</v>
      </c>
      <c r="G1774" t="str">
        <f t="shared" si="56"/>
        <v/>
      </c>
      <c r="H1774" t="str">
        <f t="shared" si="57"/>
        <v/>
      </c>
    </row>
    <row r="1775" spans="1:8" x14ac:dyDescent="0.25">
      <c r="A1775" s="5">
        <v>43614</v>
      </c>
      <c r="G1775" t="str">
        <f t="shared" si="56"/>
        <v/>
      </c>
      <c r="H1775" t="str">
        <f t="shared" si="57"/>
        <v/>
      </c>
    </row>
    <row r="1776" spans="1:8" x14ac:dyDescent="0.25">
      <c r="A1776" s="5">
        <v>43615</v>
      </c>
      <c r="G1776" t="str">
        <f t="shared" si="56"/>
        <v/>
      </c>
      <c r="H1776" t="str">
        <f t="shared" si="57"/>
        <v/>
      </c>
    </row>
    <row r="1777" spans="1:8" x14ac:dyDescent="0.25">
      <c r="A1777" s="5">
        <v>43616</v>
      </c>
      <c r="G1777" t="str">
        <f t="shared" si="56"/>
        <v/>
      </c>
      <c r="H1777" t="str">
        <f t="shared" si="57"/>
        <v/>
      </c>
    </row>
    <row r="1778" spans="1:8" x14ac:dyDescent="0.25">
      <c r="A1778" s="5">
        <v>43617</v>
      </c>
      <c r="G1778" t="str">
        <f t="shared" si="56"/>
        <v/>
      </c>
      <c r="H1778" t="str">
        <f t="shared" si="57"/>
        <v/>
      </c>
    </row>
    <row r="1779" spans="1:8" x14ac:dyDescent="0.25">
      <c r="A1779" s="5">
        <v>43618</v>
      </c>
      <c r="G1779" t="str">
        <f t="shared" si="56"/>
        <v/>
      </c>
      <c r="H1779" t="str">
        <f t="shared" si="57"/>
        <v/>
      </c>
    </row>
    <row r="1780" spans="1:8" x14ac:dyDescent="0.25">
      <c r="A1780" s="5">
        <v>43619</v>
      </c>
      <c r="G1780" t="str">
        <f t="shared" si="56"/>
        <v/>
      </c>
      <c r="H1780" t="str">
        <f t="shared" si="57"/>
        <v/>
      </c>
    </row>
    <row r="1781" spans="1:8" x14ac:dyDescent="0.25">
      <c r="A1781" s="5">
        <v>43620</v>
      </c>
      <c r="G1781" t="str">
        <f t="shared" si="56"/>
        <v/>
      </c>
      <c r="H1781" t="str">
        <f t="shared" si="57"/>
        <v/>
      </c>
    </row>
    <row r="1782" spans="1:8" x14ac:dyDescent="0.25">
      <c r="A1782" s="5">
        <v>43621</v>
      </c>
      <c r="G1782" t="str">
        <f t="shared" si="56"/>
        <v/>
      </c>
      <c r="H1782" t="str">
        <f t="shared" si="57"/>
        <v/>
      </c>
    </row>
    <row r="1783" spans="1:8" x14ac:dyDescent="0.25">
      <c r="A1783" s="5">
        <v>43622</v>
      </c>
      <c r="G1783" t="str">
        <f t="shared" si="56"/>
        <v/>
      </c>
      <c r="H1783" t="str">
        <f t="shared" si="57"/>
        <v/>
      </c>
    </row>
    <row r="1784" spans="1:8" x14ac:dyDescent="0.25">
      <c r="A1784" s="5">
        <v>43623</v>
      </c>
      <c r="G1784" t="str">
        <f t="shared" si="56"/>
        <v/>
      </c>
      <c r="H1784" t="str">
        <f t="shared" si="57"/>
        <v/>
      </c>
    </row>
    <row r="1785" spans="1:8" x14ac:dyDescent="0.25">
      <c r="A1785" s="5">
        <v>43624</v>
      </c>
      <c r="G1785" t="str">
        <f t="shared" si="56"/>
        <v/>
      </c>
      <c r="H1785" t="str">
        <f t="shared" si="57"/>
        <v/>
      </c>
    </row>
    <row r="1786" spans="1:8" x14ac:dyDescent="0.25">
      <c r="A1786" s="5">
        <v>43625</v>
      </c>
      <c r="G1786" t="str">
        <f t="shared" si="56"/>
        <v/>
      </c>
      <c r="H1786" t="str">
        <f t="shared" si="57"/>
        <v/>
      </c>
    </row>
    <row r="1787" spans="1:8" x14ac:dyDescent="0.25">
      <c r="A1787" s="5">
        <v>43626</v>
      </c>
      <c r="G1787" t="str">
        <f t="shared" si="56"/>
        <v/>
      </c>
      <c r="H1787" t="str">
        <f t="shared" si="57"/>
        <v/>
      </c>
    </row>
    <row r="1788" spans="1:8" x14ac:dyDescent="0.25">
      <c r="A1788" s="5">
        <v>43627</v>
      </c>
      <c r="G1788" t="str">
        <f t="shared" si="56"/>
        <v/>
      </c>
      <c r="H1788" t="str">
        <f t="shared" si="57"/>
        <v/>
      </c>
    </row>
    <row r="1789" spans="1:8" x14ac:dyDescent="0.25">
      <c r="A1789" s="5">
        <v>43628</v>
      </c>
      <c r="G1789" t="str">
        <f t="shared" si="56"/>
        <v/>
      </c>
      <c r="H1789" t="str">
        <f t="shared" si="57"/>
        <v/>
      </c>
    </row>
    <row r="1790" spans="1:8" x14ac:dyDescent="0.25">
      <c r="A1790" s="5">
        <v>43629</v>
      </c>
      <c r="G1790" t="str">
        <f t="shared" si="56"/>
        <v/>
      </c>
      <c r="H1790" t="str">
        <f t="shared" si="57"/>
        <v/>
      </c>
    </row>
    <row r="1791" spans="1:8" x14ac:dyDescent="0.25">
      <c r="A1791" s="5">
        <v>43630</v>
      </c>
      <c r="G1791" t="str">
        <f t="shared" si="56"/>
        <v/>
      </c>
      <c r="H1791" t="str">
        <f t="shared" si="57"/>
        <v/>
      </c>
    </row>
    <row r="1792" spans="1:8" x14ac:dyDescent="0.25">
      <c r="A1792" s="5">
        <v>43631</v>
      </c>
      <c r="G1792" t="str">
        <f t="shared" si="56"/>
        <v/>
      </c>
      <c r="H1792" t="str">
        <f t="shared" si="57"/>
        <v/>
      </c>
    </row>
    <row r="1793" spans="1:8" x14ac:dyDescent="0.25">
      <c r="A1793" s="5">
        <v>43632</v>
      </c>
      <c r="G1793" t="str">
        <f t="shared" si="56"/>
        <v/>
      </c>
      <c r="H1793" t="str">
        <f t="shared" si="57"/>
        <v/>
      </c>
    </row>
    <row r="1794" spans="1:8" x14ac:dyDescent="0.25">
      <c r="A1794" s="5">
        <v>43633</v>
      </c>
      <c r="G1794" t="str">
        <f t="shared" si="56"/>
        <v/>
      </c>
      <c r="H1794" t="str">
        <f t="shared" si="57"/>
        <v/>
      </c>
    </row>
    <row r="1795" spans="1:8" x14ac:dyDescent="0.25">
      <c r="A1795" s="5">
        <v>43634</v>
      </c>
      <c r="G1795" t="str">
        <f t="shared" si="56"/>
        <v/>
      </c>
      <c r="H1795" t="str">
        <f t="shared" si="57"/>
        <v/>
      </c>
    </row>
    <row r="1796" spans="1:8" x14ac:dyDescent="0.25">
      <c r="A1796" s="5">
        <v>43635</v>
      </c>
      <c r="G1796" t="str">
        <f t="shared" si="56"/>
        <v/>
      </c>
      <c r="H1796" t="str">
        <f t="shared" si="57"/>
        <v/>
      </c>
    </row>
    <row r="1797" spans="1:8" x14ac:dyDescent="0.25">
      <c r="A1797" s="5">
        <v>43636</v>
      </c>
      <c r="G1797" t="str">
        <f t="shared" si="56"/>
        <v/>
      </c>
      <c r="H1797" t="str">
        <f t="shared" si="57"/>
        <v/>
      </c>
    </row>
    <row r="1798" spans="1:8" x14ac:dyDescent="0.25">
      <c r="A1798" s="5">
        <v>43637</v>
      </c>
      <c r="G1798" t="str">
        <f t="shared" si="56"/>
        <v/>
      </c>
      <c r="H1798" t="str">
        <f t="shared" si="57"/>
        <v/>
      </c>
    </row>
    <row r="1799" spans="1:8" x14ac:dyDescent="0.25">
      <c r="A1799" s="5">
        <v>43638</v>
      </c>
      <c r="G1799" t="str">
        <f t="shared" si="56"/>
        <v/>
      </c>
      <c r="H1799" t="str">
        <f t="shared" si="57"/>
        <v/>
      </c>
    </row>
    <row r="1800" spans="1:8" x14ac:dyDescent="0.25">
      <c r="A1800" s="5">
        <v>43639</v>
      </c>
      <c r="G1800" t="str">
        <f t="shared" si="56"/>
        <v/>
      </c>
      <c r="H1800" t="str">
        <f t="shared" si="57"/>
        <v/>
      </c>
    </row>
    <row r="1801" spans="1:8" x14ac:dyDescent="0.25">
      <c r="A1801" s="5">
        <v>43640</v>
      </c>
      <c r="G1801" t="str">
        <f t="shared" si="56"/>
        <v/>
      </c>
      <c r="H1801" t="str">
        <f t="shared" si="57"/>
        <v/>
      </c>
    </row>
    <row r="1802" spans="1:8" x14ac:dyDescent="0.25">
      <c r="A1802" s="5">
        <v>43641</v>
      </c>
      <c r="G1802" t="str">
        <f t="shared" si="56"/>
        <v/>
      </c>
      <c r="H1802" t="str">
        <f t="shared" si="57"/>
        <v/>
      </c>
    </row>
    <row r="1803" spans="1:8" x14ac:dyDescent="0.25">
      <c r="A1803" s="5">
        <v>43642</v>
      </c>
      <c r="G1803" t="str">
        <f t="shared" si="56"/>
        <v/>
      </c>
      <c r="H1803" t="str">
        <f t="shared" si="57"/>
        <v/>
      </c>
    </row>
    <row r="1804" spans="1:8" x14ac:dyDescent="0.25">
      <c r="A1804" s="5">
        <v>43643</v>
      </c>
      <c r="G1804" t="str">
        <f t="shared" si="56"/>
        <v/>
      </c>
      <c r="H1804" t="str">
        <f t="shared" si="57"/>
        <v/>
      </c>
    </row>
    <row r="1805" spans="1:8" x14ac:dyDescent="0.25">
      <c r="A1805" s="5">
        <v>43644</v>
      </c>
      <c r="G1805" t="str">
        <f t="shared" si="56"/>
        <v/>
      </c>
      <c r="H1805" t="str">
        <f t="shared" si="57"/>
        <v/>
      </c>
    </row>
    <row r="1806" spans="1:8" x14ac:dyDescent="0.25">
      <c r="A1806" s="5">
        <v>43645</v>
      </c>
      <c r="G1806" t="str">
        <f t="shared" si="56"/>
        <v/>
      </c>
      <c r="H1806" t="str">
        <f t="shared" si="57"/>
        <v/>
      </c>
    </row>
    <row r="1807" spans="1:8" x14ac:dyDescent="0.25">
      <c r="A1807" s="5">
        <v>43646</v>
      </c>
      <c r="G1807" t="str">
        <f t="shared" si="56"/>
        <v/>
      </c>
      <c r="H1807" t="str">
        <f t="shared" si="57"/>
        <v/>
      </c>
    </row>
    <row r="1808" spans="1:8" x14ac:dyDescent="0.25">
      <c r="A1808" s="5">
        <v>43647</v>
      </c>
      <c r="G1808" t="str">
        <f t="shared" si="56"/>
        <v/>
      </c>
      <c r="H1808" t="str">
        <f t="shared" si="57"/>
        <v/>
      </c>
    </row>
    <row r="1809" spans="1:8" x14ac:dyDescent="0.25">
      <c r="A1809" s="5">
        <v>43648</v>
      </c>
      <c r="G1809" t="str">
        <f t="shared" si="56"/>
        <v/>
      </c>
      <c r="H1809" t="str">
        <f t="shared" si="57"/>
        <v/>
      </c>
    </row>
    <row r="1810" spans="1:8" x14ac:dyDescent="0.25">
      <c r="A1810" s="5">
        <v>43649</v>
      </c>
      <c r="G1810" t="str">
        <f t="shared" si="56"/>
        <v/>
      </c>
      <c r="H1810" t="str">
        <f t="shared" si="57"/>
        <v/>
      </c>
    </row>
    <row r="1811" spans="1:8" x14ac:dyDescent="0.25">
      <c r="A1811" s="5">
        <v>43650</v>
      </c>
      <c r="G1811" t="str">
        <f t="shared" si="56"/>
        <v/>
      </c>
      <c r="H1811" t="str">
        <f t="shared" si="57"/>
        <v/>
      </c>
    </row>
    <row r="1812" spans="1:8" x14ac:dyDescent="0.25">
      <c r="A1812" s="5">
        <v>43651</v>
      </c>
      <c r="G1812" t="str">
        <f t="shared" si="56"/>
        <v/>
      </c>
      <c r="H1812" t="str">
        <f t="shared" si="57"/>
        <v/>
      </c>
    </row>
    <row r="1813" spans="1:8" x14ac:dyDescent="0.25">
      <c r="A1813" s="5">
        <v>43652</v>
      </c>
      <c r="G1813" t="str">
        <f t="shared" si="56"/>
        <v/>
      </c>
      <c r="H1813" t="str">
        <f t="shared" si="57"/>
        <v/>
      </c>
    </row>
    <row r="1814" spans="1:8" x14ac:dyDescent="0.25">
      <c r="A1814" s="5">
        <v>43653</v>
      </c>
      <c r="G1814" t="str">
        <f t="shared" si="56"/>
        <v/>
      </c>
      <c r="H1814" t="str">
        <f t="shared" si="57"/>
        <v/>
      </c>
    </row>
    <row r="1815" spans="1:8" x14ac:dyDescent="0.25">
      <c r="A1815" s="5">
        <v>43654</v>
      </c>
      <c r="G1815" t="str">
        <f t="shared" si="56"/>
        <v/>
      </c>
      <c r="H1815" t="str">
        <f t="shared" si="57"/>
        <v/>
      </c>
    </row>
    <row r="1816" spans="1:8" x14ac:dyDescent="0.25">
      <c r="A1816" s="5">
        <v>43655</v>
      </c>
      <c r="G1816" t="str">
        <f t="shared" si="56"/>
        <v/>
      </c>
      <c r="H1816" t="str">
        <f t="shared" si="57"/>
        <v/>
      </c>
    </row>
    <row r="1817" spans="1:8" x14ac:dyDescent="0.25">
      <c r="A1817" s="5">
        <v>43656</v>
      </c>
      <c r="G1817" t="str">
        <f t="shared" si="56"/>
        <v/>
      </c>
      <c r="H1817" t="str">
        <f t="shared" si="57"/>
        <v/>
      </c>
    </row>
    <row r="1818" spans="1:8" x14ac:dyDescent="0.25">
      <c r="A1818" s="5">
        <v>43657</v>
      </c>
      <c r="G1818" t="str">
        <f t="shared" si="56"/>
        <v/>
      </c>
      <c r="H1818" t="str">
        <f t="shared" si="57"/>
        <v/>
      </c>
    </row>
    <row r="1819" spans="1:8" x14ac:dyDescent="0.25">
      <c r="A1819" s="5">
        <v>43658</v>
      </c>
      <c r="G1819" t="str">
        <f t="shared" ref="G1819:G1882" si="58">IFERROR(F1819/B1819,"")</f>
        <v/>
      </c>
      <c r="H1819" t="str">
        <f t="shared" ref="H1819:H1882" si="59">IFERROR(D1819/F1819,"")</f>
        <v/>
      </c>
    </row>
    <row r="1820" spans="1:8" x14ac:dyDescent="0.25">
      <c r="A1820" s="5">
        <v>43659</v>
      </c>
      <c r="B1820">
        <v>0</v>
      </c>
      <c r="C1820">
        <v>0</v>
      </c>
      <c r="D1820">
        <v>0</v>
      </c>
      <c r="E1820">
        <v>0</v>
      </c>
      <c r="F1820">
        <v>0</v>
      </c>
      <c r="G1820" t="str">
        <f t="shared" si="58"/>
        <v/>
      </c>
      <c r="H1820" t="str">
        <f t="shared" si="59"/>
        <v/>
      </c>
    </row>
    <row r="1821" spans="1:8" x14ac:dyDescent="0.25">
      <c r="A1821" s="5">
        <v>43660</v>
      </c>
      <c r="B1821">
        <v>0</v>
      </c>
      <c r="C1821">
        <v>0</v>
      </c>
      <c r="D1821">
        <v>0</v>
      </c>
      <c r="E1821">
        <v>0</v>
      </c>
      <c r="F1821">
        <v>0</v>
      </c>
      <c r="G1821" t="str">
        <f t="shared" si="58"/>
        <v/>
      </c>
      <c r="H1821" t="str">
        <f t="shared" si="59"/>
        <v/>
      </c>
    </row>
    <row r="1822" spans="1:8" x14ac:dyDescent="0.25">
      <c r="A1822" s="5">
        <v>43661</v>
      </c>
      <c r="B1822">
        <v>0</v>
      </c>
      <c r="C1822">
        <v>0</v>
      </c>
      <c r="D1822">
        <v>0</v>
      </c>
      <c r="E1822">
        <v>0</v>
      </c>
      <c r="F1822">
        <v>0</v>
      </c>
      <c r="G1822" t="str">
        <f t="shared" si="58"/>
        <v/>
      </c>
      <c r="H1822" t="str">
        <f t="shared" si="59"/>
        <v/>
      </c>
    </row>
    <row r="1823" spans="1:8" x14ac:dyDescent="0.25">
      <c r="A1823" s="5">
        <v>43662</v>
      </c>
      <c r="B1823">
        <v>0</v>
      </c>
      <c r="C1823">
        <v>0</v>
      </c>
      <c r="D1823">
        <v>0</v>
      </c>
      <c r="E1823">
        <v>0</v>
      </c>
      <c r="F1823">
        <v>0</v>
      </c>
      <c r="G1823" t="str">
        <f t="shared" si="58"/>
        <v/>
      </c>
      <c r="H1823" t="str">
        <f t="shared" si="59"/>
        <v/>
      </c>
    </row>
    <row r="1824" spans="1:8" x14ac:dyDescent="0.25">
      <c r="A1824" s="5">
        <v>43663</v>
      </c>
      <c r="B1824">
        <v>0</v>
      </c>
      <c r="C1824">
        <v>0</v>
      </c>
      <c r="D1824">
        <v>0</v>
      </c>
      <c r="E1824">
        <v>0</v>
      </c>
      <c r="F1824">
        <v>0</v>
      </c>
      <c r="G1824" t="str">
        <f t="shared" si="58"/>
        <v/>
      </c>
      <c r="H1824" t="str">
        <f t="shared" si="59"/>
        <v/>
      </c>
    </row>
    <row r="1825" spans="1:8" x14ac:dyDescent="0.25">
      <c r="A1825" s="5">
        <v>43664</v>
      </c>
      <c r="B1825">
        <v>0</v>
      </c>
      <c r="C1825">
        <v>0</v>
      </c>
      <c r="D1825">
        <v>0</v>
      </c>
      <c r="E1825">
        <v>0</v>
      </c>
      <c r="F1825">
        <v>0</v>
      </c>
      <c r="G1825" t="str">
        <f t="shared" si="58"/>
        <v/>
      </c>
      <c r="H1825" t="str">
        <f t="shared" si="59"/>
        <v/>
      </c>
    </row>
    <row r="1826" spans="1:8" x14ac:dyDescent="0.25">
      <c r="A1826" s="5">
        <v>43665</v>
      </c>
      <c r="B1826">
        <v>0</v>
      </c>
      <c r="C1826">
        <v>0</v>
      </c>
      <c r="D1826">
        <v>0</v>
      </c>
      <c r="E1826">
        <v>0</v>
      </c>
      <c r="F1826">
        <v>0</v>
      </c>
      <c r="G1826" t="str">
        <f t="shared" si="58"/>
        <v/>
      </c>
      <c r="H1826" t="str">
        <f t="shared" si="59"/>
        <v/>
      </c>
    </row>
    <row r="1827" spans="1:8" x14ac:dyDescent="0.25">
      <c r="A1827" s="5">
        <v>43666</v>
      </c>
      <c r="B1827">
        <v>0</v>
      </c>
      <c r="C1827">
        <v>0</v>
      </c>
      <c r="D1827">
        <v>0</v>
      </c>
      <c r="E1827">
        <v>0</v>
      </c>
      <c r="F1827">
        <v>0</v>
      </c>
      <c r="G1827" t="str">
        <f t="shared" si="58"/>
        <v/>
      </c>
      <c r="H1827" t="str">
        <f t="shared" si="59"/>
        <v/>
      </c>
    </row>
    <row r="1828" spans="1:8" x14ac:dyDescent="0.25">
      <c r="A1828" s="5">
        <v>43667</v>
      </c>
      <c r="B1828">
        <v>0</v>
      </c>
      <c r="C1828">
        <v>0</v>
      </c>
      <c r="D1828">
        <v>0</v>
      </c>
      <c r="E1828">
        <v>0</v>
      </c>
      <c r="F1828">
        <v>0</v>
      </c>
      <c r="G1828" t="str">
        <f t="shared" si="58"/>
        <v/>
      </c>
      <c r="H1828" t="str">
        <f t="shared" si="59"/>
        <v/>
      </c>
    </row>
    <row r="1829" spans="1:8" x14ac:dyDescent="0.25">
      <c r="A1829" s="5">
        <v>43668</v>
      </c>
      <c r="B1829">
        <v>0</v>
      </c>
      <c r="C1829">
        <v>0</v>
      </c>
      <c r="D1829">
        <v>0</v>
      </c>
      <c r="E1829">
        <v>0</v>
      </c>
      <c r="F1829">
        <v>0</v>
      </c>
      <c r="G1829" t="str">
        <f t="shared" si="58"/>
        <v/>
      </c>
      <c r="H1829" t="str">
        <f t="shared" si="59"/>
        <v/>
      </c>
    </row>
    <row r="1830" spans="1:8" x14ac:dyDescent="0.25">
      <c r="A1830" s="5">
        <v>43669</v>
      </c>
      <c r="B1830">
        <v>0</v>
      </c>
      <c r="C1830">
        <v>0</v>
      </c>
      <c r="D1830">
        <v>0</v>
      </c>
      <c r="E1830">
        <v>0</v>
      </c>
      <c r="F1830">
        <v>0</v>
      </c>
      <c r="G1830" t="str">
        <f t="shared" si="58"/>
        <v/>
      </c>
      <c r="H1830" t="str">
        <f t="shared" si="59"/>
        <v/>
      </c>
    </row>
    <row r="1831" spans="1:8" x14ac:dyDescent="0.25">
      <c r="A1831" s="5">
        <v>43670</v>
      </c>
      <c r="B1831">
        <v>0</v>
      </c>
      <c r="C1831">
        <v>0</v>
      </c>
      <c r="D1831">
        <v>0</v>
      </c>
      <c r="E1831">
        <v>0</v>
      </c>
      <c r="F1831">
        <v>0</v>
      </c>
      <c r="G1831" t="str">
        <f t="shared" si="58"/>
        <v/>
      </c>
      <c r="H1831" t="str">
        <f t="shared" si="59"/>
        <v/>
      </c>
    </row>
    <row r="1832" spans="1:8" x14ac:dyDescent="0.25">
      <c r="A1832" s="5">
        <v>43671</v>
      </c>
      <c r="B1832">
        <v>0</v>
      </c>
      <c r="C1832">
        <v>0</v>
      </c>
      <c r="D1832">
        <v>0</v>
      </c>
      <c r="E1832">
        <v>0</v>
      </c>
      <c r="F1832">
        <v>0</v>
      </c>
      <c r="G1832" t="str">
        <f t="shared" si="58"/>
        <v/>
      </c>
      <c r="H1832" t="str">
        <f t="shared" si="59"/>
        <v/>
      </c>
    </row>
    <row r="1833" spans="1:8" x14ac:dyDescent="0.25">
      <c r="A1833" s="5">
        <v>43672</v>
      </c>
      <c r="B1833">
        <v>0</v>
      </c>
      <c r="C1833">
        <v>0</v>
      </c>
      <c r="D1833">
        <v>0</v>
      </c>
      <c r="E1833">
        <v>0</v>
      </c>
      <c r="F1833">
        <v>0</v>
      </c>
      <c r="G1833" t="str">
        <f t="shared" si="58"/>
        <v/>
      </c>
      <c r="H1833" t="str">
        <f t="shared" si="59"/>
        <v/>
      </c>
    </row>
    <row r="1834" spans="1:8" x14ac:dyDescent="0.25">
      <c r="A1834" s="5">
        <v>43673</v>
      </c>
      <c r="B1834">
        <v>0</v>
      </c>
      <c r="C1834">
        <v>0</v>
      </c>
      <c r="D1834">
        <v>0</v>
      </c>
      <c r="E1834">
        <v>0</v>
      </c>
      <c r="F1834">
        <v>0</v>
      </c>
      <c r="G1834" t="str">
        <f t="shared" si="58"/>
        <v/>
      </c>
      <c r="H1834" t="str">
        <f t="shared" si="59"/>
        <v/>
      </c>
    </row>
    <row r="1835" spans="1:8" x14ac:dyDescent="0.25">
      <c r="A1835" s="5">
        <v>43674</v>
      </c>
      <c r="B1835">
        <v>0</v>
      </c>
      <c r="C1835">
        <v>0</v>
      </c>
      <c r="D1835">
        <v>0</v>
      </c>
      <c r="E1835">
        <v>0</v>
      </c>
      <c r="F1835">
        <v>0</v>
      </c>
      <c r="G1835" t="str">
        <f t="shared" si="58"/>
        <v/>
      </c>
      <c r="H1835" t="str">
        <f t="shared" si="59"/>
        <v/>
      </c>
    </row>
    <row r="1836" spans="1:8" x14ac:dyDescent="0.25">
      <c r="A1836" s="5">
        <v>43675</v>
      </c>
      <c r="B1836">
        <v>0</v>
      </c>
      <c r="C1836">
        <v>0</v>
      </c>
      <c r="D1836">
        <v>0</v>
      </c>
      <c r="E1836">
        <v>0</v>
      </c>
      <c r="F1836">
        <v>0</v>
      </c>
      <c r="G1836" t="str">
        <f t="shared" si="58"/>
        <v/>
      </c>
      <c r="H1836" t="str">
        <f t="shared" si="59"/>
        <v/>
      </c>
    </row>
    <row r="1837" spans="1:8" x14ac:dyDescent="0.25">
      <c r="A1837" s="5">
        <v>43676</v>
      </c>
      <c r="B1837">
        <v>0</v>
      </c>
      <c r="C1837">
        <v>0</v>
      </c>
      <c r="D1837">
        <v>0</v>
      </c>
      <c r="E1837">
        <v>0</v>
      </c>
      <c r="F1837">
        <v>0</v>
      </c>
      <c r="G1837" t="str">
        <f t="shared" si="58"/>
        <v/>
      </c>
      <c r="H1837" t="str">
        <f t="shared" si="59"/>
        <v/>
      </c>
    </row>
    <row r="1838" spans="1:8" x14ac:dyDescent="0.25">
      <c r="A1838" s="5">
        <v>43677</v>
      </c>
      <c r="B1838">
        <v>0</v>
      </c>
      <c r="C1838">
        <v>0</v>
      </c>
      <c r="D1838">
        <v>0</v>
      </c>
      <c r="E1838">
        <v>0</v>
      </c>
      <c r="F1838">
        <v>0</v>
      </c>
      <c r="G1838" t="str">
        <f t="shared" si="58"/>
        <v/>
      </c>
      <c r="H1838" t="str">
        <f t="shared" si="59"/>
        <v/>
      </c>
    </row>
    <row r="1839" spans="1:8" x14ac:dyDescent="0.25">
      <c r="A1839" s="5">
        <v>43678</v>
      </c>
      <c r="B1839">
        <v>0</v>
      </c>
      <c r="C1839">
        <v>0</v>
      </c>
      <c r="D1839">
        <v>0</v>
      </c>
      <c r="E1839">
        <v>0</v>
      </c>
      <c r="F1839">
        <v>0</v>
      </c>
      <c r="G1839" t="str">
        <f t="shared" si="58"/>
        <v/>
      </c>
      <c r="H1839" t="str">
        <f t="shared" si="59"/>
        <v/>
      </c>
    </row>
    <row r="1840" spans="1:8" x14ac:dyDescent="0.25">
      <c r="A1840" s="5">
        <v>43770</v>
      </c>
      <c r="G1840" t="str">
        <f t="shared" si="58"/>
        <v/>
      </c>
      <c r="H1840" t="str">
        <f t="shared" si="59"/>
        <v/>
      </c>
    </row>
    <row r="1841" spans="1:8" x14ac:dyDescent="0.25">
      <c r="A1841" s="5">
        <v>43771</v>
      </c>
      <c r="G1841" t="str">
        <f t="shared" si="58"/>
        <v/>
      </c>
      <c r="H1841" t="str">
        <f t="shared" si="59"/>
        <v/>
      </c>
    </row>
    <row r="1842" spans="1:8" x14ac:dyDescent="0.25">
      <c r="A1842" s="5">
        <v>43772</v>
      </c>
      <c r="G1842" t="str">
        <f t="shared" si="58"/>
        <v/>
      </c>
      <c r="H1842" t="str">
        <f t="shared" si="59"/>
        <v/>
      </c>
    </row>
    <row r="1843" spans="1:8" x14ac:dyDescent="0.25">
      <c r="A1843" s="5">
        <v>43773</v>
      </c>
      <c r="G1843" t="str">
        <f t="shared" si="58"/>
        <v/>
      </c>
      <c r="H1843" t="str">
        <f t="shared" si="59"/>
        <v/>
      </c>
    </row>
    <row r="1844" spans="1:8" x14ac:dyDescent="0.25">
      <c r="A1844" s="5">
        <v>43774</v>
      </c>
      <c r="G1844" t="str">
        <f t="shared" si="58"/>
        <v/>
      </c>
      <c r="H1844" t="str">
        <f t="shared" si="59"/>
        <v/>
      </c>
    </row>
    <row r="1845" spans="1:8" x14ac:dyDescent="0.25">
      <c r="A1845" s="5">
        <v>43775</v>
      </c>
      <c r="G1845" t="str">
        <f t="shared" si="58"/>
        <v/>
      </c>
      <c r="H1845" t="str">
        <f t="shared" si="59"/>
        <v/>
      </c>
    </row>
    <row r="1846" spans="1:8" x14ac:dyDescent="0.25">
      <c r="A1846" s="5">
        <v>43776</v>
      </c>
      <c r="G1846" t="str">
        <f t="shared" si="58"/>
        <v/>
      </c>
      <c r="H1846" t="str">
        <f t="shared" si="59"/>
        <v/>
      </c>
    </row>
    <row r="1847" spans="1:8" x14ac:dyDescent="0.25">
      <c r="A1847" s="5">
        <v>43777</v>
      </c>
      <c r="G1847" t="str">
        <f t="shared" si="58"/>
        <v/>
      </c>
      <c r="H1847" t="str">
        <f t="shared" si="59"/>
        <v/>
      </c>
    </row>
    <row r="1848" spans="1:8" x14ac:dyDescent="0.25">
      <c r="A1848" s="5">
        <v>43778</v>
      </c>
      <c r="G1848" t="str">
        <f t="shared" si="58"/>
        <v/>
      </c>
      <c r="H1848" t="str">
        <f t="shared" si="59"/>
        <v/>
      </c>
    </row>
    <row r="1849" spans="1:8" x14ac:dyDescent="0.25">
      <c r="A1849" s="5">
        <v>43779</v>
      </c>
      <c r="G1849" t="str">
        <f t="shared" si="58"/>
        <v/>
      </c>
      <c r="H1849" t="str">
        <f t="shared" si="59"/>
        <v/>
      </c>
    </row>
    <row r="1850" spans="1:8" x14ac:dyDescent="0.25">
      <c r="A1850" s="5">
        <v>43780</v>
      </c>
      <c r="G1850" t="str">
        <f t="shared" si="58"/>
        <v/>
      </c>
      <c r="H1850" t="str">
        <f t="shared" si="59"/>
        <v/>
      </c>
    </row>
    <row r="1851" spans="1:8" x14ac:dyDescent="0.25">
      <c r="A1851" s="5">
        <v>43781</v>
      </c>
      <c r="G1851" t="str">
        <f t="shared" si="58"/>
        <v/>
      </c>
      <c r="H1851" t="str">
        <f t="shared" si="59"/>
        <v/>
      </c>
    </row>
    <row r="1852" spans="1:8" x14ac:dyDescent="0.25">
      <c r="A1852" s="5">
        <v>43782</v>
      </c>
      <c r="G1852" t="str">
        <f t="shared" si="58"/>
        <v/>
      </c>
      <c r="H1852" t="str">
        <f t="shared" si="59"/>
        <v/>
      </c>
    </row>
    <row r="1853" spans="1:8" x14ac:dyDescent="0.25">
      <c r="A1853" s="5">
        <v>43783</v>
      </c>
      <c r="G1853" t="str">
        <f t="shared" si="58"/>
        <v/>
      </c>
      <c r="H1853" t="str">
        <f t="shared" si="59"/>
        <v/>
      </c>
    </row>
    <row r="1854" spans="1:8" x14ac:dyDescent="0.25">
      <c r="A1854" s="5">
        <v>43784</v>
      </c>
      <c r="G1854" t="str">
        <f t="shared" si="58"/>
        <v/>
      </c>
      <c r="H1854" t="str">
        <f t="shared" si="59"/>
        <v/>
      </c>
    </row>
    <row r="1855" spans="1:8" x14ac:dyDescent="0.25">
      <c r="A1855" s="5">
        <v>43785</v>
      </c>
      <c r="G1855" t="str">
        <f t="shared" si="58"/>
        <v/>
      </c>
      <c r="H1855" t="str">
        <f t="shared" si="59"/>
        <v/>
      </c>
    </row>
    <row r="1856" spans="1:8" x14ac:dyDescent="0.25">
      <c r="A1856" s="5">
        <v>43786</v>
      </c>
      <c r="G1856" t="str">
        <f t="shared" si="58"/>
        <v/>
      </c>
      <c r="H1856" t="str">
        <f t="shared" si="59"/>
        <v/>
      </c>
    </row>
    <row r="1857" spans="1:8" x14ac:dyDescent="0.25">
      <c r="A1857" s="5">
        <v>43787</v>
      </c>
      <c r="G1857" t="str">
        <f t="shared" si="58"/>
        <v/>
      </c>
      <c r="H1857" t="str">
        <f t="shared" si="59"/>
        <v/>
      </c>
    </row>
    <row r="1858" spans="1:8" x14ac:dyDescent="0.25">
      <c r="A1858" s="5">
        <v>43788</v>
      </c>
      <c r="G1858" t="str">
        <f t="shared" si="58"/>
        <v/>
      </c>
      <c r="H1858" t="str">
        <f t="shared" si="59"/>
        <v/>
      </c>
    </row>
    <row r="1859" spans="1:8" x14ac:dyDescent="0.25">
      <c r="A1859" s="5">
        <v>43789</v>
      </c>
      <c r="G1859" t="str">
        <f t="shared" si="58"/>
        <v/>
      </c>
      <c r="H1859" t="str">
        <f t="shared" si="59"/>
        <v/>
      </c>
    </row>
    <row r="1860" spans="1:8" x14ac:dyDescent="0.25">
      <c r="A1860" s="5">
        <v>43790</v>
      </c>
      <c r="G1860" t="str">
        <f t="shared" si="58"/>
        <v/>
      </c>
      <c r="H1860" t="str">
        <f t="shared" si="59"/>
        <v/>
      </c>
    </row>
    <row r="1861" spans="1:8" x14ac:dyDescent="0.25">
      <c r="A1861" s="5">
        <v>43791</v>
      </c>
      <c r="G1861" t="str">
        <f t="shared" si="58"/>
        <v/>
      </c>
      <c r="H1861" t="str">
        <f t="shared" si="59"/>
        <v/>
      </c>
    </row>
    <row r="1862" spans="1:8" x14ac:dyDescent="0.25">
      <c r="A1862" s="5">
        <v>43792</v>
      </c>
      <c r="G1862" t="str">
        <f t="shared" si="58"/>
        <v/>
      </c>
      <c r="H1862" t="str">
        <f t="shared" si="59"/>
        <v/>
      </c>
    </row>
    <row r="1863" spans="1:8" x14ac:dyDescent="0.25">
      <c r="A1863" s="5">
        <v>43793</v>
      </c>
      <c r="G1863" t="str">
        <f t="shared" si="58"/>
        <v/>
      </c>
      <c r="H1863" t="str">
        <f t="shared" si="59"/>
        <v/>
      </c>
    </row>
    <row r="1864" spans="1:8" x14ac:dyDescent="0.25">
      <c r="A1864" s="5">
        <v>43794</v>
      </c>
      <c r="G1864" t="str">
        <f t="shared" si="58"/>
        <v/>
      </c>
      <c r="H1864" t="str">
        <f t="shared" si="59"/>
        <v/>
      </c>
    </row>
    <row r="1865" spans="1:8" x14ac:dyDescent="0.25">
      <c r="A1865" s="5">
        <v>43795</v>
      </c>
      <c r="G1865" t="str">
        <f t="shared" si="58"/>
        <v/>
      </c>
      <c r="H1865" t="str">
        <f t="shared" si="59"/>
        <v/>
      </c>
    </row>
    <row r="1866" spans="1:8" x14ac:dyDescent="0.25">
      <c r="A1866" s="5">
        <v>43796</v>
      </c>
      <c r="G1866" t="str">
        <f t="shared" si="58"/>
        <v/>
      </c>
      <c r="H1866" t="str">
        <f t="shared" si="59"/>
        <v/>
      </c>
    </row>
    <row r="1867" spans="1:8" x14ac:dyDescent="0.25">
      <c r="A1867" s="5">
        <v>43797</v>
      </c>
      <c r="G1867" t="str">
        <f t="shared" si="58"/>
        <v/>
      </c>
      <c r="H1867" t="str">
        <f t="shared" si="59"/>
        <v/>
      </c>
    </row>
    <row r="1868" spans="1:8" x14ac:dyDescent="0.25">
      <c r="A1868" s="5">
        <v>43798</v>
      </c>
      <c r="G1868" t="str">
        <f t="shared" si="58"/>
        <v/>
      </c>
      <c r="H1868" t="str">
        <f t="shared" si="59"/>
        <v/>
      </c>
    </row>
    <row r="1869" spans="1:8" x14ac:dyDescent="0.25">
      <c r="A1869" s="5">
        <v>43799</v>
      </c>
      <c r="G1869" t="str">
        <f t="shared" si="58"/>
        <v/>
      </c>
      <c r="H1869" t="str">
        <f t="shared" si="59"/>
        <v/>
      </c>
    </row>
    <row r="1870" spans="1:8" x14ac:dyDescent="0.25">
      <c r="A1870" s="5">
        <v>43800</v>
      </c>
      <c r="B1870" s="44">
        <v>97299.365000000005</v>
      </c>
      <c r="C1870" s="44">
        <v>0</v>
      </c>
      <c r="D1870" s="44">
        <f>6356.1</f>
        <v>6356.1</v>
      </c>
      <c r="E1870" s="44">
        <v>0</v>
      </c>
      <c r="F1870" s="44">
        <f t="shared" ref="F1870:F1871" si="60">SUM(C1870:E1870)</f>
        <v>6356.1</v>
      </c>
      <c r="G1870">
        <f t="shared" si="58"/>
        <v>6.5325195082208395E-2</v>
      </c>
      <c r="H1870">
        <f t="shared" si="59"/>
        <v>1</v>
      </c>
    </row>
    <row r="1871" spans="1:8" x14ac:dyDescent="0.25">
      <c r="A1871" s="5">
        <v>43801</v>
      </c>
      <c r="B1871" s="44">
        <v>322992.505</v>
      </c>
      <c r="C1871" s="44">
        <v>0</v>
      </c>
      <c r="D1871" s="44">
        <f>57550.11</f>
        <v>57550.11</v>
      </c>
      <c r="E1871" s="44">
        <v>0</v>
      </c>
      <c r="F1871" s="44">
        <f t="shared" si="60"/>
        <v>57550.11</v>
      </c>
      <c r="G1871">
        <f t="shared" si="58"/>
        <v>0.17817784966867883</v>
      </c>
      <c r="H1871">
        <f t="shared" si="59"/>
        <v>1</v>
      </c>
    </row>
    <row r="1872" spans="1:8" x14ac:dyDescent="0.25">
      <c r="A1872" s="5">
        <v>43802</v>
      </c>
      <c r="B1872" s="44">
        <v>601467.11</v>
      </c>
      <c r="C1872" s="44">
        <f>4315.25</f>
        <v>4315.25</v>
      </c>
      <c r="D1872" s="44">
        <f>190698.1</f>
        <v>190698.1</v>
      </c>
      <c r="E1872" s="44">
        <f>2180.134</f>
        <v>2180.134</v>
      </c>
      <c r="F1872" s="44">
        <f>SUM(C1872:E1872)</f>
        <v>197193.484</v>
      </c>
      <c r="G1872">
        <f t="shared" si="58"/>
        <v>0.32785414317999867</v>
      </c>
      <c r="H1872">
        <f t="shared" si="59"/>
        <v>0.96706085886691884</v>
      </c>
    </row>
    <row r="1873" spans="1:8" x14ac:dyDescent="0.25">
      <c r="A1873" s="5">
        <v>43803</v>
      </c>
      <c r="B1873" s="44">
        <v>941259.995</v>
      </c>
      <c r="C1873" s="44">
        <f>12895.85</f>
        <v>12895.85</v>
      </c>
      <c r="D1873" s="44">
        <f>377507.03</f>
        <v>377507.03</v>
      </c>
      <c r="E1873" s="44">
        <f>8322.732</f>
        <v>8322.732</v>
      </c>
      <c r="F1873" s="44">
        <f t="shared" ref="F1873:F1902" si="61">SUM(C1873:E1873)</f>
        <v>398725.61200000002</v>
      </c>
      <c r="G1873">
        <f t="shared" si="58"/>
        <v>0.42360836975760352</v>
      </c>
      <c r="H1873">
        <f t="shared" si="59"/>
        <v>0.94678400042182398</v>
      </c>
    </row>
    <row r="1874" spans="1:8" x14ac:dyDescent="0.25">
      <c r="A1874" s="5">
        <v>43804</v>
      </c>
      <c r="B1874" s="44">
        <v>1307334.51</v>
      </c>
      <c r="C1874" s="44">
        <f>32819</f>
        <v>32819</v>
      </c>
      <c r="D1874" s="44">
        <f>630471.28</f>
        <v>630471.28</v>
      </c>
      <c r="E1874" s="44">
        <f>16109.247</f>
        <v>16109.246999999999</v>
      </c>
      <c r="F1874" s="44">
        <f t="shared" si="61"/>
        <v>679399.527</v>
      </c>
      <c r="G1874">
        <f t="shared" si="58"/>
        <v>0.51968300523176736</v>
      </c>
      <c r="H1874">
        <f t="shared" si="59"/>
        <v>0.92798310117163219</v>
      </c>
    </row>
    <row r="1875" spans="1:8" x14ac:dyDescent="0.25">
      <c r="A1875" s="5">
        <v>43805</v>
      </c>
      <c r="B1875" s="44">
        <v>1709096.2050000001</v>
      </c>
      <c r="C1875" s="44">
        <f>77050.5</f>
        <v>77050.5</v>
      </c>
      <c r="D1875" s="44">
        <f>893213.72</f>
        <v>893213.72</v>
      </c>
      <c r="E1875" s="44">
        <f>25292.199</f>
        <v>25292.199000000001</v>
      </c>
      <c r="F1875" s="44">
        <f t="shared" si="61"/>
        <v>995556.41899999999</v>
      </c>
      <c r="G1875">
        <f t="shared" si="58"/>
        <v>0.58250461038265544</v>
      </c>
      <c r="H1875">
        <f t="shared" si="59"/>
        <v>0.89720050310880473</v>
      </c>
    </row>
    <row r="1876" spans="1:8" x14ac:dyDescent="0.25">
      <c r="A1876" s="5">
        <v>43806</v>
      </c>
      <c r="B1876" s="44">
        <v>2209364.83</v>
      </c>
      <c r="C1876" s="44">
        <f>126446.95</f>
        <v>126446.95</v>
      </c>
      <c r="D1876" s="44">
        <f>1213255.72</f>
        <v>1213255.72</v>
      </c>
      <c r="E1876" s="44">
        <f>34835.436</f>
        <v>34835.436000000002</v>
      </c>
      <c r="F1876" s="44">
        <f t="shared" si="61"/>
        <v>1374538.1059999999</v>
      </c>
      <c r="G1876">
        <f t="shared" si="58"/>
        <v>0.62214175193510246</v>
      </c>
      <c r="H1876">
        <f t="shared" si="59"/>
        <v>0.88266430352422698</v>
      </c>
    </row>
    <row r="1877" spans="1:8" x14ac:dyDescent="0.25">
      <c r="A1877" s="5">
        <v>43807</v>
      </c>
      <c r="B1877" s="44">
        <f>2763071.36</f>
        <v>2763071.36</v>
      </c>
      <c r="C1877" s="44">
        <f>199050.75</f>
        <v>199050.75</v>
      </c>
      <c r="D1877" s="44">
        <f>1570721.88</f>
        <v>1570721.88</v>
      </c>
      <c r="E1877" s="44">
        <f>43704.503</f>
        <v>43704.502999999997</v>
      </c>
      <c r="F1877" s="44">
        <f t="shared" si="61"/>
        <v>1813477.1329999999</v>
      </c>
      <c r="G1877">
        <f t="shared" si="58"/>
        <v>0.65632656443588921</v>
      </c>
      <c r="H1877">
        <f t="shared" si="59"/>
        <v>0.86613823324123485</v>
      </c>
    </row>
    <row r="1878" spans="1:8" x14ac:dyDescent="0.25">
      <c r="A1878" s="5">
        <v>43808</v>
      </c>
      <c r="B1878" s="44">
        <v>3384150.0049999999</v>
      </c>
      <c r="C1878" s="44">
        <f>285636.54</f>
        <v>285636.53999999998</v>
      </c>
      <c r="D1878" s="44">
        <f>1991441.39</f>
        <v>1991441.39</v>
      </c>
      <c r="E1878" s="44">
        <f>50796.052</f>
        <v>50796.052000000003</v>
      </c>
      <c r="F1878" s="44">
        <f t="shared" si="61"/>
        <v>2327873.9819999998</v>
      </c>
      <c r="G1878">
        <f t="shared" si="58"/>
        <v>0.6878755310966187</v>
      </c>
      <c r="H1878">
        <f t="shared" si="59"/>
        <v>0.85547645851905052</v>
      </c>
    </row>
    <row r="1879" spans="1:8" x14ac:dyDescent="0.25">
      <c r="A1879" s="5">
        <v>43809</v>
      </c>
      <c r="B1879" s="44">
        <v>4162821.7349999999</v>
      </c>
      <c r="C1879" s="44">
        <f>378044.46</f>
        <v>378044.46</v>
      </c>
      <c r="D1879" s="44">
        <f>2504706.39</f>
        <v>2504706.39</v>
      </c>
      <c r="E1879" s="44">
        <f>60125.39</f>
        <v>60125.39</v>
      </c>
      <c r="F1879" s="44">
        <f t="shared" si="61"/>
        <v>2942876.24</v>
      </c>
      <c r="G1879">
        <f t="shared" si="58"/>
        <v>0.70694265268603929</v>
      </c>
      <c r="H1879">
        <f t="shared" si="59"/>
        <v>0.85110829873022453</v>
      </c>
    </row>
    <row r="1880" spans="1:8" x14ac:dyDescent="0.25">
      <c r="A1880" s="5">
        <v>43810</v>
      </c>
      <c r="B1880" s="44">
        <v>5027579.2549999999</v>
      </c>
      <c r="C1880" s="44">
        <f>476020.26</f>
        <v>476020.26</v>
      </c>
      <c r="D1880" s="44">
        <f>3116345.91</f>
        <v>3116345.91</v>
      </c>
      <c r="E1880" s="44">
        <f>71977.71</f>
        <v>71977.710000000006</v>
      </c>
      <c r="F1880" s="44">
        <f t="shared" si="61"/>
        <v>3664343.88</v>
      </c>
      <c r="G1880">
        <f t="shared" si="58"/>
        <v>0.72884855596373888</v>
      </c>
      <c r="H1880">
        <f t="shared" si="59"/>
        <v>0.85045127096532225</v>
      </c>
    </row>
    <row r="1881" spans="1:8" x14ac:dyDescent="0.25">
      <c r="A1881" s="5">
        <v>43811</v>
      </c>
      <c r="B1881" s="44">
        <v>5914059.29</v>
      </c>
      <c r="C1881" s="44">
        <f>578224.41</f>
        <v>578224.41</v>
      </c>
      <c r="D1881" s="44">
        <f>3766385.8</f>
        <v>3766385.8</v>
      </c>
      <c r="E1881" s="44">
        <f>93753.449</f>
        <v>93753.448999999993</v>
      </c>
      <c r="F1881" s="44">
        <f t="shared" si="61"/>
        <v>4438363.659</v>
      </c>
      <c r="G1881">
        <f t="shared" si="58"/>
        <v>0.75047669314116738</v>
      </c>
      <c r="H1881">
        <f t="shared" si="59"/>
        <v>0.84859783680920764</v>
      </c>
    </row>
    <row r="1882" spans="1:8" x14ac:dyDescent="0.25">
      <c r="A1882" s="5">
        <v>43812</v>
      </c>
      <c r="B1882" s="44">
        <v>6854064.3099999996</v>
      </c>
      <c r="C1882" s="44">
        <f>686123.56</f>
        <v>686123.56</v>
      </c>
      <c r="D1882" s="44">
        <f>4504672.77</f>
        <v>4504672.7699999996</v>
      </c>
      <c r="E1882" s="44">
        <f>180072.415</f>
        <v>180072.41500000001</v>
      </c>
      <c r="F1882" s="44">
        <f t="shared" si="61"/>
        <v>5370868.7450000001</v>
      </c>
      <c r="G1882">
        <f t="shared" si="58"/>
        <v>0.78360349452279954</v>
      </c>
      <c r="H1882">
        <f t="shared" si="59"/>
        <v>0.83872330229511116</v>
      </c>
    </row>
    <row r="1883" spans="1:8" x14ac:dyDescent="0.25">
      <c r="A1883" s="5">
        <v>43813</v>
      </c>
      <c r="B1883" s="44">
        <v>7835127.7350000003</v>
      </c>
      <c r="C1883" s="44">
        <f>801378.76</f>
        <v>801378.76</v>
      </c>
      <c r="D1883" s="44">
        <f>5261031.4</f>
        <v>5261031.4000000004</v>
      </c>
      <c r="E1883" s="44">
        <f>225387.732</f>
        <v>225387.73199999999</v>
      </c>
      <c r="F1883" s="44">
        <f t="shared" si="61"/>
        <v>6287797.892</v>
      </c>
      <c r="G1883">
        <f t="shared" ref="G1883:G1888" si="62">IFERROR(F1883/B1883,"")</f>
        <v>0.80251376935592478</v>
      </c>
      <c r="H1883">
        <f t="shared" ref="H1883:H1888" si="63">IFERROR(D1883/F1883,"")</f>
        <v>0.83670491487864773</v>
      </c>
    </row>
    <row r="1884" spans="1:8" x14ac:dyDescent="0.25">
      <c r="A1884" s="5">
        <v>43814</v>
      </c>
      <c r="B1884" s="44">
        <v>8860931.1699999999</v>
      </c>
      <c r="C1884" s="44">
        <f>921572.41</f>
        <v>921572.41</v>
      </c>
      <c r="D1884" s="44">
        <f>6085352.82</f>
        <v>6085352.8200000003</v>
      </c>
      <c r="E1884" s="44">
        <f>246939.575</f>
        <v>246939.57500000001</v>
      </c>
      <c r="F1884" s="44">
        <f t="shared" si="61"/>
        <v>7253864.8050000006</v>
      </c>
      <c r="G1884">
        <f t="shared" si="62"/>
        <v>0.81863459560085949</v>
      </c>
      <c r="H1884">
        <f t="shared" si="63"/>
        <v>0.83891180544272625</v>
      </c>
    </row>
    <row r="1885" spans="1:8" x14ac:dyDescent="0.25">
      <c r="A1885" s="5">
        <v>43815</v>
      </c>
      <c r="B1885" s="44">
        <v>9895710.2899999991</v>
      </c>
      <c r="C1885" s="44">
        <f>1053103.46</f>
        <v>1053103.46</v>
      </c>
      <c r="D1885" s="44">
        <f>6937034.37</f>
        <v>6937034.3700000001</v>
      </c>
      <c r="E1885" s="44">
        <f>278071.643</f>
        <v>278071.64299999998</v>
      </c>
      <c r="F1885" s="44">
        <f t="shared" si="61"/>
        <v>8268209.4730000002</v>
      </c>
      <c r="G1885">
        <f t="shared" si="62"/>
        <v>0.83553471460814166</v>
      </c>
      <c r="H1885">
        <f t="shared" si="63"/>
        <v>0.83900080091742013</v>
      </c>
    </row>
    <row r="1886" spans="1:8" x14ac:dyDescent="0.25">
      <c r="A1886" s="5">
        <v>43816</v>
      </c>
      <c r="B1886" s="44">
        <v>10957475.130000001</v>
      </c>
      <c r="C1886" s="44">
        <f>1197649.61</f>
        <v>1197649.6100000001</v>
      </c>
      <c r="D1886" s="44">
        <f>7784391.49</f>
        <v>7784391.4900000002</v>
      </c>
      <c r="E1886" s="44">
        <f>324566.607</f>
        <v>324566.60700000002</v>
      </c>
      <c r="F1886" s="44">
        <f t="shared" si="61"/>
        <v>9306607.7070000004</v>
      </c>
      <c r="G1886">
        <f t="shared" si="62"/>
        <v>0.84933870226361163</v>
      </c>
      <c r="H1886">
        <f t="shared" si="63"/>
        <v>0.83643704936063223</v>
      </c>
    </row>
    <row r="1887" spans="1:8" x14ac:dyDescent="0.25">
      <c r="A1887" s="5">
        <v>43817</v>
      </c>
      <c r="B1887" s="44">
        <v>12032007.785</v>
      </c>
      <c r="C1887" s="44">
        <f>1355094.66</f>
        <v>1355094.66</v>
      </c>
      <c r="D1887" s="44">
        <f>8664423.37</f>
        <v>8664423.3699999992</v>
      </c>
      <c r="E1887" s="44">
        <f>368250.84</f>
        <v>368250.84</v>
      </c>
      <c r="F1887" s="44">
        <f t="shared" si="61"/>
        <v>10387768.869999999</v>
      </c>
      <c r="G1887">
        <f t="shared" si="62"/>
        <v>0.86334459348922366</v>
      </c>
      <c r="H1887">
        <f t="shared" si="63"/>
        <v>0.83409859022017308</v>
      </c>
    </row>
    <row r="1888" spans="1:8" x14ac:dyDescent="0.25">
      <c r="A1888" s="5">
        <v>43818</v>
      </c>
      <c r="B1888" s="44">
        <v>13107044.07</v>
      </c>
      <c r="C1888" s="44">
        <f>1524576.76</f>
        <v>1524576.76</v>
      </c>
      <c r="D1888" s="44">
        <f>9538093.07</f>
        <v>9538093.0700000003</v>
      </c>
      <c r="E1888" s="44">
        <f>415578.25</f>
        <v>415578.25</v>
      </c>
      <c r="F1888" s="44">
        <f t="shared" si="61"/>
        <v>11478248.08</v>
      </c>
      <c r="G1888">
        <f t="shared" si="62"/>
        <v>0.87573124944867908</v>
      </c>
      <c r="H1888">
        <f t="shared" si="63"/>
        <v>0.83097115548664813</v>
      </c>
    </row>
    <row r="1889" spans="1:8" x14ac:dyDescent="0.25">
      <c r="A1889" s="5">
        <v>43819</v>
      </c>
      <c r="B1889" s="75">
        <v>14211439.220000001</v>
      </c>
      <c r="C1889" s="75">
        <v>1701821.66</v>
      </c>
      <c r="D1889" s="75">
        <v>10429908.32</v>
      </c>
      <c r="E1889" s="75">
        <v>464471.19750000001</v>
      </c>
      <c r="F1889" s="44">
        <f t="shared" si="61"/>
        <v>12596201.1775</v>
      </c>
      <c r="G1889">
        <f t="shared" ref="G1889:G1952" si="64">IFERROR(F1889/B1889,"")</f>
        <v>0.88634240223700578</v>
      </c>
      <c r="H1889">
        <f t="shared" ref="H1889:H1952" si="65">IFERROR(D1889/F1889,"")</f>
        <v>0.82802014456790773</v>
      </c>
    </row>
    <row r="1890" spans="1:8" x14ac:dyDescent="0.25">
      <c r="A1890" s="5">
        <v>43820</v>
      </c>
      <c r="B1890" s="75">
        <v>15319927.810000001</v>
      </c>
      <c r="C1890" s="75">
        <v>1891052.46</v>
      </c>
      <c r="D1890" s="75">
        <v>11339542.699999999</v>
      </c>
      <c r="E1890" s="75">
        <v>511950.16749999998</v>
      </c>
      <c r="F1890" s="44">
        <f t="shared" si="61"/>
        <v>13742545.327500001</v>
      </c>
      <c r="G1890">
        <f t="shared" si="64"/>
        <v>0.89703721178957696</v>
      </c>
      <c r="H1890">
        <f t="shared" si="65"/>
        <v>0.82514137154116651</v>
      </c>
    </row>
    <row r="1891" spans="1:8" x14ac:dyDescent="0.25">
      <c r="A1891" s="5">
        <v>43821</v>
      </c>
      <c r="B1891" s="75">
        <v>16408488.215</v>
      </c>
      <c r="C1891" s="75">
        <v>2080796.4100000001</v>
      </c>
      <c r="D1891" s="75">
        <v>12258680.17</v>
      </c>
      <c r="E1891" s="75">
        <v>556404.93350000004</v>
      </c>
      <c r="F1891" s="44">
        <f t="shared" si="61"/>
        <v>14895881.513499999</v>
      </c>
      <c r="G1891">
        <f t="shared" si="64"/>
        <v>0.90781559631330111</v>
      </c>
      <c r="H1891">
        <f t="shared" si="65"/>
        <v>0.82295768524273449</v>
      </c>
    </row>
    <row r="1892" spans="1:8" x14ac:dyDescent="0.25">
      <c r="A1892" s="5">
        <v>43822</v>
      </c>
      <c r="B1892" s="75">
        <v>17533859.375</v>
      </c>
      <c r="C1892" s="75">
        <v>2285181.46</v>
      </c>
      <c r="D1892" s="75">
        <v>13210805.4</v>
      </c>
      <c r="E1892" s="75">
        <v>606754.77049999998</v>
      </c>
      <c r="F1892" s="44">
        <f t="shared" si="61"/>
        <v>16102741.6305</v>
      </c>
      <c r="G1892">
        <f t="shared" si="64"/>
        <v>0.91837976375352337</v>
      </c>
      <c r="H1892">
        <f t="shared" si="65"/>
        <v>0.82040721407201744</v>
      </c>
    </row>
    <row r="1893" spans="1:8" x14ac:dyDescent="0.25">
      <c r="A1893" s="5">
        <v>43823</v>
      </c>
      <c r="B1893" s="75">
        <v>18682159.170000002</v>
      </c>
      <c r="C1893" s="75">
        <v>2496427.9600000004</v>
      </c>
      <c r="D1893" s="75">
        <v>14152283.27</v>
      </c>
      <c r="E1893" s="75">
        <v>654540.24449999991</v>
      </c>
      <c r="F1893" s="44">
        <f t="shared" si="61"/>
        <v>17303251.4745</v>
      </c>
      <c r="G1893">
        <f t="shared" si="64"/>
        <v>0.92619120290366308</v>
      </c>
      <c r="H1893">
        <f t="shared" si="65"/>
        <v>0.81789733512550411</v>
      </c>
    </row>
    <row r="1894" spans="1:8" x14ac:dyDescent="0.25">
      <c r="A1894" s="5">
        <v>43824</v>
      </c>
      <c r="B1894" s="75">
        <v>19819149.600000001</v>
      </c>
      <c r="C1894" s="75">
        <v>2716505.41</v>
      </c>
      <c r="D1894" s="75">
        <v>15093577.16</v>
      </c>
      <c r="E1894" s="75">
        <v>700581.67349999992</v>
      </c>
      <c r="F1894" s="44">
        <f t="shared" si="61"/>
        <v>18510664.243500002</v>
      </c>
      <c r="G1894">
        <f t="shared" si="64"/>
        <v>0.9339787335527252</v>
      </c>
      <c r="H1894">
        <f t="shared" si="65"/>
        <v>0.81539900251284025</v>
      </c>
    </row>
    <row r="1895" spans="1:8" x14ac:dyDescent="0.25">
      <c r="A1895" s="5">
        <v>43825</v>
      </c>
      <c r="B1895" s="75">
        <v>20955947.344999999</v>
      </c>
      <c r="C1895" s="75">
        <v>2946561.66</v>
      </c>
      <c r="D1895" s="75">
        <v>16043325.140000001</v>
      </c>
      <c r="E1895" s="75">
        <v>756007.71400000004</v>
      </c>
      <c r="F1895" s="44">
        <f t="shared" si="61"/>
        <v>19745894.514000002</v>
      </c>
      <c r="G1895">
        <f t="shared" si="64"/>
        <v>0.94225730714633094</v>
      </c>
      <c r="H1895">
        <f t="shared" si="65"/>
        <v>0.81248915457464588</v>
      </c>
    </row>
    <row r="1896" spans="1:8" x14ac:dyDescent="0.25">
      <c r="A1896" s="5">
        <v>43826</v>
      </c>
      <c r="B1896" s="75">
        <v>21991360.760000002</v>
      </c>
      <c r="C1896" s="75">
        <v>3200715.71</v>
      </c>
      <c r="D1896" s="75">
        <v>16887621.859999999</v>
      </c>
      <c r="E1896" s="75">
        <v>810958.147</v>
      </c>
      <c r="F1896" s="44">
        <f t="shared" si="61"/>
        <v>20899295.717</v>
      </c>
      <c r="G1896">
        <f t="shared" si="64"/>
        <v>0.95034117920586547</v>
      </c>
      <c r="H1896">
        <f t="shared" si="65"/>
        <v>0.80804741406970926</v>
      </c>
    </row>
    <row r="1897" spans="1:8" x14ac:dyDescent="0.25">
      <c r="A1897" s="5">
        <v>43827</v>
      </c>
      <c r="B1897" s="75">
        <v>22637124.315000001</v>
      </c>
      <c r="C1897" s="75">
        <v>3426983.31</v>
      </c>
      <c r="D1897" s="75">
        <v>17607038.949999999</v>
      </c>
      <c r="E1897" s="75">
        <v>854359.59400000004</v>
      </c>
      <c r="F1897" s="44">
        <f t="shared" si="61"/>
        <v>21888381.853999998</v>
      </c>
      <c r="G1897">
        <f t="shared" si="64"/>
        <v>0.9669241353017678</v>
      </c>
      <c r="H1897">
        <f t="shared" si="65"/>
        <v>0.80440112327364188</v>
      </c>
    </row>
    <row r="1898" spans="1:8" x14ac:dyDescent="0.25">
      <c r="A1898" s="5">
        <v>43828</v>
      </c>
      <c r="B1898" s="75">
        <v>22856526.574999999</v>
      </c>
      <c r="C1898" s="75">
        <v>3610153.46</v>
      </c>
      <c r="D1898" s="75">
        <v>17931884</v>
      </c>
      <c r="E1898" s="75">
        <v>870756.74199999997</v>
      </c>
      <c r="F1898" s="44">
        <f t="shared" si="61"/>
        <v>22412794.202</v>
      </c>
      <c r="G1898">
        <f t="shared" si="64"/>
        <v>0.98058618523930297</v>
      </c>
      <c r="H1898">
        <f t="shared" si="65"/>
        <v>0.80007355791451706</v>
      </c>
    </row>
    <row r="1899" spans="1:8" x14ac:dyDescent="0.25">
      <c r="A1899" s="5">
        <v>43829</v>
      </c>
      <c r="B1899" s="75">
        <v>22977581.635000002</v>
      </c>
      <c r="C1899" s="75">
        <v>3764694.96</v>
      </c>
      <c r="D1899" s="75">
        <v>18059211.359999999</v>
      </c>
      <c r="E1899" s="75">
        <v>879639.86899999995</v>
      </c>
      <c r="F1899" s="44">
        <f t="shared" si="61"/>
        <v>22703546.188999999</v>
      </c>
      <c r="G1899">
        <f t="shared" si="64"/>
        <v>0.98807379077776469</v>
      </c>
      <c r="H1899">
        <f t="shared" si="65"/>
        <v>0.79543570901491123</v>
      </c>
    </row>
    <row r="1900" spans="1:8" x14ac:dyDescent="0.25">
      <c r="A1900" s="5">
        <v>43830</v>
      </c>
      <c r="B1900" s="75">
        <v>23007958.545000002</v>
      </c>
      <c r="C1900" s="75">
        <v>3899229.96</v>
      </c>
      <c r="D1900" s="75">
        <v>18035659.510000002</v>
      </c>
      <c r="E1900" s="75">
        <v>881670.19700000004</v>
      </c>
      <c r="F1900" s="44">
        <f t="shared" si="61"/>
        <v>22816559.667000003</v>
      </c>
      <c r="G1900">
        <f t="shared" si="64"/>
        <v>0.99168118815819095</v>
      </c>
      <c r="H1900">
        <f t="shared" si="65"/>
        <v>0.79046358317048548</v>
      </c>
    </row>
    <row r="1901" spans="1:8" x14ac:dyDescent="0.25">
      <c r="A1901" s="5">
        <v>43831</v>
      </c>
      <c r="B1901" s="75">
        <v>23023077.074999999</v>
      </c>
      <c r="C1901" s="75">
        <v>4047026.66</v>
      </c>
      <c r="D1901" s="75">
        <v>17927937.960000001</v>
      </c>
      <c r="E1901" s="75">
        <v>882923.19700000004</v>
      </c>
      <c r="F1901" s="44">
        <f t="shared" si="61"/>
        <v>22857887.817000002</v>
      </c>
      <c r="G1901">
        <f t="shared" si="64"/>
        <v>0.99282505733434867</v>
      </c>
      <c r="H1901">
        <f t="shared" si="65"/>
        <v>0.78432172314130133</v>
      </c>
    </row>
    <row r="1902" spans="1:8" x14ac:dyDescent="0.25">
      <c r="A1902" s="5">
        <v>43832</v>
      </c>
      <c r="B1902" s="75">
        <v>23199863.445</v>
      </c>
      <c r="C1902" s="75">
        <v>4185999.26</v>
      </c>
      <c r="D1902" s="75">
        <v>17848236.859999999</v>
      </c>
      <c r="E1902" s="75">
        <v>887153.14399999997</v>
      </c>
      <c r="F1902" s="44">
        <f t="shared" si="61"/>
        <v>22921389.263999999</v>
      </c>
      <c r="G1902">
        <f t="shared" si="64"/>
        <v>0.98799673189197079</v>
      </c>
      <c r="H1902">
        <f t="shared" si="65"/>
        <v>0.77867168758536731</v>
      </c>
    </row>
    <row r="1903" spans="1:8" x14ac:dyDescent="0.25">
      <c r="A1903" s="5">
        <v>43833</v>
      </c>
      <c r="B1903" s="75">
        <v>23943614.215</v>
      </c>
      <c r="C1903" s="44">
        <v>4350074.91</v>
      </c>
      <c r="D1903" s="44">
        <v>18026756.780000001</v>
      </c>
      <c r="E1903" s="44">
        <v>894326.22049999994</v>
      </c>
      <c r="F1903" s="44">
        <v>23271157.910500001</v>
      </c>
      <c r="G1903">
        <f t="shared" si="64"/>
        <v>0.97191500420689525</v>
      </c>
      <c r="H1903">
        <f t="shared" si="65"/>
        <v>0.774639442065162</v>
      </c>
    </row>
    <row r="1904" spans="1:8" x14ac:dyDescent="0.25">
      <c r="A1904" s="5">
        <v>43834</v>
      </c>
      <c r="B1904" s="44">
        <v>24989967.954999998</v>
      </c>
      <c r="C1904" s="44">
        <v>4555443.76</v>
      </c>
      <c r="D1904" s="44">
        <v>18602105.059999999</v>
      </c>
      <c r="E1904" s="44">
        <v>907663.21150000009</v>
      </c>
      <c r="F1904" s="44">
        <v>24065212.031499997</v>
      </c>
      <c r="G1904">
        <f t="shared" si="64"/>
        <v>0.96299491359231715</v>
      </c>
      <c r="H1904">
        <f t="shared" si="65"/>
        <v>0.77298737429160813</v>
      </c>
    </row>
    <row r="1905" spans="1:8" x14ac:dyDescent="0.25">
      <c r="A1905" s="5">
        <v>43835</v>
      </c>
      <c r="B1905" s="44">
        <v>26140201.895</v>
      </c>
      <c r="C1905" s="44">
        <v>4795020.32</v>
      </c>
      <c r="D1905" s="44">
        <v>19426911.879999999</v>
      </c>
      <c r="E1905" s="44">
        <v>950093.71849999996</v>
      </c>
      <c r="F1905" s="44">
        <v>25172025.918499999</v>
      </c>
      <c r="G1905">
        <f t="shared" si="64"/>
        <v>0.96296218443954751</v>
      </c>
      <c r="H1905">
        <f t="shared" si="65"/>
        <v>0.77176592551187273</v>
      </c>
    </row>
    <row r="1906" spans="1:8" x14ac:dyDescent="0.25">
      <c r="A1906" s="5">
        <v>43836</v>
      </c>
      <c r="B1906" s="44">
        <v>27293510.620000001</v>
      </c>
      <c r="C1906" s="44">
        <v>5054174.17</v>
      </c>
      <c r="D1906" s="44">
        <v>20340490.899999999</v>
      </c>
      <c r="E1906" s="44">
        <v>1002839.8260999999</v>
      </c>
      <c r="F1906" s="44">
        <v>26397504.8961</v>
      </c>
      <c r="G1906">
        <f t="shared" si="64"/>
        <v>0.96717147396775582</v>
      </c>
      <c r="H1906">
        <f t="shared" si="65"/>
        <v>0.77054596561530053</v>
      </c>
    </row>
    <row r="1907" spans="1:8" x14ac:dyDescent="0.25">
      <c r="A1907" s="5">
        <v>43837</v>
      </c>
      <c r="B1907" s="44">
        <v>28470992.32</v>
      </c>
      <c r="C1907" s="44">
        <v>5314044.32</v>
      </c>
      <c r="D1907" s="44">
        <v>21299893.760000002</v>
      </c>
      <c r="E1907" s="44">
        <v>1080629.8465</v>
      </c>
      <c r="F1907" s="44">
        <v>27694567.9265</v>
      </c>
      <c r="G1907">
        <f t="shared" si="64"/>
        <v>0.97272928232450173</v>
      </c>
      <c r="H1907">
        <f t="shared" si="65"/>
        <v>0.76910005660781045</v>
      </c>
    </row>
    <row r="1908" spans="1:8" x14ac:dyDescent="0.25">
      <c r="A1908" s="5">
        <v>43838</v>
      </c>
      <c r="B1908" s="44">
        <v>29679134.379999999</v>
      </c>
      <c r="C1908" s="44">
        <v>5577568.8700000001</v>
      </c>
      <c r="D1908" s="44">
        <v>22280393.449999999</v>
      </c>
      <c r="E1908" s="44">
        <v>1161395.4572999999</v>
      </c>
      <c r="F1908" s="44">
        <v>29019357.7773</v>
      </c>
      <c r="G1908">
        <f t="shared" si="64"/>
        <v>0.97776968174837997</v>
      </c>
      <c r="H1908">
        <f t="shared" si="65"/>
        <v>0.7677769308674548</v>
      </c>
    </row>
    <row r="1909" spans="1:8" x14ac:dyDescent="0.25">
      <c r="A1909" s="5">
        <v>43839</v>
      </c>
      <c r="B1909" s="44">
        <v>30873814.809999999</v>
      </c>
      <c r="C1909" s="44">
        <v>5850068.9699999997</v>
      </c>
      <c r="D1909" s="44">
        <v>23299738.289999999</v>
      </c>
      <c r="E1909" s="44">
        <v>1228055.986</v>
      </c>
      <c r="F1909" s="44">
        <v>30377863.245999999</v>
      </c>
      <c r="G1909">
        <f t="shared" si="64"/>
        <v>0.98393617481182272</v>
      </c>
      <c r="H1909">
        <f t="shared" si="65"/>
        <v>0.76699727368309845</v>
      </c>
    </row>
    <row r="1910" spans="1:8" x14ac:dyDescent="0.25">
      <c r="A1910" s="5">
        <v>43840</v>
      </c>
      <c r="B1910" s="44">
        <v>32047702.885000002</v>
      </c>
      <c r="C1910" s="44">
        <v>6148097.5700000003</v>
      </c>
      <c r="D1910" s="44">
        <v>24278085.18</v>
      </c>
      <c r="E1910" s="44">
        <v>1274553.9272999999</v>
      </c>
      <c r="F1910" s="44">
        <v>31700736.677299999</v>
      </c>
      <c r="G1910">
        <f t="shared" si="64"/>
        <v>0.98917344531852858</v>
      </c>
      <c r="H1910">
        <f t="shared" si="65"/>
        <v>0.76585239728466148</v>
      </c>
    </row>
    <row r="1911" spans="1:8" x14ac:dyDescent="0.25">
      <c r="A1911" s="5">
        <v>43841</v>
      </c>
      <c r="B1911" s="44">
        <v>33242626.16</v>
      </c>
      <c r="C1911" s="44">
        <v>6448366.2199999997</v>
      </c>
      <c r="D1911" s="44">
        <v>25254175.690000001</v>
      </c>
      <c r="E1911" s="44">
        <v>1321729.8073</v>
      </c>
      <c r="F1911" s="44">
        <v>33024271.717300002</v>
      </c>
      <c r="G1911">
        <f t="shared" si="64"/>
        <v>0.99343149239626749</v>
      </c>
      <c r="H1911">
        <f t="shared" si="65"/>
        <v>0.76471559785436294</v>
      </c>
    </row>
    <row r="1912" spans="1:8" x14ac:dyDescent="0.25">
      <c r="A1912" s="5">
        <v>43842</v>
      </c>
      <c r="B1912" s="44">
        <v>34443128.829999998</v>
      </c>
      <c r="C1912" s="44">
        <v>6749148.2699999996</v>
      </c>
      <c r="D1912" s="44">
        <v>26248676.98</v>
      </c>
      <c r="E1912" s="44">
        <v>1369907.4243000001</v>
      </c>
      <c r="F1912" s="44">
        <v>34367732.6743</v>
      </c>
      <c r="G1912">
        <f t="shared" si="64"/>
        <v>0.99781099574106269</v>
      </c>
      <c r="H1912">
        <f t="shared" si="65"/>
        <v>0.76375934452110705</v>
      </c>
    </row>
    <row r="1913" spans="1:8" x14ac:dyDescent="0.25">
      <c r="A1913" s="5">
        <v>43843</v>
      </c>
      <c r="B1913" s="44">
        <v>35650686.960000001</v>
      </c>
      <c r="C1913" s="44">
        <v>7055635.0199999996</v>
      </c>
      <c r="D1913" s="44">
        <v>27270462.120000001</v>
      </c>
      <c r="E1913" s="44">
        <v>1424353.2119</v>
      </c>
      <c r="F1913" s="44">
        <v>35750450.351900004</v>
      </c>
      <c r="G1913">
        <f t="shared" si="64"/>
        <v>1.0027983581918614</v>
      </c>
      <c r="H1913">
        <f t="shared" si="65"/>
        <v>0.76280052003738397</v>
      </c>
    </row>
    <row r="1914" spans="1:8" x14ac:dyDescent="0.25">
      <c r="A1914" s="5">
        <v>43844</v>
      </c>
      <c r="B1914" s="44">
        <v>36850194.240000002</v>
      </c>
      <c r="C1914" s="44">
        <v>7356005.4199999999</v>
      </c>
      <c r="D1914" s="44">
        <v>28290310.260000002</v>
      </c>
      <c r="E1914" s="44">
        <v>1483132.2198000001</v>
      </c>
      <c r="F1914" s="44">
        <v>37129447.899800003</v>
      </c>
      <c r="G1914">
        <f t="shared" si="64"/>
        <v>1.0075780783672743</v>
      </c>
      <c r="H1914">
        <f t="shared" si="65"/>
        <v>0.76193727244062759</v>
      </c>
    </row>
    <row r="1915" spans="1:8" x14ac:dyDescent="0.25">
      <c r="A1915" s="5">
        <v>43845</v>
      </c>
      <c r="B1915" s="44">
        <v>38061258.130000003</v>
      </c>
      <c r="C1915" s="44">
        <v>7669034.0199999996</v>
      </c>
      <c r="D1915" s="44">
        <v>29305525.260000002</v>
      </c>
      <c r="E1915" s="44">
        <v>1541394.6598000003</v>
      </c>
      <c r="F1915" s="44">
        <v>38515953.939800002</v>
      </c>
      <c r="G1915">
        <f t="shared" si="64"/>
        <v>1.0119464209051356</v>
      </c>
      <c r="H1915">
        <f t="shared" si="65"/>
        <v>0.76086718002114673</v>
      </c>
    </row>
    <row r="1916" spans="1:8" x14ac:dyDescent="0.25">
      <c r="A1916" s="5">
        <v>43846</v>
      </c>
      <c r="B1916" s="44">
        <v>39217700.015000001</v>
      </c>
      <c r="C1916" s="44">
        <v>7971481.3200000003</v>
      </c>
      <c r="D1916" s="44">
        <v>30314386.370000001</v>
      </c>
      <c r="E1916" s="44">
        <v>1562203.2148</v>
      </c>
      <c r="F1916" s="44">
        <v>39848070.904799998</v>
      </c>
      <c r="G1916" s="44">
        <f t="shared" si="64"/>
        <v>1.0160736323027331</v>
      </c>
      <c r="H1916" s="44">
        <f t="shared" si="65"/>
        <v>0.76074915752944028</v>
      </c>
    </row>
    <row r="1917" spans="1:8" x14ac:dyDescent="0.25">
      <c r="A1917" s="5">
        <v>43847</v>
      </c>
      <c r="B1917" s="44"/>
      <c r="C1917" s="44"/>
      <c r="D1917" s="44"/>
      <c r="E1917" s="44"/>
      <c r="F1917" s="44"/>
      <c r="G1917" s="44" t="str">
        <f t="shared" si="64"/>
        <v/>
      </c>
      <c r="H1917" s="44" t="str">
        <f t="shared" si="65"/>
        <v/>
      </c>
    </row>
    <row r="1918" spans="1:8" x14ac:dyDescent="0.25">
      <c r="A1918" s="5">
        <v>43848</v>
      </c>
      <c r="G1918" t="str">
        <f t="shared" si="64"/>
        <v/>
      </c>
      <c r="H1918" t="str">
        <f t="shared" si="65"/>
        <v/>
      </c>
    </row>
    <row r="1919" spans="1:8" x14ac:dyDescent="0.25">
      <c r="A1919" s="5">
        <v>43849</v>
      </c>
      <c r="G1919" t="str">
        <f t="shared" si="64"/>
        <v/>
      </c>
      <c r="H1919" t="str">
        <f t="shared" si="65"/>
        <v/>
      </c>
    </row>
    <row r="1920" spans="1:8" x14ac:dyDescent="0.25">
      <c r="A1920" s="5">
        <v>43850</v>
      </c>
      <c r="G1920" t="str">
        <f t="shared" si="64"/>
        <v/>
      </c>
      <c r="H1920" t="str">
        <f t="shared" si="65"/>
        <v/>
      </c>
    </row>
    <row r="1921" spans="1:8" x14ac:dyDescent="0.25">
      <c r="A1921" s="5">
        <v>43851</v>
      </c>
      <c r="G1921" t="str">
        <f t="shared" si="64"/>
        <v/>
      </c>
      <c r="H1921" t="str">
        <f t="shared" si="65"/>
        <v/>
      </c>
    </row>
    <row r="1922" spans="1:8" x14ac:dyDescent="0.25">
      <c r="A1922" s="5">
        <v>43852</v>
      </c>
      <c r="G1922" t="str">
        <f t="shared" si="64"/>
        <v/>
      </c>
      <c r="H1922" t="str">
        <f t="shared" si="65"/>
        <v/>
      </c>
    </row>
    <row r="1923" spans="1:8" x14ac:dyDescent="0.25">
      <c r="A1923" s="5">
        <v>43853</v>
      </c>
      <c r="G1923" t="str">
        <f t="shared" si="64"/>
        <v/>
      </c>
      <c r="H1923" t="str">
        <f t="shared" si="65"/>
        <v/>
      </c>
    </row>
    <row r="1924" spans="1:8" x14ac:dyDescent="0.25">
      <c r="A1924" s="5">
        <v>43854</v>
      </c>
      <c r="G1924" t="str">
        <f t="shared" si="64"/>
        <v/>
      </c>
      <c r="H1924" t="str">
        <f t="shared" si="65"/>
        <v/>
      </c>
    </row>
    <row r="1925" spans="1:8" x14ac:dyDescent="0.25">
      <c r="A1925" s="5">
        <v>43855</v>
      </c>
      <c r="G1925" t="str">
        <f t="shared" si="64"/>
        <v/>
      </c>
      <c r="H1925" t="str">
        <f t="shared" si="65"/>
        <v/>
      </c>
    </row>
    <row r="1926" spans="1:8" x14ac:dyDescent="0.25">
      <c r="A1926" s="5">
        <v>43856</v>
      </c>
      <c r="G1926" t="str">
        <f t="shared" si="64"/>
        <v/>
      </c>
      <c r="H1926" t="str">
        <f t="shared" si="65"/>
        <v/>
      </c>
    </row>
    <row r="1927" spans="1:8" x14ac:dyDescent="0.25">
      <c r="A1927" s="5">
        <v>43857</v>
      </c>
      <c r="G1927" t="str">
        <f t="shared" si="64"/>
        <v/>
      </c>
      <c r="H1927" t="str">
        <f t="shared" si="65"/>
        <v/>
      </c>
    </row>
    <row r="1928" spans="1:8" x14ac:dyDescent="0.25">
      <c r="A1928" s="5">
        <v>43858</v>
      </c>
      <c r="G1928" t="str">
        <f t="shared" si="64"/>
        <v/>
      </c>
      <c r="H1928" t="str">
        <f t="shared" si="65"/>
        <v/>
      </c>
    </row>
    <row r="1929" spans="1:8" x14ac:dyDescent="0.25">
      <c r="A1929" s="5">
        <v>43859</v>
      </c>
      <c r="G1929" t="str">
        <f t="shared" si="64"/>
        <v/>
      </c>
      <c r="H1929" t="str">
        <f t="shared" si="65"/>
        <v/>
      </c>
    </row>
    <row r="1930" spans="1:8" x14ac:dyDescent="0.25">
      <c r="A1930" s="5">
        <v>43860</v>
      </c>
      <c r="G1930" t="str">
        <f t="shared" si="64"/>
        <v/>
      </c>
      <c r="H1930" t="str">
        <f t="shared" si="65"/>
        <v/>
      </c>
    </row>
    <row r="1931" spans="1:8" x14ac:dyDescent="0.25">
      <c r="A1931" s="5">
        <v>43861</v>
      </c>
      <c r="G1931" t="str">
        <f t="shared" si="64"/>
        <v/>
      </c>
      <c r="H1931" t="str">
        <f t="shared" si="65"/>
        <v/>
      </c>
    </row>
    <row r="1932" spans="1:8" x14ac:dyDescent="0.25">
      <c r="A1932" s="5">
        <v>43862</v>
      </c>
      <c r="G1932" t="str">
        <f t="shared" si="64"/>
        <v/>
      </c>
      <c r="H1932" t="str">
        <f t="shared" si="65"/>
        <v/>
      </c>
    </row>
    <row r="1933" spans="1:8" x14ac:dyDescent="0.25">
      <c r="A1933" s="5">
        <v>43863</v>
      </c>
      <c r="G1933" t="str">
        <f t="shared" si="64"/>
        <v/>
      </c>
      <c r="H1933" t="str">
        <f t="shared" si="65"/>
        <v/>
      </c>
    </row>
    <row r="1934" spans="1:8" x14ac:dyDescent="0.25">
      <c r="A1934" s="5">
        <v>43864</v>
      </c>
      <c r="G1934" t="str">
        <f t="shared" si="64"/>
        <v/>
      </c>
      <c r="H1934" t="str">
        <f t="shared" si="65"/>
        <v/>
      </c>
    </row>
    <row r="1935" spans="1:8" x14ac:dyDescent="0.25">
      <c r="A1935" s="5">
        <v>43865</v>
      </c>
      <c r="G1935" t="str">
        <f t="shared" si="64"/>
        <v/>
      </c>
      <c r="H1935" t="str">
        <f t="shared" si="65"/>
        <v/>
      </c>
    </row>
    <row r="1936" spans="1:8" x14ac:dyDescent="0.25">
      <c r="A1936" s="5">
        <v>43866</v>
      </c>
      <c r="G1936" t="str">
        <f t="shared" si="64"/>
        <v/>
      </c>
      <c r="H1936" t="str">
        <f t="shared" si="65"/>
        <v/>
      </c>
    </row>
    <row r="1937" spans="1:8" x14ac:dyDescent="0.25">
      <c r="A1937" s="5">
        <v>43867</v>
      </c>
      <c r="G1937" t="str">
        <f t="shared" si="64"/>
        <v/>
      </c>
      <c r="H1937" t="str">
        <f t="shared" si="65"/>
        <v/>
      </c>
    </row>
    <row r="1938" spans="1:8" x14ac:dyDescent="0.25">
      <c r="A1938" s="5">
        <v>43868</v>
      </c>
      <c r="G1938" t="str">
        <f t="shared" si="64"/>
        <v/>
      </c>
      <c r="H1938" t="str">
        <f t="shared" si="65"/>
        <v/>
      </c>
    </row>
    <row r="1939" spans="1:8" x14ac:dyDescent="0.25">
      <c r="A1939" s="5">
        <v>43869</v>
      </c>
      <c r="G1939" t="str">
        <f t="shared" si="64"/>
        <v/>
      </c>
      <c r="H1939" t="str">
        <f t="shared" si="65"/>
        <v/>
      </c>
    </row>
    <row r="1940" spans="1:8" x14ac:dyDescent="0.25">
      <c r="A1940" s="5">
        <v>43870</v>
      </c>
      <c r="G1940" t="str">
        <f t="shared" si="64"/>
        <v/>
      </c>
      <c r="H1940" t="str">
        <f t="shared" si="65"/>
        <v/>
      </c>
    </row>
    <row r="1941" spans="1:8" x14ac:dyDescent="0.25">
      <c r="A1941" s="5">
        <v>43871</v>
      </c>
      <c r="G1941" t="str">
        <f t="shared" si="64"/>
        <v/>
      </c>
      <c r="H1941" t="str">
        <f t="shared" si="65"/>
        <v/>
      </c>
    </row>
    <row r="1942" spans="1:8" x14ac:dyDescent="0.25">
      <c r="A1942" s="5">
        <v>43872</v>
      </c>
      <c r="G1942" t="str">
        <f t="shared" si="64"/>
        <v/>
      </c>
      <c r="H1942" t="str">
        <f t="shared" si="65"/>
        <v/>
      </c>
    </row>
    <row r="1943" spans="1:8" x14ac:dyDescent="0.25">
      <c r="A1943" s="5">
        <v>43873</v>
      </c>
      <c r="G1943" t="str">
        <f t="shared" si="64"/>
        <v/>
      </c>
      <c r="H1943" t="str">
        <f t="shared" si="65"/>
        <v/>
      </c>
    </row>
    <row r="1944" spans="1:8" x14ac:dyDescent="0.25">
      <c r="A1944" s="5">
        <v>43874</v>
      </c>
      <c r="G1944" t="str">
        <f t="shared" si="64"/>
        <v/>
      </c>
      <c r="H1944" t="str">
        <f t="shared" si="65"/>
        <v/>
      </c>
    </row>
    <row r="1945" spans="1:8" x14ac:dyDescent="0.25">
      <c r="A1945" s="5">
        <v>43875</v>
      </c>
      <c r="G1945" t="str">
        <f t="shared" si="64"/>
        <v/>
      </c>
      <c r="H1945" t="str">
        <f t="shared" si="65"/>
        <v/>
      </c>
    </row>
    <row r="1946" spans="1:8" x14ac:dyDescent="0.25">
      <c r="A1946" s="5">
        <v>43876</v>
      </c>
      <c r="G1946" t="str">
        <f t="shared" si="64"/>
        <v/>
      </c>
      <c r="H1946" t="str">
        <f t="shared" si="65"/>
        <v/>
      </c>
    </row>
    <row r="1947" spans="1:8" x14ac:dyDescent="0.25">
      <c r="A1947" s="5">
        <v>43877</v>
      </c>
      <c r="G1947" t="str">
        <f t="shared" si="64"/>
        <v/>
      </c>
      <c r="H1947" t="str">
        <f t="shared" si="65"/>
        <v/>
      </c>
    </row>
    <row r="1948" spans="1:8" x14ac:dyDescent="0.25">
      <c r="A1948" s="5">
        <v>43878</v>
      </c>
      <c r="G1948" t="str">
        <f t="shared" si="64"/>
        <v/>
      </c>
      <c r="H1948" t="str">
        <f t="shared" si="65"/>
        <v/>
      </c>
    </row>
    <row r="1949" spans="1:8" x14ac:dyDescent="0.25">
      <c r="A1949" s="5">
        <v>43879</v>
      </c>
      <c r="G1949" t="str">
        <f t="shared" si="64"/>
        <v/>
      </c>
      <c r="H1949" t="str">
        <f t="shared" si="65"/>
        <v/>
      </c>
    </row>
    <row r="1950" spans="1:8" x14ac:dyDescent="0.25">
      <c r="A1950" s="5">
        <v>43880</v>
      </c>
      <c r="G1950" t="str">
        <f t="shared" si="64"/>
        <v/>
      </c>
      <c r="H1950" t="str">
        <f t="shared" si="65"/>
        <v/>
      </c>
    </row>
    <row r="1951" spans="1:8" x14ac:dyDescent="0.25">
      <c r="A1951" s="5">
        <v>43881</v>
      </c>
      <c r="G1951" t="str">
        <f t="shared" si="64"/>
        <v/>
      </c>
      <c r="H1951" t="str">
        <f t="shared" si="65"/>
        <v/>
      </c>
    </row>
    <row r="1952" spans="1:8" x14ac:dyDescent="0.25">
      <c r="A1952" s="5">
        <v>43882</v>
      </c>
      <c r="G1952" t="str">
        <f t="shared" si="64"/>
        <v/>
      </c>
      <c r="H1952" t="str">
        <f t="shared" si="65"/>
        <v/>
      </c>
    </row>
    <row r="1953" spans="1:8" x14ac:dyDescent="0.25">
      <c r="A1953" s="5">
        <v>43883</v>
      </c>
      <c r="G1953" t="str">
        <f t="shared" ref="G1953:G2016" si="66">IFERROR(F1953/B1953,"")</f>
        <v/>
      </c>
      <c r="H1953" t="str">
        <f t="shared" ref="H1953:H2016" si="67">IFERROR(D1953/F1953,"")</f>
        <v/>
      </c>
    </row>
    <row r="1954" spans="1:8" x14ac:dyDescent="0.25">
      <c r="A1954" s="5">
        <v>43884</v>
      </c>
      <c r="G1954" t="str">
        <f t="shared" si="66"/>
        <v/>
      </c>
      <c r="H1954" t="str">
        <f t="shared" si="67"/>
        <v/>
      </c>
    </row>
    <row r="1955" spans="1:8" x14ac:dyDescent="0.25">
      <c r="A1955" s="5">
        <v>43885</v>
      </c>
      <c r="G1955" t="str">
        <f t="shared" si="66"/>
        <v/>
      </c>
      <c r="H1955" t="str">
        <f t="shared" si="67"/>
        <v/>
      </c>
    </row>
    <row r="1956" spans="1:8" x14ac:dyDescent="0.25">
      <c r="A1956" s="5">
        <v>43886</v>
      </c>
      <c r="G1956" t="str">
        <f t="shared" si="66"/>
        <v/>
      </c>
      <c r="H1956" t="str">
        <f t="shared" si="67"/>
        <v/>
      </c>
    </row>
    <row r="1957" spans="1:8" x14ac:dyDescent="0.25">
      <c r="A1957" s="5">
        <v>43887</v>
      </c>
      <c r="G1957" t="str">
        <f t="shared" si="66"/>
        <v/>
      </c>
      <c r="H1957" t="str">
        <f t="shared" si="67"/>
        <v/>
      </c>
    </row>
    <row r="1958" spans="1:8" x14ac:dyDescent="0.25">
      <c r="A1958" s="5">
        <v>43888</v>
      </c>
      <c r="G1958" t="str">
        <f t="shared" si="66"/>
        <v/>
      </c>
      <c r="H1958" t="str">
        <f t="shared" si="67"/>
        <v/>
      </c>
    </row>
    <row r="1959" spans="1:8" x14ac:dyDescent="0.25">
      <c r="A1959" s="5">
        <v>43889</v>
      </c>
      <c r="G1959" t="str">
        <f t="shared" si="66"/>
        <v/>
      </c>
      <c r="H1959" t="str">
        <f t="shared" si="67"/>
        <v/>
      </c>
    </row>
    <row r="1960" spans="1:8" x14ac:dyDescent="0.25">
      <c r="A1960" s="5">
        <v>43890</v>
      </c>
      <c r="G1960" t="str">
        <f t="shared" si="66"/>
        <v/>
      </c>
      <c r="H1960" t="str">
        <f t="shared" si="67"/>
        <v/>
      </c>
    </row>
    <row r="1961" spans="1:8" x14ac:dyDescent="0.25">
      <c r="A1961" s="5">
        <v>43891</v>
      </c>
      <c r="G1961" t="str">
        <f t="shared" si="66"/>
        <v/>
      </c>
      <c r="H1961" t="str">
        <f t="shared" si="67"/>
        <v/>
      </c>
    </row>
    <row r="1962" spans="1:8" x14ac:dyDescent="0.25">
      <c r="A1962" s="5">
        <v>43892</v>
      </c>
      <c r="G1962" t="str">
        <f t="shared" si="66"/>
        <v/>
      </c>
      <c r="H1962" t="str">
        <f t="shared" si="67"/>
        <v/>
      </c>
    </row>
    <row r="1963" spans="1:8" x14ac:dyDescent="0.25">
      <c r="A1963" s="5">
        <v>43893</v>
      </c>
      <c r="G1963" t="str">
        <f t="shared" si="66"/>
        <v/>
      </c>
      <c r="H1963" t="str">
        <f t="shared" si="67"/>
        <v/>
      </c>
    </row>
    <row r="1964" spans="1:8" x14ac:dyDescent="0.25">
      <c r="A1964" s="5">
        <v>43894</v>
      </c>
      <c r="G1964" t="str">
        <f t="shared" si="66"/>
        <v/>
      </c>
      <c r="H1964" t="str">
        <f t="shared" si="67"/>
        <v/>
      </c>
    </row>
    <row r="1965" spans="1:8" x14ac:dyDescent="0.25">
      <c r="A1965" s="5">
        <v>43895</v>
      </c>
      <c r="G1965" t="str">
        <f t="shared" si="66"/>
        <v/>
      </c>
      <c r="H1965" t="str">
        <f t="shared" si="67"/>
        <v/>
      </c>
    </row>
    <row r="1966" spans="1:8" x14ac:dyDescent="0.25">
      <c r="A1966" s="5">
        <v>43896</v>
      </c>
      <c r="G1966" t="str">
        <f t="shared" si="66"/>
        <v/>
      </c>
      <c r="H1966" t="str">
        <f t="shared" si="67"/>
        <v/>
      </c>
    </row>
    <row r="1967" spans="1:8" x14ac:dyDescent="0.25">
      <c r="A1967" s="5">
        <v>43897</v>
      </c>
      <c r="G1967" t="str">
        <f t="shared" si="66"/>
        <v/>
      </c>
      <c r="H1967" t="str">
        <f t="shared" si="67"/>
        <v/>
      </c>
    </row>
    <row r="1968" spans="1:8" x14ac:dyDescent="0.25">
      <c r="A1968" s="5">
        <v>43898</v>
      </c>
      <c r="G1968" t="str">
        <f t="shared" si="66"/>
        <v/>
      </c>
      <c r="H1968" t="str">
        <f t="shared" si="67"/>
        <v/>
      </c>
    </row>
    <row r="1969" spans="1:8" x14ac:dyDescent="0.25">
      <c r="A1969" s="5">
        <v>43899</v>
      </c>
      <c r="G1969" t="str">
        <f t="shared" si="66"/>
        <v/>
      </c>
      <c r="H1969" t="str">
        <f t="shared" si="67"/>
        <v/>
      </c>
    </row>
    <row r="1970" spans="1:8" x14ac:dyDescent="0.25">
      <c r="A1970" s="5">
        <v>43900</v>
      </c>
      <c r="G1970" t="str">
        <f t="shared" si="66"/>
        <v/>
      </c>
      <c r="H1970" t="str">
        <f t="shared" si="67"/>
        <v/>
      </c>
    </row>
    <row r="1971" spans="1:8" x14ac:dyDescent="0.25">
      <c r="A1971" s="5">
        <v>43901</v>
      </c>
      <c r="G1971" t="str">
        <f t="shared" si="66"/>
        <v/>
      </c>
      <c r="H1971" t="str">
        <f t="shared" si="67"/>
        <v/>
      </c>
    </row>
    <row r="1972" spans="1:8" x14ac:dyDescent="0.25">
      <c r="A1972" s="5">
        <v>43902</v>
      </c>
      <c r="G1972" t="str">
        <f t="shared" si="66"/>
        <v/>
      </c>
      <c r="H1972" t="str">
        <f t="shared" si="67"/>
        <v/>
      </c>
    </row>
    <row r="1973" spans="1:8" x14ac:dyDescent="0.25">
      <c r="A1973" s="5">
        <v>43903</v>
      </c>
      <c r="G1973" t="str">
        <f t="shared" si="66"/>
        <v/>
      </c>
      <c r="H1973" t="str">
        <f t="shared" si="67"/>
        <v/>
      </c>
    </row>
    <row r="1974" spans="1:8" x14ac:dyDescent="0.25">
      <c r="A1974" s="5">
        <v>43904</v>
      </c>
      <c r="G1974" t="str">
        <f t="shared" si="66"/>
        <v/>
      </c>
      <c r="H1974" t="str">
        <f t="shared" si="67"/>
        <v/>
      </c>
    </row>
    <row r="1975" spans="1:8" x14ac:dyDescent="0.25">
      <c r="A1975" s="5">
        <v>43905</v>
      </c>
      <c r="G1975" t="str">
        <f t="shared" si="66"/>
        <v/>
      </c>
      <c r="H1975" t="str">
        <f t="shared" si="67"/>
        <v/>
      </c>
    </row>
    <row r="1976" spans="1:8" x14ac:dyDescent="0.25">
      <c r="A1976" s="5">
        <v>43906</v>
      </c>
      <c r="G1976" t="str">
        <f t="shared" si="66"/>
        <v/>
      </c>
      <c r="H1976" t="str">
        <f t="shared" si="67"/>
        <v/>
      </c>
    </row>
    <row r="1977" spans="1:8" x14ac:dyDescent="0.25">
      <c r="A1977" s="5">
        <v>43907</v>
      </c>
      <c r="G1977" t="str">
        <f t="shared" si="66"/>
        <v/>
      </c>
      <c r="H1977" t="str">
        <f t="shared" si="67"/>
        <v/>
      </c>
    </row>
    <row r="1978" spans="1:8" x14ac:dyDescent="0.25">
      <c r="A1978" s="5">
        <v>43908</v>
      </c>
      <c r="G1978" t="str">
        <f t="shared" si="66"/>
        <v/>
      </c>
      <c r="H1978" t="str">
        <f t="shared" si="67"/>
        <v/>
      </c>
    </row>
    <row r="1979" spans="1:8" x14ac:dyDescent="0.25">
      <c r="A1979" s="5">
        <v>43909</v>
      </c>
      <c r="G1979" t="str">
        <f t="shared" si="66"/>
        <v/>
      </c>
      <c r="H1979" t="str">
        <f t="shared" si="67"/>
        <v/>
      </c>
    </row>
    <row r="1980" spans="1:8" x14ac:dyDescent="0.25">
      <c r="A1980" s="5">
        <v>43910</v>
      </c>
      <c r="G1980" t="str">
        <f t="shared" si="66"/>
        <v/>
      </c>
      <c r="H1980" t="str">
        <f t="shared" si="67"/>
        <v/>
      </c>
    </row>
    <row r="1981" spans="1:8" x14ac:dyDescent="0.25">
      <c r="A1981" s="5">
        <v>43911</v>
      </c>
      <c r="G1981" t="str">
        <f t="shared" si="66"/>
        <v/>
      </c>
      <c r="H1981" t="str">
        <f t="shared" si="67"/>
        <v/>
      </c>
    </row>
    <row r="1982" spans="1:8" x14ac:dyDescent="0.25">
      <c r="A1982" s="5">
        <v>43912</v>
      </c>
      <c r="G1982" t="str">
        <f t="shared" si="66"/>
        <v/>
      </c>
      <c r="H1982" t="str">
        <f t="shared" si="67"/>
        <v/>
      </c>
    </row>
    <row r="1983" spans="1:8" x14ac:dyDescent="0.25">
      <c r="A1983" s="5">
        <v>43913</v>
      </c>
      <c r="G1983" t="str">
        <f t="shared" si="66"/>
        <v/>
      </c>
      <c r="H1983" t="str">
        <f t="shared" si="67"/>
        <v/>
      </c>
    </row>
    <row r="1984" spans="1:8" x14ac:dyDescent="0.25">
      <c r="A1984" s="5">
        <v>43914</v>
      </c>
      <c r="G1984" t="str">
        <f t="shared" si="66"/>
        <v/>
      </c>
      <c r="H1984" t="str">
        <f t="shared" si="67"/>
        <v/>
      </c>
    </row>
    <row r="1985" spans="1:8" x14ac:dyDescent="0.25">
      <c r="A1985" s="5">
        <v>43915</v>
      </c>
      <c r="G1985" t="str">
        <f t="shared" si="66"/>
        <v/>
      </c>
      <c r="H1985" t="str">
        <f t="shared" si="67"/>
        <v/>
      </c>
    </row>
    <row r="1986" spans="1:8" x14ac:dyDescent="0.25">
      <c r="A1986" s="5">
        <v>43916</v>
      </c>
      <c r="G1986" t="str">
        <f t="shared" si="66"/>
        <v/>
      </c>
      <c r="H1986" t="str">
        <f t="shared" si="67"/>
        <v/>
      </c>
    </row>
    <row r="1987" spans="1:8" x14ac:dyDescent="0.25">
      <c r="A1987" s="5">
        <v>43917</v>
      </c>
      <c r="G1987" t="str">
        <f t="shared" si="66"/>
        <v/>
      </c>
      <c r="H1987" t="str">
        <f t="shared" si="67"/>
        <v/>
      </c>
    </row>
    <row r="1988" spans="1:8" x14ac:dyDescent="0.25">
      <c r="A1988" s="5">
        <v>43918</v>
      </c>
      <c r="G1988" t="str">
        <f t="shared" si="66"/>
        <v/>
      </c>
      <c r="H1988" t="str">
        <f t="shared" si="67"/>
        <v/>
      </c>
    </row>
    <row r="1989" spans="1:8" x14ac:dyDescent="0.25">
      <c r="A1989" s="5">
        <v>43919</v>
      </c>
      <c r="G1989" t="str">
        <f t="shared" si="66"/>
        <v/>
      </c>
      <c r="H1989" t="str">
        <f t="shared" si="67"/>
        <v/>
      </c>
    </row>
    <row r="1990" spans="1:8" x14ac:dyDescent="0.25">
      <c r="A1990" s="5">
        <v>43920</v>
      </c>
      <c r="G1990" t="str">
        <f t="shared" si="66"/>
        <v/>
      </c>
      <c r="H1990" t="str">
        <f t="shared" si="67"/>
        <v/>
      </c>
    </row>
    <row r="1991" spans="1:8" x14ac:dyDescent="0.25">
      <c r="A1991" s="5">
        <v>43921</v>
      </c>
      <c r="G1991" t="str">
        <f t="shared" si="66"/>
        <v/>
      </c>
      <c r="H1991" t="str">
        <f t="shared" si="67"/>
        <v/>
      </c>
    </row>
    <row r="1992" spans="1:8" x14ac:dyDescent="0.25">
      <c r="A1992" s="5">
        <v>43922</v>
      </c>
      <c r="G1992" t="str">
        <f t="shared" si="66"/>
        <v/>
      </c>
      <c r="H1992" t="str">
        <f t="shared" si="67"/>
        <v/>
      </c>
    </row>
    <row r="1993" spans="1:8" x14ac:dyDescent="0.25">
      <c r="A1993" s="5">
        <v>43923</v>
      </c>
      <c r="G1993" t="str">
        <f t="shared" si="66"/>
        <v/>
      </c>
      <c r="H1993" t="str">
        <f t="shared" si="67"/>
        <v/>
      </c>
    </row>
    <row r="1994" spans="1:8" x14ac:dyDescent="0.25">
      <c r="A1994" s="5">
        <v>43924</v>
      </c>
      <c r="G1994" t="str">
        <f t="shared" si="66"/>
        <v/>
      </c>
      <c r="H1994" t="str">
        <f t="shared" si="67"/>
        <v/>
      </c>
    </row>
    <row r="1995" spans="1:8" x14ac:dyDescent="0.25">
      <c r="A1995" s="5">
        <v>43925</v>
      </c>
      <c r="G1995" t="str">
        <f t="shared" si="66"/>
        <v/>
      </c>
      <c r="H1995" t="str">
        <f t="shared" si="67"/>
        <v/>
      </c>
    </row>
    <row r="1996" spans="1:8" x14ac:dyDescent="0.25">
      <c r="A1996" s="5">
        <v>43926</v>
      </c>
      <c r="G1996" t="str">
        <f t="shared" si="66"/>
        <v/>
      </c>
      <c r="H1996" t="str">
        <f t="shared" si="67"/>
        <v/>
      </c>
    </row>
    <row r="1997" spans="1:8" x14ac:dyDescent="0.25">
      <c r="A1997" s="5">
        <v>43927</v>
      </c>
      <c r="G1997" t="str">
        <f t="shared" si="66"/>
        <v/>
      </c>
      <c r="H1997" t="str">
        <f t="shared" si="67"/>
        <v/>
      </c>
    </row>
    <row r="1998" spans="1:8" x14ac:dyDescent="0.25">
      <c r="A1998" s="5">
        <v>43928</v>
      </c>
      <c r="G1998" t="str">
        <f t="shared" si="66"/>
        <v/>
      </c>
      <c r="H1998" t="str">
        <f t="shared" si="67"/>
        <v/>
      </c>
    </row>
    <row r="1999" spans="1:8" x14ac:dyDescent="0.25">
      <c r="A1999" s="5">
        <v>43929</v>
      </c>
      <c r="G1999" t="str">
        <f t="shared" si="66"/>
        <v/>
      </c>
      <c r="H1999" t="str">
        <f t="shared" si="67"/>
        <v/>
      </c>
    </row>
    <row r="2000" spans="1:8" x14ac:dyDescent="0.25">
      <c r="A2000" s="5">
        <v>43930</v>
      </c>
      <c r="G2000" t="str">
        <f t="shared" si="66"/>
        <v/>
      </c>
      <c r="H2000" t="str">
        <f t="shared" si="67"/>
        <v/>
      </c>
    </row>
    <row r="2001" spans="1:8" x14ac:dyDescent="0.25">
      <c r="A2001" s="5">
        <v>43931</v>
      </c>
      <c r="G2001" t="str">
        <f t="shared" si="66"/>
        <v/>
      </c>
      <c r="H2001" t="str">
        <f t="shared" si="67"/>
        <v/>
      </c>
    </row>
    <row r="2002" spans="1:8" x14ac:dyDescent="0.25">
      <c r="A2002" s="5">
        <v>43932</v>
      </c>
      <c r="G2002" t="str">
        <f t="shared" si="66"/>
        <v/>
      </c>
      <c r="H2002" t="str">
        <f t="shared" si="67"/>
        <v/>
      </c>
    </row>
    <row r="2003" spans="1:8" x14ac:dyDescent="0.25">
      <c r="A2003" s="5">
        <v>43933</v>
      </c>
      <c r="G2003" t="str">
        <f t="shared" si="66"/>
        <v/>
      </c>
      <c r="H2003" t="str">
        <f t="shared" si="67"/>
        <v/>
      </c>
    </row>
    <row r="2004" spans="1:8" x14ac:dyDescent="0.25">
      <c r="A2004" s="5">
        <v>43934</v>
      </c>
      <c r="G2004" t="str">
        <f t="shared" si="66"/>
        <v/>
      </c>
      <c r="H2004" t="str">
        <f t="shared" si="67"/>
        <v/>
      </c>
    </row>
    <row r="2005" spans="1:8" x14ac:dyDescent="0.25">
      <c r="A2005" s="5">
        <v>43935</v>
      </c>
      <c r="G2005" t="str">
        <f t="shared" si="66"/>
        <v/>
      </c>
      <c r="H2005" t="str">
        <f t="shared" si="67"/>
        <v/>
      </c>
    </row>
    <row r="2006" spans="1:8" x14ac:dyDescent="0.25">
      <c r="A2006" s="5">
        <v>43936</v>
      </c>
      <c r="G2006" t="str">
        <f t="shared" si="66"/>
        <v/>
      </c>
      <c r="H2006" t="str">
        <f t="shared" si="67"/>
        <v/>
      </c>
    </row>
    <row r="2007" spans="1:8" x14ac:dyDescent="0.25">
      <c r="A2007" s="5">
        <v>43937</v>
      </c>
      <c r="G2007" t="str">
        <f t="shared" si="66"/>
        <v/>
      </c>
      <c r="H2007" t="str">
        <f t="shared" si="67"/>
        <v/>
      </c>
    </row>
    <row r="2008" spans="1:8" x14ac:dyDescent="0.25">
      <c r="A2008" s="5">
        <v>43938</v>
      </c>
      <c r="G2008" t="str">
        <f t="shared" si="66"/>
        <v/>
      </c>
      <c r="H2008" t="str">
        <f t="shared" si="67"/>
        <v/>
      </c>
    </row>
    <row r="2009" spans="1:8" x14ac:dyDescent="0.25">
      <c r="A2009" s="5">
        <v>43939</v>
      </c>
      <c r="G2009" t="str">
        <f t="shared" si="66"/>
        <v/>
      </c>
      <c r="H2009" t="str">
        <f t="shared" si="67"/>
        <v/>
      </c>
    </row>
    <row r="2010" spans="1:8" x14ac:dyDescent="0.25">
      <c r="A2010" s="5">
        <v>43940</v>
      </c>
      <c r="G2010" t="str">
        <f t="shared" si="66"/>
        <v/>
      </c>
      <c r="H2010" t="str">
        <f t="shared" si="67"/>
        <v/>
      </c>
    </row>
    <row r="2011" spans="1:8" x14ac:dyDescent="0.25">
      <c r="A2011" s="5">
        <v>43941</v>
      </c>
      <c r="G2011" t="str">
        <f t="shared" si="66"/>
        <v/>
      </c>
      <c r="H2011" t="str">
        <f t="shared" si="67"/>
        <v/>
      </c>
    </row>
    <row r="2012" spans="1:8" x14ac:dyDescent="0.25">
      <c r="A2012" s="5">
        <v>43942</v>
      </c>
      <c r="G2012" t="str">
        <f t="shared" si="66"/>
        <v/>
      </c>
      <c r="H2012" t="str">
        <f t="shared" si="67"/>
        <v/>
      </c>
    </row>
    <row r="2013" spans="1:8" x14ac:dyDescent="0.25">
      <c r="A2013" s="5">
        <v>43943</v>
      </c>
      <c r="G2013" t="str">
        <f t="shared" si="66"/>
        <v/>
      </c>
      <c r="H2013" t="str">
        <f t="shared" si="67"/>
        <v/>
      </c>
    </row>
    <row r="2014" spans="1:8" x14ac:dyDescent="0.25">
      <c r="A2014" s="5">
        <v>43944</v>
      </c>
      <c r="G2014" t="str">
        <f t="shared" si="66"/>
        <v/>
      </c>
      <c r="H2014" t="str">
        <f t="shared" si="67"/>
        <v/>
      </c>
    </row>
    <row r="2015" spans="1:8" x14ac:dyDescent="0.25">
      <c r="A2015" s="5">
        <v>43945</v>
      </c>
      <c r="G2015" t="str">
        <f t="shared" si="66"/>
        <v/>
      </c>
      <c r="H2015" t="str">
        <f t="shared" si="67"/>
        <v/>
      </c>
    </row>
    <row r="2016" spans="1:8" x14ac:dyDescent="0.25">
      <c r="A2016" s="5">
        <v>43946</v>
      </c>
      <c r="G2016" t="str">
        <f t="shared" si="66"/>
        <v/>
      </c>
      <c r="H2016" t="str">
        <f t="shared" si="67"/>
        <v/>
      </c>
    </row>
    <row r="2017" spans="1:8" x14ac:dyDescent="0.25">
      <c r="A2017" s="5">
        <v>43947</v>
      </c>
      <c r="G2017" t="str">
        <f t="shared" ref="G2017:G2080" si="68">IFERROR(F2017/B2017,"")</f>
        <v/>
      </c>
      <c r="H2017" t="str">
        <f t="shared" ref="H2017:H2080" si="69">IFERROR(D2017/F2017,"")</f>
        <v/>
      </c>
    </row>
    <row r="2018" spans="1:8" x14ac:dyDescent="0.25">
      <c r="A2018" s="5">
        <v>43948</v>
      </c>
      <c r="G2018" t="str">
        <f t="shared" si="68"/>
        <v/>
      </c>
      <c r="H2018" t="str">
        <f t="shared" si="69"/>
        <v/>
      </c>
    </row>
    <row r="2019" spans="1:8" x14ac:dyDescent="0.25">
      <c r="A2019" s="5">
        <v>43949</v>
      </c>
      <c r="G2019" t="str">
        <f t="shared" si="68"/>
        <v/>
      </c>
      <c r="H2019" t="str">
        <f t="shared" si="69"/>
        <v/>
      </c>
    </row>
    <row r="2020" spans="1:8" x14ac:dyDescent="0.25">
      <c r="A2020" s="5">
        <v>43950</v>
      </c>
      <c r="G2020" t="str">
        <f t="shared" si="68"/>
        <v/>
      </c>
      <c r="H2020" t="str">
        <f t="shared" si="69"/>
        <v/>
      </c>
    </row>
    <row r="2021" spans="1:8" x14ac:dyDescent="0.25">
      <c r="A2021" s="5">
        <v>43951</v>
      </c>
      <c r="G2021" t="str">
        <f t="shared" si="68"/>
        <v/>
      </c>
      <c r="H2021" t="str">
        <f t="shared" si="69"/>
        <v/>
      </c>
    </row>
    <row r="2022" spans="1:8" x14ac:dyDescent="0.25">
      <c r="A2022" s="5">
        <v>43952</v>
      </c>
      <c r="G2022" t="str">
        <f t="shared" si="68"/>
        <v/>
      </c>
      <c r="H2022" t="str">
        <f t="shared" si="69"/>
        <v/>
      </c>
    </row>
    <row r="2023" spans="1:8" x14ac:dyDescent="0.25">
      <c r="A2023" s="5">
        <v>43953</v>
      </c>
      <c r="G2023" t="str">
        <f t="shared" si="68"/>
        <v/>
      </c>
      <c r="H2023" t="str">
        <f t="shared" si="69"/>
        <v/>
      </c>
    </row>
    <row r="2024" spans="1:8" x14ac:dyDescent="0.25">
      <c r="A2024" s="5">
        <v>43954</v>
      </c>
      <c r="G2024" t="str">
        <f t="shared" si="68"/>
        <v/>
      </c>
      <c r="H2024" t="str">
        <f t="shared" si="69"/>
        <v/>
      </c>
    </row>
    <row r="2025" spans="1:8" x14ac:dyDescent="0.25">
      <c r="A2025" s="5">
        <v>43955</v>
      </c>
      <c r="G2025" t="str">
        <f t="shared" si="68"/>
        <v/>
      </c>
      <c r="H2025" t="str">
        <f t="shared" si="69"/>
        <v/>
      </c>
    </row>
    <row r="2026" spans="1:8" x14ac:dyDescent="0.25">
      <c r="A2026" s="5">
        <v>43956</v>
      </c>
      <c r="G2026" t="str">
        <f t="shared" si="68"/>
        <v/>
      </c>
      <c r="H2026" t="str">
        <f t="shared" si="69"/>
        <v/>
      </c>
    </row>
    <row r="2027" spans="1:8" x14ac:dyDescent="0.25">
      <c r="A2027" s="5">
        <v>43957</v>
      </c>
      <c r="G2027" t="str">
        <f t="shared" si="68"/>
        <v/>
      </c>
      <c r="H2027" t="str">
        <f t="shared" si="69"/>
        <v/>
      </c>
    </row>
    <row r="2028" spans="1:8" x14ac:dyDescent="0.25">
      <c r="A2028" s="5">
        <v>43958</v>
      </c>
      <c r="G2028" t="str">
        <f t="shared" si="68"/>
        <v/>
      </c>
      <c r="H2028" t="str">
        <f t="shared" si="69"/>
        <v/>
      </c>
    </row>
    <row r="2029" spans="1:8" x14ac:dyDescent="0.25">
      <c r="A2029" s="5">
        <v>43959</v>
      </c>
      <c r="G2029" t="str">
        <f t="shared" si="68"/>
        <v/>
      </c>
      <c r="H2029" t="str">
        <f t="shared" si="69"/>
        <v/>
      </c>
    </row>
    <row r="2030" spans="1:8" x14ac:dyDescent="0.25">
      <c r="A2030" s="5">
        <v>43960</v>
      </c>
      <c r="G2030" t="str">
        <f t="shared" si="68"/>
        <v/>
      </c>
      <c r="H2030" t="str">
        <f t="shared" si="69"/>
        <v/>
      </c>
    </row>
    <row r="2031" spans="1:8" x14ac:dyDescent="0.25">
      <c r="A2031" s="5">
        <v>43961</v>
      </c>
      <c r="G2031" t="str">
        <f t="shared" si="68"/>
        <v/>
      </c>
      <c r="H2031" t="str">
        <f t="shared" si="69"/>
        <v/>
      </c>
    </row>
    <row r="2032" spans="1:8" x14ac:dyDescent="0.25">
      <c r="A2032" s="5">
        <v>43962</v>
      </c>
      <c r="G2032" t="str">
        <f t="shared" si="68"/>
        <v/>
      </c>
      <c r="H2032" t="str">
        <f t="shared" si="69"/>
        <v/>
      </c>
    </row>
    <row r="2033" spans="1:8" x14ac:dyDescent="0.25">
      <c r="A2033" s="5">
        <v>43963</v>
      </c>
      <c r="G2033" t="str">
        <f t="shared" si="68"/>
        <v/>
      </c>
      <c r="H2033" t="str">
        <f t="shared" si="69"/>
        <v/>
      </c>
    </row>
    <row r="2034" spans="1:8" x14ac:dyDescent="0.25">
      <c r="A2034" s="5">
        <v>43964</v>
      </c>
      <c r="G2034" t="str">
        <f t="shared" si="68"/>
        <v/>
      </c>
      <c r="H2034" t="str">
        <f t="shared" si="69"/>
        <v/>
      </c>
    </row>
    <row r="2035" spans="1:8" x14ac:dyDescent="0.25">
      <c r="A2035" s="5">
        <v>43965</v>
      </c>
      <c r="G2035" t="str">
        <f t="shared" si="68"/>
        <v/>
      </c>
      <c r="H2035" t="str">
        <f t="shared" si="69"/>
        <v/>
      </c>
    </row>
    <row r="2036" spans="1:8" x14ac:dyDescent="0.25">
      <c r="A2036" s="5">
        <v>43966</v>
      </c>
      <c r="G2036" t="str">
        <f t="shared" si="68"/>
        <v/>
      </c>
      <c r="H2036" t="str">
        <f t="shared" si="69"/>
        <v/>
      </c>
    </row>
    <row r="2037" spans="1:8" x14ac:dyDescent="0.25">
      <c r="A2037" s="5">
        <v>43967</v>
      </c>
      <c r="G2037" t="str">
        <f t="shared" si="68"/>
        <v/>
      </c>
      <c r="H2037" t="str">
        <f t="shared" si="69"/>
        <v/>
      </c>
    </row>
    <row r="2038" spans="1:8" x14ac:dyDescent="0.25">
      <c r="A2038" s="5">
        <v>43968</v>
      </c>
      <c r="G2038" t="str">
        <f t="shared" si="68"/>
        <v/>
      </c>
      <c r="H2038" t="str">
        <f t="shared" si="69"/>
        <v/>
      </c>
    </row>
    <row r="2039" spans="1:8" x14ac:dyDescent="0.25">
      <c r="A2039" s="5">
        <v>43969</v>
      </c>
      <c r="G2039" t="str">
        <f t="shared" si="68"/>
        <v/>
      </c>
      <c r="H2039" t="str">
        <f t="shared" si="69"/>
        <v/>
      </c>
    </row>
    <row r="2040" spans="1:8" x14ac:dyDescent="0.25">
      <c r="A2040" s="5">
        <v>43970</v>
      </c>
      <c r="G2040" t="str">
        <f t="shared" si="68"/>
        <v/>
      </c>
      <c r="H2040" t="str">
        <f t="shared" si="69"/>
        <v/>
      </c>
    </row>
    <row r="2041" spans="1:8" x14ac:dyDescent="0.25">
      <c r="A2041" s="5">
        <v>43971</v>
      </c>
      <c r="G2041" t="str">
        <f t="shared" si="68"/>
        <v/>
      </c>
      <c r="H2041" t="str">
        <f t="shared" si="69"/>
        <v/>
      </c>
    </row>
    <row r="2042" spans="1:8" x14ac:dyDescent="0.25">
      <c r="A2042" s="5">
        <v>43972</v>
      </c>
      <c r="G2042" t="str">
        <f t="shared" si="68"/>
        <v/>
      </c>
      <c r="H2042" t="str">
        <f t="shared" si="69"/>
        <v/>
      </c>
    </row>
    <row r="2043" spans="1:8" x14ac:dyDescent="0.25">
      <c r="A2043" s="5">
        <v>43973</v>
      </c>
      <c r="G2043" t="str">
        <f t="shared" si="68"/>
        <v/>
      </c>
      <c r="H2043" t="str">
        <f t="shared" si="69"/>
        <v/>
      </c>
    </row>
    <row r="2044" spans="1:8" x14ac:dyDescent="0.25">
      <c r="A2044" s="5">
        <v>43974</v>
      </c>
      <c r="G2044" t="str">
        <f t="shared" si="68"/>
        <v/>
      </c>
      <c r="H2044" t="str">
        <f t="shared" si="69"/>
        <v/>
      </c>
    </row>
    <row r="2045" spans="1:8" x14ac:dyDescent="0.25">
      <c r="A2045" s="5">
        <v>43975</v>
      </c>
      <c r="G2045" t="str">
        <f t="shared" si="68"/>
        <v/>
      </c>
      <c r="H2045" t="str">
        <f t="shared" si="69"/>
        <v/>
      </c>
    </row>
    <row r="2046" spans="1:8" x14ac:dyDescent="0.25">
      <c r="A2046" s="5">
        <v>43976</v>
      </c>
      <c r="G2046" t="str">
        <f t="shared" si="68"/>
        <v/>
      </c>
      <c r="H2046" t="str">
        <f t="shared" si="69"/>
        <v/>
      </c>
    </row>
    <row r="2047" spans="1:8" x14ac:dyDescent="0.25">
      <c r="A2047" s="5">
        <v>43977</v>
      </c>
      <c r="G2047" t="str">
        <f t="shared" si="68"/>
        <v/>
      </c>
      <c r="H2047" t="str">
        <f t="shared" si="69"/>
        <v/>
      </c>
    </row>
    <row r="2048" spans="1:8" x14ac:dyDescent="0.25">
      <c r="A2048" s="5">
        <v>43978</v>
      </c>
      <c r="G2048" t="str">
        <f t="shared" si="68"/>
        <v/>
      </c>
      <c r="H2048" t="str">
        <f t="shared" si="69"/>
        <v/>
      </c>
    </row>
    <row r="2049" spans="1:8" x14ac:dyDescent="0.25">
      <c r="A2049" s="5">
        <v>43979</v>
      </c>
      <c r="G2049" t="str">
        <f t="shared" si="68"/>
        <v/>
      </c>
      <c r="H2049" t="str">
        <f t="shared" si="69"/>
        <v/>
      </c>
    </row>
    <row r="2050" spans="1:8" x14ac:dyDescent="0.25">
      <c r="A2050" s="5">
        <v>43980</v>
      </c>
      <c r="G2050" t="str">
        <f t="shared" si="68"/>
        <v/>
      </c>
      <c r="H2050" t="str">
        <f t="shared" si="69"/>
        <v/>
      </c>
    </row>
    <row r="2051" spans="1:8" x14ac:dyDescent="0.25">
      <c r="A2051" s="5">
        <v>43981</v>
      </c>
      <c r="G2051" t="str">
        <f t="shared" si="68"/>
        <v/>
      </c>
      <c r="H2051" t="str">
        <f t="shared" si="69"/>
        <v/>
      </c>
    </row>
    <row r="2052" spans="1:8" x14ac:dyDescent="0.25">
      <c r="A2052" s="5">
        <v>43982</v>
      </c>
      <c r="G2052" t="str">
        <f t="shared" si="68"/>
        <v/>
      </c>
      <c r="H2052" t="str">
        <f t="shared" si="69"/>
        <v/>
      </c>
    </row>
    <row r="2053" spans="1:8" x14ac:dyDescent="0.25">
      <c r="A2053" s="5">
        <v>43983</v>
      </c>
      <c r="G2053" t="str">
        <f t="shared" si="68"/>
        <v/>
      </c>
      <c r="H2053" t="str">
        <f t="shared" si="69"/>
        <v/>
      </c>
    </row>
    <row r="2054" spans="1:8" x14ac:dyDescent="0.25">
      <c r="A2054" s="5">
        <v>43984</v>
      </c>
      <c r="G2054" t="str">
        <f t="shared" si="68"/>
        <v/>
      </c>
      <c r="H2054" t="str">
        <f t="shared" si="69"/>
        <v/>
      </c>
    </row>
    <row r="2055" spans="1:8" x14ac:dyDescent="0.25">
      <c r="A2055" s="5">
        <v>43985</v>
      </c>
      <c r="G2055" t="str">
        <f t="shared" si="68"/>
        <v/>
      </c>
      <c r="H2055" t="str">
        <f t="shared" si="69"/>
        <v/>
      </c>
    </row>
    <row r="2056" spans="1:8" x14ac:dyDescent="0.25">
      <c r="A2056" s="5">
        <v>43986</v>
      </c>
      <c r="G2056" t="str">
        <f t="shared" si="68"/>
        <v/>
      </c>
      <c r="H2056" t="str">
        <f t="shared" si="69"/>
        <v/>
      </c>
    </row>
    <row r="2057" spans="1:8" x14ac:dyDescent="0.25">
      <c r="A2057" s="5">
        <v>43987</v>
      </c>
      <c r="G2057" t="str">
        <f t="shared" si="68"/>
        <v/>
      </c>
      <c r="H2057" t="str">
        <f t="shared" si="69"/>
        <v/>
      </c>
    </row>
    <row r="2058" spans="1:8" x14ac:dyDescent="0.25">
      <c r="A2058" s="5">
        <v>43988</v>
      </c>
      <c r="G2058" t="str">
        <f t="shared" si="68"/>
        <v/>
      </c>
      <c r="H2058" t="str">
        <f t="shared" si="69"/>
        <v/>
      </c>
    </row>
    <row r="2059" spans="1:8" x14ac:dyDescent="0.25">
      <c r="A2059" s="5">
        <v>43989</v>
      </c>
      <c r="G2059" t="str">
        <f t="shared" si="68"/>
        <v/>
      </c>
      <c r="H2059" t="str">
        <f t="shared" si="69"/>
        <v/>
      </c>
    </row>
    <row r="2060" spans="1:8" x14ac:dyDescent="0.25">
      <c r="A2060" s="5">
        <v>43990</v>
      </c>
      <c r="G2060" t="str">
        <f t="shared" si="68"/>
        <v/>
      </c>
      <c r="H2060" t="str">
        <f t="shared" si="69"/>
        <v/>
      </c>
    </row>
    <row r="2061" spans="1:8" x14ac:dyDescent="0.25">
      <c r="A2061" s="5">
        <v>43991</v>
      </c>
      <c r="G2061" t="str">
        <f t="shared" si="68"/>
        <v/>
      </c>
      <c r="H2061" t="str">
        <f t="shared" si="69"/>
        <v/>
      </c>
    </row>
    <row r="2062" spans="1:8" x14ac:dyDescent="0.25">
      <c r="A2062" s="5">
        <v>43992</v>
      </c>
      <c r="G2062" t="str">
        <f t="shared" si="68"/>
        <v/>
      </c>
      <c r="H2062" t="str">
        <f t="shared" si="69"/>
        <v/>
      </c>
    </row>
    <row r="2063" spans="1:8" x14ac:dyDescent="0.25">
      <c r="A2063" s="5">
        <v>43993</v>
      </c>
      <c r="G2063" t="str">
        <f t="shared" si="68"/>
        <v/>
      </c>
      <c r="H2063" t="str">
        <f t="shared" si="69"/>
        <v/>
      </c>
    </row>
    <row r="2064" spans="1:8" x14ac:dyDescent="0.25">
      <c r="A2064" s="5">
        <v>43994</v>
      </c>
      <c r="G2064" t="str">
        <f t="shared" si="68"/>
        <v/>
      </c>
      <c r="H2064" t="str">
        <f t="shared" si="69"/>
        <v/>
      </c>
    </row>
    <row r="2065" spans="1:8" x14ac:dyDescent="0.25">
      <c r="A2065" s="5">
        <v>43995</v>
      </c>
      <c r="G2065" t="str">
        <f t="shared" si="68"/>
        <v/>
      </c>
      <c r="H2065" t="str">
        <f t="shared" si="69"/>
        <v/>
      </c>
    </row>
    <row r="2066" spans="1:8" x14ac:dyDescent="0.25">
      <c r="A2066" s="5">
        <v>43996</v>
      </c>
      <c r="G2066" t="str">
        <f t="shared" si="68"/>
        <v/>
      </c>
      <c r="H2066" t="str">
        <f t="shared" si="69"/>
        <v/>
      </c>
    </row>
    <row r="2067" spans="1:8" x14ac:dyDescent="0.25">
      <c r="A2067" s="5">
        <v>43997</v>
      </c>
      <c r="G2067" t="str">
        <f t="shared" si="68"/>
        <v/>
      </c>
      <c r="H2067" t="str">
        <f t="shared" si="69"/>
        <v/>
      </c>
    </row>
    <row r="2068" spans="1:8" x14ac:dyDescent="0.25">
      <c r="A2068" s="5">
        <v>43998</v>
      </c>
      <c r="G2068" t="str">
        <f t="shared" si="68"/>
        <v/>
      </c>
      <c r="H2068" t="str">
        <f t="shared" si="69"/>
        <v/>
      </c>
    </row>
    <row r="2069" spans="1:8" x14ac:dyDescent="0.25">
      <c r="A2069" s="5">
        <v>43999</v>
      </c>
      <c r="G2069" t="str">
        <f t="shared" si="68"/>
        <v/>
      </c>
      <c r="H2069" t="str">
        <f t="shared" si="69"/>
        <v/>
      </c>
    </row>
    <row r="2070" spans="1:8" x14ac:dyDescent="0.25">
      <c r="A2070" s="5">
        <v>44000</v>
      </c>
      <c r="G2070" t="str">
        <f t="shared" si="68"/>
        <v/>
      </c>
      <c r="H2070" t="str">
        <f t="shared" si="69"/>
        <v/>
      </c>
    </row>
    <row r="2071" spans="1:8" x14ac:dyDescent="0.25">
      <c r="A2071" s="5">
        <v>44001</v>
      </c>
      <c r="G2071" t="str">
        <f t="shared" si="68"/>
        <v/>
      </c>
      <c r="H2071" t="str">
        <f t="shared" si="69"/>
        <v/>
      </c>
    </row>
    <row r="2072" spans="1:8" x14ac:dyDescent="0.25">
      <c r="A2072" s="5">
        <v>44002</v>
      </c>
      <c r="G2072" t="str">
        <f t="shared" si="68"/>
        <v/>
      </c>
      <c r="H2072" t="str">
        <f t="shared" si="69"/>
        <v/>
      </c>
    </row>
    <row r="2073" spans="1:8" x14ac:dyDescent="0.25">
      <c r="A2073" s="5">
        <v>44003</v>
      </c>
      <c r="G2073" t="str">
        <f t="shared" si="68"/>
        <v/>
      </c>
      <c r="H2073" t="str">
        <f t="shared" si="69"/>
        <v/>
      </c>
    </row>
    <row r="2074" spans="1:8" x14ac:dyDescent="0.25">
      <c r="A2074" s="5">
        <v>44004</v>
      </c>
      <c r="G2074" t="str">
        <f t="shared" si="68"/>
        <v/>
      </c>
      <c r="H2074" t="str">
        <f t="shared" si="69"/>
        <v/>
      </c>
    </row>
    <row r="2075" spans="1:8" x14ac:dyDescent="0.25">
      <c r="A2075" s="5">
        <v>44005</v>
      </c>
      <c r="G2075" t="str">
        <f t="shared" si="68"/>
        <v/>
      </c>
      <c r="H2075" t="str">
        <f t="shared" si="69"/>
        <v/>
      </c>
    </row>
    <row r="2076" spans="1:8" x14ac:dyDescent="0.25">
      <c r="A2076" s="5">
        <v>44006</v>
      </c>
      <c r="G2076" t="str">
        <f t="shared" si="68"/>
        <v/>
      </c>
      <c r="H2076" t="str">
        <f t="shared" si="69"/>
        <v/>
      </c>
    </row>
    <row r="2077" spans="1:8" x14ac:dyDescent="0.25">
      <c r="A2077" s="5">
        <v>44007</v>
      </c>
      <c r="G2077" t="str">
        <f t="shared" si="68"/>
        <v/>
      </c>
      <c r="H2077" t="str">
        <f t="shared" si="69"/>
        <v/>
      </c>
    </row>
    <row r="2078" spans="1:8" x14ac:dyDescent="0.25">
      <c r="A2078" s="5">
        <v>44008</v>
      </c>
      <c r="G2078" t="str">
        <f t="shared" si="68"/>
        <v/>
      </c>
      <c r="H2078" t="str">
        <f t="shared" si="69"/>
        <v/>
      </c>
    </row>
    <row r="2079" spans="1:8" x14ac:dyDescent="0.25">
      <c r="A2079" s="5">
        <v>44009</v>
      </c>
      <c r="G2079" t="str">
        <f t="shared" si="68"/>
        <v/>
      </c>
      <c r="H2079" t="str">
        <f t="shared" si="69"/>
        <v/>
      </c>
    </row>
    <row r="2080" spans="1:8" x14ac:dyDescent="0.25">
      <c r="A2080" s="5">
        <v>44010</v>
      </c>
      <c r="G2080" t="str">
        <f t="shared" si="68"/>
        <v/>
      </c>
      <c r="H2080" t="str">
        <f t="shared" si="69"/>
        <v/>
      </c>
    </row>
    <row r="2081" spans="1:8" x14ac:dyDescent="0.25">
      <c r="A2081" s="5">
        <v>44011</v>
      </c>
      <c r="G2081" t="str">
        <f t="shared" ref="G2081:G2109" si="70">IFERROR(F2081/B2081,"")</f>
        <v/>
      </c>
      <c r="H2081" t="str">
        <f t="shared" ref="H2081:H2109" si="71">IFERROR(D2081/F2081,"")</f>
        <v/>
      </c>
    </row>
    <row r="2082" spans="1:8" x14ac:dyDescent="0.25">
      <c r="A2082" s="5">
        <v>44012</v>
      </c>
      <c r="G2082" t="str">
        <f t="shared" si="70"/>
        <v/>
      </c>
      <c r="H2082" t="str">
        <f t="shared" si="71"/>
        <v/>
      </c>
    </row>
    <row r="2083" spans="1:8" x14ac:dyDescent="0.25">
      <c r="A2083" s="5">
        <v>44013</v>
      </c>
      <c r="G2083" t="str">
        <f t="shared" si="70"/>
        <v/>
      </c>
      <c r="H2083" t="str">
        <f t="shared" si="71"/>
        <v/>
      </c>
    </row>
    <row r="2084" spans="1:8" x14ac:dyDescent="0.25">
      <c r="A2084" s="5">
        <v>44014</v>
      </c>
      <c r="G2084" t="str">
        <f t="shared" si="70"/>
        <v/>
      </c>
      <c r="H2084" t="str">
        <f t="shared" si="71"/>
        <v/>
      </c>
    </row>
    <row r="2085" spans="1:8" x14ac:dyDescent="0.25">
      <c r="A2085" s="5">
        <v>44015</v>
      </c>
      <c r="G2085" t="str">
        <f t="shared" si="70"/>
        <v/>
      </c>
      <c r="H2085" t="str">
        <f t="shared" si="71"/>
        <v/>
      </c>
    </row>
    <row r="2086" spans="1:8" x14ac:dyDescent="0.25">
      <c r="A2086" s="5">
        <v>44016</v>
      </c>
      <c r="G2086" t="str">
        <f t="shared" si="70"/>
        <v/>
      </c>
      <c r="H2086" t="str">
        <f t="shared" si="71"/>
        <v/>
      </c>
    </row>
    <row r="2087" spans="1:8" x14ac:dyDescent="0.25">
      <c r="A2087" s="5">
        <v>44017</v>
      </c>
      <c r="G2087" t="str">
        <f t="shared" si="70"/>
        <v/>
      </c>
      <c r="H2087" t="str">
        <f t="shared" si="71"/>
        <v/>
      </c>
    </row>
    <row r="2088" spans="1:8" x14ac:dyDescent="0.25">
      <c r="A2088" s="5">
        <v>44018</v>
      </c>
      <c r="G2088" t="str">
        <f t="shared" si="70"/>
        <v/>
      </c>
      <c r="H2088" t="str">
        <f t="shared" si="71"/>
        <v/>
      </c>
    </row>
    <row r="2089" spans="1:8" x14ac:dyDescent="0.25">
      <c r="A2089" s="5">
        <v>44019</v>
      </c>
      <c r="G2089" t="str">
        <f t="shared" si="70"/>
        <v/>
      </c>
      <c r="H2089" t="str">
        <f t="shared" si="71"/>
        <v/>
      </c>
    </row>
    <row r="2090" spans="1:8" x14ac:dyDescent="0.25">
      <c r="A2090" s="5">
        <v>44020</v>
      </c>
      <c r="G2090" t="str">
        <f t="shared" si="70"/>
        <v/>
      </c>
      <c r="H2090" t="str">
        <f t="shared" si="71"/>
        <v/>
      </c>
    </row>
    <row r="2091" spans="1:8" x14ac:dyDescent="0.25">
      <c r="A2091" s="5">
        <v>44021</v>
      </c>
      <c r="G2091" t="str">
        <f t="shared" si="70"/>
        <v/>
      </c>
      <c r="H2091" t="str">
        <f t="shared" si="71"/>
        <v/>
      </c>
    </row>
    <row r="2092" spans="1:8" x14ac:dyDescent="0.25">
      <c r="A2092" s="5">
        <v>44022</v>
      </c>
      <c r="G2092" t="str">
        <f t="shared" si="70"/>
        <v/>
      </c>
      <c r="H2092" t="str">
        <f t="shared" si="71"/>
        <v/>
      </c>
    </row>
    <row r="2093" spans="1:8" x14ac:dyDescent="0.25">
      <c r="A2093" s="5">
        <v>44023</v>
      </c>
      <c r="G2093" t="str">
        <f t="shared" si="70"/>
        <v/>
      </c>
      <c r="H2093" t="str">
        <f t="shared" si="71"/>
        <v/>
      </c>
    </row>
    <row r="2094" spans="1:8" x14ac:dyDescent="0.25">
      <c r="A2094" s="5">
        <v>44024</v>
      </c>
      <c r="G2094" t="str">
        <f t="shared" si="70"/>
        <v/>
      </c>
      <c r="H2094" t="str">
        <f t="shared" si="71"/>
        <v/>
      </c>
    </row>
    <row r="2095" spans="1:8" x14ac:dyDescent="0.25">
      <c r="A2095" s="5">
        <v>44025</v>
      </c>
      <c r="G2095" t="str">
        <f t="shared" si="70"/>
        <v/>
      </c>
      <c r="H2095" t="str">
        <f t="shared" si="71"/>
        <v/>
      </c>
    </row>
    <row r="2096" spans="1:8" x14ac:dyDescent="0.25">
      <c r="A2096" s="5">
        <v>44026</v>
      </c>
      <c r="G2096" t="str">
        <f t="shared" si="70"/>
        <v/>
      </c>
      <c r="H2096" t="str">
        <f t="shared" si="71"/>
        <v/>
      </c>
    </row>
    <row r="2097" spans="1:8" x14ac:dyDescent="0.25">
      <c r="A2097" s="5">
        <v>44027</v>
      </c>
      <c r="G2097" t="str">
        <f t="shared" si="70"/>
        <v/>
      </c>
      <c r="H2097" t="str">
        <f t="shared" si="71"/>
        <v/>
      </c>
    </row>
    <row r="2098" spans="1:8" x14ac:dyDescent="0.25">
      <c r="A2098" s="5">
        <v>44028</v>
      </c>
      <c r="G2098" t="str">
        <f t="shared" si="70"/>
        <v/>
      </c>
      <c r="H2098" t="str">
        <f t="shared" si="71"/>
        <v/>
      </c>
    </row>
    <row r="2099" spans="1:8" x14ac:dyDescent="0.25">
      <c r="A2099" s="5">
        <v>44029</v>
      </c>
      <c r="G2099" t="str">
        <f t="shared" si="70"/>
        <v/>
      </c>
      <c r="H2099" t="str">
        <f t="shared" si="71"/>
        <v/>
      </c>
    </row>
    <row r="2100" spans="1:8" x14ac:dyDescent="0.25">
      <c r="A2100" s="5">
        <v>44030</v>
      </c>
      <c r="G2100" t="str">
        <f t="shared" si="70"/>
        <v/>
      </c>
      <c r="H2100" t="str">
        <f t="shared" si="71"/>
        <v/>
      </c>
    </row>
    <row r="2101" spans="1:8" x14ac:dyDescent="0.25">
      <c r="A2101" s="5">
        <v>44031</v>
      </c>
      <c r="G2101" t="str">
        <f t="shared" si="70"/>
        <v/>
      </c>
      <c r="H2101" t="str">
        <f t="shared" si="71"/>
        <v/>
      </c>
    </row>
    <row r="2102" spans="1:8" x14ac:dyDescent="0.25">
      <c r="A2102" s="5">
        <v>44032</v>
      </c>
      <c r="G2102" t="str">
        <f t="shared" si="70"/>
        <v/>
      </c>
      <c r="H2102" t="str">
        <f t="shared" si="71"/>
        <v/>
      </c>
    </row>
    <row r="2103" spans="1:8" x14ac:dyDescent="0.25">
      <c r="A2103" s="5">
        <v>44033</v>
      </c>
      <c r="G2103" t="str">
        <f t="shared" si="70"/>
        <v/>
      </c>
      <c r="H2103" t="str">
        <f t="shared" si="71"/>
        <v/>
      </c>
    </row>
    <row r="2104" spans="1:8" x14ac:dyDescent="0.25">
      <c r="A2104" s="5">
        <v>44034</v>
      </c>
      <c r="G2104" t="str">
        <f t="shared" si="70"/>
        <v/>
      </c>
      <c r="H2104" t="str">
        <f t="shared" si="71"/>
        <v/>
      </c>
    </row>
    <row r="2105" spans="1:8" x14ac:dyDescent="0.25">
      <c r="A2105" s="5">
        <v>44035</v>
      </c>
      <c r="G2105" t="str">
        <f t="shared" si="70"/>
        <v/>
      </c>
      <c r="H2105" t="str">
        <f t="shared" si="71"/>
        <v/>
      </c>
    </row>
    <row r="2106" spans="1:8" x14ac:dyDescent="0.25">
      <c r="A2106" s="5">
        <v>44036</v>
      </c>
      <c r="G2106" t="str">
        <f t="shared" si="70"/>
        <v/>
      </c>
      <c r="H2106" t="str">
        <f t="shared" si="71"/>
        <v/>
      </c>
    </row>
    <row r="2107" spans="1:8" x14ac:dyDescent="0.25">
      <c r="A2107" s="5">
        <v>44037</v>
      </c>
      <c r="G2107" t="str">
        <f t="shared" si="70"/>
        <v/>
      </c>
      <c r="H2107" t="str">
        <f t="shared" si="71"/>
        <v/>
      </c>
    </row>
    <row r="2108" spans="1:8" x14ac:dyDescent="0.25">
      <c r="A2108" s="5">
        <v>44038</v>
      </c>
      <c r="G2108" t="str">
        <f t="shared" si="70"/>
        <v/>
      </c>
      <c r="H2108" t="str">
        <f t="shared" si="71"/>
        <v/>
      </c>
    </row>
    <row r="2109" spans="1:8" x14ac:dyDescent="0.25">
      <c r="A2109" s="5">
        <v>44039</v>
      </c>
      <c r="G2109" t="str">
        <f t="shared" si="70"/>
        <v/>
      </c>
      <c r="H2109" t="str">
        <f t="shared" si="71"/>
        <v/>
      </c>
    </row>
  </sheetData>
  <autoFilter ref="A1:H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09"/>
  <sheetViews>
    <sheetView topLeftCell="A1884" workbookViewId="0">
      <selection activeCell="G1916" sqref="G1912:G1916"/>
    </sheetView>
  </sheetViews>
  <sheetFormatPr defaultRowHeight="15" x14ac:dyDescent="0.25"/>
  <cols>
    <col min="1" max="1" width="12.42578125" style="1" customWidth="1"/>
    <col min="2" max="6" width="15.85546875" customWidth="1"/>
    <col min="7" max="8" width="14.5703125" customWidth="1"/>
  </cols>
  <sheetData>
    <row r="1" spans="1:8" x14ac:dyDescent="0.25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3" t="s">
        <v>22</v>
      </c>
      <c r="H1" s="43" t="s">
        <v>23</v>
      </c>
    </row>
    <row r="2" spans="1:8" x14ac:dyDescent="0.25">
      <c r="A2" s="1">
        <v>41214</v>
      </c>
      <c r="B2" s="6">
        <f>cumulative!B2</f>
        <v>0</v>
      </c>
      <c r="C2" s="6">
        <f>cumulative!C2/10</f>
        <v>0</v>
      </c>
      <c r="D2" s="6">
        <f>cumulative!D2/10</f>
        <v>0</v>
      </c>
      <c r="E2" s="6">
        <f>cumulative!E2/10</f>
        <v>0</v>
      </c>
      <c r="F2" s="6">
        <f>cumulative!F2/10</f>
        <v>0</v>
      </c>
      <c r="G2" t="str">
        <f>IFERROR(F2*1000/B2,"")</f>
        <v/>
      </c>
      <c r="H2" t="str">
        <f>IFERROR(D2/F2,"")</f>
        <v/>
      </c>
    </row>
    <row r="3" spans="1:8" x14ac:dyDescent="0.25">
      <c r="A3" s="1">
        <v>41215</v>
      </c>
      <c r="B3" s="6">
        <f>cumulative!B3-cumulative!B2</f>
        <v>0</v>
      </c>
      <c r="C3" s="6">
        <f>(cumulative!C3-cumulative!C2)/10</f>
        <v>0</v>
      </c>
      <c r="D3" s="6">
        <f>(cumulative!D3-cumulative!D2)/10</f>
        <v>0</v>
      </c>
      <c r="E3" s="6">
        <f>(cumulative!E3-cumulative!E2)/10</f>
        <v>0</v>
      </c>
      <c r="F3" s="6">
        <f>(cumulative!F3-cumulative!F2)/10</f>
        <v>0</v>
      </c>
      <c r="G3" t="str">
        <f t="shared" ref="G3:G66" si="0">IFERROR(F3*1000/B3,"")</f>
        <v/>
      </c>
      <c r="H3" t="str">
        <f t="shared" ref="H3:H66" si="1">IFERROR(D3/F3,"")</f>
        <v/>
      </c>
    </row>
    <row r="4" spans="1:8" x14ac:dyDescent="0.25">
      <c r="A4" s="1">
        <v>41216</v>
      </c>
      <c r="B4" s="6">
        <f>cumulative!B4-cumulative!B3</f>
        <v>0</v>
      </c>
      <c r="C4" s="6">
        <f>(cumulative!C4-cumulative!C3)/10</f>
        <v>0</v>
      </c>
      <c r="D4" s="6">
        <f>(cumulative!D4-cumulative!D3)/10</f>
        <v>0</v>
      </c>
      <c r="E4" s="6">
        <f>(cumulative!E4-cumulative!E3)/10</f>
        <v>0</v>
      </c>
      <c r="F4" s="6">
        <f>(cumulative!F4-cumulative!F3)/10</f>
        <v>0</v>
      </c>
      <c r="G4" t="str">
        <f t="shared" si="0"/>
        <v/>
      </c>
      <c r="H4" t="str">
        <f t="shared" si="1"/>
        <v/>
      </c>
    </row>
    <row r="5" spans="1:8" x14ac:dyDescent="0.25">
      <c r="A5" s="1">
        <v>41217</v>
      </c>
      <c r="B5" s="6">
        <f>cumulative!B5-cumulative!B4</f>
        <v>0</v>
      </c>
      <c r="C5" s="6">
        <f>(cumulative!C5-cumulative!C4)/10</f>
        <v>0</v>
      </c>
      <c r="D5" s="6">
        <f>(cumulative!D5-cumulative!D4)/10</f>
        <v>0</v>
      </c>
      <c r="E5" s="6">
        <f>(cumulative!E5-cumulative!E4)/10</f>
        <v>0</v>
      </c>
      <c r="F5" s="6">
        <f>(cumulative!F5-cumulative!F4)/10</f>
        <v>0</v>
      </c>
      <c r="G5" t="str">
        <f t="shared" si="0"/>
        <v/>
      </c>
      <c r="H5" t="str">
        <f t="shared" si="1"/>
        <v/>
      </c>
    </row>
    <row r="6" spans="1:8" x14ac:dyDescent="0.25">
      <c r="A6" s="1">
        <v>41218</v>
      </c>
      <c r="B6" s="6">
        <f>cumulative!B6-cumulative!B5</f>
        <v>0</v>
      </c>
      <c r="C6" s="6">
        <f>(cumulative!C6-cumulative!C5)/10</f>
        <v>0</v>
      </c>
      <c r="D6" s="6">
        <f>(cumulative!D6-cumulative!D5)/10</f>
        <v>0</v>
      </c>
      <c r="E6" s="6">
        <f>(cumulative!E6-cumulative!E5)/10</f>
        <v>0</v>
      </c>
      <c r="F6" s="6">
        <f>(cumulative!F6-cumulative!F5)/10</f>
        <v>0</v>
      </c>
      <c r="G6" t="str">
        <f t="shared" si="0"/>
        <v/>
      </c>
      <c r="H6" t="str">
        <f t="shared" si="1"/>
        <v/>
      </c>
    </row>
    <row r="7" spans="1:8" x14ac:dyDescent="0.25">
      <c r="A7" s="1">
        <v>41219</v>
      </c>
      <c r="B7" s="6">
        <f>cumulative!B7-cumulative!B6</f>
        <v>0</v>
      </c>
      <c r="C7" s="6">
        <f>(cumulative!C7-cumulative!C6)/10</f>
        <v>0</v>
      </c>
      <c r="D7" s="6">
        <f>(cumulative!D7-cumulative!D6)/10</f>
        <v>0</v>
      </c>
      <c r="E7" s="6">
        <f>(cumulative!E7-cumulative!E6)/10</f>
        <v>0</v>
      </c>
      <c r="F7" s="6">
        <f>(cumulative!F7-cumulative!F6)/10</f>
        <v>0</v>
      </c>
      <c r="G7" t="str">
        <f t="shared" si="0"/>
        <v/>
      </c>
      <c r="H7" t="str">
        <f t="shared" si="1"/>
        <v/>
      </c>
    </row>
    <row r="8" spans="1:8" x14ac:dyDescent="0.25">
      <c r="A8" s="1">
        <v>41220</v>
      </c>
      <c r="B8" s="6">
        <f>cumulative!B8-cumulative!B7</f>
        <v>0</v>
      </c>
      <c r="C8" s="6">
        <f>(cumulative!C8-cumulative!C7)/10</f>
        <v>0</v>
      </c>
      <c r="D8" s="6">
        <f>(cumulative!D8-cumulative!D7)/10</f>
        <v>0</v>
      </c>
      <c r="E8" s="6">
        <f>(cumulative!E8-cumulative!E7)/10</f>
        <v>0</v>
      </c>
      <c r="F8" s="6">
        <f>(cumulative!F8-cumulative!F7)/10</f>
        <v>0</v>
      </c>
      <c r="G8" t="str">
        <f t="shared" si="0"/>
        <v/>
      </c>
      <c r="H8" t="str">
        <f t="shared" si="1"/>
        <v/>
      </c>
    </row>
    <row r="9" spans="1:8" x14ac:dyDescent="0.25">
      <c r="A9" s="1">
        <v>41221</v>
      </c>
      <c r="B9" s="6">
        <f>cumulative!B9-cumulative!B8</f>
        <v>0</v>
      </c>
      <c r="C9" s="6">
        <f>(cumulative!C9-cumulative!C8)/10</f>
        <v>0</v>
      </c>
      <c r="D9" s="6">
        <f>(cumulative!D9-cumulative!D8)/10</f>
        <v>0</v>
      </c>
      <c r="E9" s="6">
        <f>(cumulative!E9-cumulative!E8)/10</f>
        <v>0</v>
      </c>
      <c r="F9" s="6">
        <f>(cumulative!F9-cumulative!F8)/10</f>
        <v>0</v>
      </c>
      <c r="G9" t="str">
        <f t="shared" si="0"/>
        <v/>
      </c>
      <c r="H9" t="str">
        <f t="shared" si="1"/>
        <v/>
      </c>
    </row>
    <row r="10" spans="1:8" x14ac:dyDescent="0.25">
      <c r="A10" s="1">
        <v>41222</v>
      </c>
      <c r="B10" s="6">
        <f>cumulative!B10-cumulative!B9</f>
        <v>0</v>
      </c>
      <c r="C10" s="6">
        <f>(cumulative!C10-cumulative!C9)/10</f>
        <v>0</v>
      </c>
      <c r="D10" s="6">
        <f>(cumulative!D10-cumulative!D9)/10</f>
        <v>0</v>
      </c>
      <c r="E10" s="6">
        <f>(cumulative!E10-cumulative!E9)/10</f>
        <v>0</v>
      </c>
      <c r="F10" s="6">
        <f>(cumulative!F10-cumulative!F9)/10</f>
        <v>0</v>
      </c>
      <c r="G10" t="str">
        <f t="shared" si="0"/>
        <v/>
      </c>
      <c r="H10" t="str">
        <f t="shared" si="1"/>
        <v/>
      </c>
    </row>
    <row r="11" spans="1:8" x14ac:dyDescent="0.25">
      <c r="A11" s="1">
        <v>41223</v>
      </c>
      <c r="B11" s="6">
        <f>cumulative!B11-cumulative!B10</f>
        <v>0</v>
      </c>
      <c r="C11" s="6">
        <f>(cumulative!C11-cumulative!C10)/10</f>
        <v>0</v>
      </c>
      <c r="D11" s="6">
        <f>(cumulative!D11-cumulative!D10)/10</f>
        <v>0</v>
      </c>
      <c r="E11" s="6">
        <f>(cumulative!E11-cumulative!E10)/10</f>
        <v>0</v>
      </c>
      <c r="F11" s="6">
        <f>(cumulative!F11-cumulative!F10)/10</f>
        <v>0</v>
      </c>
      <c r="G11" t="str">
        <f t="shared" si="0"/>
        <v/>
      </c>
      <c r="H11" t="str">
        <f t="shared" si="1"/>
        <v/>
      </c>
    </row>
    <row r="12" spans="1:8" x14ac:dyDescent="0.25">
      <c r="A12" s="1">
        <v>41224</v>
      </c>
      <c r="B12" s="6">
        <f>cumulative!B12-cumulative!B11</f>
        <v>0</v>
      </c>
      <c r="C12" s="6">
        <f>(cumulative!C12-cumulative!C11)/10</f>
        <v>0</v>
      </c>
      <c r="D12" s="6">
        <f>(cumulative!D12-cumulative!D11)/10</f>
        <v>0</v>
      </c>
      <c r="E12" s="6">
        <f>(cumulative!E12-cumulative!E11)/10</f>
        <v>0</v>
      </c>
      <c r="F12" s="6">
        <f>(cumulative!F12-cumulative!F11)/10</f>
        <v>0</v>
      </c>
      <c r="G12" t="str">
        <f t="shared" si="0"/>
        <v/>
      </c>
      <c r="H12" t="str">
        <f t="shared" si="1"/>
        <v/>
      </c>
    </row>
    <row r="13" spans="1:8" x14ac:dyDescent="0.25">
      <c r="A13" s="1">
        <v>41225</v>
      </c>
      <c r="B13" s="6">
        <f>cumulative!B13-cumulative!B12</f>
        <v>0</v>
      </c>
      <c r="C13" s="6">
        <f>(cumulative!C13-cumulative!C12)/10</f>
        <v>0</v>
      </c>
      <c r="D13" s="6">
        <f>(cumulative!D13-cumulative!D12)/10</f>
        <v>0</v>
      </c>
      <c r="E13" s="6">
        <f>(cumulative!E13-cumulative!E12)/10</f>
        <v>0</v>
      </c>
      <c r="F13" s="6">
        <f>(cumulative!F13-cumulative!F12)/10</f>
        <v>0</v>
      </c>
      <c r="G13" t="str">
        <f t="shared" si="0"/>
        <v/>
      </c>
      <c r="H13" t="str">
        <f t="shared" si="1"/>
        <v/>
      </c>
    </row>
    <row r="14" spans="1:8" x14ac:dyDescent="0.25">
      <c r="A14" s="1">
        <v>41226</v>
      </c>
      <c r="B14" s="6">
        <f>cumulative!B14-cumulative!B13</f>
        <v>0</v>
      </c>
      <c r="C14" s="6">
        <f>(cumulative!C14-cumulative!C13)/10</f>
        <v>0</v>
      </c>
      <c r="D14" s="6">
        <f>(cumulative!D14-cumulative!D13)/10</f>
        <v>0</v>
      </c>
      <c r="E14" s="6">
        <f>(cumulative!E14-cumulative!E13)/10</f>
        <v>0</v>
      </c>
      <c r="F14" s="6">
        <f>(cumulative!F14-cumulative!F13)/10</f>
        <v>0</v>
      </c>
      <c r="G14" t="str">
        <f t="shared" si="0"/>
        <v/>
      </c>
      <c r="H14" t="str">
        <f t="shared" si="1"/>
        <v/>
      </c>
    </row>
    <row r="15" spans="1:8" x14ac:dyDescent="0.25">
      <c r="A15" s="1">
        <v>41227</v>
      </c>
      <c r="B15" s="6">
        <f>cumulative!B15-cumulative!B14</f>
        <v>0</v>
      </c>
      <c r="C15" s="6">
        <f>(cumulative!C15-cumulative!C14)/10</f>
        <v>0</v>
      </c>
      <c r="D15" s="6">
        <f>(cumulative!D15-cumulative!D14)/10</f>
        <v>0</v>
      </c>
      <c r="E15" s="6">
        <f>(cumulative!E15-cumulative!E14)/10</f>
        <v>0</v>
      </c>
      <c r="F15" s="6">
        <f>(cumulative!F15-cumulative!F14)/10</f>
        <v>0</v>
      </c>
      <c r="G15" t="str">
        <f t="shared" si="0"/>
        <v/>
      </c>
      <c r="H15" t="str">
        <f t="shared" si="1"/>
        <v/>
      </c>
    </row>
    <row r="16" spans="1:8" x14ac:dyDescent="0.25">
      <c r="A16" s="1">
        <v>41228</v>
      </c>
      <c r="B16" s="8">
        <f>cumulative!B16-cumulative!B15</f>
        <v>22092.33</v>
      </c>
      <c r="C16" s="6">
        <f>(cumulative!C16-cumulative!C15)/10</f>
        <v>0</v>
      </c>
      <c r="D16" s="6">
        <f>(cumulative!D16-cumulative!D15)/10</f>
        <v>91.72999999999999</v>
      </c>
      <c r="E16" s="6">
        <f>(cumulative!E16-cumulative!E15)/10</f>
        <v>0</v>
      </c>
      <c r="F16" s="77">
        <f>(cumulative!F16-cumulative!F15)/10</f>
        <v>91.72999999999999</v>
      </c>
      <c r="G16">
        <f t="shared" si="0"/>
        <v>4.152119762831715</v>
      </c>
      <c r="H16">
        <f t="shared" si="1"/>
        <v>1</v>
      </c>
    </row>
    <row r="17" spans="1:8" x14ac:dyDescent="0.25">
      <c r="A17" s="1">
        <v>41229</v>
      </c>
      <c r="B17" s="6">
        <f>cumulative!B17-cumulative!B16</f>
        <v>22612.839999999997</v>
      </c>
      <c r="C17" s="6">
        <f>(cumulative!C17-cumulative!C16)/10</f>
        <v>0</v>
      </c>
      <c r="D17" s="6">
        <f>(cumulative!D17-cumulative!D16)/10</f>
        <v>467.19899999999996</v>
      </c>
      <c r="E17" s="6">
        <f>(cumulative!E17-cumulative!E16)/10</f>
        <v>0</v>
      </c>
      <c r="F17" s="6">
        <f>(cumulative!F17-cumulative!F16)/10</f>
        <v>467.19899999999996</v>
      </c>
      <c r="G17">
        <f t="shared" si="0"/>
        <v>20.660783873233083</v>
      </c>
      <c r="H17">
        <f t="shared" si="1"/>
        <v>1</v>
      </c>
    </row>
    <row r="18" spans="1:8" x14ac:dyDescent="0.25">
      <c r="A18" s="1">
        <v>41230</v>
      </c>
      <c r="B18" s="6">
        <f>cumulative!B18-cumulative!B17</f>
        <v>23735.39</v>
      </c>
      <c r="C18" s="6">
        <f>(cumulative!C18-cumulative!C17)/10</f>
        <v>0</v>
      </c>
      <c r="D18" s="6">
        <f>(cumulative!D18-cumulative!D17)/10</f>
        <v>1243.6329999999998</v>
      </c>
      <c r="E18" s="6">
        <f>(cumulative!E18-cumulative!E17)/10</f>
        <v>0</v>
      </c>
      <c r="F18" s="6">
        <f>(cumulative!F18-cumulative!F17)/10</f>
        <v>1243.6329999999998</v>
      </c>
      <c r="G18">
        <f t="shared" si="0"/>
        <v>52.395726381576196</v>
      </c>
      <c r="H18">
        <f t="shared" si="1"/>
        <v>1</v>
      </c>
    </row>
    <row r="19" spans="1:8" x14ac:dyDescent="0.25">
      <c r="A19" s="1">
        <v>41231</v>
      </c>
      <c r="B19" s="6">
        <f>cumulative!B19-cumulative!B18</f>
        <v>36072.369999999995</v>
      </c>
      <c r="C19" s="6">
        <f>(cumulative!C19-cumulative!C18)/10</f>
        <v>0</v>
      </c>
      <c r="D19" s="6">
        <f>(cumulative!D19-cumulative!D18)/10</f>
        <v>1405.2940000000003</v>
      </c>
      <c r="E19" s="6">
        <f>(cumulative!E19-cumulative!E18)/10</f>
        <v>0</v>
      </c>
      <c r="F19" s="6">
        <f>(cumulative!F19-cumulative!F18)/10</f>
        <v>1405.2940000000003</v>
      </c>
      <c r="G19">
        <f t="shared" si="0"/>
        <v>38.957628789014983</v>
      </c>
      <c r="H19">
        <f t="shared" si="1"/>
        <v>1</v>
      </c>
    </row>
    <row r="20" spans="1:8" x14ac:dyDescent="0.25">
      <c r="A20" s="1">
        <v>41232</v>
      </c>
      <c r="B20" s="6">
        <f>cumulative!B20-cumulative!B19</f>
        <v>49406.610000000015</v>
      </c>
      <c r="C20" s="6">
        <f>(cumulative!C20-cumulative!C19)/10</f>
        <v>0</v>
      </c>
      <c r="D20" s="6">
        <f>(cumulative!D20-cumulative!D19)/10</f>
        <v>1324.9950000000001</v>
      </c>
      <c r="E20" s="6">
        <f>(cumulative!E20-cumulative!E19)/10</f>
        <v>0</v>
      </c>
      <c r="F20" s="6">
        <f>(cumulative!F20-cumulative!F19)/10</f>
        <v>1324.9950000000001</v>
      </c>
      <c r="G20">
        <f t="shared" si="0"/>
        <v>26.818172710088788</v>
      </c>
      <c r="H20">
        <f t="shared" si="1"/>
        <v>1</v>
      </c>
    </row>
    <row r="21" spans="1:8" x14ac:dyDescent="0.25">
      <c r="A21" s="1">
        <v>41233</v>
      </c>
      <c r="B21" s="6">
        <f>cumulative!B21-cumulative!B20</f>
        <v>72465.75</v>
      </c>
      <c r="C21" s="6">
        <f>(cumulative!C21-cumulative!C20)/10</f>
        <v>0</v>
      </c>
      <c r="D21" s="6">
        <f>(cumulative!D21-cumulative!D20)/10</f>
        <v>2024.2599999999998</v>
      </c>
      <c r="E21" s="6">
        <f>(cumulative!E21-cumulative!E20)/10</f>
        <v>0</v>
      </c>
      <c r="F21" s="6">
        <f>(cumulative!F21-cumulative!F20)/10</f>
        <v>2024.2599999999998</v>
      </c>
      <c r="G21">
        <f t="shared" si="0"/>
        <v>27.934024004443476</v>
      </c>
      <c r="H21">
        <f t="shared" si="1"/>
        <v>1</v>
      </c>
    </row>
    <row r="22" spans="1:8" x14ac:dyDescent="0.25">
      <c r="A22" s="1">
        <v>41234</v>
      </c>
      <c r="B22" s="6">
        <f>cumulative!B22-cumulative!B21</f>
        <v>105844.92000000001</v>
      </c>
      <c r="C22" s="6">
        <f>(cumulative!C22-cumulative!C21)/10</f>
        <v>158.75</v>
      </c>
      <c r="D22" s="6">
        <f>(cumulative!D22-cumulative!D21)/10</f>
        <v>4040.6880000000006</v>
      </c>
      <c r="E22" s="6">
        <f>(cumulative!E22-cumulative!E21)/10</f>
        <v>0</v>
      </c>
      <c r="F22" s="6">
        <f>(cumulative!F22-cumulative!F21)/10</f>
        <v>4199.4380000000001</v>
      </c>
      <c r="G22">
        <f t="shared" si="0"/>
        <v>39.675385460161898</v>
      </c>
      <c r="H22">
        <f t="shared" si="1"/>
        <v>0.96219732259411861</v>
      </c>
    </row>
    <row r="23" spans="1:8" x14ac:dyDescent="0.25">
      <c r="A23" s="1">
        <v>41235</v>
      </c>
      <c r="B23" s="6">
        <f>cumulative!B23-cumulative!B22</f>
        <v>104783.83999999997</v>
      </c>
      <c r="C23" s="6">
        <f>(cumulative!C23-cumulative!C22)/10</f>
        <v>1440.47</v>
      </c>
      <c r="D23" s="6">
        <f>(cumulative!D23-cumulative!D22)/10</f>
        <v>5695.5589999999984</v>
      </c>
      <c r="E23" s="6">
        <f>(cumulative!E23-cumulative!E22)/10</f>
        <v>0</v>
      </c>
      <c r="F23" s="6">
        <f>(cumulative!F23-cumulative!F22)/10</f>
        <v>7136.0289999999995</v>
      </c>
      <c r="G23">
        <f t="shared" si="0"/>
        <v>68.10238105417784</v>
      </c>
      <c r="H23">
        <f t="shared" si="1"/>
        <v>0.79814123513231217</v>
      </c>
    </row>
    <row r="24" spans="1:8" x14ac:dyDescent="0.25">
      <c r="A24" s="1">
        <v>41236</v>
      </c>
      <c r="B24" s="6">
        <f>cumulative!B24-cumulative!B23</f>
        <v>144957.31</v>
      </c>
      <c r="C24" s="6">
        <f>(cumulative!C24-cumulative!C23)/10</f>
        <v>910</v>
      </c>
      <c r="D24" s="6">
        <f>(cumulative!D24-cumulative!D23)/10</f>
        <v>5943.1610000000019</v>
      </c>
      <c r="E24" s="6">
        <f>(cumulative!E24-cumulative!E23)/10</f>
        <v>0</v>
      </c>
      <c r="F24" s="6">
        <f>(cumulative!F24-cumulative!F23)/10</f>
        <v>6853.1610000000019</v>
      </c>
      <c r="G24">
        <f t="shared" si="0"/>
        <v>47.277098340194101</v>
      </c>
      <c r="H24">
        <f t="shared" si="1"/>
        <v>0.86721455982137297</v>
      </c>
    </row>
    <row r="25" spans="1:8" x14ac:dyDescent="0.25">
      <c r="A25" s="1">
        <v>41237</v>
      </c>
      <c r="B25" s="6">
        <f>cumulative!B25-cumulative!B24</f>
        <v>154693.26</v>
      </c>
      <c r="C25" s="6">
        <f>(cumulative!C25-cumulative!C24)/10</f>
        <v>1222.4999999999995</v>
      </c>
      <c r="D25" s="6">
        <f>(cumulative!D25-cumulative!D24)/10</f>
        <v>6586.2289999999975</v>
      </c>
      <c r="E25" s="6">
        <f>(cumulative!E25-cumulative!E24)/10</f>
        <v>270.97399999999999</v>
      </c>
      <c r="F25" s="6">
        <f>(cumulative!F25-cumulative!F24)/10</f>
        <v>8079.7029999999968</v>
      </c>
      <c r="G25">
        <f t="shared" si="0"/>
        <v>52.230478561250806</v>
      </c>
      <c r="H25">
        <f t="shared" si="1"/>
        <v>0.81515731456960738</v>
      </c>
    </row>
    <row r="26" spans="1:8" x14ac:dyDescent="0.25">
      <c r="A26" s="1">
        <v>41238</v>
      </c>
      <c r="B26" s="6">
        <f>cumulative!B26-cumulative!B25</f>
        <v>129409.22999999998</v>
      </c>
      <c r="C26" s="6">
        <f>(cumulative!C26-cumulative!C25)/10</f>
        <v>1810</v>
      </c>
      <c r="D26" s="6">
        <f>(cumulative!D26-cumulative!D25)/10</f>
        <v>6642.6210000000019</v>
      </c>
      <c r="E26" s="6">
        <f>(cumulative!E26-cumulative!E25)/10</f>
        <v>121.9</v>
      </c>
      <c r="F26" s="6">
        <f>(cumulative!F26-cumulative!F25)/10</f>
        <v>8574.5210000000025</v>
      </c>
      <c r="G26">
        <f t="shared" si="0"/>
        <v>66.258960044812895</v>
      </c>
      <c r="H26">
        <f t="shared" si="1"/>
        <v>0.77469295369385649</v>
      </c>
    </row>
    <row r="27" spans="1:8" x14ac:dyDescent="0.25">
      <c r="A27" s="1">
        <v>41239</v>
      </c>
      <c r="B27" s="6">
        <f>cumulative!B27-cumulative!B26</f>
        <v>168916.38</v>
      </c>
      <c r="C27" s="6">
        <f>(cumulative!C27-cumulative!C26)/10</f>
        <v>1715.1199999999997</v>
      </c>
      <c r="D27" s="6">
        <f>(cumulative!D27-cumulative!D26)/10</f>
        <v>7142.3710000000019</v>
      </c>
      <c r="E27" s="6">
        <f>(cumulative!E27-cumulative!E26)/10</f>
        <v>294.5</v>
      </c>
      <c r="F27" s="6">
        <f>(cumulative!F27-cumulative!F26)/10</f>
        <v>9151.9909999999982</v>
      </c>
      <c r="G27">
        <f t="shared" si="0"/>
        <v>54.180601076106399</v>
      </c>
      <c r="H27">
        <f t="shared" si="1"/>
        <v>0.78041717916899211</v>
      </c>
    </row>
    <row r="28" spans="1:8" x14ac:dyDescent="0.25">
      <c r="A28" s="1">
        <v>41240</v>
      </c>
      <c r="B28" s="6">
        <f>cumulative!B28-cumulative!B27</f>
        <v>202389.26</v>
      </c>
      <c r="C28" s="6">
        <f>(cumulative!C28-cumulative!C27)/10</f>
        <v>2112.1</v>
      </c>
      <c r="D28" s="6">
        <f>(cumulative!D28-cumulative!D27)/10</f>
        <v>10798.823999999999</v>
      </c>
      <c r="E28" s="6">
        <f>(cumulative!E28-cumulative!E27)/10</f>
        <v>274.96000000000004</v>
      </c>
      <c r="F28" s="6">
        <f>(cumulative!F28-cumulative!F27)/10</f>
        <v>13185.884000000002</v>
      </c>
      <c r="G28">
        <f t="shared" si="0"/>
        <v>65.151105350155447</v>
      </c>
      <c r="H28">
        <f t="shared" si="1"/>
        <v>0.81896852725232505</v>
      </c>
    </row>
    <row r="29" spans="1:8" x14ac:dyDescent="0.25">
      <c r="A29" s="1">
        <v>41241</v>
      </c>
      <c r="B29" s="6">
        <f>cumulative!B29-cumulative!B28</f>
        <v>218291.59000000008</v>
      </c>
      <c r="C29" s="6">
        <f>(cumulative!C29-cumulative!C28)/10</f>
        <v>2166.1</v>
      </c>
      <c r="D29" s="6">
        <f>(cumulative!D29-cumulative!D28)/10</f>
        <v>12046.656999999996</v>
      </c>
      <c r="E29" s="6">
        <f>(cumulative!E29-cumulative!E28)/10</f>
        <v>471.1</v>
      </c>
      <c r="F29" s="6">
        <f>(cumulative!F29-cumulative!F28)/10</f>
        <v>14683.856999999995</v>
      </c>
      <c r="G29">
        <f t="shared" si="0"/>
        <v>67.267167736512377</v>
      </c>
      <c r="H29">
        <f t="shared" si="1"/>
        <v>0.8204014108827129</v>
      </c>
    </row>
    <row r="30" spans="1:8" x14ac:dyDescent="0.25">
      <c r="A30" s="1">
        <v>41242</v>
      </c>
      <c r="B30" s="6">
        <f>cumulative!B30-cumulative!B29</f>
        <v>205463.84499999997</v>
      </c>
      <c r="C30" s="6">
        <f>(cumulative!C30-cumulative!C29)/10</f>
        <v>2254.35</v>
      </c>
      <c r="D30" s="6">
        <f>(cumulative!D30-cumulative!D29)/10</f>
        <v>13800.570000000007</v>
      </c>
      <c r="E30" s="6">
        <f>(cumulative!E30-cumulative!E29)/10</f>
        <v>574.20000000000005</v>
      </c>
      <c r="F30" s="6">
        <f>(cumulative!F30-cumulative!F29)/10</f>
        <v>16629.120000000006</v>
      </c>
      <c r="G30">
        <f t="shared" si="0"/>
        <v>80.934531328370724</v>
      </c>
      <c r="H30">
        <f t="shared" si="1"/>
        <v>0.82990380729707902</v>
      </c>
    </row>
    <row r="31" spans="1:8" x14ac:dyDescent="0.25">
      <c r="A31" s="1">
        <v>41243</v>
      </c>
      <c r="B31" s="6">
        <f>cumulative!B31-cumulative!B30</f>
        <v>276375.65999999992</v>
      </c>
      <c r="C31" s="6">
        <f>(cumulative!C31-cumulative!C30)/10</f>
        <v>2608.0500000000002</v>
      </c>
      <c r="D31" s="6">
        <f>(cumulative!D31-cumulative!D30)/10</f>
        <v>12178.383999999996</v>
      </c>
      <c r="E31" s="6">
        <f>(cumulative!E31-cumulative!E30)/10</f>
        <v>806.7</v>
      </c>
      <c r="F31" s="6">
        <f>(cumulative!F31-cumulative!F30)/10</f>
        <v>15593.133999999996</v>
      </c>
      <c r="G31">
        <f t="shared" si="0"/>
        <v>56.420069697888742</v>
      </c>
      <c r="H31">
        <f t="shared" si="1"/>
        <v>0.78100938528457453</v>
      </c>
    </row>
    <row r="32" spans="1:8" x14ac:dyDescent="0.25">
      <c r="A32" s="1">
        <v>41244</v>
      </c>
      <c r="B32" s="6">
        <f>cumulative!B32-cumulative!B31</f>
        <v>286282.49000000022</v>
      </c>
      <c r="C32" s="6">
        <f>(cumulative!C32-cumulative!C31)/10</f>
        <v>3625.15</v>
      </c>
      <c r="D32" s="6">
        <f>(cumulative!D32-cumulative!D31)/10</f>
        <v>14452.708000000008</v>
      </c>
      <c r="E32" s="6">
        <f>(cumulative!E32-cumulative!E31)/10</f>
        <v>407.3</v>
      </c>
      <c r="F32" s="6">
        <f>(cumulative!F32-cumulative!F31)/10</f>
        <v>18485.158000000007</v>
      </c>
      <c r="G32">
        <f t="shared" si="0"/>
        <v>64.569642383646979</v>
      </c>
      <c r="H32">
        <f t="shared" si="1"/>
        <v>0.78185471825558661</v>
      </c>
    </row>
    <row r="33" spans="1:8" x14ac:dyDescent="0.25">
      <c r="A33" s="1">
        <v>41245</v>
      </c>
      <c r="B33" s="6">
        <f>cumulative!B33-cumulative!B32</f>
        <v>308868.87999999989</v>
      </c>
      <c r="C33" s="6">
        <f>(cumulative!C33-cumulative!C32)/10</f>
        <v>4151.45</v>
      </c>
      <c r="D33" s="6">
        <f>(cumulative!D33-cumulative!D32)/10</f>
        <v>18311.340999999993</v>
      </c>
      <c r="E33" s="6">
        <f>(cumulative!E33-cumulative!E32)/10</f>
        <v>477.99999999999966</v>
      </c>
      <c r="F33" s="6">
        <f>(cumulative!F33-cumulative!F32)/10</f>
        <v>22940.79099999999</v>
      </c>
      <c r="G33">
        <f t="shared" si="0"/>
        <v>74.273559058458716</v>
      </c>
      <c r="H33">
        <f t="shared" si="1"/>
        <v>0.798200070782215</v>
      </c>
    </row>
    <row r="34" spans="1:8" x14ac:dyDescent="0.25">
      <c r="A34" s="1">
        <v>41246</v>
      </c>
      <c r="B34" s="6">
        <f>cumulative!B34-cumulative!B33</f>
        <v>319477.66999999993</v>
      </c>
      <c r="C34" s="6">
        <f>(cumulative!C34-cumulative!C33)/10</f>
        <v>3955.6000000000031</v>
      </c>
      <c r="D34" s="6">
        <f>(cumulative!D34-cumulative!D33)/10</f>
        <v>18883.892999999993</v>
      </c>
      <c r="E34" s="6">
        <f>(cumulative!E34-cumulative!E33)/10</f>
        <v>419.25</v>
      </c>
      <c r="F34" s="6">
        <f>(cumulative!F34-cumulative!F33)/10</f>
        <v>23258.742999999995</v>
      </c>
      <c r="G34">
        <f t="shared" si="0"/>
        <v>72.80240587706804</v>
      </c>
      <c r="H34">
        <f t="shared" si="1"/>
        <v>0.8119051403594767</v>
      </c>
    </row>
    <row r="35" spans="1:8" x14ac:dyDescent="0.25">
      <c r="A35" s="1">
        <v>41247</v>
      </c>
      <c r="B35" s="6">
        <f>cumulative!B35-cumulative!B34</f>
        <v>364124.4700000002</v>
      </c>
      <c r="C35" s="6">
        <f>(cumulative!C35-cumulative!C34)/10</f>
        <v>5317.6</v>
      </c>
      <c r="D35" s="6">
        <f>(cumulative!D35-cumulative!D34)/10</f>
        <v>21099.687000000013</v>
      </c>
      <c r="E35" s="6">
        <f>(cumulative!E35-cumulative!E34)/10</f>
        <v>408.4</v>
      </c>
      <c r="F35" s="6">
        <f>(cumulative!F35-cumulative!F34)/10</f>
        <v>26825.687000000013</v>
      </c>
      <c r="G35">
        <f t="shared" si="0"/>
        <v>73.671750212228247</v>
      </c>
      <c r="H35">
        <f t="shared" si="1"/>
        <v>0.78654787107595803</v>
      </c>
    </row>
    <row r="36" spans="1:8" x14ac:dyDescent="0.25">
      <c r="A36" s="1">
        <v>41248</v>
      </c>
      <c r="B36" s="6">
        <f>cumulative!B36-cumulative!B35</f>
        <v>370779.21999999974</v>
      </c>
      <c r="C36" s="6">
        <f>(cumulative!C36-cumulative!C35)/10</f>
        <v>5972.2399999999961</v>
      </c>
      <c r="D36" s="6">
        <f>(cumulative!D36-cumulative!D35)/10</f>
        <v>23862.614999999991</v>
      </c>
      <c r="E36" s="6">
        <f>(cumulative!E36-cumulative!E35)/10</f>
        <v>167.5</v>
      </c>
      <c r="F36" s="6">
        <f>(cumulative!F36-cumulative!F35)/10</f>
        <v>30002.355000000003</v>
      </c>
      <c r="G36">
        <f t="shared" si="0"/>
        <v>80.917034670929041</v>
      </c>
      <c r="H36">
        <f t="shared" si="1"/>
        <v>0.79535806439194479</v>
      </c>
    </row>
    <row r="37" spans="1:8" x14ac:dyDescent="0.25">
      <c r="A37" s="1">
        <v>41249</v>
      </c>
      <c r="B37" s="6">
        <f>cumulative!B37-cumulative!B36</f>
        <v>441778.41999999993</v>
      </c>
      <c r="C37" s="6">
        <f>(cumulative!C37-cumulative!C36)/10</f>
        <v>6090.3799999999992</v>
      </c>
      <c r="D37" s="6">
        <f>(cumulative!D37-cumulative!D36)/10</f>
        <v>24773.356999999982</v>
      </c>
      <c r="E37" s="6">
        <f>(cumulative!E37-cumulative!E36)/10</f>
        <v>230.35</v>
      </c>
      <c r="F37" s="6">
        <f>(cumulative!F37-cumulative!F36)/10</f>
        <v>31094.08700000001</v>
      </c>
      <c r="G37">
        <f t="shared" si="0"/>
        <v>70.383897429847337</v>
      </c>
      <c r="H37">
        <f t="shared" si="1"/>
        <v>0.79672244436699402</v>
      </c>
    </row>
    <row r="38" spans="1:8" x14ac:dyDescent="0.25">
      <c r="A38" s="1">
        <v>41250</v>
      </c>
      <c r="B38" s="6">
        <f>cumulative!B38-cumulative!B37</f>
        <v>457254.82499999972</v>
      </c>
      <c r="C38" s="6">
        <f>(cumulative!C38-cumulative!C37)/10</f>
        <v>6250.45</v>
      </c>
      <c r="D38" s="6">
        <f>(cumulative!D38-cumulative!D37)/10</f>
        <v>28768.227000000003</v>
      </c>
      <c r="E38" s="6">
        <f>(cumulative!E38-cumulative!E37)/10</f>
        <v>230.5</v>
      </c>
      <c r="F38" s="6">
        <f>(cumulative!F38-cumulative!F37)/10</f>
        <v>35249.177000000003</v>
      </c>
      <c r="G38">
        <f t="shared" si="0"/>
        <v>77.088693377921203</v>
      </c>
      <c r="H38">
        <f t="shared" si="1"/>
        <v>0.81613896971268296</v>
      </c>
    </row>
    <row r="39" spans="1:8" x14ac:dyDescent="0.25">
      <c r="A39" s="1">
        <v>41251</v>
      </c>
      <c r="B39" s="6">
        <f>cumulative!B39-cumulative!B38</f>
        <v>485669.66500000004</v>
      </c>
      <c r="C39" s="6">
        <f>(cumulative!C39-cumulative!C38)/10</f>
        <v>6997.320000000007</v>
      </c>
      <c r="D39" s="6">
        <f>(cumulative!D39-cumulative!D38)/10</f>
        <v>31087.844000000041</v>
      </c>
      <c r="E39" s="6">
        <f>(cumulative!E39-cumulative!E38)/10</f>
        <v>459.31000000000057</v>
      </c>
      <c r="F39" s="6">
        <f>(cumulative!F39-cumulative!F38)/10</f>
        <v>38544.473999999973</v>
      </c>
      <c r="G39">
        <f t="shared" si="0"/>
        <v>79.363560826884196</v>
      </c>
      <c r="H39">
        <f t="shared" si="1"/>
        <v>0.8065447721507385</v>
      </c>
    </row>
    <row r="40" spans="1:8" x14ac:dyDescent="0.25">
      <c r="A40" s="1">
        <v>41252</v>
      </c>
      <c r="B40" s="6">
        <f>cumulative!B40-cumulative!B39</f>
        <v>550426.51000000071</v>
      </c>
      <c r="C40" s="6">
        <f>(cumulative!C40-cumulative!C39)/10</f>
        <v>9481.179999999993</v>
      </c>
      <c r="D40" s="6">
        <f>(cumulative!D40-cumulative!D39)/10</f>
        <v>34241.307999999961</v>
      </c>
      <c r="E40" s="6">
        <f>(cumulative!E40-cumulative!E39)/10</f>
        <v>422.2</v>
      </c>
      <c r="F40" s="6">
        <f>(cumulative!F40-cumulative!F39)/10</f>
        <v>44144.687999999987</v>
      </c>
      <c r="G40">
        <f t="shared" si="0"/>
        <v>80.200875499255886</v>
      </c>
      <c r="H40">
        <f t="shared" si="1"/>
        <v>0.77566089038844199</v>
      </c>
    </row>
    <row r="41" spans="1:8" x14ac:dyDescent="0.25">
      <c r="A41" s="1">
        <v>41253</v>
      </c>
      <c r="B41" s="6">
        <f>cumulative!B41-cumulative!B40</f>
        <v>571573.39999999944</v>
      </c>
      <c r="C41" s="6">
        <f>(cumulative!C41-cumulative!C40)/10</f>
        <v>9221.8700000000063</v>
      </c>
      <c r="D41" s="6">
        <f>(cumulative!D41-cumulative!D40)/10</f>
        <v>36991.576000000023</v>
      </c>
      <c r="E41" s="6">
        <f>(cumulative!E41-cumulative!E40)/10</f>
        <v>423.8</v>
      </c>
      <c r="F41" s="6">
        <f>(cumulative!F41-cumulative!F40)/10</f>
        <v>46637.245999999999</v>
      </c>
      <c r="G41">
        <f t="shared" si="0"/>
        <v>81.594500373880322</v>
      </c>
      <c r="H41">
        <f t="shared" si="1"/>
        <v>0.7931766811445089</v>
      </c>
    </row>
    <row r="42" spans="1:8" x14ac:dyDescent="0.25">
      <c r="A42" s="1">
        <v>41254</v>
      </c>
      <c r="B42" s="6">
        <f>cumulative!B42-cumulative!B41</f>
        <v>590924.45000000019</v>
      </c>
      <c r="C42" s="6">
        <f>(cumulative!C42-cumulative!C41)/10</f>
        <v>9612.9199999999946</v>
      </c>
      <c r="D42" s="6">
        <f>(cumulative!D42-cumulative!D41)/10</f>
        <v>37736.773999999976</v>
      </c>
      <c r="E42" s="6">
        <f>(cumulative!E42-cumulative!E41)/10</f>
        <v>740.4</v>
      </c>
      <c r="F42" s="6">
        <f>(cumulative!F42-cumulative!F41)/10</f>
        <v>48090.094000000041</v>
      </c>
      <c r="G42">
        <f t="shared" si="0"/>
        <v>81.381120716870029</v>
      </c>
      <c r="H42">
        <f t="shared" si="1"/>
        <v>0.78470992383587235</v>
      </c>
    </row>
    <row r="43" spans="1:8" x14ac:dyDescent="0.25">
      <c r="A43" s="1">
        <v>41255</v>
      </c>
      <c r="B43" s="6">
        <f>cumulative!B43-cumulative!B42</f>
        <v>585130.91000000015</v>
      </c>
      <c r="C43" s="6">
        <f>(cumulative!C43-cumulative!C42)/10</f>
        <v>10543.740000000002</v>
      </c>
      <c r="D43" s="6">
        <f>(cumulative!D43-cumulative!D42)/10</f>
        <v>37791.404000000002</v>
      </c>
      <c r="E43" s="6">
        <f>(cumulative!E43-cumulative!E42)/10</f>
        <v>721.05</v>
      </c>
      <c r="F43" s="6">
        <f>(cumulative!F43-cumulative!F42)/10</f>
        <v>49056.193999999945</v>
      </c>
      <c r="G43">
        <f t="shared" si="0"/>
        <v>83.837980803304234</v>
      </c>
      <c r="H43">
        <f t="shared" si="1"/>
        <v>0.77036967034173187</v>
      </c>
    </row>
    <row r="44" spans="1:8" x14ac:dyDescent="0.25">
      <c r="A44" s="1">
        <v>41256</v>
      </c>
      <c r="B44" s="6">
        <f>cumulative!B44-cumulative!B43</f>
        <v>600542.0700000003</v>
      </c>
      <c r="C44" s="6">
        <f>(cumulative!C44-cumulative!C43)/10</f>
        <v>11794.199999999988</v>
      </c>
      <c r="D44" s="6">
        <f>(cumulative!D44-cumulative!D43)/10</f>
        <v>38026.212999999989</v>
      </c>
      <c r="E44" s="6">
        <f>(cumulative!E44-cumulative!E43)/10</f>
        <v>633</v>
      </c>
      <c r="F44" s="6">
        <f>(cumulative!F44-cumulative!F43)/10</f>
        <v>50453.412999999986</v>
      </c>
      <c r="G44">
        <f t="shared" si="0"/>
        <v>84.013120013390505</v>
      </c>
      <c r="H44">
        <f t="shared" si="1"/>
        <v>0.75368960668726215</v>
      </c>
    </row>
    <row r="45" spans="1:8" x14ac:dyDescent="0.25">
      <c r="A45" s="1">
        <v>41257</v>
      </c>
      <c r="B45" s="6">
        <f>cumulative!B45-cumulative!B44</f>
        <v>660577.72999999952</v>
      </c>
      <c r="C45" s="6">
        <f>(cumulative!C45-cumulative!C44)/10</f>
        <v>13046.3</v>
      </c>
      <c r="D45" s="6">
        <f>(cumulative!D45-cumulative!D44)/10</f>
        <v>38453.943000000065</v>
      </c>
      <c r="E45" s="6">
        <f>(cumulative!E45-cumulative!E44)/10</f>
        <v>432.35</v>
      </c>
      <c r="F45" s="6">
        <f>(cumulative!F45-cumulative!F44)/10</f>
        <v>51932.593000000066</v>
      </c>
      <c r="G45">
        <f t="shared" si="0"/>
        <v>78.616929759348849</v>
      </c>
      <c r="H45">
        <f t="shared" si="1"/>
        <v>0.74045875198259437</v>
      </c>
    </row>
    <row r="46" spans="1:8" x14ac:dyDescent="0.25">
      <c r="A46" s="1">
        <v>41258</v>
      </c>
      <c r="B46" s="6">
        <f>cumulative!B46-cumulative!B45</f>
        <v>668554.08999999985</v>
      </c>
      <c r="C46" s="6">
        <f>(cumulative!C46-cumulative!C45)/10</f>
        <v>15176.130000000005</v>
      </c>
      <c r="D46" s="6">
        <f>(cumulative!D46-cumulative!D45)/10</f>
        <v>40939.750999999975</v>
      </c>
      <c r="E46" s="6">
        <f>(cumulative!E46-cumulative!E45)/10</f>
        <v>572</v>
      </c>
      <c r="F46" s="6">
        <f>(cumulative!F46-cumulative!F45)/10</f>
        <v>56687.880999999958</v>
      </c>
      <c r="G46">
        <f t="shared" si="0"/>
        <v>84.791764567620802</v>
      </c>
      <c r="H46">
        <f t="shared" si="1"/>
        <v>0.72219582524173032</v>
      </c>
    </row>
    <row r="47" spans="1:8" x14ac:dyDescent="0.25">
      <c r="A47" s="1">
        <v>41259</v>
      </c>
      <c r="B47" s="6">
        <f>cumulative!B47-cumulative!B46</f>
        <v>674740.66000000015</v>
      </c>
      <c r="C47" s="6">
        <f>(cumulative!C47-cumulative!C46)/10</f>
        <v>15298.86000000001</v>
      </c>
      <c r="D47" s="6">
        <f>(cumulative!D47-cumulative!D46)/10</f>
        <v>43816.40800000001</v>
      </c>
      <c r="E47" s="6">
        <f>(cumulative!E47-cumulative!E46)/10</f>
        <v>718.25</v>
      </c>
      <c r="F47" s="6">
        <f>(cumulative!F47-cumulative!F46)/10</f>
        <v>59833.518000000062</v>
      </c>
      <c r="G47">
        <f t="shared" si="0"/>
        <v>88.676318987505582</v>
      </c>
      <c r="H47">
        <f t="shared" si="1"/>
        <v>0.73230539444463161</v>
      </c>
    </row>
    <row r="48" spans="1:8" x14ac:dyDescent="0.25">
      <c r="A48" s="1">
        <v>41260</v>
      </c>
      <c r="B48" s="6">
        <f>cumulative!B48-cumulative!B47</f>
        <v>696019.77999999933</v>
      </c>
      <c r="C48" s="6">
        <f>(cumulative!C48-cumulative!C47)/10</f>
        <v>14927.580000000005</v>
      </c>
      <c r="D48" s="6">
        <f>(cumulative!D48-cumulative!D47)/10</f>
        <v>44498.641999999993</v>
      </c>
      <c r="E48" s="6">
        <f>(cumulative!E48-cumulative!E47)/10</f>
        <v>697.65</v>
      </c>
      <c r="F48" s="6">
        <f>(cumulative!F48-cumulative!F47)/10</f>
        <v>60123.871999999974</v>
      </c>
      <c r="G48">
        <f t="shared" si="0"/>
        <v>86.382418614597455</v>
      </c>
      <c r="H48">
        <f t="shared" si="1"/>
        <v>0.74011603910007684</v>
      </c>
    </row>
    <row r="49" spans="1:8" x14ac:dyDescent="0.25">
      <c r="A49" s="1">
        <v>41261</v>
      </c>
      <c r="B49" s="6">
        <f>cumulative!B49-cumulative!B48</f>
        <v>740588.16000000015</v>
      </c>
      <c r="C49" s="6">
        <f>(cumulative!C49-cumulative!C48)/10</f>
        <v>16532.53999999999</v>
      </c>
      <c r="D49" s="6">
        <f>(cumulative!D49-cumulative!D48)/10</f>
        <v>45282.364999999947</v>
      </c>
      <c r="E49" s="6">
        <f>(cumulative!E49-cumulative!E48)/10</f>
        <v>566.69799999999964</v>
      </c>
      <c r="F49" s="6">
        <f>(cumulative!F49-cumulative!F48)/10</f>
        <v>62381.603000000025</v>
      </c>
      <c r="G49">
        <f t="shared" si="0"/>
        <v>84.232514600287445</v>
      </c>
      <c r="H49">
        <f t="shared" si="1"/>
        <v>0.72589293673649147</v>
      </c>
    </row>
    <row r="50" spans="1:8" x14ac:dyDescent="0.25">
      <c r="A50" s="1">
        <v>41262</v>
      </c>
      <c r="B50" s="6">
        <f>cumulative!B50-cumulative!B49</f>
        <v>758712.3900000006</v>
      </c>
      <c r="C50" s="6">
        <f>(cumulative!C50-cumulative!C49)/10</f>
        <v>18335.919999999995</v>
      </c>
      <c r="D50" s="6">
        <f>(cumulative!D50-cumulative!D49)/10</f>
        <v>47611.520999999993</v>
      </c>
      <c r="E50" s="6">
        <f>(cumulative!E50-cumulative!E49)/10</f>
        <v>651.98000000000025</v>
      </c>
      <c r="F50" s="6">
        <f>(cumulative!F50-cumulative!F49)/10</f>
        <v>66599.4209999999</v>
      </c>
      <c r="G50">
        <f t="shared" si="0"/>
        <v>87.779535272911318</v>
      </c>
      <c r="H50">
        <f t="shared" si="1"/>
        <v>0.71489391777144828</v>
      </c>
    </row>
    <row r="51" spans="1:8" x14ac:dyDescent="0.25">
      <c r="A51" s="1">
        <v>41263</v>
      </c>
      <c r="B51" s="6">
        <f>cumulative!B51-cumulative!B50</f>
        <v>739664.46000000089</v>
      </c>
      <c r="C51" s="6">
        <f>(cumulative!C51-cumulative!C50)/10</f>
        <v>17750.909999999985</v>
      </c>
      <c r="D51" s="6">
        <f>(cumulative!D51-cumulative!D50)/10</f>
        <v>47602.856000000051</v>
      </c>
      <c r="E51" s="6">
        <f>(cumulative!E51-cumulative!E50)/10</f>
        <v>579.95000000000005</v>
      </c>
      <c r="F51" s="6">
        <f>(cumulative!F51-cumulative!F50)/10</f>
        <v>65933.716000000015</v>
      </c>
      <c r="G51">
        <f t="shared" si="0"/>
        <v>89.140035199203609</v>
      </c>
      <c r="H51">
        <f t="shared" si="1"/>
        <v>0.72198048112440738</v>
      </c>
    </row>
    <row r="52" spans="1:8" x14ac:dyDescent="0.25">
      <c r="A52" s="1">
        <v>41264</v>
      </c>
      <c r="B52" s="6">
        <f>cumulative!B52-cumulative!B51</f>
        <v>752168.47999999858</v>
      </c>
      <c r="C52" s="6">
        <f>(cumulative!C52-cumulative!C51)/10</f>
        <v>19044.870000000017</v>
      </c>
      <c r="D52" s="6">
        <f>(cumulative!D52-cumulative!D51)/10</f>
        <v>46997.520999999993</v>
      </c>
      <c r="E52" s="6">
        <f>(cumulative!E52-cumulative!E51)/10</f>
        <v>606.26000000000056</v>
      </c>
      <c r="F52" s="6">
        <f>(cumulative!F52-cumulative!F51)/10</f>
        <v>66648.650999999983</v>
      </c>
      <c r="G52">
        <f t="shared" si="0"/>
        <v>88.608673152589574</v>
      </c>
      <c r="H52">
        <f t="shared" si="1"/>
        <v>0.7051533721215153</v>
      </c>
    </row>
    <row r="53" spans="1:8" x14ac:dyDescent="0.25">
      <c r="A53" s="1">
        <v>41265</v>
      </c>
      <c r="B53" s="6">
        <f>cumulative!B53-cumulative!B52</f>
        <v>791799.5700000003</v>
      </c>
      <c r="C53" s="6">
        <f>(cumulative!C53-cumulative!C52)/10</f>
        <v>18872.32999999998</v>
      </c>
      <c r="D53" s="6">
        <f>(cumulative!D53-cumulative!D52)/10</f>
        <v>50689.078000000023</v>
      </c>
      <c r="E53" s="6">
        <f>(cumulative!E53-cumulative!E52)/10</f>
        <v>589.87999999999886</v>
      </c>
      <c r="F53" s="6">
        <f>(cumulative!F53-cumulative!F52)/10</f>
        <v>70151.288000000088</v>
      </c>
      <c r="G53">
        <f t="shared" si="0"/>
        <v>88.597279738356093</v>
      </c>
      <c r="H53">
        <f t="shared" si="1"/>
        <v>0.72256803039738859</v>
      </c>
    </row>
    <row r="54" spans="1:8" x14ac:dyDescent="0.25">
      <c r="A54" s="1">
        <v>41266</v>
      </c>
      <c r="B54" s="6">
        <f>cumulative!B54-cumulative!B53</f>
        <v>747130.71000000089</v>
      </c>
      <c r="C54" s="6">
        <f>(cumulative!C54-cumulative!C53)/10</f>
        <v>18911.240000000038</v>
      </c>
      <c r="D54" s="6">
        <f>(cumulative!D54-cumulative!D53)/10</f>
        <v>50906.593999999946</v>
      </c>
      <c r="E54" s="6">
        <f>(cumulative!E54-cumulative!E53)/10</f>
        <v>700.6</v>
      </c>
      <c r="F54" s="6">
        <f>(cumulative!F54-cumulative!F53)/10</f>
        <v>70518.433999999979</v>
      </c>
      <c r="G54">
        <f t="shared" si="0"/>
        <v>94.385671819058146</v>
      </c>
      <c r="H54">
        <f t="shared" si="1"/>
        <v>0.72189059104744102</v>
      </c>
    </row>
    <row r="55" spans="1:8" x14ac:dyDescent="0.25">
      <c r="A55" s="1">
        <v>41267</v>
      </c>
      <c r="B55" s="6">
        <f>cumulative!B55-cumulative!B54</f>
        <v>781760.09999999963</v>
      </c>
      <c r="C55" s="6">
        <f>(cumulative!C55-cumulative!C54)/10</f>
        <v>18397.729999999981</v>
      </c>
      <c r="D55" s="6">
        <f>(cumulative!D55-cumulative!D54)/10</f>
        <v>48952.651999999958</v>
      </c>
      <c r="E55" s="6">
        <f>(cumulative!E55-cumulative!E54)/10</f>
        <v>603.04999999999995</v>
      </c>
      <c r="F55" s="6">
        <f>(cumulative!F55-cumulative!F54)/10</f>
        <v>67953.43200000003</v>
      </c>
      <c r="G55">
        <f t="shared" si="0"/>
        <v>86.923638082833932</v>
      </c>
      <c r="H55">
        <f t="shared" si="1"/>
        <v>0.72038527796506202</v>
      </c>
    </row>
    <row r="56" spans="1:8" x14ac:dyDescent="0.25">
      <c r="A56" s="1">
        <v>41268</v>
      </c>
      <c r="B56" s="6">
        <f>cumulative!B56-cumulative!B55</f>
        <v>851476.76999999955</v>
      </c>
      <c r="C56" s="6">
        <f>(cumulative!C56-cumulative!C55)/10</f>
        <v>19539.229999999981</v>
      </c>
      <c r="D56" s="6">
        <f>(cumulative!D56-cumulative!D55)/10</f>
        <v>52989.727000000144</v>
      </c>
      <c r="E56" s="6">
        <f>(cumulative!E56-cumulative!E55)/10</f>
        <v>688.61000000000058</v>
      </c>
      <c r="F56" s="6">
        <f>(cumulative!F56-cumulative!F55)/10</f>
        <v>73217.566999999995</v>
      </c>
      <c r="G56">
        <f t="shared" si="0"/>
        <v>85.988918993057254</v>
      </c>
      <c r="H56">
        <f t="shared" si="1"/>
        <v>0.72372968907858071</v>
      </c>
    </row>
    <row r="57" spans="1:8" x14ac:dyDescent="0.25">
      <c r="A57" s="1">
        <v>41269</v>
      </c>
      <c r="B57" s="6">
        <f>cumulative!B57-cumulative!B56</f>
        <v>863074.9299999997</v>
      </c>
      <c r="C57" s="6">
        <f>(cumulative!C57-cumulative!C56)/10</f>
        <v>21957.410000000011</v>
      </c>
      <c r="D57" s="6">
        <f>(cumulative!D57-cumulative!D56)/10</f>
        <v>54293.75</v>
      </c>
      <c r="E57" s="6">
        <f>(cumulative!E57-cumulative!E56)/10</f>
        <v>716.32399999999905</v>
      </c>
      <c r="F57" s="6">
        <f>(cumulative!F57-cumulative!F56)/10</f>
        <v>76967.483999999982</v>
      </c>
      <c r="G57">
        <f t="shared" si="0"/>
        <v>89.178217701213981</v>
      </c>
      <c r="H57">
        <f t="shared" si="1"/>
        <v>0.70541152157188891</v>
      </c>
    </row>
    <row r="58" spans="1:8" x14ac:dyDescent="0.25">
      <c r="A58" s="1">
        <v>41270</v>
      </c>
      <c r="B58" s="6">
        <f>cumulative!B58-cumulative!B57</f>
        <v>877936.91000000015</v>
      </c>
      <c r="C58" s="6">
        <f>(cumulative!C58-cumulative!C57)/10</f>
        <v>22261.439999999991</v>
      </c>
      <c r="D58" s="6">
        <f>(cumulative!D58-cumulative!D57)/10</f>
        <v>55423.180999999866</v>
      </c>
      <c r="E58" s="6">
        <f>(cumulative!E58-cumulative!E57)/10</f>
        <v>971.48999999999944</v>
      </c>
      <c r="F58" s="6">
        <f>(cumulative!F58-cumulative!F57)/10</f>
        <v>78656.110999999946</v>
      </c>
      <c r="G58">
        <f t="shared" si="0"/>
        <v>89.591985601789915</v>
      </c>
      <c r="H58">
        <f t="shared" si="1"/>
        <v>0.70462651020211131</v>
      </c>
    </row>
    <row r="59" spans="1:8" x14ac:dyDescent="0.25">
      <c r="A59" s="1">
        <v>41271</v>
      </c>
      <c r="B59" s="6">
        <f>cumulative!B59-cumulative!B58</f>
        <v>863376.12999999896</v>
      </c>
      <c r="C59" s="6">
        <f>(cumulative!C59-cumulative!C58)/10</f>
        <v>23463.424999999999</v>
      </c>
      <c r="D59" s="6">
        <f>(cumulative!D59-cumulative!D58)/10</f>
        <v>50692.853000000119</v>
      </c>
      <c r="E59" s="6">
        <f>(cumulative!E59-cumulative!E58)/10</f>
        <v>1234.7040000000009</v>
      </c>
      <c r="F59" s="6">
        <f>(cumulative!F59-cumulative!F58)/10</f>
        <v>75390.982000000033</v>
      </c>
      <c r="G59">
        <f t="shared" si="0"/>
        <v>87.321133142747556</v>
      </c>
      <c r="H59">
        <f t="shared" si="1"/>
        <v>0.67239942570319744</v>
      </c>
    </row>
    <row r="60" spans="1:8" x14ac:dyDescent="0.25">
      <c r="A60" s="1">
        <v>41272</v>
      </c>
      <c r="B60" s="6">
        <f>cumulative!B60-cumulative!B59</f>
        <v>890120.96000000089</v>
      </c>
      <c r="C60" s="6">
        <f>(cumulative!C60-cumulative!C59)/10</f>
        <v>24601.8</v>
      </c>
      <c r="D60" s="6">
        <f>(cumulative!D60-cumulative!D59)/10</f>
        <v>55201.175999999978</v>
      </c>
      <c r="E60" s="6">
        <f>(cumulative!E60-cumulative!E59)/10</f>
        <v>1134.9040000000009</v>
      </c>
      <c r="F60" s="6">
        <f>(cumulative!F60-cumulative!F59)/10</f>
        <v>80937.880000000077</v>
      </c>
      <c r="G60">
        <f t="shared" si="0"/>
        <v>90.929080020764815</v>
      </c>
      <c r="H60">
        <f t="shared" si="1"/>
        <v>0.68201904967117899</v>
      </c>
    </row>
    <row r="61" spans="1:8" x14ac:dyDescent="0.25">
      <c r="A61" s="1">
        <v>41273</v>
      </c>
      <c r="B61" s="6">
        <f>cumulative!B61-cumulative!B60</f>
        <v>818705.76000000164</v>
      </c>
      <c r="C61" s="6">
        <f>(cumulative!C61-cumulative!C60)/10</f>
        <v>22416.5</v>
      </c>
      <c r="D61" s="6">
        <f>(cumulative!D61-cumulative!D60)/10</f>
        <v>55540.96500000004</v>
      </c>
      <c r="E61" s="6">
        <f>(cumulative!E61-cumulative!E60)/10</f>
        <v>493.18999999999943</v>
      </c>
      <c r="F61" s="6">
        <f>(cumulative!F61-cumulative!F60)/10</f>
        <v>78450.655000000072</v>
      </c>
      <c r="G61">
        <f t="shared" si="0"/>
        <v>95.82277154126767</v>
      </c>
      <c r="H61">
        <f t="shared" si="1"/>
        <v>0.70797324764210046</v>
      </c>
    </row>
    <row r="62" spans="1:8" x14ac:dyDescent="0.25">
      <c r="A62" s="1">
        <v>41274</v>
      </c>
      <c r="B62" s="6">
        <f>cumulative!B62-cumulative!B61</f>
        <v>652916.89999999851</v>
      </c>
      <c r="C62" s="6">
        <f>(cumulative!C62-cumulative!C61)/10</f>
        <v>19512.8</v>
      </c>
      <c r="D62" s="6">
        <f>(cumulative!D62-cumulative!D61)/10</f>
        <v>45688.34199999999</v>
      </c>
      <c r="E62" s="6">
        <f>(cumulative!E62-cumulative!E61)/10</f>
        <v>427.77000000000118</v>
      </c>
      <c r="F62" s="6">
        <f>(cumulative!F62-cumulative!F61)/10</f>
        <v>65628.911999999735</v>
      </c>
      <c r="G62">
        <f t="shared" si="0"/>
        <v>100.51648532914355</v>
      </c>
      <c r="H62">
        <f t="shared" si="1"/>
        <v>0.69616180746680933</v>
      </c>
    </row>
    <row r="63" spans="1:8" x14ac:dyDescent="0.25">
      <c r="A63" s="1">
        <v>41275</v>
      </c>
      <c r="B63" s="6">
        <f>cumulative!B63-cumulative!B62</f>
        <v>444688.46999999881</v>
      </c>
      <c r="C63" s="6">
        <f>(cumulative!C63-cumulative!C62)/10</f>
        <v>15247.5</v>
      </c>
      <c r="D63" s="6">
        <f>(cumulative!D63-cumulative!D62)/10</f>
        <v>33918.278999999908</v>
      </c>
      <c r="E63" s="6">
        <f>(cumulative!E63-cumulative!E62)/10</f>
        <v>223.78999999999942</v>
      </c>
      <c r="F63" s="6">
        <f>(cumulative!F63-cumulative!F62)/10</f>
        <v>49389.569000000134</v>
      </c>
      <c r="G63">
        <f t="shared" si="0"/>
        <v>111.06554887739784</v>
      </c>
      <c r="H63">
        <f t="shared" si="1"/>
        <v>0.68674984792841209</v>
      </c>
    </row>
    <row r="64" spans="1:8" x14ac:dyDescent="0.25">
      <c r="A64" s="1">
        <v>41276</v>
      </c>
      <c r="B64" s="6">
        <f>cumulative!B64-cumulative!B63</f>
        <v>464030.85000000149</v>
      </c>
      <c r="C64" s="6">
        <f>(cumulative!C64-cumulative!C63)/10</f>
        <v>15953.7</v>
      </c>
      <c r="D64" s="6">
        <f>(cumulative!D64-cumulative!D63)/10</f>
        <v>26817.598000000045</v>
      </c>
      <c r="E64" s="6">
        <f>(cumulative!E64-cumulative!E63)/10</f>
        <v>354.62999999999886</v>
      </c>
      <c r="F64" s="6">
        <f>(cumulative!F64-cumulative!F63)/10</f>
        <v>43125.928000000116</v>
      </c>
      <c r="G64">
        <f t="shared" si="0"/>
        <v>92.937631194132848</v>
      </c>
      <c r="H64">
        <f t="shared" si="1"/>
        <v>0.62184396356641813</v>
      </c>
    </row>
    <row r="65" spans="1:8" x14ac:dyDescent="0.25">
      <c r="A65" s="1">
        <v>41277</v>
      </c>
      <c r="B65" s="6">
        <f>cumulative!B65-cumulative!B64</f>
        <v>712277.44999999925</v>
      </c>
      <c r="C65" s="6">
        <f>(cumulative!C65-cumulative!C64)/10</f>
        <v>19371.370000000017</v>
      </c>
      <c r="D65" s="6">
        <f>(cumulative!D65-cumulative!D64)/10</f>
        <v>34003.832000000031</v>
      </c>
      <c r="E65" s="6">
        <f>(cumulative!E65-cumulative!E64)/10</f>
        <v>78.930000000001741</v>
      </c>
      <c r="F65" s="6">
        <f>(cumulative!F65-cumulative!F64)/10</f>
        <v>53454.132000000027</v>
      </c>
      <c r="G65">
        <f t="shared" si="0"/>
        <v>75.04678408673486</v>
      </c>
      <c r="H65">
        <f t="shared" si="1"/>
        <v>0.63613102912231401</v>
      </c>
    </row>
    <row r="66" spans="1:8" x14ac:dyDescent="0.25">
      <c r="A66" s="1">
        <v>41278</v>
      </c>
      <c r="B66" s="6">
        <f>cumulative!B66-cumulative!B65</f>
        <v>878079.91000000015</v>
      </c>
      <c r="C66" s="6">
        <f>(cumulative!C66-cumulative!C65)/10</f>
        <v>21352.85</v>
      </c>
      <c r="D66" s="6">
        <f>(cumulative!D66-cumulative!D65)/10</f>
        <v>51636.886999999915</v>
      </c>
      <c r="E66" s="6">
        <f>(cumulative!E66-cumulative!E65)/10</f>
        <v>447.375</v>
      </c>
      <c r="F66" s="6">
        <f>(cumulative!F66-cumulative!F65)/10</f>
        <v>73437.111999999732</v>
      </c>
      <c r="G66">
        <f t="shared" si="0"/>
        <v>83.633745817051803</v>
      </c>
      <c r="H66">
        <f t="shared" si="1"/>
        <v>0.70314430393177907</v>
      </c>
    </row>
    <row r="67" spans="1:8" x14ac:dyDescent="0.25">
      <c r="A67" s="1">
        <v>41279</v>
      </c>
      <c r="B67" s="6">
        <f>cumulative!B67-cumulative!B66</f>
        <v>941528.33999999985</v>
      </c>
      <c r="C67" s="6">
        <f>(cumulative!C67-cumulative!C66)/10</f>
        <v>23983.040000000037</v>
      </c>
      <c r="D67" s="6">
        <f>(cumulative!D67-cumulative!D66)/10</f>
        <v>59286.997000000069</v>
      </c>
      <c r="E67" s="6">
        <f>(cumulative!E67-cumulative!E66)/10</f>
        <v>1021.4799999999989</v>
      </c>
      <c r="F67" s="6">
        <f>(cumulative!F67-cumulative!F66)/10</f>
        <v>84291.517000000182</v>
      </c>
      <c r="G67">
        <f t="shared" ref="G67:G130" si="2">IFERROR(F67*1000/B67,"")</f>
        <v>89.52626641063209</v>
      </c>
      <c r="H67">
        <f t="shared" ref="H67:H130" si="3">IFERROR(D67/F67,"")</f>
        <v>0.70335662602916427</v>
      </c>
    </row>
    <row r="68" spans="1:8" x14ac:dyDescent="0.25">
      <c r="A68" s="1">
        <v>41280</v>
      </c>
      <c r="B68" s="6">
        <f>cumulative!B68-cumulative!B67</f>
        <v>963349.69000000134</v>
      </c>
      <c r="C68" s="6">
        <f>(cumulative!C68-cumulative!C67)/10</f>
        <v>26757.244999999926</v>
      </c>
      <c r="D68" s="6">
        <f>(cumulative!D68-cumulative!D67)/10</f>
        <v>63518.353999999912</v>
      </c>
      <c r="E68" s="6">
        <f>(cumulative!E68-cumulative!E67)/10</f>
        <v>1180.8300000000017</v>
      </c>
      <c r="F68" s="6">
        <f>(cumulative!F68-cumulative!F67)/10</f>
        <v>91456.428999999916</v>
      </c>
      <c r="G68">
        <f t="shared" si="2"/>
        <v>94.935857611580047</v>
      </c>
      <c r="H68">
        <f t="shared" si="3"/>
        <v>0.69452038194056287</v>
      </c>
    </row>
    <row r="69" spans="1:8" x14ac:dyDescent="0.25">
      <c r="A69" s="1">
        <v>41281</v>
      </c>
      <c r="B69" s="6">
        <f>cumulative!B69-cumulative!B68</f>
        <v>952266.55999999866</v>
      </c>
      <c r="C69" s="6">
        <f>(cumulative!C69-cumulative!C68)/10</f>
        <v>27294.260000000057</v>
      </c>
      <c r="D69" s="6">
        <f>(cumulative!D69-cumulative!D68)/10</f>
        <v>63407.200999999979</v>
      </c>
      <c r="E69" s="6">
        <f>(cumulative!E69-cumulative!E68)/10</f>
        <v>1297.7449999999983</v>
      </c>
      <c r="F69" s="6">
        <f>(cumulative!F69-cumulative!F68)/10</f>
        <v>91999.20599999986</v>
      </c>
      <c r="G69">
        <f t="shared" si="2"/>
        <v>96.610770412855828</v>
      </c>
      <c r="H69">
        <f t="shared" si="3"/>
        <v>0.68921465474386889</v>
      </c>
    </row>
    <row r="70" spans="1:8" x14ac:dyDescent="0.25">
      <c r="A70" s="1">
        <v>41282</v>
      </c>
      <c r="B70" s="6">
        <f>cumulative!B70-cumulative!B69</f>
        <v>957088.90000000224</v>
      </c>
      <c r="C70" s="6">
        <f>(cumulative!C70-cumulative!C69)/10</f>
        <v>27114.42000000002</v>
      </c>
      <c r="D70" s="6">
        <f>(cumulative!D70-cumulative!D69)/10</f>
        <v>64011.224999999999</v>
      </c>
      <c r="E70" s="6">
        <f>(cumulative!E70-cumulative!E69)/10</f>
        <v>3738.8399999999992</v>
      </c>
      <c r="F70" s="6">
        <f>(cumulative!F70-cumulative!F69)/10</f>
        <v>94864.485000000146</v>
      </c>
      <c r="G70">
        <f t="shared" si="2"/>
        <v>99.117736084913247</v>
      </c>
      <c r="H70">
        <f t="shared" si="3"/>
        <v>0.67476490279792167</v>
      </c>
    </row>
    <row r="71" spans="1:8" x14ac:dyDescent="0.25">
      <c r="A71" s="1">
        <v>41283</v>
      </c>
      <c r="B71" s="6">
        <f>cumulative!B71-cumulative!B70</f>
        <v>924607.89999999851</v>
      </c>
      <c r="C71" s="6">
        <f>(cumulative!C71-cumulative!C70)/10</f>
        <v>25516.799999999999</v>
      </c>
      <c r="D71" s="6">
        <f>(cumulative!D71-cumulative!D70)/10</f>
        <v>66052.522000000259</v>
      </c>
      <c r="E71" s="6">
        <f>(cumulative!E71-cumulative!E70)/10</f>
        <v>1890.8</v>
      </c>
      <c r="F71" s="6">
        <f>(cumulative!F71-cumulative!F70)/10</f>
        <v>93460.121999999887</v>
      </c>
      <c r="G71">
        <f t="shared" si="2"/>
        <v>101.08081706851091</v>
      </c>
      <c r="H71">
        <f t="shared" si="3"/>
        <v>0.70674551441309208</v>
      </c>
    </row>
    <row r="72" spans="1:8" x14ac:dyDescent="0.25">
      <c r="A72" s="1">
        <v>41284</v>
      </c>
      <c r="B72" s="6">
        <f>cumulative!B72-cumulative!B71</f>
        <v>943430.55000000075</v>
      </c>
      <c r="C72" s="6">
        <f>(cumulative!C72-cumulative!C71)/10</f>
        <v>26302.5</v>
      </c>
      <c r="D72" s="6">
        <f>(cumulative!D72-cumulative!D71)/10</f>
        <v>63100.740999999645</v>
      </c>
      <c r="E72" s="6">
        <f>(cumulative!E72-cumulative!E71)/10</f>
        <v>1779.8270000000018</v>
      </c>
      <c r="F72" s="6">
        <f>(cumulative!F72-cumulative!F71)/10</f>
        <v>91183.06799999997</v>
      </c>
      <c r="G72">
        <f t="shared" si="2"/>
        <v>96.650535643561568</v>
      </c>
      <c r="H72">
        <f t="shared" si="3"/>
        <v>0.69202256936561579</v>
      </c>
    </row>
    <row r="73" spans="1:8" x14ac:dyDescent="0.25">
      <c r="A73" s="1">
        <v>41285</v>
      </c>
      <c r="B73" s="6">
        <f>cumulative!B73-cumulative!B72</f>
        <v>938753.9299999997</v>
      </c>
      <c r="C73" s="6">
        <f>(cumulative!C73-cumulative!C72)/10</f>
        <v>26999.009999999962</v>
      </c>
      <c r="D73" s="6">
        <f>(cumulative!D73-cumulative!D72)/10</f>
        <v>63198.167000000176</v>
      </c>
      <c r="E73" s="6">
        <f>(cumulative!E73-cumulative!E72)/10</f>
        <v>2138.6109999999985</v>
      </c>
      <c r="F73" s="6">
        <f>(cumulative!F73-cumulative!F72)/10</f>
        <v>92335.788000000262</v>
      </c>
      <c r="G73">
        <f t="shared" si="2"/>
        <v>98.35994827739394</v>
      </c>
      <c r="H73">
        <f t="shared" si="3"/>
        <v>0.68443848662449269</v>
      </c>
    </row>
    <row r="74" spans="1:8" x14ac:dyDescent="0.25">
      <c r="A74" s="1">
        <v>41286</v>
      </c>
      <c r="B74" s="6">
        <f>cumulative!B74-cumulative!B73</f>
        <v>889192.03000000119</v>
      </c>
      <c r="C74" s="6">
        <f>(cumulative!C74-cumulative!C73)/10</f>
        <v>27818.17000000002</v>
      </c>
      <c r="D74" s="6">
        <f>(cumulative!D74-cumulative!D73)/10</f>
        <v>57967.287999999899</v>
      </c>
      <c r="E74" s="6">
        <f>(cumulative!E74-cumulative!E73)/10</f>
        <v>1395.25</v>
      </c>
      <c r="F74" s="6">
        <f>(cumulative!F74-cumulative!F73)/10</f>
        <v>87180.707999999824</v>
      </c>
      <c r="G74">
        <f t="shared" si="2"/>
        <v>98.044859893761867</v>
      </c>
      <c r="H74">
        <f t="shared" si="3"/>
        <v>0.66490958068383677</v>
      </c>
    </row>
    <row r="75" spans="1:8" x14ac:dyDescent="0.25">
      <c r="A75" s="1">
        <v>41287</v>
      </c>
      <c r="B75" s="6">
        <f>cumulative!B75-cumulative!B74</f>
        <v>940254.17499999702</v>
      </c>
      <c r="C75" s="6">
        <f>(cumulative!C75-cumulative!C74)/10</f>
        <v>28922.989999999943</v>
      </c>
      <c r="D75" s="6">
        <f>(cumulative!D75-cumulative!D74)/10</f>
        <v>64268.941000000013</v>
      </c>
      <c r="E75" s="6">
        <f>(cumulative!E75-cumulative!E74)/10</f>
        <v>1033.2200000000012</v>
      </c>
      <c r="F75" s="6">
        <f>(cumulative!F75-cumulative!F74)/10</f>
        <v>94225.151000000158</v>
      </c>
      <c r="G75">
        <f t="shared" si="2"/>
        <v>100.21242500731302</v>
      </c>
      <c r="H75">
        <f t="shared" si="3"/>
        <v>0.68207840813117837</v>
      </c>
    </row>
    <row r="76" spans="1:8" x14ac:dyDescent="0.25">
      <c r="A76" s="1">
        <v>41288</v>
      </c>
      <c r="B76" s="6">
        <f>cumulative!B76-cumulative!B75</f>
        <v>947375.65000000224</v>
      </c>
      <c r="C76" s="6">
        <f>(cumulative!C76-cumulative!C75)/10</f>
        <v>29983.930000000073</v>
      </c>
      <c r="D76" s="6">
        <f>(cumulative!D76-cumulative!D75)/10</f>
        <v>63269.047000000253</v>
      </c>
      <c r="E76" s="6">
        <f>(cumulative!E76-cumulative!E75)/10</f>
        <v>1419.6299999999987</v>
      </c>
      <c r="F76" s="6">
        <f>(cumulative!F76-cumulative!F75)/10</f>
        <v>94672.607000000033</v>
      </c>
      <c r="G76">
        <f t="shared" si="2"/>
        <v>99.931433745420634</v>
      </c>
      <c r="H76">
        <f t="shared" si="3"/>
        <v>0.66829306813110401</v>
      </c>
    </row>
    <row r="77" spans="1:8" x14ac:dyDescent="0.25">
      <c r="A77" s="1">
        <v>41289</v>
      </c>
      <c r="B77" s="6">
        <f>cumulative!B77-cumulative!B76</f>
        <v>922068.97999999672</v>
      </c>
      <c r="C77" s="6">
        <f>(cumulative!C77-cumulative!C76)/10</f>
        <v>28956.129999999983</v>
      </c>
      <c r="D77" s="6">
        <f>(cumulative!D77-cumulative!D76)/10</f>
        <v>64527.412999999899</v>
      </c>
      <c r="E77" s="6">
        <f>(cumulative!E77-cumulative!E76)/10</f>
        <v>1688.7660000000033</v>
      </c>
      <c r="F77" s="6">
        <f>(cumulative!F77-cumulative!F76)/10</f>
        <v>95172.308999999979</v>
      </c>
      <c r="G77">
        <f t="shared" si="2"/>
        <v>103.21604030101992</v>
      </c>
      <c r="H77">
        <f t="shared" si="3"/>
        <v>0.67800617299302801</v>
      </c>
    </row>
    <row r="78" spans="1:8" x14ac:dyDescent="0.25">
      <c r="A78" s="1">
        <v>41290</v>
      </c>
      <c r="B78" s="6">
        <f>cumulative!B78-cumulative!B77</f>
        <v>921773.8200000003</v>
      </c>
      <c r="C78" s="6">
        <f>(cumulative!C78-cumulative!C77)/10</f>
        <v>28054.860000000055</v>
      </c>
      <c r="D78" s="6">
        <f>(cumulative!D78-cumulative!D77)/10</f>
        <v>64082.873999999836</v>
      </c>
      <c r="E78" s="6">
        <f>(cumulative!E78-cumulative!E77)/10</f>
        <v>2053.3639999999955</v>
      </c>
      <c r="F78" s="6">
        <f>(cumulative!F78-cumulative!F77)/10</f>
        <v>94191.098000000042</v>
      </c>
      <c r="G78">
        <f t="shared" si="2"/>
        <v>102.18460966921366</v>
      </c>
      <c r="H78">
        <f t="shared" si="3"/>
        <v>0.68034958038178728</v>
      </c>
    </row>
    <row r="79" spans="1:8" x14ac:dyDescent="0.25">
      <c r="A79" s="1">
        <v>41291</v>
      </c>
      <c r="B79" s="6">
        <f>cumulative!B79-cumulative!B78</f>
        <v>889273.95000000298</v>
      </c>
      <c r="C79" s="6">
        <f>(cumulative!C79-cumulative!C78)/10</f>
        <v>27706.459999999963</v>
      </c>
      <c r="D79" s="6">
        <f>(cumulative!D79-cumulative!D78)/10</f>
        <v>63372.208999999988</v>
      </c>
      <c r="E79" s="6">
        <f>(cumulative!E79-cumulative!E78)/10</f>
        <v>1325.8739999999991</v>
      </c>
      <c r="F79" s="6">
        <f>(cumulative!F79-cumulative!F78)/10</f>
        <v>92404.542999999976</v>
      </c>
      <c r="G79">
        <f t="shared" si="2"/>
        <v>103.91009767012703</v>
      </c>
      <c r="H79">
        <f t="shared" si="3"/>
        <v>0.68581269862456873</v>
      </c>
    </row>
    <row r="80" spans="1:8" x14ac:dyDescent="0.25">
      <c r="A80" s="1">
        <v>41292</v>
      </c>
      <c r="B80" s="6">
        <f>cumulative!B80-cumulative!B79</f>
        <v>911616.46000000089</v>
      </c>
      <c r="C80" s="6">
        <f>(cumulative!C80-cumulative!C79)/10</f>
        <v>26294.834999999963</v>
      </c>
      <c r="D80" s="6">
        <f>(cumulative!D80-cumulative!D79)/10</f>
        <v>61116.023000000045</v>
      </c>
      <c r="E80" s="6">
        <f>(cumulative!E80-cumulative!E79)/10</f>
        <v>2798.6620000000053</v>
      </c>
      <c r="F80" s="6">
        <f>(cumulative!F80-cumulative!F79)/10</f>
        <v>90209.519999999931</v>
      </c>
      <c r="G80">
        <f t="shared" si="2"/>
        <v>98.955562956816109</v>
      </c>
      <c r="H80">
        <f t="shared" si="3"/>
        <v>0.67748972613976988</v>
      </c>
    </row>
    <row r="81" spans="1:8" x14ac:dyDescent="0.25">
      <c r="A81" s="1">
        <v>41293</v>
      </c>
      <c r="B81" s="6">
        <f>cumulative!B81-cumulative!B80</f>
        <v>939353.85000000149</v>
      </c>
      <c r="C81" s="6">
        <f>(cumulative!C81-cumulative!C80)/10</f>
        <v>28062.055000000073</v>
      </c>
      <c r="D81" s="6">
        <f>(cumulative!D81-cumulative!D80)/10</f>
        <v>65751.13599999994</v>
      </c>
      <c r="E81" s="6">
        <f>(cumulative!E81-cumulative!E80)/10</f>
        <v>1420.7</v>
      </c>
      <c r="F81" s="6">
        <f>(cumulative!F81-cumulative!F80)/10</f>
        <v>95233.891000000018</v>
      </c>
      <c r="G81">
        <f t="shared" si="2"/>
        <v>101.38233957310109</v>
      </c>
      <c r="H81">
        <f t="shared" si="3"/>
        <v>0.69041740613118419</v>
      </c>
    </row>
    <row r="82" spans="1:8" x14ac:dyDescent="0.25">
      <c r="A82" s="1">
        <v>41294</v>
      </c>
      <c r="B82" s="6">
        <f>cumulative!B82-cumulative!B81</f>
        <v>933518.6099999994</v>
      </c>
      <c r="C82" s="6">
        <f>(cumulative!C82-cumulative!C81)/10</f>
        <v>29718.625</v>
      </c>
      <c r="D82" s="6">
        <f>(cumulative!D82-cumulative!D81)/10</f>
        <v>65784.49700000025</v>
      </c>
      <c r="E82" s="6">
        <f>(cumulative!E82-cumulative!E81)/10</f>
        <v>1400.8549999999989</v>
      </c>
      <c r="F82" s="6">
        <f>(cumulative!F82-cumulative!F81)/10</f>
        <v>96903.976999999577</v>
      </c>
      <c r="G82">
        <f t="shared" si="2"/>
        <v>103.80508322163995</v>
      </c>
      <c r="H82">
        <f t="shared" si="3"/>
        <v>0.67886271582022417</v>
      </c>
    </row>
    <row r="83" spans="1:8" x14ac:dyDescent="0.25">
      <c r="A83" s="1">
        <v>41295</v>
      </c>
      <c r="B83" s="6">
        <f>cumulative!B83-cumulative!B82</f>
        <v>926301.46000000089</v>
      </c>
      <c r="C83" s="6">
        <f>(cumulative!C83-cumulative!C82)/10</f>
        <v>27440.084999999963</v>
      </c>
      <c r="D83" s="6">
        <f>(cumulative!D83-cumulative!D82)/10</f>
        <v>63130.354999999705</v>
      </c>
      <c r="E83" s="6">
        <f>(cumulative!E83-cumulative!E82)/10</f>
        <v>1742.9099999999976</v>
      </c>
      <c r="F83" s="6">
        <f>(cumulative!F83-cumulative!F82)/10</f>
        <v>92313.35</v>
      </c>
      <c r="G83">
        <f t="shared" si="2"/>
        <v>99.657999027659869</v>
      </c>
      <c r="H83">
        <f t="shared" si="3"/>
        <v>0.68387026361842251</v>
      </c>
    </row>
    <row r="84" spans="1:8" x14ac:dyDescent="0.25">
      <c r="A84" s="1">
        <v>41296</v>
      </c>
      <c r="B84" s="6">
        <f>cumulative!B84-cumulative!B83</f>
        <v>963372.03999999911</v>
      </c>
      <c r="C84" s="6">
        <f>(cumulative!C84-cumulative!C83)/10</f>
        <v>28465.315000000039</v>
      </c>
      <c r="D84" s="6">
        <f>(cumulative!D84-cumulative!D83)/10</f>
        <v>69082.785000000149</v>
      </c>
      <c r="E84" s="6">
        <f>(cumulative!E84-cumulative!E83)/10</f>
        <v>1904.9820000000007</v>
      </c>
      <c r="F84" s="6">
        <f>(cumulative!F84-cumulative!F83)/10</f>
        <v>99453.082000000024</v>
      </c>
      <c r="G84">
        <f t="shared" si="2"/>
        <v>103.23434547674866</v>
      </c>
      <c r="H84">
        <f t="shared" si="3"/>
        <v>0.69462688949147033</v>
      </c>
    </row>
    <row r="85" spans="1:8" x14ac:dyDescent="0.25">
      <c r="A85" s="1">
        <v>41297</v>
      </c>
      <c r="B85" s="6">
        <f>cumulative!B85-cumulative!B84</f>
        <v>941384.05999999493</v>
      </c>
      <c r="C85" s="6">
        <f>(cumulative!C85-cumulative!C84)/10</f>
        <v>29523.474999999999</v>
      </c>
      <c r="D85" s="6">
        <f>(cumulative!D85-cumulative!D84)/10</f>
        <v>67233.371000000086</v>
      </c>
      <c r="E85" s="6">
        <f>(cumulative!E85-cumulative!E84)/10</f>
        <v>1654.1640000000014</v>
      </c>
      <c r="F85" s="6">
        <f>(cumulative!F85-cumulative!F84)/10</f>
        <v>98411.010000000155</v>
      </c>
      <c r="G85">
        <f t="shared" si="2"/>
        <v>104.53864069039015</v>
      </c>
      <c r="H85">
        <f t="shared" si="3"/>
        <v>0.68318952320477133</v>
      </c>
    </row>
    <row r="86" spans="1:8" x14ac:dyDescent="0.25">
      <c r="A86" s="1">
        <v>41298</v>
      </c>
      <c r="B86" s="6">
        <f>cumulative!B86-cumulative!B85</f>
        <v>945286.09000000358</v>
      </c>
      <c r="C86" s="6">
        <f>(cumulative!C86-cumulative!C85)/10</f>
        <v>28779.4</v>
      </c>
      <c r="D86" s="6">
        <f>(cumulative!D86-cumulative!D85)/10</f>
        <v>67027.426999999952</v>
      </c>
      <c r="E86" s="6">
        <f>(cumulative!E86-cumulative!E85)/10</f>
        <v>1386.1219999999971</v>
      </c>
      <c r="F86" s="6">
        <f>(cumulative!F86-cumulative!F85)/10</f>
        <v>97192.949000000212</v>
      </c>
      <c r="G86">
        <f t="shared" si="2"/>
        <v>102.81855411624628</v>
      </c>
      <c r="H86">
        <f t="shared" si="3"/>
        <v>0.68963260904862356</v>
      </c>
    </row>
    <row r="87" spans="1:8" x14ac:dyDescent="0.25">
      <c r="A87" s="1">
        <v>41299</v>
      </c>
      <c r="B87" s="6">
        <f>cumulative!B87-cumulative!B86</f>
        <v>930258.97999999672</v>
      </c>
      <c r="C87" s="6">
        <f>(cumulative!C87-cumulative!C86)/10</f>
        <v>28695.38999999985</v>
      </c>
      <c r="D87" s="6">
        <f>(cumulative!D87-cumulative!D86)/10</f>
        <v>65272.323999999833</v>
      </c>
      <c r="E87" s="6">
        <f>(cumulative!E87-cumulative!E86)/10</f>
        <v>2225.0300000000047</v>
      </c>
      <c r="F87" s="6">
        <f>(cumulative!F87-cumulative!F86)/10</f>
        <v>96192.743999999759</v>
      </c>
      <c r="G87">
        <f t="shared" si="2"/>
        <v>103.40426275702289</v>
      </c>
      <c r="H87">
        <f t="shared" si="3"/>
        <v>0.67855766750972402</v>
      </c>
    </row>
    <row r="88" spans="1:8" x14ac:dyDescent="0.25">
      <c r="A88" s="1">
        <v>41300</v>
      </c>
      <c r="B88" s="6">
        <f>cumulative!B88-cumulative!B87</f>
        <v>895183.69000000507</v>
      </c>
      <c r="C88" s="6">
        <f>(cumulative!C88-cumulative!C87)/10</f>
        <v>29837.31000000015</v>
      </c>
      <c r="D88" s="6">
        <f>(cumulative!D88-cumulative!D87)/10</f>
        <v>61924.023000000045</v>
      </c>
      <c r="E88" s="6">
        <f>(cumulative!E88-cumulative!E87)/10</f>
        <v>2185.2839999999969</v>
      </c>
      <c r="F88" s="6">
        <f>(cumulative!F88-cumulative!F87)/10</f>
        <v>93946.617000000173</v>
      </c>
      <c r="G88">
        <f t="shared" si="2"/>
        <v>104.94674785685567</v>
      </c>
      <c r="H88">
        <f t="shared" si="3"/>
        <v>0.65914053083997615</v>
      </c>
    </row>
    <row r="89" spans="1:8" x14ac:dyDescent="0.25">
      <c r="A89" s="1">
        <v>41301</v>
      </c>
      <c r="B89" s="6">
        <f>cumulative!B89-cumulative!B88</f>
        <v>879563.84999999404</v>
      </c>
      <c r="C89" s="6">
        <f>(cumulative!C89-cumulative!C88)/10</f>
        <v>28561.894999999924</v>
      </c>
      <c r="D89" s="6">
        <f>(cumulative!D89-cumulative!D88)/10</f>
        <v>59817.566000000013</v>
      </c>
      <c r="E89" s="6">
        <f>(cumulative!E89-cumulative!E88)/10</f>
        <v>1819.3640000000014</v>
      </c>
      <c r="F89" s="6">
        <f>(cumulative!F89-cumulative!F88)/10</f>
        <v>90198.824999999997</v>
      </c>
      <c r="G89">
        <f t="shared" si="2"/>
        <v>102.54949086413751</v>
      </c>
      <c r="H89">
        <f t="shared" si="3"/>
        <v>0.66317455909209477</v>
      </c>
    </row>
    <row r="90" spans="1:8" x14ac:dyDescent="0.25">
      <c r="A90" s="1">
        <v>41302</v>
      </c>
      <c r="B90" s="6">
        <f>cumulative!B90-cumulative!B89</f>
        <v>897034.03000000119</v>
      </c>
      <c r="C90" s="6">
        <f>(cumulative!C90-cumulative!C89)/10</f>
        <v>27682.125</v>
      </c>
      <c r="D90" s="6">
        <f>(cumulative!D90-cumulative!D89)/10</f>
        <v>63824.398000000045</v>
      </c>
      <c r="E90" s="6">
        <f>(cumulative!E90-cumulative!E89)/10</f>
        <v>1998.65</v>
      </c>
      <c r="F90" s="6">
        <f>(cumulative!F90-cumulative!F89)/10</f>
        <v>93505.172999999675</v>
      </c>
      <c r="G90">
        <f t="shared" si="2"/>
        <v>104.23815582559287</v>
      </c>
      <c r="H90">
        <f t="shared" si="3"/>
        <v>0.68257611800793383</v>
      </c>
    </row>
    <row r="91" spans="1:8" x14ac:dyDescent="0.25">
      <c r="A91" s="1">
        <v>41303</v>
      </c>
      <c r="B91" s="6">
        <f>cumulative!B91-cumulative!B90</f>
        <v>794911.0700000003</v>
      </c>
      <c r="C91" s="6">
        <f>(cumulative!C91-cumulative!C90)/10</f>
        <v>27145.494999999926</v>
      </c>
      <c r="D91" s="6">
        <f>(cumulative!D91-cumulative!D90)/10</f>
        <v>56993.930000000073</v>
      </c>
      <c r="E91" s="6">
        <f>(cumulative!E91-cumulative!E90)/10</f>
        <v>1665.3400000000024</v>
      </c>
      <c r="F91" s="6">
        <f>(cumulative!F91-cumulative!F90)/10</f>
        <v>85804.765000000596</v>
      </c>
      <c r="G91">
        <f t="shared" si="2"/>
        <v>107.94259664795027</v>
      </c>
      <c r="H91">
        <f t="shared" si="3"/>
        <v>0.66422802976034812</v>
      </c>
    </row>
    <row r="92" spans="1:8" x14ac:dyDescent="0.25">
      <c r="A92" s="1">
        <v>41304</v>
      </c>
      <c r="B92" s="6">
        <f>cumulative!B92-cumulative!B91</f>
        <v>808140.60000000149</v>
      </c>
      <c r="C92" s="6">
        <f>(cumulative!C92-cumulative!C91)/10</f>
        <v>25262.73500000015</v>
      </c>
      <c r="D92" s="6">
        <f>(cumulative!D92-cumulative!D91)/10</f>
        <v>53745.910999999942</v>
      </c>
      <c r="E92" s="6">
        <f>(cumulative!E92-cumulative!E91)/10</f>
        <v>1294.979999999993</v>
      </c>
      <c r="F92" s="6">
        <f>(cumulative!F92-cumulative!F91)/10</f>
        <v>80303.625999999786</v>
      </c>
      <c r="G92">
        <f t="shared" si="2"/>
        <v>99.368384659797613</v>
      </c>
      <c r="H92">
        <f t="shared" si="3"/>
        <v>0.66928373819633102</v>
      </c>
    </row>
    <row r="93" spans="1:8" x14ac:dyDescent="0.25">
      <c r="A93" s="1">
        <v>41305</v>
      </c>
      <c r="B93" s="6">
        <f>cumulative!B93-cumulative!B92</f>
        <v>822756.95000000298</v>
      </c>
      <c r="C93" s="6">
        <f>(cumulative!C93-cumulative!C92)/10</f>
        <v>27161.804999999888</v>
      </c>
      <c r="D93" s="6">
        <f>(cumulative!D93-cumulative!D92)/10</f>
        <v>57425.517999999967</v>
      </c>
      <c r="E93" s="6">
        <f>(cumulative!E93-cumulative!E92)/10</f>
        <v>738.71900000000608</v>
      </c>
      <c r="F93" s="6">
        <f>(cumulative!F93-cumulative!F92)/10</f>
        <v>85326.042000000176</v>
      </c>
      <c r="G93">
        <f t="shared" si="2"/>
        <v>103.70747035318252</v>
      </c>
      <c r="H93">
        <f t="shared" si="3"/>
        <v>0.67301279485107079</v>
      </c>
    </row>
    <row r="94" spans="1:8" x14ac:dyDescent="0.25">
      <c r="A94" s="1">
        <v>41306</v>
      </c>
      <c r="B94" s="6">
        <f>cumulative!B94-cumulative!B93</f>
        <v>796499.72999999672</v>
      </c>
      <c r="C94" s="6">
        <f>(cumulative!C94-cumulative!C93)/10</f>
        <v>25406.59500000011</v>
      </c>
      <c r="D94" s="6">
        <f>(cumulative!D94-cumulative!D93)/10</f>
        <v>53463.124000000207</v>
      </c>
      <c r="E94" s="6">
        <f>(cumulative!E94-cumulative!E93)/10</f>
        <v>650.24000000000228</v>
      </c>
      <c r="F94" s="6">
        <f>(cumulative!F94-cumulative!F93)/10</f>
        <v>79519.95899999961</v>
      </c>
      <c r="G94">
        <f t="shared" si="2"/>
        <v>99.83676830624907</v>
      </c>
      <c r="H94">
        <f t="shared" si="3"/>
        <v>0.67232333457315374</v>
      </c>
    </row>
    <row r="95" spans="1:8" x14ac:dyDescent="0.25">
      <c r="A95" s="1">
        <v>41307</v>
      </c>
      <c r="B95" s="6">
        <f>cumulative!B95-cumulative!B94</f>
        <v>884553.3599999994</v>
      </c>
      <c r="C95" s="6">
        <f>(cumulative!C95-cumulative!C94)/10</f>
        <v>26707.234999999964</v>
      </c>
      <c r="D95" s="6">
        <f>(cumulative!D95-cumulative!D94)/10</f>
        <v>57710.434999999779</v>
      </c>
      <c r="E95" s="6">
        <f>(cumulative!E95-cumulative!E94)/10</f>
        <v>762.00999999999772</v>
      </c>
      <c r="F95" s="6">
        <f>(cumulative!F95-cumulative!F94)/10</f>
        <v>85179.680000000444</v>
      </c>
      <c r="G95">
        <f t="shared" si="2"/>
        <v>96.296824874420807</v>
      </c>
      <c r="H95">
        <f t="shared" si="3"/>
        <v>0.67751410899875975</v>
      </c>
    </row>
    <row r="96" spans="1:8" x14ac:dyDescent="0.25">
      <c r="A96" s="1">
        <v>41308</v>
      </c>
      <c r="B96" s="6">
        <f>cumulative!B96-cumulative!B95</f>
        <v>854576.64999999851</v>
      </c>
      <c r="C96" s="6">
        <f>(cumulative!C96-cumulative!C95)/10</f>
        <v>25687.40499999989</v>
      </c>
      <c r="D96" s="6">
        <f>(cumulative!D96-cumulative!D95)/10</f>
        <v>59227.86400000006</v>
      </c>
      <c r="E96" s="6">
        <f>(cumulative!E96-cumulative!E95)/10</f>
        <v>1575.75</v>
      </c>
      <c r="F96" s="6">
        <f>(cumulative!F96-cumulative!F95)/10</f>
        <v>86491.018999999767</v>
      </c>
      <c r="G96">
        <f t="shared" si="2"/>
        <v>101.20919990032482</v>
      </c>
      <c r="H96">
        <f t="shared" si="3"/>
        <v>0.68478628977651679</v>
      </c>
    </row>
    <row r="97" spans="1:8" x14ac:dyDescent="0.25">
      <c r="A97" s="1">
        <v>41309</v>
      </c>
      <c r="B97" s="6">
        <f>cumulative!B97-cumulative!B96</f>
        <v>913239.91000000387</v>
      </c>
      <c r="C97" s="6">
        <f>(cumulative!C97-cumulative!C96)/10</f>
        <v>26756.490000000038</v>
      </c>
      <c r="D97" s="6">
        <f>(cumulative!D97-cumulative!D96)/10</f>
        <v>58784.534999999778</v>
      </c>
      <c r="E97" s="6">
        <f>(cumulative!E97-cumulative!E96)/10</f>
        <v>1660.3219999999972</v>
      </c>
      <c r="F97" s="6">
        <f>(cumulative!F97-cumulative!F96)/10</f>
        <v>87201.346999999878</v>
      </c>
      <c r="G97">
        <f t="shared" si="2"/>
        <v>95.48569444364243</v>
      </c>
      <c r="H97">
        <f t="shared" si="3"/>
        <v>0.67412416232515149</v>
      </c>
    </row>
    <row r="98" spans="1:8" x14ac:dyDescent="0.25">
      <c r="A98" s="1">
        <v>41310</v>
      </c>
      <c r="B98" s="6">
        <f>cumulative!B98-cumulative!B97</f>
        <v>931167.21000000089</v>
      </c>
      <c r="C98" s="6">
        <f>(cumulative!C98-cumulative!C97)/10</f>
        <v>28026.375</v>
      </c>
      <c r="D98" s="6">
        <f>(cumulative!D98-cumulative!D97)/10</f>
        <v>60641.907000000028</v>
      </c>
      <c r="E98" s="6">
        <f>(cumulative!E98-cumulative!E97)/10</f>
        <v>1869.4189999999944</v>
      </c>
      <c r="F98" s="6">
        <f>(cumulative!F98-cumulative!F97)/10</f>
        <v>90537.700999999797</v>
      </c>
      <c r="G98">
        <f t="shared" si="2"/>
        <v>97.230336321657745</v>
      </c>
      <c r="H98">
        <f t="shared" si="3"/>
        <v>0.66979729251132814</v>
      </c>
    </row>
    <row r="99" spans="1:8" x14ac:dyDescent="0.25">
      <c r="A99" s="1">
        <v>41311</v>
      </c>
      <c r="B99" s="6">
        <f>cumulative!B99-cumulative!B98</f>
        <v>879608.96000000089</v>
      </c>
      <c r="C99" s="6">
        <f>(cumulative!C99-cumulative!C98)/10</f>
        <v>28679.599999999999</v>
      </c>
      <c r="D99" s="6">
        <f>(cumulative!D99-cumulative!D98)/10</f>
        <v>60250.45</v>
      </c>
      <c r="E99" s="6">
        <f>(cumulative!E99-cumulative!E98)/10</f>
        <v>1527.020000000007</v>
      </c>
      <c r="F99" s="6">
        <f>(cumulative!F99-cumulative!F98)/10</f>
        <v>90457.070000000298</v>
      </c>
      <c r="G99">
        <f t="shared" si="2"/>
        <v>102.8378223887126</v>
      </c>
      <c r="H99">
        <f t="shared" si="3"/>
        <v>0.66606678726162361</v>
      </c>
    </row>
    <row r="100" spans="1:8" x14ac:dyDescent="0.25">
      <c r="A100" s="1">
        <v>41312</v>
      </c>
      <c r="B100" s="6">
        <f>cumulative!B100-cumulative!B99</f>
        <v>898201.11999999732</v>
      </c>
      <c r="C100" s="6">
        <f>(cumulative!C100-cumulative!C99)/10</f>
        <v>29743.534999999963</v>
      </c>
      <c r="D100" s="6">
        <f>(cumulative!D100-cumulative!D99)/10</f>
        <v>62705.607000000033</v>
      </c>
      <c r="E100" s="6">
        <f>(cumulative!E100-cumulative!E99)/10</f>
        <v>1622.723999999999</v>
      </c>
      <c r="F100" s="6">
        <f>(cumulative!F100-cumulative!F99)/10</f>
        <v>94071.865999999645</v>
      </c>
      <c r="G100">
        <f t="shared" si="2"/>
        <v>104.73363248533906</v>
      </c>
      <c r="H100">
        <f t="shared" si="3"/>
        <v>0.66657131049149454</v>
      </c>
    </row>
    <row r="101" spans="1:8" x14ac:dyDescent="0.25">
      <c r="A101" s="1">
        <v>41313</v>
      </c>
      <c r="B101" s="6">
        <f>cumulative!B101-cumulative!B100</f>
        <v>899905.63000000268</v>
      </c>
      <c r="C101" s="6">
        <f>(cumulative!C101-cumulative!C100)/10</f>
        <v>28245.290000000037</v>
      </c>
      <c r="D101" s="6">
        <f>(cumulative!D101-cumulative!D100)/10</f>
        <v>63659.687000000478</v>
      </c>
      <c r="E101" s="6">
        <f>(cumulative!E101-cumulative!E100)/10</f>
        <v>1700.4209999999962</v>
      </c>
      <c r="F101" s="6">
        <f>(cumulative!F101-cumulative!F100)/10</f>
        <v>93605.398000000423</v>
      </c>
      <c r="G101">
        <f t="shared" si="2"/>
        <v>104.0169045280894</v>
      </c>
      <c r="H101">
        <f t="shared" si="3"/>
        <v>0.68008563993286142</v>
      </c>
    </row>
    <row r="102" spans="1:8" x14ac:dyDescent="0.25">
      <c r="A102" s="1">
        <v>41314</v>
      </c>
      <c r="B102" s="6">
        <f>cumulative!B102-cumulative!B101</f>
        <v>830111.58999999613</v>
      </c>
      <c r="C102" s="6">
        <f>(cumulative!C102-cumulative!C101)/10</f>
        <v>27516.65</v>
      </c>
      <c r="D102" s="6">
        <f>(cumulative!D102-cumulative!D101)/10</f>
        <v>64487.70899999961</v>
      </c>
      <c r="E102" s="6">
        <f>(cumulative!E102-cumulative!E101)/10</f>
        <v>1549.1380000000004</v>
      </c>
      <c r="F102" s="6">
        <f>(cumulative!F102-cumulative!F101)/10</f>
        <v>93553.496999999887</v>
      </c>
      <c r="G102">
        <f t="shared" si="2"/>
        <v>112.69990459957356</v>
      </c>
      <c r="H102">
        <f t="shared" si="3"/>
        <v>0.6893137196143474</v>
      </c>
    </row>
    <row r="103" spans="1:8" x14ac:dyDescent="0.25">
      <c r="A103" s="1">
        <v>41315</v>
      </c>
      <c r="B103" s="6">
        <f>cumulative!B103-cumulative!B102</f>
        <v>744285.39999999851</v>
      </c>
      <c r="C103" s="6">
        <f>(cumulative!C103-cumulative!C102)/10</f>
        <v>24622.434999999961</v>
      </c>
      <c r="D103" s="6">
        <f>(cumulative!D103-cumulative!D102)/10</f>
        <v>55540.925999999788</v>
      </c>
      <c r="E103" s="6">
        <f>(cumulative!E103-cumulative!E102)/10</f>
        <v>1371.9599999999978</v>
      </c>
      <c r="F103" s="6">
        <f>(cumulative!F103-cumulative!F102)/10</f>
        <v>81535.321000000084</v>
      </c>
      <c r="G103">
        <f t="shared" si="2"/>
        <v>109.54846218937017</v>
      </c>
      <c r="H103">
        <f t="shared" si="3"/>
        <v>0.68118853668338086</v>
      </c>
    </row>
    <row r="104" spans="1:8" x14ac:dyDescent="0.25">
      <c r="A104" s="1">
        <v>41316</v>
      </c>
      <c r="B104" s="6">
        <f>cumulative!B104-cumulative!B103</f>
        <v>789919.70000000298</v>
      </c>
      <c r="C104" s="6">
        <f>(cumulative!C104-cumulative!C103)/10</f>
        <v>25245.11000000015</v>
      </c>
      <c r="D104" s="6">
        <f>(cumulative!D104-cumulative!D103)/10</f>
        <v>54484.621000000086</v>
      </c>
      <c r="E104" s="6">
        <f>(cumulative!E104-cumulative!E103)/10</f>
        <v>1121.9060000000056</v>
      </c>
      <c r="F104" s="6">
        <f>(cumulative!F104-cumulative!F103)/10</f>
        <v>80851.636999999726</v>
      </c>
      <c r="G104">
        <f t="shared" si="2"/>
        <v>102.35424815965398</v>
      </c>
      <c r="H104">
        <f t="shared" si="3"/>
        <v>0.67388395611582075</v>
      </c>
    </row>
    <row r="105" spans="1:8" x14ac:dyDescent="0.25">
      <c r="A105" s="1">
        <v>41317</v>
      </c>
      <c r="B105" s="6">
        <f>cumulative!B105-cumulative!B104</f>
        <v>900380.29999999702</v>
      </c>
      <c r="C105" s="6">
        <f>(cumulative!C105-cumulative!C104)/10</f>
        <v>26306.27999999989</v>
      </c>
      <c r="D105" s="6">
        <f>(cumulative!D105-cumulative!D104)/10</f>
        <v>62787.31799999997</v>
      </c>
      <c r="E105" s="6">
        <f>(cumulative!E105-cumulative!E104)/10</f>
        <v>1807.2829999999958</v>
      </c>
      <c r="F105" s="6">
        <f>(cumulative!F105-cumulative!F104)/10</f>
        <v>90900.881000000241</v>
      </c>
      <c r="G105">
        <f t="shared" si="2"/>
        <v>100.95831839057401</v>
      </c>
      <c r="H105">
        <f t="shared" si="3"/>
        <v>0.69072287649225095</v>
      </c>
    </row>
    <row r="106" spans="1:8" x14ac:dyDescent="0.25">
      <c r="A106" s="1">
        <v>41318</v>
      </c>
      <c r="B106" s="6">
        <f>cumulative!B106-cumulative!B105</f>
        <v>919599.67000000179</v>
      </c>
      <c r="C106" s="6">
        <f>(cumulative!C106-cumulative!C105)/10</f>
        <v>26807.580000000075</v>
      </c>
      <c r="D106" s="6">
        <f>(cumulative!D106-cumulative!D105)/10</f>
        <v>67517.352000000334</v>
      </c>
      <c r="E106" s="6">
        <f>(cumulative!E106-cumulative!E105)/10</f>
        <v>1395.5300000000047</v>
      </c>
      <c r="F106" s="6">
        <f>(cumulative!F106-cumulative!F105)/10</f>
        <v>95720.461999999738</v>
      </c>
      <c r="G106">
        <f t="shared" si="2"/>
        <v>104.08927397722918</v>
      </c>
      <c r="H106">
        <f t="shared" si="3"/>
        <v>0.70535965444881077</v>
      </c>
    </row>
    <row r="107" spans="1:8" x14ac:dyDescent="0.25">
      <c r="A107" s="1">
        <v>41319</v>
      </c>
      <c r="B107" s="6">
        <f>cumulative!B107-cumulative!B106</f>
        <v>924466</v>
      </c>
      <c r="C107" s="6">
        <f>(cumulative!C107-cumulative!C106)/10</f>
        <v>27634.679999999888</v>
      </c>
      <c r="D107" s="6">
        <f>(cumulative!D107-cumulative!D106)/10</f>
        <v>65891.632999999827</v>
      </c>
      <c r="E107" s="6">
        <f>(cumulative!E107-cumulative!E106)/10</f>
        <v>1164.3050000000046</v>
      </c>
      <c r="F107" s="6">
        <f>(cumulative!F107-cumulative!F106)/10</f>
        <v>94690.617999999973</v>
      </c>
      <c r="G107">
        <f t="shared" si="2"/>
        <v>102.42736671765103</v>
      </c>
      <c r="H107">
        <f t="shared" si="3"/>
        <v>0.69586231869349346</v>
      </c>
    </row>
    <row r="108" spans="1:8" x14ac:dyDescent="0.25">
      <c r="A108" s="1">
        <v>41320</v>
      </c>
      <c r="B108" s="6">
        <f>cumulative!B108-cumulative!B107</f>
        <v>891414.71999999881</v>
      </c>
      <c r="C108" s="6">
        <f>(cumulative!C108-cumulative!C107)/10</f>
        <v>29386.145000000113</v>
      </c>
      <c r="D108" s="6">
        <f>(cumulative!D108-cumulative!D107)/10</f>
        <v>68790.428000000116</v>
      </c>
      <c r="E108" s="6">
        <f>(cumulative!E108-cumulative!E107)/10</f>
        <v>1117.2939999999944</v>
      </c>
      <c r="F108" s="6">
        <f>(cumulative!F108-cumulative!F107)/10</f>
        <v>99293.867000000173</v>
      </c>
      <c r="G108">
        <f t="shared" si="2"/>
        <v>111.3890816162429</v>
      </c>
      <c r="H108">
        <f t="shared" si="3"/>
        <v>0.69279634360498821</v>
      </c>
    </row>
    <row r="109" spans="1:8" x14ac:dyDescent="0.25">
      <c r="A109" s="1">
        <v>41321</v>
      </c>
      <c r="B109" s="6">
        <f>cumulative!B109-cumulative!B108</f>
        <v>871935.50999999791</v>
      </c>
      <c r="C109" s="6">
        <f>(cumulative!C109-cumulative!C108)/10</f>
        <v>29986.740000000038</v>
      </c>
      <c r="D109" s="6">
        <f>(cumulative!D109-cumulative!D108)/10</f>
        <v>63436.420000000297</v>
      </c>
      <c r="E109" s="6">
        <f>(cumulative!E109-cumulative!E108)/10</f>
        <v>968.29200000000424</v>
      </c>
      <c r="F109" s="6">
        <f>(cumulative!F109-cumulative!F108)/10</f>
        <v>94391.452000000325</v>
      </c>
      <c r="G109">
        <f t="shared" si="2"/>
        <v>108.25508414034033</v>
      </c>
      <c r="H109">
        <f t="shared" si="3"/>
        <v>0.67205682989175841</v>
      </c>
    </row>
    <row r="110" spans="1:8" x14ac:dyDescent="0.25">
      <c r="A110" s="1">
        <v>41322</v>
      </c>
      <c r="B110" s="6">
        <f>cumulative!B110-cumulative!B109</f>
        <v>896984.96000000089</v>
      </c>
      <c r="C110" s="6">
        <f>(cumulative!C110-cumulative!C109)/10</f>
        <v>28479.7</v>
      </c>
      <c r="D110" s="6">
        <f>(cumulative!D110-cumulative!D109)/10</f>
        <v>65937.082000000024</v>
      </c>
      <c r="E110" s="6">
        <f>(cumulative!E110-cumulative!E109)/10</f>
        <v>847.02999999999304</v>
      </c>
      <c r="F110" s="6">
        <f>(cumulative!F110-cumulative!F109)/10</f>
        <v>95263.811999999729</v>
      </c>
      <c r="G110">
        <f t="shared" si="2"/>
        <v>106.20446969367205</v>
      </c>
      <c r="H110">
        <f t="shared" si="3"/>
        <v>0.69215246183934154</v>
      </c>
    </row>
    <row r="111" spans="1:8" x14ac:dyDescent="0.25">
      <c r="A111" s="1">
        <v>41323</v>
      </c>
      <c r="B111" s="6">
        <f>cumulative!B111-cumulative!B110</f>
        <v>911223.8900000006</v>
      </c>
      <c r="C111" s="6">
        <f>(cumulative!C111-cumulative!C110)/10</f>
        <v>27649.430000000073</v>
      </c>
      <c r="D111" s="6">
        <f>(cumulative!D111-cumulative!D110)/10</f>
        <v>68225.011999999726</v>
      </c>
      <c r="E111" s="6">
        <f>(cumulative!E111-cumulative!E110)/10</f>
        <v>911.32199999999716</v>
      </c>
      <c r="F111" s="6">
        <f>(cumulative!F111-cumulative!F110)/10</f>
        <v>96785.764000000054</v>
      </c>
      <c r="G111">
        <f t="shared" si="2"/>
        <v>106.21513007083253</v>
      </c>
      <c r="H111">
        <f t="shared" si="3"/>
        <v>0.70490751098477344</v>
      </c>
    </row>
    <row r="112" spans="1:8" x14ac:dyDescent="0.25">
      <c r="A112" s="1">
        <v>41324</v>
      </c>
      <c r="B112" s="6">
        <f>cumulative!B112-cumulative!B111</f>
        <v>894315.53000000119</v>
      </c>
      <c r="C112" s="6">
        <f>(cumulative!C112-cumulative!C111)/10</f>
        <v>27226.229999999701</v>
      </c>
      <c r="D112" s="6">
        <f>(cumulative!D112-cumulative!D111)/10</f>
        <v>67411.540999999648</v>
      </c>
      <c r="E112" s="6">
        <f>(cumulative!E112-cumulative!E111)/10</f>
        <v>969.7840000000084</v>
      </c>
      <c r="F112" s="6">
        <f>(cumulative!F112-cumulative!F111)/10</f>
        <v>95607.554999999702</v>
      </c>
      <c r="G112">
        <f t="shared" si="2"/>
        <v>106.90584228141445</v>
      </c>
      <c r="H112">
        <f t="shared" si="3"/>
        <v>0.7050859212956534</v>
      </c>
    </row>
    <row r="113" spans="1:8" x14ac:dyDescent="0.25">
      <c r="A113" s="1">
        <v>41325</v>
      </c>
      <c r="B113" s="6">
        <f>cumulative!B113-cumulative!B112</f>
        <v>903821.56000000238</v>
      </c>
      <c r="C113" s="6">
        <f>(cumulative!C113-cumulative!C112)/10</f>
        <v>28519.945000000298</v>
      </c>
      <c r="D113" s="6">
        <f>(cumulative!D113-cumulative!D112)/10</f>
        <v>65984.15500000045</v>
      </c>
      <c r="E113" s="6">
        <f>(cumulative!E113-cumulative!E112)/10</f>
        <v>800.45</v>
      </c>
      <c r="F113" s="6">
        <f>(cumulative!F113-cumulative!F112)/10</f>
        <v>95304.55</v>
      </c>
      <c r="G113">
        <f t="shared" si="2"/>
        <v>105.44620112846141</v>
      </c>
      <c r="H113">
        <f t="shared" si="3"/>
        <v>0.69235052261408769</v>
      </c>
    </row>
    <row r="114" spans="1:8" x14ac:dyDescent="0.25">
      <c r="A114" s="1">
        <v>41326</v>
      </c>
      <c r="B114" s="6">
        <f>cumulative!B114-cumulative!B113</f>
        <v>905966.35000000149</v>
      </c>
      <c r="C114" s="6">
        <f>(cumulative!C114-cumulative!C113)/10</f>
        <v>30155.709999999777</v>
      </c>
      <c r="D114" s="6">
        <f>(cumulative!D114-cumulative!D113)/10</f>
        <v>65888.01099999994</v>
      </c>
      <c r="E114" s="6">
        <f>(cumulative!E114-cumulative!E113)/10</f>
        <v>947.11099999999863</v>
      </c>
      <c r="F114" s="6">
        <f>(cumulative!F114-cumulative!F113)/10</f>
        <v>96990.832000000024</v>
      </c>
      <c r="G114">
        <f t="shared" si="2"/>
        <v>107.05787472128503</v>
      </c>
      <c r="H114">
        <f t="shared" si="3"/>
        <v>0.67932205179969918</v>
      </c>
    </row>
    <row r="115" spans="1:8" x14ac:dyDescent="0.25">
      <c r="A115" s="1">
        <v>41327</v>
      </c>
      <c r="B115" s="6">
        <f>cumulative!B115-cumulative!B114</f>
        <v>907108.03999999166</v>
      </c>
      <c r="C115" s="6">
        <f>(cumulative!C115-cumulative!C114)/10</f>
        <v>30466.205000000075</v>
      </c>
      <c r="D115" s="6">
        <f>(cumulative!D115-cumulative!D114)/10</f>
        <v>65834.606000000233</v>
      </c>
      <c r="E115" s="6">
        <f>(cumulative!E115-cumulative!E114)/10</f>
        <v>808.60400000000368</v>
      </c>
      <c r="F115" s="6">
        <f>(cumulative!F115-cumulative!F114)/10</f>
        <v>97109.41500000059</v>
      </c>
      <c r="G115">
        <f t="shared" si="2"/>
        <v>107.05385766396854</v>
      </c>
      <c r="H115">
        <f t="shared" si="3"/>
        <v>0.67794256612502335</v>
      </c>
    </row>
    <row r="116" spans="1:8" x14ac:dyDescent="0.25">
      <c r="A116" s="1">
        <v>41328</v>
      </c>
      <c r="B116" s="6">
        <f>cumulative!B116-cumulative!B115</f>
        <v>901082.70000000298</v>
      </c>
      <c r="C116" s="6">
        <f>(cumulative!C116-cumulative!C115)/10</f>
        <v>32224.214999999851</v>
      </c>
      <c r="D116" s="6">
        <f>(cumulative!D116-cumulative!D115)/10</f>
        <v>63494.011999999733</v>
      </c>
      <c r="E116" s="6">
        <f>(cumulative!E116-cumulative!E115)/10</f>
        <v>709.67199999999718</v>
      </c>
      <c r="F116" s="6">
        <f>(cumulative!F116-cumulative!F115)/10</f>
        <v>96427.898999999466</v>
      </c>
      <c r="G116">
        <f t="shared" si="2"/>
        <v>107.01337291238545</v>
      </c>
      <c r="H116">
        <f t="shared" si="3"/>
        <v>0.65846101240886812</v>
      </c>
    </row>
    <row r="117" spans="1:8" x14ac:dyDescent="0.25">
      <c r="A117" s="1">
        <v>41329</v>
      </c>
      <c r="B117" s="6">
        <f>cumulative!B117-cumulative!B116</f>
        <v>899916.62000000477</v>
      </c>
      <c r="C117" s="6">
        <f>(cumulative!C117-cumulative!C116)/10</f>
        <v>32183.45</v>
      </c>
      <c r="D117" s="6">
        <f>(cumulative!D117-cumulative!D116)/10</f>
        <v>65004.514000000061</v>
      </c>
      <c r="E117" s="6">
        <f>(cumulative!E117-cumulative!E116)/10</f>
        <v>892.25999999999772</v>
      </c>
      <c r="F117" s="6">
        <f>(cumulative!F117-cumulative!F116)/10</f>
        <v>98080.224000000206</v>
      </c>
      <c r="G117">
        <f t="shared" si="2"/>
        <v>108.98812381084782</v>
      </c>
      <c r="H117">
        <f t="shared" si="3"/>
        <v>0.66276881667806886</v>
      </c>
    </row>
    <row r="118" spans="1:8" x14ac:dyDescent="0.25">
      <c r="A118" s="1">
        <v>41330</v>
      </c>
      <c r="B118" s="6">
        <f>cumulative!B118-cumulative!B117</f>
        <v>884704.1099999994</v>
      </c>
      <c r="C118" s="6">
        <f>(cumulative!C118-cumulative!C117)/10</f>
        <v>31152.245000000297</v>
      </c>
      <c r="D118" s="6">
        <f>(cumulative!D118-cumulative!D117)/10</f>
        <v>65145.31499999985</v>
      </c>
      <c r="E118" s="6">
        <f>(cumulative!E118-cumulative!E117)/10</f>
        <v>829.65</v>
      </c>
      <c r="F118" s="6">
        <f>(cumulative!F118-cumulative!F117)/10</f>
        <v>97127.20999999941</v>
      </c>
      <c r="G118">
        <f t="shared" si="2"/>
        <v>109.78496528065125</v>
      </c>
      <c r="H118">
        <f t="shared" si="3"/>
        <v>0.67072157225560425</v>
      </c>
    </row>
    <row r="119" spans="1:8" x14ac:dyDescent="0.25">
      <c r="A119" s="1">
        <v>41331</v>
      </c>
      <c r="B119" s="6">
        <f>cumulative!B119-cumulative!B118</f>
        <v>875928.51999999583</v>
      </c>
      <c r="C119" s="6">
        <f>(cumulative!C119-cumulative!C118)/10</f>
        <v>30127.775000000001</v>
      </c>
      <c r="D119" s="6">
        <f>(cumulative!D119-cumulative!D118)/10</f>
        <v>64315.503999999914</v>
      </c>
      <c r="E119" s="6">
        <f>(cumulative!E119-cumulative!E118)/10</f>
        <v>804.5</v>
      </c>
      <c r="F119" s="6">
        <f>(cumulative!F119-cumulative!F118)/10</f>
        <v>95247.77900000065</v>
      </c>
      <c r="G119">
        <f t="shared" si="2"/>
        <v>108.73921424547417</v>
      </c>
      <c r="H119">
        <f t="shared" si="3"/>
        <v>0.67524413351412083</v>
      </c>
    </row>
    <row r="120" spans="1:8" x14ac:dyDescent="0.25">
      <c r="A120" s="1">
        <v>41332</v>
      </c>
      <c r="B120" s="6">
        <f>cumulative!B120-cumulative!B119</f>
        <v>893549.6400000006</v>
      </c>
      <c r="C120" s="6">
        <f>(cumulative!C120-cumulative!C119)/10</f>
        <v>29345.419999999925</v>
      </c>
      <c r="D120" s="6">
        <f>(cumulative!D120-cumulative!D119)/10</f>
        <v>65937.643999999767</v>
      </c>
      <c r="E120" s="6">
        <f>(cumulative!E120-cumulative!E119)/10</f>
        <v>979.94000000000233</v>
      </c>
      <c r="F120" s="6">
        <f>(cumulative!F120-cumulative!F119)/10</f>
        <v>96263.004000000656</v>
      </c>
      <c r="G120">
        <f t="shared" si="2"/>
        <v>107.73100865442751</v>
      </c>
      <c r="H120">
        <f t="shared" si="3"/>
        <v>0.68497388674884196</v>
      </c>
    </row>
    <row r="121" spans="1:8" x14ac:dyDescent="0.25">
      <c r="A121" s="1">
        <v>41333</v>
      </c>
      <c r="B121" s="6">
        <f>cumulative!B121-cumulative!B120</f>
        <v>878145.68000000715</v>
      </c>
      <c r="C121" s="6">
        <f>(cumulative!C121-cumulative!C120)/10</f>
        <v>29954.619999999926</v>
      </c>
      <c r="D121" s="6">
        <f>(cumulative!D121-cumulative!D120)/10</f>
        <v>64065.482000000033</v>
      </c>
      <c r="E121" s="6">
        <f>(cumulative!E121-cumulative!E120)/10</f>
        <v>948.71400000000142</v>
      </c>
      <c r="F121" s="6">
        <f>(cumulative!F121-cumulative!F120)/10</f>
        <v>94968.815999999642</v>
      </c>
      <c r="G121">
        <f t="shared" si="2"/>
        <v>108.14699447134885</v>
      </c>
      <c r="H121">
        <f t="shared" si="3"/>
        <v>0.67459493229862189</v>
      </c>
    </row>
    <row r="122" spans="1:8" x14ac:dyDescent="0.25">
      <c r="A122" s="1">
        <v>41334</v>
      </c>
      <c r="B122" s="6">
        <f>cumulative!B122-cumulative!B121</f>
        <v>818109.69999998808</v>
      </c>
      <c r="C122" s="6">
        <f>(cumulative!C122-cumulative!C121)/10</f>
        <v>28579.510000000148</v>
      </c>
      <c r="D122" s="6">
        <f>(cumulative!D122-cumulative!D121)/10</f>
        <v>61809.285000000149</v>
      </c>
      <c r="E122" s="6">
        <f>(cumulative!E122-cumulative!E121)/10</f>
        <v>1266.5999999999999</v>
      </c>
      <c r="F122" s="6">
        <f>(cumulative!F122-cumulative!F121)/10</f>
        <v>91655.395000000295</v>
      </c>
      <c r="G122">
        <f t="shared" si="2"/>
        <v>112.03313565405915</v>
      </c>
      <c r="H122">
        <f t="shared" si="3"/>
        <v>0.67436603159039299</v>
      </c>
    </row>
    <row r="123" spans="1:8" x14ac:dyDescent="0.25">
      <c r="A123" s="1">
        <v>41335</v>
      </c>
      <c r="B123" s="6">
        <f>cumulative!B123-cumulative!B122</f>
        <v>862768.52000001073</v>
      </c>
      <c r="C123" s="6">
        <f>(cumulative!C123-cumulative!C122)/10</f>
        <v>28439.159999999778</v>
      </c>
      <c r="D123" s="6">
        <f>(cumulative!D123-cumulative!D122)/10</f>
        <v>62091.885000000148</v>
      </c>
      <c r="E123" s="6">
        <f>(cumulative!E123-cumulative!E122)/10</f>
        <v>1305.2899999999906</v>
      </c>
      <c r="F123" s="6">
        <f>(cumulative!F123-cumulative!F122)/10</f>
        <v>91836.33499999941</v>
      </c>
      <c r="G123">
        <f t="shared" si="2"/>
        <v>106.44377126786947</v>
      </c>
      <c r="H123">
        <f t="shared" si="3"/>
        <v>0.67611457926756924</v>
      </c>
    </row>
    <row r="124" spans="1:8" x14ac:dyDescent="0.25">
      <c r="A124" s="1">
        <v>41336</v>
      </c>
      <c r="B124" s="6">
        <f>cumulative!B124-cumulative!B123</f>
        <v>886680.57999999821</v>
      </c>
      <c r="C124" s="6">
        <f>(cumulative!C124-cumulative!C123)/10</f>
        <v>27643.290000000223</v>
      </c>
      <c r="D124" s="6">
        <f>(cumulative!D124-cumulative!D123)/10</f>
        <v>65511.863000000267</v>
      </c>
      <c r="E124" s="6">
        <f>(cumulative!E124-cumulative!E123)/10</f>
        <v>968.3300000000047</v>
      </c>
      <c r="F124" s="6">
        <f>(cumulative!F124-cumulative!F123)/10</f>
        <v>94123.482999999818</v>
      </c>
      <c r="G124">
        <f t="shared" si="2"/>
        <v>106.15263841686937</v>
      </c>
      <c r="H124">
        <f t="shared" si="3"/>
        <v>0.69602038632591179</v>
      </c>
    </row>
    <row r="125" spans="1:8" x14ac:dyDescent="0.25">
      <c r="A125" s="1">
        <v>41337</v>
      </c>
      <c r="B125" s="6">
        <f>cumulative!B125-cumulative!B124</f>
        <v>803783.17000000179</v>
      </c>
      <c r="C125" s="6">
        <f>(cumulative!C125-cumulative!C124)/10</f>
        <v>26788.469999999925</v>
      </c>
      <c r="D125" s="6">
        <f>(cumulative!D125-cumulative!D124)/10</f>
        <v>63155.907999999821</v>
      </c>
      <c r="E125" s="6">
        <f>(cumulative!E125-cumulative!E124)/10</f>
        <v>950.10400000000368</v>
      </c>
      <c r="F125" s="6">
        <f>(cumulative!F125-cumulative!F124)/10</f>
        <v>90894.482000000775</v>
      </c>
      <c r="G125">
        <f t="shared" si="2"/>
        <v>113.0833356463542</v>
      </c>
      <c r="H125">
        <f t="shared" si="3"/>
        <v>0.69482664525223081</v>
      </c>
    </row>
    <row r="126" spans="1:8" x14ac:dyDescent="0.25">
      <c r="A126" s="1">
        <v>41338</v>
      </c>
      <c r="B126" s="6">
        <f>cumulative!B126-cumulative!B125</f>
        <v>670422.37999999523</v>
      </c>
      <c r="C126" s="6">
        <f>(cumulative!C126-cumulative!C125)/10</f>
        <v>25425.05</v>
      </c>
      <c r="D126" s="6">
        <f>(cumulative!D126-cumulative!D125)/10</f>
        <v>49365.71199999973</v>
      </c>
      <c r="E126" s="6">
        <f>(cumulative!E126-cumulative!E125)/10</f>
        <v>788.55600000000561</v>
      </c>
      <c r="F126" s="6">
        <f>(cumulative!F126-cumulative!F125)/10</f>
        <v>75579.317999999228</v>
      </c>
      <c r="G126">
        <f t="shared" si="2"/>
        <v>112.7338827799868</v>
      </c>
      <c r="H126">
        <f t="shared" si="3"/>
        <v>0.65316429555503841</v>
      </c>
    </row>
    <row r="127" spans="1:8" x14ac:dyDescent="0.25">
      <c r="A127" s="1">
        <v>41339</v>
      </c>
      <c r="B127" s="6">
        <f>cumulative!B127-cumulative!B126</f>
        <v>755224.82999999821</v>
      </c>
      <c r="C127" s="6">
        <f>(cumulative!C127-cumulative!C126)/10</f>
        <v>25681.209999999777</v>
      </c>
      <c r="D127" s="6">
        <f>(cumulative!D127-cumulative!D126)/10</f>
        <v>49036.859000000361</v>
      </c>
      <c r="E127" s="6">
        <f>(cumulative!E127-cumulative!E126)/10</f>
        <v>786.50399999998046</v>
      </c>
      <c r="F127" s="6">
        <f>(cumulative!F127-cumulative!F126)/10</f>
        <v>75504.573000000411</v>
      </c>
      <c r="G127">
        <f t="shared" si="2"/>
        <v>99.976285207678615</v>
      </c>
      <c r="H127">
        <f t="shared" si="3"/>
        <v>0.64945548397446196</v>
      </c>
    </row>
    <row r="128" spans="1:8" x14ac:dyDescent="0.25">
      <c r="A128" s="1">
        <v>41340</v>
      </c>
      <c r="B128" s="6">
        <f>cumulative!B128-cumulative!B127</f>
        <v>823158.75</v>
      </c>
      <c r="C128" s="6">
        <f>(cumulative!C128-cumulative!C127)/10</f>
        <v>28727.81000000015</v>
      </c>
      <c r="D128" s="6">
        <f>(cumulative!D128-cumulative!D127)/10</f>
        <v>54558.328000000118</v>
      </c>
      <c r="E128" s="6">
        <f>(cumulative!E128-cumulative!E127)/10</f>
        <v>1113.1540000000036</v>
      </c>
      <c r="F128" s="6">
        <f>(cumulative!F128-cumulative!F127)/10</f>
        <v>84399.292000000176</v>
      </c>
      <c r="G128">
        <f t="shared" si="2"/>
        <v>102.53100267718733</v>
      </c>
      <c r="H128">
        <f t="shared" si="3"/>
        <v>0.64643110987234353</v>
      </c>
    </row>
    <row r="129" spans="1:8" x14ac:dyDescent="0.25">
      <c r="A129" s="1">
        <v>41341</v>
      </c>
      <c r="B129" s="6">
        <f>cumulative!B129-cumulative!B128</f>
        <v>885003.28000000119</v>
      </c>
      <c r="C129" s="6">
        <f>(cumulative!C129-cumulative!C128)/10</f>
        <v>29986.085000000148</v>
      </c>
      <c r="D129" s="6">
        <f>(cumulative!D129-cumulative!D128)/10</f>
        <v>58781.193999999763</v>
      </c>
      <c r="E129" s="6">
        <f>(cumulative!E129-cumulative!E128)/10</f>
        <v>1609.5719999999972</v>
      </c>
      <c r="F129" s="6">
        <f>(cumulative!F129-cumulative!F128)/10</f>
        <v>90376.850999999049</v>
      </c>
      <c r="G129">
        <f t="shared" si="2"/>
        <v>102.12035711325152</v>
      </c>
      <c r="H129">
        <f t="shared" si="3"/>
        <v>0.65040099704293064</v>
      </c>
    </row>
    <row r="130" spans="1:8" x14ac:dyDescent="0.25">
      <c r="A130" s="1">
        <v>41342</v>
      </c>
      <c r="B130" s="6">
        <f>cumulative!B130-cumulative!B129</f>
        <v>883259.65999999642</v>
      </c>
      <c r="C130" s="6">
        <f>(cumulative!C130-cumulative!C129)/10</f>
        <v>30787.409999999778</v>
      </c>
      <c r="D130" s="6">
        <f>(cumulative!D130-cumulative!D129)/10</f>
        <v>62566.81000000015</v>
      </c>
      <c r="E130" s="6">
        <f>(cumulative!E130-cumulative!E129)/10</f>
        <v>1330.4140000000129</v>
      </c>
      <c r="F130" s="6">
        <f>(cumulative!F130-cumulative!F129)/10</f>
        <v>94684.634000000355</v>
      </c>
      <c r="G130">
        <f t="shared" si="2"/>
        <v>107.199092506954</v>
      </c>
      <c r="H130">
        <f t="shared" si="3"/>
        <v>0.66079159159024592</v>
      </c>
    </row>
    <row r="131" spans="1:8" x14ac:dyDescent="0.25">
      <c r="A131" s="1">
        <v>41343</v>
      </c>
      <c r="B131" s="6">
        <f>cumulative!B131-cumulative!B130</f>
        <v>889414.82999999821</v>
      </c>
      <c r="C131" s="6">
        <f>(cumulative!C131-cumulative!C130)/10</f>
        <v>30413.86000000015</v>
      </c>
      <c r="D131" s="6">
        <f>(cumulative!D131-cumulative!D130)/10</f>
        <v>61818.261999999733</v>
      </c>
      <c r="E131" s="6">
        <f>(cumulative!E131-cumulative!E130)/10</f>
        <v>1251.95</v>
      </c>
      <c r="F131" s="6">
        <f>(cumulative!F131-cumulative!F130)/10</f>
        <v>93484.071999999884</v>
      </c>
      <c r="G131">
        <f t="shared" ref="G131:G194" si="4">IFERROR(F131*1000/B131,"")</f>
        <v>105.10739066493873</v>
      </c>
      <c r="H131">
        <f t="shared" ref="H131:H194" si="5">IFERROR(D131/F131,"")</f>
        <v>0.66127053173293315</v>
      </c>
    </row>
    <row r="132" spans="1:8" x14ac:dyDescent="0.25">
      <c r="A132" s="1">
        <v>41344</v>
      </c>
      <c r="B132" s="6">
        <f>cumulative!B132-cumulative!B131</f>
        <v>852912.95000000298</v>
      </c>
      <c r="C132" s="6">
        <f>(cumulative!C132-cumulative!C131)/10</f>
        <v>31521.659999999778</v>
      </c>
      <c r="D132" s="6">
        <f>(cumulative!D132-cumulative!D131)/10</f>
        <v>61567.148000000416</v>
      </c>
      <c r="E132" s="6">
        <f>(cumulative!E132-cumulative!E131)/10</f>
        <v>1518.3849999999861</v>
      </c>
      <c r="F132" s="6">
        <f>(cumulative!F132-cumulative!F131)/10</f>
        <v>94607.193000000712</v>
      </c>
      <c r="G132">
        <f t="shared" si="4"/>
        <v>110.92244876807227</v>
      </c>
      <c r="H132">
        <f t="shared" si="5"/>
        <v>0.65076603636258346</v>
      </c>
    </row>
    <row r="133" spans="1:8" x14ac:dyDescent="0.25">
      <c r="A133" s="1">
        <v>41345</v>
      </c>
      <c r="B133" s="6">
        <f>cumulative!B133-cumulative!B132</f>
        <v>844690.5</v>
      </c>
      <c r="C133" s="6">
        <f>(cumulative!C133-cumulative!C132)/10</f>
        <v>30014.86000000015</v>
      </c>
      <c r="D133" s="6">
        <f>(cumulative!D133-cumulative!D132)/10</f>
        <v>61147.783999999614</v>
      </c>
      <c r="E133" s="6">
        <f>(cumulative!E133-cumulative!E132)/10</f>
        <v>1545.552000000002</v>
      </c>
      <c r="F133" s="6">
        <f>(cumulative!F133-cumulative!F132)/10</f>
        <v>92708.195999999341</v>
      </c>
      <c r="G133">
        <f t="shared" si="4"/>
        <v>109.75404127310458</v>
      </c>
      <c r="H133">
        <f t="shared" si="5"/>
        <v>0.65957257975335915</v>
      </c>
    </row>
    <row r="134" spans="1:8" x14ac:dyDescent="0.25">
      <c r="A134" s="1">
        <v>41346</v>
      </c>
      <c r="B134" s="6">
        <f>cumulative!B134-cumulative!B133</f>
        <v>840726.34000000358</v>
      </c>
      <c r="C134" s="6">
        <f>(cumulative!C134-cumulative!C133)/10</f>
        <v>28684.85</v>
      </c>
      <c r="D134" s="6">
        <f>(cumulative!D134-cumulative!D133)/10</f>
        <v>61810.842999999972</v>
      </c>
      <c r="E134" s="6">
        <f>(cumulative!E134-cumulative!E133)/10</f>
        <v>1553.8540000000037</v>
      </c>
      <c r="F134" s="6">
        <f>(cumulative!F134-cumulative!F133)/10</f>
        <v>92049.546999999875</v>
      </c>
      <c r="G134">
        <f t="shared" si="4"/>
        <v>109.48812071238245</v>
      </c>
      <c r="H134">
        <f t="shared" si="5"/>
        <v>0.67149535238886138</v>
      </c>
    </row>
    <row r="135" spans="1:8" x14ac:dyDescent="0.25">
      <c r="A135" s="1">
        <v>41347</v>
      </c>
      <c r="B135" s="6">
        <f>cumulative!B135-cumulative!B134</f>
        <v>853842.07999999821</v>
      </c>
      <c r="C135" s="6">
        <f>(cumulative!C135-cumulative!C134)/10</f>
        <v>29407.630000000074</v>
      </c>
      <c r="D135" s="6">
        <f>(cumulative!D135-cumulative!D134)/10</f>
        <v>61636.564000000057</v>
      </c>
      <c r="E135" s="6">
        <f>(cumulative!E135-cumulative!E134)/10</f>
        <v>1273.7040000000038</v>
      </c>
      <c r="F135" s="6">
        <f>(cumulative!F135-cumulative!F134)/10</f>
        <v>92317.898000000423</v>
      </c>
      <c r="G135">
        <f t="shared" si="4"/>
        <v>108.12057658249944</v>
      </c>
      <c r="H135">
        <f t="shared" si="5"/>
        <v>0.66765562621453722</v>
      </c>
    </row>
    <row r="136" spans="1:8" x14ac:dyDescent="0.25">
      <c r="A136" s="1">
        <v>41348</v>
      </c>
      <c r="B136" s="6">
        <f>cumulative!B136-cumulative!B135</f>
        <v>828072.92000000179</v>
      </c>
      <c r="C136" s="6">
        <f>(cumulative!C136-cumulative!C135)/10</f>
        <v>30035.539999999852</v>
      </c>
      <c r="D136" s="6">
        <f>(cumulative!D136-cumulative!D135)/10</f>
        <v>60561.503999999914</v>
      </c>
      <c r="E136" s="6">
        <f>(cumulative!E136-cumulative!E135)/10</f>
        <v>881.32399999999905</v>
      </c>
      <c r="F136" s="6">
        <f>(cumulative!F136-cumulative!F135)/10</f>
        <v>91478.367999999231</v>
      </c>
      <c r="G136">
        <f t="shared" si="4"/>
        <v>110.47139181897052</v>
      </c>
      <c r="H136">
        <f t="shared" si="5"/>
        <v>0.66203087488399903</v>
      </c>
    </row>
    <row r="137" spans="1:8" x14ac:dyDescent="0.25">
      <c r="A137" s="1">
        <v>41349</v>
      </c>
      <c r="B137" s="6">
        <f>cumulative!B137-cumulative!B136</f>
        <v>766785.03000000119</v>
      </c>
      <c r="C137" s="6">
        <f>(cumulative!C137-cumulative!C136)/10</f>
        <v>28882.5</v>
      </c>
      <c r="D137" s="6">
        <f>(cumulative!D137-cumulative!D136)/10</f>
        <v>58971.563000000271</v>
      </c>
      <c r="E137" s="6">
        <f>(cumulative!E137-cumulative!E136)/10</f>
        <v>921.22600000000091</v>
      </c>
      <c r="F137" s="6">
        <f>(cumulative!F137-cumulative!F136)/10</f>
        <v>88775.289000000063</v>
      </c>
      <c r="G137">
        <f t="shared" si="4"/>
        <v>115.77598091605925</v>
      </c>
      <c r="H137">
        <f t="shared" si="5"/>
        <v>0.66427903152193879</v>
      </c>
    </row>
    <row r="138" spans="1:8" x14ac:dyDescent="0.25">
      <c r="A138" s="1">
        <v>41350</v>
      </c>
      <c r="B138" s="6">
        <f>cumulative!B138-cumulative!B137</f>
        <v>717979.09999999404</v>
      </c>
      <c r="C138" s="6">
        <f>(cumulative!C138-cumulative!C137)/10</f>
        <v>28186.840000000222</v>
      </c>
      <c r="D138" s="6">
        <f>(cumulative!D138-cumulative!D137)/10</f>
        <v>50984.707000000031</v>
      </c>
      <c r="E138" s="6">
        <f>(cumulative!E138-cumulative!E137)/10</f>
        <v>790.68600000001027</v>
      </c>
      <c r="F138" s="6">
        <f>(cumulative!F138-cumulative!F137)/10</f>
        <v>79962.233000001317</v>
      </c>
      <c r="G138">
        <f t="shared" si="4"/>
        <v>111.37125440002637</v>
      </c>
      <c r="H138">
        <f t="shared" si="5"/>
        <v>0.63760984513775631</v>
      </c>
    </row>
    <row r="139" spans="1:8" x14ac:dyDescent="0.25">
      <c r="A139" s="1">
        <v>41351</v>
      </c>
      <c r="B139" s="6">
        <f>cumulative!B139-cumulative!B138</f>
        <v>730751.84000000358</v>
      </c>
      <c r="C139" s="6">
        <f>(cumulative!C139-cumulative!C138)/10</f>
        <v>27910.56499999985</v>
      </c>
      <c r="D139" s="6">
        <f>(cumulative!D139-cumulative!D138)/10</f>
        <v>51907.496999999879</v>
      </c>
      <c r="E139" s="6">
        <f>(cumulative!E139-cumulative!E138)/10</f>
        <v>1002.7219999999973</v>
      </c>
      <c r="F139" s="6">
        <f>(cumulative!F139-cumulative!F138)/10</f>
        <v>80820.783999998865</v>
      </c>
      <c r="G139">
        <f t="shared" si="4"/>
        <v>110.5994943509119</v>
      </c>
      <c r="H139">
        <f t="shared" si="5"/>
        <v>0.64225431171269765</v>
      </c>
    </row>
    <row r="140" spans="1:8" x14ac:dyDescent="0.25">
      <c r="A140" s="1">
        <v>41352</v>
      </c>
      <c r="B140" s="6">
        <f>cumulative!B140-cumulative!B139</f>
        <v>726887.46000000834</v>
      </c>
      <c r="C140" s="6">
        <f>(cumulative!C140-cumulative!C139)/10</f>
        <v>28131.994999999926</v>
      </c>
      <c r="D140" s="6">
        <f>(cumulative!D140-cumulative!D139)/10</f>
        <v>48994.618999999759</v>
      </c>
      <c r="E140" s="6">
        <f>(cumulative!E140-cumulative!E139)/10</f>
        <v>934.57399999999905</v>
      </c>
      <c r="F140" s="6">
        <f>(cumulative!F140-cumulative!F139)/10</f>
        <v>78061.188000001013</v>
      </c>
      <c r="G140">
        <f t="shared" si="4"/>
        <v>107.39102308904891</v>
      </c>
      <c r="H140">
        <f t="shared" si="5"/>
        <v>0.6276437786214466</v>
      </c>
    </row>
    <row r="141" spans="1:8" x14ac:dyDescent="0.25">
      <c r="A141" s="1">
        <v>41353</v>
      </c>
      <c r="B141" s="6">
        <f>cumulative!B141-cumulative!B140</f>
        <v>727848.67999999225</v>
      </c>
      <c r="C141" s="6">
        <f>(cumulative!C141-cumulative!C140)/10</f>
        <v>27347.169999999925</v>
      </c>
      <c r="D141" s="6">
        <f>(cumulative!D141-cumulative!D140)/10</f>
        <v>50481.428000000116</v>
      </c>
      <c r="E141" s="6">
        <f>(cumulative!E141-cumulative!E140)/10</f>
        <v>1521.2139999999897</v>
      </c>
      <c r="F141" s="6">
        <f>(cumulative!F141-cumulative!F140)/10</f>
        <v>79349.811999998987</v>
      </c>
      <c r="G141">
        <f t="shared" si="4"/>
        <v>109.0196550195019</v>
      </c>
      <c r="H141">
        <f t="shared" si="5"/>
        <v>0.63618837559439667</v>
      </c>
    </row>
    <row r="142" spans="1:8" x14ac:dyDescent="0.25">
      <c r="A142" s="1">
        <v>41354</v>
      </c>
      <c r="B142" s="6">
        <f>cumulative!B142-cumulative!B141</f>
        <v>697404.07000000775</v>
      </c>
      <c r="C142" s="6">
        <f>(cumulative!C142-cumulative!C141)/10</f>
        <v>26854.410000000149</v>
      </c>
      <c r="D142" s="6">
        <f>(cumulative!D142-cumulative!D141)/10</f>
        <v>47544.61700000018</v>
      </c>
      <c r="E142" s="6">
        <f>(cumulative!E142-cumulative!E141)/10</f>
        <v>1801.9820000000066</v>
      </c>
      <c r="F142" s="6">
        <f>(cumulative!F142-cumulative!F141)/10</f>
        <v>76201.009000000355</v>
      </c>
      <c r="G142">
        <f t="shared" si="4"/>
        <v>109.26378591395303</v>
      </c>
      <c r="H142">
        <f t="shared" si="5"/>
        <v>0.62393684314600029</v>
      </c>
    </row>
    <row r="143" spans="1:8" x14ac:dyDescent="0.25">
      <c r="A143" s="1">
        <v>41355</v>
      </c>
      <c r="B143" s="6">
        <f>cumulative!B143-cumulative!B142</f>
        <v>690392.86999998987</v>
      </c>
      <c r="C143" s="6">
        <f>(cumulative!C143-cumulative!C142)/10</f>
        <v>28956.619999999926</v>
      </c>
      <c r="D143" s="6">
        <f>(cumulative!D143-cumulative!D142)/10</f>
        <v>46545.749000000207</v>
      </c>
      <c r="E143" s="6">
        <f>(cumulative!E143-cumulative!E142)/10</f>
        <v>952</v>
      </c>
      <c r="F143" s="6">
        <f>(cumulative!F143-cumulative!F142)/10</f>
        <v>76454.368999999759</v>
      </c>
      <c r="G143">
        <f t="shared" si="4"/>
        <v>110.74038032866835</v>
      </c>
      <c r="H143">
        <f t="shared" si="5"/>
        <v>0.60880430521897777</v>
      </c>
    </row>
    <row r="144" spans="1:8" x14ac:dyDescent="0.25">
      <c r="A144" s="1">
        <v>41356</v>
      </c>
      <c r="B144" s="6">
        <f>cumulative!B144-cumulative!B143</f>
        <v>654373.82000000775</v>
      </c>
      <c r="C144" s="6">
        <f>(cumulative!C144-cumulative!C143)/10</f>
        <v>28217.619999999926</v>
      </c>
      <c r="D144" s="6">
        <f>(cumulative!D144-cumulative!D143)/10</f>
        <v>45027.95899999961</v>
      </c>
      <c r="E144" s="6">
        <f>(cumulative!E144-cumulative!E143)/10</f>
        <v>567.16000000000929</v>
      </c>
      <c r="F144" s="6">
        <f>(cumulative!F144-cumulative!F143)/10</f>
        <v>73812.73900000006</v>
      </c>
      <c r="G144">
        <f t="shared" si="4"/>
        <v>112.7990404628339</v>
      </c>
      <c r="H144">
        <f t="shared" si="5"/>
        <v>0.61002964542474947</v>
      </c>
    </row>
    <row r="145" spans="1:8" x14ac:dyDescent="0.25">
      <c r="A145" s="1">
        <v>41357</v>
      </c>
      <c r="B145" s="6">
        <f>cumulative!B145-cumulative!B144</f>
        <v>650591.84999999404</v>
      </c>
      <c r="C145" s="6">
        <f>(cumulative!C145-cumulative!C144)/10</f>
        <v>27848.570000000298</v>
      </c>
      <c r="D145" s="6">
        <f>(cumulative!D145-cumulative!D144)/10</f>
        <v>42578.192000000177</v>
      </c>
      <c r="E145" s="6">
        <f>(cumulative!E145-cumulative!E144)/10</f>
        <v>1254.1199999999953</v>
      </c>
      <c r="F145" s="6">
        <f>(cumulative!F145-cumulative!F144)/10</f>
        <v>71680.882000000769</v>
      </c>
      <c r="G145">
        <f t="shared" si="4"/>
        <v>110.17795873096387</v>
      </c>
      <c r="H145">
        <f t="shared" si="5"/>
        <v>0.59399648570172059</v>
      </c>
    </row>
    <row r="146" spans="1:8" x14ac:dyDescent="0.25">
      <c r="A146" s="1">
        <v>41358</v>
      </c>
      <c r="B146" s="6">
        <f>cumulative!B146-cumulative!B145</f>
        <v>620050.92000000179</v>
      </c>
      <c r="C146" s="6">
        <f>(cumulative!C146-cumulative!C145)/10</f>
        <v>27370.784999999778</v>
      </c>
      <c r="D146" s="6">
        <f>(cumulative!D146-cumulative!D145)/10</f>
        <v>41764.121999999879</v>
      </c>
      <c r="E146" s="6">
        <f>(cumulative!E146-cumulative!E145)/10</f>
        <v>1549.659999999986</v>
      </c>
      <c r="F146" s="6">
        <f>(cumulative!F146-cumulative!F145)/10</f>
        <v>70684.567000000185</v>
      </c>
      <c r="G146">
        <f t="shared" si="4"/>
        <v>113.99800358331856</v>
      </c>
      <c r="H146">
        <f t="shared" si="5"/>
        <v>0.59085205968651922</v>
      </c>
    </row>
    <row r="147" spans="1:8" x14ac:dyDescent="0.25">
      <c r="A147" s="1">
        <v>41359</v>
      </c>
      <c r="B147" s="6">
        <f>cumulative!B147-cumulative!B146</f>
        <v>571111.44399999082</v>
      </c>
      <c r="C147" s="6">
        <f>(cumulative!C147-cumulative!C146)/10</f>
        <v>26447.065000000224</v>
      </c>
      <c r="D147" s="6">
        <f>(cumulative!D147-cumulative!D146)/10</f>
        <v>38149.307999999823</v>
      </c>
      <c r="E147" s="6">
        <f>(cumulative!E147-cumulative!E146)/10</f>
        <v>1128.6700000000187</v>
      </c>
      <c r="F147" s="6">
        <f>(cumulative!F147-cumulative!F146)/10</f>
        <v>65725.042999999219</v>
      </c>
      <c r="G147">
        <f t="shared" si="4"/>
        <v>115.08269303740353</v>
      </c>
      <c r="H147">
        <f t="shared" si="5"/>
        <v>0.58043793139854283</v>
      </c>
    </row>
    <row r="148" spans="1:8" x14ac:dyDescent="0.25">
      <c r="A148" s="1">
        <v>41360</v>
      </c>
      <c r="B148" s="6">
        <f>cumulative!B148-cumulative!B147</f>
        <v>582658.31600001454</v>
      </c>
      <c r="C148" s="6">
        <f>(cumulative!C148-cumulative!C147)/10</f>
        <v>26183.679999999702</v>
      </c>
      <c r="D148" s="6">
        <f>(cumulative!D148-cumulative!D147)/10</f>
        <v>34498.360999999939</v>
      </c>
      <c r="E148" s="6">
        <f>(cumulative!E148-cumulative!E147)/10</f>
        <v>1461.0699999999954</v>
      </c>
      <c r="F148" s="6">
        <f>(cumulative!F148-cumulative!F147)/10</f>
        <v>62143.110999999939</v>
      </c>
      <c r="G148">
        <f t="shared" si="4"/>
        <v>106.65446505014508</v>
      </c>
      <c r="H148">
        <f t="shared" si="5"/>
        <v>0.55514377128624881</v>
      </c>
    </row>
    <row r="149" spans="1:8" x14ac:dyDescent="0.25">
      <c r="A149" s="1">
        <v>41361</v>
      </c>
      <c r="B149" s="6">
        <f>cumulative!B149-cumulative!B148</f>
        <v>570727.72999998927</v>
      </c>
      <c r="C149" s="6">
        <f>(cumulative!C149-cumulative!C148)/10</f>
        <v>24585.920000000297</v>
      </c>
      <c r="D149" s="6">
        <f>(cumulative!D149-cumulative!D148)/10</f>
        <v>34818.345000000299</v>
      </c>
      <c r="E149" s="6">
        <f>(cumulative!E149-cumulative!E148)/10</f>
        <v>1023.6449999999953</v>
      </c>
      <c r="F149" s="6">
        <f>(cumulative!F149-cumulative!F148)/10</f>
        <v>60427.909999999407</v>
      </c>
      <c r="G149">
        <f t="shared" si="4"/>
        <v>105.87869981365816</v>
      </c>
      <c r="H149">
        <f t="shared" si="5"/>
        <v>0.57619641321370607</v>
      </c>
    </row>
    <row r="150" spans="1:8" x14ac:dyDescent="0.25">
      <c r="A150" s="1">
        <v>41362</v>
      </c>
      <c r="B150" s="6">
        <f>cumulative!B150-cumulative!B149</f>
        <v>525217.24000000954</v>
      </c>
      <c r="C150" s="6">
        <f>(cumulative!C150-cumulative!C149)/10</f>
        <v>26588.534999999778</v>
      </c>
      <c r="D150" s="6">
        <f>(cumulative!D150-cumulative!D149)/10</f>
        <v>35093.721999999878</v>
      </c>
      <c r="E150" s="6">
        <f>(cumulative!E150-cumulative!E149)/10</f>
        <v>933</v>
      </c>
      <c r="F150" s="6">
        <f>(cumulative!F150-cumulative!F149)/10</f>
        <v>62615.257000000776</v>
      </c>
      <c r="G150">
        <f t="shared" si="4"/>
        <v>119.21782498990254</v>
      </c>
      <c r="H150">
        <f t="shared" si="5"/>
        <v>0.56046598994234653</v>
      </c>
    </row>
    <row r="151" spans="1:8" x14ac:dyDescent="0.25">
      <c r="A151" s="1">
        <v>41363</v>
      </c>
      <c r="B151" s="6">
        <f>cumulative!B151-cumulative!B150</f>
        <v>480395.40999999642</v>
      </c>
      <c r="C151" s="6">
        <f>(cumulative!C151-cumulative!C150)/10</f>
        <v>27231.265000000225</v>
      </c>
      <c r="D151" s="6">
        <f>(cumulative!D151-cumulative!D150)/10</f>
        <v>33728.435999999943</v>
      </c>
      <c r="E151" s="6">
        <f>(cumulative!E151-cumulative!E150)/10</f>
        <v>762.9</v>
      </c>
      <c r="F151" s="6">
        <f>(cumulative!F151-cumulative!F150)/10</f>
        <v>61722.601000000534</v>
      </c>
      <c r="G151">
        <f t="shared" si="4"/>
        <v>128.48291160817087</v>
      </c>
      <c r="H151">
        <f t="shared" si="5"/>
        <v>0.54645195525703216</v>
      </c>
    </row>
    <row r="152" spans="1:8" x14ac:dyDescent="0.25">
      <c r="A152" s="1">
        <v>41364</v>
      </c>
      <c r="B152" s="6">
        <f>cumulative!B152-cumulative!B151</f>
        <v>448142.3900000006</v>
      </c>
      <c r="C152" s="6">
        <f>(cumulative!C152-cumulative!C151)/10</f>
        <v>21866.434999999776</v>
      </c>
      <c r="D152" s="6">
        <f>(cumulative!D152-cumulative!D151)/10</f>
        <v>30972.363000000267</v>
      </c>
      <c r="E152" s="6">
        <f>(cumulative!E152-cumulative!E151)/10</f>
        <v>759.27600000000098</v>
      </c>
      <c r="F152" s="6">
        <f>(cumulative!F152-cumulative!F151)/10</f>
        <v>53598.073999999462</v>
      </c>
      <c r="G152">
        <f t="shared" si="4"/>
        <v>119.60054481790797</v>
      </c>
      <c r="H152">
        <f t="shared" si="5"/>
        <v>0.57786335755274676</v>
      </c>
    </row>
    <row r="153" spans="1:8" x14ac:dyDescent="0.25">
      <c r="A153" s="1">
        <v>41365</v>
      </c>
      <c r="B153" s="6">
        <f>cumulative!B153-cumulative!B152</f>
        <v>393956.48000000417</v>
      </c>
      <c r="C153" s="6">
        <f>(cumulative!C153-cumulative!C152)/10</f>
        <v>22559.23500000015</v>
      </c>
      <c r="D153" s="6">
        <f>(cumulative!D153-cumulative!D152)/10</f>
        <v>17887.360999999939</v>
      </c>
      <c r="E153" s="6">
        <f>(cumulative!E153-cumulative!E152)/10</f>
        <v>758.1699999999953</v>
      </c>
      <c r="F153" s="6">
        <f>(cumulative!F153-cumulative!F152)/10</f>
        <v>41204.765999999639</v>
      </c>
      <c r="G153">
        <f t="shared" si="4"/>
        <v>104.59217728821012</v>
      </c>
      <c r="H153">
        <f t="shared" si="5"/>
        <v>0.43410903000881246</v>
      </c>
    </row>
    <row r="154" spans="1:8" x14ac:dyDescent="0.25">
      <c r="A154" s="1">
        <v>41366</v>
      </c>
      <c r="B154" s="6">
        <f>cumulative!B154-cumulative!B153</f>
        <v>376854.3900000006</v>
      </c>
      <c r="C154" s="6">
        <f>(cumulative!C154-cumulative!C153)/10</f>
        <v>23769.255000000074</v>
      </c>
      <c r="D154" s="6">
        <f>(cumulative!D154-cumulative!D153)/10</f>
        <v>16505.294999999554</v>
      </c>
      <c r="E154" s="6">
        <f>(cumulative!E154-cumulative!E153)/10</f>
        <v>841.35</v>
      </c>
      <c r="F154" s="6">
        <f>(cumulative!F154-cumulative!F153)/10</f>
        <v>41115.9</v>
      </c>
      <c r="G154">
        <f t="shared" si="4"/>
        <v>109.10288188496341</v>
      </c>
      <c r="H154">
        <f t="shared" si="5"/>
        <v>0.40143338708381804</v>
      </c>
    </row>
    <row r="155" spans="1:8" x14ac:dyDescent="0.25">
      <c r="A155" s="1">
        <v>41367</v>
      </c>
      <c r="B155" s="6">
        <f>cumulative!B155-cumulative!B154</f>
        <v>359631.6400000006</v>
      </c>
      <c r="C155" s="6">
        <f>(cumulative!C155-cumulative!C154)/10</f>
        <v>29684.534999999778</v>
      </c>
      <c r="D155" s="6">
        <f>(cumulative!D155-cumulative!D154)/10</f>
        <v>11969.59299999997</v>
      </c>
      <c r="E155" s="6">
        <f>(cumulative!E155-cumulative!E154)/10</f>
        <v>715.8300000000047</v>
      </c>
      <c r="F155" s="6">
        <f>(cumulative!F155-cumulative!F154)/10</f>
        <v>42369.957999999824</v>
      </c>
      <c r="G155">
        <f t="shared" si="4"/>
        <v>117.81487857964819</v>
      </c>
      <c r="H155">
        <f t="shared" si="5"/>
        <v>0.28250188494404499</v>
      </c>
    </row>
    <row r="156" spans="1:8" x14ac:dyDescent="0.25">
      <c r="A156" s="1">
        <v>41368</v>
      </c>
      <c r="B156" s="6">
        <f>cumulative!B156-cumulative!B155</f>
        <v>321216.6099999994</v>
      </c>
      <c r="C156" s="6">
        <f>(cumulative!C156-cumulative!C155)/10</f>
        <v>18050.815000000224</v>
      </c>
      <c r="D156" s="6">
        <f>(cumulative!D156-cumulative!D155)/10</f>
        <v>20278.378000000121</v>
      </c>
      <c r="E156" s="6">
        <f>(cumulative!E156-cumulative!E155)/10</f>
        <v>749.07399999999905</v>
      </c>
      <c r="F156" s="6">
        <f>(cumulative!F156-cumulative!F155)/10</f>
        <v>39078.267000000182</v>
      </c>
      <c r="G156">
        <f t="shared" si="4"/>
        <v>121.65705565475039</v>
      </c>
      <c r="H156">
        <f t="shared" si="5"/>
        <v>0.5189170236233871</v>
      </c>
    </row>
    <row r="157" spans="1:8" x14ac:dyDescent="0.25">
      <c r="A157" s="1">
        <v>41369</v>
      </c>
      <c r="B157" s="6">
        <f>cumulative!B157-cumulative!B156</f>
        <v>275093.04999999702</v>
      </c>
      <c r="C157" s="6">
        <f>(cumulative!C157-cumulative!C156)/10</f>
        <v>24071.164999999852</v>
      </c>
      <c r="D157" s="6">
        <f>(cumulative!D157-cumulative!D156)/10</f>
        <v>10677.355000000447</v>
      </c>
      <c r="E157" s="6">
        <f>(cumulative!E157-cumulative!E156)/10</f>
        <v>602.88999999999066</v>
      </c>
      <c r="F157" s="6">
        <f>(cumulative!F157-cumulative!F156)/10</f>
        <v>35351.410000000891</v>
      </c>
      <c r="G157">
        <f t="shared" si="4"/>
        <v>128.50709968863728</v>
      </c>
      <c r="H157">
        <f t="shared" si="5"/>
        <v>0.30203477032458331</v>
      </c>
    </row>
    <row r="158" spans="1:8" x14ac:dyDescent="0.25">
      <c r="A158" s="1">
        <v>41370</v>
      </c>
      <c r="B158" s="6">
        <f>cumulative!B158-cumulative!B157</f>
        <v>246527.70000000298</v>
      </c>
      <c r="C158" s="6">
        <f>(cumulative!C158-cumulative!C157)/10</f>
        <v>23975.525000000001</v>
      </c>
      <c r="D158" s="6">
        <f>(cumulative!D158-cumulative!D157)/10</f>
        <v>9603.5759999997917</v>
      </c>
      <c r="E158" s="6">
        <f>(cumulative!E158-cumulative!E157)/10</f>
        <v>765.77000000001863</v>
      </c>
      <c r="F158" s="6">
        <f>(cumulative!F158-cumulative!F157)/10</f>
        <v>34344.870999999344</v>
      </c>
      <c r="G158">
        <f t="shared" si="4"/>
        <v>139.3144502625828</v>
      </c>
      <c r="H158">
        <f t="shared" si="5"/>
        <v>0.27962183931335699</v>
      </c>
    </row>
    <row r="159" spans="1:8" x14ac:dyDescent="0.25">
      <c r="A159" s="1">
        <v>41371</v>
      </c>
      <c r="B159" s="6">
        <f>cumulative!B159-cumulative!B158</f>
        <v>215522.25</v>
      </c>
      <c r="C159" s="6">
        <f>(cumulative!C159-cumulative!C158)/10</f>
        <v>22108.910000000149</v>
      </c>
      <c r="D159" s="6">
        <f>(cumulative!D159-cumulative!D158)/10</f>
        <v>3658.2249999999999</v>
      </c>
      <c r="E159" s="6">
        <f>(cumulative!E159-cumulative!E158)/10</f>
        <v>750.21999999999537</v>
      </c>
      <c r="F159" s="6">
        <f>(cumulative!F159-cumulative!F158)/10</f>
        <v>26517.354999999701</v>
      </c>
      <c r="G159">
        <f t="shared" si="4"/>
        <v>123.03766780459884</v>
      </c>
      <c r="H159">
        <f t="shared" si="5"/>
        <v>0.13795587832949557</v>
      </c>
    </row>
    <row r="160" spans="1:8" x14ac:dyDescent="0.25">
      <c r="A160" s="1">
        <v>41372</v>
      </c>
      <c r="B160" s="6">
        <f>cumulative!B160-cumulative!B159</f>
        <v>178529.00999999046</v>
      </c>
      <c r="C160" s="6">
        <f>(cumulative!C160-cumulative!C159)/10</f>
        <v>23190.519999999924</v>
      </c>
      <c r="D160" s="6">
        <f>(cumulative!D160-cumulative!D159)/10</f>
        <v>-209.39299999997019</v>
      </c>
      <c r="E160" s="6">
        <f>(cumulative!E160-cumulative!E159)/10</f>
        <v>634.21999999999537</v>
      </c>
      <c r="F160" s="6">
        <f>(cumulative!F160-cumulative!F159)/10</f>
        <v>23615.346999999882</v>
      </c>
      <c r="G160">
        <f t="shared" si="4"/>
        <v>132.27736489437285</v>
      </c>
      <c r="H160">
        <f t="shared" si="5"/>
        <v>-8.8668186836285412E-3</v>
      </c>
    </row>
    <row r="161" spans="1:8" x14ac:dyDescent="0.25">
      <c r="A161" s="1">
        <v>41373</v>
      </c>
      <c r="B161" s="6">
        <f>cumulative!B161-cumulative!B160</f>
        <v>150944.13000001013</v>
      </c>
      <c r="C161" s="6">
        <f>(cumulative!C161-cumulative!C160)/10</f>
        <v>19441.069999999927</v>
      </c>
      <c r="D161" s="6">
        <f>(cumulative!D161-cumulative!D160)/10</f>
        <v>-141.1969999998808</v>
      </c>
      <c r="E161" s="6">
        <f>(cumulative!E161-cumulative!E160)/10</f>
        <v>634.08999999999071</v>
      </c>
      <c r="F161" s="6">
        <f>(cumulative!F161-cumulative!F160)/10</f>
        <v>19933.963000001015</v>
      </c>
      <c r="G161">
        <f t="shared" si="4"/>
        <v>132.06186288926688</v>
      </c>
      <c r="H161">
        <f t="shared" si="5"/>
        <v>-7.0832377886862544E-3</v>
      </c>
    </row>
    <row r="162" spans="1:8" x14ac:dyDescent="0.25">
      <c r="A162" s="1">
        <v>41374</v>
      </c>
      <c r="B162" s="6">
        <f>cumulative!B162-cumulative!B161</f>
        <v>113966.32999999821</v>
      </c>
      <c r="C162" s="6">
        <f>(cumulative!C162-cumulative!C161)/10</f>
        <v>18713.460000000148</v>
      </c>
      <c r="D162" s="6">
        <f>(cumulative!D162-cumulative!D161)/10</f>
        <v>-2733.1700000002979</v>
      </c>
      <c r="E162" s="6">
        <f>(cumulative!E162-cumulative!E161)/10</f>
        <v>772.3300000000047</v>
      </c>
      <c r="F162" s="6">
        <f>(cumulative!F162-cumulative!F161)/10</f>
        <v>16752.619999998809</v>
      </c>
      <c r="G162">
        <f t="shared" si="4"/>
        <v>146.99622248078947</v>
      </c>
      <c r="H162">
        <f t="shared" si="5"/>
        <v>-0.16314880896244841</v>
      </c>
    </row>
    <row r="163" spans="1:8" x14ac:dyDescent="0.25">
      <c r="A163" s="1">
        <v>41375</v>
      </c>
      <c r="B163" s="6">
        <f>cumulative!B163-cumulative!B162</f>
        <v>83410.280000001192</v>
      </c>
      <c r="C163" s="6">
        <f>(cumulative!C163-cumulative!C162)/10</f>
        <v>17476.900000000001</v>
      </c>
      <c r="D163" s="6">
        <f>(cumulative!D163-cumulative!D162)/10</f>
        <v>-4487.072999999672</v>
      </c>
      <c r="E163" s="6">
        <f>(cumulative!E163-cumulative!E162)/10</f>
        <v>339.65600000000558</v>
      </c>
      <c r="F163" s="6">
        <f>(cumulative!F163-cumulative!F162)/10</f>
        <v>13329.483000001312</v>
      </c>
      <c r="G163">
        <f t="shared" si="4"/>
        <v>159.80623731272837</v>
      </c>
      <c r="H163">
        <f t="shared" si="5"/>
        <v>-0.33662768465957987</v>
      </c>
    </row>
    <row r="164" spans="1:8" x14ac:dyDescent="0.25">
      <c r="A164" s="1">
        <v>41376</v>
      </c>
      <c r="B164" s="6">
        <f>cumulative!B164-cumulative!B163</f>
        <v>54079.919999986887</v>
      </c>
      <c r="C164" s="6">
        <f>(cumulative!C164-cumulative!C163)/10</f>
        <v>16615.459999999777</v>
      </c>
      <c r="D164" s="6">
        <f>(cumulative!D164-cumulative!D163)/10</f>
        <v>-7112.9760000005363</v>
      </c>
      <c r="E164" s="6">
        <f>(cumulative!E164-cumulative!E163)/10</f>
        <v>723.61000000000934</v>
      </c>
      <c r="F164" s="6">
        <f>(cumulative!F164-cumulative!F163)/10</f>
        <v>10226.093999999761</v>
      </c>
      <c r="G164">
        <f t="shared" si="4"/>
        <v>189.09225457438254</v>
      </c>
      <c r="H164">
        <f t="shared" si="5"/>
        <v>-0.69557115356075372</v>
      </c>
    </row>
    <row r="165" spans="1:8" x14ac:dyDescent="0.25">
      <c r="A165" s="1">
        <v>41377</v>
      </c>
      <c r="B165" s="6">
        <f>cumulative!B165-cumulative!B164</f>
        <v>30580.580000013113</v>
      </c>
      <c r="C165" s="6">
        <f>(cumulative!C165-cumulative!C164)/10</f>
        <v>14973.55</v>
      </c>
      <c r="D165" s="6">
        <f>(cumulative!D165-cumulative!D164)/10</f>
        <v>-9713.7059999994926</v>
      </c>
      <c r="E165" s="6">
        <f>(cumulative!E165-cumulative!E164)/10</f>
        <v>1041.1651999999769</v>
      </c>
      <c r="F165" s="6">
        <f>(cumulative!F165-cumulative!F164)/10</f>
        <v>6301.0092000007626</v>
      </c>
      <c r="G165">
        <f t="shared" si="4"/>
        <v>206.04609853698202</v>
      </c>
      <c r="H165">
        <f t="shared" si="5"/>
        <v>-1.5416111438145998</v>
      </c>
    </row>
    <row r="166" spans="1:8" x14ac:dyDescent="0.25">
      <c r="A166" s="1">
        <v>41378</v>
      </c>
      <c r="B166" s="6">
        <f>cumulative!B166-cumulative!B165</f>
        <v>9977.309999987483</v>
      </c>
      <c r="C166" s="6">
        <f>(cumulative!C166-cumulative!C165)/10</f>
        <v>13847.4</v>
      </c>
      <c r="D166" s="6">
        <f>(cumulative!D166-cumulative!D165)/10</f>
        <v>-14276.287000000477</v>
      </c>
      <c r="E166" s="6">
        <f>(cumulative!E166-cumulative!E165)/10</f>
        <v>709.71999999999537</v>
      </c>
      <c r="F166" s="6">
        <f>(cumulative!F166-cumulative!F165)/10</f>
        <v>280.8329999998212</v>
      </c>
      <c r="G166">
        <f t="shared" si="4"/>
        <v>28.147165919488671</v>
      </c>
      <c r="H166">
        <f t="shared" si="5"/>
        <v>-50.835503662352949</v>
      </c>
    </row>
    <row r="167" spans="1:8" x14ac:dyDescent="0.25">
      <c r="A167" s="1">
        <v>41379</v>
      </c>
      <c r="B167" s="6">
        <f>cumulative!B167-cumulative!B166</f>
        <v>9279.1700000017881</v>
      </c>
      <c r="C167" s="6">
        <f>(cumulative!C167-cumulative!C166)/10</f>
        <v>13112.15</v>
      </c>
      <c r="D167" s="6">
        <f>(cumulative!D167-cumulative!D166)/10</f>
        <v>-13741.890999999643</v>
      </c>
      <c r="E167" s="6">
        <f>(cumulative!E167-cumulative!E166)/10</f>
        <v>667.28000000000463</v>
      </c>
      <c r="F167" s="6">
        <f>(cumulative!F167-cumulative!F166)/10</f>
        <v>37.539000000059602</v>
      </c>
      <c r="G167">
        <f t="shared" si="4"/>
        <v>4.0455126913347179</v>
      </c>
      <c r="H167">
        <f t="shared" si="5"/>
        <v>-366.06971416334545</v>
      </c>
    </row>
    <row r="168" spans="1:8" x14ac:dyDescent="0.25">
      <c r="A168" s="1">
        <v>41380</v>
      </c>
      <c r="B168" s="6">
        <f>cumulative!B168-cumulative!B167</f>
        <v>16396.170000001788</v>
      </c>
      <c r="C168" s="6">
        <f>(cumulative!C168-cumulative!C167)/10</f>
        <v>16468.75</v>
      </c>
      <c r="D168" s="6">
        <f>(cumulative!D168-cumulative!D167)/10</f>
        <v>-16329.950999999792</v>
      </c>
      <c r="E168" s="6">
        <f>(cumulative!E168-cumulative!E167)/10</f>
        <v>691.01999999999532</v>
      </c>
      <c r="F168" s="6">
        <f>(cumulative!F168-cumulative!F167)/10</f>
        <v>829.81899999976156</v>
      </c>
      <c r="G168">
        <f t="shared" si="4"/>
        <v>50.61053892461905</v>
      </c>
      <c r="H168">
        <f t="shared" si="5"/>
        <v>-19.678931188614005</v>
      </c>
    </row>
    <row r="169" spans="1:8" x14ac:dyDescent="0.25">
      <c r="A169" s="1">
        <v>41381</v>
      </c>
      <c r="B169" s="6">
        <f>cumulative!B169-cumulative!B168</f>
        <v>27929.680000007153</v>
      </c>
      <c r="C169" s="6">
        <f>(cumulative!C169-cumulative!C168)/10</f>
        <v>18426.424999999999</v>
      </c>
      <c r="D169" s="6">
        <f>(cumulative!D169-cumulative!D168)/10</f>
        <v>-18410.382000000031</v>
      </c>
      <c r="E169" s="6">
        <f>(cumulative!E169-cumulative!E168)/10</f>
        <v>1188.3</v>
      </c>
      <c r="F169" s="6">
        <f>(cumulative!F169-cumulative!F168)/10</f>
        <v>1204.3429999992252</v>
      </c>
      <c r="G169">
        <f t="shared" si="4"/>
        <v>43.120544166596851</v>
      </c>
      <c r="H169">
        <f t="shared" si="5"/>
        <v>-15.286660029586152</v>
      </c>
    </row>
    <row r="170" spans="1:8" x14ac:dyDescent="0.25">
      <c r="A170" s="1">
        <v>41382</v>
      </c>
      <c r="B170" s="6">
        <f>cumulative!B170-cumulative!B169</f>
        <v>33759.949999988079</v>
      </c>
      <c r="C170" s="6">
        <f>(cumulative!C170-cumulative!C169)/10</f>
        <v>14162.090000000224</v>
      </c>
      <c r="D170" s="6">
        <f>(cumulative!D170-cumulative!D169)/10</f>
        <v>-10542.683000000567</v>
      </c>
      <c r="E170" s="6">
        <f>(cumulative!E170-cumulative!E169)/10</f>
        <v>552.59480000000917</v>
      </c>
      <c r="F170" s="6">
        <f>(cumulative!F170-cumulative!F169)/10</f>
        <v>4172.0018000006676</v>
      </c>
      <c r="G170">
        <f t="shared" si="4"/>
        <v>123.57843539466559</v>
      </c>
      <c r="H170">
        <f t="shared" si="5"/>
        <v>-2.5270082577622279</v>
      </c>
    </row>
    <row r="171" spans="1:8" x14ac:dyDescent="0.25">
      <c r="A171" s="1">
        <v>41383</v>
      </c>
      <c r="B171" s="6">
        <f>cumulative!B171-cumulative!B170</f>
        <v>49738.330000013113</v>
      </c>
      <c r="C171" s="6">
        <f>(cumulative!C171-cumulative!C170)/10</f>
        <v>14790.1</v>
      </c>
      <c r="D171" s="6">
        <f>(cumulative!D171-cumulative!D170)/10</f>
        <v>-11333.765999999643</v>
      </c>
      <c r="E171" s="6">
        <f>(cumulative!E171-cumulative!E170)/10</f>
        <v>482.74000000001399</v>
      </c>
      <c r="F171" s="6">
        <f>(cumulative!F171-cumulative!F170)/10</f>
        <v>3939.0739999994635</v>
      </c>
      <c r="G171">
        <f t="shared" si="4"/>
        <v>79.195944053578501</v>
      </c>
      <c r="H171">
        <f t="shared" si="5"/>
        <v>-2.8772665860050322</v>
      </c>
    </row>
    <row r="172" spans="1:8" x14ac:dyDescent="0.25">
      <c r="A172" s="1">
        <v>41384</v>
      </c>
      <c r="B172" s="6">
        <f>cumulative!B172-cumulative!B171</f>
        <v>59698.869999989867</v>
      </c>
      <c r="C172" s="6">
        <f>(cumulative!C172-cumulative!C171)/10</f>
        <v>16550.150000000001</v>
      </c>
      <c r="D172" s="6">
        <f>(cumulative!D172-cumulative!D171)/10</f>
        <v>-11430.617000000178</v>
      </c>
      <c r="E172" s="6">
        <f>(cumulative!E172-cumulative!E171)/10</f>
        <v>637.13000000000466</v>
      </c>
      <c r="F172" s="6">
        <f>(cumulative!F172-cumulative!F171)/10</f>
        <v>5756.662999999523</v>
      </c>
      <c r="G172">
        <f t="shared" si="4"/>
        <v>96.428341105962318</v>
      </c>
      <c r="H172">
        <f t="shared" si="5"/>
        <v>-1.9856324749253389</v>
      </c>
    </row>
    <row r="173" spans="1:8" x14ac:dyDescent="0.25">
      <c r="A173" s="1">
        <v>41385</v>
      </c>
      <c r="B173" s="6">
        <f>cumulative!B173-cumulative!B172</f>
        <v>50846.260000005364</v>
      </c>
      <c r="C173" s="6">
        <f>(cumulative!C173-cumulative!C172)/10</f>
        <v>16841.900000000001</v>
      </c>
      <c r="D173" s="6">
        <f>(cumulative!D173-cumulative!D172)/10</f>
        <v>-11903.460999999941</v>
      </c>
      <c r="E173" s="6">
        <f>(cumulative!E173-cumulative!E172)/10</f>
        <v>502.80999999998602</v>
      </c>
      <c r="F173" s="6">
        <f>(cumulative!F173-cumulative!F172)/10</f>
        <v>5441.2490000009539</v>
      </c>
      <c r="G173">
        <f t="shared" si="4"/>
        <v>107.01375086388614</v>
      </c>
      <c r="H173">
        <f t="shared" si="5"/>
        <v>-2.1876339421331124</v>
      </c>
    </row>
    <row r="174" spans="1:8" x14ac:dyDescent="0.25">
      <c r="A174" s="1">
        <v>41386</v>
      </c>
      <c r="B174" s="6">
        <f>cumulative!B174-cumulative!B173</f>
        <v>65156.420000001788</v>
      </c>
      <c r="C174" s="6">
        <f>(cumulative!C174-cumulative!C173)/10</f>
        <v>16724.125</v>
      </c>
      <c r="D174" s="6">
        <f>(cumulative!D174-cumulative!D173)/10</f>
        <v>-10718.193999999761</v>
      </c>
      <c r="E174" s="6">
        <f>(cumulative!E174-cumulative!E173)/10</f>
        <v>458.15</v>
      </c>
      <c r="F174" s="6">
        <f>(cumulative!F174-cumulative!F173)/10</f>
        <v>6464.0809999987487</v>
      </c>
      <c r="G174">
        <f t="shared" si="4"/>
        <v>99.208658179785985</v>
      </c>
      <c r="H174">
        <f t="shared" si="5"/>
        <v>-1.6581156702711237</v>
      </c>
    </row>
    <row r="175" spans="1:8" x14ac:dyDescent="0.25">
      <c r="A175" s="1">
        <v>41387</v>
      </c>
      <c r="B175" s="6">
        <f>cumulative!B175-cumulative!B174</f>
        <v>54087.54999999702</v>
      </c>
      <c r="C175" s="6">
        <f>(cumulative!C175-cumulative!C174)/10</f>
        <v>15639.35</v>
      </c>
      <c r="D175" s="6">
        <f>(cumulative!D175-cumulative!D174)/10</f>
        <v>-10358.531000000239</v>
      </c>
      <c r="E175" s="6">
        <f>(cumulative!E175-cumulative!E174)/10</f>
        <v>99.64000000001397</v>
      </c>
      <c r="F175" s="6">
        <f>(cumulative!F175-cumulative!F174)/10</f>
        <v>5380.4590000003573</v>
      </c>
      <c r="G175">
        <f t="shared" si="4"/>
        <v>99.476848184113607</v>
      </c>
      <c r="H175">
        <f t="shared" si="5"/>
        <v>-1.9252132578279197</v>
      </c>
    </row>
    <row r="176" spans="1:8" x14ac:dyDescent="0.25">
      <c r="A176" s="1">
        <v>41388</v>
      </c>
      <c r="B176" s="6">
        <f>cumulative!B176-cumulative!B175</f>
        <v>47445.129999995232</v>
      </c>
      <c r="C176" s="6">
        <f>(cumulative!C176-cumulative!C175)/10</f>
        <v>15634.2</v>
      </c>
      <c r="D176" s="6">
        <f>(cumulative!D176-cumulative!D175)/10</f>
        <v>-12151.056000000239</v>
      </c>
      <c r="E176" s="6">
        <f>(cumulative!E176-cumulative!E175)/10</f>
        <v>454.31999999999533</v>
      </c>
      <c r="F176" s="6">
        <f>(cumulative!F176-cumulative!F175)/10</f>
        <v>3937.4640000000595</v>
      </c>
      <c r="G176">
        <f t="shared" si="4"/>
        <v>82.98984532238515</v>
      </c>
      <c r="H176">
        <f t="shared" si="5"/>
        <v>-3.0860106911453808</v>
      </c>
    </row>
    <row r="177" spans="1:8" x14ac:dyDescent="0.25">
      <c r="A177" s="1">
        <v>41389</v>
      </c>
      <c r="B177" s="6">
        <f>cumulative!B177-cumulative!B176</f>
        <v>53703.680000007153</v>
      </c>
      <c r="C177" s="6">
        <f>(cumulative!C177-cumulative!C176)/10</f>
        <v>15880.45</v>
      </c>
      <c r="D177" s="6">
        <f>(cumulative!D177-cumulative!D176)/10</f>
        <v>-12307.281999999284</v>
      </c>
      <c r="E177" s="6">
        <f>(cumulative!E177-cumulative!E176)/10</f>
        <v>749.98999999999069</v>
      </c>
      <c r="F177" s="6">
        <f>(cumulative!F177-cumulative!F176)/10</f>
        <v>4323.1579999998212</v>
      </c>
      <c r="G177">
        <f t="shared" si="4"/>
        <v>80.50021897939294</v>
      </c>
      <c r="H177">
        <f t="shared" si="5"/>
        <v>-2.8468267872698139</v>
      </c>
    </row>
    <row r="178" spans="1:8" x14ac:dyDescent="0.25">
      <c r="A178" s="1">
        <v>41390</v>
      </c>
      <c r="B178" s="6">
        <f>cumulative!B178-cumulative!B177</f>
        <v>46112.870000004768</v>
      </c>
      <c r="C178" s="6">
        <f>(cumulative!C178-cumulative!C177)/10</f>
        <v>16415.7</v>
      </c>
      <c r="D178" s="6">
        <f>(cumulative!D178-cumulative!D177)/10</f>
        <v>-12439.73900000006</v>
      </c>
      <c r="E178" s="6">
        <f>(cumulative!E178-cumulative!E177)/10</f>
        <v>845.98000000000468</v>
      </c>
      <c r="F178" s="6">
        <f>(cumulative!F178-cumulative!F177)/10</f>
        <v>4821.9409999996424</v>
      </c>
      <c r="G178">
        <f t="shared" si="4"/>
        <v>104.56822574693668</v>
      </c>
      <c r="H178">
        <f t="shared" si="5"/>
        <v>-2.5798198277417708</v>
      </c>
    </row>
    <row r="179" spans="1:8" x14ac:dyDescent="0.25">
      <c r="A179" s="1">
        <v>41391</v>
      </c>
      <c r="B179" s="6">
        <f>cumulative!B179-cumulative!B178</f>
        <v>46203.659999996424</v>
      </c>
      <c r="C179" s="6">
        <f>(cumulative!C179-cumulative!C178)/10</f>
        <v>15234.174999999999</v>
      </c>
      <c r="D179" s="6">
        <f>(cumulative!D179-cumulative!D178)/10</f>
        <v>-12487.71799999997</v>
      </c>
      <c r="E179" s="6">
        <f>(cumulative!E179-cumulative!E178)/10</f>
        <v>663.2</v>
      </c>
      <c r="F179" s="6">
        <f>(cumulative!F179-cumulative!F178)/10</f>
        <v>3409.657000000775</v>
      </c>
      <c r="G179">
        <f t="shared" si="4"/>
        <v>73.79625337042647</v>
      </c>
      <c r="H179">
        <f t="shared" si="5"/>
        <v>-3.6624557836747602</v>
      </c>
    </row>
    <row r="180" spans="1:8" x14ac:dyDescent="0.25">
      <c r="A180" s="1">
        <v>41392</v>
      </c>
      <c r="B180" s="6">
        <f>cumulative!B180-cumulative!B179</f>
        <v>50562.129999995232</v>
      </c>
      <c r="C180" s="6">
        <f>(cumulative!C180-cumulative!C179)/10</f>
        <v>15676.6</v>
      </c>
      <c r="D180" s="6">
        <f>(cumulative!D180-cumulative!D179)/10</f>
        <v>-12381.808000000567</v>
      </c>
      <c r="E180" s="6">
        <f>(cumulative!E180-cumulative!E179)/10</f>
        <v>787.33999999999071</v>
      </c>
      <c r="F180" s="6">
        <f>(cumulative!F180-cumulative!F179)/10</f>
        <v>4082.1319999992847</v>
      </c>
      <c r="G180">
        <f t="shared" si="4"/>
        <v>80.734969037096931</v>
      </c>
      <c r="H180">
        <f t="shared" si="5"/>
        <v>-3.0331718817526565</v>
      </c>
    </row>
    <row r="181" spans="1:8" x14ac:dyDescent="0.25">
      <c r="A181" s="1">
        <v>41393</v>
      </c>
      <c r="B181" s="6">
        <f>cumulative!B181-cumulative!B180</f>
        <v>45675.909999996424</v>
      </c>
      <c r="C181" s="6">
        <f>(cumulative!C181-cumulative!C180)/10</f>
        <v>15620.7</v>
      </c>
      <c r="D181" s="6">
        <f>(cumulative!D181-cumulative!D180)/10</f>
        <v>-11837.668999999762</v>
      </c>
      <c r="E181" s="6">
        <f>(cumulative!E181-cumulative!E180)/10</f>
        <v>753.43000000000461</v>
      </c>
      <c r="F181" s="6">
        <f>(cumulative!F181-cumulative!F180)/10</f>
        <v>4536.4609999999402</v>
      </c>
      <c r="G181">
        <f t="shared" si="4"/>
        <v>99.318459117733951</v>
      </c>
      <c r="H181">
        <f t="shared" si="5"/>
        <v>-2.6094501859488966</v>
      </c>
    </row>
    <row r="182" spans="1:8" x14ac:dyDescent="0.25">
      <c r="A182" s="1">
        <v>41394</v>
      </c>
      <c r="B182" s="6">
        <f>cumulative!B182-cumulative!B181</f>
        <v>54742.550000011921</v>
      </c>
      <c r="C182" s="6">
        <f>(cumulative!C182-cumulative!C181)/10</f>
        <v>13929.25</v>
      </c>
      <c r="D182" s="6">
        <f>(cumulative!D182-cumulative!D181)/10</f>
        <v>-11061.789000000059</v>
      </c>
      <c r="E182" s="6">
        <f>(cumulative!E182-cumulative!E181)/10</f>
        <v>1008.9130000000121</v>
      </c>
      <c r="F182" s="6">
        <f>(cumulative!F182-cumulative!F181)/10</f>
        <v>3876.3740000009539</v>
      </c>
      <c r="G182">
        <f t="shared" si="4"/>
        <v>70.810987065821919</v>
      </c>
      <c r="H182">
        <f t="shared" si="5"/>
        <v>-2.8536433790953444</v>
      </c>
    </row>
    <row r="183" spans="1:8" x14ac:dyDescent="0.25">
      <c r="A183" s="1">
        <v>41395</v>
      </c>
      <c r="B183" s="6">
        <f>cumulative!B183-cumulative!B182</f>
        <v>47370.789999991655</v>
      </c>
      <c r="C183" s="6">
        <f>(cumulative!C183-cumulative!C182)/10</f>
        <v>14425.5</v>
      </c>
      <c r="D183" s="6">
        <f>(cumulative!D183-cumulative!D182)/10</f>
        <v>-11320.395000000299</v>
      </c>
      <c r="E183" s="6">
        <f>(cumulative!E183-cumulative!E182)/10</f>
        <v>821.40999999998598</v>
      </c>
      <c r="F183" s="6">
        <f>(cumulative!F183-cumulative!F182)/10</f>
        <v>3926.5149999991058</v>
      </c>
      <c r="G183">
        <f t="shared" si="4"/>
        <v>82.888949075998042</v>
      </c>
      <c r="H183">
        <f t="shared" si="5"/>
        <v>-2.8830642439931791</v>
      </c>
    </row>
    <row r="184" spans="1:8" x14ac:dyDescent="0.25">
      <c r="A184" s="1">
        <v>41396</v>
      </c>
      <c r="B184" s="6">
        <f>cumulative!B184-cumulative!B183</f>
        <v>35283.079999998212</v>
      </c>
      <c r="C184" s="6">
        <f>(cumulative!C184-cumulative!C183)/10</f>
        <v>14071.75</v>
      </c>
      <c r="D184" s="6">
        <f>(cumulative!D184-cumulative!D183)/10</f>
        <v>-12209.184999999405</v>
      </c>
      <c r="E184" s="6">
        <f>(cumulative!E184-cumulative!E183)/10</f>
        <v>815.86000000000934</v>
      </c>
      <c r="F184" s="6">
        <f>(cumulative!F184-cumulative!F183)/10</f>
        <v>2678.4250000000002</v>
      </c>
      <c r="G184">
        <f t="shared" si="4"/>
        <v>75.912448686456386</v>
      </c>
      <c r="H184">
        <f t="shared" si="5"/>
        <v>-4.5583449228555599</v>
      </c>
    </row>
    <row r="185" spans="1:8" x14ac:dyDescent="0.25">
      <c r="A185" s="1">
        <v>41397</v>
      </c>
      <c r="B185" s="6">
        <f>cumulative!B185-cumulative!B184</f>
        <v>32998.040000006557</v>
      </c>
      <c r="C185" s="6">
        <f>(cumulative!C185-cumulative!C184)/10</f>
        <v>13839.7</v>
      </c>
      <c r="D185" s="6">
        <f>(cumulative!D185-cumulative!D184)/10</f>
        <v>-10797.199000000208</v>
      </c>
      <c r="E185" s="6">
        <f>(cumulative!E185-cumulative!E184)/10</f>
        <v>748.21999999999537</v>
      </c>
      <c r="F185" s="6">
        <f>(cumulative!F185-cumulative!F184)/10</f>
        <v>3790.7210000008345</v>
      </c>
      <c r="G185">
        <f t="shared" si="4"/>
        <v>114.87715634019722</v>
      </c>
      <c r="H185">
        <f t="shared" si="5"/>
        <v>-2.8483233136909392</v>
      </c>
    </row>
    <row r="186" spans="1:8" x14ac:dyDescent="0.25">
      <c r="A186" s="1">
        <v>41398</v>
      </c>
      <c r="B186" s="6">
        <f>cumulative!B186-cumulative!B185</f>
        <v>22674.819999992847</v>
      </c>
      <c r="C186" s="6">
        <f>(cumulative!C186-cumulative!C185)/10</f>
        <v>12020.35</v>
      </c>
      <c r="D186" s="6">
        <f>(cumulative!D186-cumulative!D185)/10</f>
        <v>-10095.559000000358</v>
      </c>
      <c r="E186" s="6">
        <f>(cumulative!E186-cumulative!E185)/10</f>
        <v>948.78000000000463</v>
      </c>
      <c r="F186" s="6">
        <f>(cumulative!F186-cumulative!F185)/10</f>
        <v>2873.5709999993442</v>
      </c>
      <c r="G186">
        <f t="shared" si="4"/>
        <v>126.72960579181007</v>
      </c>
      <c r="H186">
        <f t="shared" si="5"/>
        <v>-3.5132450181334174</v>
      </c>
    </row>
    <row r="187" spans="1:8" x14ac:dyDescent="0.25">
      <c r="A187" s="1">
        <v>41399</v>
      </c>
      <c r="B187" s="6">
        <f>cumulative!B187-cumulative!B186</f>
        <v>24878.770000010729</v>
      </c>
      <c r="C187" s="6">
        <f>(cumulative!C187-cumulative!C186)/10</f>
        <v>12051.3</v>
      </c>
      <c r="D187" s="6">
        <f>(cumulative!D187-cumulative!D186)/10</f>
        <v>-9456.7429999999695</v>
      </c>
      <c r="E187" s="6">
        <f>(cumulative!E187-cumulative!E186)/10</f>
        <v>752.35999999998603</v>
      </c>
      <c r="F187" s="6">
        <f>(cumulative!F187-cumulative!F186)/10</f>
        <v>3346.9170000001786</v>
      </c>
      <c r="G187">
        <f t="shared" si="4"/>
        <v>134.52903821204728</v>
      </c>
      <c r="H187">
        <f t="shared" si="5"/>
        <v>-2.82550866962027</v>
      </c>
    </row>
    <row r="188" spans="1:8" x14ac:dyDescent="0.25">
      <c r="A188" s="1">
        <v>41400</v>
      </c>
      <c r="B188" s="6">
        <f>cumulative!B188-cumulative!B187</f>
        <v>16586.759999990463</v>
      </c>
      <c r="C188" s="6">
        <f>(cumulative!C188-cumulative!C187)/10</f>
        <v>11439.6</v>
      </c>
      <c r="D188" s="6">
        <f>(cumulative!D188-cumulative!D187)/10</f>
        <v>-10503.177999999374</v>
      </c>
      <c r="E188" s="6">
        <f>(cumulative!E188-cumulative!E187)/10</f>
        <v>848.7</v>
      </c>
      <c r="F188" s="6">
        <f>(cumulative!F188-cumulative!F187)/10</f>
        <v>1785.1219999998807</v>
      </c>
      <c r="G188">
        <f t="shared" si="4"/>
        <v>107.62330919365247</v>
      </c>
      <c r="H188">
        <f t="shared" si="5"/>
        <v>-5.8837311959631196</v>
      </c>
    </row>
    <row r="189" spans="1:8" x14ac:dyDescent="0.25">
      <c r="A189" s="1">
        <v>41401</v>
      </c>
      <c r="B189" s="6">
        <f>cumulative!B189-cumulative!B188</f>
        <v>13167.570000007749</v>
      </c>
      <c r="C189" s="6">
        <f>(cumulative!C189-cumulative!C188)/10</f>
        <v>12208.15</v>
      </c>
      <c r="D189" s="6">
        <f>(cumulative!D189-cumulative!D188)/10</f>
        <v>-11960.248000000418</v>
      </c>
      <c r="E189" s="6">
        <f>(cumulative!E189-cumulative!E188)/10</f>
        <v>673.77000000001863</v>
      </c>
      <c r="F189" s="6">
        <f>(cumulative!F189-cumulative!F188)/10</f>
        <v>921.67199999988077</v>
      </c>
      <c r="G189">
        <f t="shared" si="4"/>
        <v>69.995602833274361</v>
      </c>
      <c r="H189">
        <f t="shared" si="5"/>
        <v>-12.976685849197942</v>
      </c>
    </row>
    <row r="190" spans="1:8" x14ac:dyDescent="0.25">
      <c r="A190" s="1">
        <v>41402</v>
      </c>
      <c r="B190" s="6">
        <f>cumulative!B190-cumulative!B189</f>
        <v>11146.119999989867</v>
      </c>
      <c r="C190" s="6">
        <f>(cumulative!C190-cumulative!C189)/10</f>
        <v>25219.219999999554</v>
      </c>
      <c r="D190" s="6">
        <f>(cumulative!D190-cumulative!D189)/10</f>
        <v>-28430.87100000009</v>
      </c>
      <c r="E190" s="6">
        <f>(cumulative!E190-cumulative!E189)/10</f>
        <v>1502.4699999999953</v>
      </c>
      <c r="F190" s="6">
        <f>(cumulative!F190-cumulative!F189)/10</f>
        <v>-1709.1809999987483</v>
      </c>
      <c r="G190">
        <f t="shared" si="4"/>
        <v>-153.34313644571404</v>
      </c>
      <c r="H190">
        <f t="shared" si="5"/>
        <v>16.634207260682697</v>
      </c>
    </row>
    <row r="191" spans="1:8" x14ac:dyDescent="0.25">
      <c r="A191" s="1">
        <v>41403</v>
      </c>
      <c r="B191" s="6">
        <f>cumulative!B191-cumulative!B190</f>
        <v>11740.079999998212</v>
      </c>
      <c r="C191" s="6">
        <f>(cumulative!C191-cumulative!C190)/10</f>
        <v>39574.740000000595</v>
      </c>
      <c r="D191" s="6">
        <f>(cumulative!D191-cumulative!D190)/10</f>
        <v>-41365.560999999943</v>
      </c>
      <c r="E191" s="6">
        <f>(cumulative!E191-cumulative!E190)/10</f>
        <v>1965.2199999999953</v>
      </c>
      <c r="F191" s="6">
        <f>(cumulative!F191-cumulative!F190)/10</f>
        <v>174.39899999946357</v>
      </c>
      <c r="G191">
        <f t="shared" si="4"/>
        <v>14.855009505854314</v>
      </c>
      <c r="H191">
        <f t="shared" si="5"/>
        <v>-237.18920980124415</v>
      </c>
    </row>
    <row r="192" spans="1:8" x14ac:dyDescent="0.25">
      <c r="A192" s="47">
        <v>41404</v>
      </c>
      <c r="B192" s="6">
        <f>cumulative!B192-cumulative!B191</f>
        <v>0</v>
      </c>
      <c r="C192" s="6">
        <f>(cumulative!C192-cumulative!C191)/10</f>
        <v>0</v>
      </c>
      <c r="D192" s="6">
        <f>(cumulative!D192-cumulative!D191)/10</f>
        <v>0</v>
      </c>
      <c r="E192" s="6">
        <f>(cumulative!E192-cumulative!E191)/10</f>
        <v>0</v>
      </c>
      <c r="F192" s="6">
        <f>(cumulative!F192-cumulative!F191)/10</f>
        <v>0</v>
      </c>
      <c r="G192" t="str">
        <f t="shared" si="4"/>
        <v/>
      </c>
      <c r="H192" t="str">
        <f t="shared" si="5"/>
        <v/>
      </c>
    </row>
    <row r="193" spans="1:8" x14ac:dyDescent="0.25">
      <c r="A193" s="1">
        <v>41405</v>
      </c>
      <c r="B193" s="6">
        <f>cumulative!B193-cumulative!B192</f>
        <v>0</v>
      </c>
      <c r="C193" s="6">
        <f>(cumulative!C193-cumulative!C192)/10</f>
        <v>0</v>
      </c>
      <c r="D193" s="6">
        <f>(cumulative!D193-cumulative!D192)/10</f>
        <v>0</v>
      </c>
      <c r="E193" s="6">
        <f>(cumulative!E193-cumulative!E192)/10</f>
        <v>0</v>
      </c>
      <c r="F193" s="6">
        <f>(cumulative!F193-cumulative!F192)/10</f>
        <v>0</v>
      </c>
      <c r="G193" t="str">
        <f t="shared" si="4"/>
        <v/>
      </c>
      <c r="H193" t="str">
        <f t="shared" si="5"/>
        <v/>
      </c>
    </row>
    <row r="194" spans="1:8" x14ac:dyDescent="0.25">
      <c r="A194" s="1">
        <v>41406</v>
      </c>
      <c r="B194" s="6">
        <f>cumulative!B194-cumulative!B193</f>
        <v>0</v>
      </c>
      <c r="C194" s="6">
        <f>(cumulative!C194-cumulative!C193)/10</f>
        <v>0</v>
      </c>
      <c r="D194" s="6">
        <f>(cumulative!D194-cumulative!D193)/10</f>
        <v>0</v>
      </c>
      <c r="E194" s="6">
        <f>(cumulative!E194-cumulative!E193)/10</f>
        <v>0</v>
      </c>
      <c r="F194" s="6">
        <f>(cumulative!F194-cumulative!F193)/10</f>
        <v>0</v>
      </c>
      <c r="G194" t="str">
        <f t="shared" si="4"/>
        <v/>
      </c>
      <c r="H194" t="str">
        <f t="shared" si="5"/>
        <v/>
      </c>
    </row>
    <row r="195" spans="1:8" x14ac:dyDescent="0.25">
      <c r="A195" s="1">
        <v>41407</v>
      </c>
      <c r="B195" s="6">
        <f>cumulative!B195-cumulative!B194</f>
        <v>0</v>
      </c>
      <c r="C195" s="6">
        <f>(cumulative!C195-cumulative!C194)/10</f>
        <v>13036.479999999701</v>
      </c>
      <c r="D195" s="6">
        <f>(cumulative!D195-cumulative!D194)/10</f>
        <v>-14475.732000000029</v>
      </c>
      <c r="E195" s="6">
        <f>(cumulative!E195-cumulative!E194)/10</f>
        <v>903.28000000000463</v>
      </c>
      <c r="F195" s="6">
        <f>(cumulative!F195-cumulative!F194)/10</f>
        <v>-535.97199999988084</v>
      </c>
      <c r="G195" t="str">
        <f t="shared" ref="G195:G258" si="6">IFERROR(F195*1000/B195,"")</f>
        <v/>
      </c>
      <c r="H195">
        <f t="shared" ref="H195:H258" si="7">IFERROR(D195/F195,"")</f>
        <v>27.008373571759808</v>
      </c>
    </row>
    <row r="196" spans="1:8" x14ac:dyDescent="0.25">
      <c r="A196" s="1">
        <v>41408</v>
      </c>
      <c r="B196" s="6">
        <f>cumulative!B196-cumulative!B195</f>
        <v>4648.1500000059605</v>
      </c>
      <c r="C196" s="6">
        <f>(cumulative!C196-cumulative!C195)/10</f>
        <v>12948.689999999851</v>
      </c>
      <c r="D196" s="6">
        <f>(cumulative!D196-cumulative!D195)/10</f>
        <v>-13059.36000000015</v>
      </c>
      <c r="E196" s="6">
        <f>(cumulative!E196-cumulative!E195)/10</f>
        <v>764.28999999999064</v>
      </c>
      <c r="F196" s="6">
        <f>(cumulative!F196-cumulative!F195)/10</f>
        <v>653.62000000029798</v>
      </c>
      <c r="G196">
        <f t="shared" si="6"/>
        <v>140.61938620729964</v>
      </c>
      <c r="H196">
        <f t="shared" si="7"/>
        <v>-19.980049570077714</v>
      </c>
    </row>
    <row r="197" spans="1:8" x14ac:dyDescent="0.25">
      <c r="A197" s="1">
        <v>41409</v>
      </c>
      <c r="B197" s="6">
        <f>cumulative!B197-cumulative!B196</f>
        <v>0</v>
      </c>
      <c r="C197" s="6">
        <f>(cumulative!C197-cumulative!C196)/10</f>
        <v>13188.410000000149</v>
      </c>
      <c r="D197" s="6">
        <f>(cumulative!D197-cumulative!D196)/10</f>
        <v>-12789.847999999673</v>
      </c>
      <c r="E197" s="6">
        <f>(cumulative!E197-cumulative!E196)/10</f>
        <v>630.01000000000931</v>
      </c>
      <c r="F197" s="6">
        <f>(cumulative!F197-cumulative!F196)/10</f>
        <v>1028.5719999998807</v>
      </c>
      <c r="G197" t="str">
        <f t="shared" si="6"/>
        <v/>
      </c>
      <c r="H197">
        <f t="shared" si="7"/>
        <v>-12.434567536352493</v>
      </c>
    </row>
    <row r="198" spans="1:8" x14ac:dyDescent="0.25">
      <c r="A198" s="1">
        <v>41410</v>
      </c>
      <c r="B198" s="6">
        <f>cumulative!B198-cumulative!B197</f>
        <v>0</v>
      </c>
      <c r="C198" s="6">
        <f>(cumulative!C198-cumulative!C197)/10</f>
        <v>0</v>
      </c>
      <c r="D198" s="6">
        <f>(cumulative!D198-cumulative!D197)/10</f>
        <v>0</v>
      </c>
      <c r="E198" s="6">
        <f>(cumulative!E198-cumulative!E197)/10</f>
        <v>0</v>
      </c>
      <c r="F198" s="6">
        <f>(cumulative!F198-cumulative!F197)/10</f>
        <v>0</v>
      </c>
      <c r="G198" t="str">
        <f t="shared" si="6"/>
        <v/>
      </c>
      <c r="H198" t="str">
        <f t="shared" si="7"/>
        <v/>
      </c>
    </row>
    <row r="199" spans="1:8" x14ac:dyDescent="0.25">
      <c r="A199" s="1">
        <v>41411</v>
      </c>
      <c r="B199" s="6">
        <f>cumulative!B199-cumulative!B198</f>
        <v>0</v>
      </c>
      <c r="C199" s="6">
        <f>(cumulative!C199-cumulative!C198)/10</f>
        <v>0</v>
      </c>
      <c r="D199" s="6">
        <f>(cumulative!D199-cumulative!D198)/10</f>
        <v>0</v>
      </c>
      <c r="E199" s="6">
        <f>(cumulative!E199-cumulative!E198)/10</f>
        <v>0</v>
      </c>
      <c r="F199" s="6">
        <f>(cumulative!F199-cumulative!F198)/10</f>
        <v>0</v>
      </c>
      <c r="G199" t="str">
        <f t="shared" si="6"/>
        <v/>
      </c>
      <c r="H199" t="str">
        <f t="shared" si="7"/>
        <v/>
      </c>
    </row>
    <row r="200" spans="1:8" x14ac:dyDescent="0.25">
      <c r="A200" s="1">
        <v>41412</v>
      </c>
      <c r="B200" s="6">
        <f>cumulative!B200-cumulative!B199</f>
        <v>0</v>
      </c>
      <c r="C200" s="6">
        <f>(cumulative!C200-cumulative!C199)/10</f>
        <v>0</v>
      </c>
      <c r="D200" s="6">
        <f>(cumulative!D200-cumulative!D199)/10</f>
        <v>0</v>
      </c>
      <c r="E200" s="6">
        <f>(cumulative!E200-cumulative!E199)/10</f>
        <v>0</v>
      </c>
      <c r="F200" s="6">
        <f>(cumulative!F200-cumulative!F199)/10</f>
        <v>0</v>
      </c>
      <c r="G200" t="str">
        <f t="shared" si="6"/>
        <v/>
      </c>
      <c r="H200" t="str">
        <f t="shared" si="7"/>
        <v/>
      </c>
    </row>
    <row r="201" spans="1:8" x14ac:dyDescent="0.25">
      <c r="A201" s="1">
        <v>41413</v>
      </c>
      <c r="B201" s="6">
        <f>cumulative!B201-cumulative!B200</f>
        <v>0</v>
      </c>
      <c r="C201" s="6">
        <f>(cumulative!C201-cumulative!C200)/10</f>
        <v>0</v>
      </c>
      <c r="D201" s="6">
        <f>(cumulative!D201-cumulative!D200)/10</f>
        <v>0</v>
      </c>
      <c r="E201" s="6">
        <f>(cumulative!E201-cumulative!E200)/10</f>
        <v>0</v>
      </c>
      <c r="F201" s="6">
        <f>(cumulative!F201-cumulative!F200)/10</f>
        <v>0</v>
      </c>
      <c r="G201" t="str">
        <f t="shared" si="6"/>
        <v/>
      </c>
      <c r="H201" t="str">
        <f t="shared" si="7"/>
        <v/>
      </c>
    </row>
    <row r="202" spans="1:8" x14ac:dyDescent="0.25">
      <c r="A202" s="1">
        <v>41414</v>
      </c>
      <c r="B202" s="6">
        <f>cumulative!B202-cumulative!B201</f>
        <v>0</v>
      </c>
      <c r="C202" s="6">
        <f>(cumulative!C202-cumulative!C201)/10</f>
        <v>0</v>
      </c>
      <c r="D202" s="6">
        <f>(cumulative!D202-cumulative!D201)/10</f>
        <v>0</v>
      </c>
      <c r="E202" s="6">
        <f>(cumulative!E202-cumulative!E201)/10</f>
        <v>0</v>
      </c>
      <c r="F202" s="6">
        <f>(cumulative!F202-cumulative!F201)/10</f>
        <v>0</v>
      </c>
      <c r="G202" t="str">
        <f t="shared" si="6"/>
        <v/>
      </c>
      <c r="H202" t="str">
        <f t="shared" si="7"/>
        <v/>
      </c>
    </row>
    <row r="203" spans="1:8" x14ac:dyDescent="0.25">
      <c r="A203" s="1">
        <v>41415</v>
      </c>
      <c r="B203" s="6">
        <f>cumulative!B203-cumulative!B202</f>
        <v>0</v>
      </c>
      <c r="C203" s="6">
        <f>(cumulative!C203-cumulative!C202)/10</f>
        <v>0</v>
      </c>
      <c r="D203" s="6">
        <f>(cumulative!D203-cumulative!D202)/10</f>
        <v>0</v>
      </c>
      <c r="E203" s="6">
        <f>(cumulative!E203-cumulative!E202)/10</f>
        <v>0</v>
      </c>
      <c r="F203" s="6">
        <f>(cumulative!F203-cumulative!F202)/10</f>
        <v>0</v>
      </c>
      <c r="G203" t="str">
        <f t="shared" si="6"/>
        <v/>
      </c>
      <c r="H203" t="str">
        <f t="shared" si="7"/>
        <v/>
      </c>
    </row>
    <row r="204" spans="1:8" x14ac:dyDescent="0.25">
      <c r="A204" s="1">
        <v>41416</v>
      </c>
      <c r="B204" s="6">
        <f>cumulative!B204-cumulative!B203</f>
        <v>0</v>
      </c>
      <c r="C204" s="6">
        <f>(cumulative!C204-cumulative!C203)/10</f>
        <v>0</v>
      </c>
      <c r="D204" s="6">
        <f>(cumulative!D204-cumulative!D203)/10</f>
        <v>0</v>
      </c>
      <c r="E204" s="6">
        <f>(cumulative!E204-cumulative!E203)/10</f>
        <v>0</v>
      </c>
      <c r="F204" s="6">
        <f>(cumulative!F204-cumulative!F203)/10</f>
        <v>0</v>
      </c>
      <c r="G204" t="str">
        <f t="shared" si="6"/>
        <v/>
      </c>
      <c r="H204" t="str">
        <f t="shared" si="7"/>
        <v/>
      </c>
    </row>
    <row r="205" spans="1:8" x14ac:dyDescent="0.25">
      <c r="A205" s="1">
        <v>41417</v>
      </c>
      <c r="B205" s="6">
        <f>cumulative!B205-cumulative!B204</f>
        <v>0</v>
      </c>
      <c r="C205" s="6">
        <f>(cumulative!C205-cumulative!C204)/10</f>
        <v>0</v>
      </c>
      <c r="D205" s="6">
        <f>(cumulative!D205-cumulative!D204)/10</f>
        <v>0</v>
      </c>
      <c r="E205" s="6">
        <f>(cumulative!E205-cumulative!E204)/10</f>
        <v>0</v>
      </c>
      <c r="F205" s="6">
        <f>(cumulative!F205-cumulative!F204)/10</f>
        <v>0</v>
      </c>
      <c r="G205" t="str">
        <f t="shared" si="6"/>
        <v/>
      </c>
      <c r="H205" t="str">
        <f t="shared" si="7"/>
        <v/>
      </c>
    </row>
    <row r="206" spans="1:8" x14ac:dyDescent="0.25">
      <c r="A206" s="1">
        <v>41418</v>
      </c>
      <c r="B206" s="6">
        <f>cumulative!B206-cumulative!B205</f>
        <v>0</v>
      </c>
      <c r="C206" s="6">
        <f>(cumulative!C206-cumulative!C205)/10</f>
        <v>0</v>
      </c>
      <c r="D206" s="6">
        <f>(cumulative!D206-cumulative!D205)/10</f>
        <v>0</v>
      </c>
      <c r="E206" s="6">
        <f>(cumulative!E206-cumulative!E205)/10</f>
        <v>0</v>
      </c>
      <c r="F206" s="6">
        <f>(cumulative!F206-cumulative!F205)/10</f>
        <v>0</v>
      </c>
      <c r="G206" t="str">
        <f t="shared" si="6"/>
        <v/>
      </c>
      <c r="H206" t="str">
        <f t="shared" si="7"/>
        <v/>
      </c>
    </row>
    <row r="207" spans="1:8" x14ac:dyDescent="0.25">
      <c r="A207" s="1">
        <v>41419</v>
      </c>
      <c r="B207" s="6">
        <f>cumulative!B207-cumulative!B206</f>
        <v>0</v>
      </c>
      <c r="C207" s="6">
        <f>(cumulative!C207-cumulative!C206)/10</f>
        <v>0</v>
      </c>
      <c r="D207" s="6">
        <f>(cumulative!D207-cumulative!D206)/10</f>
        <v>0</v>
      </c>
      <c r="E207" s="6">
        <f>(cumulative!E207-cumulative!E206)/10</f>
        <v>0</v>
      </c>
      <c r="F207" s="6">
        <f>(cumulative!F207-cumulative!F206)/10</f>
        <v>0</v>
      </c>
      <c r="G207" t="str">
        <f t="shared" si="6"/>
        <v/>
      </c>
      <c r="H207" t="str">
        <f t="shared" si="7"/>
        <v/>
      </c>
    </row>
    <row r="208" spans="1:8" x14ac:dyDescent="0.25">
      <c r="A208" s="1">
        <v>41420</v>
      </c>
      <c r="B208" s="6">
        <f>cumulative!B208-cumulative!B207</f>
        <v>0</v>
      </c>
      <c r="C208" s="6">
        <f>(cumulative!C208-cumulative!C207)/10</f>
        <v>0</v>
      </c>
      <c r="D208" s="6">
        <f>(cumulative!D208-cumulative!D207)/10</f>
        <v>0</v>
      </c>
      <c r="E208" s="6">
        <f>(cumulative!E208-cumulative!E207)/10</f>
        <v>0</v>
      </c>
      <c r="F208" s="6">
        <f>(cumulative!F208-cumulative!F207)/10</f>
        <v>0</v>
      </c>
      <c r="G208" t="str">
        <f t="shared" si="6"/>
        <v/>
      </c>
      <c r="H208" t="str">
        <f t="shared" si="7"/>
        <v/>
      </c>
    </row>
    <row r="209" spans="1:8" x14ac:dyDescent="0.25">
      <c r="A209" s="1">
        <v>41421</v>
      </c>
      <c r="B209" s="6">
        <f>cumulative!B209-cumulative!B208</f>
        <v>0</v>
      </c>
      <c r="C209" s="6">
        <f>(cumulative!C209-cumulative!C208)/10</f>
        <v>0</v>
      </c>
      <c r="D209" s="6">
        <f>(cumulative!D209-cumulative!D208)/10</f>
        <v>0</v>
      </c>
      <c r="E209" s="6">
        <f>(cumulative!E209-cumulative!E208)/10</f>
        <v>0</v>
      </c>
      <c r="F209" s="6">
        <f>(cumulative!F209-cumulative!F208)/10</f>
        <v>0</v>
      </c>
      <c r="G209" t="str">
        <f t="shared" si="6"/>
        <v/>
      </c>
      <c r="H209" t="str">
        <f t="shared" si="7"/>
        <v/>
      </c>
    </row>
    <row r="210" spans="1:8" x14ac:dyDescent="0.25">
      <c r="A210" s="1">
        <v>41422</v>
      </c>
      <c r="B210" s="6">
        <f>cumulative!B210-cumulative!B209</f>
        <v>0</v>
      </c>
      <c r="C210" s="6">
        <f>(cumulative!C210-cumulative!C209)/10</f>
        <v>0</v>
      </c>
      <c r="D210" s="6">
        <f>(cumulative!D210-cumulative!D209)/10</f>
        <v>0</v>
      </c>
      <c r="E210" s="6">
        <f>(cumulative!E210-cumulative!E209)/10</f>
        <v>0</v>
      </c>
      <c r="F210" s="6">
        <f>(cumulative!F210-cumulative!F209)/10</f>
        <v>0</v>
      </c>
      <c r="G210" t="str">
        <f t="shared" si="6"/>
        <v/>
      </c>
      <c r="H210" t="str">
        <f t="shared" si="7"/>
        <v/>
      </c>
    </row>
    <row r="211" spans="1:8" x14ac:dyDescent="0.25">
      <c r="A211" s="1">
        <v>41423</v>
      </c>
      <c r="B211" s="6">
        <f>cumulative!B211-cumulative!B210</f>
        <v>0</v>
      </c>
      <c r="C211" s="6">
        <f>(cumulative!C211-cumulative!C210)/10</f>
        <v>0</v>
      </c>
      <c r="D211" s="6">
        <f>(cumulative!D211-cumulative!D210)/10</f>
        <v>0</v>
      </c>
      <c r="E211" s="6">
        <f>(cumulative!E211-cumulative!E210)/10</f>
        <v>0</v>
      </c>
      <c r="F211" s="6">
        <f>(cumulative!F211-cumulative!F210)/10</f>
        <v>0</v>
      </c>
      <c r="G211" t="str">
        <f t="shared" si="6"/>
        <v/>
      </c>
      <c r="H211" t="str">
        <f t="shared" si="7"/>
        <v/>
      </c>
    </row>
    <row r="212" spans="1:8" x14ac:dyDescent="0.25">
      <c r="A212" s="1">
        <v>41424</v>
      </c>
      <c r="B212" s="6">
        <f>cumulative!B212-cumulative!B211</f>
        <v>0</v>
      </c>
      <c r="C212" s="6">
        <f>(cumulative!C212-cumulative!C211)/10</f>
        <v>0</v>
      </c>
      <c r="D212" s="6">
        <f>(cumulative!D212-cumulative!D211)/10</f>
        <v>0</v>
      </c>
      <c r="E212" s="6">
        <f>(cumulative!E212-cumulative!E211)/10</f>
        <v>0</v>
      </c>
      <c r="F212" s="6">
        <f>(cumulative!F212-cumulative!F211)/10</f>
        <v>0</v>
      </c>
      <c r="G212" t="str">
        <f t="shared" si="6"/>
        <v/>
      </c>
      <c r="H212" t="str">
        <f t="shared" si="7"/>
        <v/>
      </c>
    </row>
    <row r="213" spans="1:8" x14ac:dyDescent="0.25">
      <c r="A213" s="1">
        <v>41425</v>
      </c>
      <c r="B213" s="6">
        <f>cumulative!B213-cumulative!B212</f>
        <v>0</v>
      </c>
      <c r="C213" s="6">
        <f>(cumulative!C213-cumulative!C212)/10</f>
        <v>0</v>
      </c>
      <c r="D213" s="6">
        <f>(cumulative!D213-cumulative!D212)/10</f>
        <v>0</v>
      </c>
      <c r="E213" s="6">
        <f>(cumulative!E213-cumulative!E212)/10</f>
        <v>0</v>
      </c>
      <c r="F213" s="6">
        <f>(cumulative!F213-cumulative!F212)/10</f>
        <v>0</v>
      </c>
      <c r="G213" t="str">
        <f t="shared" si="6"/>
        <v/>
      </c>
      <c r="H213" t="str">
        <f t="shared" si="7"/>
        <v/>
      </c>
    </row>
    <row r="214" spans="1:8" x14ac:dyDescent="0.25">
      <c r="A214" s="1">
        <v>41426</v>
      </c>
      <c r="B214" s="6">
        <f>cumulative!B214-cumulative!B213</f>
        <v>0</v>
      </c>
      <c r="C214" s="6">
        <f>(cumulative!C214-cumulative!C213)/10</f>
        <v>0</v>
      </c>
      <c r="D214" s="6">
        <f>(cumulative!D214-cumulative!D213)/10</f>
        <v>0</v>
      </c>
      <c r="E214" s="6">
        <f>(cumulative!E214-cumulative!E213)/10</f>
        <v>0</v>
      </c>
      <c r="F214" s="6">
        <f>(cumulative!F214-cumulative!F213)/10</f>
        <v>0</v>
      </c>
      <c r="G214" t="str">
        <f t="shared" si="6"/>
        <v/>
      </c>
      <c r="H214" t="str">
        <f t="shared" si="7"/>
        <v/>
      </c>
    </row>
    <row r="215" spans="1:8" x14ac:dyDescent="0.25">
      <c r="A215" s="1">
        <v>41427</v>
      </c>
      <c r="B215" s="6">
        <f>cumulative!B215-cumulative!B214</f>
        <v>0</v>
      </c>
      <c r="C215" s="6">
        <f>(cumulative!C215-cumulative!C214)/10</f>
        <v>0</v>
      </c>
      <c r="D215" s="6">
        <f>(cumulative!D215-cumulative!D214)/10</f>
        <v>0</v>
      </c>
      <c r="E215" s="6">
        <f>(cumulative!E215-cumulative!E214)/10</f>
        <v>0</v>
      </c>
      <c r="F215" s="6">
        <f>(cumulative!F215-cumulative!F214)/10</f>
        <v>0</v>
      </c>
      <c r="G215" t="str">
        <f t="shared" si="6"/>
        <v/>
      </c>
      <c r="H215" t="str">
        <f t="shared" si="7"/>
        <v/>
      </c>
    </row>
    <row r="216" spans="1:8" x14ac:dyDescent="0.25">
      <c r="A216" s="1">
        <v>41428</v>
      </c>
      <c r="B216" s="6">
        <f>cumulative!B216-cumulative!B215</f>
        <v>0</v>
      </c>
      <c r="C216" s="6">
        <f>(cumulative!C216-cumulative!C215)/10</f>
        <v>0</v>
      </c>
      <c r="D216" s="6">
        <f>(cumulative!D216-cumulative!D215)/10</f>
        <v>0</v>
      </c>
      <c r="E216" s="6">
        <f>(cumulative!E216-cumulative!E215)/10</f>
        <v>0</v>
      </c>
      <c r="F216" s="6">
        <f>(cumulative!F216-cumulative!F215)/10</f>
        <v>0</v>
      </c>
      <c r="G216" t="str">
        <f t="shared" si="6"/>
        <v/>
      </c>
      <c r="H216" t="str">
        <f t="shared" si="7"/>
        <v/>
      </c>
    </row>
    <row r="217" spans="1:8" x14ac:dyDescent="0.25">
      <c r="A217" s="1">
        <v>41429</v>
      </c>
      <c r="B217" s="6">
        <f>cumulative!B217-cumulative!B216</f>
        <v>0</v>
      </c>
      <c r="C217" s="6">
        <f>(cumulative!C217-cumulative!C216)/10</f>
        <v>0</v>
      </c>
      <c r="D217" s="6">
        <f>(cumulative!D217-cumulative!D216)/10</f>
        <v>0</v>
      </c>
      <c r="E217" s="6">
        <f>(cumulative!E217-cumulative!E216)/10</f>
        <v>0</v>
      </c>
      <c r="F217" s="6">
        <f>(cumulative!F217-cumulative!F216)/10</f>
        <v>0</v>
      </c>
      <c r="G217" t="str">
        <f t="shared" si="6"/>
        <v/>
      </c>
      <c r="H217" t="str">
        <f t="shared" si="7"/>
        <v/>
      </c>
    </row>
    <row r="218" spans="1:8" x14ac:dyDescent="0.25">
      <c r="A218" s="1">
        <v>41430</v>
      </c>
      <c r="B218" s="6">
        <f>cumulative!B218-cumulative!B217</f>
        <v>0</v>
      </c>
      <c r="C218" s="6">
        <f>(cumulative!C218-cumulative!C217)/10</f>
        <v>0</v>
      </c>
      <c r="D218" s="6">
        <f>(cumulative!D218-cumulative!D217)/10</f>
        <v>0</v>
      </c>
      <c r="E218" s="6">
        <f>(cumulative!E218-cumulative!E217)/10</f>
        <v>0</v>
      </c>
      <c r="F218" s="6">
        <f>(cumulative!F218-cumulative!F217)/10</f>
        <v>0</v>
      </c>
      <c r="G218" t="str">
        <f t="shared" si="6"/>
        <v/>
      </c>
      <c r="H218" t="str">
        <f t="shared" si="7"/>
        <v/>
      </c>
    </row>
    <row r="219" spans="1:8" x14ac:dyDescent="0.25">
      <c r="A219" s="1">
        <v>41431</v>
      </c>
      <c r="B219" s="6">
        <f>cumulative!B219-cumulative!B218</f>
        <v>0</v>
      </c>
      <c r="C219" s="6">
        <f>(cumulative!C219-cumulative!C218)/10</f>
        <v>0</v>
      </c>
      <c r="D219" s="6">
        <f>(cumulative!D219-cumulative!D218)/10</f>
        <v>0</v>
      </c>
      <c r="E219" s="6">
        <f>(cumulative!E219-cumulative!E218)/10</f>
        <v>0</v>
      </c>
      <c r="F219" s="6">
        <f>(cumulative!F219-cumulative!F218)/10</f>
        <v>0</v>
      </c>
      <c r="G219" t="str">
        <f t="shared" si="6"/>
        <v/>
      </c>
      <c r="H219" t="str">
        <f t="shared" si="7"/>
        <v/>
      </c>
    </row>
    <row r="220" spans="1:8" x14ac:dyDescent="0.25">
      <c r="A220" s="1">
        <v>41432</v>
      </c>
      <c r="B220" s="6">
        <f>cumulative!B220-cumulative!B219</f>
        <v>0</v>
      </c>
      <c r="C220" s="6">
        <f>(cumulative!C220-cumulative!C219)/10</f>
        <v>0</v>
      </c>
      <c r="D220" s="6">
        <f>(cumulative!D220-cumulative!D219)/10</f>
        <v>0</v>
      </c>
      <c r="E220" s="6">
        <f>(cumulative!E220-cumulative!E219)/10</f>
        <v>0</v>
      </c>
      <c r="F220" s="6">
        <f>(cumulative!F220-cumulative!F219)/10</f>
        <v>0</v>
      </c>
      <c r="G220" t="str">
        <f t="shared" si="6"/>
        <v/>
      </c>
      <c r="H220" t="str">
        <f t="shared" si="7"/>
        <v/>
      </c>
    </row>
    <row r="221" spans="1:8" x14ac:dyDescent="0.25">
      <c r="A221" s="1">
        <v>41433</v>
      </c>
      <c r="B221" s="6">
        <f>cumulative!B221-cumulative!B220</f>
        <v>0</v>
      </c>
      <c r="C221" s="6">
        <f>(cumulative!C221-cumulative!C220)/10</f>
        <v>0</v>
      </c>
      <c r="D221" s="6">
        <f>(cumulative!D221-cumulative!D220)/10</f>
        <v>0</v>
      </c>
      <c r="E221" s="6">
        <f>(cumulative!E221-cumulative!E220)/10</f>
        <v>0</v>
      </c>
      <c r="F221" s="6">
        <f>(cumulative!F221-cumulative!F220)/10</f>
        <v>0</v>
      </c>
      <c r="G221" t="str">
        <f t="shared" si="6"/>
        <v/>
      </c>
      <c r="H221" t="str">
        <f t="shared" si="7"/>
        <v/>
      </c>
    </row>
    <row r="222" spans="1:8" x14ac:dyDescent="0.25">
      <c r="A222" s="1">
        <v>41434</v>
      </c>
      <c r="B222" s="6">
        <f>cumulative!B222-cumulative!B221</f>
        <v>0</v>
      </c>
      <c r="C222" s="6">
        <f>(cumulative!C222-cumulative!C221)/10</f>
        <v>0</v>
      </c>
      <c r="D222" s="6">
        <f>(cumulative!D222-cumulative!D221)/10</f>
        <v>0</v>
      </c>
      <c r="E222" s="6">
        <f>(cumulative!E222-cumulative!E221)/10</f>
        <v>0</v>
      </c>
      <c r="F222" s="6">
        <f>(cumulative!F222-cumulative!F221)/10</f>
        <v>0</v>
      </c>
      <c r="G222" t="str">
        <f t="shared" si="6"/>
        <v/>
      </c>
      <c r="H222" t="str">
        <f t="shared" si="7"/>
        <v/>
      </c>
    </row>
    <row r="223" spans="1:8" x14ac:dyDescent="0.25">
      <c r="A223" s="1">
        <v>41435</v>
      </c>
      <c r="B223" s="6">
        <f>cumulative!B223-cumulative!B222</f>
        <v>0</v>
      </c>
      <c r="C223" s="6">
        <f>(cumulative!C223-cumulative!C222)/10</f>
        <v>0</v>
      </c>
      <c r="D223" s="6">
        <f>(cumulative!D223-cumulative!D222)/10</f>
        <v>0</v>
      </c>
      <c r="E223" s="6">
        <f>(cumulative!E223-cumulative!E222)/10</f>
        <v>0</v>
      </c>
      <c r="F223" s="6">
        <f>(cumulative!F223-cumulative!F222)/10</f>
        <v>0</v>
      </c>
      <c r="G223" t="str">
        <f t="shared" si="6"/>
        <v/>
      </c>
      <c r="H223" t="str">
        <f t="shared" si="7"/>
        <v/>
      </c>
    </row>
    <row r="224" spans="1:8" x14ac:dyDescent="0.25">
      <c r="A224" s="1">
        <v>41436</v>
      </c>
      <c r="B224" s="6">
        <f>cumulative!B224-cumulative!B223</f>
        <v>0</v>
      </c>
      <c r="C224" s="6">
        <f>(cumulative!C224-cumulative!C223)/10</f>
        <v>0</v>
      </c>
      <c r="D224" s="6">
        <f>(cumulative!D224-cumulative!D223)/10</f>
        <v>0</v>
      </c>
      <c r="E224" s="6">
        <f>(cumulative!E224-cumulative!E223)/10</f>
        <v>0</v>
      </c>
      <c r="F224" s="6">
        <f>(cumulative!F224-cumulative!F223)/10</f>
        <v>0</v>
      </c>
      <c r="G224" t="str">
        <f t="shared" si="6"/>
        <v/>
      </c>
      <c r="H224" t="str">
        <f t="shared" si="7"/>
        <v/>
      </c>
    </row>
    <row r="225" spans="1:8" x14ac:dyDescent="0.25">
      <c r="A225" s="1">
        <v>41437</v>
      </c>
      <c r="B225" s="6">
        <f>cumulative!B225-cumulative!B224</f>
        <v>0</v>
      </c>
      <c r="C225" s="6">
        <f>(cumulative!C225-cumulative!C224)/10</f>
        <v>0</v>
      </c>
      <c r="D225" s="6">
        <f>(cumulative!D225-cumulative!D224)/10</f>
        <v>0</v>
      </c>
      <c r="E225" s="6">
        <f>(cumulative!E225-cumulative!E224)/10</f>
        <v>0</v>
      </c>
      <c r="F225" s="6">
        <f>(cumulative!F225-cumulative!F224)/10</f>
        <v>0</v>
      </c>
      <c r="G225" t="str">
        <f t="shared" si="6"/>
        <v/>
      </c>
      <c r="H225" t="str">
        <f t="shared" si="7"/>
        <v/>
      </c>
    </row>
    <row r="226" spans="1:8" x14ac:dyDescent="0.25">
      <c r="A226" s="1">
        <v>41438</v>
      </c>
      <c r="B226" s="6">
        <f>cumulative!B226-cumulative!B225</f>
        <v>0</v>
      </c>
      <c r="C226" s="6">
        <f>(cumulative!C226-cumulative!C225)/10</f>
        <v>0</v>
      </c>
      <c r="D226" s="6">
        <f>(cumulative!D226-cumulative!D225)/10</f>
        <v>0</v>
      </c>
      <c r="E226" s="6">
        <f>(cumulative!E226-cumulative!E225)/10</f>
        <v>0</v>
      </c>
      <c r="F226" s="6">
        <f>(cumulative!F226-cumulative!F225)/10</f>
        <v>0</v>
      </c>
      <c r="G226" t="str">
        <f t="shared" si="6"/>
        <v/>
      </c>
      <c r="H226" t="str">
        <f t="shared" si="7"/>
        <v/>
      </c>
    </row>
    <row r="227" spans="1:8" x14ac:dyDescent="0.25">
      <c r="A227" s="1">
        <v>41439</v>
      </c>
      <c r="B227" s="6">
        <f>cumulative!B227-cumulative!B226</f>
        <v>0</v>
      </c>
      <c r="C227" s="6">
        <f>(cumulative!C227-cumulative!C226)/10</f>
        <v>0</v>
      </c>
      <c r="D227" s="6">
        <f>(cumulative!D227-cumulative!D226)/10</f>
        <v>0</v>
      </c>
      <c r="E227" s="6">
        <f>(cumulative!E227-cumulative!E226)/10</f>
        <v>0</v>
      </c>
      <c r="F227" s="6">
        <f>(cumulative!F227-cumulative!F226)/10</f>
        <v>0</v>
      </c>
      <c r="G227" t="str">
        <f t="shared" si="6"/>
        <v/>
      </c>
      <c r="H227" t="str">
        <f t="shared" si="7"/>
        <v/>
      </c>
    </row>
    <row r="228" spans="1:8" x14ac:dyDescent="0.25">
      <c r="A228" s="1">
        <v>41440</v>
      </c>
      <c r="B228" s="6">
        <f>cumulative!B228-cumulative!B227</f>
        <v>0</v>
      </c>
      <c r="C228" s="6">
        <f>(cumulative!C228-cumulative!C227)/10</f>
        <v>0</v>
      </c>
      <c r="D228" s="6">
        <f>(cumulative!D228-cumulative!D227)/10</f>
        <v>0</v>
      </c>
      <c r="E228" s="6">
        <f>(cumulative!E228-cumulative!E227)/10</f>
        <v>0</v>
      </c>
      <c r="F228" s="6">
        <f>(cumulative!F228-cumulative!F227)/10</f>
        <v>0</v>
      </c>
      <c r="G228" t="str">
        <f t="shared" si="6"/>
        <v/>
      </c>
      <c r="H228" t="str">
        <f t="shared" si="7"/>
        <v/>
      </c>
    </row>
    <row r="229" spans="1:8" x14ac:dyDescent="0.25">
      <c r="A229" s="1">
        <v>41441</v>
      </c>
      <c r="B229" s="6">
        <f>cumulative!B229-cumulative!B228</f>
        <v>0</v>
      </c>
      <c r="C229" s="6">
        <f>(cumulative!C229-cumulative!C228)/10</f>
        <v>0</v>
      </c>
      <c r="D229" s="6">
        <f>(cumulative!D229-cumulative!D228)/10</f>
        <v>0</v>
      </c>
      <c r="E229" s="6">
        <f>(cumulative!E229-cumulative!E228)/10</f>
        <v>0</v>
      </c>
      <c r="F229" s="6">
        <f>(cumulative!F229-cumulative!F228)/10</f>
        <v>0</v>
      </c>
      <c r="G229" t="str">
        <f t="shared" si="6"/>
        <v/>
      </c>
      <c r="H229" t="str">
        <f t="shared" si="7"/>
        <v/>
      </c>
    </row>
    <row r="230" spans="1:8" x14ac:dyDescent="0.25">
      <c r="A230" s="1">
        <v>41442</v>
      </c>
      <c r="B230" s="6">
        <f>cumulative!B230-cumulative!B229</f>
        <v>0</v>
      </c>
      <c r="C230" s="6">
        <f>(cumulative!C230-cumulative!C229)/10</f>
        <v>0</v>
      </c>
      <c r="D230" s="6">
        <f>(cumulative!D230-cumulative!D229)/10</f>
        <v>0</v>
      </c>
      <c r="E230" s="6">
        <f>(cumulative!E230-cumulative!E229)/10</f>
        <v>0</v>
      </c>
      <c r="F230" s="6">
        <f>(cumulative!F230-cumulative!F229)/10</f>
        <v>0</v>
      </c>
      <c r="G230" t="str">
        <f t="shared" si="6"/>
        <v/>
      </c>
      <c r="H230" t="str">
        <f t="shared" si="7"/>
        <v/>
      </c>
    </row>
    <row r="231" spans="1:8" x14ac:dyDescent="0.25">
      <c r="A231" s="1">
        <v>41443</v>
      </c>
      <c r="B231" s="6">
        <f>cumulative!B231-cumulative!B230</f>
        <v>0</v>
      </c>
      <c r="C231" s="6">
        <f>(cumulative!C231-cumulative!C230)/10</f>
        <v>0</v>
      </c>
      <c r="D231" s="6">
        <f>(cumulative!D231-cumulative!D230)/10</f>
        <v>0</v>
      </c>
      <c r="E231" s="6">
        <f>(cumulative!E231-cumulative!E230)/10</f>
        <v>0</v>
      </c>
      <c r="F231" s="6">
        <f>(cumulative!F231-cumulative!F230)/10</f>
        <v>0</v>
      </c>
      <c r="G231" t="str">
        <f t="shared" si="6"/>
        <v/>
      </c>
      <c r="H231" t="str">
        <f t="shared" si="7"/>
        <v/>
      </c>
    </row>
    <row r="232" spans="1:8" x14ac:dyDescent="0.25">
      <c r="A232" s="1">
        <v>41444</v>
      </c>
      <c r="B232" s="6">
        <f>cumulative!B232-cumulative!B231</f>
        <v>0</v>
      </c>
      <c r="C232" s="6">
        <f>(cumulative!C232-cumulative!C231)/10</f>
        <v>0</v>
      </c>
      <c r="D232" s="6">
        <f>(cumulative!D232-cumulative!D231)/10</f>
        <v>0</v>
      </c>
      <c r="E232" s="6">
        <f>(cumulative!E232-cumulative!E231)/10</f>
        <v>0</v>
      </c>
      <c r="F232" s="6">
        <f>(cumulative!F232-cumulative!F231)/10</f>
        <v>0</v>
      </c>
      <c r="G232" t="str">
        <f t="shared" si="6"/>
        <v/>
      </c>
      <c r="H232" t="str">
        <f t="shared" si="7"/>
        <v/>
      </c>
    </row>
    <row r="233" spans="1:8" x14ac:dyDescent="0.25">
      <c r="A233" s="1">
        <v>41445</v>
      </c>
      <c r="B233" s="6">
        <f>cumulative!B233-cumulative!B232</f>
        <v>0</v>
      </c>
      <c r="C233" s="6">
        <f>(cumulative!C233-cumulative!C232)/10</f>
        <v>0</v>
      </c>
      <c r="D233" s="6">
        <f>(cumulative!D233-cumulative!D232)/10</f>
        <v>0</v>
      </c>
      <c r="E233" s="6">
        <f>(cumulative!E233-cumulative!E232)/10</f>
        <v>0</v>
      </c>
      <c r="F233" s="6">
        <f>(cumulative!F233-cumulative!F232)/10</f>
        <v>0</v>
      </c>
      <c r="G233" t="str">
        <f t="shared" si="6"/>
        <v/>
      </c>
      <c r="H233" t="str">
        <f t="shared" si="7"/>
        <v/>
      </c>
    </row>
    <row r="234" spans="1:8" x14ac:dyDescent="0.25">
      <c r="A234" s="1">
        <v>41446</v>
      </c>
      <c r="B234" s="6">
        <f>cumulative!B234-cumulative!B233</f>
        <v>0</v>
      </c>
      <c r="C234" s="6">
        <f>(cumulative!C234-cumulative!C233)/10</f>
        <v>0</v>
      </c>
      <c r="D234" s="6">
        <f>(cumulative!D234-cumulative!D233)/10</f>
        <v>0</v>
      </c>
      <c r="E234" s="6">
        <f>(cumulative!E234-cumulative!E233)/10</f>
        <v>0</v>
      </c>
      <c r="F234" s="6">
        <f>(cumulative!F234-cumulative!F233)/10</f>
        <v>0</v>
      </c>
      <c r="G234" t="str">
        <f t="shared" si="6"/>
        <v/>
      </c>
      <c r="H234" t="str">
        <f t="shared" si="7"/>
        <v/>
      </c>
    </row>
    <row r="235" spans="1:8" x14ac:dyDescent="0.25">
      <c r="A235" s="1">
        <v>41447</v>
      </c>
      <c r="B235" s="6">
        <f>cumulative!B235-cumulative!B234</f>
        <v>0</v>
      </c>
      <c r="C235" s="6">
        <f>(cumulative!C235-cumulative!C234)/10</f>
        <v>0</v>
      </c>
      <c r="D235" s="6">
        <f>(cumulative!D235-cumulative!D234)/10</f>
        <v>0</v>
      </c>
      <c r="E235" s="6">
        <f>(cumulative!E235-cumulative!E234)/10</f>
        <v>0</v>
      </c>
      <c r="F235" s="6">
        <f>(cumulative!F235-cumulative!F234)/10</f>
        <v>0</v>
      </c>
      <c r="G235" t="str">
        <f t="shared" si="6"/>
        <v/>
      </c>
      <c r="H235" t="str">
        <f t="shared" si="7"/>
        <v/>
      </c>
    </row>
    <row r="236" spans="1:8" x14ac:dyDescent="0.25">
      <c r="A236" s="1">
        <v>41448</v>
      </c>
      <c r="B236" s="6">
        <f>cumulative!B236-cumulative!B235</f>
        <v>0</v>
      </c>
      <c r="C236" s="6">
        <f>(cumulative!C236-cumulative!C235)/10</f>
        <v>0</v>
      </c>
      <c r="D236" s="6">
        <f>(cumulative!D236-cumulative!D235)/10</f>
        <v>0</v>
      </c>
      <c r="E236" s="6">
        <f>(cumulative!E236-cumulative!E235)/10</f>
        <v>0</v>
      </c>
      <c r="F236" s="6">
        <f>(cumulative!F236-cumulative!F235)/10</f>
        <v>0</v>
      </c>
      <c r="G236" t="str">
        <f t="shared" si="6"/>
        <v/>
      </c>
      <c r="H236" t="str">
        <f t="shared" si="7"/>
        <v/>
      </c>
    </row>
    <row r="237" spans="1:8" x14ac:dyDescent="0.25">
      <c r="A237" s="1">
        <v>41449</v>
      </c>
      <c r="B237" s="6">
        <f>cumulative!B237-cumulative!B236</f>
        <v>0</v>
      </c>
      <c r="C237" s="6">
        <f>(cumulative!C237-cumulative!C236)/10</f>
        <v>0</v>
      </c>
      <c r="D237" s="6">
        <f>(cumulative!D237-cumulative!D236)/10</f>
        <v>0</v>
      </c>
      <c r="E237" s="6">
        <f>(cumulative!E237-cumulative!E236)/10</f>
        <v>0</v>
      </c>
      <c r="F237" s="6">
        <f>(cumulative!F237-cumulative!F236)/10</f>
        <v>0</v>
      </c>
      <c r="G237" t="str">
        <f t="shared" si="6"/>
        <v/>
      </c>
      <c r="H237" t="str">
        <f t="shared" si="7"/>
        <v/>
      </c>
    </row>
    <row r="238" spans="1:8" x14ac:dyDescent="0.25">
      <c r="A238" s="1">
        <v>41450</v>
      </c>
      <c r="B238" s="6">
        <f>cumulative!B238-cumulative!B237</f>
        <v>0</v>
      </c>
      <c r="C238" s="6">
        <f>(cumulative!C238-cumulative!C237)/10</f>
        <v>0</v>
      </c>
      <c r="D238" s="6">
        <f>(cumulative!D238-cumulative!D237)/10</f>
        <v>0</v>
      </c>
      <c r="E238" s="6">
        <f>(cumulative!E238-cumulative!E237)/10</f>
        <v>0</v>
      </c>
      <c r="F238" s="6">
        <f>(cumulative!F238-cumulative!F237)/10</f>
        <v>0</v>
      </c>
      <c r="G238" t="str">
        <f t="shared" si="6"/>
        <v/>
      </c>
      <c r="H238" t="str">
        <f t="shared" si="7"/>
        <v/>
      </c>
    </row>
    <row r="239" spans="1:8" x14ac:dyDescent="0.25">
      <c r="A239" s="1">
        <v>41451</v>
      </c>
      <c r="B239" s="6">
        <f>cumulative!B239-cumulative!B238</f>
        <v>0</v>
      </c>
      <c r="C239" s="6">
        <f>(cumulative!C239-cumulative!C238)/10</f>
        <v>0</v>
      </c>
      <c r="D239" s="6">
        <f>(cumulative!D239-cumulative!D238)/10</f>
        <v>0</v>
      </c>
      <c r="E239" s="6">
        <f>(cumulative!E239-cumulative!E238)/10</f>
        <v>0</v>
      </c>
      <c r="F239" s="6">
        <f>(cumulative!F239-cumulative!F238)/10</f>
        <v>0</v>
      </c>
      <c r="G239" t="str">
        <f t="shared" si="6"/>
        <v/>
      </c>
      <c r="H239" t="str">
        <f t="shared" si="7"/>
        <v/>
      </c>
    </row>
    <row r="240" spans="1:8" x14ac:dyDescent="0.25">
      <c r="A240" s="1">
        <v>41452</v>
      </c>
      <c r="B240" s="6">
        <f>cumulative!B240-cumulative!B239</f>
        <v>0</v>
      </c>
      <c r="C240" s="6">
        <f>(cumulative!C240-cumulative!C239)/10</f>
        <v>0</v>
      </c>
      <c r="D240" s="6">
        <f>(cumulative!D240-cumulative!D239)/10</f>
        <v>0</v>
      </c>
      <c r="E240" s="6">
        <f>(cumulative!E240-cumulative!E239)/10</f>
        <v>0</v>
      </c>
      <c r="F240" s="6">
        <f>(cumulative!F240-cumulative!F239)/10</f>
        <v>0</v>
      </c>
      <c r="G240" t="str">
        <f t="shared" si="6"/>
        <v/>
      </c>
      <c r="H240" t="str">
        <f t="shared" si="7"/>
        <v/>
      </c>
    </row>
    <row r="241" spans="1:8" x14ac:dyDescent="0.25">
      <c r="A241" s="1">
        <v>41453</v>
      </c>
      <c r="B241" s="6">
        <f>cumulative!B241-cumulative!B240</f>
        <v>0</v>
      </c>
      <c r="C241" s="6">
        <f>(cumulative!C241-cumulative!C240)/10</f>
        <v>0</v>
      </c>
      <c r="D241" s="6">
        <f>(cumulative!D241-cumulative!D240)/10</f>
        <v>0</v>
      </c>
      <c r="E241" s="6">
        <f>(cumulative!E241-cumulative!E240)/10</f>
        <v>0</v>
      </c>
      <c r="F241" s="6">
        <f>(cumulative!F241-cumulative!F240)/10</f>
        <v>0</v>
      </c>
      <c r="G241" t="str">
        <f t="shared" si="6"/>
        <v/>
      </c>
      <c r="H241" t="str">
        <f t="shared" si="7"/>
        <v/>
      </c>
    </row>
    <row r="242" spans="1:8" x14ac:dyDescent="0.25">
      <c r="A242" s="1">
        <v>41454</v>
      </c>
      <c r="B242" s="6">
        <f>cumulative!B242-cumulative!B241</f>
        <v>0</v>
      </c>
      <c r="C242" s="6">
        <f>(cumulative!C242-cumulative!C241)/10</f>
        <v>0</v>
      </c>
      <c r="D242" s="6">
        <f>(cumulative!D242-cumulative!D241)/10</f>
        <v>0</v>
      </c>
      <c r="E242" s="6">
        <f>(cumulative!E242-cumulative!E241)/10</f>
        <v>0</v>
      </c>
      <c r="F242" s="6">
        <f>(cumulative!F242-cumulative!F241)/10</f>
        <v>0</v>
      </c>
      <c r="G242" t="str">
        <f t="shared" si="6"/>
        <v/>
      </c>
      <c r="H242" t="str">
        <f t="shared" si="7"/>
        <v/>
      </c>
    </row>
    <row r="243" spans="1:8" x14ac:dyDescent="0.25">
      <c r="A243" s="1">
        <v>41455</v>
      </c>
      <c r="B243" s="6">
        <f>cumulative!B243-cumulative!B242</f>
        <v>0</v>
      </c>
      <c r="C243" s="6">
        <f>(cumulative!C243-cumulative!C242)/10</f>
        <v>0</v>
      </c>
      <c r="D243" s="6">
        <f>(cumulative!D243-cumulative!D242)/10</f>
        <v>0</v>
      </c>
      <c r="E243" s="6">
        <f>(cumulative!E243-cumulative!E242)/10</f>
        <v>0</v>
      </c>
      <c r="F243" s="6">
        <f>(cumulative!F243-cumulative!F242)/10</f>
        <v>0</v>
      </c>
      <c r="G243" t="str">
        <f t="shared" si="6"/>
        <v/>
      </c>
      <c r="H243" t="str">
        <f t="shared" si="7"/>
        <v/>
      </c>
    </row>
    <row r="244" spans="1:8" x14ac:dyDescent="0.25">
      <c r="A244" s="1">
        <v>41456</v>
      </c>
      <c r="B244" s="6">
        <f>cumulative!B244-cumulative!B243</f>
        <v>0</v>
      </c>
      <c r="C244" s="6">
        <f>(cumulative!C244-cumulative!C243)/10</f>
        <v>0</v>
      </c>
      <c r="D244" s="6">
        <f>(cumulative!D244-cumulative!D243)/10</f>
        <v>0</v>
      </c>
      <c r="E244" s="6">
        <f>(cumulative!E244-cumulative!E243)/10</f>
        <v>0</v>
      </c>
      <c r="F244" s="6">
        <f>(cumulative!F244-cumulative!F243)/10</f>
        <v>0</v>
      </c>
      <c r="G244" t="str">
        <f t="shared" si="6"/>
        <v/>
      </c>
      <c r="H244" t="str">
        <f t="shared" si="7"/>
        <v/>
      </c>
    </row>
    <row r="245" spans="1:8" x14ac:dyDescent="0.25">
      <c r="A245" s="1">
        <v>41457</v>
      </c>
      <c r="B245" s="6">
        <f>cumulative!B245-cumulative!B244</f>
        <v>0</v>
      </c>
      <c r="C245" s="6">
        <f>(cumulative!C245-cumulative!C244)/10</f>
        <v>0</v>
      </c>
      <c r="D245" s="6">
        <f>(cumulative!D245-cumulative!D244)/10</f>
        <v>0</v>
      </c>
      <c r="E245" s="6">
        <f>(cumulative!E245-cumulative!E244)/10</f>
        <v>0</v>
      </c>
      <c r="F245" s="6">
        <f>(cumulative!F245-cumulative!F244)/10</f>
        <v>0</v>
      </c>
      <c r="G245" t="str">
        <f t="shared" si="6"/>
        <v/>
      </c>
      <c r="H245" t="str">
        <f t="shared" si="7"/>
        <v/>
      </c>
    </row>
    <row r="246" spans="1:8" x14ac:dyDescent="0.25">
      <c r="A246" s="1">
        <v>41458</v>
      </c>
      <c r="B246" s="6">
        <f>cumulative!B246-cumulative!B245</f>
        <v>0</v>
      </c>
      <c r="C246" s="6">
        <f>(cumulative!C246-cumulative!C245)/10</f>
        <v>0</v>
      </c>
      <c r="D246" s="6">
        <f>(cumulative!D246-cumulative!D245)/10</f>
        <v>0</v>
      </c>
      <c r="E246" s="6">
        <f>(cumulative!E246-cumulative!E245)/10</f>
        <v>0</v>
      </c>
      <c r="F246" s="6">
        <f>(cumulative!F246-cumulative!F245)/10</f>
        <v>0</v>
      </c>
      <c r="G246" t="str">
        <f t="shared" si="6"/>
        <v/>
      </c>
      <c r="H246" t="str">
        <f t="shared" si="7"/>
        <v/>
      </c>
    </row>
    <row r="247" spans="1:8" x14ac:dyDescent="0.25">
      <c r="A247" s="1">
        <v>41459</v>
      </c>
      <c r="B247" s="6">
        <f>cumulative!B247-cumulative!B246</f>
        <v>0</v>
      </c>
      <c r="C247" s="6">
        <f>(cumulative!C247-cumulative!C246)/10</f>
        <v>0</v>
      </c>
      <c r="D247" s="6">
        <f>(cumulative!D247-cumulative!D246)/10</f>
        <v>0</v>
      </c>
      <c r="E247" s="6">
        <f>(cumulative!E247-cumulative!E246)/10</f>
        <v>0</v>
      </c>
      <c r="F247" s="6">
        <f>(cumulative!F247-cumulative!F246)/10</f>
        <v>0</v>
      </c>
      <c r="G247" t="str">
        <f t="shared" si="6"/>
        <v/>
      </c>
      <c r="H247" t="str">
        <f t="shared" si="7"/>
        <v/>
      </c>
    </row>
    <row r="248" spans="1:8" x14ac:dyDescent="0.25">
      <c r="A248" s="1">
        <v>41460</v>
      </c>
      <c r="B248" s="6">
        <f>cumulative!B248-cumulative!B247</f>
        <v>0</v>
      </c>
      <c r="C248" s="6">
        <f>(cumulative!C248-cumulative!C247)/10</f>
        <v>0</v>
      </c>
      <c r="D248" s="6">
        <f>(cumulative!D248-cumulative!D247)/10</f>
        <v>0</v>
      </c>
      <c r="E248" s="6">
        <f>(cumulative!E248-cumulative!E247)/10</f>
        <v>0</v>
      </c>
      <c r="F248" s="6">
        <f>(cumulative!F248-cumulative!F247)/10</f>
        <v>0</v>
      </c>
      <c r="G248" t="str">
        <f t="shared" si="6"/>
        <v/>
      </c>
      <c r="H248" t="str">
        <f t="shared" si="7"/>
        <v/>
      </c>
    </row>
    <row r="249" spans="1:8" x14ac:dyDescent="0.25">
      <c r="A249" s="1">
        <v>41461</v>
      </c>
      <c r="B249" s="6">
        <f>cumulative!B249-cumulative!B248</f>
        <v>0</v>
      </c>
      <c r="C249" s="6">
        <f>(cumulative!C249-cumulative!C248)/10</f>
        <v>0</v>
      </c>
      <c r="D249" s="6">
        <f>(cumulative!D249-cumulative!D248)/10</f>
        <v>0</v>
      </c>
      <c r="E249" s="6">
        <f>(cumulative!E249-cumulative!E248)/10</f>
        <v>0</v>
      </c>
      <c r="F249" s="6">
        <f>(cumulative!F249-cumulative!F248)/10</f>
        <v>0</v>
      </c>
      <c r="G249" t="str">
        <f t="shared" si="6"/>
        <v/>
      </c>
      <c r="H249" t="str">
        <f t="shared" si="7"/>
        <v/>
      </c>
    </row>
    <row r="250" spans="1:8" x14ac:dyDescent="0.25">
      <c r="A250" s="1">
        <v>41462</v>
      </c>
      <c r="B250" s="6">
        <f>cumulative!B250-cumulative!B249</f>
        <v>0</v>
      </c>
      <c r="C250" s="6">
        <f>(cumulative!C250-cumulative!C249)/10</f>
        <v>0</v>
      </c>
      <c r="D250" s="6">
        <f>(cumulative!D250-cumulative!D249)/10</f>
        <v>0</v>
      </c>
      <c r="E250" s="6">
        <f>(cumulative!E250-cumulative!E249)/10</f>
        <v>0</v>
      </c>
      <c r="F250" s="6">
        <f>(cumulative!F250-cumulative!F249)/10</f>
        <v>0</v>
      </c>
      <c r="G250" t="str">
        <f t="shared" si="6"/>
        <v/>
      </c>
      <c r="H250" t="str">
        <f t="shared" si="7"/>
        <v/>
      </c>
    </row>
    <row r="251" spans="1:8" x14ac:dyDescent="0.25">
      <c r="A251" s="1">
        <v>41463</v>
      </c>
      <c r="B251" s="6">
        <f>cumulative!B251-cumulative!B250</f>
        <v>0</v>
      </c>
      <c r="C251" s="6">
        <f>(cumulative!C251-cumulative!C250)/10</f>
        <v>0</v>
      </c>
      <c r="D251" s="6">
        <f>(cumulative!D251-cumulative!D250)/10</f>
        <v>0</v>
      </c>
      <c r="E251" s="6">
        <f>(cumulative!E251-cumulative!E250)/10</f>
        <v>0</v>
      </c>
      <c r="F251" s="6">
        <f>(cumulative!F251-cumulative!F250)/10</f>
        <v>0</v>
      </c>
      <c r="G251" t="str">
        <f t="shared" si="6"/>
        <v/>
      </c>
      <c r="H251" t="str">
        <f t="shared" si="7"/>
        <v/>
      </c>
    </row>
    <row r="252" spans="1:8" x14ac:dyDescent="0.25">
      <c r="A252" s="1">
        <v>41464</v>
      </c>
      <c r="B252" s="6">
        <f>cumulative!B252-cumulative!B251</f>
        <v>0</v>
      </c>
      <c r="C252" s="6">
        <f>(cumulative!C252-cumulative!C251)/10</f>
        <v>0</v>
      </c>
      <c r="D252" s="6">
        <f>(cumulative!D252-cumulative!D251)/10</f>
        <v>0</v>
      </c>
      <c r="E252" s="6">
        <f>(cumulative!E252-cumulative!E251)/10</f>
        <v>0</v>
      </c>
      <c r="F252" s="6">
        <f>(cumulative!F252-cumulative!F251)/10</f>
        <v>0</v>
      </c>
      <c r="G252" t="str">
        <f t="shared" si="6"/>
        <v/>
      </c>
      <c r="H252" t="str">
        <f t="shared" si="7"/>
        <v/>
      </c>
    </row>
    <row r="253" spans="1:8" x14ac:dyDescent="0.25">
      <c r="A253" s="1">
        <v>41465</v>
      </c>
      <c r="B253" s="6">
        <f>cumulative!B253-cumulative!B252</f>
        <v>0</v>
      </c>
      <c r="C253" s="6">
        <f>(cumulative!C253-cumulative!C252)/10</f>
        <v>0</v>
      </c>
      <c r="D253" s="6">
        <f>(cumulative!D253-cumulative!D252)/10</f>
        <v>0</v>
      </c>
      <c r="E253" s="6">
        <f>(cumulative!E253-cumulative!E252)/10</f>
        <v>0</v>
      </c>
      <c r="F253" s="6">
        <f>(cumulative!F253-cumulative!F252)/10</f>
        <v>0</v>
      </c>
      <c r="G253" t="str">
        <f t="shared" si="6"/>
        <v/>
      </c>
      <c r="H253" t="str">
        <f t="shared" si="7"/>
        <v/>
      </c>
    </row>
    <row r="254" spans="1:8" x14ac:dyDescent="0.25">
      <c r="A254" s="1">
        <v>41466</v>
      </c>
      <c r="B254" s="6">
        <f>cumulative!B254-cumulative!B253</f>
        <v>0</v>
      </c>
      <c r="C254" s="6">
        <f>(cumulative!C254-cumulative!C253)/10</f>
        <v>0</v>
      </c>
      <c r="D254" s="6">
        <f>(cumulative!D254-cumulative!D253)/10</f>
        <v>0</v>
      </c>
      <c r="E254" s="6">
        <f>(cumulative!E254-cumulative!E253)/10</f>
        <v>0</v>
      </c>
      <c r="F254" s="6">
        <f>(cumulative!F254-cumulative!F253)/10</f>
        <v>0</v>
      </c>
      <c r="G254" t="str">
        <f t="shared" si="6"/>
        <v/>
      </c>
      <c r="H254" t="str">
        <f t="shared" si="7"/>
        <v/>
      </c>
    </row>
    <row r="255" spans="1:8" x14ac:dyDescent="0.25">
      <c r="A255" s="1">
        <v>41467</v>
      </c>
      <c r="B255" s="6">
        <f>cumulative!B255-cumulative!B254</f>
        <v>0</v>
      </c>
      <c r="C255" s="6">
        <f>(cumulative!C255-cumulative!C254)/10</f>
        <v>0</v>
      </c>
      <c r="D255" s="6">
        <f>(cumulative!D255-cumulative!D254)/10</f>
        <v>0</v>
      </c>
      <c r="E255" s="6">
        <f>(cumulative!E255-cumulative!E254)/10</f>
        <v>0</v>
      </c>
      <c r="F255" s="6">
        <f>(cumulative!F255-cumulative!F254)/10</f>
        <v>0</v>
      </c>
      <c r="G255" t="str">
        <f t="shared" si="6"/>
        <v/>
      </c>
      <c r="H255" t="str">
        <f t="shared" si="7"/>
        <v/>
      </c>
    </row>
    <row r="256" spans="1:8" x14ac:dyDescent="0.25">
      <c r="A256" s="1">
        <v>41468</v>
      </c>
      <c r="B256" s="6">
        <f>cumulative!B256-cumulative!B255</f>
        <v>0</v>
      </c>
      <c r="C256" s="6">
        <f>(cumulative!C256-cumulative!C255)/10</f>
        <v>0</v>
      </c>
      <c r="D256" s="6">
        <f>(cumulative!D256-cumulative!D255)/10</f>
        <v>0</v>
      </c>
      <c r="E256" s="6">
        <f>(cumulative!E256-cumulative!E255)/10</f>
        <v>0</v>
      </c>
      <c r="F256" s="6">
        <f>(cumulative!F256-cumulative!F255)/10</f>
        <v>0</v>
      </c>
      <c r="G256" t="str">
        <f t="shared" si="6"/>
        <v/>
      </c>
      <c r="H256" t="str">
        <f t="shared" si="7"/>
        <v/>
      </c>
    </row>
    <row r="257" spans="1:8" x14ac:dyDescent="0.25">
      <c r="A257" s="1">
        <v>41469</v>
      </c>
      <c r="B257" s="6">
        <f>cumulative!B257-cumulative!B256</f>
        <v>0</v>
      </c>
      <c r="C257" s="6">
        <f>(cumulative!C257-cumulative!C256)/10</f>
        <v>0</v>
      </c>
      <c r="D257" s="6">
        <f>(cumulative!D257-cumulative!D256)/10</f>
        <v>0</v>
      </c>
      <c r="E257" s="6">
        <f>(cumulative!E257-cumulative!E256)/10</f>
        <v>0</v>
      </c>
      <c r="F257" s="6">
        <f>(cumulative!F257-cumulative!F256)/10</f>
        <v>0</v>
      </c>
      <c r="G257" t="str">
        <f t="shared" si="6"/>
        <v/>
      </c>
      <c r="H257" t="str">
        <f t="shared" si="7"/>
        <v/>
      </c>
    </row>
    <row r="258" spans="1:8" x14ac:dyDescent="0.25">
      <c r="A258" s="1">
        <v>41470</v>
      </c>
      <c r="B258" s="6">
        <f>cumulative!B258-cumulative!B257</f>
        <v>0</v>
      </c>
      <c r="C258" s="6">
        <f>(cumulative!C258-cumulative!C257)/10</f>
        <v>0</v>
      </c>
      <c r="D258" s="6">
        <f>(cumulative!D258-cumulative!D257)/10</f>
        <v>0</v>
      </c>
      <c r="E258" s="6">
        <f>(cumulative!E258-cumulative!E257)/10</f>
        <v>0</v>
      </c>
      <c r="F258" s="6">
        <f>(cumulative!F258-cumulative!F257)/10</f>
        <v>0</v>
      </c>
      <c r="G258" t="str">
        <f t="shared" si="6"/>
        <v/>
      </c>
      <c r="H258" t="str">
        <f t="shared" si="7"/>
        <v/>
      </c>
    </row>
    <row r="259" spans="1:8" x14ac:dyDescent="0.25">
      <c r="A259" s="1">
        <v>41471</v>
      </c>
      <c r="B259" s="6">
        <f>cumulative!B259-cumulative!B258</f>
        <v>0</v>
      </c>
      <c r="C259" s="6">
        <f>(cumulative!C259-cumulative!C258)/10</f>
        <v>0</v>
      </c>
      <c r="D259" s="6">
        <f>(cumulative!D259-cumulative!D258)/10</f>
        <v>0</v>
      </c>
      <c r="E259" s="6">
        <f>(cumulative!E259-cumulative!E258)/10</f>
        <v>0</v>
      </c>
      <c r="F259" s="6">
        <f>(cumulative!F259-cumulative!F258)/10</f>
        <v>0</v>
      </c>
      <c r="G259" t="str">
        <f t="shared" ref="G259:G322" si="8">IFERROR(F259*1000/B259,"")</f>
        <v/>
      </c>
      <c r="H259" t="str">
        <f t="shared" ref="H259:H322" si="9">IFERROR(D259/F259,"")</f>
        <v/>
      </c>
    </row>
    <row r="260" spans="1:8" x14ac:dyDescent="0.25">
      <c r="A260" s="1">
        <v>41472</v>
      </c>
      <c r="B260" s="6">
        <f>cumulative!B260-cumulative!B259</f>
        <v>0</v>
      </c>
      <c r="C260" s="6">
        <f>(cumulative!C260-cumulative!C259)/10</f>
        <v>0</v>
      </c>
      <c r="D260" s="6">
        <f>(cumulative!D260-cumulative!D259)/10</f>
        <v>0</v>
      </c>
      <c r="E260" s="6">
        <f>(cumulative!E260-cumulative!E259)/10</f>
        <v>0</v>
      </c>
      <c r="F260" s="6">
        <f>(cumulative!F260-cumulative!F259)/10</f>
        <v>0</v>
      </c>
      <c r="G260" t="str">
        <f t="shared" si="8"/>
        <v/>
      </c>
      <c r="H260" t="str">
        <f t="shared" si="9"/>
        <v/>
      </c>
    </row>
    <row r="261" spans="1:8" x14ac:dyDescent="0.25">
      <c r="A261" s="1">
        <v>41473</v>
      </c>
      <c r="B261" s="6">
        <f>cumulative!B261-cumulative!B260</f>
        <v>0</v>
      </c>
      <c r="C261" s="6">
        <f>(cumulative!C261-cumulative!C260)/10</f>
        <v>0</v>
      </c>
      <c r="D261" s="6">
        <f>(cumulative!D261-cumulative!D260)/10</f>
        <v>0</v>
      </c>
      <c r="E261" s="6">
        <f>(cumulative!E261-cumulative!E260)/10</f>
        <v>0</v>
      </c>
      <c r="F261" s="6">
        <f>(cumulative!F261-cumulative!F260)/10</f>
        <v>0</v>
      </c>
      <c r="G261" t="str">
        <f t="shared" si="8"/>
        <v/>
      </c>
      <c r="H261" t="str">
        <f t="shared" si="9"/>
        <v/>
      </c>
    </row>
    <row r="262" spans="1:8" x14ac:dyDescent="0.25">
      <c r="A262" s="1">
        <v>41474</v>
      </c>
      <c r="B262" s="6">
        <f>cumulative!B262-cumulative!B261</f>
        <v>0</v>
      </c>
      <c r="C262" s="6">
        <f>(cumulative!C262-cumulative!C261)/10</f>
        <v>0</v>
      </c>
      <c r="D262" s="6">
        <f>(cumulative!D262-cumulative!D261)/10</f>
        <v>0</v>
      </c>
      <c r="E262" s="6">
        <f>(cumulative!E262-cumulative!E261)/10</f>
        <v>0</v>
      </c>
      <c r="F262" s="6">
        <f>(cumulative!F262-cumulative!F261)/10</f>
        <v>0</v>
      </c>
      <c r="G262" t="str">
        <f t="shared" si="8"/>
        <v/>
      </c>
      <c r="H262" t="str">
        <f t="shared" si="9"/>
        <v/>
      </c>
    </row>
    <row r="263" spans="1:8" x14ac:dyDescent="0.25">
      <c r="A263" s="1">
        <v>41475</v>
      </c>
      <c r="B263" s="6">
        <f>cumulative!B263-cumulative!B262</f>
        <v>0</v>
      </c>
      <c r="C263" s="6">
        <f>(cumulative!C263-cumulative!C262)/10</f>
        <v>0</v>
      </c>
      <c r="D263" s="6">
        <f>(cumulative!D263-cumulative!D262)/10</f>
        <v>0</v>
      </c>
      <c r="E263" s="6">
        <f>(cumulative!E263-cumulative!E262)/10</f>
        <v>0</v>
      </c>
      <c r="F263" s="6">
        <f>(cumulative!F263-cumulative!F262)/10</f>
        <v>0</v>
      </c>
      <c r="G263" t="str">
        <f t="shared" si="8"/>
        <v/>
      </c>
      <c r="H263" t="str">
        <f t="shared" si="9"/>
        <v/>
      </c>
    </row>
    <row r="264" spans="1:8" x14ac:dyDescent="0.25">
      <c r="A264" s="1">
        <v>41476</v>
      </c>
      <c r="B264" s="6">
        <f>cumulative!B264-cumulative!B263</f>
        <v>0</v>
      </c>
      <c r="C264" s="6">
        <f>(cumulative!C264-cumulative!C263)/10</f>
        <v>0</v>
      </c>
      <c r="D264" s="6">
        <f>(cumulative!D264-cumulative!D263)/10</f>
        <v>0</v>
      </c>
      <c r="E264" s="6">
        <f>(cumulative!E264-cumulative!E263)/10</f>
        <v>0</v>
      </c>
      <c r="F264" s="6">
        <f>(cumulative!F264-cumulative!F263)/10</f>
        <v>0</v>
      </c>
      <c r="G264" t="str">
        <f t="shared" si="8"/>
        <v/>
      </c>
      <c r="H264" t="str">
        <f t="shared" si="9"/>
        <v/>
      </c>
    </row>
    <row r="265" spans="1:8" x14ac:dyDescent="0.25">
      <c r="A265" s="1">
        <v>41477</v>
      </c>
      <c r="B265" s="6">
        <f>cumulative!B265-cumulative!B264</f>
        <v>0</v>
      </c>
      <c r="C265" s="6">
        <f>(cumulative!C265-cumulative!C264)/10</f>
        <v>0</v>
      </c>
      <c r="D265" s="6">
        <f>(cumulative!D265-cumulative!D264)/10</f>
        <v>0</v>
      </c>
      <c r="E265" s="6">
        <f>(cumulative!E265-cumulative!E264)/10</f>
        <v>0</v>
      </c>
      <c r="F265" s="6">
        <f>(cumulative!F265-cumulative!F264)/10</f>
        <v>0</v>
      </c>
      <c r="G265" t="str">
        <f t="shared" si="8"/>
        <v/>
      </c>
      <c r="H265" t="str">
        <f t="shared" si="9"/>
        <v/>
      </c>
    </row>
    <row r="266" spans="1:8" x14ac:dyDescent="0.25">
      <c r="A266" s="1">
        <v>41478</v>
      </c>
      <c r="B266" s="6">
        <f>cumulative!B266-cumulative!B265</f>
        <v>0</v>
      </c>
      <c r="C266" s="6">
        <f>(cumulative!C266-cumulative!C265)/10</f>
        <v>0</v>
      </c>
      <c r="D266" s="6">
        <f>(cumulative!D266-cumulative!D265)/10</f>
        <v>0</v>
      </c>
      <c r="E266" s="6">
        <f>(cumulative!E266-cumulative!E265)/10</f>
        <v>0</v>
      </c>
      <c r="F266" s="6">
        <f>(cumulative!F266-cumulative!F265)/10</f>
        <v>0</v>
      </c>
      <c r="G266" t="str">
        <f t="shared" si="8"/>
        <v/>
      </c>
      <c r="H266" t="str">
        <f t="shared" si="9"/>
        <v/>
      </c>
    </row>
    <row r="267" spans="1:8" x14ac:dyDescent="0.25">
      <c r="A267" s="1">
        <v>41479</v>
      </c>
      <c r="B267" s="6">
        <f>cumulative!B267-cumulative!B266</f>
        <v>0</v>
      </c>
      <c r="C267" s="6">
        <f>(cumulative!C267-cumulative!C266)/10</f>
        <v>0</v>
      </c>
      <c r="D267" s="6">
        <f>(cumulative!D267-cumulative!D266)/10</f>
        <v>0</v>
      </c>
      <c r="E267" s="6">
        <f>(cumulative!E267-cumulative!E266)/10</f>
        <v>0</v>
      </c>
      <c r="F267" s="6">
        <f>(cumulative!F267-cumulative!F266)/10</f>
        <v>0</v>
      </c>
      <c r="G267" t="str">
        <f t="shared" si="8"/>
        <v/>
      </c>
      <c r="H267" t="str">
        <f t="shared" si="9"/>
        <v/>
      </c>
    </row>
    <row r="268" spans="1:8" x14ac:dyDescent="0.25">
      <c r="A268" s="1">
        <v>41480</v>
      </c>
      <c r="B268" s="6">
        <f>cumulative!B268-cumulative!B267</f>
        <v>0</v>
      </c>
      <c r="C268" s="6">
        <f>(cumulative!C268-cumulative!C267)/10</f>
        <v>0</v>
      </c>
      <c r="D268" s="6">
        <f>(cumulative!D268-cumulative!D267)/10</f>
        <v>0</v>
      </c>
      <c r="E268" s="6">
        <f>(cumulative!E268-cumulative!E267)/10</f>
        <v>0</v>
      </c>
      <c r="F268" s="6">
        <f>(cumulative!F268-cumulative!F267)/10</f>
        <v>0</v>
      </c>
      <c r="G268" t="str">
        <f t="shared" si="8"/>
        <v/>
      </c>
      <c r="H268" t="str">
        <f t="shared" si="9"/>
        <v/>
      </c>
    </row>
    <row r="269" spans="1:8" x14ac:dyDescent="0.25">
      <c r="A269" s="1">
        <v>41481</v>
      </c>
      <c r="B269" s="6">
        <f>cumulative!B269-cumulative!B268</f>
        <v>0</v>
      </c>
      <c r="C269" s="6">
        <f>(cumulative!C269-cumulative!C268)/10</f>
        <v>0</v>
      </c>
      <c r="D269" s="6">
        <f>(cumulative!D269-cumulative!D268)/10</f>
        <v>0</v>
      </c>
      <c r="E269" s="6">
        <f>(cumulative!E269-cumulative!E268)/10</f>
        <v>0</v>
      </c>
      <c r="F269" s="6">
        <f>(cumulative!F269-cumulative!F268)/10</f>
        <v>0</v>
      </c>
      <c r="G269" t="str">
        <f t="shared" si="8"/>
        <v/>
      </c>
      <c r="H269" t="str">
        <f t="shared" si="9"/>
        <v/>
      </c>
    </row>
    <row r="270" spans="1:8" x14ac:dyDescent="0.25">
      <c r="A270" s="1">
        <v>41482</v>
      </c>
      <c r="B270" s="6">
        <f>cumulative!B270-cumulative!B269</f>
        <v>0</v>
      </c>
      <c r="C270" s="6">
        <f>(cumulative!C270-cumulative!C269)/10</f>
        <v>0</v>
      </c>
      <c r="D270" s="6">
        <f>(cumulative!D270-cumulative!D269)/10</f>
        <v>0</v>
      </c>
      <c r="E270" s="6">
        <f>(cumulative!E270-cumulative!E269)/10</f>
        <v>0</v>
      </c>
      <c r="F270" s="6">
        <f>(cumulative!F270-cumulative!F269)/10</f>
        <v>0</v>
      </c>
      <c r="G270" t="str">
        <f t="shared" si="8"/>
        <v/>
      </c>
      <c r="H270" t="str">
        <f t="shared" si="9"/>
        <v/>
      </c>
    </row>
    <row r="271" spans="1:8" x14ac:dyDescent="0.25">
      <c r="A271" s="1">
        <v>41483</v>
      </c>
      <c r="B271" s="6">
        <f>cumulative!B271-cumulative!B270</f>
        <v>0</v>
      </c>
      <c r="C271" s="6">
        <f>(cumulative!C271-cumulative!C270)/10</f>
        <v>0</v>
      </c>
      <c r="D271" s="6">
        <f>(cumulative!D271-cumulative!D270)/10</f>
        <v>0</v>
      </c>
      <c r="E271" s="6">
        <f>(cumulative!E271-cumulative!E270)/10</f>
        <v>0</v>
      </c>
      <c r="F271" s="6">
        <f>(cumulative!F271-cumulative!F270)/10</f>
        <v>0</v>
      </c>
      <c r="G271" t="str">
        <f t="shared" si="8"/>
        <v/>
      </c>
      <c r="H271" t="str">
        <f t="shared" si="9"/>
        <v/>
      </c>
    </row>
    <row r="272" spans="1:8" x14ac:dyDescent="0.25">
      <c r="A272" s="1">
        <v>41484</v>
      </c>
      <c r="B272" s="6">
        <f>cumulative!B272-cumulative!B271</f>
        <v>0</v>
      </c>
      <c r="C272" s="6">
        <f>(cumulative!C272-cumulative!C271)/10</f>
        <v>0</v>
      </c>
      <c r="D272" s="6">
        <f>(cumulative!D272-cumulative!D271)/10</f>
        <v>0</v>
      </c>
      <c r="E272" s="6">
        <f>(cumulative!E272-cumulative!E271)/10</f>
        <v>0</v>
      </c>
      <c r="F272" s="6">
        <f>(cumulative!F272-cumulative!F271)/10</f>
        <v>0</v>
      </c>
      <c r="G272" t="str">
        <f t="shared" si="8"/>
        <v/>
      </c>
      <c r="H272" t="str">
        <f t="shared" si="9"/>
        <v/>
      </c>
    </row>
    <row r="273" spans="1:8" x14ac:dyDescent="0.25">
      <c r="A273" s="1">
        <v>41485</v>
      </c>
      <c r="B273" s="6">
        <f>cumulative!B273-cumulative!B272</f>
        <v>0</v>
      </c>
      <c r="C273" s="6">
        <f>(cumulative!C273-cumulative!C272)/10</f>
        <v>0</v>
      </c>
      <c r="D273" s="6">
        <f>(cumulative!D273-cumulative!D272)/10</f>
        <v>0</v>
      </c>
      <c r="E273" s="6">
        <f>(cumulative!E273-cumulative!E272)/10</f>
        <v>0</v>
      </c>
      <c r="F273" s="6">
        <f>(cumulative!F273-cumulative!F272)/10</f>
        <v>0</v>
      </c>
      <c r="G273" t="str">
        <f t="shared" si="8"/>
        <v/>
      </c>
      <c r="H273" t="str">
        <f t="shared" si="9"/>
        <v/>
      </c>
    </row>
    <row r="274" spans="1:8" x14ac:dyDescent="0.25">
      <c r="A274" s="1">
        <v>41486</v>
      </c>
      <c r="B274" s="6">
        <f>cumulative!B274-cumulative!B273</f>
        <v>0</v>
      </c>
      <c r="C274" s="6">
        <f>(cumulative!C274-cumulative!C273)/10</f>
        <v>0</v>
      </c>
      <c r="D274" s="6">
        <f>(cumulative!D274-cumulative!D273)/10</f>
        <v>0</v>
      </c>
      <c r="E274" s="6">
        <f>(cumulative!E274-cumulative!E273)/10</f>
        <v>0</v>
      </c>
      <c r="F274" s="6">
        <f>(cumulative!F274-cumulative!F273)/10</f>
        <v>0</v>
      </c>
      <c r="G274" t="str">
        <f t="shared" si="8"/>
        <v/>
      </c>
      <c r="H274" t="str">
        <f t="shared" si="9"/>
        <v/>
      </c>
    </row>
    <row r="275" spans="1:8" x14ac:dyDescent="0.25">
      <c r="A275" s="2">
        <v>41487</v>
      </c>
      <c r="B275" s="6">
        <f>cumulative!B275-cumulative!B274</f>
        <v>0</v>
      </c>
      <c r="C275" s="6">
        <f>(cumulative!C275-cumulative!C274)/10</f>
        <v>0</v>
      </c>
      <c r="D275" s="6">
        <f>(cumulative!D275-cumulative!D274)/10</f>
        <v>0</v>
      </c>
      <c r="E275" s="6">
        <f>(cumulative!E275-cumulative!E274)/10</f>
        <v>0</v>
      </c>
      <c r="F275" s="6">
        <f>(cumulative!F275-cumulative!F274)/10</f>
        <v>0</v>
      </c>
      <c r="G275" t="str">
        <f t="shared" si="8"/>
        <v/>
      </c>
      <c r="H275" t="str">
        <f t="shared" si="9"/>
        <v/>
      </c>
    </row>
    <row r="276" spans="1:8" x14ac:dyDescent="0.25">
      <c r="A276" s="1">
        <v>41579</v>
      </c>
      <c r="B276" s="6">
        <v>0</v>
      </c>
      <c r="C276" s="6">
        <v>0</v>
      </c>
      <c r="D276" s="6">
        <v>0</v>
      </c>
      <c r="E276" s="6">
        <v>0</v>
      </c>
      <c r="F276" s="6">
        <v>0</v>
      </c>
      <c r="G276" t="str">
        <f t="shared" si="8"/>
        <v/>
      </c>
      <c r="H276" t="str">
        <f t="shared" si="9"/>
        <v/>
      </c>
    </row>
    <row r="277" spans="1:8" x14ac:dyDescent="0.25">
      <c r="A277" s="1">
        <v>41580</v>
      </c>
      <c r="B277" s="6">
        <f>cumulative!B277-cumulative!B276</f>
        <v>0</v>
      </c>
      <c r="C277" s="6">
        <f>(cumulative!C277-cumulative!C276)/10</f>
        <v>0</v>
      </c>
      <c r="D277" s="6">
        <f>(cumulative!D277-cumulative!D276)/10</f>
        <v>0</v>
      </c>
      <c r="E277" s="6">
        <f>(cumulative!E277-cumulative!E276)/10</f>
        <v>0</v>
      </c>
      <c r="F277" s="6">
        <f>(cumulative!F277-cumulative!F276)/10</f>
        <v>0</v>
      </c>
      <c r="G277" t="str">
        <f t="shared" si="8"/>
        <v/>
      </c>
      <c r="H277" t="str">
        <f t="shared" si="9"/>
        <v/>
      </c>
    </row>
    <row r="278" spans="1:8" x14ac:dyDescent="0.25">
      <c r="A278" s="1">
        <v>41581</v>
      </c>
      <c r="B278" s="6">
        <f>cumulative!B278-cumulative!B277</f>
        <v>0</v>
      </c>
      <c r="C278" s="6">
        <f>(cumulative!C278-cumulative!C277)/10</f>
        <v>0</v>
      </c>
      <c r="D278" s="6">
        <f>(cumulative!D278-cumulative!D277)/10</f>
        <v>0</v>
      </c>
      <c r="E278" s="6">
        <f>(cumulative!E278-cumulative!E277)/10</f>
        <v>0</v>
      </c>
      <c r="F278" s="6">
        <f>(cumulative!F278-cumulative!F277)/10</f>
        <v>0</v>
      </c>
      <c r="G278" t="str">
        <f t="shared" si="8"/>
        <v/>
      </c>
      <c r="H278" t="str">
        <f t="shared" si="9"/>
        <v/>
      </c>
    </row>
    <row r="279" spans="1:8" x14ac:dyDescent="0.25">
      <c r="A279" s="1">
        <v>41582</v>
      </c>
      <c r="B279" s="6">
        <f>cumulative!B279-cumulative!B278</f>
        <v>0</v>
      </c>
      <c r="C279" s="6">
        <f>(cumulative!C279-cumulative!C278)/10</f>
        <v>0</v>
      </c>
      <c r="D279" s="6">
        <f>(cumulative!D279-cumulative!D278)/10</f>
        <v>0</v>
      </c>
      <c r="E279" s="6">
        <f>(cumulative!E279-cumulative!E278)/10</f>
        <v>0</v>
      </c>
      <c r="F279" s="6">
        <f>(cumulative!F279-cumulative!F278)/10</f>
        <v>0</v>
      </c>
      <c r="G279" t="str">
        <f t="shared" si="8"/>
        <v/>
      </c>
      <c r="H279" t="str">
        <f t="shared" si="9"/>
        <v/>
      </c>
    </row>
    <row r="280" spans="1:8" x14ac:dyDescent="0.25">
      <c r="A280" s="1">
        <v>41583</v>
      </c>
      <c r="B280" s="6">
        <f>cumulative!B280-cumulative!B279</f>
        <v>0</v>
      </c>
      <c r="C280" s="6">
        <f>(cumulative!C280-cumulative!C279)/10</f>
        <v>0</v>
      </c>
      <c r="D280" s="6">
        <f>(cumulative!D280-cumulative!D279)/10</f>
        <v>0</v>
      </c>
      <c r="E280" s="6">
        <f>(cumulative!E280-cumulative!E279)/10</f>
        <v>0</v>
      </c>
      <c r="F280" s="6">
        <f>(cumulative!F280-cumulative!F279)/10</f>
        <v>0</v>
      </c>
      <c r="G280" t="str">
        <f t="shared" si="8"/>
        <v/>
      </c>
      <c r="H280" t="str">
        <f t="shared" si="9"/>
        <v/>
      </c>
    </row>
    <row r="281" spans="1:8" x14ac:dyDescent="0.25">
      <c r="A281" s="1">
        <v>41584</v>
      </c>
      <c r="B281" s="6">
        <f>cumulative!B281-cumulative!B280</f>
        <v>0</v>
      </c>
      <c r="C281" s="6">
        <f>(cumulative!C281-cumulative!C280)/10</f>
        <v>0</v>
      </c>
      <c r="D281" s="6">
        <f>(cumulative!D281-cumulative!D280)/10</f>
        <v>0</v>
      </c>
      <c r="E281" s="6">
        <f>(cumulative!E281-cumulative!E280)/10</f>
        <v>0</v>
      </c>
      <c r="F281" s="6">
        <f>(cumulative!F281-cumulative!F280)/10</f>
        <v>0</v>
      </c>
      <c r="G281" t="str">
        <f t="shared" si="8"/>
        <v/>
      </c>
      <c r="H281" t="str">
        <f t="shared" si="9"/>
        <v/>
      </c>
    </row>
    <row r="282" spans="1:8" x14ac:dyDescent="0.25">
      <c r="A282" s="1">
        <v>41585</v>
      </c>
      <c r="B282" s="6">
        <f>cumulative!B282-cumulative!B281</f>
        <v>0</v>
      </c>
      <c r="C282" s="6">
        <f>(cumulative!C282-cumulative!C281)/10</f>
        <v>0</v>
      </c>
      <c r="D282" s="6">
        <f>(cumulative!D282-cumulative!D281)/10</f>
        <v>0</v>
      </c>
      <c r="E282" s="6">
        <f>(cumulative!E282-cumulative!E281)/10</f>
        <v>0</v>
      </c>
      <c r="F282" s="6">
        <f>(cumulative!F282-cumulative!F281)/10</f>
        <v>0</v>
      </c>
      <c r="G282" t="str">
        <f t="shared" si="8"/>
        <v/>
      </c>
      <c r="H282" t="str">
        <f t="shared" si="9"/>
        <v/>
      </c>
    </row>
    <row r="283" spans="1:8" x14ac:dyDescent="0.25">
      <c r="A283" s="1">
        <v>41586</v>
      </c>
      <c r="B283" s="6">
        <f>cumulative!B283-cumulative!B282</f>
        <v>0</v>
      </c>
      <c r="C283" s="6">
        <f>(cumulative!C283-cumulative!C282)/10</f>
        <v>0</v>
      </c>
      <c r="D283" s="6">
        <f>(cumulative!D283-cumulative!D282)/10</f>
        <v>0</v>
      </c>
      <c r="E283" s="6">
        <f>(cumulative!E283-cumulative!E282)/10</f>
        <v>0</v>
      </c>
      <c r="F283" s="6">
        <f>(cumulative!F283-cumulative!F282)/10</f>
        <v>0</v>
      </c>
      <c r="G283" t="str">
        <f t="shared" si="8"/>
        <v/>
      </c>
      <c r="H283" t="str">
        <f t="shared" si="9"/>
        <v/>
      </c>
    </row>
    <row r="284" spans="1:8" x14ac:dyDescent="0.25">
      <c r="A284" s="1">
        <v>41587</v>
      </c>
      <c r="B284" s="6">
        <f>cumulative!B284-cumulative!B283</f>
        <v>0</v>
      </c>
      <c r="C284" s="6">
        <f>(cumulative!C284-cumulative!C283)/10</f>
        <v>0</v>
      </c>
      <c r="D284" s="6">
        <f>(cumulative!D284-cumulative!D283)/10</f>
        <v>0</v>
      </c>
      <c r="E284" s="6">
        <f>(cumulative!E284-cumulative!E283)/10</f>
        <v>0</v>
      </c>
      <c r="F284" s="6">
        <f>(cumulative!F284-cumulative!F283)/10</f>
        <v>0</v>
      </c>
      <c r="G284" t="str">
        <f t="shared" si="8"/>
        <v/>
      </c>
      <c r="H284" t="str">
        <f t="shared" si="9"/>
        <v/>
      </c>
    </row>
    <row r="285" spans="1:8" x14ac:dyDescent="0.25">
      <c r="A285" s="1">
        <v>41588</v>
      </c>
      <c r="B285" s="6">
        <f>cumulative!B285-cumulative!B284</f>
        <v>0</v>
      </c>
      <c r="C285" s="6">
        <f>(cumulative!C285-cumulative!C284)/10</f>
        <v>0</v>
      </c>
      <c r="D285" s="6">
        <f>(cumulative!D285-cumulative!D284)/10</f>
        <v>0</v>
      </c>
      <c r="E285" s="6">
        <f>(cumulative!E285-cumulative!E284)/10</f>
        <v>0</v>
      </c>
      <c r="F285" s="6">
        <f>(cumulative!F285-cumulative!F284)/10</f>
        <v>0</v>
      </c>
      <c r="G285" t="str">
        <f t="shared" si="8"/>
        <v/>
      </c>
      <c r="H285" t="str">
        <f t="shared" si="9"/>
        <v/>
      </c>
    </row>
    <row r="286" spans="1:8" x14ac:dyDescent="0.25">
      <c r="A286" s="1">
        <v>41589</v>
      </c>
      <c r="B286" s="6">
        <f>cumulative!B286-cumulative!B285</f>
        <v>0</v>
      </c>
      <c r="C286" s="6">
        <f>(cumulative!C286-cumulative!C285)/10</f>
        <v>0</v>
      </c>
      <c r="D286" s="6">
        <f>(cumulative!D286-cumulative!D285)/10</f>
        <v>0</v>
      </c>
      <c r="E286" s="6">
        <f>(cumulative!E286-cumulative!E285)/10</f>
        <v>0</v>
      </c>
      <c r="F286" s="6">
        <f>(cumulative!F286-cumulative!F285)/10</f>
        <v>0</v>
      </c>
      <c r="G286" t="str">
        <f t="shared" si="8"/>
        <v/>
      </c>
      <c r="H286" t="str">
        <f t="shared" si="9"/>
        <v/>
      </c>
    </row>
    <row r="287" spans="1:8" x14ac:dyDescent="0.25">
      <c r="A287" s="1">
        <v>41590</v>
      </c>
      <c r="B287" s="6">
        <f>cumulative!B287-cumulative!B286</f>
        <v>0</v>
      </c>
      <c r="C287" s="6">
        <f>(cumulative!C287-cumulative!C286)/10</f>
        <v>0</v>
      </c>
      <c r="D287" s="6">
        <f>(cumulative!D287-cumulative!D286)/10</f>
        <v>0</v>
      </c>
      <c r="E287" s="6">
        <f>(cumulative!E287-cumulative!E286)/10</f>
        <v>0</v>
      </c>
      <c r="F287" s="6">
        <f>(cumulative!F287-cumulative!F286)/10</f>
        <v>0</v>
      </c>
      <c r="G287" t="str">
        <f t="shared" si="8"/>
        <v/>
      </c>
      <c r="H287" t="str">
        <f t="shared" si="9"/>
        <v/>
      </c>
    </row>
    <row r="288" spans="1:8" x14ac:dyDescent="0.25">
      <c r="A288" s="1">
        <v>41591</v>
      </c>
      <c r="B288" s="6">
        <f>cumulative!B288-cumulative!B287</f>
        <v>0</v>
      </c>
      <c r="C288" s="6">
        <f>(cumulative!C288-cumulative!C287)/10</f>
        <v>0</v>
      </c>
      <c r="D288" s="6">
        <f>(cumulative!D288-cumulative!D287)/10</f>
        <v>0</v>
      </c>
      <c r="E288" s="6">
        <f>(cumulative!E288-cumulative!E287)/10</f>
        <v>0</v>
      </c>
      <c r="F288" s="6">
        <f>(cumulative!F288-cumulative!F287)/10</f>
        <v>0</v>
      </c>
      <c r="G288" t="str">
        <f t="shared" si="8"/>
        <v/>
      </c>
      <c r="H288" t="str">
        <f t="shared" si="9"/>
        <v/>
      </c>
    </row>
    <row r="289" spans="1:8" x14ac:dyDescent="0.25">
      <c r="A289" s="1">
        <v>41592</v>
      </c>
      <c r="B289" s="6">
        <f>cumulative!B289-cumulative!B288</f>
        <v>0</v>
      </c>
      <c r="C289" s="6">
        <f>(cumulative!C289-cumulative!C288)/10</f>
        <v>0</v>
      </c>
      <c r="D289" s="6">
        <f>(cumulative!D289-cumulative!D288)/10</f>
        <v>0</v>
      </c>
      <c r="E289" s="6">
        <f>(cumulative!E289-cumulative!E288)/10</f>
        <v>0</v>
      </c>
      <c r="F289" s="6">
        <f>(cumulative!F289-cumulative!F288)/10</f>
        <v>0</v>
      </c>
      <c r="G289" t="str">
        <f t="shared" si="8"/>
        <v/>
      </c>
      <c r="H289" t="str">
        <f t="shared" si="9"/>
        <v/>
      </c>
    </row>
    <row r="290" spans="1:8" x14ac:dyDescent="0.25">
      <c r="A290" s="1">
        <v>41593</v>
      </c>
      <c r="B290" s="6">
        <f>cumulative!B290-cumulative!B289</f>
        <v>0</v>
      </c>
      <c r="C290" s="6">
        <f>(cumulative!C290-cumulative!C289)/10</f>
        <v>0</v>
      </c>
      <c r="D290" s="6">
        <f>(cumulative!D290-cumulative!D289)/10</f>
        <v>0</v>
      </c>
      <c r="E290" s="6">
        <f>(cumulative!E290-cumulative!E289)/10</f>
        <v>0</v>
      </c>
      <c r="F290" s="6">
        <f>(cumulative!F290-cumulative!F289)/10</f>
        <v>0</v>
      </c>
      <c r="G290" t="str">
        <f t="shared" si="8"/>
        <v/>
      </c>
      <c r="H290" t="str">
        <f t="shared" si="9"/>
        <v/>
      </c>
    </row>
    <row r="291" spans="1:8" x14ac:dyDescent="0.25">
      <c r="A291" s="1">
        <v>41594</v>
      </c>
      <c r="B291" s="6">
        <f>cumulative!B291-cumulative!B290</f>
        <v>0</v>
      </c>
      <c r="C291" s="6">
        <f>(cumulative!C291-cumulative!C290)/10</f>
        <v>0</v>
      </c>
      <c r="D291" s="6">
        <f>(cumulative!D291-cumulative!D290)/10</f>
        <v>0</v>
      </c>
      <c r="E291" s="6">
        <f>(cumulative!E291-cumulative!E290)/10</f>
        <v>0</v>
      </c>
      <c r="F291" s="6">
        <f>(cumulative!F291-cumulative!F290)/10</f>
        <v>0</v>
      </c>
      <c r="G291" t="str">
        <f t="shared" si="8"/>
        <v/>
      </c>
      <c r="H291" t="str">
        <f t="shared" si="9"/>
        <v/>
      </c>
    </row>
    <row r="292" spans="1:8" x14ac:dyDescent="0.25">
      <c r="A292" s="1">
        <v>41595</v>
      </c>
      <c r="B292" s="6">
        <f>cumulative!B292-cumulative!B291</f>
        <v>0</v>
      </c>
      <c r="C292" s="6">
        <f>(cumulative!C292-cumulative!C291)/10</f>
        <v>0</v>
      </c>
      <c r="D292" s="6">
        <f>(cumulative!D292-cumulative!D291)/10</f>
        <v>0</v>
      </c>
      <c r="E292" s="6">
        <f>(cumulative!E292-cumulative!E291)/10</f>
        <v>0</v>
      </c>
      <c r="F292" s="6">
        <f>(cumulative!F292-cumulative!F291)/10</f>
        <v>0</v>
      </c>
      <c r="G292" t="str">
        <f t="shared" si="8"/>
        <v/>
      </c>
      <c r="H292" t="str">
        <f t="shared" si="9"/>
        <v/>
      </c>
    </row>
    <row r="293" spans="1:8" x14ac:dyDescent="0.25">
      <c r="A293" s="1">
        <v>41596</v>
      </c>
      <c r="B293" s="6">
        <f>cumulative!B293-cumulative!B292</f>
        <v>0</v>
      </c>
      <c r="C293" s="6">
        <f>(cumulative!C293-cumulative!C292)/10</f>
        <v>0</v>
      </c>
      <c r="D293" s="6">
        <f>(cumulative!D293-cumulative!D292)/10</f>
        <v>0</v>
      </c>
      <c r="E293" s="6">
        <f>(cumulative!E293-cumulative!E292)/10</f>
        <v>0</v>
      </c>
      <c r="F293" s="6">
        <f>(cumulative!F293-cumulative!F292)/10</f>
        <v>0</v>
      </c>
      <c r="G293" t="str">
        <f t="shared" si="8"/>
        <v/>
      </c>
      <c r="H293" t="str">
        <f t="shared" si="9"/>
        <v/>
      </c>
    </row>
    <row r="294" spans="1:8" x14ac:dyDescent="0.25">
      <c r="A294" s="1">
        <v>41597</v>
      </c>
      <c r="B294" s="6">
        <f>cumulative!B294-cumulative!B293</f>
        <v>0</v>
      </c>
      <c r="C294" s="6">
        <f>(cumulative!C294-cumulative!C293)/10</f>
        <v>0</v>
      </c>
      <c r="D294" s="6">
        <f>(cumulative!D294-cumulative!D293)/10</f>
        <v>0</v>
      </c>
      <c r="E294" s="6">
        <f>(cumulative!E294-cumulative!E293)/10</f>
        <v>0</v>
      </c>
      <c r="F294" s="6">
        <f>(cumulative!F294-cumulative!F293)/10</f>
        <v>0</v>
      </c>
      <c r="G294" t="str">
        <f t="shared" si="8"/>
        <v/>
      </c>
      <c r="H294" t="str">
        <f t="shared" si="9"/>
        <v/>
      </c>
    </row>
    <row r="295" spans="1:8" x14ac:dyDescent="0.25">
      <c r="A295" s="1">
        <v>41598</v>
      </c>
      <c r="B295" s="6">
        <f>cumulative!B295-cumulative!B294</f>
        <v>0</v>
      </c>
      <c r="C295" s="6">
        <f>(cumulative!C295-cumulative!C294)/10</f>
        <v>0</v>
      </c>
      <c r="D295" s="6">
        <f>(cumulative!D295-cumulative!D294)/10</f>
        <v>0</v>
      </c>
      <c r="E295" s="6">
        <f>(cumulative!E295-cumulative!E294)/10</f>
        <v>0</v>
      </c>
      <c r="F295" s="6">
        <f>(cumulative!F295-cumulative!F294)/10</f>
        <v>0</v>
      </c>
      <c r="G295" t="str">
        <f t="shared" si="8"/>
        <v/>
      </c>
      <c r="H295" t="str">
        <f t="shared" si="9"/>
        <v/>
      </c>
    </row>
    <row r="296" spans="1:8" x14ac:dyDescent="0.25">
      <c r="A296" s="1">
        <v>41599</v>
      </c>
      <c r="B296" s="6">
        <f>cumulative!B296-cumulative!B295</f>
        <v>0</v>
      </c>
      <c r="C296" s="6">
        <f>(cumulative!C296-cumulative!C295)/10</f>
        <v>0</v>
      </c>
      <c r="D296" s="6">
        <f>(cumulative!D296-cumulative!D295)/10</f>
        <v>0</v>
      </c>
      <c r="E296" s="6">
        <f>(cumulative!E296-cumulative!E295)/10</f>
        <v>0</v>
      </c>
      <c r="F296" s="6">
        <f>(cumulative!F296-cumulative!F295)/10</f>
        <v>0</v>
      </c>
      <c r="G296" t="str">
        <f t="shared" si="8"/>
        <v/>
      </c>
      <c r="H296" t="str">
        <f t="shared" si="9"/>
        <v/>
      </c>
    </row>
    <row r="297" spans="1:8" x14ac:dyDescent="0.25">
      <c r="A297" s="1">
        <v>41600</v>
      </c>
      <c r="B297" s="6">
        <f>cumulative!B297-cumulative!B296</f>
        <v>0</v>
      </c>
      <c r="C297" s="6">
        <f>(cumulative!C297-cumulative!C296)/10</f>
        <v>0</v>
      </c>
      <c r="D297" s="6">
        <f>(cumulative!D297-cumulative!D296)/10</f>
        <v>0</v>
      </c>
      <c r="E297" s="6">
        <f>(cumulative!E297-cumulative!E296)/10</f>
        <v>0</v>
      </c>
      <c r="F297" s="6">
        <f>(cumulative!F297-cumulative!F296)/10</f>
        <v>0</v>
      </c>
      <c r="G297" t="str">
        <f t="shared" si="8"/>
        <v/>
      </c>
      <c r="H297" t="str">
        <f t="shared" si="9"/>
        <v/>
      </c>
    </row>
    <row r="298" spans="1:8" x14ac:dyDescent="0.25">
      <c r="A298" s="1">
        <v>41601</v>
      </c>
      <c r="B298" s="6">
        <f>cumulative!B298-cumulative!B297</f>
        <v>0</v>
      </c>
      <c r="C298" s="6">
        <f>(cumulative!C298-cumulative!C297)/10</f>
        <v>0</v>
      </c>
      <c r="D298" s="6">
        <f>(cumulative!D298-cumulative!D297)/10</f>
        <v>0</v>
      </c>
      <c r="E298" s="6">
        <f>(cumulative!E298-cumulative!E297)/10</f>
        <v>0</v>
      </c>
      <c r="F298" s="6">
        <f>(cumulative!F298-cumulative!F297)/10</f>
        <v>0</v>
      </c>
      <c r="G298" t="str">
        <f t="shared" si="8"/>
        <v/>
      </c>
      <c r="H298" t="str">
        <f t="shared" si="9"/>
        <v/>
      </c>
    </row>
    <row r="299" spans="1:8" x14ac:dyDescent="0.25">
      <c r="A299" s="1">
        <v>41602</v>
      </c>
      <c r="B299" s="6">
        <f>cumulative!B299-cumulative!B298</f>
        <v>0</v>
      </c>
      <c r="C299" s="6">
        <f>(cumulative!C299-cumulative!C298)/10</f>
        <v>0</v>
      </c>
      <c r="D299" s="6">
        <f>(cumulative!D299-cumulative!D298)/10</f>
        <v>0</v>
      </c>
      <c r="E299" s="6">
        <f>(cumulative!E299-cumulative!E298)/10</f>
        <v>0</v>
      </c>
      <c r="F299" s="6">
        <f>(cumulative!F299-cumulative!F298)/10</f>
        <v>0</v>
      </c>
      <c r="G299" t="str">
        <f t="shared" si="8"/>
        <v/>
      </c>
      <c r="H299" t="str">
        <f t="shared" si="9"/>
        <v/>
      </c>
    </row>
    <row r="300" spans="1:8" x14ac:dyDescent="0.25">
      <c r="A300" s="2">
        <v>41603</v>
      </c>
      <c r="B300" s="6">
        <f>cumulative!B300-cumulative!B299</f>
        <v>6781.55</v>
      </c>
      <c r="C300" s="6">
        <f>(cumulative!C300-cumulative!C299)/10</f>
        <v>0</v>
      </c>
      <c r="D300" s="6">
        <f>(cumulative!D300-cumulative!D299)/10</f>
        <v>0</v>
      </c>
      <c r="E300" s="6">
        <f>(cumulative!E300-cumulative!E299)/10</f>
        <v>0</v>
      </c>
      <c r="F300" s="6">
        <f>(cumulative!F300-cumulative!F299)/10</f>
        <v>0</v>
      </c>
      <c r="G300">
        <f t="shared" si="8"/>
        <v>0</v>
      </c>
      <c r="H300" t="str">
        <f t="shared" si="9"/>
        <v/>
      </c>
    </row>
    <row r="301" spans="1:8" x14ac:dyDescent="0.25">
      <c r="A301" s="3">
        <v>41604</v>
      </c>
      <c r="B301" s="6">
        <f>cumulative!B301-cumulative!B300</f>
        <v>17240.190000000002</v>
      </c>
      <c r="C301" s="6">
        <f>(cumulative!C301-cumulative!C300)/10</f>
        <v>0</v>
      </c>
      <c r="D301" s="6">
        <f>(cumulative!D301-cumulative!D300)/10</f>
        <v>672.28</v>
      </c>
      <c r="E301" s="6">
        <f>(cumulative!E301-cumulative!E300)/10</f>
        <v>0</v>
      </c>
      <c r="F301" s="6">
        <f>(cumulative!F301-cumulative!F300)/10</f>
        <v>672.28</v>
      </c>
      <c r="G301">
        <f t="shared" si="8"/>
        <v>38.994929870262446</v>
      </c>
      <c r="H301">
        <f t="shared" si="9"/>
        <v>1</v>
      </c>
    </row>
    <row r="302" spans="1:8" x14ac:dyDescent="0.25">
      <c r="A302" s="1">
        <v>41605</v>
      </c>
      <c r="B302" s="6">
        <f>cumulative!B302-cumulative!B301</f>
        <v>17519.539999999997</v>
      </c>
      <c r="C302" s="6">
        <f>(cumulative!C302-cumulative!C301)/10</f>
        <v>0</v>
      </c>
      <c r="D302" s="6">
        <f>(cumulative!D302-cumulative!D301)/10</f>
        <v>1240.9600000000003</v>
      </c>
      <c r="E302" s="6">
        <f>(cumulative!E302-cumulative!E301)/10</f>
        <v>0</v>
      </c>
      <c r="F302" s="6">
        <f>(cumulative!F302-cumulative!F301)/10</f>
        <v>1240.9600000000003</v>
      </c>
      <c r="G302">
        <f t="shared" si="8"/>
        <v>70.83290999649536</v>
      </c>
      <c r="H302">
        <f t="shared" si="9"/>
        <v>1</v>
      </c>
    </row>
    <row r="303" spans="1:8" x14ac:dyDescent="0.25">
      <c r="A303" s="1">
        <v>41606</v>
      </c>
      <c r="B303" s="6">
        <f>cumulative!B303-cumulative!B302</f>
        <v>58498.84</v>
      </c>
      <c r="C303" s="6">
        <f>(cumulative!C303-cumulative!C302)/10</f>
        <v>0</v>
      </c>
      <c r="D303" s="6">
        <f>(cumulative!D303-cumulative!D302)/10</f>
        <v>1443.9099999999999</v>
      </c>
      <c r="E303" s="6">
        <f>(cumulative!E303-cumulative!E302)/10</f>
        <v>0</v>
      </c>
      <c r="F303" s="6">
        <f>(cumulative!F303-cumulative!F302)/10</f>
        <v>1443.9099999999999</v>
      </c>
      <c r="G303">
        <f t="shared" si="8"/>
        <v>24.682711657188413</v>
      </c>
      <c r="H303">
        <f t="shared" si="9"/>
        <v>1</v>
      </c>
    </row>
    <row r="304" spans="1:8" x14ac:dyDescent="0.25">
      <c r="A304" s="1">
        <v>41607</v>
      </c>
      <c r="B304" s="6">
        <f>cumulative!B304-cumulative!B303</f>
        <v>101687.05000000002</v>
      </c>
      <c r="C304" s="6">
        <f>(cumulative!C304-cumulative!C303)/10</f>
        <v>0</v>
      </c>
      <c r="D304" s="6">
        <f>(cumulative!D304-cumulative!D303)/10</f>
        <v>3412.9720000000002</v>
      </c>
      <c r="E304" s="6">
        <f>(cumulative!E304-cumulative!E303)/10</f>
        <v>0</v>
      </c>
      <c r="F304" s="6">
        <f>(cumulative!F304-cumulative!F303)/10</f>
        <v>3412.9720000000002</v>
      </c>
      <c r="G304">
        <f t="shared" si="8"/>
        <v>33.563487189371699</v>
      </c>
      <c r="H304">
        <f t="shared" si="9"/>
        <v>1</v>
      </c>
    </row>
    <row r="305" spans="1:8" x14ac:dyDescent="0.25">
      <c r="A305" s="1">
        <v>41608</v>
      </c>
      <c r="B305" s="6">
        <f>cumulative!B305-cumulative!B304</f>
        <v>114601.54999999996</v>
      </c>
      <c r="C305" s="6">
        <f>(cumulative!C305-cumulative!C304)/10</f>
        <v>0</v>
      </c>
      <c r="D305" s="6">
        <f>(cumulative!D305-cumulative!D304)/10</f>
        <v>6310.2389999999996</v>
      </c>
      <c r="E305" s="6">
        <f>(cumulative!E305-cumulative!E304)/10</f>
        <v>0</v>
      </c>
      <c r="F305" s="6">
        <f>(cumulative!F305-cumulative!F304)/10</f>
        <v>6310.2389999999996</v>
      </c>
      <c r="G305">
        <f t="shared" si="8"/>
        <v>55.062422803182002</v>
      </c>
      <c r="H305">
        <f t="shared" si="9"/>
        <v>1</v>
      </c>
    </row>
    <row r="306" spans="1:8" x14ac:dyDescent="0.25">
      <c r="A306" s="1">
        <v>41609</v>
      </c>
      <c r="B306" s="6">
        <f>cumulative!B306-cumulative!B305</f>
        <v>162932.24000000005</v>
      </c>
      <c r="C306" s="6">
        <f>(cumulative!C306-cumulative!C305)/10</f>
        <v>0</v>
      </c>
      <c r="D306" s="6">
        <f>(cumulative!D306-cumulative!D305)/10</f>
        <v>8639.9670000000006</v>
      </c>
      <c r="E306" s="6">
        <f>(cumulative!E306-cumulative!E305)/10</f>
        <v>0</v>
      </c>
      <c r="F306" s="6">
        <f>(cumulative!F306-cumulative!F305)/10</f>
        <v>8639.9670000000006</v>
      </c>
      <c r="G306">
        <f t="shared" si="8"/>
        <v>53.027976537976755</v>
      </c>
      <c r="H306">
        <f t="shared" si="9"/>
        <v>1</v>
      </c>
    </row>
    <row r="307" spans="1:8" x14ac:dyDescent="0.25">
      <c r="A307" s="1">
        <v>41610</v>
      </c>
      <c r="B307" s="6">
        <f>cumulative!B307-cumulative!B306</f>
        <v>233124.75999999995</v>
      </c>
      <c r="C307" s="6">
        <f>(cumulative!C307-cumulative!C306)/10</f>
        <v>60</v>
      </c>
      <c r="D307" s="6">
        <f>(cumulative!D307-cumulative!D306)/10</f>
        <v>12003.450000000003</v>
      </c>
      <c r="E307" s="6">
        <f>(cumulative!E307-cumulative!E306)/10</f>
        <v>0</v>
      </c>
      <c r="F307" s="6">
        <f>(cumulative!F307-cumulative!F306)/10</f>
        <v>12063.450000000003</v>
      </c>
      <c r="G307">
        <f t="shared" si="8"/>
        <v>51.74675568566807</v>
      </c>
      <c r="H307">
        <f t="shared" si="9"/>
        <v>0.99502629844696167</v>
      </c>
    </row>
    <row r="308" spans="1:8" x14ac:dyDescent="0.25">
      <c r="A308" s="1">
        <v>41611</v>
      </c>
      <c r="B308" s="6">
        <f>cumulative!B308-cumulative!B307</f>
        <v>287718.5</v>
      </c>
      <c r="C308" s="6">
        <f>(cumulative!C308-cumulative!C307)/10</f>
        <v>82.5</v>
      </c>
      <c r="D308" s="6">
        <f>(cumulative!D308-cumulative!D307)/10</f>
        <v>17177.330999999998</v>
      </c>
      <c r="E308" s="6">
        <f>(cumulative!E308-cumulative!E307)/10</f>
        <v>518</v>
      </c>
      <c r="F308" s="6">
        <f>(cumulative!F308-cumulative!F307)/10</f>
        <v>17777.830999999998</v>
      </c>
      <c r="G308">
        <f t="shared" si="8"/>
        <v>61.788974292581116</v>
      </c>
      <c r="H308">
        <f t="shared" si="9"/>
        <v>0.96622197612295901</v>
      </c>
    </row>
    <row r="309" spans="1:8" x14ac:dyDescent="0.25">
      <c r="A309" s="1">
        <v>41612</v>
      </c>
      <c r="B309" s="6">
        <f>cumulative!B309-cumulative!B308</f>
        <v>316754.39000000013</v>
      </c>
      <c r="C309" s="6">
        <f>(cumulative!C309-cumulative!C308)/10</f>
        <v>313.5</v>
      </c>
      <c r="D309" s="6">
        <f>(cumulative!D309-cumulative!D308)/10</f>
        <v>20043.982</v>
      </c>
      <c r="E309" s="6">
        <f>(cumulative!E309-cumulative!E308)/10</f>
        <v>577</v>
      </c>
      <c r="F309" s="6">
        <f>(cumulative!F309-cumulative!F308)/10</f>
        <v>20934.482</v>
      </c>
      <c r="G309">
        <f t="shared" si="8"/>
        <v>66.090582043708977</v>
      </c>
      <c r="H309">
        <f t="shared" si="9"/>
        <v>0.95746252522512854</v>
      </c>
    </row>
    <row r="310" spans="1:8" x14ac:dyDescent="0.25">
      <c r="A310" s="1">
        <v>41613</v>
      </c>
      <c r="B310" s="6">
        <f>cumulative!B310-cumulative!B309</f>
        <v>349015.73</v>
      </c>
      <c r="C310" s="6">
        <f>(cumulative!C310-cumulative!C309)/10</f>
        <v>884.55</v>
      </c>
      <c r="D310" s="6">
        <f>(cumulative!D310-cumulative!D309)/10</f>
        <v>24997.340999999993</v>
      </c>
      <c r="E310" s="6">
        <f>(cumulative!E310-cumulative!E309)/10</f>
        <v>502.99699999999996</v>
      </c>
      <c r="F310" s="6">
        <f>(cumulative!F310-cumulative!F309)/10</f>
        <v>26384.887999999999</v>
      </c>
      <c r="G310">
        <f t="shared" si="8"/>
        <v>75.59799095588042</v>
      </c>
      <c r="H310">
        <f t="shared" si="9"/>
        <v>0.94741129846751648</v>
      </c>
    </row>
    <row r="311" spans="1:8" x14ac:dyDescent="0.25">
      <c r="A311" s="1">
        <v>41614</v>
      </c>
      <c r="B311" s="6">
        <f>cumulative!B311-cumulative!B310</f>
        <v>426680.53</v>
      </c>
      <c r="C311" s="6">
        <f>(cumulative!C311-cumulative!C310)/10</f>
        <v>2578.0449999999996</v>
      </c>
      <c r="D311" s="6">
        <f>(cumulative!D311-cumulative!D310)/10</f>
        <v>27882.839</v>
      </c>
      <c r="E311" s="6">
        <f>(cumulative!E311-cumulative!E310)/10</f>
        <v>444.50300000000004</v>
      </c>
      <c r="F311" s="6">
        <f>(cumulative!F311-cumulative!F310)/10</f>
        <v>30905.386999999988</v>
      </c>
      <c r="G311">
        <f t="shared" si="8"/>
        <v>72.432147302338791</v>
      </c>
      <c r="H311">
        <f t="shared" si="9"/>
        <v>0.90219996274435943</v>
      </c>
    </row>
    <row r="312" spans="1:8" x14ac:dyDescent="0.25">
      <c r="A312" s="1">
        <v>41615</v>
      </c>
      <c r="B312" s="6">
        <f>cumulative!B312-cumulative!B311</f>
        <v>478857.33999999985</v>
      </c>
      <c r="C312" s="6">
        <f>(cumulative!C312-cumulative!C311)/10</f>
        <v>3795.5900000000011</v>
      </c>
      <c r="D312" s="6">
        <f>(cumulative!D312-cumulative!D311)/10</f>
        <v>30547.216999999993</v>
      </c>
      <c r="E312" s="6">
        <f>(cumulative!E312-cumulative!E311)/10</f>
        <v>596.24000000000012</v>
      </c>
      <c r="F312" s="6">
        <f>(cumulative!F312-cumulative!F311)/10</f>
        <v>34939.046999999999</v>
      </c>
      <c r="G312">
        <f t="shared" si="8"/>
        <v>72.96337360099777</v>
      </c>
      <c r="H312">
        <f t="shared" si="9"/>
        <v>0.87430023492054587</v>
      </c>
    </row>
    <row r="313" spans="1:8" x14ac:dyDescent="0.25">
      <c r="A313" s="1">
        <v>41616</v>
      </c>
      <c r="B313" s="6">
        <f>cumulative!B313-cumulative!B312</f>
        <v>520019.63500000024</v>
      </c>
      <c r="C313" s="6">
        <f>(cumulative!C313-cumulative!C312)/10</f>
        <v>4991.75</v>
      </c>
      <c r="D313" s="6">
        <f>(cumulative!D313-cumulative!D312)/10</f>
        <v>33930.663000000015</v>
      </c>
      <c r="E313" s="6">
        <f>(cumulative!E313-cumulative!E312)/10</f>
        <v>590.72</v>
      </c>
      <c r="F313" s="6">
        <f>(cumulative!F313-cumulative!F312)/10</f>
        <v>39513.133000000009</v>
      </c>
      <c r="G313">
        <f t="shared" si="8"/>
        <v>75.983925106981758</v>
      </c>
      <c r="H313">
        <f t="shared" si="9"/>
        <v>0.85871861894626289</v>
      </c>
    </row>
    <row r="314" spans="1:8" x14ac:dyDescent="0.25">
      <c r="A314" s="1">
        <v>41617</v>
      </c>
      <c r="B314" s="6">
        <f>cumulative!B314-cumulative!B313</f>
        <v>580400.53999999957</v>
      </c>
      <c r="C314" s="6">
        <f>(cumulative!C314-cumulative!C313)/10</f>
        <v>6736.8850000000002</v>
      </c>
      <c r="D314" s="6">
        <f>(cumulative!D314-cumulative!D313)/10</f>
        <v>39821.188999999991</v>
      </c>
      <c r="E314" s="6">
        <f>(cumulative!E314-cumulative!E313)/10</f>
        <v>631.99999999999966</v>
      </c>
      <c r="F314" s="6">
        <f>(cumulative!F314-cumulative!F313)/10</f>
        <v>47190.074000000022</v>
      </c>
      <c r="G314">
        <f t="shared" si="8"/>
        <v>81.306047716633856</v>
      </c>
      <c r="H314">
        <f t="shared" si="9"/>
        <v>0.8438467165785748</v>
      </c>
    </row>
    <row r="315" spans="1:8" x14ac:dyDescent="0.25">
      <c r="A315" s="1">
        <v>41618</v>
      </c>
      <c r="B315" s="6">
        <f>cumulative!B315-cumulative!B314</f>
        <v>638962.21</v>
      </c>
      <c r="C315" s="6">
        <f>(cumulative!C315-cumulative!C314)/10</f>
        <v>8665.1299999999992</v>
      </c>
      <c r="D315" s="6">
        <f>(cumulative!D315-cumulative!D314)/10</f>
        <v>40899.61299999999</v>
      </c>
      <c r="E315" s="6">
        <f>(cumulative!E315-cumulative!E314)/10</f>
        <v>801.34400000000028</v>
      </c>
      <c r="F315" s="6">
        <f>(cumulative!F315-cumulative!F314)/10</f>
        <v>50366.086999999963</v>
      </c>
      <c r="G315">
        <f t="shared" si="8"/>
        <v>78.824829092787766</v>
      </c>
      <c r="H315">
        <f t="shared" si="9"/>
        <v>0.81204666544772519</v>
      </c>
    </row>
    <row r="316" spans="1:8" x14ac:dyDescent="0.25">
      <c r="A316" s="1">
        <v>41619</v>
      </c>
      <c r="B316" s="6">
        <f>cumulative!B316-cumulative!B315</f>
        <v>686004.71</v>
      </c>
      <c r="C316" s="6">
        <f>(cumulative!C316-cumulative!C315)/10</f>
        <v>8596.8799999999992</v>
      </c>
      <c r="D316" s="6">
        <f>(cumulative!D316-cumulative!D315)/10</f>
        <v>45981.259000000035</v>
      </c>
      <c r="E316" s="6">
        <f>(cumulative!E316-cumulative!E315)/10</f>
        <v>985.05</v>
      </c>
      <c r="F316" s="6">
        <f>(cumulative!F316-cumulative!F315)/10</f>
        <v>55563.189000000013</v>
      </c>
      <c r="G316">
        <f t="shared" si="8"/>
        <v>80.995346227287584</v>
      </c>
      <c r="H316">
        <f t="shared" si="9"/>
        <v>0.82754895511846926</v>
      </c>
    </row>
    <row r="317" spans="1:8" x14ac:dyDescent="0.25">
      <c r="A317" s="1">
        <v>41620</v>
      </c>
      <c r="B317" s="6">
        <f>cumulative!B317-cumulative!B316</f>
        <v>724307.91500000004</v>
      </c>
      <c r="C317" s="6">
        <f>(cumulative!C317-cumulative!C316)/10</f>
        <v>11714.970000000001</v>
      </c>
      <c r="D317" s="6">
        <f>(cumulative!D317-cumulative!D316)/10</f>
        <v>54872.265999999967</v>
      </c>
      <c r="E317" s="6">
        <f>(cumulative!E317-cumulative!E316)/10</f>
        <v>1037.5340000000003</v>
      </c>
      <c r="F317" s="6">
        <f>(cumulative!F317-cumulative!F316)/10</f>
        <v>67624.770000000019</v>
      </c>
      <c r="G317">
        <f t="shared" si="8"/>
        <v>93.3646707422768</v>
      </c>
      <c r="H317">
        <f t="shared" si="9"/>
        <v>0.81142258968126546</v>
      </c>
    </row>
    <row r="318" spans="1:8" x14ac:dyDescent="0.25">
      <c r="A318" s="1">
        <v>41621</v>
      </c>
      <c r="B318" s="6">
        <f>cumulative!B318-cumulative!B317</f>
        <v>756580.03000000026</v>
      </c>
      <c r="C318" s="6">
        <f>(cumulative!C318-cumulative!C317)/10</f>
        <v>10585.769999999995</v>
      </c>
      <c r="D318" s="6">
        <f>(cumulative!D318-cumulative!D317)/10</f>
        <v>56491.754000000052</v>
      </c>
      <c r="E318" s="6">
        <f>(cumulative!E318-cumulative!E317)/10</f>
        <v>814.66999999999973</v>
      </c>
      <c r="F318" s="6">
        <f>(cumulative!F318-cumulative!F317)/10</f>
        <v>67892.193999999945</v>
      </c>
      <c r="G318">
        <f t="shared" si="8"/>
        <v>89.735641053068662</v>
      </c>
      <c r="H318">
        <f t="shared" si="9"/>
        <v>0.83208025358556092</v>
      </c>
    </row>
    <row r="319" spans="1:8" x14ac:dyDescent="0.25">
      <c r="A319" s="1">
        <v>41622</v>
      </c>
      <c r="B319" s="6">
        <f>cumulative!B319-cumulative!B318</f>
        <v>763995.91500000004</v>
      </c>
      <c r="C319" s="6">
        <f>(cumulative!C319-cumulative!C318)/10</f>
        <v>12296.630000000005</v>
      </c>
      <c r="D319" s="6">
        <f>(cumulative!D319-cumulative!D318)/10</f>
        <v>56792.891000000018</v>
      </c>
      <c r="E319" s="6">
        <f>(cumulative!E319-cumulative!E318)/10</f>
        <v>828.95</v>
      </c>
      <c r="F319" s="6">
        <f>(cumulative!F319-cumulative!F318)/10</f>
        <v>69918.47099999999</v>
      </c>
      <c r="G319">
        <f t="shared" si="8"/>
        <v>91.516812625889472</v>
      </c>
      <c r="H319">
        <f t="shared" si="9"/>
        <v>0.81227306872886318</v>
      </c>
    </row>
    <row r="320" spans="1:8" x14ac:dyDescent="0.25">
      <c r="A320" s="1">
        <v>41623</v>
      </c>
      <c r="B320" s="6">
        <f>cumulative!B320-cumulative!B319</f>
        <v>765099.16999999993</v>
      </c>
      <c r="C320" s="6">
        <f>(cumulative!C320-cumulative!C319)/10</f>
        <v>11801.309999999998</v>
      </c>
      <c r="D320" s="6">
        <f>(cumulative!D320-cumulative!D319)/10</f>
        <v>58906.312999999987</v>
      </c>
      <c r="E320" s="6">
        <f>(cumulative!E320-cumulative!E319)/10</f>
        <v>818.51999999999975</v>
      </c>
      <c r="F320" s="6">
        <f>(cumulative!F320-cumulative!F319)/10</f>
        <v>71526.143000000069</v>
      </c>
      <c r="G320">
        <f t="shared" si="8"/>
        <v>93.486107166996504</v>
      </c>
      <c r="H320">
        <f t="shared" si="9"/>
        <v>0.82356339275836432</v>
      </c>
    </row>
    <row r="321" spans="1:8" x14ac:dyDescent="0.25">
      <c r="A321" s="1">
        <v>41624</v>
      </c>
      <c r="B321" s="6">
        <f>cumulative!B321-cumulative!B320</f>
        <v>753129.43000000063</v>
      </c>
      <c r="C321" s="6">
        <f>(cumulative!C321-cumulative!C320)/10</f>
        <v>12241.359999999997</v>
      </c>
      <c r="D321" s="6">
        <f>(cumulative!D321-cumulative!D320)/10</f>
        <v>57452.891999999993</v>
      </c>
      <c r="E321" s="6">
        <f>(cumulative!E321-cumulative!E320)/10</f>
        <v>955.85</v>
      </c>
      <c r="F321" s="6">
        <f>(cumulative!F321-cumulative!F320)/10</f>
        <v>70650.101999999955</v>
      </c>
      <c r="G321">
        <f t="shared" si="8"/>
        <v>93.808712268752927</v>
      </c>
      <c r="H321">
        <f t="shared" si="9"/>
        <v>0.81320324208449168</v>
      </c>
    </row>
    <row r="322" spans="1:8" x14ac:dyDescent="0.25">
      <c r="A322" s="1">
        <v>41625</v>
      </c>
      <c r="B322" s="6">
        <f>cumulative!B322-cumulative!B321</f>
        <v>704007.04499999993</v>
      </c>
      <c r="C322" s="6">
        <f>(cumulative!C322-cumulative!C321)/10</f>
        <v>12457.869999999995</v>
      </c>
      <c r="D322" s="6">
        <f>(cumulative!D322-cumulative!D321)/10</f>
        <v>55535.462999999989</v>
      </c>
      <c r="E322" s="6">
        <f>(cumulative!E322-cumulative!E321)/10</f>
        <v>589.51999999999975</v>
      </c>
      <c r="F322" s="6">
        <f>(cumulative!F322-cumulative!F321)/10</f>
        <v>68582.853000000032</v>
      </c>
      <c r="G322">
        <f t="shared" si="8"/>
        <v>97.417850413698687</v>
      </c>
      <c r="H322">
        <f t="shared" si="9"/>
        <v>0.80975725812981214</v>
      </c>
    </row>
    <row r="323" spans="1:8" x14ac:dyDescent="0.25">
      <c r="A323" s="1">
        <v>41626</v>
      </c>
      <c r="B323" s="6">
        <f>cumulative!B323-cumulative!B322</f>
        <v>749124.22999999858</v>
      </c>
      <c r="C323" s="6">
        <f>(cumulative!C323-cumulative!C322)/10</f>
        <v>14340.480000000005</v>
      </c>
      <c r="D323" s="6">
        <f>(cumulative!D323-cumulative!D322)/10</f>
        <v>54696.003000000026</v>
      </c>
      <c r="E323" s="6">
        <f>(cumulative!E323-cumulative!E322)/10</f>
        <v>822.23999999999944</v>
      </c>
      <c r="F323" s="6">
        <f>(cumulative!F323-cumulative!F322)/10</f>
        <v>69858.722999999954</v>
      </c>
      <c r="G323">
        <f t="shared" ref="G323:G386" si="10">IFERROR(F323*1000/B323,"")</f>
        <v>93.253855905849008</v>
      </c>
      <c r="H323">
        <f t="shared" ref="H323:H386" si="11">IFERROR(D323/F323,"")</f>
        <v>0.782951658019859</v>
      </c>
    </row>
    <row r="324" spans="1:8" x14ac:dyDescent="0.25">
      <c r="A324" s="1">
        <v>41627</v>
      </c>
      <c r="B324" s="6">
        <f>cumulative!B324-cumulative!B323</f>
        <v>827774.77000000142</v>
      </c>
      <c r="C324" s="6">
        <f>(cumulative!C324-cumulative!C323)/10</f>
        <v>14874.71000000001</v>
      </c>
      <c r="D324" s="6">
        <f>(cumulative!D324-cumulative!D323)/10</f>
        <v>61433.97799999993</v>
      </c>
      <c r="E324" s="6">
        <f>(cumulative!E324-cumulative!E323)/10</f>
        <v>648.24000000000092</v>
      </c>
      <c r="F324" s="6">
        <f>(cumulative!F324-cumulative!F323)/10</f>
        <v>76956.928000000116</v>
      </c>
      <c r="G324">
        <f t="shared" si="10"/>
        <v>92.968438745723049</v>
      </c>
      <c r="H324">
        <f t="shared" si="11"/>
        <v>0.79829041512675558</v>
      </c>
    </row>
    <row r="325" spans="1:8" x14ac:dyDescent="0.25">
      <c r="A325" s="1">
        <v>41628</v>
      </c>
      <c r="B325" s="6">
        <f>cumulative!B325-cumulative!B324</f>
        <v>850618.94999999925</v>
      </c>
      <c r="C325" s="6">
        <f>(cumulative!C325-cumulative!C324)/10</f>
        <v>16751.599999999999</v>
      </c>
      <c r="D325" s="6">
        <f>(cumulative!D325-cumulative!D324)/10</f>
        <v>63993.599999999999</v>
      </c>
      <c r="E325" s="6">
        <f>(cumulative!E325-cumulative!E324)/10</f>
        <v>691.33600000000001</v>
      </c>
      <c r="F325" s="6">
        <f>(cumulative!F325-cumulative!F324)/10</f>
        <v>81436.535999999935</v>
      </c>
      <c r="G325">
        <f t="shared" si="10"/>
        <v>95.737975270830745</v>
      </c>
      <c r="H325">
        <f t="shared" si="11"/>
        <v>0.78580945535306224</v>
      </c>
    </row>
    <row r="326" spans="1:8" x14ac:dyDescent="0.25">
      <c r="A326" s="1">
        <v>41629</v>
      </c>
      <c r="B326" s="6">
        <f>cumulative!B326-cumulative!B325</f>
        <v>925757.47499999963</v>
      </c>
      <c r="C326" s="6">
        <f>(cumulative!C326-cumulative!C325)/10</f>
        <v>16615.069999999996</v>
      </c>
      <c r="D326" s="6">
        <f>(cumulative!D326-cumulative!D325)/10</f>
        <v>66416.304999999978</v>
      </c>
      <c r="E326" s="6">
        <f>(cumulative!E326-cumulative!E325)/10</f>
        <v>801.33000000000027</v>
      </c>
      <c r="F326" s="6">
        <f>(cumulative!F326-cumulative!F325)/10</f>
        <v>83832.705000000075</v>
      </c>
      <c r="G326">
        <f t="shared" si="10"/>
        <v>90.555795944288874</v>
      </c>
      <c r="H326">
        <f t="shared" si="11"/>
        <v>0.79224814468291249</v>
      </c>
    </row>
    <row r="327" spans="1:8" x14ac:dyDescent="0.25">
      <c r="A327" s="1">
        <v>41630</v>
      </c>
      <c r="B327" s="6">
        <f>cumulative!B327-cumulative!B326</f>
        <v>925434.36500000022</v>
      </c>
      <c r="C327" s="6">
        <f>(cumulative!C327-cumulative!C326)/10</f>
        <v>17486.719999999994</v>
      </c>
      <c r="D327" s="6">
        <f>(cumulative!D327-cumulative!D326)/10</f>
        <v>67371.423000000039</v>
      </c>
      <c r="E327" s="6">
        <f>(cumulative!E327-cumulative!E326)/10</f>
        <v>606.70000000000005</v>
      </c>
      <c r="F327" s="6">
        <f>(cumulative!F327-cumulative!F326)/10</f>
        <v>85464.842999999964</v>
      </c>
      <c r="G327">
        <f t="shared" si="10"/>
        <v>92.351058305469294</v>
      </c>
      <c r="H327">
        <f t="shared" si="11"/>
        <v>0.78829400061028687</v>
      </c>
    </row>
    <row r="328" spans="1:8" x14ac:dyDescent="0.25">
      <c r="A328" s="1">
        <v>41631</v>
      </c>
      <c r="B328" s="6">
        <f>cumulative!B328-cumulative!B327</f>
        <v>930640.17500000075</v>
      </c>
      <c r="C328" s="6">
        <f>(cumulative!C328-cumulative!C327)/10</f>
        <v>19026.119999999995</v>
      </c>
      <c r="D328" s="6">
        <f>(cumulative!D328-cumulative!D327)/10</f>
        <v>67600.175999999978</v>
      </c>
      <c r="E328" s="6">
        <f>(cumulative!E328-cumulative!E327)/10</f>
        <v>748.03599999999858</v>
      </c>
      <c r="F328" s="6">
        <f>(cumulative!F328-cumulative!F327)/10</f>
        <v>87374.332000000024</v>
      </c>
      <c r="G328">
        <f t="shared" si="10"/>
        <v>93.886267052676899</v>
      </c>
      <c r="H328">
        <f t="shared" si="11"/>
        <v>0.77368461025830748</v>
      </c>
    </row>
    <row r="329" spans="1:8" x14ac:dyDescent="0.25">
      <c r="A329" s="1">
        <v>41632</v>
      </c>
      <c r="B329" s="6">
        <f>cumulative!B329-cumulative!B328</f>
        <v>975176.60500000045</v>
      </c>
      <c r="C329" s="6">
        <f>(cumulative!C329-cumulative!C328)/10</f>
        <v>21365.65</v>
      </c>
      <c r="D329" s="6">
        <f>(cumulative!D329-cumulative!D328)/10</f>
        <v>71396.439000000057</v>
      </c>
      <c r="E329" s="6">
        <f>(cumulative!E329-cumulative!E328)/10</f>
        <v>810.66000000000054</v>
      </c>
      <c r="F329" s="6">
        <f>(cumulative!F329-cumulative!F328)/10</f>
        <v>93572.748999999836</v>
      </c>
      <c r="G329">
        <f t="shared" si="10"/>
        <v>95.954669667244318</v>
      </c>
      <c r="H329">
        <f t="shared" si="11"/>
        <v>0.7630046115242396</v>
      </c>
    </row>
    <row r="330" spans="1:8" x14ac:dyDescent="0.25">
      <c r="A330" s="1">
        <v>41633</v>
      </c>
      <c r="B330" s="6">
        <f>cumulative!B330-cumulative!B329</f>
        <v>985160.81499999948</v>
      </c>
      <c r="C330" s="6">
        <f>(cumulative!C330-cumulative!C329)/10</f>
        <v>22073.95</v>
      </c>
      <c r="D330" s="6">
        <f>(cumulative!D330-cumulative!D329)/10</f>
        <v>70663.202999999936</v>
      </c>
      <c r="E330" s="6">
        <f>(cumulative!E330-cumulative!E329)/10</f>
        <v>1055.4300000000017</v>
      </c>
      <c r="F330" s="6">
        <f>(cumulative!F330-cumulative!F329)/10</f>
        <v>93792.583000000013</v>
      </c>
      <c r="G330">
        <f t="shared" si="10"/>
        <v>95.205352843840089</v>
      </c>
      <c r="H330">
        <f t="shared" si="11"/>
        <v>0.75339862428140958</v>
      </c>
    </row>
    <row r="331" spans="1:8" x14ac:dyDescent="0.25">
      <c r="A331" s="1">
        <v>41634</v>
      </c>
      <c r="B331" s="6">
        <f>cumulative!B331-cumulative!B330</f>
        <v>989511.60000000149</v>
      </c>
      <c r="C331" s="6">
        <f>(cumulative!C331-cumulative!C330)/10</f>
        <v>23916.92000000002</v>
      </c>
      <c r="D331" s="6">
        <f>(cumulative!D331-cumulative!D330)/10</f>
        <v>68825.65999999996</v>
      </c>
      <c r="E331" s="6">
        <f>(cumulative!E331-cumulative!E330)/10</f>
        <v>1062.9599999999978</v>
      </c>
      <c r="F331" s="6">
        <f>(cumulative!F331-cumulative!F330)/10</f>
        <v>93805.540000000037</v>
      </c>
      <c r="G331">
        <f t="shared" si="10"/>
        <v>94.799838627460147</v>
      </c>
      <c r="H331">
        <f t="shared" si="11"/>
        <v>0.73370570650731215</v>
      </c>
    </row>
    <row r="332" spans="1:8" x14ac:dyDescent="0.25">
      <c r="A332" s="1">
        <v>41635</v>
      </c>
      <c r="B332" s="6">
        <f>cumulative!B332-cumulative!B331</f>
        <v>995377.41499999911</v>
      </c>
      <c r="C332" s="6">
        <f>(cumulative!C332-cumulative!C331)/10</f>
        <v>26673.319999999971</v>
      </c>
      <c r="D332" s="6">
        <f>(cumulative!D332-cumulative!D331)/10</f>
        <v>73491.361000000121</v>
      </c>
      <c r="E332" s="6">
        <f>(cumulative!E332-cumulative!E331)/10</f>
        <v>748.87999999999886</v>
      </c>
      <c r="F332" s="6">
        <f>(cumulative!F332-cumulative!F331)/10</f>
        <v>100913.56099999994</v>
      </c>
      <c r="G332">
        <f t="shared" si="10"/>
        <v>101.38220887802646</v>
      </c>
      <c r="H332">
        <f t="shared" si="11"/>
        <v>0.72826050603843184</v>
      </c>
    </row>
    <row r="333" spans="1:8" x14ac:dyDescent="0.25">
      <c r="A333" s="1">
        <v>41636</v>
      </c>
      <c r="B333" s="6">
        <f>cumulative!B333-cumulative!B332</f>
        <v>966624.87999999896</v>
      </c>
      <c r="C333" s="6">
        <f>(cumulative!C333-cumulative!C332)/10</f>
        <v>25187.9</v>
      </c>
      <c r="D333" s="6">
        <f>(cumulative!D333-cumulative!D332)/10</f>
        <v>70707.064999999857</v>
      </c>
      <c r="E333" s="6">
        <f>(cumulative!E333-cumulative!E332)/10</f>
        <v>1201.9800000000046</v>
      </c>
      <c r="F333" s="6">
        <f>(cumulative!F333-cumulative!F332)/10</f>
        <v>97096.94499999992</v>
      </c>
      <c r="G333">
        <f t="shared" si="10"/>
        <v>100.44945770483378</v>
      </c>
      <c r="H333">
        <f t="shared" si="11"/>
        <v>0.72821101631982255</v>
      </c>
    </row>
    <row r="334" spans="1:8" x14ac:dyDescent="0.25">
      <c r="A334" s="1">
        <v>41637</v>
      </c>
      <c r="B334" s="6">
        <f>cumulative!B334-cumulative!B333</f>
        <v>947988.80999999866</v>
      </c>
      <c r="C334" s="6">
        <f>(cumulative!C334-cumulative!C333)/10</f>
        <v>26529.3</v>
      </c>
      <c r="D334" s="6">
        <f>(cumulative!D334-cumulative!D333)/10</f>
        <v>68350.792000000176</v>
      </c>
      <c r="E334" s="6">
        <f>(cumulative!E334-cumulative!E333)/10</f>
        <v>1532.6699999999953</v>
      </c>
      <c r="F334" s="6">
        <f>(cumulative!F334-cumulative!F333)/10</f>
        <v>96412.762000000104</v>
      </c>
      <c r="G334">
        <f t="shared" si="10"/>
        <v>101.70242621323794</v>
      </c>
      <c r="H334">
        <f t="shared" si="11"/>
        <v>0.70893925847700645</v>
      </c>
    </row>
    <row r="335" spans="1:8" x14ac:dyDescent="0.25">
      <c r="A335" s="1">
        <v>41638</v>
      </c>
      <c r="B335" s="6">
        <f>cumulative!B335-cumulative!B334</f>
        <v>917104.24500000104</v>
      </c>
      <c r="C335" s="6">
        <f>(cumulative!C335-cumulative!C334)/10</f>
        <v>26326.400000000001</v>
      </c>
      <c r="D335" s="6">
        <f>(cumulative!D335-cumulative!D334)/10</f>
        <v>68002.542999999976</v>
      </c>
      <c r="E335" s="6">
        <f>(cumulative!E335-cumulative!E334)/10</f>
        <v>671.18000000000177</v>
      </c>
      <c r="F335" s="6">
        <f>(cumulative!F335-cumulative!F334)/10</f>
        <v>95000.123000000051</v>
      </c>
      <c r="G335">
        <f t="shared" si="10"/>
        <v>103.58704969248063</v>
      </c>
      <c r="H335">
        <f t="shared" si="11"/>
        <v>0.71581531531280163</v>
      </c>
    </row>
    <row r="336" spans="1:8" x14ac:dyDescent="0.25">
      <c r="A336" s="1">
        <v>41639</v>
      </c>
      <c r="B336" s="6">
        <f>cumulative!B336-cumulative!B335</f>
        <v>731199.41000000015</v>
      </c>
      <c r="C336" s="6">
        <f>(cumulative!C336-cumulative!C335)/10</f>
        <v>24506.95</v>
      </c>
      <c r="D336" s="6">
        <f>(cumulative!D336-cumulative!D335)/10</f>
        <v>60249.899000000019</v>
      </c>
      <c r="E336" s="6">
        <f>(cumulative!E336-cumulative!E335)/10</f>
        <v>985.8800000000017</v>
      </c>
      <c r="F336" s="6">
        <f>(cumulative!F336-cumulative!F335)/10</f>
        <v>85742.728999999905</v>
      </c>
      <c r="G336">
        <f t="shared" si="10"/>
        <v>117.26312662095815</v>
      </c>
      <c r="H336">
        <f t="shared" si="11"/>
        <v>0.70268231140625448</v>
      </c>
    </row>
    <row r="337" spans="1:8" x14ac:dyDescent="0.25">
      <c r="A337" s="1">
        <v>41640</v>
      </c>
      <c r="B337" s="6">
        <f>cumulative!B337-cumulative!B336</f>
        <v>501422.33999999985</v>
      </c>
      <c r="C337" s="6">
        <f>(cumulative!C337-cumulative!C336)/10</f>
        <v>19481.029999999981</v>
      </c>
      <c r="D337" s="6">
        <f>(cumulative!D337-cumulative!D336)/10</f>
        <v>44908.579999999885</v>
      </c>
      <c r="E337" s="6">
        <f>(cumulative!E337-cumulative!E336)/10</f>
        <v>464.67000000000115</v>
      </c>
      <c r="F337" s="6">
        <f>(cumulative!F337-cumulative!F336)/10</f>
        <v>64854.280000000072</v>
      </c>
      <c r="G337">
        <f t="shared" si="10"/>
        <v>129.34062730432012</v>
      </c>
      <c r="H337">
        <f t="shared" si="11"/>
        <v>0.69245360522080945</v>
      </c>
    </row>
    <row r="338" spans="1:8" x14ac:dyDescent="0.25">
      <c r="A338" s="1">
        <v>41641</v>
      </c>
      <c r="B338" s="6">
        <f>cumulative!B338-cumulative!B337</f>
        <v>476862.21499999985</v>
      </c>
      <c r="C338" s="6">
        <f>(cumulative!C338-cumulative!C337)/10</f>
        <v>18131.780000000075</v>
      </c>
      <c r="D338" s="6">
        <f>(cumulative!D338-cumulative!D337)/10</f>
        <v>30705.659999999963</v>
      </c>
      <c r="E338" s="6">
        <f>(cumulative!E338-cumulative!E337)/10</f>
        <v>218.2899999999965</v>
      </c>
      <c r="F338" s="6">
        <f>(cumulative!F338-cumulative!F337)/10</f>
        <v>49055.730000000076</v>
      </c>
      <c r="G338">
        <f t="shared" si="10"/>
        <v>102.87191657657357</v>
      </c>
      <c r="H338">
        <f t="shared" si="11"/>
        <v>0.62593421808216732</v>
      </c>
    </row>
    <row r="339" spans="1:8" x14ac:dyDescent="0.25">
      <c r="A339" s="1">
        <v>41642</v>
      </c>
      <c r="B339" s="6">
        <f>cumulative!B339-cumulative!B338</f>
        <v>760788.80000000075</v>
      </c>
      <c r="C339" s="6">
        <f>(cumulative!C339-cumulative!C338)/10</f>
        <v>21943.559999999961</v>
      </c>
      <c r="D339" s="6">
        <f>(cumulative!D339-cumulative!D338)/10</f>
        <v>43287.218999999946</v>
      </c>
      <c r="E339" s="6">
        <f>(cumulative!E339-cumulative!E338)/10</f>
        <v>347.68099999999976</v>
      </c>
      <c r="F339" s="6">
        <f>(cumulative!F339-cumulative!F338)/10</f>
        <v>65578.459999999774</v>
      </c>
      <c r="G339">
        <f t="shared" si="10"/>
        <v>86.19798293560541</v>
      </c>
      <c r="H339">
        <f t="shared" si="11"/>
        <v>0.66008288392255776</v>
      </c>
    </row>
    <row r="340" spans="1:8" x14ac:dyDescent="0.25">
      <c r="A340" s="1">
        <v>41643</v>
      </c>
      <c r="B340" s="6">
        <f>cumulative!B340-cumulative!B339</f>
        <v>953618.6950000003</v>
      </c>
      <c r="C340" s="6">
        <f>(cumulative!C340-cumulative!C339)/10</f>
        <v>25775.979999999981</v>
      </c>
      <c r="D340" s="6">
        <f>(cumulative!D340-cumulative!D339)/10</f>
        <v>59605.501999999957</v>
      </c>
      <c r="E340" s="6">
        <f>(cumulative!E340-cumulative!E339)/10</f>
        <v>513.46000000000345</v>
      </c>
      <c r="F340" s="6">
        <f>(cumulative!F340-cumulative!F339)/10</f>
        <v>85894.942000000185</v>
      </c>
      <c r="G340">
        <f t="shared" si="10"/>
        <v>90.072628032947861</v>
      </c>
      <c r="H340">
        <f t="shared" si="11"/>
        <v>0.69393494671665101</v>
      </c>
    </row>
    <row r="341" spans="1:8" x14ac:dyDescent="0.25">
      <c r="A341" s="1">
        <v>41644</v>
      </c>
      <c r="B341" s="6">
        <f>cumulative!B341-cumulative!B340</f>
        <v>1006631.2349999994</v>
      </c>
      <c r="C341" s="6">
        <f>(cumulative!C341-cumulative!C340)/10</f>
        <v>28483.090000000037</v>
      </c>
      <c r="D341" s="6">
        <f>(cumulative!D341-cumulative!D340)/10</f>
        <v>71555.936000000307</v>
      </c>
      <c r="E341" s="6">
        <f>(cumulative!E341-cumulative!E340)/10</f>
        <v>1144.3639999999955</v>
      </c>
      <c r="F341" s="6">
        <f>(cumulative!F341-cumulative!F340)/10</f>
        <v>101183.38999999985</v>
      </c>
      <c r="G341">
        <f t="shared" si="10"/>
        <v>100.51683921769019</v>
      </c>
      <c r="H341">
        <f t="shared" si="11"/>
        <v>0.70719053789362474</v>
      </c>
    </row>
    <row r="342" spans="1:8" x14ac:dyDescent="0.25">
      <c r="A342" s="1">
        <v>41645</v>
      </c>
      <c r="B342" s="6">
        <f>cumulative!B342-cumulative!B341</f>
        <v>1008579.5249999985</v>
      </c>
      <c r="C342" s="6">
        <f>(cumulative!C342-cumulative!C341)/10</f>
        <v>29742.820000000018</v>
      </c>
      <c r="D342" s="6">
        <f>(cumulative!D342-cumulative!D341)/10</f>
        <v>74796.691999999806</v>
      </c>
      <c r="E342" s="6">
        <f>(cumulative!E342-cumulative!E341)/10</f>
        <v>1308.6869999999994</v>
      </c>
      <c r="F342" s="6">
        <f>(cumulative!F342-cumulative!F341)/10</f>
        <v>105848.19900000021</v>
      </c>
      <c r="G342">
        <f t="shared" si="10"/>
        <v>104.94779675405404</v>
      </c>
      <c r="H342">
        <f t="shared" si="11"/>
        <v>0.70664113992151778</v>
      </c>
    </row>
    <row r="343" spans="1:8" x14ac:dyDescent="0.25">
      <c r="A343" s="1">
        <v>41646</v>
      </c>
      <c r="B343" s="6">
        <f>cumulative!B343-cumulative!B342</f>
        <v>1026662.3000000007</v>
      </c>
      <c r="C343" s="6">
        <f>(cumulative!C343-cumulative!C342)/10</f>
        <v>29144.634999999962</v>
      </c>
      <c r="D343" s="6">
        <f>(cumulative!D343-cumulative!D342)/10</f>
        <v>75185.841000000015</v>
      </c>
      <c r="E343" s="6">
        <f>(cumulative!E343-cumulative!E342)/10</f>
        <v>1206.0800000000047</v>
      </c>
      <c r="F343" s="6">
        <f>(cumulative!F343-cumulative!F342)/10</f>
        <v>105536.55599999987</v>
      </c>
      <c r="G343">
        <f t="shared" si="10"/>
        <v>102.79578396908096</v>
      </c>
      <c r="H343">
        <f t="shared" si="11"/>
        <v>0.71241514646356385</v>
      </c>
    </row>
    <row r="344" spans="1:8" x14ac:dyDescent="0.25">
      <c r="A344" s="1">
        <v>41647</v>
      </c>
      <c r="B344" s="6">
        <f>cumulative!B344-cumulative!B343</f>
        <v>1020933.4350000024</v>
      </c>
      <c r="C344" s="6">
        <f>(cumulative!C344-cumulative!C343)/10</f>
        <v>30796.970000000019</v>
      </c>
      <c r="D344" s="6">
        <f>(cumulative!D344-cumulative!D343)/10</f>
        <v>76962.901000000158</v>
      </c>
      <c r="E344" s="6">
        <f>(cumulative!E344-cumulative!E343)/10</f>
        <v>1796.3419999999983</v>
      </c>
      <c r="F344" s="6">
        <f>(cumulative!F344-cumulative!F343)/10</f>
        <v>109556.2129999999</v>
      </c>
      <c r="G344">
        <f t="shared" si="10"/>
        <v>107.30984924594975</v>
      </c>
      <c r="H344">
        <f t="shared" si="11"/>
        <v>0.7024969090525266</v>
      </c>
    </row>
    <row r="345" spans="1:8" x14ac:dyDescent="0.25">
      <c r="A345" s="1">
        <v>41648</v>
      </c>
      <c r="B345" s="6">
        <f>cumulative!B345-cumulative!B344</f>
        <v>998718.63499999791</v>
      </c>
      <c r="C345" s="6">
        <f>(cumulative!C345-cumulative!C344)/10</f>
        <v>30245.9</v>
      </c>
      <c r="D345" s="6">
        <f>(cumulative!D345-cumulative!D344)/10</f>
        <v>77599.407999999821</v>
      </c>
      <c r="E345" s="6">
        <f>(cumulative!E345-cumulative!E344)/10</f>
        <v>1806.4039999999979</v>
      </c>
      <c r="F345" s="6">
        <f>(cumulative!F345-cumulative!F344)/10</f>
        <v>109651.7120000001</v>
      </c>
      <c r="G345">
        <f t="shared" si="10"/>
        <v>109.79239613367216</v>
      </c>
      <c r="H345">
        <f t="shared" si="11"/>
        <v>0.70768988996724236</v>
      </c>
    </row>
    <row r="346" spans="1:8" x14ac:dyDescent="0.25">
      <c r="A346" s="1">
        <v>41649</v>
      </c>
      <c r="B346" s="6">
        <f>cumulative!B346-cumulative!B345</f>
        <v>978348.69000000134</v>
      </c>
      <c r="C346" s="6">
        <f>(cumulative!C346-cumulative!C345)/10</f>
        <v>28132.839999999946</v>
      </c>
      <c r="D346" s="6">
        <f>(cumulative!D346-cumulative!D345)/10</f>
        <v>73310.962000000101</v>
      </c>
      <c r="E346" s="6">
        <f>(cumulative!E346-cumulative!E345)/10</f>
        <v>1744.5900000000024</v>
      </c>
      <c r="F346" s="6">
        <f>(cumulative!F346-cumulative!F345)/10</f>
        <v>103188.39200000018</v>
      </c>
      <c r="G346">
        <f t="shared" si="10"/>
        <v>105.47199894548848</v>
      </c>
      <c r="H346">
        <f t="shared" si="11"/>
        <v>0.71045745145442296</v>
      </c>
    </row>
    <row r="347" spans="1:8" x14ac:dyDescent="0.25">
      <c r="A347" s="1">
        <v>41650</v>
      </c>
      <c r="B347" s="6">
        <f>cumulative!B347-cumulative!B346</f>
        <v>1013489.0500000007</v>
      </c>
      <c r="C347" s="6">
        <f>(cumulative!C347-cumulative!C346)/10</f>
        <v>30999.530000000075</v>
      </c>
      <c r="D347" s="6">
        <f>(cumulative!D347-cumulative!D346)/10</f>
        <v>74730.759999999776</v>
      </c>
      <c r="E347" s="6">
        <f>(cumulative!E347-cumulative!E346)/10</f>
        <v>1293.9800000000046</v>
      </c>
      <c r="F347" s="6">
        <f>(cumulative!F347-cumulative!F346)/10</f>
        <v>107024.26999999993</v>
      </c>
      <c r="G347">
        <f t="shared" si="10"/>
        <v>105.59982863159681</v>
      </c>
      <c r="H347">
        <f t="shared" si="11"/>
        <v>0.69825993674144959</v>
      </c>
    </row>
    <row r="348" spans="1:8" x14ac:dyDescent="0.25">
      <c r="A348" s="1">
        <v>41651</v>
      </c>
      <c r="B348" s="6">
        <f>cumulative!B348-cumulative!B347</f>
        <v>1003858.3149999976</v>
      </c>
      <c r="C348" s="6">
        <f>(cumulative!C348-cumulative!C347)/10</f>
        <v>31164.419999999925</v>
      </c>
      <c r="D348" s="6">
        <f>(cumulative!D348-cumulative!D347)/10</f>
        <v>72840.838000000265</v>
      </c>
      <c r="E348" s="6">
        <f>(cumulative!E348-cumulative!E347)/10</f>
        <v>1349.3149999999907</v>
      </c>
      <c r="F348" s="6">
        <f>(cumulative!F348-cumulative!F347)/10</f>
        <v>105354.57300000005</v>
      </c>
      <c r="G348">
        <f t="shared" si="10"/>
        <v>104.94964421348674</v>
      </c>
      <c r="H348">
        <f t="shared" si="11"/>
        <v>0.6913875299935982</v>
      </c>
    </row>
    <row r="349" spans="1:8" x14ac:dyDescent="0.25">
      <c r="A349" s="1">
        <v>41652</v>
      </c>
      <c r="B349" s="6">
        <f>cumulative!B349-cumulative!B348</f>
        <v>985793.3599999994</v>
      </c>
      <c r="C349" s="6">
        <f>(cumulative!C349-cumulative!C348)/10</f>
        <v>32053.790000000037</v>
      </c>
      <c r="D349" s="6">
        <f>(cumulative!D349-cumulative!D348)/10</f>
        <v>76070.332000000024</v>
      </c>
      <c r="E349" s="6">
        <f>(cumulative!E349-cumulative!E348)/10</f>
        <v>1250.6609000000055</v>
      </c>
      <c r="F349" s="6">
        <f>(cumulative!F349-cumulative!F348)/10</f>
        <v>109374.78289999999</v>
      </c>
      <c r="G349">
        <f t="shared" si="10"/>
        <v>110.95102415784181</v>
      </c>
      <c r="H349">
        <f t="shared" si="11"/>
        <v>0.6955015587966944</v>
      </c>
    </row>
    <row r="350" spans="1:8" x14ac:dyDescent="0.25">
      <c r="A350" s="1">
        <v>41653</v>
      </c>
      <c r="B350" s="6">
        <f>cumulative!B350-cumulative!B349</f>
        <v>1008000.7450000048</v>
      </c>
      <c r="C350" s="6">
        <f>(cumulative!C350-cumulative!C349)/10</f>
        <v>30861.120000000017</v>
      </c>
      <c r="D350" s="6">
        <f>(cumulative!D350-cumulative!D349)/10</f>
        <v>75758.709999999774</v>
      </c>
      <c r="E350" s="6">
        <f>(cumulative!E350-cumulative!E349)/10</f>
        <v>741.60999999999763</v>
      </c>
      <c r="F350" s="6">
        <f>(cumulative!F350-cumulative!F349)/10</f>
        <v>107361.43999999986</v>
      </c>
      <c r="G350">
        <f t="shared" si="10"/>
        <v>106.50928635970338</v>
      </c>
      <c r="H350">
        <f t="shared" si="11"/>
        <v>0.70564170897856693</v>
      </c>
    </row>
    <row r="351" spans="1:8" x14ac:dyDescent="0.25">
      <c r="A351" s="1">
        <v>41654</v>
      </c>
      <c r="B351" s="6">
        <f>cumulative!B351-cumulative!B350</f>
        <v>1016517.2349999994</v>
      </c>
      <c r="C351" s="6">
        <f>(cumulative!C351-cumulative!C350)/10</f>
        <v>31698.534999999963</v>
      </c>
      <c r="D351" s="6">
        <f>(cumulative!D351-cumulative!D350)/10</f>
        <v>76694.687000000107</v>
      </c>
      <c r="E351" s="6">
        <f>(cumulative!E351-cumulative!E350)/10</f>
        <v>1596.45</v>
      </c>
      <c r="F351" s="6">
        <f>(cumulative!F351-cumulative!F350)/10</f>
        <v>109989.67199999987</v>
      </c>
      <c r="G351">
        <f t="shared" si="10"/>
        <v>108.20246643432459</v>
      </c>
      <c r="H351">
        <f t="shared" si="11"/>
        <v>0.69728989645500705</v>
      </c>
    </row>
    <row r="352" spans="1:8" x14ac:dyDescent="0.25">
      <c r="A352" s="1">
        <v>41655</v>
      </c>
      <c r="B352" s="6">
        <f>cumulative!B352-cumulative!B351</f>
        <v>958963.61499999464</v>
      </c>
      <c r="C352" s="6">
        <f>(cumulative!C352-cumulative!C351)/10</f>
        <v>29329.310000000056</v>
      </c>
      <c r="D352" s="6">
        <f>(cumulative!D352-cumulative!D351)/10</f>
        <v>75668.148000000045</v>
      </c>
      <c r="E352" s="6">
        <f>(cumulative!E352-cumulative!E351)/10</f>
        <v>1283.7108000000007</v>
      </c>
      <c r="F352" s="6">
        <f>(cumulative!F352-cumulative!F351)/10</f>
        <v>106281.1688000001</v>
      </c>
      <c r="G352">
        <f t="shared" si="10"/>
        <v>110.82919845712884</v>
      </c>
      <c r="H352">
        <f t="shared" si="11"/>
        <v>0.71196194823931946</v>
      </c>
    </row>
    <row r="353" spans="1:8" x14ac:dyDescent="0.25">
      <c r="A353" s="1">
        <v>41656</v>
      </c>
      <c r="B353" s="6">
        <f>cumulative!B353-cumulative!B352</f>
        <v>976712.97000000626</v>
      </c>
      <c r="C353" s="6">
        <f>(cumulative!C353-cumulative!C352)/10</f>
        <v>29778.879999999888</v>
      </c>
      <c r="D353" s="6">
        <f>(cumulative!D353-cumulative!D352)/10</f>
        <v>74380.300999999788</v>
      </c>
      <c r="E353" s="6">
        <f>(cumulative!E353-cumulative!E352)/10</f>
        <v>1171.8756999999982</v>
      </c>
      <c r="F353" s="6">
        <f>(cumulative!F353-cumulative!F352)/10</f>
        <v>105331.05670000016</v>
      </c>
      <c r="G353">
        <f t="shared" si="10"/>
        <v>107.84238556799291</v>
      </c>
      <c r="H353">
        <f t="shared" si="11"/>
        <v>0.70615736070935742</v>
      </c>
    </row>
    <row r="354" spans="1:8" x14ac:dyDescent="0.25">
      <c r="A354" s="1">
        <v>41657</v>
      </c>
      <c r="B354" s="6">
        <f>cumulative!B354-cumulative!B353</f>
        <v>1041236.0849999934</v>
      </c>
      <c r="C354" s="6">
        <f>(cumulative!C354-cumulative!C353)/10</f>
        <v>32435.9</v>
      </c>
      <c r="D354" s="6">
        <f>(cumulative!D354-cumulative!D353)/10</f>
        <v>76830.966000000015</v>
      </c>
      <c r="E354" s="6">
        <f>(cumulative!E354-cumulative!E353)/10</f>
        <v>1273.554800000001</v>
      </c>
      <c r="F354" s="6">
        <f>(cumulative!F354-cumulative!F353)/10</f>
        <v>110540.42079999969</v>
      </c>
      <c r="G354">
        <f t="shared" si="10"/>
        <v>106.16268720652376</v>
      </c>
      <c r="H354">
        <f t="shared" si="11"/>
        <v>0.69504861157539788</v>
      </c>
    </row>
    <row r="355" spans="1:8" x14ac:dyDescent="0.25">
      <c r="A355" s="1">
        <v>41658</v>
      </c>
      <c r="B355" s="6">
        <f>cumulative!B355-cumulative!B354</f>
        <v>1041313.8530000076</v>
      </c>
      <c r="C355" s="6">
        <f>(cumulative!C355-cumulative!C354)/10</f>
        <v>32548.365000000038</v>
      </c>
      <c r="D355" s="6">
        <f>(cumulative!D355-cumulative!D354)/10</f>
        <v>79799.05400000028</v>
      </c>
      <c r="E355" s="6">
        <f>(cumulative!E355-cumulative!E354)/10</f>
        <v>1144.3799999999987</v>
      </c>
      <c r="F355" s="6">
        <f>(cumulative!F355-cumulative!F354)/10</f>
        <v>113491.7990000002</v>
      </c>
      <c r="G355">
        <f t="shared" si="10"/>
        <v>108.98904175050804</v>
      </c>
      <c r="H355">
        <f t="shared" si="11"/>
        <v>0.70312617037641756</v>
      </c>
    </row>
    <row r="356" spans="1:8" x14ac:dyDescent="0.25">
      <c r="A356" s="1">
        <v>41659</v>
      </c>
      <c r="B356" s="6">
        <f>cumulative!B356-cumulative!B355</f>
        <v>1025032.8049999997</v>
      </c>
      <c r="C356" s="6">
        <f>(cumulative!C356-cumulative!C355)/10</f>
        <v>31601.749000000022</v>
      </c>
      <c r="D356" s="6">
        <f>(cumulative!D356-cumulative!D355)/10</f>
        <v>81021.994999999923</v>
      </c>
      <c r="E356" s="6">
        <f>(cumulative!E356-cumulative!E355)/10</f>
        <v>960.2050000000047</v>
      </c>
      <c r="F356" s="6">
        <f>(cumulative!F356-cumulative!F355)/10</f>
        <v>113583.94900000021</v>
      </c>
      <c r="G356">
        <f t="shared" si="10"/>
        <v>110.81006231795698</v>
      </c>
      <c r="H356">
        <f t="shared" si="11"/>
        <v>0.71332257518181352</v>
      </c>
    </row>
    <row r="357" spans="1:8" x14ac:dyDescent="0.25">
      <c r="A357" s="1">
        <v>41660</v>
      </c>
      <c r="B357" s="6">
        <f>cumulative!B357-cumulative!B356</f>
        <v>1004284.7299999967</v>
      </c>
      <c r="C357" s="6">
        <f>(cumulative!C357-cumulative!C356)/10</f>
        <v>31447.340000000037</v>
      </c>
      <c r="D357" s="6">
        <f>(cumulative!D357-cumulative!D356)/10</f>
        <v>79991.146999999881</v>
      </c>
      <c r="E357" s="6">
        <f>(cumulative!E357-cumulative!E356)/10</f>
        <v>1305.3788</v>
      </c>
      <c r="F357" s="6">
        <f>(cumulative!F357-cumulative!F356)/10</f>
        <v>112743.86579999999</v>
      </c>
      <c r="G357">
        <f t="shared" si="10"/>
        <v>112.2628497995786</v>
      </c>
      <c r="H357">
        <f t="shared" si="11"/>
        <v>0.70949444949757867</v>
      </c>
    </row>
    <row r="358" spans="1:8" x14ac:dyDescent="0.25">
      <c r="A358" s="1">
        <v>41661</v>
      </c>
      <c r="B358" s="6">
        <f>cumulative!B358-cumulative!B357</f>
        <v>1015736.9919999987</v>
      </c>
      <c r="C358" s="6">
        <f>(cumulative!C358-cumulative!C357)/10</f>
        <v>31358.259999999962</v>
      </c>
      <c r="D358" s="6">
        <f>(cumulative!D358-cumulative!D357)/10</f>
        <v>80911.44299999997</v>
      </c>
      <c r="E358" s="6">
        <f>(cumulative!E358-cumulative!E357)/10</f>
        <v>1759.1342000000004</v>
      </c>
      <c r="F358" s="6">
        <f>(cumulative!F358-cumulative!F357)/10</f>
        <v>114028.8371999994</v>
      </c>
      <c r="G358">
        <f t="shared" si="10"/>
        <v>112.26216835469899</v>
      </c>
      <c r="H358">
        <f t="shared" si="11"/>
        <v>0.70957000866444331</v>
      </c>
    </row>
    <row r="359" spans="1:8" x14ac:dyDescent="0.25">
      <c r="A359" s="1">
        <v>41662</v>
      </c>
      <c r="B359" s="6">
        <f>cumulative!B359-cumulative!B358</f>
        <v>1002191.3900000006</v>
      </c>
      <c r="C359" s="6">
        <f>(cumulative!C359-cumulative!C358)/10</f>
        <v>30837.690000000039</v>
      </c>
      <c r="D359" s="6">
        <f>(cumulative!D359-cumulative!D358)/10</f>
        <v>79420.925000000003</v>
      </c>
      <c r="E359" s="6">
        <f>(cumulative!E359-cumulative!E358)/10</f>
        <v>1345.822999999998</v>
      </c>
      <c r="F359" s="6">
        <f>(cumulative!F359-cumulative!F358)/10</f>
        <v>111604.43800000027</v>
      </c>
      <c r="G359">
        <f t="shared" si="10"/>
        <v>111.36040392444421</v>
      </c>
      <c r="H359">
        <f t="shared" si="11"/>
        <v>0.71162873469243049</v>
      </c>
    </row>
    <row r="360" spans="1:8" x14ac:dyDescent="0.25">
      <c r="A360" s="1">
        <v>41663</v>
      </c>
      <c r="B360" s="6">
        <f>cumulative!B360-cumulative!B359</f>
        <v>1004841.6799999997</v>
      </c>
      <c r="C360" s="6">
        <f>(cumulative!C360-cumulative!C359)/10</f>
        <v>30180.504999999888</v>
      </c>
      <c r="D360" s="6">
        <f>(cumulative!D360-cumulative!D359)/10</f>
        <v>83005.585000000152</v>
      </c>
      <c r="E360" s="6">
        <f>(cumulative!E360-cumulative!E359)/10</f>
        <v>1048.6339999999968</v>
      </c>
      <c r="F360" s="6">
        <f>(cumulative!F360-cumulative!F359)/10</f>
        <v>114234.72400000021</v>
      </c>
      <c r="G360">
        <f t="shared" si="10"/>
        <v>113.68430099356571</v>
      </c>
      <c r="H360">
        <f t="shared" si="11"/>
        <v>0.72662306252869313</v>
      </c>
    </row>
    <row r="361" spans="1:8" x14ac:dyDescent="0.25">
      <c r="A361" s="1">
        <v>41664</v>
      </c>
      <c r="B361" s="6">
        <f>cumulative!B361-cumulative!B360</f>
        <v>988748.92499999702</v>
      </c>
      <c r="C361" s="6">
        <f>(cumulative!C361-cumulative!C360)/10</f>
        <v>31429.390000000036</v>
      </c>
      <c r="D361" s="6">
        <f>(cumulative!D361-cumulative!D360)/10</f>
        <v>81994.063999999693</v>
      </c>
      <c r="E361" s="6">
        <f>(cumulative!E361-cumulative!E360)/10</f>
        <v>1074.3580000000015</v>
      </c>
      <c r="F361" s="6">
        <f>(cumulative!F361-cumulative!F360)/10</f>
        <v>114497.81199999973</v>
      </c>
      <c r="G361">
        <f t="shared" si="10"/>
        <v>115.800694296583</v>
      </c>
      <c r="H361">
        <f t="shared" si="11"/>
        <v>0.71611904688623995</v>
      </c>
    </row>
    <row r="362" spans="1:8" x14ac:dyDescent="0.25">
      <c r="A362" s="1">
        <v>41665</v>
      </c>
      <c r="B362" s="6">
        <f>cumulative!B362-cumulative!B361</f>
        <v>988283.40500000119</v>
      </c>
      <c r="C362" s="6">
        <f>(cumulative!C362-cumulative!C361)/10</f>
        <v>30923.109999999964</v>
      </c>
      <c r="D362" s="6">
        <f>(cumulative!D362-cumulative!D361)/10</f>
        <v>80391.821000000084</v>
      </c>
      <c r="E362" s="6">
        <f>(cumulative!E362-cumulative!E361)/10</f>
        <v>1082.7399999999966</v>
      </c>
      <c r="F362" s="6">
        <f>(cumulative!F362-cumulative!F361)/10</f>
        <v>112397.67100000009</v>
      </c>
      <c r="G362">
        <f t="shared" si="10"/>
        <v>113.73020171273639</v>
      </c>
      <c r="H362">
        <f t="shared" si="11"/>
        <v>0.71524454452441477</v>
      </c>
    </row>
    <row r="363" spans="1:8" x14ac:dyDescent="0.25">
      <c r="A363" s="1">
        <v>41666</v>
      </c>
      <c r="B363" s="6">
        <f>cumulative!B363-cumulative!B362</f>
        <v>991715.05000000447</v>
      </c>
      <c r="C363" s="6">
        <f>(cumulative!C363-cumulative!C362)/10</f>
        <v>31619.520000000113</v>
      </c>
      <c r="D363" s="6">
        <f>(cumulative!D363-cumulative!D362)/10</f>
        <v>78043.417999999976</v>
      </c>
      <c r="E363" s="6">
        <f>(cumulative!E363-cumulative!E362)/10</f>
        <v>1392.9420000000041</v>
      </c>
      <c r="F363" s="6">
        <f>(cumulative!F363-cumulative!F362)/10</f>
        <v>111055.8799999997</v>
      </c>
      <c r="G363">
        <f t="shared" si="10"/>
        <v>111.98365901576183</v>
      </c>
      <c r="H363">
        <f t="shared" si="11"/>
        <v>0.70274008003898747</v>
      </c>
    </row>
    <row r="364" spans="1:8" x14ac:dyDescent="0.25">
      <c r="A364" s="1">
        <v>41667</v>
      </c>
      <c r="B364" s="6">
        <f>cumulative!B364-cumulative!B363</f>
        <v>964513.08999999613</v>
      </c>
      <c r="C364" s="6">
        <f>(cumulative!C364-cumulative!C363)/10</f>
        <v>32629.915000000037</v>
      </c>
      <c r="D364" s="6">
        <f>(cumulative!D364-cumulative!D363)/10</f>
        <v>78692.513000000268</v>
      </c>
      <c r="E364" s="6">
        <f>(cumulative!E364-cumulative!E363)/10</f>
        <v>1383.4920000000043</v>
      </c>
      <c r="F364" s="6">
        <f>(cumulative!F364-cumulative!F363)/10</f>
        <v>112705.9200000003</v>
      </c>
      <c r="G364">
        <f t="shared" si="10"/>
        <v>116.8526598223781</v>
      </c>
      <c r="H364">
        <f t="shared" si="11"/>
        <v>0.69821099903181716</v>
      </c>
    </row>
    <row r="365" spans="1:8" x14ac:dyDescent="0.25">
      <c r="A365" s="1">
        <v>41668</v>
      </c>
      <c r="B365" s="6">
        <f>cumulative!B365-cumulative!B364</f>
        <v>938711.3900000006</v>
      </c>
      <c r="C365" s="6">
        <f>(cumulative!C365-cumulative!C364)/10</f>
        <v>31157.659999999963</v>
      </c>
      <c r="D365" s="6">
        <f>(cumulative!D365-cumulative!D364)/10</f>
        <v>75251.26099999994</v>
      </c>
      <c r="E365" s="6">
        <f>(cumulative!E365-cumulative!E364)/10</f>
        <v>2412.1463999999919</v>
      </c>
      <c r="F365" s="6">
        <f>(cumulative!F365-cumulative!F364)/10</f>
        <v>108821.06740000025</v>
      </c>
      <c r="G365">
        <f t="shared" si="10"/>
        <v>115.92601150818057</v>
      </c>
      <c r="H365">
        <f t="shared" si="11"/>
        <v>0.69151371878566747</v>
      </c>
    </row>
    <row r="366" spans="1:8" x14ac:dyDescent="0.25">
      <c r="A366" s="1">
        <v>41669</v>
      </c>
      <c r="B366" s="6">
        <f>cumulative!B366-cumulative!B365</f>
        <v>794021.77499999851</v>
      </c>
      <c r="C366" s="6">
        <f>(cumulative!C366-cumulative!C365)/10</f>
        <v>28217.3</v>
      </c>
      <c r="D366" s="6">
        <f>(cumulative!D366-cumulative!D365)/10</f>
        <v>70214.865999999645</v>
      </c>
      <c r="E366" s="6">
        <f>(cumulative!E366-cumulative!E365)/10</f>
        <v>1112.0250000000001</v>
      </c>
      <c r="F366" s="6">
        <f>(cumulative!F366-cumulative!F365)/10</f>
        <v>99544.191000000385</v>
      </c>
      <c r="G366">
        <f t="shared" si="10"/>
        <v>125.36707951113881</v>
      </c>
      <c r="H366">
        <f t="shared" si="11"/>
        <v>0.70536377155347396</v>
      </c>
    </row>
    <row r="367" spans="1:8" x14ac:dyDescent="0.25">
      <c r="A367" s="1">
        <v>41670</v>
      </c>
      <c r="B367" s="6">
        <f>cumulative!B367-cumulative!B366</f>
        <v>664734.32500000298</v>
      </c>
      <c r="C367" s="6">
        <f>(cumulative!C367-cumulative!C366)/10</f>
        <v>24414.734999999964</v>
      </c>
      <c r="D367" s="6">
        <f>(cumulative!D367-cumulative!D366)/10</f>
        <v>58600.486000000688</v>
      </c>
      <c r="E367" s="6">
        <f>(cumulative!E367-cumulative!E366)/10</f>
        <v>804.59960000001593</v>
      </c>
      <c r="F367" s="6">
        <f>(cumulative!F367-cumulative!F366)/10</f>
        <v>83819.820599999279</v>
      </c>
      <c r="G367">
        <f t="shared" si="10"/>
        <v>126.09521946982187</v>
      </c>
      <c r="H367">
        <f t="shared" si="11"/>
        <v>0.69912445028546377</v>
      </c>
    </row>
    <row r="368" spans="1:8" x14ac:dyDescent="0.25">
      <c r="A368" s="1">
        <v>41671</v>
      </c>
      <c r="B368" s="6">
        <f>cumulative!B368-cumulative!B367</f>
        <v>720572.46999999881</v>
      </c>
      <c r="C368" s="6">
        <f>(cumulative!C368-cumulative!C367)/10</f>
        <v>22373.240000000038</v>
      </c>
      <c r="D368" s="6">
        <f>(cumulative!D368-cumulative!D367)/10</f>
        <v>54857.041999999434</v>
      </c>
      <c r="E368" s="6">
        <f>(cumulative!E368-cumulative!E367)/10</f>
        <v>666.27859999998475</v>
      </c>
      <c r="F368" s="6">
        <f>(cumulative!F368-cumulative!F367)/10</f>
        <v>77896.560600000623</v>
      </c>
      <c r="G368">
        <f t="shared" si="10"/>
        <v>108.10371453686088</v>
      </c>
      <c r="H368">
        <f t="shared" si="11"/>
        <v>0.70422932126221494</v>
      </c>
    </row>
    <row r="369" spans="1:8" x14ac:dyDescent="0.25">
      <c r="A369" s="1">
        <v>41672</v>
      </c>
      <c r="B369" s="6">
        <f>cumulative!B369-cumulative!B368</f>
        <v>898790.46999999881</v>
      </c>
      <c r="C369" s="6">
        <f>(cumulative!C369-cumulative!C368)/10</f>
        <v>26433.159999999963</v>
      </c>
      <c r="D369" s="6">
        <f>(cumulative!D369-cumulative!D368)/10</f>
        <v>62315.142000000182</v>
      </c>
      <c r="E369" s="6">
        <f>(cumulative!E369-cumulative!E368)/10</f>
        <v>868.16000000000929</v>
      </c>
      <c r="F369" s="6">
        <f>(cumulative!F369-cumulative!F368)/10</f>
        <v>89616.461999999738</v>
      </c>
      <c r="G369">
        <f t="shared" si="10"/>
        <v>99.707846256981171</v>
      </c>
      <c r="H369">
        <f t="shared" si="11"/>
        <v>0.69535373980731763</v>
      </c>
    </row>
    <row r="370" spans="1:8" x14ac:dyDescent="0.25">
      <c r="A370" s="1">
        <v>41673</v>
      </c>
      <c r="B370" s="6">
        <f>cumulative!B370-cumulative!B369</f>
        <v>962605.25999999791</v>
      </c>
      <c r="C370" s="6">
        <f>(cumulative!C370-cumulative!C369)/10</f>
        <v>28075.669999999925</v>
      </c>
      <c r="D370" s="6">
        <f>(cumulative!D370-cumulative!D369)/10</f>
        <v>79550.747999999672</v>
      </c>
      <c r="E370" s="35">
        <f>(cumulative!E370-cumulative!E369)/10</f>
        <v>-9505.6565000000064</v>
      </c>
      <c r="F370" s="6">
        <f>(cumulative!F370-cumulative!F369)/10</f>
        <v>98120.761500000212</v>
      </c>
      <c r="G370">
        <f t="shared" si="10"/>
        <v>101.93250086748998</v>
      </c>
      <c r="H370">
        <f t="shared" si="11"/>
        <v>0.81074327985112005</v>
      </c>
    </row>
    <row r="371" spans="1:8" x14ac:dyDescent="0.25">
      <c r="A371" s="1">
        <v>41674</v>
      </c>
      <c r="B371" s="6">
        <f>cumulative!B371-cumulative!B370</f>
        <v>982823.11500000209</v>
      </c>
      <c r="C371" s="6">
        <f>(cumulative!C371-cumulative!C370)/10</f>
        <v>29084.22000000011</v>
      </c>
      <c r="D371" s="6">
        <f>(cumulative!D371-cumulative!D370)/10</f>
        <v>76639.216000000393</v>
      </c>
      <c r="E371" s="6">
        <f>(cumulative!E371-cumulative!E370)/10</f>
        <v>799.15949999999725</v>
      </c>
      <c r="F371" s="6">
        <f>(cumulative!F371-cumulative!F370)/10</f>
        <v>106522.59549999982</v>
      </c>
      <c r="G371">
        <f t="shared" si="10"/>
        <v>108.38430015964734</v>
      </c>
      <c r="H371">
        <f t="shared" si="11"/>
        <v>0.71946440696706948</v>
      </c>
    </row>
    <row r="372" spans="1:8" x14ac:dyDescent="0.25">
      <c r="A372" s="1">
        <v>41675</v>
      </c>
      <c r="B372" s="6">
        <f>cumulative!B372-cumulative!B371</f>
        <v>970986.24500000477</v>
      </c>
      <c r="C372" s="6">
        <f>(cumulative!C372-cumulative!C371)/10</f>
        <v>28763.629999999888</v>
      </c>
      <c r="D372" s="6">
        <f>(cumulative!D372-cumulative!D371)/10</f>
        <v>82418.503999999914</v>
      </c>
      <c r="E372" s="6">
        <f>(cumulative!E372-cumulative!E371)/10</f>
        <v>840.88080000000775</v>
      </c>
      <c r="F372" s="6">
        <f>(cumulative!F372-cumulative!F371)/10</f>
        <v>112023.01480000019</v>
      </c>
      <c r="G372">
        <f t="shared" si="10"/>
        <v>115.37034162620877</v>
      </c>
      <c r="H372">
        <f t="shared" si="11"/>
        <v>0.73572831571392217</v>
      </c>
    </row>
    <row r="373" spans="1:8" x14ac:dyDescent="0.25">
      <c r="A373" s="1">
        <v>41676</v>
      </c>
      <c r="B373" s="6">
        <f>cumulative!B373-cumulative!B372</f>
        <v>975091.26999999583</v>
      </c>
      <c r="C373" s="6">
        <f>(cumulative!C373-cumulative!C372)/10</f>
        <v>26709.840000000037</v>
      </c>
      <c r="D373" s="6">
        <f>(cumulative!D373-cumulative!D372)/10</f>
        <v>77713.963000000265</v>
      </c>
      <c r="E373" s="6">
        <f>(cumulative!E373-cumulative!E372)/10</f>
        <v>943.00469999999041</v>
      </c>
      <c r="F373" s="6">
        <f>(cumulative!F373-cumulative!F372)/10</f>
        <v>105366.80769999996</v>
      </c>
      <c r="G373">
        <f t="shared" si="10"/>
        <v>108.05840534291771</v>
      </c>
      <c r="H373">
        <f t="shared" si="11"/>
        <v>0.73755639651973903</v>
      </c>
    </row>
    <row r="374" spans="1:8" x14ac:dyDescent="0.25">
      <c r="A374" s="1">
        <v>41677</v>
      </c>
      <c r="B374" s="6">
        <f>cumulative!B374-cumulative!B373</f>
        <v>928384.4299999997</v>
      </c>
      <c r="C374" s="6">
        <f>(cumulative!C374-cumulative!C373)/10</f>
        <v>27482.759999999962</v>
      </c>
      <c r="D374" s="6">
        <f>(cumulative!D374-cumulative!D373)/10</f>
        <v>80601.478000000119</v>
      </c>
      <c r="E374" s="6">
        <f>(cumulative!E374-cumulative!E373)/10</f>
        <v>820.02350000001024</v>
      </c>
      <c r="F374" s="6">
        <f>(cumulative!F374-cumulative!F373)/10</f>
        <v>108904.26150000021</v>
      </c>
      <c r="G374">
        <f t="shared" si="10"/>
        <v>117.30513565377248</v>
      </c>
      <c r="H374">
        <f t="shared" si="11"/>
        <v>0.74011316811509675</v>
      </c>
    </row>
    <row r="375" spans="1:8" x14ac:dyDescent="0.25">
      <c r="A375" s="1">
        <v>41678</v>
      </c>
      <c r="B375" s="6">
        <f>cumulative!B375-cumulative!B374</f>
        <v>1001536.1349999979</v>
      </c>
      <c r="C375" s="6">
        <f>(cumulative!C375-cumulative!C374)/10</f>
        <v>28829.445000000112</v>
      </c>
      <c r="D375" s="6">
        <f>(cumulative!D375-cumulative!D374)/10</f>
        <v>82432.009999999398</v>
      </c>
      <c r="E375" s="6">
        <f>(cumulative!E375-cumulative!E374)/10</f>
        <v>656.30979999998817</v>
      </c>
      <c r="F375" s="6">
        <f>(cumulative!F375-cumulative!F374)/10</f>
        <v>111917.76480000019</v>
      </c>
      <c r="G375">
        <f t="shared" si="10"/>
        <v>111.74610769285965</v>
      </c>
      <c r="H375">
        <f t="shared" si="11"/>
        <v>0.73654088917257621</v>
      </c>
    </row>
    <row r="376" spans="1:8" x14ac:dyDescent="0.25">
      <c r="A376" s="1">
        <v>41679</v>
      </c>
      <c r="B376" s="6">
        <f>cumulative!B376-cumulative!B375</f>
        <v>991340.08000000566</v>
      </c>
      <c r="C376" s="6">
        <f>(cumulative!C376-cumulative!C375)/10</f>
        <v>28854.619999999926</v>
      </c>
      <c r="D376" s="6">
        <f>(cumulative!D376-cumulative!D375)/10</f>
        <v>82258.814000000057</v>
      </c>
      <c r="E376" s="6">
        <f>(cumulative!E376-cumulative!E375)/10</f>
        <v>741.09910000000377</v>
      </c>
      <c r="F376" s="6">
        <f>(cumulative!F376-cumulative!F375)/10</f>
        <v>111854.53309999927</v>
      </c>
      <c r="G376">
        <f t="shared" si="10"/>
        <v>112.8316461289436</v>
      </c>
      <c r="H376">
        <f t="shared" si="11"/>
        <v>0.73540885398412692</v>
      </c>
    </row>
    <row r="377" spans="1:8" x14ac:dyDescent="0.25">
      <c r="A377" s="1">
        <v>41680</v>
      </c>
      <c r="B377" s="6">
        <f>cumulative!B377-cumulative!B376</f>
        <v>1018361.1349999979</v>
      </c>
      <c r="C377" s="6">
        <f>(cumulative!C377-cumulative!C376)/10</f>
        <v>29070.059999999961</v>
      </c>
      <c r="D377" s="6">
        <f>(cumulative!D377-cumulative!D376)/10</f>
        <v>84485.253999999914</v>
      </c>
      <c r="E377" s="6">
        <f>(cumulative!E377-cumulative!E376)/10</f>
        <v>986.55030000000261</v>
      </c>
      <c r="F377" s="6">
        <f>(cumulative!F377-cumulative!F376)/10</f>
        <v>114541.86429999993</v>
      </c>
      <c r="G377">
        <f t="shared" si="10"/>
        <v>112.47666506833075</v>
      </c>
      <c r="H377">
        <f t="shared" si="11"/>
        <v>0.73759279645320008</v>
      </c>
    </row>
    <row r="378" spans="1:8" x14ac:dyDescent="0.25">
      <c r="A378" s="1">
        <v>41681</v>
      </c>
      <c r="B378" s="6">
        <f>cumulative!B378-cumulative!B377</f>
        <v>1003190.0349999964</v>
      </c>
      <c r="C378" s="6">
        <f>(cumulative!C378-cumulative!C377)/10</f>
        <v>28363.780000000075</v>
      </c>
      <c r="D378" s="6">
        <f>(cumulative!D378-cumulative!D377)/10</f>
        <v>87556.93200000003</v>
      </c>
      <c r="E378" s="6">
        <f>(cumulative!E378-cumulative!E377)/10</f>
        <v>808.16300000000047</v>
      </c>
      <c r="F378" s="6">
        <f>(cumulative!F378-cumulative!F377)/10</f>
        <v>116728.875</v>
      </c>
      <c r="G378">
        <f t="shared" si="10"/>
        <v>116.35768989671077</v>
      </c>
      <c r="H378">
        <f t="shared" si="11"/>
        <v>0.75008803091780019</v>
      </c>
    </row>
    <row r="379" spans="1:8" x14ac:dyDescent="0.25">
      <c r="A379" s="1">
        <v>41682</v>
      </c>
      <c r="B379" s="6">
        <f>cumulative!B379-cumulative!B378</f>
        <v>994734.40000000596</v>
      </c>
      <c r="C379" s="6">
        <f>(cumulative!C379-cumulative!C378)/10</f>
        <v>28457.75</v>
      </c>
      <c r="D379" s="6">
        <f>(cumulative!D379-cumulative!D378)/10</f>
        <v>87090.673000000417</v>
      </c>
      <c r="E379" s="6">
        <f>(cumulative!E379-cumulative!E378)/10</f>
        <v>780.79639999999199</v>
      </c>
      <c r="F379" s="6">
        <f>(cumulative!F379-cumulative!F378)/10</f>
        <v>116329.21939999983</v>
      </c>
      <c r="G379">
        <f t="shared" si="10"/>
        <v>116.94500501842414</v>
      </c>
      <c r="H379">
        <f t="shared" si="11"/>
        <v>0.74865690193052692</v>
      </c>
    </row>
    <row r="380" spans="1:8" x14ac:dyDescent="0.25">
      <c r="A380" s="1">
        <v>41683</v>
      </c>
      <c r="B380" s="6">
        <f>cumulative!B380-cumulative!B379</f>
        <v>1008230.9199999943</v>
      </c>
      <c r="C380" s="6">
        <f>(cumulative!C380-cumulative!C379)/10</f>
        <v>29573.569999999927</v>
      </c>
      <c r="D380" s="6">
        <f>(cumulative!D380-cumulative!D379)/10</f>
        <v>88177.767000000182</v>
      </c>
      <c r="E380" s="6">
        <f>(cumulative!E380-cumulative!E379)/10</f>
        <v>575.89470000000438</v>
      </c>
      <c r="F380" s="6">
        <f>(cumulative!F380-cumulative!F379)/10</f>
        <v>118327.23170000091</v>
      </c>
      <c r="G380">
        <f t="shared" si="10"/>
        <v>117.3612407165628</v>
      </c>
      <c r="H380">
        <f t="shared" si="11"/>
        <v>0.74520265312688383</v>
      </c>
    </row>
    <row r="381" spans="1:8" x14ac:dyDescent="0.25">
      <c r="A381" s="1">
        <v>41684</v>
      </c>
      <c r="B381" s="6">
        <f>cumulative!B381-cumulative!B380</f>
        <v>1001608.6550000012</v>
      </c>
      <c r="C381" s="6">
        <f>(cumulative!C381-cumulative!C380)/10</f>
        <v>28094.3</v>
      </c>
      <c r="D381" s="6">
        <f>(cumulative!D381-cumulative!D380)/10</f>
        <v>89381.875</v>
      </c>
      <c r="E381" s="6">
        <f>(cumulative!E381-cumulative!E380)/10</f>
        <v>1065.8430000000051</v>
      </c>
      <c r="F381" s="6">
        <f>(cumulative!F381-cumulative!F380)/10</f>
        <v>118542.01799999997</v>
      </c>
      <c r="G381">
        <f t="shared" si="10"/>
        <v>118.35163105694193</v>
      </c>
      <c r="H381">
        <f t="shared" si="11"/>
        <v>0.75401006755258737</v>
      </c>
    </row>
    <row r="382" spans="1:8" x14ac:dyDescent="0.25">
      <c r="A382" s="1">
        <v>41685</v>
      </c>
      <c r="B382" s="6">
        <f>cumulative!B382-cumulative!B381</f>
        <v>989037.78000000119</v>
      </c>
      <c r="C382" s="6">
        <f>(cumulative!C382-cumulative!C381)/10</f>
        <v>28095.474999999999</v>
      </c>
      <c r="D382" s="6">
        <f>(cumulative!D382-cumulative!D381)/10</f>
        <v>84832.013999999312</v>
      </c>
      <c r="E382" s="6">
        <f>(cumulative!E382-cumulative!E381)/10</f>
        <v>958.60900000000834</v>
      </c>
      <c r="F382" s="6">
        <f>(cumulative!F382-cumulative!F381)/10</f>
        <v>113886.09799999968</v>
      </c>
      <c r="G382">
        <f t="shared" si="10"/>
        <v>115.14837987280883</v>
      </c>
      <c r="H382">
        <f t="shared" si="11"/>
        <v>0.7448847180627749</v>
      </c>
    </row>
    <row r="383" spans="1:8" x14ac:dyDescent="0.25">
      <c r="A383" s="1">
        <v>41686</v>
      </c>
      <c r="B383" s="6">
        <f>cumulative!B383-cumulative!B382</f>
        <v>969410.1400000006</v>
      </c>
      <c r="C383" s="6">
        <f>(cumulative!C383-cumulative!C382)/10</f>
        <v>25802.73500000015</v>
      </c>
      <c r="D383" s="6">
        <f>(cumulative!D383-cumulative!D382)/10</f>
        <v>85421.833000000566</v>
      </c>
      <c r="E383" s="6">
        <f>(cumulative!E383-cumulative!E382)/10</f>
        <v>859.54849999998692</v>
      </c>
      <c r="F383" s="6">
        <f>(cumulative!F383-cumulative!F382)/10</f>
        <v>112084.11650000066</v>
      </c>
      <c r="G383">
        <f t="shared" si="10"/>
        <v>115.62094502126889</v>
      </c>
      <c r="H383">
        <f t="shared" si="11"/>
        <v>0.76212255284182095</v>
      </c>
    </row>
    <row r="384" spans="1:8" x14ac:dyDescent="0.25">
      <c r="A384" s="1">
        <v>41687</v>
      </c>
      <c r="B384" s="6">
        <f>cumulative!B384-cumulative!B383</f>
        <v>997856.34000000358</v>
      </c>
      <c r="C384" s="6">
        <f>(cumulative!C384-cumulative!C383)/10</f>
        <v>27543.984999999775</v>
      </c>
      <c r="D384" s="6">
        <f>(cumulative!D384-cumulative!D383)/10</f>
        <v>82449.340999999637</v>
      </c>
      <c r="E384" s="6">
        <f>(cumulative!E384-cumulative!E383)/10</f>
        <v>1047.1064000000013</v>
      </c>
      <c r="F384" s="6">
        <f>(cumulative!F384-cumulative!F383)/10</f>
        <v>111040.43239999861</v>
      </c>
      <c r="G384">
        <f t="shared" si="10"/>
        <v>111.27897669117201</v>
      </c>
      <c r="H384">
        <f t="shared" si="11"/>
        <v>0.74251638991276725</v>
      </c>
    </row>
    <row r="385" spans="1:8" x14ac:dyDescent="0.25">
      <c r="A385" s="1">
        <v>41688</v>
      </c>
      <c r="B385" s="6">
        <f>cumulative!B385-cumulative!B384</f>
        <v>1011405.2150000036</v>
      </c>
      <c r="C385" s="6">
        <f>(cumulative!C385-cumulative!C384)/10</f>
        <v>29809.565000000224</v>
      </c>
      <c r="D385" s="6">
        <f>(cumulative!D385-cumulative!D384)/10</f>
        <v>86650.312000000471</v>
      </c>
      <c r="E385" s="6">
        <f>(cumulative!E385-cumulative!E384)/10</f>
        <v>868.58449999999721</v>
      </c>
      <c r="F385" s="6">
        <f>(cumulative!F385-cumulative!F384)/10</f>
        <v>117328.46150000095</v>
      </c>
      <c r="G385">
        <f t="shared" si="10"/>
        <v>116.00539502854011</v>
      </c>
      <c r="H385">
        <f t="shared" si="11"/>
        <v>0.73852764190553855</v>
      </c>
    </row>
    <row r="386" spans="1:8" x14ac:dyDescent="0.25">
      <c r="A386" s="1">
        <v>41689</v>
      </c>
      <c r="B386" s="6">
        <f>cumulative!B386-cumulative!B385</f>
        <v>994650.52499999106</v>
      </c>
      <c r="C386" s="6">
        <f>(cumulative!C386-cumulative!C385)/10</f>
        <v>29789.75</v>
      </c>
      <c r="D386" s="6">
        <f>(cumulative!D386-cumulative!D385)/10</f>
        <v>85432.795999999347</v>
      </c>
      <c r="E386" s="6">
        <f>(cumulative!E386-cumulative!E385)/10</f>
        <v>807.23079999999607</v>
      </c>
      <c r="F386" s="6">
        <f>(cumulative!F386-cumulative!F385)/10</f>
        <v>116029.77679999918</v>
      </c>
      <c r="G386">
        <f t="shared" si="10"/>
        <v>116.65381345875248</v>
      </c>
      <c r="H386">
        <f t="shared" si="11"/>
        <v>0.73630061486078768</v>
      </c>
    </row>
    <row r="387" spans="1:8" x14ac:dyDescent="0.25">
      <c r="A387" s="1">
        <v>41690</v>
      </c>
      <c r="B387" s="6">
        <f>cumulative!B387-cumulative!B386</f>
        <v>964569.625</v>
      </c>
      <c r="C387" s="6">
        <f>(cumulative!C387-cumulative!C386)/10</f>
        <v>29236.239999999852</v>
      </c>
      <c r="D387" s="6">
        <f>(cumulative!D387-cumulative!D386)/10</f>
        <v>77037.402000000322</v>
      </c>
      <c r="E387" s="6">
        <f>(cumulative!E387-cumulative!E386)/10</f>
        <v>897.13790000000733</v>
      </c>
      <c r="F387" s="6">
        <f>(cumulative!F387-cumulative!F386)/10</f>
        <v>107170.7798999995</v>
      </c>
      <c r="G387">
        <f t="shared" ref="G387:G450" si="12">IFERROR(F387*1000/B387,"")</f>
        <v>111.1073551585242</v>
      </c>
      <c r="H387">
        <f t="shared" ref="H387:H450" si="13">IFERROR(D387/F387,"")</f>
        <v>0.71882841640121986</v>
      </c>
    </row>
    <row r="388" spans="1:8" x14ac:dyDescent="0.25">
      <c r="A388" s="1">
        <v>41691</v>
      </c>
      <c r="B388" s="6">
        <f>cumulative!B388-cumulative!B387</f>
        <v>982459.04000000656</v>
      </c>
      <c r="C388" s="6">
        <f>(cumulative!C388-cumulative!C387)/10</f>
        <v>30110.910000000149</v>
      </c>
      <c r="D388" s="6">
        <f>(cumulative!D388-cumulative!D387)/10</f>
        <v>82808.914000000063</v>
      </c>
      <c r="E388" s="6">
        <f>(cumulative!E388-cumulative!E387)/10</f>
        <v>444.04300000000512</v>
      </c>
      <c r="F388" s="6">
        <f>(cumulative!F388-cumulative!F387)/10</f>
        <v>113363.86700000017</v>
      </c>
      <c r="G388">
        <f t="shared" si="12"/>
        <v>115.38788120876715</v>
      </c>
      <c r="H388">
        <f t="shared" si="13"/>
        <v>0.73047008885114983</v>
      </c>
    </row>
    <row r="389" spans="1:8" x14ac:dyDescent="0.25">
      <c r="A389" s="1">
        <v>41692</v>
      </c>
      <c r="B389" s="6">
        <f>cumulative!B389-cumulative!B388</f>
        <v>989906.36999998987</v>
      </c>
      <c r="C389" s="6">
        <f>(cumulative!C389-cumulative!C388)/10</f>
        <v>28377.819999999927</v>
      </c>
      <c r="D389" s="6">
        <f>(cumulative!D389-cumulative!D388)/10</f>
        <v>85939.932999999815</v>
      </c>
      <c r="E389" s="6">
        <f>(cumulative!E389-cumulative!E388)/10</f>
        <v>519.5740999999922</v>
      </c>
      <c r="F389" s="6">
        <f>(cumulative!F389-cumulative!F388)/10</f>
        <v>114837.32710000128</v>
      </c>
      <c r="G389">
        <f t="shared" si="12"/>
        <v>116.00827167119094</v>
      </c>
      <c r="H389">
        <f t="shared" si="13"/>
        <v>0.74836235891455938</v>
      </c>
    </row>
    <row r="390" spans="1:8" x14ac:dyDescent="0.25">
      <c r="A390" s="1">
        <v>41693</v>
      </c>
      <c r="B390" s="6">
        <f>cumulative!B390-cumulative!B389</f>
        <v>969082.40000000596</v>
      </c>
      <c r="C390" s="6">
        <f>(cumulative!C390-cumulative!C389)/10</f>
        <v>27608.214999999851</v>
      </c>
      <c r="D390" s="6">
        <f>(cumulative!D390-cumulative!D389)/10</f>
        <v>89325.624000000214</v>
      </c>
      <c r="E390" s="6">
        <f>(cumulative!E390-cumulative!E389)/10</f>
        <v>849.84770000000719</v>
      </c>
      <c r="F390" s="6">
        <f>(cumulative!F390-cumulative!F389)/10</f>
        <v>117783.68669999987</v>
      </c>
      <c r="G390">
        <f t="shared" si="12"/>
        <v>121.5414568461868</v>
      </c>
      <c r="H390">
        <f t="shared" si="13"/>
        <v>0.75838706108356435</v>
      </c>
    </row>
    <row r="391" spans="1:8" x14ac:dyDescent="0.25">
      <c r="A391" s="1">
        <v>41694</v>
      </c>
      <c r="B391" s="6">
        <f>cumulative!B391-cumulative!B390</f>
        <v>954015.80499999225</v>
      </c>
      <c r="C391" s="6">
        <f>(cumulative!C391-cumulative!C390)/10</f>
        <v>28340.25</v>
      </c>
      <c r="D391" s="6">
        <f>(cumulative!D391-cumulative!D390)/10</f>
        <v>79844.31799999997</v>
      </c>
      <c r="E391" s="6">
        <f>(cumulative!E391-cumulative!E390)/10</f>
        <v>831.37229999999977</v>
      </c>
      <c r="F391" s="6">
        <f>(cumulative!F391-cumulative!F390)/10</f>
        <v>109015.94029999971</v>
      </c>
      <c r="G391">
        <f t="shared" si="12"/>
        <v>114.27058097847824</v>
      </c>
      <c r="H391">
        <f t="shared" si="13"/>
        <v>0.73240957038280197</v>
      </c>
    </row>
    <row r="392" spans="1:8" x14ac:dyDescent="0.25">
      <c r="A392" s="1">
        <v>41695</v>
      </c>
      <c r="B392" s="6">
        <f>cumulative!B392-cumulative!B391</f>
        <v>983469.29000000656</v>
      </c>
      <c r="C392" s="6">
        <f>(cumulative!C392-cumulative!C391)/10</f>
        <v>30052.1</v>
      </c>
      <c r="D392" s="6">
        <f>(cumulative!D392-cumulative!D391)/10</f>
        <v>83093.372999999672</v>
      </c>
      <c r="E392" s="6">
        <f>(cumulative!E392-cumulative!E391)/10</f>
        <v>1033.960699999996</v>
      </c>
      <c r="F392" s="6">
        <f>(cumulative!F392-cumulative!F391)/10</f>
        <v>114179.43369999975</v>
      </c>
      <c r="G392">
        <f t="shared" si="12"/>
        <v>116.09862642482612</v>
      </c>
      <c r="H392">
        <f t="shared" si="13"/>
        <v>0.72774378281051022</v>
      </c>
    </row>
    <row r="393" spans="1:8" x14ac:dyDescent="0.25">
      <c r="A393" s="1">
        <v>41696</v>
      </c>
      <c r="B393" s="6">
        <f>cumulative!B393-cumulative!B392</f>
        <v>968906.69500000775</v>
      </c>
      <c r="C393" s="6">
        <f>(cumulative!C393-cumulative!C392)/10</f>
        <v>29571.840000000222</v>
      </c>
      <c r="D393" s="6">
        <f>(cumulative!D393-cumulative!D392)/10</f>
        <v>82073.726000000534</v>
      </c>
      <c r="E393" s="6">
        <f>(cumulative!E393-cumulative!E392)/10</f>
        <v>910.03349999999625</v>
      </c>
      <c r="F393" s="6">
        <f>(cumulative!F393-cumulative!F392)/10</f>
        <v>112555.59950000048</v>
      </c>
      <c r="G393">
        <f t="shared" si="12"/>
        <v>116.16763521279991</v>
      </c>
      <c r="H393">
        <f t="shared" si="13"/>
        <v>0.72918385548646281</v>
      </c>
    </row>
    <row r="394" spans="1:8" x14ac:dyDescent="0.25">
      <c r="A394" s="1">
        <v>41697</v>
      </c>
      <c r="B394" s="6">
        <f>cumulative!B394-cumulative!B393</f>
        <v>906751.11499999464</v>
      </c>
      <c r="C394" s="6">
        <f>(cumulative!C394-cumulative!C393)/10</f>
        <v>30462.730000000076</v>
      </c>
      <c r="D394" s="6">
        <f>(cumulative!D394-cumulative!D393)/10</f>
        <v>77850.737999999517</v>
      </c>
      <c r="E394" s="6">
        <f>(cumulative!E394-cumulative!E393)/10</f>
        <v>888.56000000000927</v>
      </c>
      <c r="F394" s="6">
        <f>(cumulative!F394-cumulative!F393)/10</f>
        <v>109202.02800000012</v>
      </c>
      <c r="G394">
        <f t="shared" si="12"/>
        <v>120.43219599459854</v>
      </c>
      <c r="H394">
        <f t="shared" si="13"/>
        <v>0.71290560647829204</v>
      </c>
    </row>
    <row r="395" spans="1:8" x14ac:dyDescent="0.25">
      <c r="A395" s="1">
        <v>41698</v>
      </c>
      <c r="B395" s="6">
        <f>cumulative!B395-cumulative!B394</f>
        <v>903521.48000000417</v>
      </c>
      <c r="C395" s="6">
        <f>(cumulative!C395-cumulative!C394)/10</f>
        <v>30351.93999999985</v>
      </c>
      <c r="D395" s="6">
        <f>(cumulative!D395-cumulative!D394)/10</f>
        <v>76333.708000000566</v>
      </c>
      <c r="E395" s="6">
        <f>(cumulative!E395-cumulative!E394)/10</f>
        <v>834.9820999999996</v>
      </c>
      <c r="F395" s="6">
        <f>(cumulative!F395-cumulative!F394)/10</f>
        <v>107520.63009999991</v>
      </c>
      <c r="G395">
        <f t="shared" si="12"/>
        <v>119.00174205044844</v>
      </c>
      <c r="H395">
        <f t="shared" si="13"/>
        <v>0.70994476063808554</v>
      </c>
    </row>
    <row r="396" spans="1:8" x14ac:dyDescent="0.25">
      <c r="A396" s="1">
        <v>41699</v>
      </c>
      <c r="B396" s="6">
        <f>cumulative!B396-cumulative!B395</f>
        <v>857525.59999999404</v>
      </c>
      <c r="C396" s="6">
        <f>(cumulative!C396-cumulative!C395)/10</f>
        <v>25252.575000000001</v>
      </c>
      <c r="D396" s="6">
        <f>(cumulative!D396-cumulative!D395)/10</f>
        <v>74552.129999999699</v>
      </c>
      <c r="E396" s="6">
        <f>(cumulative!E396-cumulative!E395)/10</f>
        <v>779.84250000000463</v>
      </c>
      <c r="F396" s="6">
        <f>(cumulative!F396-cumulative!F395)/10</f>
        <v>100584.5474999994</v>
      </c>
      <c r="G396">
        <f t="shared" si="12"/>
        <v>117.29626205911532</v>
      </c>
      <c r="H396">
        <f t="shared" si="13"/>
        <v>0.74118869998396264</v>
      </c>
    </row>
    <row r="397" spans="1:8" x14ac:dyDescent="0.25">
      <c r="A397" s="1">
        <v>41700</v>
      </c>
      <c r="B397" s="6">
        <f>cumulative!B397-cumulative!B396</f>
        <v>840707.51000000536</v>
      </c>
      <c r="C397" s="6">
        <f>(cumulative!C397-cumulative!C396)/10</f>
        <v>25671</v>
      </c>
      <c r="D397" s="6">
        <f>(cumulative!D397-cumulative!D396)/10</f>
        <v>69830.33399999961</v>
      </c>
      <c r="E397" s="6">
        <f>(cumulative!E397-cumulative!E396)/10</f>
        <v>1018.0329999999958</v>
      </c>
      <c r="F397" s="6">
        <f>(cumulative!F397-cumulative!F396)/10</f>
        <v>96519.367000000173</v>
      </c>
      <c r="G397">
        <f t="shared" si="12"/>
        <v>114.80730914369917</v>
      </c>
      <c r="H397">
        <f t="shared" si="13"/>
        <v>0.72348520478796219</v>
      </c>
    </row>
    <row r="398" spans="1:8" x14ac:dyDescent="0.25">
      <c r="A398" s="1">
        <v>41701</v>
      </c>
      <c r="B398" s="6">
        <f>cumulative!B398-cumulative!B397</f>
        <v>849433.6099999994</v>
      </c>
      <c r="C398" s="6">
        <f>(cumulative!C398-cumulative!C397)/10</f>
        <v>24847.285000000149</v>
      </c>
      <c r="D398" s="6">
        <f>(cumulative!D398-cumulative!D397)/10</f>
        <v>72205.499000000214</v>
      </c>
      <c r="E398" s="6">
        <f>(cumulative!E398-cumulative!E397)/10</f>
        <v>921.00659999999914</v>
      </c>
      <c r="F398" s="6">
        <f>(cumulative!F398-cumulative!F397)/10</f>
        <v>97973.790600000328</v>
      </c>
      <c r="G398">
        <f t="shared" si="12"/>
        <v>115.34013894270134</v>
      </c>
      <c r="H398">
        <f t="shared" si="13"/>
        <v>0.73698790827431737</v>
      </c>
    </row>
    <row r="399" spans="1:8" x14ac:dyDescent="0.25">
      <c r="A399" s="1">
        <v>41702</v>
      </c>
      <c r="B399" s="6">
        <f>cumulative!B399-cumulative!B398</f>
        <v>804797.75</v>
      </c>
      <c r="C399" s="6">
        <f>(cumulative!C399-cumulative!C398)/10</f>
        <v>24612.13999999985</v>
      </c>
      <c r="D399" s="6">
        <f>(cumulative!D399-cumulative!D398)/10</f>
        <v>71902.914999999848</v>
      </c>
      <c r="E399" s="6">
        <f>(cumulative!E399-cumulative!E398)/10</f>
        <v>748.65320000000065</v>
      </c>
      <c r="F399" s="6">
        <f>(cumulative!F399-cumulative!F398)/10</f>
        <v>97263.708199998742</v>
      </c>
      <c r="G399">
        <f t="shared" si="12"/>
        <v>120.85484607778629</v>
      </c>
      <c r="H399">
        <f t="shared" si="13"/>
        <v>0.73925738932500185</v>
      </c>
    </row>
    <row r="400" spans="1:8" x14ac:dyDescent="0.25">
      <c r="A400" s="1">
        <v>41703</v>
      </c>
      <c r="B400" s="6">
        <f>cumulative!B400-cumulative!B399</f>
        <v>863724</v>
      </c>
      <c r="C400" s="6">
        <f>(cumulative!C400-cumulative!C399)/10</f>
        <v>23201.3</v>
      </c>
      <c r="D400" s="6">
        <f>(cumulative!D400-cumulative!D399)/10</f>
        <v>74118.298000000417</v>
      </c>
      <c r="E400" s="6">
        <f>(cumulative!E400-cumulative!E399)/10</f>
        <v>643.49130000000582</v>
      </c>
      <c r="F400" s="6">
        <f>(cumulative!F400-cumulative!F399)/10</f>
        <v>97963.089300002161</v>
      </c>
      <c r="G400">
        <f t="shared" si="12"/>
        <v>113.41943641719132</v>
      </c>
      <c r="H400">
        <f t="shared" si="13"/>
        <v>0.7565941267227756</v>
      </c>
    </row>
    <row r="401" spans="1:8" x14ac:dyDescent="0.25">
      <c r="A401" s="1">
        <v>41704</v>
      </c>
      <c r="B401" s="6">
        <f>cumulative!B401-cumulative!B400</f>
        <v>889425.56000000238</v>
      </c>
      <c r="C401" s="6">
        <f>(cumulative!C401-cumulative!C400)/10</f>
        <v>24979.844999999925</v>
      </c>
      <c r="D401" s="6">
        <f>(cumulative!D401-cumulative!D400)/10</f>
        <v>77509.678000000116</v>
      </c>
      <c r="E401" s="6">
        <f>(cumulative!E401-cumulative!E400)/10</f>
        <v>906.12789999998643</v>
      </c>
      <c r="F401" s="6">
        <f>(cumulative!F401-cumulative!F400)/10</f>
        <v>103395.65089999884</v>
      </c>
      <c r="G401">
        <f t="shared" si="12"/>
        <v>116.24992079157087</v>
      </c>
      <c r="H401">
        <f t="shared" si="13"/>
        <v>0.74964156930512615</v>
      </c>
    </row>
    <row r="402" spans="1:8" x14ac:dyDescent="0.25">
      <c r="A402" s="1">
        <v>41705</v>
      </c>
      <c r="B402" s="6">
        <f>cumulative!B402-cumulative!B401</f>
        <v>886167.41999998689</v>
      </c>
      <c r="C402" s="6">
        <f>(cumulative!C402-cumulative!C401)/10</f>
        <v>26966.565000000224</v>
      </c>
      <c r="D402" s="6">
        <f>(cumulative!D402-cumulative!D401)/10</f>
        <v>77252.878999999914</v>
      </c>
      <c r="E402" s="6">
        <f>(cumulative!E402-cumulative!E401)/10</f>
        <v>761.90790000000266</v>
      </c>
      <c r="F402" s="6">
        <f>(cumulative!F402-cumulative!F401)/10</f>
        <v>104981.35189999938</v>
      </c>
      <c r="G402">
        <f t="shared" si="12"/>
        <v>118.46672483174899</v>
      </c>
      <c r="H402">
        <f t="shared" si="13"/>
        <v>0.73587239640033986</v>
      </c>
    </row>
    <row r="403" spans="1:8" x14ac:dyDescent="0.25">
      <c r="A403" s="1">
        <v>41706</v>
      </c>
      <c r="B403" s="6">
        <f>cumulative!B403-cumulative!B402</f>
        <v>891699.08000001311</v>
      </c>
      <c r="C403" s="6">
        <f>(cumulative!C403-cumulative!C402)/10</f>
        <v>26155.95</v>
      </c>
      <c r="D403" s="6">
        <f>(cumulative!D403-cumulative!D402)/10</f>
        <v>80060.060000000143</v>
      </c>
      <c r="E403" s="6">
        <f>(cumulative!E403-cumulative!E402)/10</f>
        <v>651.00350000000321</v>
      </c>
      <c r="F403" s="6">
        <f>(cumulative!F403-cumulative!F402)/10</f>
        <v>106867.01350000054</v>
      </c>
      <c r="G403">
        <f t="shared" si="12"/>
        <v>119.84649967340884</v>
      </c>
      <c r="H403">
        <f t="shared" si="13"/>
        <v>0.74915595914916944</v>
      </c>
    </row>
    <row r="404" spans="1:8" x14ac:dyDescent="0.25">
      <c r="A404" s="1">
        <v>41707</v>
      </c>
      <c r="B404" s="6">
        <f>cumulative!B404-cumulative!B403</f>
        <v>863977.47999998927</v>
      </c>
      <c r="C404" s="6">
        <f>(cumulative!C404-cumulative!C403)/10</f>
        <v>27207.599999999999</v>
      </c>
      <c r="D404" s="6">
        <f>(cumulative!D404-cumulative!D403)/10</f>
        <v>73523.90299999938</v>
      </c>
      <c r="E404" s="6">
        <f>(cumulative!E404-cumulative!E403)/10</f>
        <v>683.82739999999762</v>
      </c>
      <c r="F404" s="6">
        <f>(cumulative!F404-cumulative!F403)/10</f>
        <v>101415.33039999902</v>
      </c>
      <c r="G404">
        <f t="shared" si="12"/>
        <v>117.38191416748533</v>
      </c>
      <c r="H404">
        <f t="shared" si="13"/>
        <v>0.72497819323773649</v>
      </c>
    </row>
    <row r="405" spans="1:8" x14ac:dyDescent="0.25">
      <c r="A405" s="1">
        <v>41708</v>
      </c>
      <c r="B405" s="6">
        <f>cumulative!B405-cumulative!B404</f>
        <v>876733.25</v>
      </c>
      <c r="C405" s="6">
        <f>(cumulative!C405-cumulative!C404)/10</f>
        <v>26238.125</v>
      </c>
      <c r="D405" s="6">
        <f>(cumulative!D405-cumulative!D404)/10</f>
        <v>74396.376000000542</v>
      </c>
      <c r="E405" s="6">
        <f>(cumulative!E405-cumulative!E404)/10</f>
        <v>1055.4533999999985</v>
      </c>
      <c r="F405" s="6">
        <f>(cumulative!F405-cumulative!F404)/10</f>
        <v>101689.95439999997</v>
      </c>
      <c r="G405">
        <f t="shared" si="12"/>
        <v>115.98733639907005</v>
      </c>
      <c r="H405">
        <f t="shared" si="13"/>
        <v>0.73160005271868389</v>
      </c>
    </row>
    <row r="406" spans="1:8" x14ac:dyDescent="0.25">
      <c r="A406" s="1">
        <v>41709</v>
      </c>
      <c r="B406" s="6">
        <f>cumulative!B406-cumulative!B405</f>
        <v>845009.90000000596</v>
      </c>
      <c r="C406" s="6">
        <f>(cumulative!C406-cumulative!C405)/10</f>
        <v>27758.779999999701</v>
      </c>
      <c r="D406" s="6">
        <f>(cumulative!D406-cumulative!D405)/10</f>
        <v>70364.085999999937</v>
      </c>
      <c r="E406" s="6">
        <f>(cumulative!E406-cumulative!E405)/10</f>
        <v>1349.8224000000046</v>
      </c>
      <c r="F406" s="6">
        <f>(cumulative!F406-cumulative!F405)/10</f>
        <v>99472.688400001818</v>
      </c>
      <c r="G406">
        <f t="shared" si="12"/>
        <v>117.71777869111489</v>
      </c>
      <c r="H406">
        <f t="shared" si="13"/>
        <v>0.70737090885741705</v>
      </c>
    </row>
    <row r="407" spans="1:8" x14ac:dyDescent="0.25">
      <c r="A407" s="1">
        <v>41710</v>
      </c>
      <c r="B407" s="6">
        <f>cumulative!B407-cumulative!B406</f>
        <v>856962.6400000006</v>
      </c>
      <c r="C407" s="6">
        <f>(cumulative!C407-cumulative!C406)/10</f>
        <v>28460.75</v>
      </c>
      <c r="D407" s="6">
        <f>(cumulative!D407-cumulative!D406)/10</f>
        <v>71500.631000000241</v>
      </c>
      <c r="E407" s="6">
        <f>(cumulative!E407-cumulative!E406)/10</f>
        <v>1581.615599999996</v>
      </c>
      <c r="F407" s="6">
        <f>(cumulative!F407-cumulative!F406)/10</f>
        <v>101542.99659999907</v>
      </c>
      <c r="G407">
        <f t="shared" si="12"/>
        <v>118.49174265053026</v>
      </c>
      <c r="H407">
        <f t="shared" si="13"/>
        <v>0.70414143165045118</v>
      </c>
    </row>
    <row r="408" spans="1:8" x14ac:dyDescent="0.25">
      <c r="A408" s="1">
        <v>41711</v>
      </c>
      <c r="B408" s="6">
        <f>cumulative!B408-cumulative!B407</f>
        <v>822692.01999999583</v>
      </c>
      <c r="C408" s="6">
        <f>(cumulative!C408-cumulative!C407)/10</f>
        <v>29261.325000000001</v>
      </c>
      <c r="D408" s="6">
        <f>(cumulative!D408-cumulative!D407)/10</f>
        <v>70020.475000000006</v>
      </c>
      <c r="E408" s="6">
        <f>(cumulative!E408-cumulative!E407)/10</f>
        <v>1346.1851000000024</v>
      </c>
      <c r="F408" s="6">
        <f>(cumulative!F408-cumulative!F407)/10</f>
        <v>100627.98509999961</v>
      </c>
      <c r="G408">
        <f t="shared" si="12"/>
        <v>122.31549918279275</v>
      </c>
      <c r="H408">
        <f t="shared" si="13"/>
        <v>0.69583500981776369</v>
      </c>
    </row>
    <row r="409" spans="1:8" x14ac:dyDescent="0.25">
      <c r="A409" s="1">
        <v>41712</v>
      </c>
      <c r="B409" s="6">
        <f>cumulative!B409-cumulative!B408</f>
        <v>773728.18000000715</v>
      </c>
      <c r="C409" s="6">
        <f>(cumulative!C409-cumulative!C408)/10</f>
        <v>26864.940000000224</v>
      </c>
      <c r="D409" s="6">
        <f>(cumulative!D409-cumulative!D408)/10</f>
        <v>65959.333999998868</v>
      </c>
      <c r="E409" s="6">
        <f>(cumulative!E409-cumulative!E408)/10</f>
        <v>1512.3966999999946</v>
      </c>
      <c r="F409" s="6">
        <f>(cumulative!F409-cumulative!F408)/10</f>
        <v>94336.670700000221</v>
      </c>
      <c r="G409">
        <f t="shared" si="12"/>
        <v>121.9248220996673</v>
      </c>
      <c r="H409">
        <f t="shared" si="13"/>
        <v>0.69919081848622744</v>
      </c>
    </row>
    <row r="410" spans="1:8" x14ac:dyDescent="0.25">
      <c r="A410" s="1">
        <v>41713</v>
      </c>
      <c r="B410" s="6">
        <f>cumulative!B410-cumulative!B409</f>
        <v>751843.33999998868</v>
      </c>
      <c r="C410" s="6">
        <f>(cumulative!C410-cumulative!C409)/10</f>
        <v>27097</v>
      </c>
      <c r="D410" s="6">
        <f>(cumulative!D410-cumulative!D409)/10</f>
        <v>63141.312000000478</v>
      </c>
      <c r="E410" s="6">
        <f>(cumulative!E410-cumulative!E409)/10</f>
        <v>1707.5104000000051</v>
      </c>
      <c r="F410" s="6">
        <f>(cumulative!F410-cumulative!F409)/10</f>
        <v>91945.822400000689</v>
      </c>
      <c r="G410">
        <f t="shared" si="12"/>
        <v>122.29385765391241</v>
      </c>
      <c r="H410">
        <f t="shared" si="13"/>
        <v>0.68672301091952603</v>
      </c>
    </row>
    <row r="411" spans="1:8" x14ac:dyDescent="0.25">
      <c r="A411" s="1">
        <v>41714</v>
      </c>
      <c r="B411" s="6">
        <f>cumulative!B411-cumulative!B410</f>
        <v>741356.07999999821</v>
      </c>
      <c r="C411" s="6">
        <f>(cumulative!C411-cumulative!C410)/10</f>
        <v>26483.15</v>
      </c>
      <c r="D411" s="6">
        <f>(cumulative!D411-cumulative!D410)/10</f>
        <v>60707.557000000772</v>
      </c>
      <c r="E411" s="6">
        <f>(cumulative!E411-cumulative!E410)/10</f>
        <v>1548.7942999999855</v>
      </c>
      <c r="F411" s="6">
        <f>(cumulative!F411-cumulative!F410)/10</f>
        <v>88739.50129999817</v>
      </c>
      <c r="G411">
        <f t="shared" si="12"/>
        <v>119.69889192788219</v>
      </c>
      <c r="H411">
        <f t="shared" si="13"/>
        <v>0.68410973817363596</v>
      </c>
    </row>
    <row r="412" spans="1:8" x14ac:dyDescent="0.25">
      <c r="A412" s="1">
        <v>41715</v>
      </c>
      <c r="B412" s="6">
        <f>cumulative!B412-cumulative!B411</f>
        <v>734045.93000000715</v>
      </c>
      <c r="C412" s="6">
        <f>(cumulative!C412-cumulative!C411)/10</f>
        <v>26615.4</v>
      </c>
      <c r="D412" s="6">
        <f>(cumulative!D412-cumulative!D411)/10</f>
        <v>60154.292999999227</v>
      </c>
      <c r="E412" s="6">
        <f>(cumulative!E412-cumulative!E411)/10</f>
        <v>1187.7147000000114</v>
      </c>
      <c r="F412" s="6">
        <f>(cumulative!F412-cumulative!F411)/10</f>
        <v>87957.407700000709</v>
      </c>
      <c r="G412">
        <f t="shared" si="12"/>
        <v>119.82548244630938</v>
      </c>
      <c r="H412">
        <f t="shared" si="13"/>
        <v>0.6839025225160057</v>
      </c>
    </row>
    <row r="413" spans="1:8" x14ac:dyDescent="0.25">
      <c r="A413" s="1">
        <v>41716</v>
      </c>
      <c r="B413" s="6">
        <f>cumulative!B413-cumulative!B412</f>
        <v>709952.48000000417</v>
      </c>
      <c r="C413" s="6">
        <f>(cumulative!C413-cumulative!C412)/10</f>
        <v>26972.069999999927</v>
      </c>
      <c r="D413" s="6">
        <f>(cumulative!D413-cumulative!D412)/10</f>
        <v>57467.823000000419</v>
      </c>
      <c r="E413" s="6">
        <f>(cumulative!E413-cumulative!E412)/10</f>
        <v>1324.5581000000006</v>
      </c>
      <c r="F413" s="6">
        <f>(cumulative!F413-cumulative!F412)/10</f>
        <v>85764.451100000733</v>
      </c>
      <c r="G413">
        <f t="shared" si="12"/>
        <v>120.80308684885534</v>
      </c>
      <c r="H413">
        <f t="shared" si="13"/>
        <v>0.67006577040869009</v>
      </c>
    </row>
    <row r="414" spans="1:8" x14ac:dyDescent="0.25">
      <c r="A414" s="1">
        <v>41717</v>
      </c>
      <c r="B414" s="6">
        <f>cumulative!B414-cumulative!B413</f>
        <v>682544.53000000119</v>
      </c>
      <c r="C414" s="6">
        <f>(cumulative!C414-cumulative!C413)/10</f>
        <v>28220.989999999852</v>
      </c>
      <c r="D414" s="6">
        <f>(cumulative!D414-cumulative!D413)/10</f>
        <v>54269.792000000176</v>
      </c>
      <c r="E414" s="6">
        <f>(cumulative!E414-cumulative!E413)/10</f>
        <v>1547.7716999999946</v>
      </c>
      <c r="F414" s="6">
        <f>(cumulative!F414-cumulative!F413)/10</f>
        <v>84038.553699998563</v>
      </c>
      <c r="G414">
        <f t="shared" si="12"/>
        <v>123.12537864745383</v>
      </c>
      <c r="H414">
        <f t="shared" si="13"/>
        <v>0.64577256045758324</v>
      </c>
    </row>
    <row r="415" spans="1:8" x14ac:dyDescent="0.25">
      <c r="A415" s="1">
        <v>41718</v>
      </c>
      <c r="B415" s="6">
        <f>cumulative!B415-cumulative!B414</f>
        <v>647901.14999999106</v>
      </c>
      <c r="C415" s="6">
        <f>(cumulative!C415-cumulative!C414)/10</f>
        <v>27295.035000000149</v>
      </c>
      <c r="D415" s="6">
        <f>(cumulative!D415-cumulative!D414)/10</f>
        <v>52336.278999999166</v>
      </c>
      <c r="E415" s="6">
        <f>(cumulative!E415-cumulative!E414)/10</f>
        <v>1766.4802000000141</v>
      </c>
      <c r="F415" s="6">
        <f>(cumulative!F415-cumulative!F414)/10</f>
        <v>81397.794200001663</v>
      </c>
      <c r="G415">
        <f t="shared" si="12"/>
        <v>125.63304479395164</v>
      </c>
      <c r="H415">
        <f t="shared" si="13"/>
        <v>0.64296925382774184</v>
      </c>
    </row>
    <row r="416" spans="1:8" x14ac:dyDescent="0.25">
      <c r="A416" s="1">
        <v>41719</v>
      </c>
      <c r="B416" s="6">
        <f>cumulative!B416-cumulative!B415</f>
        <v>598696.51000000536</v>
      </c>
      <c r="C416" s="6">
        <f>(cumulative!C416-cumulative!C415)/10</f>
        <v>27093.319999999927</v>
      </c>
      <c r="D416" s="6">
        <f>(cumulative!D416-cumulative!D415)/10</f>
        <v>42644.534000000356</v>
      </c>
      <c r="E416" s="6">
        <f>(cumulative!E416-cumulative!E415)/10</f>
        <v>1858.4668999999878</v>
      </c>
      <c r="F416" s="6">
        <f>(cumulative!F416-cumulative!F415)/10</f>
        <v>71596.320899999148</v>
      </c>
      <c r="G416">
        <f t="shared" si="12"/>
        <v>119.58700226931087</v>
      </c>
      <c r="H416">
        <f t="shared" si="13"/>
        <v>0.59562465590324576</v>
      </c>
    </row>
    <row r="417" spans="1:8" x14ac:dyDescent="0.25">
      <c r="A417" s="1">
        <v>41720</v>
      </c>
      <c r="B417" s="6">
        <f>cumulative!B417-cumulative!B416</f>
        <v>591772.39999999106</v>
      </c>
      <c r="C417" s="6">
        <f>(cumulative!C417-cumulative!C416)/10</f>
        <v>25287.1</v>
      </c>
      <c r="D417" s="6">
        <f>(cumulative!D417-cumulative!D416)/10</f>
        <v>45619.559999999401</v>
      </c>
      <c r="E417" s="6">
        <f>(cumulative!E417-cumulative!E416)/10</f>
        <v>1410.311699999997</v>
      </c>
      <c r="F417" s="6">
        <f>(cumulative!F417-cumulative!F416)/10</f>
        <v>72316.971700000766</v>
      </c>
      <c r="G417">
        <f t="shared" si="12"/>
        <v>122.20402928558659</v>
      </c>
      <c r="H417">
        <f t="shared" si="13"/>
        <v>0.63082785309715783</v>
      </c>
    </row>
    <row r="418" spans="1:8" x14ac:dyDescent="0.25">
      <c r="A418" s="1">
        <v>41721</v>
      </c>
      <c r="B418" s="6">
        <f>cumulative!B418-cumulative!B417</f>
        <v>550320.34000000358</v>
      </c>
      <c r="C418" s="6">
        <f>(cumulative!C418-cumulative!C417)/10</f>
        <v>25356.75</v>
      </c>
      <c r="D418" s="6">
        <f>(cumulative!D418-cumulative!D417)/10</f>
        <v>43941.995000000301</v>
      </c>
      <c r="E418" s="6">
        <f>(cumulative!E418-cumulative!E417)/10</f>
        <v>1604.7751999999978</v>
      </c>
      <c r="F418" s="6">
        <f>(cumulative!F418-cumulative!F417)/10</f>
        <v>70903.520199999213</v>
      </c>
      <c r="G418">
        <f t="shared" si="12"/>
        <v>128.84044990959038</v>
      </c>
      <c r="H418">
        <f t="shared" si="13"/>
        <v>0.61974348912511101</v>
      </c>
    </row>
    <row r="419" spans="1:8" x14ac:dyDescent="0.25">
      <c r="A419" s="1">
        <v>41722</v>
      </c>
      <c r="B419" s="6">
        <f>cumulative!B419-cumulative!B418</f>
        <v>581907.34000000358</v>
      </c>
      <c r="C419" s="6">
        <f>(cumulative!C419-cumulative!C418)/10</f>
        <v>26889.010000000148</v>
      </c>
      <c r="D419" s="6">
        <f>(cumulative!D419-cumulative!D418)/10</f>
        <v>40530.157999999821</v>
      </c>
      <c r="E419" s="6">
        <f>(cumulative!E419-cumulative!E418)/10</f>
        <v>1423.767200000002</v>
      </c>
      <c r="F419" s="6">
        <f>(cumulative!F419-cumulative!F418)/10</f>
        <v>68842.935200001302</v>
      </c>
      <c r="G419">
        <f t="shared" si="12"/>
        <v>118.30566564085765</v>
      </c>
      <c r="H419">
        <f t="shared" si="13"/>
        <v>0.58873372964491288</v>
      </c>
    </row>
    <row r="420" spans="1:8" x14ac:dyDescent="0.25">
      <c r="A420" s="1">
        <v>41723</v>
      </c>
      <c r="B420" s="6">
        <f>cumulative!B420-cumulative!B419</f>
        <v>541180.29999999702</v>
      </c>
      <c r="C420" s="6">
        <f>(cumulative!C420-cumulative!C419)/10</f>
        <v>27045.55</v>
      </c>
      <c r="D420" s="6">
        <f>(cumulative!D420-cumulative!D419)/10</f>
        <v>35251.930000001194</v>
      </c>
      <c r="E420" s="6">
        <f>(cumulative!E420-cumulative!E419)/10</f>
        <v>1439.9332000000054</v>
      </c>
      <c r="F420" s="6">
        <f>(cumulative!F420-cumulative!F419)/10</f>
        <v>63737.41319999993</v>
      </c>
      <c r="G420">
        <f t="shared" si="12"/>
        <v>117.77482144120967</v>
      </c>
      <c r="H420">
        <f t="shared" si="13"/>
        <v>0.55308065122418915</v>
      </c>
    </row>
    <row r="421" spans="1:8" x14ac:dyDescent="0.25">
      <c r="A421" s="1">
        <v>41724</v>
      </c>
      <c r="B421" s="6">
        <f>cumulative!B421-cumulative!B420</f>
        <v>487088.88000001013</v>
      </c>
      <c r="C421" s="6">
        <f>(cumulative!C421-cumulative!C420)/10</f>
        <v>25775.769999999924</v>
      </c>
      <c r="D421" s="6">
        <f>(cumulative!D421-cumulative!D420)/10</f>
        <v>35257.596999999878</v>
      </c>
      <c r="E421" s="6">
        <f>(cumulative!E421-cumulative!E420)/10</f>
        <v>1336.3672999999951</v>
      </c>
      <c r="F421" s="6">
        <f>(cumulative!F421-cumulative!F420)/10</f>
        <v>62369.734299999473</v>
      </c>
      <c r="G421">
        <f t="shared" si="12"/>
        <v>128.04590057567765</v>
      </c>
      <c r="H421">
        <f t="shared" si="13"/>
        <v>0.56529977874220605</v>
      </c>
    </row>
    <row r="422" spans="1:8" x14ac:dyDescent="0.25">
      <c r="A422" s="1">
        <v>41725</v>
      </c>
      <c r="B422" s="6">
        <f>cumulative!B422-cumulative!B421</f>
        <v>474816.30999998748</v>
      </c>
      <c r="C422" s="6">
        <f>(cumulative!C422-cumulative!C421)/10</f>
        <v>23807.535000000149</v>
      </c>
      <c r="D422" s="6">
        <f>(cumulative!D422-cumulative!D421)/10</f>
        <v>34672.089999999109</v>
      </c>
      <c r="E422" s="6">
        <f>(cumulative!E422-cumulative!E421)/10</f>
        <v>1260.7040000000038</v>
      </c>
      <c r="F422" s="6">
        <f>(cumulative!F422-cumulative!F421)/10</f>
        <v>59740.329000000653</v>
      </c>
      <c r="G422">
        <f t="shared" si="12"/>
        <v>125.81776940223942</v>
      </c>
      <c r="H422">
        <f t="shared" si="13"/>
        <v>0.58037996409425086</v>
      </c>
    </row>
    <row r="423" spans="1:8" x14ac:dyDescent="0.25">
      <c r="A423" s="1">
        <v>41726</v>
      </c>
      <c r="B423" s="6">
        <f>cumulative!B423-cumulative!B422</f>
        <v>432168.34000000358</v>
      </c>
      <c r="C423" s="6">
        <f>(cumulative!C423-cumulative!C422)/10</f>
        <v>26236.839999999851</v>
      </c>
      <c r="D423" s="6">
        <f>(cumulative!D423-cumulative!D422)/10</f>
        <v>26355.893000000717</v>
      </c>
      <c r="E423" s="6">
        <f>(cumulative!E423-cumulative!E422)/10</f>
        <v>752.84329999999613</v>
      </c>
      <c r="F423" s="6">
        <f>(cumulative!F423-cumulative!F422)/10</f>
        <v>53345.576299998167</v>
      </c>
      <c r="G423">
        <f t="shared" si="12"/>
        <v>123.43702988515476</v>
      </c>
      <c r="H423">
        <f t="shared" si="13"/>
        <v>0.49405957959444935</v>
      </c>
    </row>
    <row r="424" spans="1:8" x14ac:dyDescent="0.25">
      <c r="A424" s="1">
        <v>41727</v>
      </c>
      <c r="B424" s="6">
        <f>cumulative!B424-cumulative!B423</f>
        <v>414907</v>
      </c>
      <c r="C424" s="6">
        <f>(cumulative!C424-cumulative!C423)/10</f>
        <v>24293.780000000075</v>
      </c>
      <c r="D424" s="6">
        <f>(cumulative!D424-cumulative!D423)/10</f>
        <v>24850.482999999822</v>
      </c>
      <c r="E424" s="6">
        <f>(cumulative!E424-cumulative!E423)/10</f>
        <v>1339.8743000000018</v>
      </c>
      <c r="F424" s="6">
        <f>(cumulative!F424-cumulative!F423)/10</f>
        <v>50484.137300001086</v>
      </c>
      <c r="G424">
        <f t="shared" si="12"/>
        <v>121.67579071936863</v>
      </c>
      <c r="H424">
        <f t="shared" si="13"/>
        <v>0.49224339226252933</v>
      </c>
    </row>
    <row r="425" spans="1:8" x14ac:dyDescent="0.25">
      <c r="A425" s="1">
        <v>41728</v>
      </c>
      <c r="B425" s="6">
        <f>cumulative!B425-cumulative!B424</f>
        <v>411763.68000000715</v>
      </c>
      <c r="C425" s="6">
        <f>(cumulative!C425-cumulative!C424)/10</f>
        <v>25860.830000000075</v>
      </c>
      <c r="D425" s="6">
        <f>(cumulative!D425-cumulative!D424)/10</f>
        <v>21610.215000000597</v>
      </c>
      <c r="E425" s="6">
        <f>(cumulative!E425-cumulative!E424)/10</f>
        <v>1441.6760000000008</v>
      </c>
      <c r="F425" s="6">
        <f>(cumulative!F425-cumulative!F424)/10</f>
        <v>48912.721000000834</v>
      </c>
      <c r="G425">
        <f t="shared" si="12"/>
        <v>118.78833266693164</v>
      </c>
      <c r="H425">
        <f t="shared" si="13"/>
        <v>0.44181175281580076</v>
      </c>
    </row>
    <row r="426" spans="1:8" x14ac:dyDescent="0.25">
      <c r="A426" s="1">
        <v>41729</v>
      </c>
      <c r="B426" s="6">
        <f>cumulative!B426-cumulative!B425</f>
        <v>397676.93999999762</v>
      </c>
      <c r="C426" s="6">
        <f>(cumulative!C426-cumulative!C425)/10</f>
        <v>27248.724999999999</v>
      </c>
      <c r="D426" s="6">
        <f>(cumulative!D426-cumulative!D425)/10</f>
        <v>31683.566999998689</v>
      </c>
      <c r="E426" s="6">
        <f>(cumulative!E426-cumulative!E425)/10</f>
        <v>1420.3095000000205</v>
      </c>
      <c r="F426" s="6">
        <f>(cumulative!F426-cumulative!F425)/10</f>
        <v>60352.601500000063</v>
      </c>
      <c r="G426">
        <f t="shared" si="12"/>
        <v>151.76288949517772</v>
      </c>
      <c r="H426">
        <f t="shared" si="13"/>
        <v>0.52497433768449331</v>
      </c>
    </row>
    <row r="427" spans="1:8" x14ac:dyDescent="0.25">
      <c r="A427" s="1">
        <v>41730</v>
      </c>
      <c r="B427" s="6">
        <f>cumulative!B427-cumulative!B426</f>
        <v>360535.76999999583</v>
      </c>
      <c r="C427" s="6">
        <f>(cumulative!C427-cumulative!C426)/10</f>
        <v>22500.829999999703</v>
      </c>
      <c r="D427" s="6">
        <f>(cumulative!D427-cumulative!D426)/10</f>
        <v>19351.974999999999</v>
      </c>
      <c r="E427" s="6">
        <f>(cumulative!E427-cumulative!E426)/10</f>
        <v>1181.9211999999825</v>
      </c>
      <c r="F427" s="6">
        <f>(cumulative!F427-cumulative!F426)/10</f>
        <v>43034.726199999452</v>
      </c>
      <c r="G427">
        <f t="shared" si="12"/>
        <v>119.36326373385906</v>
      </c>
      <c r="H427">
        <f t="shared" si="13"/>
        <v>0.4496827726999747</v>
      </c>
    </row>
    <row r="428" spans="1:8" x14ac:dyDescent="0.25">
      <c r="A428" s="1">
        <v>41731</v>
      </c>
      <c r="B428" s="6">
        <f>cumulative!B428-cumulative!B427</f>
        <v>350820.40999999642</v>
      </c>
      <c r="C428" s="6">
        <f>(cumulative!C428-cumulative!C427)/10</f>
        <v>25453.7</v>
      </c>
      <c r="D428" s="6">
        <f>(cumulative!D428-cumulative!D427)/10</f>
        <v>15907.996999999881</v>
      </c>
      <c r="E428" s="6">
        <f>(cumulative!E428-cumulative!E427)/10</f>
        <v>1053.1393000000157</v>
      </c>
      <c r="F428" s="6">
        <f>(cumulative!F428-cumulative!F427)/10</f>
        <v>42414.836300000548</v>
      </c>
      <c r="G428">
        <f t="shared" si="12"/>
        <v>120.90184918260879</v>
      </c>
      <c r="H428">
        <f t="shared" si="13"/>
        <v>0.37505737113972254</v>
      </c>
    </row>
    <row r="429" spans="1:8" x14ac:dyDescent="0.25">
      <c r="A429" s="1">
        <v>41732</v>
      </c>
      <c r="B429" s="6">
        <f>cumulative!B429-cumulative!B428</f>
        <v>311604.04000000656</v>
      </c>
      <c r="C429" s="6">
        <f>(cumulative!C429-cumulative!C428)/10</f>
        <v>26761.240000000224</v>
      </c>
      <c r="D429" s="6">
        <f>(cumulative!D429-cumulative!D428)/10</f>
        <v>9231.3780000001188</v>
      </c>
      <c r="E429" s="6">
        <f>(cumulative!E429-cumulative!E428)/10</f>
        <v>864.78639999998268</v>
      </c>
      <c r="F429" s="6">
        <f>(cumulative!F429-cumulative!F428)/10</f>
        <v>36857.404399998486</v>
      </c>
      <c r="G429">
        <f t="shared" si="12"/>
        <v>118.28281943968926</v>
      </c>
      <c r="H429">
        <f t="shared" si="13"/>
        <v>0.25046196687687799</v>
      </c>
    </row>
    <row r="430" spans="1:8" x14ac:dyDescent="0.25">
      <c r="A430" s="1">
        <v>41733</v>
      </c>
      <c r="B430" s="6">
        <f>cumulative!B430-cumulative!B429</f>
        <v>291050.79999999702</v>
      </c>
      <c r="C430" s="6">
        <f>(cumulative!C430-cumulative!C429)/10</f>
        <v>27196.219999999925</v>
      </c>
      <c r="D430" s="6">
        <f>(cumulative!D430-cumulative!D429)/10</f>
        <v>6452.4969999998812</v>
      </c>
      <c r="E430" s="6">
        <f>(cumulative!E430-cumulative!E429)/10</f>
        <v>1655.2884000000079</v>
      </c>
      <c r="F430" s="6">
        <f>(cumulative!F430-cumulative!F429)/10</f>
        <v>35304.005400000511</v>
      </c>
      <c r="G430">
        <f t="shared" si="12"/>
        <v>121.29843106427082</v>
      </c>
      <c r="H430">
        <f t="shared" si="13"/>
        <v>0.18276954489701577</v>
      </c>
    </row>
    <row r="431" spans="1:8" x14ac:dyDescent="0.25">
      <c r="A431" s="1">
        <v>41734</v>
      </c>
      <c r="B431" s="6">
        <f>cumulative!B431-cumulative!B430</f>
        <v>253295.21000000834</v>
      </c>
      <c r="C431" s="6">
        <f>(cumulative!C431-cumulative!C430)/10</f>
        <v>28873.01499999985</v>
      </c>
      <c r="D431" s="6">
        <f>(cumulative!D431-cumulative!D430)/10</f>
        <v>4775.0710000008348</v>
      </c>
      <c r="E431" s="6">
        <f>(cumulative!E431-cumulative!E430)/10</f>
        <v>1483.0423999999882</v>
      </c>
      <c r="F431" s="6">
        <f>(cumulative!F431-cumulative!F430)/10</f>
        <v>35131.128399999441</v>
      </c>
      <c r="G431">
        <f t="shared" si="12"/>
        <v>138.69637882215886</v>
      </c>
      <c r="H431">
        <f t="shared" si="13"/>
        <v>0.13592136710305355</v>
      </c>
    </row>
    <row r="432" spans="1:8" x14ac:dyDescent="0.25">
      <c r="A432" s="1">
        <v>41735</v>
      </c>
      <c r="B432" s="6">
        <f>cumulative!B432-cumulative!B431</f>
        <v>214131.45999999344</v>
      </c>
      <c r="C432" s="6">
        <f>(cumulative!C432-cumulative!C431)/10</f>
        <v>25932.710000000148</v>
      </c>
      <c r="D432" s="6">
        <f>(cumulative!D432-cumulative!D431)/10</f>
        <v>2.898999999463558</v>
      </c>
      <c r="E432" s="6">
        <f>(cumulative!E432-cumulative!E431)/10</f>
        <v>1656.9883000000148</v>
      </c>
      <c r="F432" s="6">
        <f>(cumulative!F432-cumulative!F431)/10</f>
        <v>27592.597300000489</v>
      </c>
      <c r="G432">
        <f t="shared" si="12"/>
        <v>128.85821308088654</v>
      </c>
      <c r="H432">
        <f t="shared" si="13"/>
        <v>1.0506441158634626E-4</v>
      </c>
    </row>
    <row r="433" spans="1:8" x14ac:dyDescent="0.25">
      <c r="A433" s="1">
        <v>41736</v>
      </c>
      <c r="B433" s="6">
        <f>cumulative!B433-cumulative!B432</f>
        <v>224053.87999999523</v>
      </c>
      <c r="C433" s="6">
        <f>(cumulative!C433-cumulative!C432)/10</f>
        <v>26001.219999999925</v>
      </c>
      <c r="D433" s="6">
        <f>(cumulative!D433-cumulative!D432)/10</f>
        <v>-2618.5969999998806</v>
      </c>
      <c r="E433" s="6">
        <f>(cumulative!E433-cumulative!E432)/10</f>
        <v>1504.7060999999987</v>
      </c>
      <c r="F433" s="6">
        <f>(cumulative!F433-cumulative!F432)/10</f>
        <v>24887.329100000858</v>
      </c>
      <c r="G433">
        <f t="shared" si="12"/>
        <v>111.07742967897448</v>
      </c>
      <c r="H433">
        <f t="shared" si="13"/>
        <v>-0.10521808063364221</v>
      </c>
    </row>
    <row r="434" spans="1:8" x14ac:dyDescent="0.25">
      <c r="A434" s="1">
        <v>41737</v>
      </c>
      <c r="B434" s="6">
        <f>cumulative!B434-cumulative!B433</f>
        <v>177046.10000000894</v>
      </c>
      <c r="C434" s="6">
        <f>(cumulative!C434-cumulative!C433)/10</f>
        <v>28034.56000000015</v>
      </c>
      <c r="D434" s="6">
        <f>(cumulative!D434-cumulative!D433)/10</f>
        <v>-6444.5799999997016</v>
      </c>
      <c r="E434" s="6">
        <f>(cumulative!E434-cumulative!E433)/10</f>
        <v>1486.1183999999892</v>
      </c>
      <c r="F434" s="6">
        <f>(cumulative!F434-cumulative!F433)/10</f>
        <v>23076.098399999737</v>
      </c>
      <c r="G434">
        <f t="shared" si="12"/>
        <v>130.33949011019487</v>
      </c>
      <c r="H434">
        <f t="shared" si="13"/>
        <v>-0.27927511350877993</v>
      </c>
    </row>
    <row r="435" spans="1:8" x14ac:dyDescent="0.25">
      <c r="A435" s="1">
        <v>41738</v>
      </c>
      <c r="B435" s="6">
        <f>cumulative!B435-cumulative!B434</f>
        <v>162705.76999999583</v>
      </c>
      <c r="C435" s="6">
        <f>(cumulative!C435-cumulative!C434)/10</f>
        <v>28709.305000000073</v>
      </c>
      <c r="D435" s="6">
        <f>(cumulative!D435-cumulative!D434)/10</f>
        <v>-7612.696999999881</v>
      </c>
      <c r="E435" s="6">
        <f>(cumulative!E435-cumulative!E434)/10</f>
        <v>1615.8381000000052</v>
      </c>
      <c r="F435" s="6">
        <f>(cumulative!F435-cumulative!F434)/10</f>
        <v>22712.446100001038</v>
      </c>
      <c r="G435">
        <f t="shared" si="12"/>
        <v>139.59213677549124</v>
      </c>
      <c r="H435">
        <f t="shared" si="13"/>
        <v>-0.33517732816984136</v>
      </c>
    </row>
    <row r="436" spans="1:8" x14ac:dyDescent="0.25">
      <c r="A436" s="1">
        <v>41739</v>
      </c>
      <c r="B436" s="6">
        <f>cumulative!B436-cumulative!B435</f>
        <v>148805.81999999285</v>
      </c>
      <c r="C436" s="6">
        <f>(cumulative!C436-cumulative!C435)/10</f>
        <v>27211.469999999925</v>
      </c>
      <c r="D436" s="6">
        <f>(cumulative!D436-cumulative!D435)/10</f>
        <v>-9116.1310000002377</v>
      </c>
      <c r="E436" s="6">
        <f>(cumulative!E436-cumulative!E435)/10</f>
        <v>1197.0543999999995</v>
      </c>
      <c r="F436" s="6">
        <f>(cumulative!F436-cumulative!F435)/10</f>
        <v>19292.393399998546</v>
      </c>
      <c r="G436">
        <f t="shared" si="12"/>
        <v>129.64811053760849</v>
      </c>
      <c r="H436">
        <f t="shared" si="13"/>
        <v>-0.47252462724510508</v>
      </c>
    </row>
    <row r="437" spans="1:8" x14ac:dyDescent="0.25">
      <c r="A437" s="1">
        <v>41740</v>
      </c>
      <c r="B437" s="6">
        <f>cumulative!B437-cumulative!B436</f>
        <v>101760.09000000358</v>
      </c>
      <c r="C437" s="6">
        <f>(cumulative!C437-cumulative!C436)/10</f>
        <v>27904.989999999852</v>
      </c>
      <c r="D437" s="6">
        <f>(cumulative!D437-cumulative!D436)/10</f>
        <v>-19804.875</v>
      </c>
      <c r="E437" s="6">
        <f>(cumulative!E437-cumulative!E436)/10</f>
        <v>989.07260000000247</v>
      </c>
      <c r="F437" s="6">
        <f>(cumulative!F437-cumulative!F436)/10</f>
        <v>9089.187600000203</v>
      </c>
      <c r="G437">
        <f t="shared" si="12"/>
        <v>89.31976770067601</v>
      </c>
      <c r="H437">
        <f t="shared" si="13"/>
        <v>-2.1789488644727233</v>
      </c>
    </row>
    <row r="438" spans="1:8" x14ac:dyDescent="0.25">
      <c r="A438" s="1">
        <v>41741</v>
      </c>
      <c r="B438" s="6">
        <f>cumulative!B438-cumulative!B437</f>
        <v>50725.680000007153</v>
      </c>
      <c r="C438" s="6">
        <f>(cumulative!C438-cumulative!C437)/10</f>
        <v>25416.45</v>
      </c>
      <c r="D438" s="6">
        <f>(cumulative!D438-cumulative!D437)/10</f>
        <v>-15832.404999999702</v>
      </c>
      <c r="E438" s="6">
        <f>(cumulative!E438-cumulative!E437)/10</f>
        <v>417.69069999998902</v>
      </c>
      <c r="F438" s="6">
        <f>(cumulative!F438-cumulative!F437)/10</f>
        <v>10001.735699999332</v>
      </c>
      <c r="G438">
        <f t="shared" si="12"/>
        <v>197.17302360457114</v>
      </c>
      <c r="H438">
        <f t="shared" si="13"/>
        <v>-1.5829657446357797</v>
      </c>
    </row>
    <row r="439" spans="1:8" x14ac:dyDescent="0.25">
      <c r="A439" s="1">
        <v>41742</v>
      </c>
      <c r="B439" s="6">
        <f>cumulative!B439-cumulative!B438</f>
        <v>16506.509999990463</v>
      </c>
      <c r="C439" s="6">
        <f>(cumulative!C439-cumulative!C438)/10</f>
        <v>22437.75</v>
      </c>
      <c r="D439" s="6">
        <f>(cumulative!D439-cumulative!D438)/10</f>
        <v>-17947.973000000417</v>
      </c>
      <c r="E439" s="6">
        <f>(cumulative!E439-cumulative!E438)/10</f>
        <v>560.2787000000244</v>
      </c>
      <c r="F439" s="6">
        <f>(cumulative!F439-cumulative!F438)/10</f>
        <v>5050.0557000011204</v>
      </c>
      <c r="G439">
        <f t="shared" si="12"/>
        <v>305.94327329060098</v>
      </c>
      <c r="H439">
        <f t="shared" si="13"/>
        <v>-3.5540148596769803</v>
      </c>
    </row>
    <row r="440" spans="1:8" x14ac:dyDescent="0.25">
      <c r="A440" s="1">
        <v>41743</v>
      </c>
      <c r="B440" s="6">
        <f>cumulative!B440-cumulative!B439</f>
        <v>6232.6000000089407</v>
      </c>
      <c r="C440" s="6">
        <f>(cumulative!C440-cumulative!C439)/10</f>
        <v>23624.969999999925</v>
      </c>
      <c r="D440" s="6">
        <f>(cumulative!D440-cumulative!D439)/10</f>
        <v>-22782.653000000118</v>
      </c>
      <c r="E440" s="6">
        <f>(cumulative!E440-cumulative!E439)/10</f>
        <v>494.97799999997949</v>
      </c>
      <c r="F440" s="6">
        <f>(cumulative!F440-cumulative!F439)/10</f>
        <v>1337.2950000002979</v>
      </c>
      <c r="G440">
        <f t="shared" si="12"/>
        <v>214.56454770053904</v>
      </c>
      <c r="H440">
        <f t="shared" si="13"/>
        <v>-17.03637043434324</v>
      </c>
    </row>
    <row r="441" spans="1:8" x14ac:dyDescent="0.25">
      <c r="A441" s="1">
        <v>41744</v>
      </c>
      <c r="B441" s="6">
        <f>cumulative!B441-cumulative!B440</f>
        <v>4178.4899999946356</v>
      </c>
      <c r="C441" s="6">
        <f>(cumulative!C441-cumulative!C440)/10</f>
        <v>22421.480000000076</v>
      </c>
      <c r="D441" s="6">
        <f>(cumulative!D441-cumulative!D440)/10</f>
        <v>-24360.531999999286</v>
      </c>
      <c r="E441" s="6">
        <f>(cumulative!E441-cumulative!E440)/10</f>
        <v>600.00260000000708</v>
      </c>
      <c r="F441" s="6">
        <f>(cumulative!F441-cumulative!F440)/10</f>
        <v>-1339.0494000002741</v>
      </c>
      <c r="G441">
        <f t="shared" si="12"/>
        <v>-320.46251157762572</v>
      </c>
      <c r="H441">
        <f t="shared" si="13"/>
        <v>18.192407240535189</v>
      </c>
    </row>
    <row r="442" spans="1:8" x14ac:dyDescent="0.25">
      <c r="A442" s="1">
        <v>41745</v>
      </c>
      <c r="B442" s="6">
        <f>cumulative!B442-cumulative!B441</f>
        <v>18056.379999995232</v>
      </c>
      <c r="C442" s="6">
        <f>(cumulative!C442-cumulative!C441)/10</f>
        <v>23227.630000000074</v>
      </c>
      <c r="D442" s="6">
        <f>(cumulative!D442-cumulative!D441)/10</f>
        <v>-25818.952000001074</v>
      </c>
      <c r="E442" s="6">
        <f>(cumulative!E442-cumulative!E441)/10</f>
        <v>448.32600000000093</v>
      </c>
      <c r="F442" s="6">
        <f>(cumulative!F442-cumulative!F441)/10</f>
        <v>-2142.9959999993443</v>
      </c>
      <c r="G442">
        <f t="shared" si="12"/>
        <v>-118.68358995545675</v>
      </c>
      <c r="H442">
        <f t="shared" si="13"/>
        <v>12.048063552152675</v>
      </c>
    </row>
    <row r="443" spans="1:8" x14ac:dyDescent="0.25">
      <c r="A443" s="1">
        <v>41746</v>
      </c>
      <c r="B443" s="6">
        <f>cumulative!B443-cumulative!B442</f>
        <v>32108.95000000298</v>
      </c>
      <c r="C443" s="6">
        <f>(cumulative!C443-cumulative!C442)/10</f>
        <v>25387.530000000075</v>
      </c>
      <c r="D443" s="6">
        <f>(cumulative!D443-cumulative!D442)/10</f>
        <v>-23454.138999998569</v>
      </c>
      <c r="E443" s="6">
        <f>(cumulative!E443-cumulative!E442)/10</f>
        <v>506.8750999999931</v>
      </c>
      <c r="F443" s="6">
        <f>(cumulative!F443-cumulative!F442)/10</f>
        <v>2440.266099998355</v>
      </c>
      <c r="G443">
        <f t="shared" si="12"/>
        <v>75.99956087004179</v>
      </c>
      <c r="H443">
        <f t="shared" si="13"/>
        <v>-9.6113038655966161</v>
      </c>
    </row>
    <row r="444" spans="1:8" x14ac:dyDescent="0.25">
      <c r="A444" s="1">
        <v>41747</v>
      </c>
      <c r="B444" s="6">
        <f>cumulative!B444-cumulative!B443</f>
        <v>52174.560000002384</v>
      </c>
      <c r="C444" s="6">
        <f>(cumulative!C444-cumulative!C443)/10</f>
        <v>25916.870000000297</v>
      </c>
      <c r="D444" s="6">
        <f>(cumulative!D444-cumulative!D443)/10</f>
        <v>-20891.682000000776</v>
      </c>
      <c r="E444" s="6">
        <f>(cumulative!E444-cumulative!E443)/10</f>
        <v>456.24459999999965</v>
      </c>
      <c r="F444" s="6">
        <f>(cumulative!F444-cumulative!F443)/10</f>
        <v>5481.4326000005003</v>
      </c>
      <c r="G444">
        <f t="shared" si="12"/>
        <v>105.05948876234415</v>
      </c>
      <c r="H444">
        <f t="shared" si="13"/>
        <v>-3.8113543528746243</v>
      </c>
    </row>
    <row r="445" spans="1:8" x14ac:dyDescent="0.25">
      <c r="A445" s="1">
        <v>41748</v>
      </c>
      <c r="B445" s="6">
        <f>cumulative!B445-cumulative!B444</f>
        <v>79955.710000008345</v>
      </c>
      <c r="C445" s="6">
        <f>(cumulative!C445-cumulative!C444)/10</f>
        <v>24150.159999999403</v>
      </c>
      <c r="D445" s="6">
        <f>(cumulative!D445-cumulative!D444)/10</f>
        <v>-18148.454999999703</v>
      </c>
      <c r="E445" s="6">
        <f>(cumulative!E445-cumulative!E444)/10</f>
        <v>458.57549999998884</v>
      </c>
      <c r="F445" s="6">
        <f>(cumulative!F445-cumulative!F444)/10</f>
        <v>6460.280499999225</v>
      </c>
      <c r="G445">
        <f t="shared" si="12"/>
        <v>80.79823817459129</v>
      </c>
      <c r="H445">
        <f t="shared" si="13"/>
        <v>-2.809236379132745</v>
      </c>
    </row>
    <row r="446" spans="1:8" x14ac:dyDescent="0.25">
      <c r="A446" s="1">
        <v>41749</v>
      </c>
      <c r="B446" s="6">
        <f>cumulative!B446-cumulative!B445</f>
        <v>75378.479999989271</v>
      </c>
      <c r="C446" s="6">
        <f>(cumulative!C446-cumulative!C445)/10</f>
        <v>23662.620000000297</v>
      </c>
      <c r="D446" s="6">
        <f>(cumulative!D446-cumulative!D445)/10</f>
        <v>-25132.684000000358</v>
      </c>
      <c r="E446" s="6">
        <f>(cumulative!E446-cumulative!E445)/10</f>
        <v>304.39860000000334</v>
      </c>
      <c r="F446" s="6">
        <f>(cumulative!F446-cumulative!F445)/10</f>
        <v>-1165.6653999999166</v>
      </c>
      <c r="G446">
        <f t="shared" si="12"/>
        <v>-15.464166961181526</v>
      </c>
      <c r="H446">
        <f t="shared" si="13"/>
        <v>21.56080467002122</v>
      </c>
    </row>
    <row r="447" spans="1:8" x14ac:dyDescent="0.25">
      <c r="A447" s="1">
        <v>41750</v>
      </c>
      <c r="B447" s="6">
        <f>cumulative!B447-cumulative!B446</f>
        <v>82097.689999997616</v>
      </c>
      <c r="C447" s="6">
        <f>(cumulative!C447-cumulative!C446)/10</f>
        <v>23928.870000000297</v>
      </c>
      <c r="D447" s="6">
        <f>(cumulative!D447-cumulative!D446)/10</f>
        <v>-21038.848999999464</v>
      </c>
      <c r="E447" s="6">
        <f>(cumulative!E447-cumulative!E446)/10</f>
        <v>101.14780000001193</v>
      </c>
      <c r="F447" s="6">
        <f>(cumulative!F447-cumulative!F446)/10</f>
        <v>2991.1687999993565</v>
      </c>
      <c r="G447">
        <f t="shared" si="12"/>
        <v>36.434262644898332</v>
      </c>
      <c r="H447">
        <f t="shared" si="13"/>
        <v>-7.0336548709668243</v>
      </c>
    </row>
    <row r="448" spans="1:8" x14ac:dyDescent="0.25">
      <c r="A448" s="1">
        <v>41751</v>
      </c>
      <c r="B448" s="6">
        <f>cumulative!B448-cumulative!B447</f>
        <v>84188.359999999404</v>
      </c>
      <c r="C448" s="6">
        <f>(cumulative!C448-cumulative!C447)/10</f>
        <v>23955.739999999852</v>
      </c>
      <c r="D448" s="6">
        <f>(cumulative!D448-cumulative!D447)/10</f>
        <v>-5509.696999999881</v>
      </c>
      <c r="E448" s="6">
        <f>(cumulative!E448-cumulative!E447)/10</f>
        <v>116.74760000000242</v>
      </c>
      <c r="F448" s="6">
        <f>(cumulative!F448-cumulative!F447)/10</f>
        <v>18562.79060000032</v>
      </c>
      <c r="G448">
        <f t="shared" si="12"/>
        <v>220.49117716511466</v>
      </c>
      <c r="H448">
        <f t="shared" si="13"/>
        <v>-0.29681404691381835</v>
      </c>
    </row>
    <row r="449" spans="1:8" x14ac:dyDescent="0.25">
      <c r="A449" s="1">
        <v>41752</v>
      </c>
      <c r="B449" s="6">
        <f>cumulative!B449-cumulative!B448</f>
        <v>73203.970000013709</v>
      </c>
      <c r="C449" s="6">
        <f>(cumulative!C449-cumulative!C448)/10</f>
        <v>24067.5</v>
      </c>
      <c r="D449" s="6">
        <f>(cumulative!D449-cumulative!D448)/10</f>
        <v>-15720.170000000298</v>
      </c>
      <c r="E449" s="6">
        <f>(cumulative!E449-cumulative!E448)/10</f>
        <v>101.32619999998715</v>
      </c>
      <c r="F449" s="6">
        <f>(cumulative!F449-cumulative!F448)/10</f>
        <v>8448.6562000006434</v>
      </c>
      <c r="G449">
        <f t="shared" si="12"/>
        <v>115.41254115041932</v>
      </c>
      <c r="H449">
        <f t="shared" si="13"/>
        <v>-1.8606710496752255</v>
      </c>
    </row>
    <row r="450" spans="1:8" x14ac:dyDescent="0.25">
      <c r="A450" s="1">
        <v>41753</v>
      </c>
      <c r="B450" s="6">
        <f>cumulative!B450-cumulative!B449</f>
        <v>72666.089999988675</v>
      </c>
      <c r="C450" s="6">
        <f>(cumulative!C450-cumulative!C449)/10</f>
        <v>21281.7</v>
      </c>
      <c r="D450" s="6">
        <f>(cumulative!D450-cumulative!D449)/10</f>
        <v>-15394.426000000536</v>
      </c>
      <c r="E450" s="6">
        <f>(cumulative!E450-cumulative!E449)/10</f>
        <v>157.09120000000112</v>
      </c>
      <c r="F450" s="6">
        <f>(cumulative!F450-cumulative!F449)/10</f>
        <v>6044.3651999995109</v>
      </c>
      <c r="G450">
        <f t="shared" si="12"/>
        <v>83.179997712832119</v>
      </c>
      <c r="H450">
        <f t="shared" si="13"/>
        <v>-2.5469053392077932</v>
      </c>
    </row>
    <row r="451" spans="1:8" x14ac:dyDescent="0.25">
      <c r="A451" s="1">
        <v>41754</v>
      </c>
      <c r="B451" s="6">
        <f>cumulative!B451-cumulative!B450</f>
        <v>63459.170000001788</v>
      </c>
      <c r="C451" s="6">
        <f>(cumulative!C451-cumulative!C450)/10</f>
        <v>22915.15</v>
      </c>
      <c r="D451" s="6">
        <f>(cumulative!D451-cumulative!D450)/10</f>
        <v>-18692.370000000297</v>
      </c>
      <c r="E451" s="6">
        <f>(cumulative!E451-cumulative!E450)/10</f>
        <v>162.26850000000559</v>
      </c>
      <c r="F451" s="6">
        <f>(cumulative!F451-cumulative!F450)/10</f>
        <v>4385.0484999999408</v>
      </c>
      <c r="G451">
        <f t="shared" ref="G451:G514" si="14">IFERROR(F451*1000/B451,"")</f>
        <v>69.100312846824451</v>
      </c>
      <c r="H451">
        <f t="shared" ref="H451:H514" si="15">IFERROR(D451/F451,"")</f>
        <v>-4.2627510277253604</v>
      </c>
    </row>
    <row r="452" spans="1:8" x14ac:dyDescent="0.25">
      <c r="A452" s="1">
        <v>41755</v>
      </c>
      <c r="B452" s="6">
        <f>cumulative!B452-cumulative!B451</f>
        <v>62615.740000009537</v>
      </c>
      <c r="C452" s="6">
        <f>(cumulative!C452-cumulative!C451)/10</f>
        <v>23427.075000000001</v>
      </c>
      <c r="D452" s="6">
        <f>(cumulative!D452-cumulative!D451)/10</f>
        <v>-19291.484999999404</v>
      </c>
      <c r="E452" s="6">
        <f>(cumulative!E452-cumulative!E451)/10</f>
        <v>724.44150000000377</v>
      </c>
      <c r="F452" s="6">
        <f>(cumulative!F452-cumulative!F451)/10</f>
        <v>4860.0314999997618</v>
      </c>
      <c r="G452">
        <f t="shared" si="14"/>
        <v>77.616770160330631</v>
      </c>
      <c r="H452">
        <f t="shared" si="15"/>
        <v>-3.9694156303308632</v>
      </c>
    </row>
    <row r="453" spans="1:8" x14ac:dyDescent="0.25">
      <c r="A453" s="1">
        <v>41756</v>
      </c>
      <c r="B453" s="6">
        <f>cumulative!B453-cumulative!B452</f>
        <v>51245</v>
      </c>
      <c r="C453" s="6">
        <f>(cumulative!C453-cumulative!C452)/10</f>
        <v>25090.025000000001</v>
      </c>
      <c r="D453" s="6">
        <f>(cumulative!D453-cumulative!D452)/10</f>
        <v>-19421.706000000238</v>
      </c>
      <c r="E453" s="6">
        <f>(cumulative!E453-cumulative!E452)/10</f>
        <v>661.04700000002049</v>
      </c>
      <c r="F453" s="6">
        <f>(cumulative!F453-cumulative!F452)/10</f>
        <v>6329.3659999996426</v>
      </c>
      <c r="G453">
        <f t="shared" si="14"/>
        <v>123.51187432919588</v>
      </c>
      <c r="H453">
        <f t="shared" si="15"/>
        <v>-3.0685073354900529</v>
      </c>
    </row>
    <row r="454" spans="1:8" x14ac:dyDescent="0.25">
      <c r="A454" s="1">
        <v>41757</v>
      </c>
      <c r="B454" s="6">
        <f>cumulative!B454-cumulative!B453</f>
        <v>40169.759999990463</v>
      </c>
      <c r="C454" s="6">
        <f>(cumulative!C454-cumulative!C453)/10</f>
        <v>24907.544999999554</v>
      </c>
      <c r="D454" s="6">
        <f>(cumulative!D454-cumulative!D453)/10</f>
        <v>-21681.306000000237</v>
      </c>
      <c r="E454" s="6">
        <f>(cumulative!E454-cumulative!E453)/10</f>
        <v>537.43069999997965</v>
      </c>
      <c r="F454" s="6">
        <f>(cumulative!F454-cumulative!F453)/10</f>
        <v>3763.66970000118</v>
      </c>
      <c r="G454">
        <f t="shared" si="14"/>
        <v>93.694104719621762</v>
      </c>
      <c r="H454">
        <f t="shared" si="15"/>
        <v>-5.7606824530838718</v>
      </c>
    </row>
    <row r="455" spans="1:8" x14ac:dyDescent="0.25">
      <c r="A455" s="1">
        <v>41758</v>
      </c>
      <c r="B455" s="6">
        <f>cumulative!B455-cumulative!B454</f>
        <v>32400.960000008345</v>
      </c>
      <c r="C455" s="6">
        <f>(cumulative!C455-cumulative!C454)/10</f>
        <v>25525.424999999999</v>
      </c>
      <c r="D455" s="6">
        <f>(cumulative!D455-cumulative!D454)/10</f>
        <v>-22037.395999999346</v>
      </c>
      <c r="E455" s="6">
        <f>(cumulative!E455-cumulative!E454)/10</f>
        <v>535.91509999998379</v>
      </c>
      <c r="F455" s="6">
        <f>(cumulative!F455-cumulative!F454)/10</f>
        <v>4023.9440999999642</v>
      </c>
      <c r="G455">
        <f t="shared" si="14"/>
        <v>124.19212578883243</v>
      </c>
      <c r="H455">
        <f t="shared" si="15"/>
        <v>-5.4765661381825712</v>
      </c>
    </row>
    <row r="456" spans="1:8" x14ac:dyDescent="0.25">
      <c r="A456" s="1">
        <v>41759</v>
      </c>
      <c r="B456" s="6">
        <f>cumulative!B456-cumulative!B455</f>
        <v>21829.039999991655</v>
      </c>
      <c r="C456" s="6">
        <f>(cumulative!C456-cumulative!C455)/10</f>
        <v>24670.724999999999</v>
      </c>
      <c r="D456" s="6">
        <f>(cumulative!D456-cumulative!D455)/10</f>
        <v>-21847.626999999582</v>
      </c>
      <c r="E456" s="6">
        <f>(cumulative!E456-cumulative!E455)/10</f>
        <v>530.46160000001544</v>
      </c>
      <c r="F456" s="6">
        <f>(cumulative!F456-cumulative!F455)/10</f>
        <v>3353.5596000015735</v>
      </c>
      <c r="G456">
        <f t="shared" si="14"/>
        <v>153.62835928665922</v>
      </c>
      <c r="H456">
        <f t="shared" si="15"/>
        <v>-6.5147573342633693</v>
      </c>
    </row>
    <row r="457" spans="1:8" x14ac:dyDescent="0.25">
      <c r="A457" s="1">
        <v>41760</v>
      </c>
      <c r="B457" s="6">
        <f>cumulative!B457-cumulative!B456</f>
        <v>24507.420000001788</v>
      </c>
      <c r="C457" s="6">
        <f>(cumulative!C457-cumulative!C456)/10</f>
        <v>22646.974999999999</v>
      </c>
      <c r="D457" s="6">
        <f>(cumulative!D457-cumulative!D456)/10</f>
        <v>-26880.624000000953</v>
      </c>
      <c r="E457" s="6">
        <f>(cumulative!E457-cumulative!E456)/10</f>
        <v>681.46500000001402</v>
      </c>
      <c r="F457" s="6">
        <f>(cumulative!F457-cumulative!F456)/10</f>
        <v>-3552.1840000003576</v>
      </c>
      <c r="G457">
        <f t="shared" si="14"/>
        <v>-144.94320495589085</v>
      </c>
      <c r="H457">
        <f t="shared" si="15"/>
        <v>7.5673512408136085</v>
      </c>
    </row>
    <row r="458" spans="1:8" x14ac:dyDescent="0.25">
      <c r="A458" s="1">
        <v>41761</v>
      </c>
      <c r="B458" s="6">
        <f>cumulative!B458-cumulative!B457</f>
        <v>16806.040000006557</v>
      </c>
      <c r="C458" s="6">
        <f>(cumulative!C458-cumulative!C457)/10</f>
        <v>24364.875</v>
      </c>
      <c r="D458" s="6">
        <f>(cumulative!D458-cumulative!D457)/10</f>
        <v>-23139.403999999166</v>
      </c>
      <c r="E458" s="6">
        <f>(cumulative!E458-cumulative!E457)/10</f>
        <v>356.29439999999011</v>
      </c>
      <c r="F458" s="6">
        <f>(cumulative!F458-cumulative!F457)/10</f>
        <v>1581.7653999999166</v>
      </c>
      <c r="G458">
        <f t="shared" si="14"/>
        <v>94.118864408230579</v>
      </c>
      <c r="H458">
        <f t="shared" si="15"/>
        <v>-14.628846983250732</v>
      </c>
    </row>
    <row r="459" spans="1:8" x14ac:dyDescent="0.25">
      <c r="A459" s="1">
        <v>41762</v>
      </c>
      <c r="B459" s="6">
        <f>cumulative!B459-cumulative!B458</f>
        <v>12926.109999999404</v>
      </c>
      <c r="C459" s="6">
        <f>(cumulative!C459-cumulative!C458)/10</f>
        <v>23097.665000000598</v>
      </c>
      <c r="D459" s="6">
        <f>(cumulative!D459-cumulative!D458)/10</f>
        <v>-23567.834000000359</v>
      </c>
      <c r="E459" s="6">
        <f>(cumulative!E459-cumulative!E458)/10</f>
        <v>576.17029999999795</v>
      </c>
      <c r="F459" s="6">
        <f>(cumulative!F459-cumulative!F458)/10</f>
        <v>106.00129999816417</v>
      </c>
      <c r="G459">
        <f t="shared" si="14"/>
        <v>8.2005568572578351</v>
      </c>
      <c r="H459">
        <f t="shared" si="15"/>
        <v>-222.33532985358227</v>
      </c>
    </row>
    <row r="460" spans="1:8" x14ac:dyDescent="0.25">
      <c r="A460" s="1">
        <v>41763</v>
      </c>
      <c r="B460" s="6">
        <f>cumulative!B460-cumulative!B459</f>
        <v>7193.3999999910593</v>
      </c>
      <c r="C460" s="6">
        <f>(cumulative!C460-cumulative!C459)/10</f>
        <v>23647.95</v>
      </c>
      <c r="D460" s="6">
        <f>(cumulative!D460-cumulative!D459)/10</f>
        <v>-24034.2</v>
      </c>
      <c r="E460" s="6">
        <f>(cumulative!E460-cumulative!E459)/10</f>
        <v>556.40759999998841</v>
      </c>
      <c r="F460" s="6">
        <f>(cumulative!F460-cumulative!F459)/10</f>
        <v>170.15760000050068</v>
      </c>
      <c r="G460">
        <f t="shared" si="14"/>
        <v>23.654683459937189</v>
      </c>
      <c r="H460">
        <f t="shared" si="15"/>
        <v>-141.24670305604499</v>
      </c>
    </row>
    <row r="461" spans="1:8" x14ac:dyDescent="0.25">
      <c r="A461" s="1">
        <v>41764</v>
      </c>
      <c r="B461" s="6">
        <f>cumulative!B461-cumulative!B460</f>
        <v>9255.4500000029802</v>
      </c>
      <c r="C461" s="6">
        <f>(cumulative!C461-cumulative!C460)/10</f>
        <v>23619.129999999703</v>
      </c>
      <c r="D461" s="6">
        <f>(cumulative!D461-cumulative!D460)/10</f>
        <v>-25139.973999999464</v>
      </c>
      <c r="E461" s="6">
        <f>(cumulative!E461-cumulative!E460)/10</f>
        <v>515.05350000001488</v>
      </c>
      <c r="F461" s="6">
        <f>(cumulative!F461-cumulative!F460)/10</f>
        <v>-1005.7905000001192</v>
      </c>
      <c r="G461">
        <f t="shared" si="14"/>
        <v>-108.67008087124833</v>
      </c>
      <c r="H461">
        <f t="shared" si="15"/>
        <v>24.995239068172232</v>
      </c>
    </row>
    <row r="462" spans="1:8" x14ac:dyDescent="0.25">
      <c r="A462" s="1">
        <v>41765</v>
      </c>
      <c r="B462" s="6">
        <f>cumulative!B462-cumulative!B461</f>
        <v>1083.1599999964237</v>
      </c>
      <c r="C462" s="6">
        <f>(cumulative!C462-cumulative!C461)/10</f>
        <v>22429.620000000297</v>
      </c>
      <c r="D462" s="6">
        <f>(cumulative!D462-cumulative!D461)/10</f>
        <v>-23376.174000000952</v>
      </c>
      <c r="E462" s="6">
        <f>(cumulative!E462-cumulative!E461)/10</f>
        <v>466.88549999999816</v>
      </c>
      <c r="F462" s="6">
        <f>(cumulative!F462-cumulative!F461)/10</f>
        <v>-479.6684999987483</v>
      </c>
      <c r="G462">
        <f t="shared" si="14"/>
        <v>-442.84177776167144</v>
      </c>
      <c r="H462">
        <f t="shared" si="15"/>
        <v>48.734019432299498</v>
      </c>
    </row>
    <row r="463" spans="1:8" x14ac:dyDescent="0.25">
      <c r="A463" s="1">
        <v>41766</v>
      </c>
      <c r="B463" s="6">
        <f>cumulative!B463-cumulative!B462</f>
        <v>14514.810000002384</v>
      </c>
      <c r="C463" s="6">
        <f>(cumulative!C463-cumulative!C462)/10</f>
        <v>22486.669999999554</v>
      </c>
      <c r="D463" s="6">
        <f>(cumulative!D463-cumulative!D462)/10</f>
        <v>-22268.509999999405</v>
      </c>
      <c r="E463" s="6">
        <f>(cumulative!E463-cumulative!E462)/10</f>
        <v>683.30309999999588</v>
      </c>
      <c r="F463" s="6">
        <f>(cumulative!F463-cumulative!F462)/10</f>
        <v>901.46309999972584</v>
      </c>
      <c r="G463">
        <f t="shared" si="14"/>
        <v>62.106434738007437</v>
      </c>
      <c r="H463">
        <f t="shared" si="15"/>
        <v>-24.702630645676098</v>
      </c>
    </row>
    <row r="464" spans="1:8" x14ac:dyDescent="0.25">
      <c r="A464" s="1">
        <v>41767</v>
      </c>
      <c r="B464" s="6">
        <f>cumulative!B464-cumulative!B463</f>
        <v>3377.6000000089407</v>
      </c>
      <c r="C464" s="6">
        <f>(cumulative!C464-cumulative!C463)/10</f>
        <v>22646.305000000448</v>
      </c>
      <c r="D464" s="6">
        <f>(cumulative!D464-cumulative!D463)/10</f>
        <v>-24924.556000000237</v>
      </c>
      <c r="E464" s="6">
        <f>(cumulative!E464-cumulative!E463)/10</f>
        <v>916.1700000000186</v>
      </c>
      <c r="F464" s="6">
        <f>(cumulative!F464-cumulative!F463)/10</f>
        <v>-1362.0810000002384</v>
      </c>
      <c r="G464">
        <f t="shared" si="14"/>
        <v>-403.26888915106377</v>
      </c>
      <c r="H464">
        <f t="shared" si="15"/>
        <v>18.298879435214111</v>
      </c>
    </row>
    <row r="465" spans="1:8" x14ac:dyDescent="0.25">
      <c r="A465" s="2">
        <v>41768</v>
      </c>
      <c r="B465" s="6">
        <f>cumulative!B465-cumulative!B464</f>
        <v>2582.7799999862909</v>
      </c>
      <c r="C465" s="6">
        <f>(cumulative!C465-cumulative!C464)/10</f>
        <v>24162.409999999403</v>
      </c>
      <c r="D465" s="6">
        <f>(cumulative!D465-cumulative!D464)/10</f>
        <v>-23744.501000000535</v>
      </c>
      <c r="E465" s="6">
        <f>(cumulative!E465-cumulative!E464)/10</f>
        <v>59.259799999976529</v>
      </c>
      <c r="F465" s="6">
        <f>(cumulative!F465-cumulative!F464)/10</f>
        <v>477.16879999935628</v>
      </c>
      <c r="G465">
        <f t="shared" si="14"/>
        <v>184.75007550077399</v>
      </c>
      <c r="H465">
        <f t="shared" si="15"/>
        <v>-49.761218671532099</v>
      </c>
    </row>
    <row r="466" spans="1:8" x14ac:dyDescent="0.25">
      <c r="A466" s="1">
        <v>41769</v>
      </c>
      <c r="B466" s="6">
        <v>0</v>
      </c>
      <c r="C466" s="6">
        <v>0</v>
      </c>
      <c r="D466" s="6">
        <v>0</v>
      </c>
      <c r="E466" s="6">
        <v>0</v>
      </c>
      <c r="F466" s="6">
        <v>0</v>
      </c>
      <c r="G466" t="str">
        <f t="shared" si="14"/>
        <v/>
      </c>
      <c r="H466" t="str">
        <f t="shared" si="15"/>
        <v/>
      </c>
    </row>
    <row r="467" spans="1:8" x14ac:dyDescent="0.25">
      <c r="A467" s="1">
        <v>41770</v>
      </c>
      <c r="B467" s="6">
        <f>cumulative!B467-cumulative!B466</f>
        <v>0</v>
      </c>
      <c r="C467" s="6">
        <f>(cumulative!C467-cumulative!C466)/10</f>
        <v>0</v>
      </c>
      <c r="D467" s="6">
        <f>(cumulative!D467-cumulative!D466)/10</f>
        <v>0</v>
      </c>
      <c r="E467" s="6">
        <f>(cumulative!E467-cumulative!E466)/10</f>
        <v>0</v>
      </c>
      <c r="F467" s="6">
        <f>(cumulative!F467-cumulative!F466)/10</f>
        <v>0</v>
      </c>
      <c r="G467" t="str">
        <f t="shared" si="14"/>
        <v/>
      </c>
      <c r="H467" t="str">
        <f t="shared" si="15"/>
        <v/>
      </c>
    </row>
    <row r="468" spans="1:8" x14ac:dyDescent="0.25">
      <c r="A468" s="1">
        <v>41771</v>
      </c>
      <c r="B468" s="6">
        <f>cumulative!B468-cumulative!B467</f>
        <v>0</v>
      </c>
      <c r="C468" s="6">
        <f>(cumulative!C468-cumulative!C467)/10</f>
        <v>0</v>
      </c>
      <c r="D468" s="6">
        <f>(cumulative!D468-cumulative!D467)/10</f>
        <v>0</v>
      </c>
      <c r="E468" s="6">
        <f>(cumulative!E468-cumulative!E467)/10</f>
        <v>0</v>
      </c>
      <c r="F468" s="6">
        <f>(cumulative!F468-cumulative!F467)/10</f>
        <v>0</v>
      </c>
      <c r="G468" t="str">
        <f t="shared" si="14"/>
        <v/>
      </c>
      <c r="H468" t="str">
        <f t="shared" si="15"/>
        <v/>
      </c>
    </row>
    <row r="469" spans="1:8" x14ac:dyDescent="0.25">
      <c r="A469" s="1">
        <v>41772</v>
      </c>
      <c r="B469" s="6">
        <f>cumulative!B469-cumulative!B468</f>
        <v>0</v>
      </c>
      <c r="C469" s="6">
        <f>(cumulative!C469-cumulative!C468)/10</f>
        <v>0</v>
      </c>
      <c r="D469" s="6">
        <f>(cumulative!D469-cumulative!D468)/10</f>
        <v>0</v>
      </c>
      <c r="E469" s="6">
        <f>(cumulative!E469-cumulative!E468)/10</f>
        <v>0</v>
      </c>
      <c r="F469" s="6">
        <f>(cumulative!F469-cumulative!F468)/10</f>
        <v>0</v>
      </c>
      <c r="G469" t="str">
        <f t="shared" si="14"/>
        <v/>
      </c>
      <c r="H469" t="str">
        <f t="shared" si="15"/>
        <v/>
      </c>
    </row>
    <row r="470" spans="1:8" x14ac:dyDescent="0.25">
      <c r="A470" s="1">
        <v>41773</v>
      </c>
      <c r="B470" s="6">
        <f>cumulative!B470-cumulative!B469</f>
        <v>0</v>
      </c>
      <c r="C470" s="6">
        <f>(cumulative!C470-cumulative!C469)/10</f>
        <v>0</v>
      </c>
      <c r="D470" s="6">
        <f>(cumulative!D470-cumulative!D469)/10</f>
        <v>0</v>
      </c>
      <c r="E470" s="6">
        <f>(cumulative!E470-cumulative!E469)/10</f>
        <v>0</v>
      </c>
      <c r="F470" s="6">
        <f>(cumulative!F470-cumulative!F469)/10</f>
        <v>0</v>
      </c>
      <c r="G470" t="str">
        <f t="shared" si="14"/>
        <v/>
      </c>
      <c r="H470" t="str">
        <f t="shared" si="15"/>
        <v/>
      </c>
    </row>
    <row r="471" spans="1:8" x14ac:dyDescent="0.25">
      <c r="A471" s="1">
        <v>41774</v>
      </c>
      <c r="B471" s="6">
        <f>cumulative!B471-cumulative!B470</f>
        <v>0</v>
      </c>
      <c r="C471" s="6">
        <f>(cumulative!C471-cumulative!C470)/10</f>
        <v>0</v>
      </c>
      <c r="D471" s="6">
        <f>(cumulative!D471-cumulative!D470)/10</f>
        <v>0</v>
      </c>
      <c r="E471" s="6">
        <f>(cumulative!E471-cumulative!E470)/10</f>
        <v>0</v>
      </c>
      <c r="F471" s="6">
        <f>(cumulative!F471-cumulative!F470)/10</f>
        <v>0</v>
      </c>
      <c r="G471" t="str">
        <f t="shared" si="14"/>
        <v/>
      </c>
      <c r="H471" t="str">
        <f t="shared" si="15"/>
        <v/>
      </c>
    </row>
    <row r="472" spans="1:8" x14ac:dyDescent="0.25">
      <c r="A472" s="1">
        <v>41775</v>
      </c>
      <c r="B472" s="6">
        <f>cumulative!B472-cumulative!B471</f>
        <v>0</v>
      </c>
      <c r="C472" s="6">
        <f>(cumulative!C472-cumulative!C471)/10</f>
        <v>0</v>
      </c>
      <c r="D472" s="6">
        <f>(cumulative!D472-cumulative!D471)/10</f>
        <v>0</v>
      </c>
      <c r="E472" s="6">
        <f>(cumulative!E472-cumulative!E471)/10</f>
        <v>0</v>
      </c>
      <c r="F472" s="6">
        <f>(cumulative!F472-cumulative!F471)/10</f>
        <v>0</v>
      </c>
      <c r="G472" t="str">
        <f t="shared" si="14"/>
        <v/>
      </c>
      <c r="H472" t="str">
        <f t="shared" si="15"/>
        <v/>
      </c>
    </row>
    <row r="473" spans="1:8" x14ac:dyDescent="0.25">
      <c r="A473" s="1">
        <v>41776</v>
      </c>
      <c r="B473" s="6">
        <f>cumulative!B473-cumulative!B472</f>
        <v>0</v>
      </c>
      <c r="C473" s="6">
        <f>(cumulative!C473-cumulative!C472)/10</f>
        <v>0</v>
      </c>
      <c r="D473" s="6">
        <f>(cumulative!D473-cumulative!D472)/10</f>
        <v>0</v>
      </c>
      <c r="E473" s="6">
        <f>(cumulative!E473-cumulative!E472)/10</f>
        <v>0</v>
      </c>
      <c r="F473" s="6">
        <f>(cumulative!F473-cumulative!F472)/10</f>
        <v>0</v>
      </c>
      <c r="G473" t="str">
        <f t="shared" si="14"/>
        <v/>
      </c>
      <c r="H473" t="str">
        <f t="shared" si="15"/>
        <v/>
      </c>
    </row>
    <row r="474" spans="1:8" x14ac:dyDescent="0.25">
      <c r="A474" s="1">
        <v>41777</v>
      </c>
      <c r="B474" s="6">
        <f>cumulative!B474-cumulative!B473</f>
        <v>0</v>
      </c>
      <c r="C474" s="6">
        <f>(cumulative!C474-cumulative!C473)/10</f>
        <v>0</v>
      </c>
      <c r="D474" s="6">
        <f>(cumulative!D474-cumulative!D473)/10</f>
        <v>0</v>
      </c>
      <c r="E474" s="6">
        <f>(cumulative!E474-cumulative!E473)/10</f>
        <v>0</v>
      </c>
      <c r="F474" s="6">
        <f>(cumulative!F474-cumulative!F473)/10</f>
        <v>0</v>
      </c>
      <c r="G474" t="str">
        <f t="shared" si="14"/>
        <v/>
      </c>
      <c r="H474" t="str">
        <f t="shared" si="15"/>
        <v/>
      </c>
    </row>
    <row r="475" spans="1:8" x14ac:dyDescent="0.25">
      <c r="A475" s="1">
        <v>41778</v>
      </c>
      <c r="B475" s="6">
        <f>cumulative!B475-cumulative!B474</f>
        <v>0</v>
      </c>
      <c r="C475" s="6">
        <f>(cumulative!C475-cumulative!C474)/10</f>
        <v>0</v>
      </c>
      <c r="D475" s="6">
        <f>(cumulative!D475-cumulative!D474)/10</f>
        <v>0</v>
      </c>
      <c r="E475" s="6">
        <f>(cumulative!E475-cumulative!E474)/10</f>
        <v>0</v>
      </c>
      <c r="F475" s="6">
        <f>(cumulative!F475-cumulative!F474)/10</f>
        <v>0</v>
      </c>
      <c r="G475" t="str">
        <f t="shared" si="14"/>
        <v/>
      </c>
      <c r="H475" t="str">
        <f t="shared" si="15"/>
        <v/>
      </c>
    </row>
    <row r="476" spans="1:8" x14ac:dyDescent="0.25">
      <c r="A476" s="1">
        <v>41779</v>
      </c>
      <c r="B476" s="6">
        <f>cumulative!B476-cumulative!B475</f>
        <v>0</v>
      </c>
      <c r="C476" s="6">
        <f>(cumulative!C476-cumulative!C475)/10</f>
        <v>0</v>
      </c>
      <c r="D476" s="6">
        <f>(cumulative!D476-cumulative!D475)/10</f>
        <v>0</v>
      </c>
      <c r="E476" s="6">
        <f>(cumulative!E476-cumulative!E475)/10</f>
        <v>0</v>
      </c>
      <c r="F476" s="6">
        <f>(cumulative!F476-cumulative!F475)/10</f>
        <v>0</v>
      </c>
      <c r="G476" t="str">
        <f t="shared" si="14"/>
        <v/>
      </c>
      <c r="H476" t="str">
        <f t="shared" si="15"/>
        <v/>
      </c>
    </row>
    <row r="477" spans="1:8" x14ac:dyDescent="0.25">
      <c r="A477" s="1">
        <v>41780</v>
      </c>
      <c r="B477" s="6">
        <f>cumulative!B477-cumulative!B476</f>
        <v>0</v>
      </c>
      <c r="C477" s="6">
        <f>(cumulative!C477-cumulative!C476)/10</f>
        <v>0</v>
      </c>
      <c r="D477" s="6">
        <f>(cumulative!D477-cumulative!D476)/10</f>
        <v>0</v>
      </c>
      <c r="E477" s="6">
        <f>(cumulative!E477-cumulative!E476)/10</f>
        <v>0</v>
      </c>
      <c r="F477" s="6">
        <f>(cumulative!F477-cumulative!F476)/10</f>
        <v>0</v>
      </c>
      <c r="G477" t="str">
        <f t="shared" si="14"/>
        <v/>
      </c>
      <c r="H477" t="str">
        <f t="shared" si="15"/>
        <v/>
      </c>
    </row>
    <row r="478" spans="1:8" x14ac:dyDescent="0.25">
      <c r="A478" s="1">
        <v>41781</v>
      </c>
      <c r="B478" s="6">
        <f>cumulative!B478-cumulative!B477</f>
        <v>0</v>
      </c>
      <c r="C478" s="6">
        <f>(cumulative!C478-cumulative!C477)/10</f>
        <v>0</v>
      </c>
      <c r="D478" s="6">
        <f>(cumulative!D478-cumulative!D477)/10</f>
        <v>0</v>
      </c>
      <c r="E478" s="6">
        <f>(cumulative!E478-cumulative!E477)/10</f>
        <v>0</v>
      </c>
      <c r="F478" s="6">
        <f>(cumulative!F478-cumulative!F477)/10</f>
        <v>0</v>
      </c>
      <c r="G478" t="str">
        <f t="shared" si="14"/>
        <v/>
      </c>
      <c r="H478" t="str">
        <f t="shared" si="15"/>
        <v/>
      </c>
    </row>
    <row r="479" spans="1:8" x14ac:dyDescent="0.25">
      <c r="A479" s="1">
        <v>41782</v>
      </c>
      <c r="B479" s="6">
        <f>cumulative!B479-cumulative!B478</f>
        <v>0</v>
      </c>
      <c r="C479" s="6">
        <f>(cumulative!C479-cumulative!C478)/10</f>
        <v>0</v>
      </c>
      <c r="D479" s="6">
        <f>(cumulative!D479-cumulative!D478)/10</f>
        <v>0</v>
      </c>
      <c r="E479" s="6">
        <f>(cumulative!E479-cumulative!E478)/10</f>
        <v>0</v>
      </c>
      <c r="F479" s="6">
        <f>(cumulative!F479-cumulative!F478)/10</f>
        <v>0</v>
      </c>
      <c r="G479" t="str">
        <f t="shared" si="14"/>
        <v/>
      </c>
      <c r="H479" t="str">
        <f t="shared" si="15"/>
        <v/>
      </c>
    </row>
    <row r="480" spans="1:8" x14ac:dyDescent="0.25">
      <c r="A480" s="1">
        <v>41783</v>
      </c>
      <c r="B480" s="6">
        <f>cumulative!B480-cumulative!B479</f>
        <v>0</v>
      </c>
      <c r="C480" s="6">
        <f>(cumulative!C480-cumulative!C479)/10</f>
        <v>0</v>
      </c>
      <c r="D480" s="6">
        <f>(cumulative!D480-cumulative!D479)/10</f>
        <v>0</v>
      </c>
      <c r="E480" s="6">
        <f>(cumulative!E480-cumulative!E479)/10</f>
        <v>0</v>
      </c>
      <c r="F480" s="6">
        <f>(cumulative!F480-cumulative!F479)/10</f>
        <v>0</v>
      </c>
      <c r="G480" t="str">
        <f t="shared" si="14"/>
        <v/>
      </c>
      <c r="H480" t="str">
        <f t="shared" si="15"/>
        <v/>
      </c>
    </row>
    <row r="481" spans="1:8" x14ac:dyDescent="0.25">
      <c r="A481" s="1">
        <v>41784</v>
      </c>
      <c r="B481" s="6">
        <f>cumulative!B481-cumulative!B480</f>
        <v>0</v>
      </c>
      <c r="C481" s="6">
        <f>(cumulative!C481-cumulative!C480)/10</f>
        <v>0</v>
      </c>
      <c r="D481" s="6">
        <f>(cumulative!D481-cumulative!D480)/10</f>
        <v>0</v>
      </c>
      <c r="E481" s="6">
        <f>(cumulative!E481-cumulative!E480)/10</f>
        <v>0</v>
      </c>
      <c r="F481" s="6">
        <f>(cumulative!F481-cumulative!F480)/10</f>
        <v>0</v>
      </c>
      <c r="G481" t="str">
        <f t="shared" si="14"/>
        <v/>
      </c>
      <c r="H481" t="str">
        <f t="shared" si="15"/>
        <v/>
      </c>
    </row>
    <row r="482" spans="1:8" x14ac:dyDescent="0.25">
      <c r="A482" s="1">
        <v>41785</v>
      </c>
      <c r="B482" s="6">
        <f>cumulative!B482-cumulative!B481</f>
        <v>0</v>
      </c>
      <c r="C482" s="6">
        <f>(cumulative!C482-cumulative!C481)/10</f>
        <v>0</v>
      </c>
      <c r="D482" s="6">
        <f>(cumulative!D482-cumulative!D481)/10</f>
        <v>0</v>
      </c>
      <c r="E482" s="6">
        <f>(cumulative!E482-cumulative!E481)/10</f>
        <v>0</v>
      </c>
      <c r="F482" s="6">
        <f>(cumulative!F482-cumulative!F481)/10</f>
        <v>0</v>
      </c>
      <c r="G482" t="str">
        <f t="shared" si="14"/>
        <v/>
      </c>
      <c r="H482" t="str">
        <f t="shared" si="15"/>
        <v/>
      </c>
    </row>
    <row r="483" spans="1:8" x14ac:dyDescent="0.25">
      <c r="A483" s="1">
        <v>41786</v>
      </c>
      <c r="B483" s="6">
        <f>cumulative!B483-cumulative!B482</f>
        <v>0</v>
      </c>
      <c r="C483" s="6">
        <f>(cumulative!C483-cumulative!C482)/10</f>
        <v>0</v>
      </c>
      <c r="D483" s="6">
        <f>(cumulative!D483-cumulative!D482)/10</f>
        <v>0</v>
      </c>
      <c r="E483" s="6">
        <f>(cumulative!E483-cumulative!E482)/10</f>
        <v>0</v>
      </c>
      <c r="F483" s="6">
        <f>(cumulative!F483-cumulative!F482)/10</f>
        <v>0</v>
      </c>
      <c r="G483" t="str">
        <f t="shared" si="14"/>
        <v/>
      </c>
      <c r="H483" t="str">
        <f t="shared" si="15"/>
        <v/>
      </c>
    </row>
    <row r="484" spans="1:8" x14ac:dyDescent="0.25">
      <c r="A484" s="1">
        <v>41787</v>
      </c>
      <c r="B484" s="6">
        <f>cumulative!B484-cumulative!B483</f>
        <v>0</v>
      </c>
      <c r="C484" s="6">
        <f>(cumulative!C484-cumulative!C483)/10</f>
        <v>0</v>
      </c>
      <c r="D484" s="6">
        <f>(cumulative!D484-cumulative!D483)/10</f>
        <v>0</v>
      </c>
      <c r="E484" s="6">
        <f>(cumulative!E484-cumulative!E483)/10</f>
        <v>0</v>
      </c>
      <c r="F484" s="6">
        <f>(cumulative!F484-cumulative!F483)/10</f>
        <v>0</v>
      </c>
      <c r="G484" t="str">
        <f t="shared" si="14"/>
        <v/>
      </c>
      <c r="H484" t="str">
        <f t="shared" si="15"/>
        <v/>
      </c>
    </row>
    <row r="485" spans="1:8" x14ac:dyDescent="0.25">
      <c r="A485" s="1">
        <v>41788</v>
      </c>
      <c r="B485" s="6">
        <f>cumulative!B485-cumulative!B484</f>
        <v>0</v>
      </c>
      <c r="C485" s="6">
        <f>(cumulative!C485-cumulative!C484)/10</f>
        <v>0</v>
      </c>
      <c r="D485" s="6">
        <f>(cumulative!D485-cumulative!D484)/10</f>
        <v>0</v>
      </c>
      <c r="E485" s="6">
        <f>(cumulative!E485-cumulative!E484)/10</f>
        <v>0</v>
      </c>
      <c r="F485" s="6">
        <f>(cumulative!F485-cumulative!F484)/10</f>
        <v>0</v>
      </c>
      <c r="G485" t="str">
        <f t="shared" si="14"/>
        <v/>
      </c>
      <c r="H485" t="str">
        <f t="shared" si="15"/>
        <v/>
      </c>
    </row>
    <row r="486" spans="1:8" x14ac:dyDescent="0.25">
      <c r="A486" s="1">
        <v>41789</v>
      </c>
      <c r="B486" s="6">
        <f>cumulative!B486-cumulative!B485</f>
        <v>0</v>
      </c>
      <c r="C486" s="6">
        <f>(cumulative!C486-cumulative!C485)/10</f>
        <v>0</v>
      </c>
      <c r="D486" s="6">
        <f>(cumulative!D486-cumulative!D485)/10</f>
        <v>0</v>
      </c>
      <c r="E486" s="6">
        <f>(cumulative!E486-cumulative!E485)/10</f>
        <v>0</v>
      </c>
      <c r="F486" s="6">
        <f>(cumulative!F486-cumulative!F485)/10</f>
        <v>0</v>
      </c>
      <c r="G486" t="str">
        <f t="shared" si="14"/>
        <v/>
      </c>
      <c r="H486" t="str">
        <f t="shared" si="15"/>
        <v/>
      </c>
    </row>
    <row r="487" spans="1:8" x14ac:dyDescent="0.25">
      <c r="A487" s="1">
        <v>41790</v>
      </c>
      <c r="B487" s="6">
        <f>cumulative!B487-cumulative!B486</f>
        <v>0</v>
      </c>
      <c r="C487" s="6">
        <f>(cumulative!C487-cumulative!C486)/10</f>
        <v>0</v>
      </c>
      <c r="D487" s="6">
        <f>(cumulative!D487-cumulative!D486)/10</f>
        <v>0</v>
      </c>
      <c r="E487" s="6">
        <f>(cumulative!E487-cumulative!E486)/10</f>
        <v>0</v>
      </c>
      <c r="F487" s="6">
        <f>(cumulative!F487-cumulative!F486)/10</f>
        <v>0</v>
      </c>
      <c r="G487" t="str">
        <f t="shared" si="14"/>
        <v/>
      </c>
      <c r="H487" t="str">
        <f t="shared" si="15"/>
        <v/>
      </c>
    </row>
    <row r="488" spans="1:8" x14ac:dyDescent="0.25">
      <c r="A488" s="1">
        <v>41791</v>
      </c>
      <c r="B488" s="6">
        <f>cumulative!B488-cumulative!B487</f>
        <v>0</v>
      </c>
      <c r="C488" s="6">
        <f>(cumulative!C488-cumulative!C487)/10</f>
        <v>0</v>
      </c>
      <c r="D488" s="6">
        <f>(cumulative!D488-cumulative!D487)/10</f>
        <v>0</v>
      </c>
      <c r="E488" s="6">
        <f>(cumulative!E488-cumulative!E487)/10</f>
        <v>0</v>
      </c>
      <c r="F488" s="6">
        <f>(cumulative!F488-cumulative!F487)/10</f>
        <v>0</v>
      </c>
      <c r="G488" t="str">
        <f t="shared" si="14"/>
        <v/>
      </c>
      <c r="H488" t="str">
        <f t="shared" si="15"/>
        <v/>
      </c>
    </row>
    <row r="489" spans="1:8" x14ac:dyDescent="0.25">
      <c r="A489" s="1">
        <v>41792</v>
      </c>
      <c r="B489" s="6">
        <f>cumulative!B489-cumulative!B488</f>
        <v>0</v>
      </c>
      <c r="C489" s="6">
        <f>(cumulative!C489-cumulative!C488)/10</f>
        <v>0</v>
      </c>
      <c r="D489" s="6">
        <f>(cumulative!D489-cumulative!D488)/10</f>
        <v>0</v>
      </c>
      <c r="E489" s="6">
        <f>(cumulative!E489-cumulative!E488)/10</f>
        <v>0</v>
      </c>
      <c r="F489" s="6">
        <f>(cumulative!F489-cumulative!F488)/10</f>
        <v>0</v>
      </c>
      <c r="G489" t="str">
        <f t="shared" si="14"/>
        <v/>
      </c>
      <c r="H489" t="str">
        <f t="shared" si="15"/>
        <v/>
      </c>
    </row>
    <row r="490" spans="1:8" x14ac:dyDescent="0.25">
      <c r="A490" s="1">
        <v>41793</v>
      </c>
      <c r="B490" s="6">
        <f>cumulative!B490-cumulative!B489</f>
        <v>0</v>
      </c>
      <c r="C490" s="6">
        <f>(cumulative!C490-cumulative!C489)/10</f>
        <v>0</v>
      </c>
      <c r="D490" s="6">
        <f>(cumulative!D490-cumulative!D489)/10</f>
        <v>0</v>
      </c>
      <c r="E490" s="6">
        <f>(cumulative!E490-cumulative!E489)/10</f>
        <v>0</v>
      </c>
      <c r="F490" s="6">
        <f>(cumulative!F490-cumulative!F489)/10</f>
        <v>0</v>
      </c>
      <c r="G490" t="str">
        <f t="shared" si="14"/>
        <v/>
      </c>
      <c r="H490" t="str">
        <f t="shared" si="15"/>
        <v/>
      </c>
    </row>
    <row r="491" spans="1:8" x14ac:dyDescent="0.25">
      <c r="A491" s="1">
        <v>41794</v>
      </c>
      <c r="B491" s="6">
        <f>cumulative!B491-cumulative!B490</f>
        <v>0</v>
      </c>
      <c r="C491" s="6">
        <f>(cumulative!C491-cumulative!C490)/10</f>
        <v>0</v>
      </c>
      <c r="D491" s="6">
        <f>(cumulative!D491-cumulative!D490)/10</f>
        <v>0</v>
      </c>
      <c r="E491" s="6">
        <f>(cumulative!E491-cumulative!E490)/10</f>
        <v>0</v>
      </c>
      <c r="F491" s="6">
        <f>(cumulative!F491-cumulative!F490)/10</f>
        <v>0</v>
      </c>
      <c r="G491" t="str">
        <f t="shared" si="14"/>
        <v/>
      </c>
      <c r="H491" t="str">
        <f t="shared" si="15"/>
        <v/>
      </c>
    </row>
    <row r="492" spans="1:8" x14ac:dyDescent="0.25">
      <c r="A492" s="1">
        <v>41795</v>
      </c>
      <c r="B492" s="6">
        <f>cumulative!B492-cumulative!B491</f>
        <v>0</v>
      </c>
      <c r="C492" s="6">
        <f>(cumulative!C492-cumulative!C491)/10</f>
        <v>0</v>
      </c>
      <c r="D492" s="6">
        <f>(cumulative!D492-cumulative!D491)/10</f>
        <v>0</v>
      </c>
      <c r="E492" s="6">
        <f>(cumulative!E492-cumulative!E491)/10</f>
        <v>0</v>
      </c>
      <c r="F492" s="6">
        <f>(cumulative!F492-cumulative!F491)/10</f>
        <v>0</v>
      </c>
      <c r="G492" t="str">
        <f t="shared" si="14"/>
        <v/>
      </c>
      <c r="H492" t="str">
        <f t="shared" si="15"/>
        <v/>
      </c>
    </row>
    <row r="493" spans="1:8" x14ac:dyDescent="0.25">
      <c r="A493" s="1">
        <v>41796</v>
      </c>
      <c r="B493" s="6">
        <f>cumulative!B493-cumulative!B492</f>
        <v>0</v>
      </c>
      <c r="C493" s="6">
        <f>(cumulative!C493-cumulative!C492)/10</f>
        <v>0</v>
      </c>
      <c r="D493" s="6">
        <f>(cumulative!D493-cumulative!D492)/10</f>
        <v>0</v>
      </c>
      <c r="E493" s="6">
        <f>(cumulative!E493-cumulative!E492)/10</f>
        <v>0</v>
      </c>
      <c r="F493" s="6">
        <f>(cumulative!F493-cumulative!F492)/10</f>
        <v>0</v>
      </c>
      <c r="G493" t="str">
        <f t="shared" si="14"/>
        <v/>
      </c>
      <c r="H493" t="str">
        <f t="shared" si="15"/>
        <v/>
      </c>
    </row>
    <row r="494" spans="1:8" x14ac:dyDescent="0.25">
      <c r="A494" s="1">
        <v>41797</v>
      </c>
      <c r="B494" s="6">
        <f>cumulative!B494-cumulative!B493</f>
        <v>0</v>
      </c>
      <c r="C494" s="6">
        <f>(cumulative!C494-cumulative!C493)/10</f>
        <v>0</v>
      </c>
      <c r="D494" s="6">
        <f>(cumulative!D494-cumulative!D493)/10</f>
        <v>0</v>
      </c>
      <c r="E494" s="6">
        <f>(cumulative!E494-cumulative!E493)/10</f>
        <v>0</v>
      </c>
      <c r="F494" s="6">
        <f>(cumulative!F494-cumulative!F493)/10</f>
        <v>0</v>
      </c>
      <c r="G494" t="str">
        <f t="shared" si="14"/>
        <v/>
      </c>
      <c r="H494" t="str">
        <f t="shared" si="15"/>
        <v/>
      </c>
    </row>
    <row r="495" spans="1:8" x14ac:dyDescent="0.25">
      <c r="A495" s="1">
        <v>41798</v>
      </c>
      <c r="B495" s="6">
        <f>cumulative!B495-cumulative!B494</f>
        <v>0</v>
      </c>
      <c r="C495" s="6">
        <f>(cumulative!C495-cumulative!C494)/10</f>
        <v>0</v>
      </c>
      <c r="D495" s="6">
        <f>(cumulative!D495-cumulative!D494)/10</f>
        <v>0</v>
      </c>
      <c r="E495" s="6">
        <f>(cumulative!E495-cumulative!E494)/10</f>
        <v>0</v>
      </c>
      <c r="F495" s="6">
        <f>(cumulative!F495-cumulative!F494)/10</f>
        <v>0</v>
      </c>
      <c r="G495" t="str">
        <f t="shared" si="14"/>
        <v/>
      </c>
      <c r="H495" t="str">
        <f t="shared" si="15"/>
        <v/>
      </c>
    </row>
    <row r="496" spans="1:8" x14ac:dyDescent="0.25">
      <c r="A496" s="1">
        <v>41799</v>
      </c>
      <c r="B496" s="6">
        <f>cumulative!B496-cumulative!B495</f>
        <v>0</v>
      </c>
      <c r="C496" s="6">
        <f>(cumulative!C496-cumulative!C495)/10</f>
        <v>0</v>
      </c>
      <c r="D496" s="6">
        <f>(cumulative!D496-cumulative!D495)/10</f>
        <v>0</v>
      </c>
      <c r="E496" s="6">
        <f>(cumulative!E496-cumulative!E495)/10</f>
        <v>0</v>
      </c>
      <c r="F496" s="6">
        <f>(cumulative!F496-cumulative!F495)/10</f>
        <v>0</v>
      </c>
      <c r="G496" t="str">
        <f t="shared" si="14"/>
        <v/>
      </c>
      <c r="H496" t="str">
        <f t="shared" si="15"/>
        <v/>
      </c>
    </row>
    <row r="497" spans="1:8" x14ac:dyDescent="0.25">
      <c r="A497" s="1">
        <v>41800</v>
      </c>
      <c r="B497" s="6">
        <f>cumulative!B497-cumulative!B496</f>
        <v>0</v>
      </c>
      <c r="C497" s="6">
        <f>(cumulative!C497-cumulative!C496)/10</f>
        <v>0</v>
      </c>
      <c r="D497" s="6">
        <f>(cumulative!D497-cumulative!D496)/10</f>
        <v>0</v>
      </c>
      <c r="E497" s="6">
        <f>(cumulative!E497-cumulative!E496)/10</f>
        <v>0</v>
      </c>
      <c r="F497" s="6">
        <f>(cumulative!F497-cumulative!F496)/10</f>
        <v>0</v>
      </c>
      <c r="G497" t="str">
        <f t="shared" si="14"/>
        <v/>
      </c>
      <c r="H497" t="str">
        <f t="shared" si="15"/>
        <v/>
      </c>
    </row>
    <row r="498" spans="1:8" x14ac:dyDescent="0.25">
      <c r="A498" s="1">
        <v>41801</v>
      </c>
      <c r="B498" s="6">
        <f>cumulative!B498-cumulative!B497</f>
        <v>0</v>
      </c>
      <c r="C498" s="6">
        <f>(cumulative!C498-cumulative!C497)/10</f>
        <v>0</v>
      </c>
      <c r="D498" s="6">
        <f>(cumulative!D498-cumulative!D497)/10</f>
        <v>0</v>
      </c>
      <c r="E498" s="6">
        <f>(cumulative!E498-cumulative!E497)/10</f>
        <v>0</v>
      </c>
      <c r="F498" s="6">
        <f>(cumulative!F498-cumulative!F497)/10</f>
        <v>0</v>
      </c>
      <c r="G498" t="str">
        <f t="shared" si="14"/>
        <v/>
      </c>
      <c r="H498" t="str">
        <f t="shared" si="15"/>
        <v/>
      </c>
    </row>
    <row r="499" spans="1:8" x14ac:dyDescent="0.25">
      <c r="A499" s="1">
        <v>41802</v>
      </c>
      <c r="B499" s="6">
        <f>cumulative!B499-cumulative!B498</f>
        <v>0</v>
      </c>
      <c r="C499" s="6">
        <f>(cumulative!C499-cumulative!C498)/10</f>
        <v>0</v>
      </c>
      <c r="D499" s="6">
        <f>(cumulative!D499-cumulative!D498)/10</f>
        <v>0</v>
      </c>
      <c r="E499" s="6">
        <f>(cumulative!E499-cumulative!E498)/10</f>
        <v>0</v>
      </c>
      <c r="F499" s="6">
        <f>(cumulative!F499-cumulative!F498)/10</f>
        <v>0</v>
      </c>
      <c r="G499" t="str">
        <f t="shared" si="14"/>
        <v/>
      </c>
      <c r="H499" t="str">
        <f t="shared" si="15"/>
        <v/>
      </c>
    </row>
    <row r="500" spans="1:8" x14ac:dyDescent="0.25">
      <c r="A500" s="1">
        <v>41803</v>
      </c>
      <c r="B500" s="6">
        <f>cumulative!B500-cumulative!B499</f>
        <v>0</v>
      </c>
      <c r="C500" s="6">
        <f>(cumulative!C500-cumulative!C499)/10</f>
        <v>0</v>
      </c>
      <c r="D500" s="6">
        <f>(cumulative!D500-cumulative!D499)/10</f>
        <v>0</v>
      </c>
      <c r="E500" s="6">
        <f>(cumulative!E500-cumulative!E499)/10</f>
        <v>0</v>
      </c>
      <c r="F500" s="6">
        <f>(cumulative!F500-cumulative!F499)/10</f>
        <v>0</v>
      </c>
      <c r="G500" t="str">
        <f t="shared" si="14"/>
        <v/>
      </c>
      <c r="H500" t="str">
        <f t="shared" si="15"/>
        <v/>
      </c>
    </row>
    <row r="501" spans="1:8" x14ac:dyDescent="0.25">
      <c r="A501" s="1">
        <v>41804</v>
      </c>
      <c r="B501" s="6">
        <f>cumulative!B501-cumulative!B500</f>
        <v>0</v>
      </c>
      <c r="C501" s="6">
        <f>(cumulative!C501-cumulative!C500)/10</f>
        <v>0</v>
      </c>
      <c r="D501" s="6">
        <f>(cumulative!D501-cumulative!D500)/10</f>
        <v>0</v>
      </c>
      <c r="E501" s="6">
        <f>(cumulative!E501-cumulative!E500)/10</f>
        <v>0</v>
      </c>
      <c r="F501" s="6">
        <f>(cumulative!F501-cumulative!F500)/10</f>
        <v>0</v>
      </c>
      <c r="G501" t="str">
        <f t="shared" si="14"/>
        <v/>
      </c>
      <c r="H501" t="str">
        <f t="shared" si="15"/>
        <v/>
      </c>
    </row>
    <row r="502" spans="1:8" x14ac:dyDescent="0.25">
      <c r="A502" s="1">
        <v>41805</v>
      </c>
      <c r="B502" s="6">
        <f>cumulative!B502-cumulative!B501</f>
        <v>0</v>
      </c>
      <c r="C502" s="6">
        <f>(cumulative!C502-cumulative!C501)/10</f>
        <v>0</v>
      </c>
      <c r="D502" s="6">
        <f>(cumulative!D502-cumulative!D501)/10</f>
        <v>0</v>
      </c>
      <c r="E502" s="6">
        <f>(cumulative!E502-cumulative!E501)/10</f>
        <v>0</v>
      </c>
      <c r="F502" s="6">
        <f>(cumulative!F502-cumulative!F501)/10</f>
        <v>0</v>
      </c>
      <c r="G502" t="str">
        <f t="shared" si="14"/>
        <v/>
      </c>
      <c r="H502" t="str">
        <f t="shared" si="15"/>
        <v/>
      </c>
    </row>
    <row r="503" spans="1:8" x14ac:dyDescent="0.25">
      <c r="A503" s="1">
        <v>41944</v>
      </c>
      <c r="B503" s="6">
        <f>cumulative!B503-cumulative!B502</f>
        <v>0</v>
      </c>
      <c r="C503" s="6">
        <f>(cumulative!C503-cumulative!C502)/10</f>
        <v>0</v>
      </c>
      <c r="D503" s="6">
        <f>(cumulative!D503-cumulative!D502)/10</f>
        <v>0</v>
      </c>
      <c r="E503" s="6">
        <f>(cumulative!E503-cumulative!E502)/10</f>
        <v>0</v>
      </c>
      <c r="F503" s="6">
        <f>(cumulative!F503-cumulative!F502)/10</f>
        <v>0</v>
      </c>
      <c r="G503" t="str">
        <f t="shared" si="14"/>
        <v/>
      </c>
      <c r="H503" t="str">
        <f t="shared" si="15"/>
        <v/>
      </c>
    </row>
    <row r="504" spans="1:8" x14ac:dyDescent="0.25">
      <c r="A504" s="1">
        <v>41945</v>
      </c>
      <c r="B504" s="6">
        <f>cumulative!B504-cumulative!B503</f>
        <v>0</v>
      </c>
      <c r="C504" s="6">
        <f>(cumulative!C504-cumulative!C503)/10</f>
        <v>0</v>
      </c>
      <c r="D504" s="6">
        <f>(cumulative!D504-cumulative!D503)/10</f>
        <v>0</v>
      </c>
      <c r="E504" s="6">
        <f>(cumulative!E504-cumulative!E503)/10</f>
        <v>0</v>
      </c>
      <c r="F504" s="6">
        <f>(cumulative!F504-cumulative!F503)/10</f>
        <v>0</v>
      </c>
      <c r="G504" t="str">
        <f t="shared" si="14"/>
        <v/>
      </c>
      <c r="H504" t="str">
        <f t="shared" si="15"/>
        <v/>
      </c>
    </row>
    <row r="505" spans="1:8" x14ac:dyDescent="0.25">
      <c r="A505" s="1">
        <v>41946</v>
      </c>
      <c r="B505" s="6">
        <f>cumulative!B505-cumulative!B504</f>
        <v>0</v>
      </c>
      <c r="C505" s="6">
        <f>(cumulative!C505-cumulative!C504)/10</f>
        <v>0</v>
      </c>
      <c r="D505" s="6">
        <f>(cumulative!D505-cumulative!D504)/10</f>
        <v>0</v>
      </c>
      <c r="E505" s="6">
        <f>(cumulative!E505-cumulative!E504)/10</f>
        <v>0</v>
      </c>
      <c r="F505" s="6">
        <f>(cumulative!F505-cumulative!F504)/10</f>
        <v>0</v>
      </c>
      <c r="G505" t="str">
        <f t="shared" si="14"/>
        <v/>
      </c>
      <c r="H505" t="str">
        <f t="shared" si="15"/>
        <v/>
      </c>
    </row>
    <row r="506" spans="1:8" x14ac:dyDescent="0.25">
      <c r="A506" s="1">
        <v>41947</v>
      </c>
      <c r="B506" s="6">
        <f>cumulative!B506-cumulative!B505</f>
        <v>0</v>
      </c>
      <c r="C506" s="6">
        <f>(cumulative!C506-cumulative!C505)/10</f>
        <v>0</v>
      </c>
      <c r="D506" s="6">
        <f>(cumulative!D506-cumulative!D505)/10</f>
        <v>0</v>
      </c>
      <c r="E506" s="6">
        <f>(cumulative!E506-cumulative!E505)/10</f>
        <v>0</v>
      </c>
      <c r="F506" s="6">
        <f>(cumulative!F506-cumulative!F505)/10</f>
        <v>0</v>
      </c>
      <c r="G506" t="str">
        <f t="shared" si="14"/>
        <v/>
      </c>
      <c r="H506" t="str">
        <f t="shared" si="15"/>
        <v/>
      </c>
    </row>
    <row r="507" spans="1:8" x14ac:dyDescent="0.25">
      <c r="A507" s="1">
        <v>41948</v>
      </c>
      <c r="B507" s="6">
        <f>cumulative!B507-cumulative!B506</f>
        <v>0</v>
      </c>
      <c r="C507" s="6">
        <f>(cumulative!C507-cumulative!C506)/10</f>
        <v>0</v>
      </c>
      <c r="D507" s="6">
        <f>(cumulative!D507-cumulative!D506)/10</f>
        <v>0</v>
      </c>
      <c r="E507" s="6">
        <f>(cumulative!E507-cumulative!E506)/10</f>
        <v>0</v>
      </c>
      <c r="F507" s="6">
        <f>(cumulative!F507-cumulative!F506)/10</f>
        <v>0</v>
      </c>
      <c r="G507" t="str">
        <f t="shared" si="14"/>
        <v/>
      </c>
      <c r="H507" t="str">
        <f t="shared" si="15"/>
        <v/>
      </c>
    </row>
    <row r="508" spans="1:8" x14ac:dyDescent="0.25">
      <c r="A508" s="1">
        <v>41949</v>
      </c>
      <c r="B508" s="6">
        <f>cumulative!B508-cumulative!B507</f>
        <v>0</v>
      </c>
      <c r="C508" s="6">
        <f>(cumulative!C508-cumulative!C507)/10</f>
        <v>0</v>
      </c>
      <c r="D508" s="6">
        <f>(cumulative!D508-cumulative!D507)/10</f>
        <v>0</v>
      </c>
      <c r="E508" s="6">
        <f>(cumulative!E508-cumulative!E507)/10</f>
        <v>0</v>
      </c>
      <c r="F508" s="6">
        <f>(cumulative!F508-cumulative!F507)/10</f>
        <v>0</v>
      </c>
      <c r="G508" t="str">
        <f t="shared" si="14"/>
        <v/>
      </c>
      <c r="H508" t="str">
        <f t="shared" si="15"/>
        <v/>
      </c>
    </row>
    <row r="509" spans="1:8" x14ac:dyDescent="0.25">
      <c r="A509" s="1">
        <v>41950</v>
      </c>
      <c r="B509" s="6">
        <f>cumulative!B509-cumulative!B508</f>
        <v>0</v>
      </c>
      <c r="C509" s="6">
        <f>(cumulative!C509-cumulative!C508)/10</f>
        <v>0</v>
      </c>
      <c r="D509" s="6">
        <f>(cumulative!D509-cumulative!D508)/10</f>
        <v>0</v>
      </c>
      <c r="E509" s="6">
        <f>(cumulative!E509-cumulative!E508)/10</f>
        <v>0</v>
      </c>
      <c r="F509" s="6">
        <f>(cumulative!F509-cumulative!F508)/10</f>
        <v>0</v>
      </c>
      <c r="G509" t="str">
        <f t="shared" si="14"/>
        <v/>
      </c>
      <c r="H509" t="str">
        <f t="shared" si="15"/>
        <v/>
      </c>
    </row>
    <row r="510" spans="1:8" x14ac:dyDescent="0.25">
      <c r="A510" s="1">
        <v>41951</v>
      </c>
      <c r="B510" s="6">
        <f>cumulative!B510-cumulative!B509</f>
        <v>0</v>
      </c>
      <c r="C510" s="6">
        <f>(cumulative!C510-cumulative!C509)/10</f>
        <v>0</v>
      </c>
      <c r="D510" s="6">
        <f>(cumulative!D510-cumulative!D509)/10</f>
        <v>0</v>
      </c>
      <c r="E510" s="6">
        <f>(cumulative!E510-cumulative!E509)/10</f>
        <v>0</v>
      </c>
      <c r="F510" s="6">
        <f>(cumulative!F510-cumulative!F509)/10</f>
        <v>0</v>
      </c>
      <c r="G510" t="str">
        <f t="shared" si="14"/>
        <v/>
      </c>
      <c r="H510" t="str">
        <f t="shared" si="15"/>
        <v/>
      </c>
    </row>
    <row r="511" spans="1:8" x14ac:dyDescent="0.25">
      <c r="A511" s="1">
        <v>41952</v>
      </c>
      <c r="B511" s="6">
        <f>cumulative!B511-cumulative!B510</f>
        <v>0</v>
      </c>
      <c r="C511" s="6">
        <f>(cumulative!C511-cumulative!C510)/10</f>
        <v>0</v>
      </c>
      <c r="D511" s="6">
        <f>(cumulative!D511-cumulative!D510)/10</f>
        <v>0</v>
      </c>
      <c r="E511" s="6">
        <f>(cumulative!E511-cumulative!E510)/10</f>
        <v>0</v>
      </c>
      <c r="F511" s="6">
        <f>(cumulative!F511-cumulative!F510)/10</f>
        <v>0</v>
      </c>
      <c r="G511" t="str">
        <f t="shared" si="14"/>
        <v/>
      </c>
      <c r="H511" t="str">
        <f t="shared" si="15"/>
        <v/>
      </c>
    </row>
    <row r="512" spans="1:8" x14ac:dyDescent="0.25">
      <c r="A512" s="1">
        <v>41953</v>
      </c>
      <c r="B512" s="6">
        <f>cumulative!B512-cumulative!B511</f>
        <v>0</v>
      </c>
      <c r="C512" s="6">
        <f>(cumulative!C512-cumulative!C511)/10</f>
        <v>0</v>
      </c>
      <c r="D512" s="6">
        <f>(cumulative!D512-cumulative!D511)/10</f>
        <v>0</v>
      </c>
      <c r="E512" s="6">
        <f>(cumulative!E512-cumulative!E511)/10</f>
        <v>0</v>
      </c>
      <c r="F512" s="6">
        <f>(cumulative!F512-cumulative!F511)/10</f>
        <v>0</v>
      </c>
      <c r="G512" t="str">
        <f t="shared" si="14"/>
        <v/>
      </c>
      <c r="H512" t="str">
        <f t="shared" si="15"/>
        <v/>
      </c>
    </row>
    <row r="513" spans="1:8" x14ac:dyDescent="0.25">
      <c r="A513" s="1">
        <v>41954</v>
      </c>
      <c r="B513" s="6">
        <f>cumulative!B513-cumulative!B512</f>
        <v>0</v>
      </c>
      <c r="C513" s="6">
        <f>(cumulative!C513-cumulative!C512)/10</f>
        <v>0</v>
      </c>
      <c r="D513" s="6">
        <f>(cumulative!D513-cumulative!D512)/10</f>
        <v>0</v>
      </c>
      <c r="E513" s="6">
        <f>(cumulative!E513-cumulative!E512)/10</f>
        <v>0</v>
      </c>
      <c r="F513" s="6">
        <f>(cumulative!F513-cumulative!F512)/10</f>
        <v>0</v>
      </c>
      <c r="G513" t="str">
        <f t="shared" si="14"/>
        <v/>
      </c>
      <c r="H513" t="str">
        <f t="shared" si="15"/>
        <v/>
      </c>
    </row>
    <row r="514" spans="1:8" x14ac:dyDescent="0.25">
      <c r="A514" s="1">
        <v>41955</v>
      </c>
      <c r="B514" s="6">
        <f>cumulative!B514-cumulative!B513</f>
        <v>0</v>
      </c>
      <c r="C514" s="6">
        <f>(cumulative!C514-cumulative!C513)/10</f>
        <v>0</v>
      </c>
      <c r="D514" s="6">
        <f>(cumulative!D514-cumulative!D513)/10</f>
        <v>0</v>
      </c>
      <c r="E514" s="6">
        <f>(cumulative!E514-cumulative!E513)/10</f>
        <v>0</v>
      </c>
      <c r="F514" s="6">
        <f>(cumulative!F514-cumulative!F513)/10</f>
        <v>0</v>
      </c>
      <c r="G514" t="str">
        <f t="shared" si="14"/>
        <v/>
      </c>
      <c r="H514" t="str">
        <f t="shared" si="15"/>
        <v/>
      </c>
    </row>
    <row r="515" spans="1:8" x14ac:dyDescent="0.25">
      <c r="A515" s="1">
        <v>41956</v>
      </c>
      <c r="B515" s="6">
        <f>cumulative!B515-cumulative!B514</f>
        <v>0</v>
      </c>
      <c r="C515" s="6">
        <f>(cumulative!C515-cumulative!C514)/10</f>
        <v>0</v>
      </c>
      <c r="D515" s="6">
        <f>(cumulative!D515-cumulative!D514)/10</f>
        <v>0</v>
      </c>
      <c r="E515" s="6">
        <f>(cumulative!E515-cumulative!E514)/10</f>
        <v>0</v>
      </c>
      <c r="F515" s="6">
        <f>(cumulative!F515-cumulative!F514)/10</f>
        <v>0</v>
      </c>
      <c r="G515" t="str">
        <f t="shared" ref="G515:G578" si="16">IFERROR(F515*1000/B515,"")</f>
        <v/>
      </c>
      <c r="H515" t="str">
        <f t="shared" ref="H515:H578" si="17">IFERROR(D515/F515,"")</f>
        <v/>
      </c>
    </row>
    <row r="516" spans="1:8" x14ac:dyDescent="0.25">
      <c r="A516" s="1">
        <v>41957</v>
      </c>
      <c r="B516" s="6">
        <f>cumulative!B516-cumulative!B515</f>
        <v>0</v>
      </c>
      <c r="C516" s="6">
        <f>(cumulative!C516-cumulative!C515)/10</f>
        <v>0</v>
      </c>
      <c r="D516" s="6">
        <f>(cumulative!D516-cumulative!D515)/10</f>
        <v>0</v>
      </c>
      <c r="E516" s="6">
        <f>(cumulative!E516-cumulative!E515)/10</f>
        <v>0</v>
      </c>
      <c r="F516" s="6">
        <f>(cumulative!F516-cumulative!F515)/10</f>
        <v>0</v>
      </c>
      <c r="G516" t="str">
        <f t="shared" si="16"/>
        <v/>
      </c>
      <c r="H516" t="str">
        <f t="shared" si="17"/>
        <v/>
      </c>
    </row>
    <row r="517" spans="1:8" x14ac:dyDescent="0.25">
      <c r="A517" s="1">
        <v>41958</v>
      </c>
      <c r="B517" s="6">
        <f>cumulative!B517-cumulative!B516</f>
        <v>0</v>
      </c>
      <c r="C517" s="6">
        <f>(cumulative!C517-cumulative!C516)/10</f>
        <v>0</v>
      </c>
      <c r="D517" s="6">
        <f>(cumulative!D517-cumulative!D516)/10</f>
        <v>0</v>
      </c>
      <c r="E517" s="6">
        <f>(cumulative!E517-cumulative!E516)/10</f>
        <v>0</v>
      </c>
      <c r="F517" s="6">
        <f>(cumulative!F517-cumulative!F516)/10</f>
        <v>0</v>
      </c>
      <c r="G517" t="str">
        <f t="shared" si="16"/>
        <v/>
      </c>
      <c r="H517" t="str">
        <f t="shared" si="17"/>
        <v/>
      </c>
    </row>
    <row r="518" spans="1:8" x14ac:dyDescent="0.25">
      <c r="A518" s="2">
        <v>41959</v>
      </c>
      <c r="B518" s="6">
        <f>cumulative!B518-cumulative!B517</f>
        <v>0</v>
      </c>
      <c r="C518" s="6">
        <f>(cumulative!C518-cumulative!C517)/10</f>
        <v>0</v>
      </c>
      <c r="D518" s="6">
        <f>(cumulative!D518-cumulative!D517)/10</f>
        <v>0</v>
      </c>
      <c r="E518" s="6">
        <f>(cumulative!E518-cumulative!E517)/10</f>
        <v>0</v>
      </c>
      <c r="F518" s="6">
        <f>(cumulative!F518-cumulative!F517)/10</f>
        <v>0</v>
      </c>
      <c r="G518" t="str">
        <f t="shared" si="16"/>
        <v/>
      </c>
      <c r="H518" t="str">
        <f t="shared" si="17"/>
        <v/>
      </c>
    </row>
    <row r="519" spans="1:8" x14ac:dyDescent="0.25">
      <c r="A519" s="1">
        <v>41960</v>
      </c>
      <c r="B519" s="6">
        <f>cumulative!B519-cumulative!B518</f>
        <v>0</v>
      </c>
      <c r="C519" s="6">
        <f>(cumulative!C519-cumulative!C518)/10</f>
        <v>0</v>
      </c>
      <c r="D519" s="6">
        <f>(cumulative!D519-cumulative!D518)/10</f>
        <v>0</v>
      </c>
      <c r="E519" s="6">
        <f>(cumulative!E519-cumulative!E518)/10</f>
        <v>0</v>
      </c>
      <c r="F519" s="6">
        <f>(cumulative!F519-cumulative!F518)/10</f>
        <v>0</v>
      </c>
      <c r="G519" t="str">
        <f t="shared" si="16"/>
        <v/>
      </c>
      <c r="H519" t="str">
        <f t="shared" si="17"/>
        <v/>
      </c>
    </row>
    <row r="520" spans="1:8" x14ac:dyDescent="0.25">
      <c r="A520" s="1">
        <v>41961</v>
      </c>
      <c r="B520" s="6">
        <f>cumulative!B520-cumulative!B519</f>
        <v>0</v>
      </c>
      <c r="C520" s="6">
        <f>(cumulative!C520-cumulative!C519)/10</f>
        <v>0</v>
      </c>
      <c r="D520" s="6">
        <f>(cumulative!D520-cumulative!D519)/10</f>
        <v>0</v>
      </c>
      <c r="E520" s="6">
        <f>(cumulative!E520-cumulative!E519)/10</f>
        <v>0</v>
      </c>
      <c r="F520" s="6">
        <f>(cumulative!F520-cumulative!F519)/10</f>
        <v>0</v>
      </c>
      <c r="G520" t="str">
        <f t="shared" si="16"/>
        <v/>
      </c>
      <c r="H520" t="str">
        <f t="shared" si="17"/>
        <v/>
      </c>
    </row>
    <row r="521" spans="1:8" x14ac:dyDescent="0.25">
      <c r="A521" s="1">
        <v>41962</v>
      </c>
      <c r="B521" s="6">
        <f>cumulative!B521-cumulative!B520</f>
        <v>0</v>
      </c>
      <c r="C521" s="6">
        <f>(cumulative!C521-cumulative!C520)/10</f>
        <v>0</v>
      </c>
      <c r="D521" s="6">
        <f>(cumulative!D521-cumulative!D520)/10</f>
        <v>0</v>
      </c>
      <c r="E521" s="6">
        <f>(cumulative!E521-cumulative!E520)/10</f>
        <v>0</v>
      </c>
      <c r="F521" s="6">
        <f>(cumulative!F521-cumulative!F520)/10</f>
        <v>0</v>
      </c>
      <c r="G521" t="str">
        <f t="shared" si="16"/>
        <v/>
      </c>
      <c r="H521" t="str">
        <f t="shared" si="17"/>
        <v/>
      </c>
    </row>
    <row r="522" spans="1:8" x14ac:dyDescent="0.25">
      <c r="A522" s="1">
        <v>41963</v>
      </c>
      <c r="B522" s="6">
        <f>cumulative!B522-cumulative!B521</f>
        <v>0</v>
      </c>
      <c r="C522" s="6">
        <f>(cumulative!C522-cumulative!C521)/10</f>
        <v>0</v>
      </c>
      <c r="D522" s="6">
        <f>(cumulative!D522-cumulative!D521)/10</f>
        <v>0</v>
      </c>
      <c r="E522" s="6">
        <f>(cumulative!E522-cumulative!E521)/10</f>
        <v>0</v>
      </c>
      <c r="F522" s="6">
        <f>(cumulative!F522-cumulative!F521)/10</f>
        <v>0</v>
      </c>
      <c r="G522" t="str">
        <f t="shared" si="16"/>
        <v/>
      </c>
      <c r="H522" t="str">
        <f t="shared" si="17"/>
        <v/>
      </c>
    </row>
    <row r="523" spans="1:8" x14ac:dyDescent="0.25">
      <c r="A523" s="1">
        <v>41964</v>
      </c>
      <c r="B523" s="6">
        <f>cumulative!B523-cumulative!B522</f>
        <v>0</v>
      </c>
      <c r="C523" s="6">
        <f>(cumulative!C523-cumulative!C522)/10</f>
        <v>0</v>
      </c>
      <c r="D523" s="6">
        <f>(cumulative!D523-cumulative!D522)/10</f>
        <v>0</v>
      </c>
      <c r="E523" s="6">
        <f>(cumulative!E523-cumulative!E522)/10</f>
        <v>0</v>
      </c>
      <c r="F523" s="6">
        <f>(cumulative!F523-cumulative!F522)/10</f>
        <v>0</v>
      </c>
      <c r="G523" t="str">
        <f t="shared" si="16"/>
        <v/>
      </c>
      <c r="H523" t="str">
        <f t="shared" si="17"/>
        <v/>
      </c>
    </row>
    <row r="524" spans="1:8" x14ac:dyDescent="0.25">
      <c r="A524" s="1">
        <v>41965</v>
      </c>
      <c r="B524" s="6">
        <f>cumulative!B524-cumulative!B523</f>
        <v>0</v>
      </c>
      <c r="C524" s="6">
        <f>(cumulative!C524-cumulative!C523)/10</f>
        <v>0</v>
      </c>
      <c r="D524" s="6">
        <f>(cumulative!D524-cumulative!D523)/10</f>
        <v>0</v>
      </c>
      <c r="E524" s="6">
        <f>(cumulative!E524-cumulative!E523)/10</f>
        <v>0</v>
      </c>
      <c r="F524" s="6">
        <f>(cumulative!F524-cumulative!F523)/10</f>
        <v>0</v>
      </c>
      <c r="G524" t="str">
        <f t="shared" si="16"/>
        <v/>
      </c>
      <c r="H524" t="str">
        <f t="shared" si="17"/>
        <v/>
      </c>
    </row>
    <row r="525" spans="1:8" x14ac:dyDescent="0.25">
      <c r="A525" s="1">
        <v>41966</v>
      </c>
      <c r="B525" s="6">
        <f>cumulative!B525-cumulative!B524</f>
        <v>0</v>
      </c>
      <c r="C525" s="6">
        <f>(cumulative!C525-cumulative!C524)/10</f>
        <v>0</v>
      </c>
      <c r="D525" s="6">
        <f>(cumulative!D525-cumulative!D524)/10</f>
        <v>0</v>
      </c>
      <c r="E525" s="6">
        <f>(cumulative!E525-cumulative!E524)/10</f>
        <v>0</v>
      </c>
      <c r="F525" s="6">
        <f>(cumulative!F525-cumulative!F524)/10</f>
        <v>0</v>
      </c>
      <c r="G525" t="str">
        <f t="shared" si="16"/>
        <v/>
      </c>
      <c r="H525" t="str">
        <f t="shared" si="17"/>
        <v/>
      </c>
    </row>
    <row r="526" spans="1:8" x14ac:dyDescent="0.25">
      <c r="A526" s="1">
        <v>41967</v>
      </c>
      <c r="B526" s="6">
        <f>cumulative!B526-cumulative!B525</f>
        <v>0</v>
      </c>
      <c r="C526" s="6">
        <f>(cumulative!C526-cumulative!C525)/10</f>
        <v>0</v>
      </c>
      <c r="D526" s="6">
        <f>(cumulative!D526-cumulative!D525)/10</f>
        <v>0</v>
      </c>
      <c r="E526" s="6">
        <f>(cumulative!E526-cumulative!E525)/10</f>
        <v>0</v>
      </c>
      <c r="F526" s="6">
        <f>(cumulative!F526-cumulative!F525)/10</f>
        <v>0</v>
      </c>
      <c r="G526" t="str">
        <f t="shared" si="16"/>
        <v/>
      </c>
      <c r="H526" t="str">
        <f t="shared" si="17"/>
        <v/>
      </c>
    </row>
    <row r="527" spans="1:8" x14ac:dyDescent="0.25">
      <c r="A527" s="1">
        <v>41968</v>
      </c>
      <c r="B527" s="6">
        <f>cumulative!B527-cumulative!B526</f>
        <v>0</v>
      </c>
      <c r="C527" s="6">
        <f>(cumulative!C527-cumulative!C526)/10</f>
        <v>0</v>
      </c>
      <c r="D527" s="6">
        <f>(cumulative!D527-cumulative!D526)/10</f>
        <v>0</v>
      </c>
      <c r="E527" s="6">
        <f>(cumulative!E527-cumulative!E526)/10</f>
        <v>0</v>
      </c>
      <c r="F527" s="6">
        <f>(cumulative!F527-cumulative!F526)/10</f>
        <v>0</v>
      </c>
      <c r="G527" t="str">
        <f t="shared" si="16"/>
        <v/>
      </c>
      <c r="H527" t="str">
        <f t="shared" si="17"/>
        <v/>
      </c>
    </row>
    <row r="528" spans="1:8" x14ac:dyDescent="0.25">
      <c r="A528" s="1">
        <v>41969</v>
      </c>
      <c r="B528" s="6">
        <f>cumulative!B528-cumulative!B527</f>
        <v>0</v>
      </c>
      <c r="C528" s="6">
        <f>(cumulative!C528-cumulative!C527)/10</f>
        <v>0</v>
      </c>
      <c r="D528" s="6">
        <f>(cumulative!D528-cumulative!D527)/10</f>
        <v>0</v>
      </c>
      <c r="E528" s="6">
        <f>(cumulative!E528-cumulative!E527)/10</f>
        <v>0</v>
      </c>
      <c r="F528" s="6">
        <f>(cumulative!F528-cumulative!F527)/10</f>
        <v>0</v>
      </c>
      <c r="G528" t="str">
        <f t="shared" si="16"/>
        <v/>
      </c>
      <c r="H528" t="str">
        <f t="shared" si="17"/>
        <v/>
      </c>
    </row>
    <row r="529" spans="1:8" x14ac:dyDescent="0.25">
      <c r="A529" s="1">
        <v>41970</v>
      </c>
      <c r="B529" s="6">
        <f>cumulative!B529-cumulative!B528</f>
        <v>0</v>
      </c>
      <c r="C529" s="6">
        <f>(cumulative!C529-cumulative!C528)/10</f>
        <v>0</v>
      </c>
      <c r="D529" s="6">
        <f>(cumulative!D529-cumulative!D528)/10</f>
        <v>0</v>
      </c>
      <c r="E529" s="6">
        <f>(cumulative!E529-cumulative!E528)/10</f>
        <v>0</v>
      </c>
      <c r="F529" s="6">
        <f>(cumulative!F529-cumulative!F528)/10</f>
        <v>0</v>
      </c>
      <c r="G529" t="str">
        <f t="shared" si="16"/>
        <v/>
      </c>
      <c r="H529" t="str">
        <f t="shared" si="17"/>
        <v/>
      </c>
    </row>
    <row r="530" spans="1:8" x14ac:dyDescent="0.25">
      <c r="A530" s="1">
        <v>41971</v>
      </c>
      <c r="B530" s="6">
        <f>cumulative!B530-cumulative!B529</f>
        <v>0</v>
      </c>
      <c r="C530" s="6">
        <f>(cumulative!C530-cumulative!C529)/10</f>
        <v>0</v>
      </c>
      <c r="D530" s="6">
        <f>(cumulative!D530-cumulative!D529)/10</f>
        <v>0</v>
      </c>
      <c r="E530" s="6">
        <f>(cumulative!E530-cumulative!E529)/10</f>
        <v>0</v>
      </c>
      <c r="F530" s="6">
        <f>(cumulative!F530-cumulative!F529)/10</f>
        <v>0</v>
      </c>
      <c r="G530" t="str">
        <f t="shared" si="16"/>
        <v/>
      </c>
      <c r="H530" t="str">
        <f t="shared" si="17"/>
        <v/>
      </c>
    </row>
    <row r="531" spans="1:8" x14ac:dyDescent="0.25">
      <c r="A531" s="1">
        <v>41972</v>
      </c>
      <c r="B531" s="6">
        <f>cumulative!B531-cumulative!B530</f>
        <v>0</v>
      </c>
      <c r="C531" s="6">
        <f>(cumulative!C531-cumulative!C530)/10</f>
        <v>0</v>
      </c>
      <c r="D531" s="6">
        <f>(cumulative!D531-cumulative!D530)/10</f>
        <v>0</v>
      </c>
      <c r="E531" s="6">
        <f>(cumulative!E531-cumulative!E530)/10</f>
        <v>0</v>
      </c>
      <c r="F531" s="6">
        <f>(cumulative!F531-cumulative!F530)/10</f>
        <v>0</v>
      </c>
      <c r="G531" t="str">
        <f t="shared" si="16"/>
        <v/>
      </c>
      <c r="H531" t="str">
        <f t="shared" si="17"/>
        <v/>
      </c>
    </row>
    <row r="532" spans="1:8" x14ac:dyDescent="0.25">
      <c r="A532" s="1">
        <v>41973</v>
      </c>
      <c r="B532" s="6">
        <f>cumulative!B532-cumulative!B531</f>
        <v>0</v>
      </c>
      <c r="C532" s="6">
        <f>(cumulative!C532-cumulative!C531)/10</f>
        <v>0</v>
      </c>
      <c r="D532" s="6">
        <f>(cumulative!D532-cumulative!D531)/10</f>
        <v>0</v>
      </c>
      <c r="E532" s="6">
        <f>(cumulative!E532-cumulative!E531)/10</f>
        <v>0</v>
      </c>
      <c r="F532" s="6">
        <f>(cumulative!F532-cumulative!F531)/10</f>
        <v>0</v>
      </c>
      <c r="G532" t="str">
        <f t="shared" si="16"/>
        <v/>
      </c>
      <c r="H532" t="str">
        <f t="shared" si="17"/>
        <v/>
      </c>
    </row>
    <row r="533" spans="1:8" x14ac:dyDescent="0.25">
      <c r="A533" s="1">
        <v>41974</v>
      </c>
      <c r="B533" s="6">
        <f>cumulative!B533-cumulative!B532</f>
        <v>98132.650000000023</v>
      </c>
      <c r="C533" s="6">
        <f>(cumulative!C533-cumulative!C532)/10</f>
        <v>0</v>
      </c>
      <c r="D533" s="6">
        <f>(cumulative!D533-cumulative!D532)/10</f>
        <v>671.79</v>
      </c>
      <c r="E533" s="6">
        <f>(cumulative!E533-cumulative!E532)/10</f>
        <v>0</v>
      </c>
      <c r="F533" s="6">
        <f>(cumulative!F533-cumulative!F532)/10</f>
        <v>671.79</v>
      </c>
      <c r="G533">
        <f t="shared" si="16"/>
        <v>6.8457338103067613</v>
      </c>
      <c r="H533">
        <f t="shared" si="17"/>
        <v>1</v>
      </c>
    </row>
    <row r="534" spans="1:8" x14ac:dyDescent="0.25">
      <c r="A534" s="1">
        <v>41975</v>
      </c>
      <c r="B534" s="6">
        <f>cumulative!B534-cumulative!B533</f>
        <v>191684.21499999997</v>
      </c>
      <c r="C534" s="6">
        <f>(cumulative!C534-cumulative!C533)/10</f>
        <v>119</v>
      </c>
      <c r="D534" s="6">
        <f>(cumulative!D534-cumulative!D533)/10</f>
        <v>4702.2939999999999</v>
      </c>
      <c r="E534" s="6">
        <f>(cumulative!E534-cumulative!E533)/10</f>
        <v>0</v>
      </c>
      <c r="F534" s="6">
        <f>(cumulative!F534-cumulative!F533)/10</f>
        <v>4821.2939999999999</v>
      </c>
      <c r="G534">
        <f t="shared" si="16"/>
        <v>25.152274536533959</v>
      </c>
      <c r="H534">
        <f t="shared" si="17"/>
        <v>0.97531782961171831</v>
      </c>
    </row>
    <row r="535" spans="1:8" x14ac:dyDescent="0.25">
      <c r="A535" s="1">
        <v>41976</v>
      </c>
      <c r="B535" s="6">
        <f>cumulative!B535-cumulative!B534</f>
        <v>258673.51500000001</v>
      </c>
      <c r="C535" s="6">
        <f>(cumulative!C535-cumulative!C534)/10</f>
        <v>1300.95</v>
      </c>
      <c r="D535" s="6">
        <f>(cumulative!D535-cumulative!D534)/10</f>
        <v>11179.387999999997</v>
      </c>
      <c r="E535" s="6">
        <f>(cumulative!E535-cumulative!E534)/10</f>
        <v>0</v>
      </c>
      <c r="F535" s="6">
        <f>(cumulative!F535-cumulative!F534)/10</f>
        <v>12480.337999999998</v>
      </c>
      <c r="G535">
        <f t="shared" si="16"/>
        <v>48.24745200528163</v>
      </c>
      <c r="H535">
        <f t="shared" si="17"/>
        <v>0.89576003470418819</v>
      </c>
    </row>
    <row r="536" spans="1:8" x14ac:dyDescent="0.25">
      <c r="A536" s="1">
        <v>41977</v>
      </c>
      <c r="B536" s="6">
        <f>cumulative!B536-cumulative!B535</f>
        <v>347347.68499999994</v>
      </c>
      <c r="C536" s="6">
        <f>(cumulative!C536-cumulative!C535)/10</f>
        <v>1883.2</v>
      </c>
      <c r="D536" s="6">
        <f>(cumulative!D536-cumulative!D535)/10</f>
        <v>18149.399000000005</v>
      </c>
      <c r="E536" s="6">
        <f>(cumulative!E536-cumulative!E535)/10</f>
        <v>0</v>
      </c>
      <c r="F536" s="6">
        <f>(cumulative!F536-cumulative!F535)/10</f>
        <v>20032.599000000006</v>
      </c>
      <c r="G536">
        <f t="shared" si="16"/>
        <v>57.673045956819927</v>
      </c>
      <c r="H536">
        <f t="shared" si="17"/>
        <v>0.90599322634072588</v>
      </c>
    </row>
    <row r="537" spans="1:8" x14ac:dyDescent="0.25">
      <c r="A537" s="1">
        <v>41978</v>
      </c>
      <c r="B537" s="6">
        <f>cumulative!B537-cumulative!B536</f>
        <v>366951.78499999992</v>
      </c>
      <c r="C537" s="6">
        <f>(cumulative!C537-cumulative!C536)/10</f>
        <v>2943.16</v>
      </c>
      <c r="D537" s="6">
        <f>(cumulative!D537-cumulative!D536)/10</f>
        <v>22363.798999999992</v>
      </c>
      <c r="E537" s="6">
        <f>(cumulative!E537-cumulative!E536)/10</f>
        <v>0</v>
      </c>
      <c r="F537" s="6">
        <f>(cumulative!F537-cumulative!F536)/10</f>
        <v>25306.958999999992</v>
      </c>
      <c r="G537">
        <f t="shared" si="16"/>
        <v>68.965351946714193</v>
      </c>
      <c r="H537">
        <f t="shared" si="17"/>
        <v>0.88370155418515517</v>
      </c>
    </row>
    <row r="538" spans="1:8" x14ac:dyDescent="0.25">
      <c r="A538" s="1">
        <v>41979</v>
      </c>
      <c r="B538" s="6">
        <f>cumulative!B538-cumulative!B537</f>
        <v>430997.43999999994</v>
      </c>
      <c r="C538" s="6">
        <f>(cumulative!C538-cumulative!C537)/10</f>
        <v>4116.8000000000011</v>
      </c>
      <c r="D538" s="6">
        <f>(cumulative!D538-cumulative!D537)/10</f>
        <v>27077.992000000006</v>
      </c>
      <c r="E538" s="6">
        <f>(cumulative!E538-cumulative!E537)/10</f>
        <v>1</v>
      </c>
      <c r="F538" s="6">
        <f>(cumulative!F538-cumulative!F537)/10</f>
        <v>31195.792000000005</v>
      </c>
      <c r="G538">
        <f t="shared" si="16"/>
        <v>72.38045775863543</v>
      </c>
      <c r="H538">
        <f t="shared" si="17"/>
        <v>0.8680014278848891</v>
      </c>
    </row>
    <row r="539" spans="1:8" x14ac:dyDescent="0.25">
      <c r="A539" s="1">
        <v>41980</v>
      </c>
      <c r="B539" s="6">
        <f>cumulative!B539-cumulative!B538</f>
        <v>448972.68500000029</v>
      </c>
      <c r="C539" s="6">
        <f>(cumulative!C539-cumulative!C538)/10</f>
        <v>3778.05</v>
      </c>
      <c r="D539" s="6">
        <f>(cumulative!D539-cumulative!D538)/10</f>
        <v>33092.126999999993</v>
      </c>
      <c r="E539" s="6">
        <f>(cumulative!E539-cumulative!E538)/10</f>
        <v>0</v>
      </c>
      <c r="F539" s="6">
        <f>(cumulative!F539-cumulative!F538)/10</f>
        <v>36870.176999999981</v>
      </c>
      <c r="G539">
        <f t="shared" si="16"/>
        <v>82.121202985878668</v>
      </c>
      <c r="H539">
        <f t="shared" si="17"/>
        <v>0.89753100452975887</v>
      </c>
    </row>
    <row r="540" spans="1:8" x14ac:dyDescent="0.25">
      <c r="A540" s="1">
        <v>41981</v>
      </c>
      <c r="B540" s="6">
        <f>cumulative!B540-cumulative!B539</f>
        <v>476796.14000000013</v>
      </c>
      <c r="C540" s="6">
        <f>(cumulative!C540-cumulative!C539)/10</f>
        <v>4539.1799999999985</v>
      </c>
      <c r="D540" s="6">
        <f>(cumulative!D540-cumulative!D539)/10</f>
        <v>35052.013000000035</v>
      </c>
      <c r="E540" s="6">
        <f>(cumulative!E540-cumulative!E539)/10</f>
        <v>0</v>
      </c>
      <c r="F540" s="6">
        <f>(cumulative!F540-cumulative!F539)/10</f>
        <v>39591.193000000043</v>
      </c>
      <c r="G540">
        <f t="shared" si="16"/>
        <v>83.035892446612579</v>
      </c>
      <c r="H540">
        <f t="shared" si="17"/>
        <v>0.88534874410073972</v>
      </c>
    </row>
    <row r="541" spans="1:8" x14ac:dyDescent="0.25">
      <c r="A541" s="1">
        <v>41982</v>
      </c>
      <c r="B541" s="6">
        <f>cumulative!B541-cumulative!B540</f>
        <v>515294.52499999944</v>
      </c>
      <c r="C541" s="6">
        <f>(cumulative!C541-cumulative!C540)/10</f>
        <v>4587</v>
      </c>
      <c r="D541" s="6">
        <f>(cumulative!D541-cumulative!D540)/10</f>
        <v>30919.933999999987</v>
      </c>
      <c r="E541" s="6">
        <f>(cumulative!E541-cumulative!E540)/10</f>
        <v>0</v>
      </c>
      <c r="F541" s="6">
        <f>(cumulative!F541-cumulative!F540)/10</f>
        <v>35506.934000000008</v>
      </c>
      <c r="G541">
        <f t="shared" si="16"/>
        <v>68.9060959846217</v>
      </c>
      <c r="H541">
        <f t="shared" si="17"/>
        <v>0.87081396552008627</v>
      </c>
    </row>
    <row r="542" spans="1:8" x14ac:dyDescent="0.25">
      <c r="A542" s="1">
        <v>41983</v>
      </c>
      <c r="B542" s="6">
        <f>cumulative!B542-cumulative!B541</f>
        <v>590584.11500000069</v>
      </c>
      <c r="C542" s="6">
        <f>(cumulative!C542-cumulative!C541)/10</f>
        <v>5386.3930000000018</v>
      </c>
      <c r="D542" s="6">
        <f>(cumulative!D542-cumulative!D541)/10</f>
        <v>41088.819999999949</v>
      </c>
      <c r="E542" s="6">
        <f>(cumulative!E542-cumulative!E541)/10</f>
        <v>0</v>
      </c>
      <c r="F542" s="6">
        <f>(cumulative!F542-cumulative!F541)/10</f>
        <v>46475.212999999945</v>
      </c>
      <c r="G542">
        <f t="shared" si="16"/>
        <v>78.693638754574181</v>
      </c>
      <c r="H542">
        <f t="shared" si="17"/>
        <v>0.88410181143225741</v>
      </c>
    </row>
    <row r="543" spans="1:8" x14ac:dyDescent="0.25">
      <c r="A543" s="1">
        <v>41984</v>
      </c>
      <c r="B543" s="6">
        <f>cumulative!B543-cumulative!B542</f>
        <v>657820.60499999905</v>
      </c>
      <c r="C543" s="6">
        <f>(cumulative!C543-cumulative!C542)/10</f>
        <v>7002.35</v>
      </c>
      <c r="D543" s="6">
        <f>(cumulative!D543-cumulative!D542)/10</f>
        <v>43306.560000000012</v>
      </c>
      <c r="E543" s="6">
        <f>(cumulative!E543-cumulative!E542)/10</f>
        <v>0</v>
      </c>
      <c r="F543" s="6">
        <f>(cumulative!F543-cumulative!F542)/10</f>
        <v>50308.910000000011</v>
      </c>
      <c r="G543">
        <f t="shared" si="16"/>
        <v>76.478160789749168</v>
      </c>
      <c r="H543">
        <f t="shared" si="17"/>
        <v>0.86081292558316214</v>
      </c>
    </row>
    <row r="544" spans="1:8" x14ac:dyDescent="0.25">
      <c r="A544" s="1">
        <v>41985</v>
      </c>
      <c r="B544" s="6">
        <f>cumulative!B544-cumulative!B543</f>
        <v>708048.08999999985</v>
      </c>
      <c r="C544" s="6">
        <f>(cumulative!C544-cumulative!C543)/10</f>
        <v>6998.2469999999976</v>
      </c>
      <c r="D544" s="6">
        <f>(cumulative!D544-cumulative!D543)/10</f>
        <v>49975.960000000006</v>
      </c>
      <c r="E544" s="6">
        <f>(cumulative!E544-cumulative!E543)/10</f>
        <v>0</v>
      </c>
      <c r="F544" s="6">
        <f>(cumulative!F544-cumulative!F543)/10</f>
        <v>56974.20699999998</v>
      </c>
      <c r="G544">
        <f t="shared" si="16"/>
        <v>80.466578195274835</v>
      </c>
      <c r="H544">
        <f t="shared" si="17"/>
        <v>0.8771681543544787</v>
      </c>
    </row>
    <row r="545" spans="1:8" x14ac:dyDescent="0.25">
      <c r="A545" s="1">
        <v>41986</v>
      </c>
      <c r="B545" s="6">
        <f>cumulative!B545-cumulative!B544</f>
        <v>734087.11000000127</v>
      </c>
      <c r="C545" s="6">
        <f>(cumulative!C545-cumulative!C544)/10</f>
        <v>9326.8100000000031</v>
      </c>
      <c r="D545" s="6">
        <f>(cumulative!D545-cumulative!D544)/10</f>
        <v>52192.773999999976</v>
      </c>
      <c r="E545" s="6">
        <f>(cumulative!E545-cumulative!E544)/10</f>
        <v>0</v>
      </c>
      <c r="F545" s="6">
        <f>(cumulative!F545-cumulative!F544)/10</f>
        <v>61519.584000000075</v>
      </c>
      <c r="G545">
        <f t="shared" si="16"/>
        <v>83.80420138421988</v>
      </c>
      <c r="H545">
        <f t="shared" si="17"/>
        <v>0.84839283048467806</v>
      </c>
    </row>
    <row r="546" spans="1:8" x14ac:dyDescent="0.25">
      <c r="A546" s="1">
        <v>41987</v>
      </c>
      <c r="B546" s="6">
        <f>cumulative!B546-cumulative!B545</f>
        <v>754546.27499999944</v>
      </c>
      <c r="C546" s="6">
        <f>(cumulative!C546-cumulative!C545)/10</f>
        <v>9155.5</v>
      </c>
      <c r="D546" s="6">
        <f>(cumulative!D546-cumulative!D545)/10</f>
        <v>55718.742000000042</v>
      </c>
      <c r="E546" s="6">
        <f>(cumulative!E546-cumulative!E545)/10</f>
        <v>19.25</v>
      </c>
      <c r="F546" s="6">
        <f>(cumulative!F546-cumulative!F545)/10</f>
        <v>64893.491999999991</v>
      </c>
      <c r="G546">
        <f t="shared" si="16"/>
        <v>86.003329616861521</v>
      </c>
      <c r="H546">
        <f t="shared" si="17"/>
        <v>0.85861833417748656</v>
      </c>
    </row>
    <row r="547" spans="1:8" x14ac:dyDescent="0.25">
      <c r="A547" s="1">
        <v>41988</v>
      </c>
      <c r="B547" s="6">
        <f>cumulative!B547-cumulative!B546</f>
        <v>788126.29499999993</v>
      </c>
      <c r="C547" s="6">
        <f>(cumulative!C547-cumulative!C546)/10</f>
        <v>10557.541999999992</v>
      </c>
      <c r="D547" s="6">
        <f>(cumulative!D547-cumulative!D546)/10</f>
        <v>63658.539999999943</v>
      </c>
      <c r="E547" s="6">
        <f>(cumulative!E547-cumulative!E546)/10</f>
        <v>3657.6627999999996</v>
      </c>
      <c r="F547" s="6">
        <f>(cumulative!F547-cumulative!F546)/10</f>
        <v>77873.744799999899</v>
      </c>
      <c r="G547">
        <f t="shared" si="16"/>
        <v>98.808712885286866</v>
      </c>
      <c r="H547">
        <f t="shared" si="17"/>
        <v>0.81745831234251909</v>
      </c>
    </row>
    <row r="548" spans="1:8" x14ac:dyDescent="0.25">
      <c r="A548" s="1">
        <v>41989</v>
      </c>
      <c r="B548" s="6">
        <f>cumulative!B548-cumulative!B547</f>
        <v>799046.20500000101</v>
      </c>
      <c r="C548" s="6">
        <f>(cumulative!C548-cumulative!C547)/10</f>
        <v>14248.290000000003</v>
      </c>
      <c r="D548" s="6">
        <f>(cumulative!D548-cumulative!D547)/10</f>
        <v>57548.65</v>
      </c>
      <c r="E548" s="6">
        <f>(cumulative!E548-cumulative!E547)/10</f>
        <v>3410.7000000000016</v>
      </c>
      <c r="F548" s="6">
        <f>(cumulative!F548-cumulative!F547)/10</f>
        <v>75207.640000000043</v>
      </c>
      <c r="G548">
        <f t="shared" si="16"/>
        <v>94.121766087356548</v>
      </c>
      <c r="H548">
        <f t="shared" si="17"/>
        <v>0.76519686031897782</v>
      </c>
    </row>
    <row r="549" spans="1:8" x14ac:dyDescent="0.25">
      <c r="A549" s="1">
        <v>41990</v>
      </c>
      <c r="B549" s="6">
        <f>cumulative!B549-cumulative!B548</f>
        <v>845176.65000000037</v>
      </c>
      <c r="C549" s="6">
        <f>(cumulative!C549-cumulative!C548)/10</f>
        <v>12115.884999999998</v>
      </c>
      <c r="D549" s="6">
        <f>(cumulative!D549-cumulative!D548)/10</f>
        <v>58630.462999999989</v>
      </c>
      <c r="E549" s="6">
        <f>(cumulative!E549-cumulative!E548)/10</f>
        <v>861.60959999999909</v>
      </c>
      <c r="F549" s="6">
        <f>(cumulative!F549-cumulative!F548)/10</f>
        <v>71607.957599999936</v>
      </c>
      <c r="G549">
        <f t="shared" si="16"/>
        <v>84.725432961263067</v>
      </c>
      <c r="H549">
        <f t="shared" si="17"/>
        <v>0.81877021723630394</v>
      </c>
    </row>
    <row r="550" spans="1:8" x14ac:dyDescent="0.25">
      <c r="A550" s="1">
        <v>41991</v>
      </c>
      <c r="B550" s="6">
        <f>cumulative!B550-cumulative!B549</f>
        <v>855696.50999999791</v>
      </c>
      <c r="C550" s="6">
        <f>(cumulative!C550-cumulative!C549)/10</f>
        <v>12786.880000000016</v>
      </c>
      <c r="D550" s="6">
        <f>(cumulative!D550-cumulative!D549)/10</f>
        <v>63282.345999999998</v>
      </c>
      <c r="E550" s="6">
        <f>(cumulative!E550-cumulative!E549)/10</f>
        <v>1085.9021000000007</v>
      </c>
      <c r="F550" s="6">
        <f>(cumulative!F550-cumulative!F549)/10</f>
        <v>77155.128100000133</v>
      </c>
      <c r="G550">
        <f t="shared" si="16"/>
        <v>90.166463457938278</v>
      </c>
      <c r="H550">
        <f t="shared" si="17"/>
        <v>0.82019624046220574</v>
      </c>
    </row>
    <row r="551" spans="1:8" x14ac:dyDescent="0.25">
      <c r="A551" s="1">
        <v>41992</v>
      </c>
      <c r="B551" s="6">
        <f>cumulative!B551-cumulative!B550</f>
        <v>843124.57000000216</v>
      </c>
      <c r="C551" s="6">
        <f>(cumulative!C551-cumulative!C550)/10</f>
        <v>15005.75</v>
      </c>
      <c r="D551" s="6">
        <f>(cumulative!D551-cumulative!D550)/10</f>
        <v>63058.220000000205</v>
      </c>
      <c r="E551" s="6">
        <f>(cumulative!E551-cumulative!E550)/10</f>
        <v>810.79999999999859</v>
      </c>
      <c r="F551" s="6">
        <f>(cumulative!F551-cumulative!F550)/10</f>
        <v>78874.769999999931</v>
      </c>
      <c r="G551">
        <f t="shared" si="16"/>
        <v>93.550553271149155</v>
      </c>
      <c r="H551">
        <f t="shared" si="17"/>
        <v>0.79947263237661748</v>
      </c>
    </row>
    <row r="552" spans="1:8" x14ac:dyDescent="0.25">
      <c r="A552" s="1">
        <v>41993</v>
      </c>
      <c r="B552" s="6">
        <f>cumulative!B552-cumulative!B551</f>
        <v>866830.3049999997</v>
      </c>
      <c r="C552" s="6">
        <f>(cumulative!C552-cumulative!C551)/10</f>
        <v>16355.779999999981</v>
      </c>
      <c r="D552" s="6">
        <f>(cumulative!D552-cumulative!D551)/10</f>
        <v>63278.301000000072</v>
      </c>
      <c r="E552" s="6">
        <f>(cumulative!E552-cumulative!E551)/10</f>
        <v>1077.0739000000001</v>
      </c>
      <c r="F552" s="6">
        <f>(cumulative!F552-cumulative!F551)/10</f>
        <v>80711.154900000052</v>
      </c>
      <c r="G552">
        <f t="shared" si="16"/>
        <v>93.110675104973495</v>
      </c>
      <c r="H552">
        <f t="shared" si="17"/>
        <v>0.78400936126364396</v>
      </c>
    </row>
    <row r="553" spans="1:8" x14ac:dyDescent="0.25">
      <c r="A553" s="1">
        <v>41994</v>
      </c>
      <c r="B553" s="6">
        <f>cumulative!B553-cumulative!B552</f>
        <v>892239.58999999985</v>
      </c>
      <c r="C553" s="6">
        <f>(cumulative!C553-cumulative!C552)/10</f>
        <v>18480.695000000018</v>
      </c>
      <c r="D553" s="6">
        <f>(cumulative!D553-cumulative!D552)/10</f>
        <v>63826.411999999822</v>
      </c>
      <c r="E553" s="6">
        <f>(cumulative!E553-cumulative!E552)/10</f>
        <v>1005.156700000001</v>
      </c>
      <c r="F553" s="6">
        <f>(cumulative!F553-cumulative!F552)/10</f>
        <v>83312.26370000001</v>
      </c>
      <c r="G553">
        <f t="shared" si="16"/>
        <v>93.374318550469198</v>
      </c>
      <c r="H553">
        <f t="shared" si="17"/>
        <v>0.76611064404435114</v>
      </c>
    </row>
    <row r="554" spans="1:8" x14ac:dyDescent="0.25">
      <c r="A554" s="1">
        <v>41995</v>
      </c>
      <c r="B554" s="6">
        <f>cumulative!B554-cumulative!B553</f>
        <v>922563.19999999925</v>
      </c>
      <c r="C554" s="6">
        <f>(cumulative!C554-cumulative!C553)/10</f>
        <v>18720.311999999987</v>
      </c>
      <c r="D554" s="6">
        <f>(cumulative!D554-cumulative!D553)/10</f>
        <v>63537.238000000085</v>
      </c>
      <c r="E554" s="6">
        <f>(cumulative!E554-cumulative!E553)/10</f>
        <v>937.7098999999987</v>
      </c>
      <c r="F554" s="6">
        <f>(cumulative!F554-cumulative!F553)/10</f>
        <v>83195.259900000136</v>
      </c>
      <c r="G554">
        <f t="shared" si="16"/>
        <v>90.178385502478534</v>
      </c>
      <c r="H554">
        <f t="shared" si="17"/>
        <v>0.76371223644677844</v>
      </c>
    </row>
    <row r="555" spans="1:8" x14ac:dyDescent="0.25">
      <c r="A555" s="1">
        <v>41996</v>
      </c>
      <c r="B555" s="6">
        <f>cumulative!B555-cumulative!B554</f>
        <v>899237.84499999881</v>
      </c>
      <c r="C555" s="6">
        <f>(cumulative!C555-cumulative!C554)/10</f>
        <v>18075.269999999997</v>
      </c>
      <c r="D555" s="6">
        <f>(cumulative!D555-cumulative!D554)/10</f>
        <v>67631.296000000089</v>
      </c>
      <c r="E555" s="6">
        <f>(cumulative!E555-cumulative!E554)/10</f>
        <v>840.64329999999904</v>
      </c>
      <c r="F555" s="6">
        <f>(cumulative!F555-cumulative!F554)/10</f>
        <v>86547.209299999842</v>
      </c>
      <c r="G555">
        <f t="shared" si="16"/>
        <v>96.245069956992253</v>
      </c>
      <c r="H555">
        <f t="shared" si="17"/>
        <v>0.78143820635011751</v>
      </c>
    </row>
    <row r="556" spans="1:8" x14ac:dyDescent="0.25">
      <c r="A556" s="1">
        <v>41997</v>
      </c>
      <c r="B556" s="6">
        <f>cumulative!B556-cumulative!B555</f>
        <v>907849.05999999866</v>
      </c>
      <c r="C556" s="6">
        <f>(cumulative!C556-cumulative!C555)/10</f>
        <v>19113.364999999991</v>
      </c>
      <c r="D556" s="6">
        <f>(cumulative!D556-cumulative!D555)/10</f>
        <v>67512.851999999766</v>
      </c>
      <c r="E556" s="6">
        <f>(cumulative!E556-cumulative!E555)/10</f>
        <v>1477.3786000000023</v>
      </c>
      <c r="F556" s="6">
        <f>(cumulative!F556-cumulative!F555)/10</f>
        <v>88103.59559999984</v>
      </c>
      <c r="G556">
        <f t="shared" si="16"/>
        <v>97.046524011381337</v>
      </c>
      <c r="H556">
        <f t="shared" si="17"/>
        <v>0.7662894066947693</v>
      </c>
    </row>
    <row r="557" spans="1:8" x14ac:dyDescent="0.25">
      <c r="A557" s="1">
        <v>41998</v>
      </c>
      <c r="B557" s="6">
        <f>cumulative!B557-cumulative!B556</f>
        <v>942420.71000000089</v>
      </c>
      <c r="C557" s="6">
        <f>(cumulative!C557-cumulative!C556)/10</f>
        <v>22665.402000000002</v>
      </c>
      <c r="D557" s="6">
        <f>(cumulative!D557-cumulative!D556)/10</f>
        <v>65845.46500000004</v>
      </c>
      <c r="E557" s="6">
        <f>(cumulative!E557-cumulative!E556)/10</f>
        <v>1040.1065000000003</v>
      </c>
      <c r="F557" s="6">
        <f>(cumulative!F557-cumulative!F556)/10</f>
        <v>89550.973500000124</v>
      </c>
      <c r="G557">
        <f t="shared" si="16"/>
        <v>95.022289461359605</v>
      </c>
      <c r="H557">
        <f t="shared" si="17"/>
        <v>0.73528474818869449</v>
      </c>
    </row>
    <row r="558" spans="1:8" x14ac:dyDescent="0.25">
      <c r="A558" s="1">
        <v>41999</v>
      </c>
      <c r="B558" s="6">
        <f>cumulative!B558-cumulative!B557</f>
        <v>974445.73000000417</v>
      </c>
      <c r="C558" s="6">
        <f>(cumulative!C558-cumulative!C557)/10</f>
        <v>23133.685000000009</v>
      </c>
      <c r="D558" s="6">
        <f>(cumulative!D558-cumulative!D557)/10</f>
        <v>68939.860999999946</v>
      </c>
      <c r="E558" s="6">
        <f>(cumulative!E558-cumulative!E557)/10</f>
        <v>849.18159999999921</v>
      </c>
      <c r="F558" s="6">
        <f>(cumulative!F558-cumulative!F557)/10</f>
        <v>92922.727600000057</v>
      </c>
      <c r="G558">
        <f t="shared" si="16"/>
        <v>95.359571846037696</v>
      </c>
      <c r="H558">
        <f t="shared" si="17"/>
        <v>0.74190526667234746</v>
      </c>
    </row>
    <row r="559" spans="1:8" x14ac:dyDescent="0.25">
      <c r="A559" s="1">
        <v>42000</v>
      </c>
      <c r="B559" s="6">
        <f>cumulative!B559-cumulative!B558</f>
        <v>1001243.754999999</v>
      </c>
      <c r="C559" s="6">
        <f>(cumulative!C559-cumulative!C558)/10</f>
        <v>22074.895000000019</v>
      </c>
      <c r="D559" s="6">
        <f>(cumulative!D559-cumulative!D558)/10</f>
        <v>69881.411000000124</v>
      </c>
      <c r="E559" s="6">
        <f>(cumulative!E559-cumulative!E558)/10</f>
        <v>999.98729999999921</v>
      </c>
      <c r="F559" s="6">
        <f>(cumulative!F559-cumulative!F558)/10</f>
        <v>92956.293300000209</v>
      </c>
      <c r="G559">
        <f t="shared" si="16"/>
        <v>92.840822063354892</v>
      </c>
      <c r="H559">
        <f t="shared" si="17"/>
        <v>0.75176632500254792</v>
      </c>
    </row>
    <row r="560" spans="1:8" x14ac:dyDescent="0.25">
      <c r="A560" s="1">
        <v>42001</v>
      </c>
      <c r="B560" s="6">
        <f>cumulative!B560-cumulative!B559</f>
        <v>1047029.0599999987</v>
      </c>
      <c r="C560" s="6">
        <f>(cumulative!C560-cumulative!C559)/10</f>
        <v>22491.069999999971</v>
      </c>
      <c r="D560" s="6">
        <f>(cumulative!D560-cumulative!D559)/10</f>
        <v>72488.989999999845</v>
      </c>
      <c r="E560" s="6">
        <f>(cumulative!E560-cumulative!E559)/10</f>
        <v>658.94190000000231</v>
      </c>
      <c r="F560" s="6">
        <f>(cumulative!F560-cumulative!F559)/10</f>
        <v>95639.001899999945</v>
      </c>
      <c r="G560">
        <f t="shared" si="16"/>
        <v>91.34321630003285</v>
      </c>
      <c r="H560">
        <f t="shared" si="17"/>
        <v>0.75794381538814326</v>
      </c>
    </row>
    <row r="561" spans="1:8" x14ac:dyDescent="0.25">
      <c r="A561" s="1">
        <v>42002</v>
      </c>
      <c r="B561" s="6">
        <f>cumulative!B561-cumulative!B560</f>
        <v>1005486.2399999946</v>
      </c>
      <c r="C561" s="6">
        <f>(cumulative!C561-cumulative!C560)/10</f>
        <v>21905.388000000035</v>
      </c>
      <c r="D561" s="6">
        <f>(cumulative!D561-cumulative!D560)/10</f>
        <v>75566.643000000156</v>
      </c>
      <c r="E561" s="6">
        <f>(cumulative!E561-cumulative!E560)/10</f>
        <v>811.28929999999821</v>
      </c>
      <c r="F561" s="6">
        <f>(cumulative!F561-cumulative!F560)/10</f>
        <v>98283.320299999978</v>
      </c>
      <c r="G561">
        <f t="shared" si="16"/>
        <v>97.747056488809335</v>
      </c>
      <c r="H561">
        <f t="shared" si="17"/>
        <v>0.76886538600182164</v>
      </c>
    </row>
    <row r="562" spans="1:8" x14ac:dyDescent="0.25">
      <c r="A562" s="1">
        <v>42003</v>
      </c>
      <c r="B562" s="6">
        <f>cumulative!B562-cumulative!B561</f>
        <v>912104.44500000775</v>
      </c>
      <c r="C562" s="6">
        <f>(cumulative!C562-cumulative!C561)/10</f>
        <v>22246.5</v>
      </c>
      <c r="D562" s="6">
        <f>(cumulative!D562-cumulative!D561)/10</f>
        <v>72187.612999999896</v>
      </c>
      <c r="E562" s="6">
        <f>(cumulative!E562-cumulative!E561)/10</f>
        <v>985.09130000000005</v>
      </c>
      <c r="F562" s="6">
        <f>(cumulative!F562-cumulative!F561)/10</f>
        <v>95419.204299999779</v>
      </c>
      <c r="G562">
        <f t="shared" si="16"/>
        <v>104.61433975360022</v>
      </c>
      <c r="H562">
        <f t="shared" si="17"/>
        <v>0.75653128245589507</v>
      </c>
    </row>
    <row r="563" spans="1:8" x14ac:dyDescent="0.25">
      <c r="A563" s="1">
        <v>42004</v>
      </c>
      <c r="B563" s="6">
        <f>cumulative!B563-cumulative!B562</f>
        <v>665011.01999999583</v>
      </c>
      <c r="C563" s="6">
        <f>(cumulative!C563-cumulative!C562)/10</f>
        <v>18511.95</v>
      </c>
      <c r="D563" s="6">
        <f>(cumulative!D563-cumulative!D562)/10</f>
        <v>61373.306000000055</v>
      </c>
      <c r="E563" s="6">
        <f>(cumulative!E563-cumulative!E562)/10</f>
        <v>881.94990000000109</v>
      </c>
      <c r="F563" s="6">
        <f>(cumulative!F563-cumulative!F562)/10</f>
        <v>80767.20590000003</v>
      </c>
      <c r="G563">
        <f t="shared" si="16"/>
        <v>121.45243232209978</v>
      </c>
      <c r="H563">
        <f t="shared" si="17"/>
        <v>0.75987902907013938</v>
      </c>
    </row>
    <row r="564" spans="1:8" x14ac:dyDescent="0.25">
      <c r="A564" s="1">
        <v>42005</v>
      </c>
      <c r="B564" s="6">
        <f>cumulative!B564-cumulative!B563</f>
        <v>449480.73000000045</v>
      </c>
      <c r="C564" s="6">
        <f>(cumulative!C564-cumulative!C563)/10</f>
        <v>16531</v>
      </c>
      <c r="D564" s="6">
        <f>(cumulative!D564-cumulative!D563)/10</f>
        <v>35953.170000000115</v>
      </c>
      <c r="E564" s="6">
        <f>(cumulative!E564-cumulative!E563)/10</f>
        <v>437.33739999999818</v>
      </c>
      <c r="F564" s="6">
        <f>(cumulative!F564-cumulative!F563)/10</f>
        <v>52921.507400000097</v>
      </c>
      <c r="G564">
        <f t="shared" si="16"/>
        <v>117.73921298027625</v>
      </c>
      <c r="H564">
        <f t="shared" si="17"/>
        <v>0.67936783675213397</v>
      </c>
    </row>
    <row r="565" spans="1:8" x14ac:dyDescent="0.25">
      <c r="A565" s="1">
        <v>42006</v>
      </c>
      <c r="B565" s="6">
        <f>cumulative!B565-cumulative!B564</f>
        <v>489650.75500000268</v>
      </c>
      <c r="C565" s="6">
        <f>(cumulative!C565-cumulative!C564)/10</f>
        <v>15526.7</v>
      </c>
      <c r="D565" s="6">
        <f>(cumulative!D565-cumulative!D564)/10</f>
        <v>27669.167999999969</v>
      </c>
      <c r="E565" s="6">
        <f>(cumulative!E565-cumulative!E564)/10</f>
        <v>306.94769999999846</v>
      </c>
      <c r="F565" s="6">
        <f>(cumulative!F565-cumulative!F564)/10</f>
        <v>43502.815699999781</v>
      </c>
      <c r="G565">
        <f t="shared" si="16"/>
        <v>88.844580051754519</v>
      </c>
      <c r="H565">
        <f t="shared" si="17"/>
        <v>0.63603165806116102</v>
      </c>
    </row>
    <row r="566" spans="1:8" x14ac:dyDescent="0.25">
      <c r="A566" s="1">
        <v>42007</v>
      </c>
      <c r="B566" s="6">
        <f>cumulative!B566-cumulative!B565</f>
        <v>711740.76999999955</v>
      </c>
      <c r="C566" s="6">
        <f>(cumulative!C566-cumulative!C565)/10</f>
        <v>17148.989999999943</v>
      </c>
      <c r="D566" s="6">
        <f>(cumulative!D566-cumulative!D565)/10</f>
        <v>41946.94299999997</v>
      </c>
      <c r="E566" s="6">
        <f>(cumulative!E566-cumulative!E565)/10</f>
        <v>374.86680000000052</v>
      </c>
      <c r="F566" s="6">
        <f>(cumulative!F566-cumulative!F565)/10</f>
        <v>59470.799800000343</v>
      </c>
      <c r="G566">
        <f t="shared" si="16"/>
        <v>83.556826174226856</v>
      </c>
      <c r="H566">
        <f t="shared" si="17"/>
        <v>0.70533678950118528</v>
      </c>
    </row>
    <row r="567" spans="1:8" x14ac:dyDescent="0.25">
      <c r="A567" s="1">
        <v>42008</v>
      </c>
      <c r="B567" s="6">
        <f>cumulative!B567-cumulative!B566</f>
        <v>879234.23999999464</v>
      </c>
      <c r="C567" s="6">
        <f>(cumulative!C567-cumulative!C566)/10</f>
        <v>19501.279999999981</v>
      </c>
      <c r="D567" s="6">
        <f>(cumulative!D567-cumulative!D566)/10</f>
        <v>56064.064000000435</v>
      </c>
      <c r="E567" s="6">
        <f>(cumulative!E567-cumulative!E566)/10</f>
        <v>233.28070000000008</v>
      </c>
      <c r="F567" s="6">
        <f>(cumulative!F567-cumulative!F566)/10</f>
        <v>75798.624700000131</v>
      </c>
      <c r="G567">
        <f t="shared" si="16"/>
        <v>86.20981901250866</v>
      </c>
      <c r="H567">
        <f t="shared" si="17"/>
        <v>0.73964487115556254</v>
      </c>
    </row>
    <row r="568" spans="1:8" x14ac:dyDescent="0.25">
      <c r="A568" s="1">
        <v>42009</v>
      </c>
      <c r="B568" s="6">
        <f>cumulative!B568-cumulative!B567</f>
        <v>949394.66500000656</v>
      </c>
      <c r="C568" s="6">
        <f>(cumulative!C568-cumulative!C567)/10</f>
        <v>19582.970000000019</v>
      </c>
      <c r="D568" s="6">
        <f>(cumulative!D568-cumulative!D567)/10</f>
        <v>65846.010999999562</v>
      </c>
      <c r="E568" s="35">
        <f>(cumulative!E568-cumulative!E567)/10</f>
        <v>-210.50729999999749</v>
      </c>
      <c r="F568" s="6">
        <f>(cumulative!F568-cumulative!F567)/10</f>
        <v>85218.473699999595</v>
      </c>
      <c r="G568">
        <f t="shared" si="16"/>
        <v>89.760851668572428</v>
      </c>
      <c r="H568">
        <f t="shared" si="17"/>
        <v>0.77267296797407758</v>
      </c>
    </row>
    <row r="569" spans="1:8" x14ac:dyDescent="0.25">
      <c r="A569" s="1">
        <v>42010</v>
      </c>
      <c r="B569" s="6">
        <f>cumulative!B569-cumulative!B568</f>
        <v>1046328.799999997</v>
      </c>
      <c r="C569" s="6">
        <f>(cumulative!C569-cumulative!C568)/10</f>
        <v>23752.779999999981</v>
      </c>
      <c r="D569" s="6">
        <f>(cumulative!D569-cumulative!D568)/10</f>
        <v>78159.1580000002</v>
      </c>
      <c r="E569" s="6">
        <f>(cumulative!E569-cumulative!E568)/10</f>
        <v>878.30770000000189</v>
      </c>
      <c r="F569" s="6">
        <f>(cumulative!F569-cumulative!F568)/10</f>
        <v>102790.24570000023</v>
      </c>
      <c r="G569">
        <f t="shared" si="16"/>
        <v>98.238952898936276</v>
      </c>
      <c r="H569">
        <f t="shared" si="17"/>
        <v>0.760375242492489</v>
      </c>
    </row>
    <row r="570" spans="1:8" x14ac:dyDescent="0.25">
      <c r="A570" s="1">
        <v>42011</v>
      </c>
      <c r="B570" s="6">
        <f>cumulative!B570-cumulative!B569</f>
        <v>1057997.6300000027</v>
      </c>
      <c r="C570" s="6">
        <f>(cumulative!C570-cumulative!C569)/10</f>
        <v>26336.920000000111</v>
      </c>
      <c r="D570" s="6">
        <f>(cumulative!D570-cumulative!D569)/10</f>
        <v>80935.507999999827</v>
      </c>
      <c r="E570" s="6">
        <f>(cumulative!E570-cumulative!E569)/10</f>
        <v>1008.7992999999958</v>
      </c>
      <c r="F570" s="6">
        <f>(cumulative!F570-cumulative!F569)/10</f>
        <v>108281.22729999945</v>
      </c>
      <c r="G570">
        <f t="shared" si="16"/>
        <v>102.34543464903524</v>
      </c>
      <c r="H570">
        <f t="shared" si="17"/>
        <v>0.74745650763417459</v>
      </c>
    </row>
    <row r="571" spans="1:8" x14ac:dyDescent="0.25">
      <c r="A571" s="1">
        <v>42012</v>
      </c>
      <c r="B571" s="6">
        <f>cumulative!B571-cumulative!B570</f>
        <v>1070642.0849999972</v>
      </c>
      <c r="C571" s="6">
        <f>(cumulative!C571-cumulative!C570)/10</f>
        <v>26275.094999999925</v>
      </c>
      <c r="D571" s="6">
        <f>(cumulative!D571-cumulative!D570)/10</f>
        <v>81275.421999999875</v>
      </c>
      <c r="E571" s="6">
        <f>(cumulative!E571-cumulative!E570)/10</f>
        <v>1028.7543999999994</v>
      </c>
      <c r="F571" s="6">
        <f>(cumulative!F571-cumulative!F570)/10</f>
        <v>108579.27140000016</v>
      </c>
      <c r="G571">
        <f t="shared" si="16"/>
        <v>101.41509746462137</v>
      </c>
      <c r="H571">
        <f t="shared" si="17"/>
        <v>0.74853534152559953</v>
      </c>
    </row>
    <row r="572" spans="1:8" x14ac:dyDescent="0.25">
      <c r="A572" s="1">
        <v>42013</v>
      </c>
      <c r="B572" s="6">
        <f>cumulative!B572-cumulative!B571</f>
        <v>993541.11499999836</v>
      </c>
      <c r="C572" s="6">
        <f>(cumulative!C572-cumulative!C571)/10</f>
        <v>28116.960000000057</v>
      </c>
      <c r="D572" s="6">
        <f>(cumulative!D572-cumulative!D571)/10</f>
        <v>76986.414999999848</v>
      </c>
      <c r="E572" s="6">
        <f>(cumulative!E572-cumulative!E571)/10</f>
        <v>992.54870000000233</v>
      </c>
      <c r="F572" s="6">
        <f>(cumulative!F572-cumulative!F571)/10</f>
        <v>106095.92370000035</v>
      </c>
      <c r="G572">
        <f t="shared" si="16"/>
        <v>106.78563986755648</v>
      </c>
      <c r="H572">
        <f t="shared" si="17"/>
        <v>0.72563028168441868</v>
      </c>
    </row>
    <row r="573" spans="1:8" x14ac:dyDescent="0.25">
      <c r="A573" s="1">
        <v>42014</v>
      </c>
      <c r="B573" s="6">
        <f>cumulative!B573-cumulative!B572</f>
        <v>972139.31500000507</v>
      </c>
      <c r="C573" s="6">
        <f>(cumulative!C573-cumulative!C572)/10</f>
        <v>26467.059999999961</v>
      </c>
      <c r="D573" s="6">
        <f>(cumulative!D573-cumulative!D572)/10</f>
        <v>72312.256000000241</v>
      </c>
      <c r="E573" s="6">
        <f>(cumulative!E573-cumulative!E572)/10</f>
        <v>1303.9246000000044</v>
      </c>
      <c r="F573" s="6">
        <f>(cumulative!F573-cumulative!F572)/10</f>
        <v>100083.24059999958</v>
      </c>
      <c r="G573">
        <f t="shared" si="16"/>
        <v>102.95154105561409</v>
      </c>
      <c r="H573">
        <f t="shared" si="17"/>
        <v>0.72252112907703492</v>
      </c>
    </row>
    <row r="574" spans="1:8" x14ac:dyDescent="0.25">
      <c r="A574" s="1">
        <v>42015</v>
      </c>
      <c r="B574" s="6">
        <f>cumulative!B574-cumulative!B573</f>
        <v>828962.95499999821</v>
      </c>
      <c r="C574" s="6">
        <f>(cumulative!C574-cumulative!C573)/10</f>
        <v>27131.159999999963</v>
      </c>
      <c r="D574" s="6">
        <f>(cumulative!D574-cumulative!D573)/10</f>
        <v>60931.769999999924</v>
      </c>
      <c r="E574" s="6">
        <f>(cumulative!E574-cumulative!E573)/10</f>
        <v>652.32269999999551</v>
      </c>
      <c r="F574" s="6">
        <f>(cumulative!F574-cumulative!F573)/10</f>
        <v>88715.252700000259</v>
      </c>
      <c r="G574">
        <f t="shared" si="16"/>
        <v>107.0195624121713</v>
      </c>
      <c r="H574">
        <f t="shared" si="17"/>
        <v>0.6868240595114683</v>
      </c>
    </row>
    <row r="575" spans="1:8" x14ac:dyDescent="0.25">
      <c r="A575" s="1">
        <v>42016</v>
      </c>
      <c r="B575" s="6">
        <f>cumulative!B575-cumulative!B574</f>
        <v>846287.27999999747</v>
      </c>
      <c r="C575" s="6">
        <f>(cumulative!C575-cumulative!C574)/10</f>
        <v>28793.790000000037</v>
      </c>
      <c r="D575" s="6">
        <f>(cumulative!D575-cumulative!D574)/10</f>
        <v>55935.373000000043</v>
      </c>
      <c r="E575" s="6">
        <f>(cumulative!E575-cumulative!E574)/10</f>
        <v>642.34540000000266</v>
      </c>
      <c r="F575" s="6">
        <f>(cumulative!F575-cumulative!F574)/10</f>
        <v>85371.50839999989</v>
      </c>
      <c r="G575">
        <f t="shared" si="16"/>
        <v>100.8776929744237</v>
      </c>
      <c r="H575">
        <f t="shared" si="17"/>
        <v>0.65519953961596067</v>
      </c>
    </row>
    <row r="576" spans="1:8" x14ac:dyDescent="0.25">
      <c r="A576" s="1">
        <v>42017</v>
      </c>
      <c r="B576" s="6">
        <f>cumulative!B576-cumulative!B575</f>
        <v>926326.6099999994</v>
      </c>
      <c r="C576" s="6">
        <f>(cumulative!C576-cumulative!C575)/10</f>
        <v>29127.25</v>
      </c>
      <c r="D576" s="6">
        <f>(cumulative!D576-cumulative!D575)/10</f>
        <v>59882.510000000148</v>
      </c>
      <c r="E576" s="6">
        <f>(cumulative!E576-cumulative!E575)/10</f>
        <v>1180.0850999999966</v>
      </c>
      <c r="F576" s="6">
        <f>(cumulative!F576-cumulative!F575)/10</f>
        <v>90189.845100000501</v>
      </c>
      <c r="G576">
        <f t="shared" si="16"/>
        <v>97.362900003488576</v>
      </c>
      <c r="H576">
        <f t="shared" si="17"/>
        <v>0.66396067022405625</v>
      </c>
    </row>
    <row r="577" spans="1:8" x14ac:dyDescent="0.25">
      <c r="A577" s="1">
        <v>42018</v>
      </c>
      <c r="B577" s="6">
        <f>cumulative!B577-cumulative!B576</f>
        <v>1011915.9499999993</v>
      </c>
      <c r="C577" s="6">
        <f>(cumulative!C577-cumulative!C576)/10</f>
        <v>28782.65</v>
      </c>
      <c r="D577" s="6">
        <f>(cumulative!D577-cumulative!D576)/10</f>
        <v>66609.256000000241</v>
      </c>
      <c r="E577" s="6">
        <f>(cumulative!E577-cumulative!E576)/10</f>
        <v>1128.9020000000019</v>
      </c>
      <c r="F577" s="6">
        <f>(cumulative!F577-cumulative!F576)/10</f>
        <v>96520.807999999815</v>
      </c>
      <c r="G577">
        <f t="shared" si="16"/>
        <v>95.384214469590972</v>
      </c>
      <c r="H577">
        <f t="shared" si="17"/>
        <v>0.69010255280913491</v>
      </c>
    </row>
    <row r="578" spans="1:8" x14ac:dyDescent="0.25">
      <c r="A578" s="1">
        <v>42019</v>
      </c>
      <c r="B578" s="6">
        <f>cumulative!B578-cumulative!B577</f>
        <v>1034864.7600000054</v>
      </c>
      <c r="C578" s="6">
        <f>(cumulative!C578-cumulative!C577)/10</f>
        <v>30957.595000000019</v>
      </c>
      <c r="D578" s="6">
        <f>(cumulative!D578-cumulative!D577)/10</f>
        <v>71178.165999999648</v>
      </c>
      <c r="E578" s="6">
        <f>(cumulative!E578-cumulative!E577)/10</f>
        <v>1243.0561999999977</v>
      </c>
      <c r="F578" s="6">
        <f>(cumulative!F578-cumulative!F577)/10</f>
        <v>103378.81720000059</v>
      </c>
      <c r="G578">
        <f t="shared" si="16"/>
        <v>99.895968242265823</v>
      </c>
      <c r="H578">
        <f t="shared" si="17"/>
        <v>0.68851789880992409</v>
      </c>
    </row>
    <row r="579" spans="1:8" x14ac:dyDescent="0.25">
      <c r="A579" s="1">
        <v>42020</v>
      </c>
      <c r="B579" s="6">
        <f>cumulative!B579-cumulative!B578</f>
        <v>1029911.4499999955</v>
      </c>
      <c r="C579" s="6">
        <f>(cumulative!C579-cumulative!C578)/10</f>
        <v>33115.870000000017</v>
      </c>
      <c r="D579" s="6">
        <f>(cumulative!D579-cumulative!D578)/10</f>
        <v>72387.800999999788</v>
      </c>
      <c r="E579" s="6">
        <f>(cumulative!E579-cumulative!E578)/10</f>
        <v>1618.5793000000006</v>
      </c>
      <c r="F579" s="6">
        <f>(cumulative!F579-cumulative!F578)/10</f>
        <v>107122.25029999911</v>
      </c>
      <c r="G579">
        <f t="shared" ref="G579:G642" si="18">IFERROR(F579*1000/B579,"")</f>
        <v>104.01112668472574</v>
      </c>
      <c r="H579">
        <f t="shared" ref="H579:H642" si="19">IFERROR(D579/F579,"")</f>
        <v>0.67574944325082376</v>
      </c>
    </row>
    <row r="580" spans="1:8" x14ac:dyDescent="0.25">
      <c r="A580" s="1">
        <v>42021</v>
      </c>
      <c r="B580" s="6">
        <f>cumulative!B580-cumulative!B579</f>
        <v>1053431.3999999985</v>
      </c>
      <c r="C580" s="6">
        <f>(cumulative!C580-cumulative!C579)/10</f>
        <v>31999.199999999906</v>
      </c>
      <c r="D580" s="6">
        <f>(cumulative!D580-cumulative!D579)/10</f>
        <v>76018.649999999994</v>
      </c>
      <c r="E580" s="6">
        <f>(cumulative!E580-cumulative!E579)/10</f>
        <v>2029.5151000000012</v>
      </c>
      <c r="F580" s="6">
        <f>(cumulative!F580-cumulative!F579)/10</f>
        <v>110047.3651000008</v>
      </c>
      <c r="G580">
        <f t="shared" si="18"/>
        <v>104.46562073239981</v>
      </c>
      <c r="H580">
        <f t="shared" si="19"/>
        <v>0.69078119163435969</v>
      </c>
    </row>
    <row r="581" spans="1:8" x14ac:dyDescent="0.25">
      <c r="A581" s="1">
        <v>42022</v>
      </c>
      <c r="B581" s="6">
        <f>cumulative!B581-cumulative!B580</f>
        <v>1044075.3299999982</v>
      </c>
      <c r="C581" s="6">
        <f>(cumulative!C581-cumulative!C580)/10</f>
        <v>32445.435000000056</v>
      </c>
      <c r="D581" s="6">
        <f>(cumulative!D581-cumulative!D580)/10</f>
        <v>78342.433999999979</v>
      </c>
      <c r="E581" s="6">
        <f>(cumulative!E581-cumulative!E580)/10</f>
        <v>1772.6934999999999</v>
      </c>
      <c r="F581" s="6">
        <f>(cumulative!F581-cumulative!F580)/10</f>
        <v>112560.56249999926</v>
      </c>
      <c r="G581">
        <f t="shared" si="18"/>
        <v>107.80885178083793</v>
      </c>
      <c r="H581">
        <f t="shared" si="19"/>
        <v>0.69600250976002809</v>
      </c>
    </row>
    <row r="582" spans="1:8" x14ac:dyDescent="0.25">
      <c r="A582" s="1">
        <v>42023</v>
      </c>
      <c r="B582" s="6">
        <f>cumulative!B582-cumulative!B581</f>
        <v>1016941.5100000054</v>
      </c>
      <c r="C582" s="6">
        <f>(cumulative!C582-cumulative!C581)/10</f>
        <v>31535.774999999907</v>
      </c>
      <c r="D582" s="6">
        <f>(cumulative!D582-cumulative!D581)/10</f>
        <v>77780.038000000262</v>
      </c>
      <c r="E582" s="6">
        <f>(cumulative!E582-cumulative!E581)/10</f>
        <v>1232.9679999999994</v>
      </c>
      <c r="F582" s="6">
        <f>(cumulative!F582-cumulative!F581)/10</f>
        <v>110548.78100000024</v>
      </c>
      <c r="G582">
        <f t="shared" si="18"/>
        <v>108.70711826877798</v>
      </c>
      <c r="H582">
        <f t="shared" si="19"/>
        <v>0.70358114577491448</v>
      </c>
    </row>
    <row r="583" spans="1:8" x14ac:dyDescent="0.25">
      <c r="A583" s="1">
        <v>42024</v>
      </c>
      <c r="B583" s="6">
        <f>cumulative!B583-cumulative!B582</f>
        <v>1030797.075000003</v>
      </c>
      <c r="C583" s="6">
        <f>(cumulative!C583-cumulative!C582)/10</f>
        <v>31798.327000000143</v>
      </c>
      <c r="D583" s="6">
        <f>(cumulative!D583-cumulative!D582)/10</f>
        <v>76135.470999999714</v>
      </c>
      <c r="E583" s="6">
        <f>(cumulative!E583-cumulative!E582)/10</f>
        <v>1505.6185999999987</v>
      </c>
      <c r="F583" s="6">
        <f>(cumulative!F583-cumulative!F582)/10</f>
        <v>109439.41660000011</v>
      </c>
      <c r="G583">
        <f t="shared" si="18"/>
        <v>106.16970037482866</v>
      </c>
      <c r="H583">
        <f t="shared" si="19"/>
        <v>0.69568600934957503</v>
      </c>
    </row>
    <row r="584" spans="1:8" x14ac:dyDescent="0.25">
      <c r="A584" s="1">
        <v>42025</v>
      </c>
      <c r="B584" s="6">
        <f>cumulative!B584-cumulative!B583</f>
        <v>1024317.8449999988</v>
      </c>
      <c r="C584" s="6">
        <f>(cumulative!C584-cumulative!C583)/10</f>
        <v>32656.924999999999</v>
      </c>
      <c r="D584" s="6">
        <f>(cumulative!D584-cumulative!D583)/10</f>
        <v>75038.594000000128</v>
      </c>
      <c r="E584" s="6">
        <f>(cumulative!E584-cumulative!E583)/10</f>
        <v>1846.1438000000082</v>
      </c>
      <c r="F584" s="6">
        <f>(cumulative!F584-cumulative!F583)/10</f>
        <v>109541.66279999986</v>
      </c>
      <c r="G584">
        <f t="shared" si="18"/>
        <v>106.9410860454159</v>
      </c>
      <c r="H584">
        <f t="shared" si="19"/>
        <v>0.6850233242944731</v>
      </c>
    </row>
    <row r="585" spans="1:8" x14ac:dyDescent="0.25">
      <c r="A585" s="1">
        <v>42026</v>
      </c>
      <c r="B585" s="6">
        <f>cumulative!B585-cumulative!B584</f>
        <v>1017493.099999994</v>
      </c>
      <c r="C585" s="6">
        <f>(cumulative!C585-cumulative!C584)/10</f>
        <v>32793.224999999817</v>
      </c>
      <c r="D585" s="6">
        <f>(cumulative!D585-cumulative!D584)/10</f>
        <v>74807.471999999878</v>
      </c>
      <c r="E585" s="6">
        <f>(cumulative!E585-cumulative!E584)/10</f>
        <v>1842.5036999999895</v>
      </c>
      <c r="F585" s="6">
        <f>(cumulative!F585-cumulative!F584)/10</f>
        <v>109443.20069999993</v>
      </c>
      <c r="G585">
        <f t="shared" si="18"/>
        <v>107.56161461930363</v>
      </c>
      <c r="H585">
        <f t="shared" si="19"/>
        <v>0.68352781645209981</v>
      </c>
    </row>
    <row r="586" spans="1:8" x14ac:dyDescent="0.25">
      <c r="A586" s="1">
        <v>42027</v>
      </c>
      <c r="B586" s="6">
        <f>cumulative!B586-cumulative!B585</f>
        <v>1064367.7449999973</v>
      </c>
      <c r="C586" s="6">
        <f>(cumulative!C586-cumulative!C585)/10</f>
        <v>32224.305000000073</v>
      </c>
      <c r="D586" s="6">
        <f>(cumulative!D586-cumulative!D585)/10</f>
        <v>78328.887000000104</v>
      </c>
      <c r="E586" s="6">
        <f>(cumulative!E586-cumulative!E585)/10</f>
        <v>943.15190000000291</v>
      </c>
      <c r="F586" s="6">
        <f>(cumulative!F586-cumulative!F585)/10</f>
        <v>111496.34390000105</v>
      </c>
      <c r="G586">
        <f t="shared" si="18"/>
        <v>104.75359143845657</v>
      </c>
      <c r="H586">
        <f t="shared" si="19"/>
        <v>0.70252426456469097</v>
      </c>
    </row>
    <row r="587" spans="1:8" x14ac:dyDescent="0.25">
      <c r="A587" s="1">
        <v>42028</v>
      </c>
      <c r="B587" s="6">
        <f>cumulative!B587-cumulative!B586</f>
        <v>1050657.9600000009</v>
      </c>
      <c r="C587" s="6">
        <f>(cumulative!C587-cumulative!C586)/10</f>
        <v>31962.619999999926</v>
      </c>
      <c r="D587" s="6">
        <f>(cumulative!D587-cumulative!D586)/10</f>
        <v>80154.656000000236</v>
      </c>
      <c r="E587" s="6">
        <f>(cumulative!E587-cumulative!E586)/10</f>
        <v>1247.7049999999988</v>
      </c>
      <c r="F587" s="6">
        <f>(cumulative!F587-cumulative!F586)/10</f>
        <v>113364.98099999875</v>
      </c>
      <c r="G587">
        <f t="shared" si="18"/>
        <v>107.89903595266975</v>
      </c>
      <c r="H587">
        <f t="shared" si="19"/>
        <v>0.70704952528507126</v>
      </c>
    </row>
    <row r="588" spans="1:8" x14ac:dyDescent="0.25">
      <c r="A588" s="1">
        <v>42029</v>
      </c>
      <c r="B588" s="6">
        <f>cumulative!B588-cumulative!B587</f>
        <v>1020040.4849999994</v>
      </c>
      <c r="C588" s="6">
        <f>(cumulative!C588-cumulative!C587)/10</f>
        <v>33863.285000000149</v>
      </c>
      <c r="D588" s="6">
        <f>(cumulative!D588-cumulative!D587)/10</f>
        <v>76476.45</v>
      </c>
      <c r="E588" s="6">
        <f>(cumulative!E588-cumulative!E587)/10</f>
        <v>1495.5106000000028</v>
      </c>
      <c r="F588" s="6">
        <f>(cumulative!F588-cumulative!F587)/10</f>
        <v>111835.24560000002</v>
      </c>
      <c r="G588">
        <f t="shared" si="18"/>
        <v>109.63804598402787</v>
      </c>
      <c r="H588">
        <f t="shared" si="19"/>
        <v>0.68383137703772323</v>
      </c>
    </row>
    <row r="589" spans="1:8" x14ac:dyDescent="0.25">
      <c r="A589" s="1">
        <v>42030</v>
      </c>
      <c r="B589" s="6">
        <f>cumulative!B589-cumulative!B588</f>
        <v>1015422.4950000122</v>
      </c>
      <c r="C589" s="6">
        <f>(cumulative!C589-cumulative!C588)/10</f>
        <v>32096.35</v>
      </c>
      <c r="D589" s="6">
        <f>(cumulative!D589-cumulative!D588)/10</f>
        <v>75913.630000000077</v>
      </c>
      <c r="E589" s="6">
        <f>(cumulative!E589-cumulative!E588)/10</f>
        <v>1401.1483999999996</v>
      </c>
      <c r="F589" s="6">
        <f>(cumulative!F589-cumulative!F588)/10</f>
        <v>109411.12840000019</v>
      </c>
      <c r="G589">
        <f t="shared" si="18"/>
        <v>107.74936436679873</v>
      </c>
      <c r="H589">
        <f t="shared" si="19"/>
        <v>0.69383828784275614</v>
      </c>
    </row>
    <row r="590" spans="1:8" x14ac:dyDescent="0.25">
      <c r="A590" s="1">
        <v>42031</v>
      </c>
      <c r="B590" s="6">
        <f>cumulative!B590-cumulative!B589</f>
        <v>972369.22499998659</v>
      </c>
      <c r="C590" s="6">
        <f>(cumulative!C590-cumulative!C589)/10</f>
        <v>31027.230000000076</v>
      </c>
      <c r="D590" s="6">
        <f>(cumulative!D590-cumulative!D589)/10</f>
        <v>73355.389999999476</v>
      </c>
      <c r="E590" s="6">
        <f>(cumulative!E590-cumulative!E589)/10</f>
        <v>828.96849999999972</v>
      </c>
      <c r="F590" s="6">
        <f>(cumulative!F590-cumulative!F589)/10</f>
        <v>105211.58850000054</v>
      </c>
      <c r="G590">
        <f t="shared" si="18"/>
        <v>108.20127354400998</v>
      </c>
      <c r="H590">
        <f t="shared" si="19"/>
        <v>0.69721777843891319</v>
      </c>
    </row>
    <row r="591" spans="1:8" x14ac:dyDescent="0.25">
      <c r="A591" s="1">
        <v>42032</v>
      </c>
      <c r="B591" s="6">
        <f>cumulative!B591-cumulative!B590</f>
        <v>987974.67000000179</v>
      </c>
      <c r="C591" s="6">
        <f>(cumulative!C591-cumulative!C590)/10</f>
        <v>31495.776999999955</v>
      </c>
      <c r="D591" s="6">
        <f>(cumulative!D591-cumulative!D590)/10</f>
        <v>74207.69299999997</v>
      </c>
      <c r="E591" s="6">
        <f>(cumulative!E591-cumulative!E590)/10</f>
        <v>1024.6072000000045</v>
      </c>
      <c r="F591" s="6">
        <f>(cumulative!F591-cumulative!F590)/10</f>
        <v>106728.07719999924</v>
      </c>
      <c r="G591">
        <f t="shared" si="18"/>
        <v>108.02713919780864</v>
      </c>
      <c r="H591">
        <f t="shared" si="19"/>
        <v>0.69529682298071516</v>
      </c>
    </row>
    <row r="592" spans="1:8" x14ac:dyDescent="0.25">
      <c r="A592" s="1">
        <v>42033</v>
      </c>
      <c r="B592" s="6">
        <f>cumulative!B592-cumulative!B591</f>
        <v>1005338.4400000125</v>
      </c>
      <c r="C592" s="6">
        <f>(cumulative!C592-cumulative!C591)/10</f>
        <v>31365.75</v>
      </c>
      <c r="D592" s="6">
        <f>(cumulative!D592-cumulative!D591)/10</f>
        <v>77062.077000000325</v>
      </c>
      <c r="E592" s="6">
        <f>(cumulative!E592-cumulative!E591)/10</f>
        <v>924.12339999999381</v>
      </c>
      <c r="F592" s="6">
        <f>(cumulative!F592-cumulative!F591)/10</f>
        <v>109351.95040000082</v>
      </c>
      <c r="G592">
        <f t="shared" si="18"/>
        <v>108.77128144030725</v>
      </c>
      <c r="H592">
        <f t="shared" si="19"/>
        <v>0.70471607244418888</v>
      </c>
    </row>
    <row r="593" spans="1:8" x14ac:dyDescent="0.25">
      <c r="A593" s="1">
        <v>42034</v>
      </c>
      <c r="B593" s="6">
        <f>cumulative!B593-cumulative!B592</f>
        <v>1012587.3799999878</v>
      </c>
      <c r="C593" s="6">
        <f>(cumulative!C593-cumulative!C592)/10</f>
        <v>30038.789999999852</v>
      </c>
      <c r="D593" s="6">
        <f>(cumulative!D593-cumulative!D592)/10</f>
        <v>79119.983999999618</v>
      </c>
      <c r="E593" s="6">
        <f>(cumulative!E593-cumulative!E592)/10</f>
        <v>936.83209999999963</v>
      </c>
      <c r="F593" s="6">
        <f>(cumulative!F593-cumulative!F592)/10</f>
        <v>110095.60609999896</v>
      </c>
      <c r="G593">
        <f t="shared" si="18"/>
        <v>108.7270178105521</v>
      </c>
      <c r="H593">
        <f t="shared" si="19"/>
        <v>0.71864797154698046</v>
      </c>
    </row>
    <row r="594" spans="1:8" x14ac:dyDescent="0.25">
      <c r="A594" s="1">
        <v>42035</v>
      </c>
      <c r="B594" s="6">
        <f>cumulative!B594-cumulative!B593</f>
        <v>1041692.3700000048</v>
      </c>
      <c r="C594" s="6">
        <f>(cumulative!C594-cumulative!C593)/10</f>
        <v>29442.080000000075</v>
      </c>
      <c r="D594" s="6">
        <f>(cumulative!D594-cumulative!D593)/10</f>
        <v>83383.65400000065</v>
      </c>
      <c r="E594" s="6">
        <f>(cumulative!E594-cumulative!E593)/10</f>
        <v>783.04020000000014</v>
      </c>
      <c r="F594" s="6">
        <f>(cumulative!F594-cumulative!F593)/10</f>
        <v>113608.77420000061</v>
      </c>
      <c r="G594">
        <f t="shared" si="18"/>
        <v>109.06173211194788</v>
      </c>
      <c r="H594">
        <f t="shared" si="19"/>
        <v>0.7339543498040858</v>
      </c>
    </row>
    <row r="595" spans="1:8" x14ac:dyDescent="0.25">
      <c r="A595" s="1">
        <v>42036</v>
      </c>
      <c r="B595" s="6">
        <f>cumulative!B595-cumulative!B594</f>
        <v>945256.96999999881</v>
      </c>
      <c r="C595" s="6">
        <f>(cumulative!C595-cumulative!C594)/10</f>
        <v>29194.830000000075</v>
      </c>
      <c r="D595" s="6">
        <f>(cumulative!D595-cumulative!D594)/10</f>
        <v>76917.199000000212</v>
      </c>
      <c r="E595" s="6">
        <f>(cumulative!E595-cumulative!E594)/10</f>
        <v>945.64039999999807</v>
      </c>
      <c r="F595" s="6">
        <f>(cumulative!F595-cumulative!F594)/10</f>
        <v>107057.66939999982</v>
      </c>
      <c r="G595">
        <f t="shared" si="18"/>
        <v>113.25774133143918</v>
      </c>
      <c r="H595">
        <f t="shared" si="19"/>
        <v>0.71846509858732588</v>
      </c>
    </row>
    <row r="596" spans="1:8" x14ac:dyDescent="0.25">
      <c r="A596" s="1">
        <v>42037</v>
      </c>
      <c r="B596" s="6">
        <f>cumulative!B596-cumulative!B595</f>
        <v>966060.72499999404</v>
      </c>
      <c r="C596" s="6">
        <f>(cumulative!C596-cumulative!C595)/10</f>
        <v>29805.1</v>
      </c>
      <c r="D596" s="6">
        <f>(cumulative!D596-cumulative!D595)/10</f>
        <v>76215.512999999526</v>
      </c>
      <c r="E596" s="6">
        <f>(cumulative!E596-cumulative!E595)/10</f>
        <v>594.15280000000496</v>
      </c>
      <c r="F596" s="6">
        <f>(cumulative!F596-cumulative!F595)/10</f>
        <v>106614.76579999924</v>
      </c>
      <c r="G596">
        <f t="shared" si="18"/>
        <v>110.36031487565121</v>
      </c>
      <c r="H596">
        <f t="shared" si="19"/>
        <v>0.71486826827508798</v>
      </c>
    </row>
    <row r="597" spans="1:8" x14ac:dyDescent="0.25">
      <c r="A597" s="1">
        <v>42038</v>
      </c>
      <c r="B597" s="6">
        <f>cumulative!B597-cumulative!B596</f>
        <v>977777.42500000447</v>
      </c>
      <c r="C597" s="6">
        <f>(cumulative!C597-cumulative!C596)/10</f>
        <v>28355.594999999925</v>
      </c>
      <c r="D597" s="6">
        <f>(cumulative!D597-cumulative!D596)/10</f>
        <v>78955.350999999791</v>
      </c>
      <c r="E597" s="6">
        <f>(cumulative!E597-cumulative!E596)/10</f>
        <v>446.62959999999731</v>
      </c>
      <c r="F597" s="6">
        <f>(cumulative!F597-cumulative!F596)/10</f>
        <v>107757.57560000048</v>
      </c>
      <c r="G597">
        <f t="shared" si="18"/>
        <v>110.20665117114969</v>
      </c>
      <c r="H597">
        <f t="shared" si="19"/>
        <v>0.73271276344490666</v>
      </c>
    </row>
    <row r="598" spans="1:8" x14ac:dyDescent="0.25">
      <c r="A598" s="1">
        <v>42039</v>
      </c>
      <c r="B598" s="6">
        <f>cumulative!B598-cumulative!B597</f>
        <v>956090.14500001073</v>
      </c>
      <c r="C598" s="6">
        <f>(cumulative!C598-cumulative!C597)/10</f>
        <v>26932.535000000149</v>
      </c>
      <c r="D598" s="6">
        <f>(cumulative!D598-cumulative!D597)/10</f>
        <v>76259.920000000304</v>
      </c>
      <c r="E598" s="6">
        <f>(cumulative!E598-cumulative!E597)/10</f>
        <v>598.86879999999655</v>
      </c>
      <c r="F598" s="6">
        <f>(cumulative!F598-cumulative!F597)/10</f>
        <v>103791.32379999981</v>
      </c>
      <c r="G598">
        <f t="shared" si="18"/>
        <v>108.55809396508175</v>
      </c>
      <c r="H598">
        <f t="shared" si="19"/>
        <v>0.73474272422759523</v>
      </c>
    </row>
    <row r="599" spans="1:8" x14ac:dyDescent="0.25">
      <c r="A599" s="1">
        <v>42040</v>
      </c>
      <c r="B599" s="6">
        <f>cumulative!B599-cumulative!B598</f>
        <v>1032447.9049999863</v>
      </c>
      <c r="C599" s="6">
        <f>(cumulative!C599-cumulative!C598)/10</f>
        <v>27483.544999999925</v>
      </c>
      <c r="D599" s="6">
        <f>(cumulative!D599-cumulative!D598)/10</f>
        <v>83819.684999999401</v>
      </c>
      <c r="E599" s="6">
        <f>(cumulative!E599-cumulative!E598)/10</f>
        <v>1193.8611000000033</v>
      </c>
      <c r="F599" s="6">
        <f>(cumulative!F599-cumulative!F598)/10</f>
        <v>112497.09110000059</v>
      </c>
      <c r="G599">
        <f t="shared" si="18"/>
        <v>108.96151811165919</v>
      </c>
      <c r="H599">
        <f t="shared" si="19"/>
        <v>0.74508313219841971</v>
      </c>
    </row>
    <row r="600" spans="1:8" x14ac:dyDescent="0.25">
      <c r="A600" s="1">
        <v>42041</v>
      </c>
      <c r="B600" s="6">
        <f>cumulative!B600-cumulative!B599</f>
        <v>996354.86499999464</v>
      </c>
      <c r="C600" s="6">
        <f>(cumulative!C600-cumulative!C599)/10</f>
        <v>27689.244999999926</v>
      </c>
      <c r="D600" s="6">
        <f>(cumulative!D600-cumulative!D599)/10</f>
        <v>82548.898000000423</v>
      </c>
      <c r="E600" s="6">
        <f>(cumulative!E600-cumulative!E599)/10</f>
        <v>945.91770000000247</v>
      </c>
      <c r="F600" s="6">
        <f>(cumulative!F600-cumulative!F599)/10</f>
        <v>111184.06070000007</v>
      </c>
      <c r="G600">
        <f t="shared" si="18"/>
        <v>111.5908243194062</v>
      </c>
      <c r="H600">
        <f t="shared" si="19"/>
        <v>0.74245262747450969</v>
      </c>
    </row>
    <row r="601" spans="1:8" x14ac:dyDescent="0.25">
      <c r="A601" s="1">
        <v>42042</v>
      </c>
      <c r="B601" s="6">
        <f>cumulative!B601-cumulative!B600</f>
        <v>994356.84500002116</v>
      </c>
      <c r="C601" s="6">
        <f>(cumulative!C601-cumulative!C600)/10</f>
        <v>29813.35</v>
      </c>
      <c r="D601" s="6">
        <f>(cumulative!D601-cumulative!D600)/10</f>
        <v>79869.872999999672</v>
      </c>
      <c r="E601" s="6">
        <f>(cumulative!E601-cumulative!E600)/10</f>
        <v>840.90300000000275</v>
      </c>
      <c r="F601" s="6">
        <f>(cumulative!F601-cumulative!F600)/10</f>
        <v>110524.12599999979</v>
      </c>
      <c r="G601">
        <f t="shared" si="18"/>
        <v>111.15137041169304</v>
      </c>
      <c r="H601">
        <f t="shared" si="19"/>
        <v>0.72264650163349697</v>
      </c>
    </row>
    <row r="602" spans="1:8" x14ac:dyDescent="0.25">
      <c r="A602" s="1">
        <v>42043</v>
      </c>
      <c r="B602" s="6">
        <f>cumulative!B602-cumulative!B601</f>
        <v>1009302.5549999923</v>
      </c>
      <c r="C602" s="6">
        <f>(cumulative!C602-cumulative!C601)/10</f>
        <v>29797.924999999999</v>
      </c>
      <c r="D602" s="6">
        <f>(cumulative!D602-cumulative!D601)/10</f>
        <v>79618.183000000572</v>
      </c>
      <c r="E602" s="6">
        <f>(cumulative!E602-cumulative!E601)/10</f>
        <v>891.07549999998878</v>
      </c>
      <c r="F602" s="6">
        <f>(cumulative!F602-cumulative!F601)/10</f>
        <v>110307.18350000083</v>
      </c>
      <c r="G602">
        <f t="shared" si="18"/>
        <v>109.29050258869273</v>
      </c>
      <c r="H602">
        <f t="shared" si="19"/>
        <v>0.72178602040002204</v>
      </c>
    </row>
    <row r="603" spans="1:8" x14ac:dyDescent="0.25">
      <c r="A603" s="1">
        <v>42044</v>
      </c>
      <c r="B603" s="6">
        <f>cumulative!B603-cumulative!B602</f>
        <v>1049437.9699999988</v>
      </c>
      <c r="C603" s="6">
        <f>(cumulative!C603-cumulative!C602)/10</f>
        <v>32155.664999999852</v>
      </c>
      <c r="D603" s="6">
        <f>(cumulative!D603-cumulative!D602)/10</f>
        <v>81495.346999999878</v>
      </c>
      <c r="E603" s="6">
        <f>(cumulative!E603-cumulative!E602)/10</f>
        <v>949.6924000000115</v>
      </c>
      <c r="F603" s="6">
        <f>(cumulative!F603-cumulative!F602)/10</f>
        <v>114600.70439999923</v>
      </c>
      <c r="G603">
        <f t="shared" si="18"/>
        <v>109.20198017992369</v>
      </c>
      <c r="H603">
        <f t="shared" si="19"/>
        <v>0.71112431137901821</v>
      </c>
    </row>
    <row r="604" spans="1:8" x14ac:dyDescent="0.25">
      <c r="A604" s="1">
        <v>42045</v>
      </c>
      <c r="B604" s="6">
        <f>cumulative!B604-cumulative!B603</f>
        <v>1046171.0799999908</v>
      </c>
      <c r="C604" s="6">
        <f>(cumulative!C604-cumulative!C603)/10</f>
        <v>31911.68500000015</v>
      </c>
      <c r="D604" s="6">
        <f>(cumulative!D604-cumulative!D603)/10</f>
        <v>85376.157000000036</v>
      </c>
      <c r="E604" s="6">
        <f>(cumulative!E604-cumulative!E603)/10</f>
        <v>1087.7483000000007</v>
      </c>
      <c r="F604" s="6">
        <f>(cumulative!F604-cumulative!F603)/10</f>
        <v>118375.59030000046</v>
      </c>
      <c r="G604">
        <f t="shared" si="18"/>
        <v>113.15127378592945</v>
      </c>
      <c r="H604">
        <f t="shared" si="19"/>
        <v>0.7212310982663771</v>
      </c>
    </row>
    <row r="605" spans="1:8" x14ac:dyDescent="0.25">
      <c r="A605" s="1">
        <v>42046</v>
      </c>
      <c r="B605" s="6">
        <f>cumulative!B605-cumulative!B604</f>
        <v>1005893.8200000077</v>
      </c>
      <c r="C605" s="6">
        <f>(cumulative!C605-cumulative!C604)/10</f>
        <v>30717.759999999962</v>
      </c>
      <c r="D605" s="6">
        <f>(cumulative!D605-cumulative!D604)/10</f>
        <v>94420.248000000414</v>
      </c>
      <c r="E605" s="6">
        <f>(cumulative!E605-cumulative!E604)/10</f>
        <v>1197.4189000000013</v>
      </c>
      <c r="F605" s="6">
        <f>(cumulative!F605-cumulative!F604)/10</f>
        <v>126335.42689999938</v>
      </c>
      <c r="G605">
        <f t="shared" si="18"/>
        <v>125.59519144873403</v>
      </c>
      <c r="H605">
        <f t="shared" si="19"/>
        <v>0.74737744049211641</v>
      </c>
    </row>
    <row r="606" spans="1:8" x14ac:dyDescent="0.25">
      <c r="A606" s="1">
        <v>42047</v>
      </c>
      <c r="B606" s="6">
        <f>cumulative!B606-cumulative!B605</f>
        <v>1068862.7550000027</v>
      </c>
      <c r="C606" s="6">
        <f>(cumulative!C606-cumulative!C605)/10</f>
        <v>31576.795000000111</v>
      </c>
      <c r="D606" s="6">
        <f>(cumulative!D606-cumulative!D605)/10</f>
        <v>85827.706999999282</v>
      </c>
      <c r="E606" s="6">
        <f>(cumulative!E606-cumulative!E605)/10</f>
        <v>1312.4942999999971</v>
      </c>
      <c r="F606" s="6">
        <f>(cumulative!F606-cumulative!F605)/10</f>
        <v>118716.99629999996</v>
      </c>
      <c r="G606">
        <f t="shared" si="18"/>
        <v>111.06851253321074</v>
      </c>
      <c r="H606">
        <f t="shared" si="19"/>
        <v>0.72296056735727332</v>
      </c>
    </row>
    <row r="607" spans="1:8" x14ac:dyDescent="0.25">
      <c r="A607" s="1">
        <v>42048</v>
      </c>
      <c r="B607" s="6">
        <f>cumulative!B607-cumulative!B606</f>
        <v>1048223.4600000083</v>
      </c>
      <c r="C607" s="6">
        <f>(cumulative!C607-cumulative!C606)/10</f>
        <v>33407.9</v>
      </c>
      <c r="D607" s="6">
        <f>(cumulative!D607-cumulative!D606)/10</f>
        <v>99456.850999999791</v>
      </c>
      <c r="E607" s="6">
        <f>(cumulative!E607-cumulative!E606)/10</f>
        <v>892.69750000000931</v>
      </c>
      <c r="F607" s="6">
        <f>(cumulative!F607-cumulative!F606)/10</f>
        <v>133757.44849999994</v>
      </c>
      <c r="G607">
        <f t="shared" si="18"/>
        <v>127.60394477337769</v>
      </c>
      <c r="H607">
        <f t="shared" si="19"/>
        <v>0.74356121558344346</v>
      </c>
    </row>
    <row r="608" spans="1:8" x14ac:dyDescent="0.25">
      <c r="A608" s="1">
        <v>42049</v>
      </c>
      <c r="B608" s="6">
        <f>cumulative!B608-cumulative!B607</f>
        <v>1013030.9449999854</v>
      </c>
      <c r="C608" s="6">
        <f>(cumulative!C608-cumulative!C607)/10</f>
        <v>33112.459999999963</v>
      </c>
      <c r="D608" s="6">
        <f>(cumulative!D608-cumulative!D607)/10</f>
        <v>83172.555000001186</v>
      </c>
      <c r="E608" s="6">
        <f>(cumulative!E608-cumulative!E607)/10</f>
        <v>836.36489999998594</v>
      </c>
      <c r="F608" s="6">
        <f>(cumulative!F608-cumulative!F607)/10</f>
        <v>117121.37990000025</v>
      </c>
      <c r="G608">
        <f t="shared" si="18"/>
        <v>115.61480967395515</v>
      </c>
      <c r="H608">
        <f t="shared" si="19"/>
        <v>0.71013981453270947</v>
      </c>
    </row>
    <row r="609" spans="1:8" x14ac:dyDescent="0.25">
      <c r="A609" s="1">
        <v>42050</v>
      </c>
      <c r="B609" s="6">
        <f>cumulative!B609-cumulative!B608</f>
        <v>1015306.8549999967</v>
      </c>
      <c r="C609" s="6">
        <f>(cumulative!C609-cumulative!C608)/10</f>
        <v>30846.029000000097</v>
      </c>
      <c r="D609" s="6">
        <f>(cumulative!D609-cumulative!D608)/10</f>
        <v>83282.463999999309</v>
      </c>
      <c r="E609" s="6">
        <f>(cumulative!E609-cumulative!E608)/10</f>
        <v>921.73680000000172</v>
      </c>
      <c r="F609" s="6">
        <f>(cumulative!F609-cumulative!F608)/10</f>
        <v>115050.22980000079</v>
      </c>
      <c r="G609">
        <f t="shared" si="18"/>
        <v>113.31572246697887</v>
      </c>
      <c r="H609">
        <f t="shared" si="19"/>
        <v>0.72387916256034057</v>
      </c>
    </row>
    <row r="610" spans="1:8" x14ac:dyDescent="0.25">
      <c r="A610" s="1">
        <v>42051</v>
      </c>
      <c r="B610" s="6">
        <f>cumulative!B610-cumulative!B609</f>
        <v>1004002.5549999997</v>
      </c>
      <c r="C610" s="6">
        <f>(cumulative!C610-cumulative!C609)/10</f>
        <v>28819.376999999957</v>
      </c>
      <c r="D610" s="6">
        <f>(cumulative!D610-cumulative!D609)/10</f>
        <v>82718.98900000006</v>
      </c>
      <c r="E610" s="6">
        <f>(cumulative!E610-cumulative!E609)/10</f>
        <v>1026.8187999999966</v>
      </c>
      <c r="F610" s="6">
        <f>(cumulative!F610-cumulative!F609)/10</f>
        <v>112565.184799999</v>
      </c>
      <c r="G610">
        <f t="shared" si="18"/>
        <v>112.11643261206545</v>
      </c>
      <c r="H610">
        <f t="shared" si="19"/>
        <v>0.73485411272563195</v>
      </c>
    </row>
    <row r="611" spans="1:8" x14ac:dyDescent="0.25">
      <c r="A611" s="1">
        <v>42052</v>
      </c>
      <c r="B611" s="6">
        <f>cumulative!B611-cumulative!B610</f>
        <v>1007675.8600000143</v>
      </c>
      <c r="C611" s="6">
        <f>(cumulative!C611-cumulative!C610)/10</f>
        <v>28740.1</v>
      </c>
      <c r="D611" s="6">
        <f>(cumulative!D611-cumulative!D610)/10</f>
        <v>89453.664000000805</v>
      </c>
      <c r="E611" s="6">
        <f>(cumulative!E611-cumulative!E610)/10</f>
        <v>833.45920000001786</v>
      </c>
      <c r="F611" s="6">
        <f>(cumulative!F611-cumulative!F610)/10</f>
        <v>119027.22320000082</v>
      </c>
      <c r="G611">
        <f t="shared" si="18"/>
        <v>118.12054642253625</v>
      </c>
      <c r="H611">
        <f t="shared" si="19"/>
        <v>0.75153953520105465</v>
      </c>
    </row>
    <row r="612" spans="1:8" x14ac:dyDescent="0.25">
      <c r="A612" s="1">
        <v>42053</v>
      </c>
      <c r="B612" s="6">
        <f>cumulative!B612-cumulative!B611</f>
        <v>889654.59499999881</v>
      </c>
      <c r="C612" s="6">
        <f>(cumulative!C612-cumulative!C611)/10</f>
        <v>27414.219999999925</v>
      </c>
      <c r="D612" s="6">
        <f>(cumulative!D612-cumulative!D611)/10</f>
        <v>81822.721999999136</v>
      </c>
      <c r="E612" s="6">
        <f>(cumulative!E612-cumulative!E611)/10</f>
        <v>853.9154999999912</v>
      </c>
      <c r="F612" s="6">
        <f>(cumulative!F612-cumulative!F611)/10</f>
        <v>110090.8575000003</v>
      </c>
      <c r="G612">
        <f t="shared" si="18"/>
        <v>123.74561781474354</v>
      </c>
      <c r="H612">
        <f t="shared" si="19"/>
        <v>0.74322903697974108</v>
      </c>
    </row>
    <row r="613" spans="1:8" x14ac:dyDescent="0.25">
      <c r="A613" s="1">
        <v>42054</v>
      </c>
      <c r="B613" s="6">
        <f>cumulative!B613-cumulative!B612</f>
        <v>834435.07999999821</v>
      </c>
      <c r="C613" s="6">
        <f>(cumulative!C613-cumulative!C612)/10</f>
        <v>26304.5</v>
      </c>
      <c r="D613" s="6">
        <f>(cumulative!D613-cumulative!D612)/10</f>
        <v>68200.60800000056</v>
      </c>
      <c r="E613" s="6">
        <f>(cumulative!E613-cumulative!E612)/10</f>
        <v>500.07369999999645</v>
      </c>
      <c r="F613" s="6">
        <f>(cumulative!F613-cumulative!F612)/10</f>
        <v>95005.181700000161</v>
      </c>
      <c r="G613">
        <f t="shared" si="18"/>
        <v>113.85568988782251</v>
      </c>
      <c r="H613">
        <f t="shared" si="19"/>
        <v>0.71786198162705528</v>
      </c>
    </row>
    <row r="614" spans="1:8" x14ac:dyDescent="0.25">
      <c r="A614" s="1">
        <v>42055</v>
      </c>
      <c r="B614" s="6">
        <f>cumulative!B614-cumulative!B613</f>
        <v>890056.20499999821</v>
      </c>
      <c r="C614" s="6">
        <f>(cumulative!C614-cumulative!C613)/10</f>
        <v>26490.724999999999</v>
      </c>
      <c r="D614" s="6">
        <f>(cumulative!D614-cumulative!D613)/10</f>
        <v>71298.861999999732</v>
      </c>
      <c r="E614" s="6">
        <f>(cumulative!E614-cumulative!E613)/10</f>
        <v>1095.3695999999995</v>
      </c>
      <c r="F614" s="6">
        <f>(cumulative!F614-cumulative!F613)/10</f>
        <v>98884.956599998477</v>
      </c>
      <c r="G614">
        <f t="shared" si="18"/>
        <v>111.09967667715847</v>
      </c>
      <c r="H614">
        <f t="shared" si="19"/>
        <v>0.72102839958166931</v>
      </c>
    </row>
    <row r="615" spans="1:8" x14ac:dyDescent="0.25">
      <c r="A615" s="1">
        <v>42056</v>
      </c>
      <c r="B615" s="6">
        <f>cumulative!B615-cumulative!B614</f>
        <v>974078.37000000477</v>
      </c>
      <c r="C615" s="6">
        <f>(cumulative!C615-cumulative!C614)/10</f>
        <v>27252.269999999924</v>
      </c>
      <c r="D615" s="6">
        <f>(cumulative!D615-cumulative!D614)/10</f>
        <v>75399.468999999022</v>
      </c>
      <c r="E615" s="6">
        <f>(cumulative!E615-cumulative!E614)/10</f>
        <v>1175.0469999999973</v>
      </c>
      <c r="F615" s="6">
        <f>(cumulative!F615-cumulative!F614)/10</f>
        <v>103826.78599999993</v>
      </c>
      <c r="G615">
        <f t="shared" si="18"/>
        <v>106.58976648870608</v>
      </c>
      <c r="H615">
        <f t="shared" si="19"/>
        <v>0.72620440162713951</v>
      </c>
    </row>
    <row r="616" spans="1:8" x14ac:dyDescent="0.25">
      <c r="A616" s="1">
        <v>42057</v>
      </c>
      <c r="B616" s="6">
        <f>cumulative!B616-cumulative!B615</f>
        <v>944100.56000000238</v>
      </c>
      <c r="C616" s="6">
        <f>(cumulative!C616-cumulative!C615)/10</f>
        <v>29056.230000000076</v>
      </c>
      <c r="D616" s="6">
        <f>(cumulative!D616-cumulative!D615)/10</f>
        <v>76834.879000000656</v>
      </c>
      <c r="E616" s="6">
        <f>(cumulative!E616-cumulative!E615)/10</f>
        <v>1208.4339000000036</v>
      </c>
      <c r="F616" s="6">
        <f>(cumulative!F616-cumulative!F615)/10</f>
        <v>107099.54290000051</v>
      </c>
      <c r="G616">
        <f t="shared" si="18"/>
        <v>113.44082128285173</v>
      </c>
      <c r="H616">
        <f t="shared" si="19"/>
        <v>0.71741556424514197</v>
      </c>
    </row>
    <row r="617" spans="1:8" x14ac:dyDescent="0.25">
      <c r="A617" s="1">
        <v>42058</v>
      </c>
      <c r="B617" s="6">
        <f>cumulative!B617-cumulative!B616</f>
        <v>959329.54499998689</v>
      </c>
      <c r="C617" s="6">
        <f>(cumulative!C617-cumulative!C616)/10</f>
        <v>31276.9</v>
      </c>
      <c r="D617" s="6">
        <f>(cumulative!D617-cumulative!D616)/10</f>
        <v>75069.821999999884</v>
      </c>
      <c r="E617" s="6">
        <f>(cumulative!E617-cumulative!E616)/10</f>
        <v>550.73070000000303</v>
      </c>
      <c r="F617" s="6">
        <f>(cumulative!F617-cumulative!F616)/10</f>
        <v>106897.452700001</v>
      </c>
      <c r="G617">
        <f t="shared" si="18"/>
        <v>111.42933443168631</v>
      </c>
      <c r="H617">
        <f t="shared" si="19"/>
        <v>0.70226015778577278</v>
      </c>
    </row>
    <row r="618" spans="1:8" x14ac:dyDescent="0.25">
      <c r="A618" s="1">
        <v>42059</v>
      </c>
      <c r="B618" s="6">
        <f>cumulative!B618-cumulative!B617</f>
        <v>932798.82500000298</v>
      </c>
      <c r="C618" s="6">
        <f>(cumulative!C618-cumulative!C617)/10</f>
        <v>30937.48500000015</v>
      </c>
      <c r="D618" s="6">
        <f>(cumulative!D618-cumulative!D617)/10</f>
        <v>73543.456000000238</v>
      </c>
      <c r="E618" s="6">
        <f>(cumulative!E618-cumulative!E617)/10</f>
        <v>1128.2314999999944</v>
      </c>
      <c r="F618" s="6">
        <f>(cumulative!F618-cumulative!F617)/10</f>
        <v>105609.1724999994</v>
      </c>
      <c r="G618">
        <f t="shared" si="18"/>
        <v>113.21752308167741</v>
      </c>
      <c r="H618">
        <f t="shared" si="19"/>
        <v>0.69637375484596897</v>
      </c>
    </row>
    <row r="619" spans="1:8" x14ac:dyDescent="0.25">
      <c r="A619" s="1">
        <v>42060</v>
      </c>
      <c r="B619" s="6">
        <f>cumulative!B619-cumulative!B618</f>
        <v>947801.80499999225</v>
      </c>
      <c r="C619" s="6">
        <f>(cumulative!C619-cumulative!C618)/10</f>
        <v>30297.694999999927</v>
      </c>
      <c r="D619" s="6">
        <f>(cumulative!D619-cumulative!D618)/10</f>
        <v>72448.403999999908</v>
      </c>
      <c r="E619" s="6">
        <f>(cumulative!E619-cumulative!E618)/10</f>
        <v>1273.506200000015</v>
      </c>
      <c r="F619" s="6">
        <f>(cumulative!F619-cumulative!F618)/10</f>
        <v>104019.60519999862</v>
      </c>
      <c r="G619">
        <f t="shared" si="18"/>
        <v>109.74826662204919</v>
      </c>
      <c r="H619">
        <f t="shared" si="19"/>
        <v>0.69648797321142752</v>
      </c>
    </row>
    <row r="620" spans="1:8" x14ac:dyDescent="0.25">
      <c r="A620" s="1">
        <v>42061</v>
      </c>
      <c r="B620" s="6">
        <f>cumulative!B620-cumulative!B619</f>
        <v>975532.47500000894</v>
      </c>
      <c r="C620" s="6">
        <f>(cumulative!C620-cumulative!C619)/10</f>
        <v>32452.05</v>
      </c>
      <c r="D620" s="6">
        <f>(cumulative!D620-cumulative!D619)/10</f>
        <v>74515.228999999163</v>
      </c>
      <c r="E620" s="6">
        <f>(cumulative!E620-cumulative!E619)/10</f>
        <v>1308.7198999999789</v>
      </c>
      <c r="F620" s="6">
        <f>(cumulative!F620-cumulative!F619)/10</f>
        <v>108275.99889999926</v>
      </c>
      <c r="G620">
        <f t="shared" si="18"/>
        <v>110.99169087118116</v>
      </c>
      <c r="H620">
        <f t="shared" si="19"/>
        <v>0.6881971051481075</v>
      </c>
    </row>
    <row r="621" spans="1:8" x14ac:dyDescent="0.25">
      <c r="A621" s="1">
        <v>42062</v>
      </c>
      <c r="B621" s="6">
        <f>cumulative!B621-cumulative!B620</f>
        <v>961060.19000001252</v>
      </c>
      <c r="C621" s="6">
        <f>(cumulative!C621-cumulative!C620)/10</f>
        <v>32208.025000000001</v>
      </c>
      <c r="D621" s="6">
        <f>(cumulative!D621-cumulative!D620)/10</f>
        <v>75637.68200000003</v>
      </c>
      <c r="E621" s="6">
        <f>(cumulative!E621-cumulative!E620)/10</f>
        <v>1426.8599000000163</v>
      </c>
      <c r="F621" s="6">
        <f>(cumulative!F621-cumulative!F620)/10</f>
        <v>109272.56690000146</v>
      </c>
      <c r="G621">
        <f t="shared" si="18"/>
        <v>113.70002424093755</v>
      </c>
      <c r="H621">
        <f t="shared" si="19"/>
        <v>0.69219278127893069</v>
      </c>
    </row>
    <row r="622" spans="1:8" x14ac:dyDescent="0.25">
      <c r="A622" s="1">
        <v>42063</v>
      </c>
      <c r="B622" s="6">
        <f>cumulative!B622-cumulative!B621</f>
        <v>969758.54999999702</v>
      </c>
      <c r="C622" s="6">
        <f>(cumulative!C622-cumulative!C621)/10</f>
        <v>32624.614999999852</v>
      </c>
      <c r="D622" s="6">
        <f>(cumulative!D622-cumulative!D621)/10</f>
        <v>73806.984000001103</v>
      </c>
      <c r="E622" s="6">
        <f>(cumulative!E622-cumulative!E621)/10</f>
        <v>1477.822999999998</v>
      </c>
      <c r="F622" s="6">
        <f>(cumulative!F622-cumulative!F621)/10</f>
        <v>107909.42199999987</v>
      </c>
      <c r="G622">
        <f t="shared" si="18"/>
        <v>111.27452498356443</v>
      </c>
      <c r="H622">
        <f t="shared" si="19"/>
        <v>0.68397163687894824</v>
      </c>
    </row>
    <row r="623" spans="1:8" x14ac:dyDescent="0.25">
      <c r="A623" s="1">
        <v>42064</v>
      </c>
      <c r="B623" s="6">
        <f>cumulative!B623-cumulative!B622</f>
        <v>942743.20499999821</v>
      </c>
      <c r="C623" s="6">
        <f>(cumulative!C623-cumulative!C622)/10</f>
        <v>33670.790000000226</v>
      </c>
      <c r="D623" s="6">
        <f>(cumulative!D623-cumulative!D622)/10</f>
        <v>75600.891000000382</v>
      </c>
      <c r="E623" s="6">
        <f>(cumulative!E623-cumulative!E622)/10</f>
        <v>790.73810000000526</v>
      </c>
      <c r="F623" s="6">
        <f>(cumulative!F623-cumulative!F622)/10</f>
        <v>110062.41909999997</v>
      </c>
      <c r="G623">
        <f t="shared" si="18"/>
        <v>116.74697681857083</v>
      </c>
      <c r="H623">
        <f t="shared" si="19"/>
        <v>0.68689105344224077</v>
      </c>
    </row>
    <row r="624" spans="1:8" x14ac:dyDescent="0.25">
      <c r="A624" s="1">
        <v>42065</v>
      </c>
      <c r="B624" s="6">
        <f>cumulative!B624-cumulative!B623</f>
        <v>871392.10499998927</v>
      </c>
      <c r="C624" s="6">
        <f>(cumulative!C624-cumulative!C623)/10</f>
        <v>30794.424999999999</v>
      </c>
      <c r="D624" s="6">
        <f>(cumulative!D624-cumulative!D623)/10</f>
        <v>72222.24799999893</v>
      </c>
      <c r="E624" s="6">
        <f>(cumulative!E624-cumulative!E623)/10</f>
        <v>803.7379999999888</v>
      </c>
      <c r="F624" s="6">
        <f>(cumulative!F624-cumulative!F623)/10</f>
        <v>103820.41099999993</v>
      </c>
      <c r="G624">
        <f t="shared" si="18"/>
        <v>119.14316230808772</v>
      </c>
      <c r="H624">
        <f t="shared" si="19"/>
        <v>0.69564594576685868</v>
      </c>
    </row>
    <row r="625" spans="1:8" x14ac:dyDescent="0.25">
      <c r="A625" s="1">
        <v>42066</v>
      </c>
      <c r="B625" s="6">
        <f>cumulative!B625-cumulative!B624</f>
        <v>794900.65500000119</v>
      </c>
      <c r="C625" s="6">
        <f>(cumulative!C625-cumulative!C624)/10</f>
        <v>29973.584999999777</v>
      </c>
      <c r="D625" s="6">
        <f>(cumulative!D625-cumulative!D624)/10</f>
        <v>67257.833000000566</v>
      </c>
      <c r="E625" s="6">
        <f>(cumulative!E625-cumulative!E624)/10</f>
        <v>1166.7820999999997</v>
      </c>
      <c r="F625" s="6">
        <f>(cumulative!F625-cumulative!F624)/10</f>
        <v>98398.200100000206</v>
      </c>
      <c r="G625">
        <f t="shared" si="18"/>
        <v>123.78678955799836</v>
      </c>
      <c r="H625">
        <f t="shared" si="19"/>
        <v>0.68352706585738077</v>
      </c>
    </row>
    <row r="626" spans="1:8" x14ac:dyDescent="0.25">
      <c r="A626" s="1">
        <v>42067</v>
      </c>
      <c r="B626" s="6">
        <f>cumulative!B626-cumulative!B625</f>
        <v>851193.76999999583</v>
      </c>
      <c r="C626" s="6">
        <f>(cumulative!C626-cumulative!C625)/10</f>
        <v>28861.220000000299</v>
      </c>
      <c r="D626" s="6">
        <f>(cumulative!D626-cumulative!D625)/10</f>
        <v>61028.182999999823</v>
      </c>
      <c r="E626" s="6">
        <f>(cumulative!E626-cumulative!E625)/10</f>
        <v>1485.7205000000074</v>
      </c>
      <c r="F626" s="6">
        <f>(cumulative!F626-cumulative!F625)/10</f>
        <v>91375.123499999943</v>
      </c>
      <c r="G626">
        <f t="shared" si="18"/>
        <v>107.3493800359939</v>
      </c>
      <c r="H626">
        <f t="shared" si="19"/>
        <v>0.66788618895819996</v>
      </c>
    </row>
    <row r="627" spans="1:8" x14ac:dyDescent="0.25">
      <c r="A627" s="1">
        <v>42068</v>
      </c>
      <c r="B627" s="6">
        <f>cumulative!B627-cumulative!B626</f>
        <v>902707.50500001013</v>
      </c>
      <c r="C627" s="6">
        <f>(cumulative!C627-cumulative!C626)/10</f>
        <v>30096.479999999701</v>
      </c>
      <c r="D627" s="6">
        <f>(cumulative!D627-cumulative!D626)/10</f>
        <v>70065.872999999672</v>
      </c>
      <c r="E627" s="6">
        <f>(cumulative!E627-cumulative!E626)/10</f>
        <v>1342.1544999999926</v>
      </c>
      <c r="F627" s="6">
        <f>(cumulative!F627-cumulative!F626)/10</f>
        <v>101504.5075000003</v>
      </c>
      <c r="G627">
        <f t="shared" si="18"/>
        <v>112.44451490408198</v>
      </c>
      <c r="H627">
        <f t="shared" si="19"/>
        <v>0.69027351322304054</v>
      </c>
    </row>
    <row r="628" spans="1:8" x14ac:dyDescent="0.25">
      <c r="A628" s="1">
        <v>42069</v>
      </c>
      <c r="B628" s="6">
        <f>cumulative!B628-cumulative!B627</f>
        <v>901525.00499999523</v>
      </c>
      <c r="C628" s="6">
        <f>(cumulative!C628-cumulative!C627)/10</f>
        <v>29633.115000000224</v>
      </c>
      <c r="D628" s="6">
        <f>(cumulative!D628-cumulative!D627)/10</f>
        <v>71514.39400000051</v>
      </c>
      <c r="E628" s="6">
        <f>(cumulative!E628-cumulative!E627)/10</f>
        <v>1424.4510000000009</v>
      </c>
      <c r="F628" s="6">
        <f>(cumulative!F628-cumulative!F627)/10</f>
        <v>102571.96000000089</v>
      </c>
      <c r="G628">
        <f t="shared" si="18"/>
        <v>113.77605660533114</v>
      </c>
      <c r="H628">
        <f t="shared" si="19"/>
        <v>0.69721192809418764</v>
      </c>
    </row>
    <row r="629" spans="1:8" x14ac:dyDescent="0.25">
      <c r="A629" s="1">
        <v>42070</v>
      </c>
      <c r="B629" s="6">
        <f>cumulative!B629-cumulative!B628</f>
        <v>852754.95000000298</v>
      </c>
      <c r="C629" s="6">
        <f>(cumulative!C629-cumulative!C628)/10</f>
        <v>28454.884999999776</v>
      </c>
      <c r="D629" s="6">
        <f>(cumulative!D629-cumulative!D628)/10</f>
        <v>66696.835000000152</v>
      </c>
      <c r="E629" s="6">
        <f>(cumulative!E629-cumulative!E628)/10</f>
        <v>1616.712599999993</v>
      </c>
      <c r="F629" s="6">
        <f>(cumulative!F629-cumulative!F628)/10</f>
        <v>96768.432599999011</v>
      </c>
      <c r="G629">
        <f t="shared" si="18"/>
        <v>113.47742115129168</v>
      </c>
      <c r="H629">
        <f t="shared" si="19"/>
        <v>0.68924165875143906</v>
      </c>
    </row>
    <row r="630" spans="1:8" x14ac:dyDescent="0.25">
      <c r="A630" s="1">
        <v>42071</v>
      </c>
      <c r="B630" s="6">
        <f>cumulative!B630-cumulative!B629</f>
        <v>890911.56499999762</v>
      </c>
      <c r="C630" s="6">
        <f>(cumulative!C630-cumulative!C629)/10</f>
        <v>30070.93500000015</v>
      </c>
      <c r="D630" s="6">
        <f>(cumulative!D630-cumulative!D629)/10</f>
        <v>71821.608999999618</v>
      </c>
      <c r="E630" s="6">
        <f>(cumulative!E630-cumulative!E629)/10</f>
        <v>1675.9381999999982</v>
      </c>
      <c r="F630" s="6">
        <f>(cumulative!F630-cumulative!F629)/10</f>
        <v>103568.48219999969</v>
      </c>
      <c r="G630">
        <f t="shared" si="18"/>
        <v>116.25001433223056</v>
      </c>
      <c r="H630">
        <f t="shared" si="19"/>
        <v>0.69346974556705276</v>
      </c>
    </row>
    <row r="631" spans="1:8" x14ac:dyDescent="0.25">
      <c r="A631" s="1">
        <v>42072</v>
      </c>
      <c r="B631" s="6">
        <f>cumulative!B631-cumulative!B630</f>
        <v>873030.17000000179</v>
      </c>
      <c r="C631" s="6">
        <f>(cumulative!C631-cumulative!C630)/10</f>
        <v>30106.994999999926</v>
      </c>
      <c r="D631" s="6">
        <f>(cumulative!D631-cumulative!D630)/10</f>
        <v>67520.88900000081</v>
      </c>
      <c r="E631" s="6">
        <f>(cumulative!E631-cumulative!E630)/10</f>
        <v>1208.1146000000067</v>
      </c>
      <c r="F631" s="6">
        <f>(cumulative!F631-cumulative!F630)/10</f>
        <v>98835.998600000137</v>
      </c>
      <c r="G631">
        <f t="shared" si="18"/>
        <v>113.21028985745124</v>
      </c>
      <c r="H631">
        <f t="shared" si="19"/>
        <v>0.6831608923512279</v>
      </c>
    </row>
    <row r="632" spans="1:8" x14ac:dyDescent="0.25">
      <c r="A632" s="1">
        <v>42073</v>
      </c>
      <c r="B632" s="6">
        <f>cumulative!B632-cumulative!B631</f>
        <v>854594.65500001609</v>
      </c>
      <c r="C632" s="6">
        <f>(cumulative!C632-cumulative!C631)/10</f>
        <v>29971.180000000073</v>
      </c>
      <c r="D632" s="6">
        <f>(cumulative!D632-cumulative!D631)/10</f>
        <v>68744.273999999466</v>
      </c>
      <c r="E632" s="6">
        <f>(cumulative!E632-cumulative!E631)/10</f>
        <v>973.25210000000664</v>
      </c>
      <c r="F632" s="6">
        <f>(cumulative!F632-cumulative!F631)/10</f>
        <v>99688.706100000447</v>
      </c>
      <c r="G632">
        <f t="shared" si="18"/>
        <v>116.65028036010659</v>
      </c>
      <c r="H632">
        <f t="shared" si="19"/>
        <v>0.68958938970519112</v>
      </c>
    </row>
    <row r="633" spans="1:8" x14ac:dyDescent="0.25">
      <c r="A633" s="1">
        <v>42074</v>
      </c>
      <c r="B633" s="6">
        <f>cumulative!B633-cumulative!B632</f>
        <v>845326.32999998331</v>
      </c>
      <c r="C633" s="6">
        <f>(cumulative!C633-cumulative!C632)/10</f>
        <v>31322.819999999927</v>
      </c>
      <c r="D633" s="6">
        <f>(cumulative!D633-cumulative!D632)/10</f>
        <v>66684.388999999312</v>
      </c>
      <c r="E633" s="6">
        <f>(cumulative!E633-cumulative!E632)/10</f>
        <v>1460.3324999999954</v>
      </c>
      <c r="F633" s="6">
        <f>(cumulative!F633-cumulative!F632)/10</f>
        <v>99467.541500000661</v>
      </c>
      <c r="G633">
        <f t="shared" si="18"/>
        <v>117.66762488044424</v>
      </c>
      <c r="H633">
        <f t="shared" si="19"/>
        <v>0.67041356400669527</v>
      </c>
    </row>
    <row r="634" spans="1:8" x14ac:dyDescent="0.25">
      <c r="A634" s="1">
        <v>42075</v>
      </c>
      <c r="B634" s="6">
        <f>cumulative!B634-cumulative!B633</f>
        <v>849188.38000001013</v>
      </c>
      <c r="C634" s="6">
        <f>(cumulative!C634-cumulative!C633)/10</f>
        <v>28783.219999999925</v>
      </c>
      <c r="D634" s="6">
        <f>(cumulative!D634-cumulative!D633)/10</f>
        <v>63385.575000000747</v>
      </c>
      <c r="E634" s="6">
        <f>(cumulative!E634-cumulative!E633)/10</f>
        <v>2055.3723999999929</v>
      </c>
      <c r="F634" s="6">
        <f>(cumulative!F634-cumulative!F633)/10</f>
        <v>94224.167399999496</v>
      </c>
      <c r="G634">
        <f t="shared" si="18"/>
        <v>110.95790948057765</v>
      </c>
      <c r="H634">
        <f t="shared" si="19"/>
        <v>0.67271037515159926</v>
      </c>
    </row>
    <row r="635" spans="1:8" x14ac:dyDescent="0.25">
      <c r="A635" s="1">
        <v>42076</v>
      </c>
      <c r="B635" s="6">
        <f>cumulative!B635-cumulative!B634</f>
        <v>824259.35499998927</v>
      </c>
      <c r="C635" s="6">
        <f>(cumulative!C635-cumulative!C634)/10</f>
        <v>31685.125</v>
      </c>
      <c r="D635" s="6">
        <f>(cumulative!D635-cumulative!D634)/10</f>
        <v>62200.509999999405</v>
      </c>
      <c r="E635" s="6">
        <f>(cumulative!E635-cumulative!E634)/10</f>
        <v>1914.371800000011</v>
      </c>
      <c r="F635" s="6">
        <f>(cumulative!F635-cumulative!F634)/10</f>
        <v>95800.006799998882</v>
      </c>
      <c r="G635">
        <f t="shared" si="18"/>
        <v>116.22556203805551</v>
      </c>
      <c r="H635">
        <f t="shared" si="19"/>
        <v>0.64927458856923725</v>
      </c>
    </row>
    <row r="636" spans="1:8" x14ac:dyDescent="0.25">
      <c r="A636" s="1">
        <v>42077</v>
      </c>
      <c r="B636" s="6">
        <f>cumulative!B636-cumulative!B635</f>
        <v>810933.07500001788</v>
      </c>
      <c r="C636" s="6">
        <f>(cumulative!C636-cumulative!C635)/10</f>
        <v>30293.01499999985</v>
      </c>
      <c r="D636" s="6">
        <f>(cumulative!D636-cumulative!D635)/10</f>
        <v>62041.572999998927</v>
      </c>
      <c r="E636" s="6">
        <f>(cumulative!E636-cumulative!E635)/10</f>
        <v>1773.9663999999873</v>
      </c>
      <c r="F636" s="6">
        <f>(cumulative!F636-cumulative!F635)/10</f>
        <v>94108.554400002962</v>
      </c>
      <c r="G636">
        <f t="shared" si="18"/>
        <v>116.04971766628323</v>
      </c>
      <c r="H636">
        <f t="shared" si="19"/>
        <v>0.65925540345986844</v>
      </c>
    </row>
    <row r="637" spans="1:8" x14ac:dyDescent="0.25">
      <c r="A637" s="1">
        <v>42078</v>
      </c>
      <c r="B637" s="6">
        <f>cumulative!B637-cumulative!B636</f>
        <v>805444.14999997616</v>
      </c>
      <c r="C637" s="6">
        <f>(cumulative!C637-cumulative!C636)/10</f>
        <v>29902.325000000001</v>
      </c>
      <c r="D637" s="6">
        <f>(cumulative!D637-cumulative!D636)/10</f>
        <v>61150.918000002202</v>
      </c>
      <c r="E637" s="6">
        <f>(cumulative!E637-cumulative!E636)/10</f>
        <v>2066.4486000000034</v>
      </c>
      <c r="F637" s="6">
        <f>(cumulative!F637-cumulative!F636)/10</f>
        <v>93119.691599997881</v>
      </c>
      <c r="G637">
        <f t="shared" si="18"/>
        <v>115.61284739606171</v>
      </c>
      <c r="H637">
        <f t="shared" si="19"/>
        <v>0.65669158637981995</v>
      </c>
    </row>
    <row r="638" spans="1:8" x14ac:dyDescent="0.25">
      <c r="A638" s="1">
        <v>42079</v>
      </c>
      <c r="B638" s="6">
        <f>cumulative!B638-cumulative!B637</f>
        <v>740484.3900000006</v>
      </c>
      <c r="C638" s="6">
        <f>(cumulative!C638-cumulative!C637)/10</f>
        <v>30048.775000000001</v>
      </c>
      <c r="D638" s="6">
        <f>(cumulative!D638-cumulative!D637)/10</f>
        <v>57736.711999998988</v>
      </c>
      <c r="E638" s="6">
        <f>(cumulative!E638-cumulative!E637)/10</f>
        <v>2509.8803000000071</v>
      </c>
      <c r="F638" s="6">
        <f>(cumulative!F638-cumulative!F637)/10</f>
        <v>90295.3672999993</v>
      </c>
      <c r="G638">
        <f t="shared" si="18"/>
        <v>121.94094638510776</v>
      </c>
      <c r="H638">
        <f t="shared" si="19"/>
        <v>0.63942053425812284</v>
      </c>
    </row>
    <row r="639" spans="1:8" x14ac:dyDescent="0.25">
      <c r="A639" s="1">
        <v>42080</v>
      </c>
      <c r="B639" s="6">
        <f>cumulative!B639-cumulative!B638</f>
        <v>743063.04500000179</v>
      </c>
      <c r="C639" s="6">
        <f>(cumulative!C639-cumulative!C638)/10</f>
        <v>28755.86000000015</v>
      </c>
      <c r="D639" s="6">
        <f>(cumulative!D639-cumulative!D638)/10</f>
        <v>52643.374000000957</v>
      </c>
      <c r="E639" s="6">
        <f>(cumulative!E639-cumulative!E638)/10</f>
        <v>2076.8500999999933</v>
      </c>
      <c r="F639" s="6">
        <f>(cumulative!F639-cumulative!F638)/10</f>
        <v>83476.084100002045</v>
      </c>
      <c r="G639">
        <f t="shared" si="18"/>
        <v>112.34051358320727</v>
      </c>
      <c r="H639">
        <f t="shared" si="19"/>
        <v>0.63064019554314077</v>
      </c>
    </row>
    <row r="640" spans="1:8" x14ac:dyDescent="0.25">
      <c r="A640" s="1">
        <v>42081</v>
      </c>
      <c r="B640" s="6">
        <f>cumulative!B640-cumulative!B639</f>
        <v>728882.89999997616</v>
      </c>
      <c r="C640" s="6">
        <f>(cumulative!C640-cumulative!C639)/10</f>
        <v>28791.330000000075</v>
      </c>
      <c r="D640" s="6">
        <f>(cumulative!D640-cumulative!D639)/10</f>
        <v>53048.50599999875</v>
      </c>
      <c r="E640" s="6">
        <f>(cumulative!E640-cumulative!E639)/10</f>
        <v>1886.6577000000048</v>
      </c>
      <c r="F640" s="6">
        <f>(cumulative!F640-cumulative!F639)/10</f>
        <v>83726.493699999148</v>
      </c>
      <c r="G640">
        <f t="shared" si="18"/>
        <v>114.86960895913718</v>
      </c>
      <c r="H640">
        <f t="shared" si="19"/>
        <v>0.63359282893270485</v>
      </c>
    </row>
    <row r="641" spans="1:8" x14ac:dyDescent="0.25">
      <c r="A641" s="1">
        <v>42082</v>
      </c>
      <c r="B641" s="6">
        <f>cumulative!B641-cumulative!B640</f>
        <v>674116.81500002742</v>
      </c>
      <c r="C641" s="6">
        <f>(cumulative!C641-cumulative!C640)/10</f>
        <v>27869.930000000073</v>
      </c>
      <c r="D641" s="6">
        <f>(cumulative!D641-cumulative!D640)/10</f>
        <v>52331.020000000295</v>
      </c>
      <c r="E641" s="6">
        <f>(cumulative!E641-cumulative!E640)/10</f>
        <v>1912.2108999999939</v>
      </c>
      <c r="F641" s="6">
        <f>(cumulative!F641-cumulative!F640)/10</f>
        <v>82113.160899999741</v>
      </c>
      <c r="G641">
        <f t="shared" si="18"/>
        <v>121.80850421302189</v>
      </c>
      <c r="H641">
        <f t="shared" si="19"/>
        <v>0.63730368465209652</v>
      </c>
    </row>
    <row r="642" spans="1:8" x14ac:dyDescent="0.25">
      <c r="A642" s="1">
        <v>42083</v>
      </c>
      <c r="B642" s="6">
        <f>cumulative!B642-cumulative!B641</f>
        <v>664057.80500000715</v>
      </c>
      <c r="C642" s="6">
        <f>(cumulative!C642-cumulative!C641)/10</f>
        <v>25863.910000000149</v>
      </c>
      <c r="D642" s="6">
        <f>(cumulative!D642-cumulative!D641)/10</f>
        <v>50574.967000000179</v>
      </c>
      <c r="E642" s="6">
        <f>(cumulative!E642-cumulative!E641)/10</f>
        <v>1394.0827000000049</v>
      </c>
      <c r="F642" s="6">
        <f>(cumulative!F642-cumulative!F641)/10</f>
        <v>77832.959699998799</v>
      </c>
      <c r="G642">
        <f t="shared" si="18"/>
        <v>117.20810916452967</v>
      </c>
      <c r="H642">
        <f t="shared" si="19"/>
        <v>0.64978856251821249</v>
      </c>
    </row>
    <row r="643" spans="1:8" x14ac:dyDescent="0.25">
      <c r="A643" s="1">
        <v>42084</v>
      </c>
      <c r="B643" s="6">
        <f>cumulative!B643-cumulative!B642</f>
        <v>665230.83500000834</v>
      </c>
      <c r="C643" s="6">
        <f>(cumulative!C643-cumulative!C642)/10</f>
        <v>25567.8</v>
      </c>
      <c r="D643" s="6">
        <f>(cumulative!D643-cumulative!D642)/10</f>
        <v>50436.84800000042</v>
      </c>
      <c r="E643" s="6">
        <f>(cumulative!E643-cumulative!E642)/10</f>
        <v>1194.7114000000061</v>
      </c>
      <c r="F643" s="6">
        <f>(cumulative!F643-cumulative!F642)/10</f>
        <v>77199.359399999681</v>
      </c>
      <c r="G643">
        <f t="shared" ref="G643:G706" si="20">IFERROR(F643*1000/B643,"")</f>
        <v>116.04897929904092</v>
      </c>
      <c r="H643">
        <f t="shared" ref="H643:H706" si="21">IFERROR(D643/F643,"")</f>
        <v>0.6533324679375595</v>
      </c>
    </row>
    <row r="644" spans="1:8" x14ac:dyDescent="0.25">
      <c r="A644" s="1">
        <v>42085</v>
      </c>
      <c r="B644" s="6">
        <f>cumulative!B644-cumulative!B643</f>
        <v>624730.35499997437</v>
      </c>
      <c r="C644" s="6">
        <f>(cumulative!C644-cumulative!C643)/10</f>
        <v>24699.200000000001</v>
      </c>
      <c r="D644" s="6">
        <f>(cumulative!D644-cumulative!D643)/10</f>
        <v>48690.316999998686</v>
      </c>
      <c r="E644" s="6">
        <f>(cumulative!E644-cumulative!E643)/10</f>
        <v>1219.982799999998</v>
      </c>
      <c r="F644" s="6">
        <f>(cumulative!F644-cumulative!F643)/10</f>
        <v>74609.499800001082</v>
      </c>
      <c r="G644">
        <f t="shared" si="20"/>
        <v>119.42672419047759</v>
      </c>
      <c r="H644">
        <f t="shared" si="21"/>
        <v>0.6526021100599575</v>
      </c>
    </row>
    <row r="645" spans="1:8" x14ac:dyDescent="0.25">
      <c r="A645" s="1">
        <v>42086</v>
      </c>
      <c r="B645" s="6">
        <f>cumulative!B645-cumulative!B644</f>
        <v>605256.02000001073</v>
      </c>
      <c r="C645" s="6">
        <f>(cumulative!C645-cumulative!C644)/10</f>
        <v>25594.964999999851</v>
      </c>
      <c r="D645" s="6">
        <f>(cumulative!D645-cumulative!D644)/10</f>
        <v>45723.273000000416</v>
      </c>
      <c r="E645" s="6">
        <f>(cumulative!E645-cumulative!E644)/10</f>
        <v>896.82469999999739</v>
      </c>
      <c r="F645" s="6">
        <f>(cumulative!F645-cumulative!F644)/10</f>
        <v>72215.062700000402</v>
      </c>
      <c r="G645">
        <f t="shared" si="20"/>
        <v>119.31324978807997</v>
      </c>
      <c r="H645">
        <f t="shared" si="21"/>
        <v>0.63315423805621318</v>
      </c>
    </row>
    <row r="646" spans="1:8" x14ac:dyDescent="0.25">
      <c r="A646" s="1">
        <v>42087</v>
      </c>
      <c r="B646" s="6">
        <f>cumulative!B646-cumulative!B645</f>
        <v>555754.89500001073</v>
      </c>
      <c r="C646" s="6">
        <f>(cumulative!C646-cumulative!C645)/10</f>
        <v>24916.109999999775</v>
      </c>
      <c r="D646" s="6">
        <f>(cumulative!D646-cumulative!D645)/10</f>
        <v>40673.032000000778</v>
      </c>
      <c r="E646" s="6">
        <f>(cumulative!E646-cumulative!E645)/10</f>
        <v>1187.1449999999954</v>
      </c>
      <c r="F646" s="6">
        <f>(cumulative!F646-cumulative!F645)/10</f>
        <v>66776.286999998993</v>
      </c>
      <c r="G646">
        <f t="shared" si="20"/>
        <v>120.15420394992239</v>
      </c>
      <c r="H646">
        <f t="shared" si="21"/>
        <v>0.60909394378278914</v>
      </c>
    </row>
    <row r="647" spans="1:8" x14ac:dyDescent="0.25">
      <c r="A647" s="1">
        <v>42088</v>
      </c>
      <c r="B647" s="6">
        <f>cumulative!B647-cumulative!B646</f>
        <v>515533.46999998391</v>
      </c>
      <c r="C647" s="6">
        <f>(cumulative!C647-cumulative!C646)/10</f>
        <v>24373.290000000223</v>
      </c>
      <c r="D647" s="6">
        <f>(cumulative!D647-cumulative!D646)/10</f>
        <v>33225.654999999701</v>
      </c>
      <c r="E647" s="6">
        <f>(cumulative!E647-cumulative!E646)/10</f>
        <v>1190.593200000003</v>
      </c>
      <c r="F647" s="6">
        <f>(cumulative!F647-cumulative!F646)/10</f>
        <v>58789.538200001422</v>
      </c>
      <c r="G647">
        <f t="shared" si="20"/>
        <v>114.03631698249049</v>
      </c>
      <c r="H647">
        <f t="shared" si="21"/>
        <v>0.56516271461371836</v>
      </c>
    </row>
    <row r="648" spans="1:8" x14ac:dyDescent="0.25">
      <c r="A648" s="1">
        <v>42089</v>
      </c>
      <c r="B648" s="6">
        <f>cumulative!B648-cumulative!B647</f>
        <v>528675.52000001073</v>
      </c>
      <c r="C648" s="6">
        <f>(cumulative!C648-cumulative!C647)/10</f>
        <v>25481.819999999552</v>
      </c>
      <c r="D648" s="6">
        <f>(cumulative!D648-cumulative!D647)/10</f>
        <v>34892.129999999699</v>
      </c>
      <c r="E648" s="6">
        <f>(cumulative!E648-cumulative!E647)/10</f>
        <v>944.01329999999143</v>
      </c>
      <c r="F648" s="6">
        <f>(cumulative!F648-cumulative!F647)/10</f>
        <v>61317.963300000134</v>
      </c>
      <c r="G648">
        <f t="shared" si="20"/>
        <v>115.98411687380359</v>
      </c>
      <c r="H648">
        <f t="shared" si="21"/>
        <v>0.56903602341272841</v>
      </c>
    </row>
    <row r="649" spans="1:8" x14ac:dyDescent="0.25">
      <c r="A649" s="1">
        <v>42090</v>
      </c>
      <c r="B649" s="6">
        <f>cumulative!B649-cumulative!B648</f>
        <v>493345.67999997735</v>
      </c>
      <c r="C649" s="6">
        <f>(cumulative!C649-cumulative!C648)/10</f>
        <v>23964.430000000448</v>
      </c>
      <c r="D649" s="6">
        <f>(cumulative!D649-cumulative!D648)/10</f>
        <v>33442.190999999642</v>
      </c>
      <c r="E649" s="6">
        <f>(cumulative!E649-cumulative!E648)/10</f>
        <v>724.45140000001993</v>
      </c>
      <c r="F649" s="6">
        <f>(cumulative!F649-cumulative!F648)/10</f>
        <v>58131.072399999204</v>
      </c>
      <c r="G649">
        <f t="shared" si="20"/>
        <v>117.83030592261773</v>
      </c>
      <c r="H649">
        <f t="shared" si="21"/>
        <v>0.57528942129063665</v>
      </c>
    </row>
    <row r="650" spans="1:8" x14ac:dyDescent="0.25">
      <c r="A650" s="1">
        <v>42091</v>
      </c>
      <c r="B650" s="6">
        <f>cumulative!B650-cumulative!B649</f>
        <v>507683.8900000155</v>
      </c>
      <c r="C650" s="6">
        <f>(cumulative!C650-cumulative!C649)/10</f>
        <v>22638.419999999554</v>
      </c>
      <c r="D650" s="6">
        <f>(cumulative!D650-cumulative!D649)/10</f>
        <v>36923.539000001547</v>
      </c>
      <c r="E650" s="6">
        <f>(cumulative!E650-cumulative!E649)/10</f>
        <v>704.1760999999708</v>
      </c>
      <c r="F650" s="6">
        <f>(cumulative!F650-cumulative!F649)/10</f>
        <v>60266.13510000259</v>
      </c>
      <c r="G650">
        <f t="shared" si="20"/>
        <v>118.70799189629741</v>
      </c>
      <c r="H650">
        <f t="shared" si="21"/>
        <v>0.61267474575451841</v>
      </c>
    </row>
    <row r="651" spans="1:8" x14ac:dyDescent="0.25">
      <c r="A651" s="1">
        <v>42092</v>
      </c>
      <c r="B651" s="6">
        <f>cumulative!B651-cumulative!B650</f>
        <v>456203.78000001609</v>
      </c>
      <c r="C651" s="6">
        <f>(cumulative!C651-cumulative!C650)/10</f>
        <v>19813.825000000001</v>
      </c>
      <c r="D651" s="6">
        <f>(cumulative!D651-cumulative!D650)/10</f>
        <v>33775.967999999222</v>
      </c>
      <c r="E651" s="6">
        <f>(cumulative!E651-cumulative!E650)/10</f>
        <v>329.7100000000093</v>
      </c>
      <c r="F651" s="6">
        <f>(cumulative!F651-cumulative!F650)/10</f>
        <v>53919.502999997138</v>
      </c>
      <c r="G651">
        <f t="shared" si="20"/>
        <v>118.19170590825713</v>
      </c>
      <c r="H651">
        <f t="shared" si="21"/>
        <v>0.62641467596615297</v>
      </c>
    </row>
    <row r="652" spans="1:8" x14ac:dyDescent="0.25">
      <c r="A652" s="1">
        <v>42093</v>
      </c>
      <c r="B652" s="6">
        <f>cumulative!B652-cumulative!B651</f>
        <v>438392.47999997437</v>
      </c>
      <c r="C652" s="6">
        <f>(cumulative!C652-cumulative!C651)/10</f>
        <v>20107.646000000088</v>
      </c>
      <c r="D652" s="6">
        <f>(cumulative!D652-cumulative!D651)/10</f>
        <v>29422.354000000654</v>
      </c>
      <c r="E652" s="6">
        <f>(cumulative!E652-cumulative!E651)/10</f>
        <v>302.16999999999535</v>
      </c>
      <c r="F652" s="6">
        <f>(cumulative!F652-cumulative!F651)/10</f>
        <v>49832.170000000297</v>
      </c>
      <c r="G652">
        <f t="shared" si="20"/>
        <v>113.67022080306489</v>
      </c>
      <c r="H652">
        <f t="shared" si="21"/>
        <v>0.59042891369170714</v>
      </c>
    </row>
    <row r="653" spans="1:8" x14ac:dyDescent="0.25">
      <c r="A653" s="1">
        <v>42094</v>
      </c>
      <c r="B653" s="6">
        <f>cumulative!B653-cumulative!B652</f>
        <v>408352.44000001252</v>
      </c>
      <c r="C653" s="6">
        <f>(cumulative!C653-cumulative!C652)/10</f>
        <v>19872.210000000148</v>
      </c>
      <c r="D653" s="6">
        <f>(cumulative!D653-cumulative!D652)/10</f>
        <v>28948.674999998511</v>
      </c>
      <c r="E653" s="6">
        <f>(cumulative!E653-cumulative!E652)/10</f>
        <v>207.96999999999534</v>
      </c>
      <c r="F653" s="6">
        <f>(cumulative!F653-cumulative!F652)/10</f>
        <v>49028.854999999705</v>
      </c>
      <c r="G653">
        <f t="shared" si="20"/>
        <v>120.06504724202995</v>
      </c>
      <c r="H653">
        <f t="shared" si="21"/>
        <v>0.59044158791794521</v>
      </c>
    </row>
    <row r="654" spans="1:8" x14ac:dyDescent="0.25">
      <c r="A654" s="1">
        <v>42095</v>
      </c>
      <c r="B654" s="6">
        <f>cumulative!B654-cumulative!B653</f>
        <v>401088.36999998987</v>
      </c>
      <c r="C654" s="6">
        <f>(cumulative!C654-cumulative!C653)/10</f>
        <v>18980.01499999985</v>
      </c>
      <c r="D654" s="6">
        <f>(cumulative!D654-cumulative!D653)/10</f>
        <v>26252.813000001013</v>
      </c>
      <c r="E654" s="6">
        <f>(cumulative!E654-cumulative!E653)/10</f>
        <v>418.49000000001399</v>
      </c>
      <c r="F654" s="6">
        <f>(cumulative!F654-cumulative!F653)/10</f>
        <v>45651.318000000712</v>
      </c>
      <c r="G654">
        <f t="shared" si="20"/>
        <v>113.81860311731768</v>
      </c>
      <c r="H654">
        <f t="shared" si="21"/>
        <v>0.57507239988121706</v>
      </c>
    </row>
    <row r="655" spans="1:8" x14ac:dyDescent="0.25">
      <c r="A655" s="1">
        <v>42096</v>
      </c>
      <c r="B655" s="6">
        <f>cumulative!B655-cumulative!B654</f>
        <v>375994.06000001729</v>
      </c>
      <c r="C655" s="6">
        <f>(cumulative!C655-cumulative!C654)/10</f>
        <v>17701.575000000001</v>
      </c>
      <c r="D655" s="6">
        <f>(cumulative!D655-cumulative!D654)/10</f>
        <v>25970.240000000595</v>
      </c>
      <c r="E655" s="6">
        <f>(cumulative!E655-cumulative!E654)/10</f>
        <v>324.41999999999535</v>
      </c>
      <c r="F655" s="6">
        <f>(cumulative!F655-cumulative!F654)/10</f>
        <v>43996.234999999404</v>
      </c>
      <c r="G655">
        <f t="shared" si="20"/>
        <v>117.01311185606863</v>
      </c>
      <c r="H655">
        <f t="shared" si="21"/>
        <v>0.59028323673607408</v>
      </c>
    </row>
    <row r="656" spans="1:8" x14ac:dyDescent="0.25">
      <c r="A656" s="1">
        <v>42097</v>
      </c>
      <c r="B656" s="6">
        <f>cumulative!B656-cumulative!B655</f>
        <v>357463.92999999225</v>
      </c>
      <c r="C656" s="6">
        <f>(cumulative!C656-cumulative!C655)/10</f>
        <v>18195.650000000001</v>
      </c>
      <c r="D656" s="6">
        <f>(cumulative!D656-cumulative!D655)/10</f>
        <v>23187.436999998987</v>
      </c>
      <c r="E656" s="6">
        <f>(cumulative!E656-cumulative!E655)/10</f>
        <v>394.2100000000093</v>
      </c>
      <c r="F656" s="6">
        <f>(cumulative!F656-cumulative!F655)/10</f>
        <v>41777.296999999882</v>
      </c>
      <c r="G656">
        <f t="shared" si="20"/>
        <v>116.87136377648169</v>
      </c>
      <c r="H656">
        <f t="shared" si="21"/>
        <v>0.55502482604365366</v>
      </c>
    </row>
    <row r="657" spans="1:8" x14ac:dyDescent="0.25">
      <c r="A657" s="1">
        <v>42098</v>
      </c>
      <c r="B657" s="6">
        <f>cumulative!B657-cumulative!B656</f>
        <v>351221.48000001907</v>
      </c>
      <c r="C657" s="6">
        <f>(cumulative!C657-cumulative!C656)/10</f>
        <v>16615.849999999999</v>
      </c>
      <c r="D657" s="6">
        <f>(cumulative!D657-cumulative!D656)/10</f>
        <v>24141.090999999644</v>
      </c>
      <c r="E657" s="6">
        <f>(cumulative!E657-cumulative!E656)/10</f>
        <v>339.55</v>
      </c>
      <c r="F657" s="6">
        <f>(cumulative!F657-cumulative!F656)/10</f>
        <v>41096.490999999645</v>
      </c>
      <c r="G657">
        <f t="shared" si="20"/>
        <v>117.01018684847354</v>
      </c>
      <c r="H657">
        <f t="shared" si="21"/>
        <v>0.58742462951398577</v>
      </c>
    </row>
    <row r="658" spans="1:8" x14ac:dyDescent="0.25">
      <c r="A658" s="1">
        <v>42099</v>
      </c>
      <c r="B658" s="6">
        <f>cumulative!B658-cumulative!B657</f>
        <v>310935.46999998391</v>
      </c>
      <c r="C658" s="6">
        <f>(cumulative!C658-cumulative!C657)/10</f>
        <v>16550.285000000149</v>
      </c>
      <c r="D658" s="6">
        <f>(cumulative!D658-cumulative!D657)/10</f>
        <v>21650.660000000895</v>
      </c>
      <c r="E658" s="6">
        <f>(cumulative!E658-cumulative!E657)/10</f>
        <v>373.66999999999535</v>
      </c>
      <c r="F658" s="6">
        <f>(cumulative!F658-cumulative!F657)/10</f>
        <v>38574.615000002086</v>
      </c>
      <c r="G658">
        <f t="shared" si="20"/>
        <v>124.05987325924599</v>
      </c>
      <c r="H658">
        <f t="shared" si="21"/>
        <v>0.56126704051355336</v>
      </c>
    </row>
    <row r="659" spans="1:8" x14ac:dyDescent="0.25">
      <c r="A659" s="1">
        <v>42100</v>
      </c>
      <c r="B659" s="6">
        <f>cumulative!B659-cumulative!B658</f>
        <v>279717.84999999404</v>
      </c>
      <c r="C659" s="6">
        <f>(cumulative!C659-cumulative!C658)/10</f>
        <v>13495.489999999851</v>
      </c>
      <c r="D659" s="6">
        <f>(cumulative!D659-cumulative!D658)/10</f>
        <v>24052.492999999224</v>
      </c>
      <c r="E659" s="6">
        <f>(cumulative!E659-cumulative!E658)/10</f>
        <v>417.85</v>
      </c>
      <c r="F659" s="6">
        <f>(cumulative!F659-cumulative!F658)/10</f>
        <v>37965.832999998333</v>
      </c>
      <c r="G659">
        <f t="shared" si="20"/>
        <v>135.72903195130073</v>
      </c>
      <c r="H659">
        <f t="shared" si="21"/>
        <v>0.63352996890652391</v>
      </c>
    </row>
    <row r="660" spans="1:8" x14ac:dyDescent="0.25">
      <c r="A660" s="1">
        <v>42101</v>
      </c>
      <c r="B660" s="6">
        <f>cumulative!B660-cumulative!B659</f>
        <v>258350.88000001013</v>
      </c>
      <c r="C660" s="6">
        <f>(cumulative!C660-cumulative!C659)/10</f>
        <v>12996.375</v>
      </c>
      <c r="D660" s="6">
        <f>(cumulative!D660-cumulative!D659)/10</f>
        <v>20200.416000001132</v>
      </c>
      <c r="E660" s="6">
        <f>(cumulative!E660-cumulative!E659)/10</f>
        <v>338.2899999999907</v>
      </c>
      <c r="F660" s="6">
        <f>(cumulative!F660-cumulative!F659)/10</f>
        <v>33535.081000000238</v>
      </c>
      <c r="G660">
        <f t="shared" si="20"/>
        <v>129.80440012435383</v>
      </c>
      <c r="H660">
        <f t="shared" si="21"/>
        <v>0.60236669772770157</v>
      </c>
    </row>
    <row r="661" spans="1:8" x14ac:dyDescent="0.25">
      <c r="A661" s="1">
        <v>42102</v>
      </c>
      <c r="B661" s="6">
        <f>cumulative!B661-cumulative!B660</f>
        <v>275166.27999998629</v>
      </c>
      <c r="C661" s="6">
        <f>(cumulative!C661-cumulative!C660)/10</f>
        <v>12882.710000000148</v>
      </c>
      <c r="D661" s="6">
        <f>(cumulative!D661-cumulative!D660)/10</f>
        <v>22279.95</v>
      </c>
      <c r="E661" s="6">
        <f>(cumulative!E661-cumulative!E660)/10</f>
        <v>139.1</v>
      </c>
      <c r="F661" s="6">
        <f>(cumulative!F661-cumulative!F660)/10</f>
        <v>35301.759999999405</v>
      </c>
      <c r="G661">
        <f t="shared" si="20"/>
        <v>128.29246374229126</v>
      </c>
      <c r="H661">
        <f t="shared" si="21"/>
        <v>0.63112858962273766</v>
      </c>
    </row>
    <row r="662" spans="1:8" x14ac:dyDescent="0.25">
      <c r="A662" s="1">
        <v>42103</v>
      </c>
      <c r="B662" s="6">
        <f>cumulative!B662-cumulative!B661</f>
        <v>211993.10000000894</v>
      </c>
      <c r="C662" s="6">
        <f>(cumulative!C662-cumulative!C661)/10</f>
        <v>12496.8</v>
      </c>
      <c r="D662" s="6">
        <f>(cumulative!D662-cumulative!D661)/10</f>
        <v>17801.104999999701</v>
      </c>
      <c r="E662" s="6">
        <f>(cumulative!E662-cumulative!E661)/10</f>
        <v>334.98000000000468</v>
      </c>
      <c r="F662" s="6">
        <f>(cumulative!F662-cumulative!F661)/10</f>
        <v>30632.885000000893</v>
      </c>
      <c r="G662">
        <f t="shared" si="20"/>
        <v>144.49944361396481</v>
      </c>
      <c r="H662">
        <f t="shared" si="21"/>
        <v>0.58111095314722017</v>
      </c>
    </row>
    <row r="663" spans="1:8" x14ac:dyDescent="0.25">
      <c r="A663" s="1">
        <v>42104</v>
      </c>
      <c r="B663" s="6">
        <f>cumulative!B663-cumulative!B662</f>
        <v>164716.21999998391</v>
      </c>
      <c r="C663" s="6">
        <f>(cumulative!C663-cumulative!C662)/10</f>
        <v>10073.13999999985</v>
      </c>
      <c r="D663" s="6">
        <f>(cumulative!D663-cumulative!D662)/10</f>
        <v>15083.189999999106</v>
      </c>
      <c r="E663" s="6">
        <f>(cumulative!E663-cumulative!E662)/10</f>
        <v>104.33999999999068</v>
      </c>
      <c r="F663" s="6">
        <f>(cumulative!F663-cumulative!F662)/10</f>
        <v>25260.669999998809</v>
      </c>
      <c r="G663">
        <f t="shared" si="20"/>
        <v>153.35872812040779</v>
      </c>
      <c r="H663">
        <f t="shared" si="21"/>
        <v>0.59710173958172197</v>
      </c>
    </row>
    <row r="664" spans="1:8" x14ac:dyDescent="0.25">
      <c r="A664" s="1">
        <v>42105</v>
      </c>
      <c r="B664" s="6">
        <f>cumulative!B664-cumulative!B663</f>
        <v>110165.11000002921</v>
      </c>
      <c r="C664" s="6">
        <f>(cumulative!C664-cumulative!C663)/10</f>
        <v>7812.0749999999998</v>
      </c>
      <c r="D664" s="6">
        <f>(cumulative!D664-cumulative!D663)/10</f>
        <v>10345.062000000476</v>
      </c>
      <c r="E664" s="6">
        <f>(cumulative!E664-cumulative!E663)/10</f>
        <v>134.15</v>
      </c>
      <c r="F664" s="6">
        <f>(cumulative!F664-cumulative!F663)/10</f>
        <v>18291.286999998985</v>
      </c>
      <c r="G664">
        <f t="shared" si="20"/>
        <v>166.03520842482831</v>
      </c>
      <c r="H664">
        <f t="shared" si="21"/>
        <v>0.56557321526916338</v>
      </c>
    </row>
    <row r="665" spans="1:8" x14ac:dyDescent="0.25">
      <c r="A665" s="1">
        <v>42106</v>
      </c>
      <c r="B665" s="6">
        <f>cumulative!B665-cumulative!B664</f>
        <v>29367.79999999702</v>
      </c>
      <c r="C665" s="6">
        <f>(cumulative!C665-cumulative!C664)/10</f>
        <v>5167.75</v>
      </c>
      <c r="D665" s="6">
        <f>(cumulative!D665-cumulative!D664)/10</f>
        <v>5367.7170000001788</v>
      </c>
      <c r="E665" s="6">
        <f>(cumulative!E665-cumulative!E664)/10</f>
        <v>44.2</v>
      </c>
      <c r="F665" s="6">
        <f>(cumulative!F665-cumulative!F664)/10</f>
        <v>10579.66700000018</v>
      </c>
      <c r="G665">
        <f t="shared" si="20"/>
        <v>360.247175477947</v>
      </c>
      <c r="H665">
        <f t="shared" si="21"/>
        <v>0.50736162111719463</v>
      </c>
    </row>
    <row r="666" spans="1:8" x14ac:dyDescent="0.25">
      <c r="A666" s="1">
        <v>42107</v>
      </c>
      <c r="B666" s="6">
        <f>cumulative!B666-cumulative!B665</f>
        <v>10456.649999991059</v>
      </c>
      <c r="C666" s="6">
        <f>(cumulative!C666-cumulative!C665)/10</f>
        <v>3481.25</v>
      </c>
      <c r="D666" s="6">
        <f>(cumulative!D666-cumulative!D665)/10</f>
        <v>484.62600000053646</v>
      </c>
      <c r="E666" s="6">
        <f>(cumulative!E666-cumulative!E665)/10</f>
        <v>53.1</v>
      </c>
      <c r="F666" s="6">
        <f>(cumulative!F666-cumulative!F665)/10</f>
        <v>4018.9760000020265</v>
      </c>
      <c r="G666">
        <f t="shared" si="20"/>
        <v>384.3464206993122</v>
      </c>
      <c r="H666">
        <f t="shared" si="21"/>
        <v>0.12058444738169427</v>
      </c>
    </row>
    <row r="667" spans="1:8" x14ac:dyDescent="0.25">
      <c r="A667" s="1">
        <v>42108</v>
      </c>
      <c r="B667" s="6">
        <f>cumulative!B667-cumulative!B666</f>
        <v>25506.080000013113</v>
      </c>
      <c r="C667" s="6">
        <f>(cumulative!C667-cumulative!C666)/10</f>
        <v>3726.75</v>
      </c>
      <c r="D667" s="6">
        <f>(cumulative!D667-cumulative!D666)/10</f>
        <v>-45.682000000774863</v>
      </c>
      <c r="E667" s="6">
        <f>(cumulative!E667-cumulative!E666)/10</f>
        <v>129.19999999999999</v>
      </c>
      <c r="F667" s="6">
        <f>(cumulative!F667-cumulative!F666)/10</f>
        <v>3810.2679999992251</v>
      </c>
      <c r="G667">
        <f t="shared" si="20"/>
        <v>149.38665604425557</v>
      </c>
      <c r="H667">
        <f t="shared" si="21"/>
        <v>-1.1989182913323723E-2</v>
      </c>
    </row>
    <row r="668" spans="1:8" x14ac:dyDescent="0.25">
      <c r="A668" s="1">
        <v>42109</v>
      </c>
      <c r="B668" s="6">
        <f>cumulative!B668-cumulative!B667</f>
        <v>17300.659999981523</v>
      </c>
      <c r="C668" s="6">
        <f>(cumulative!C668-cumulative!C667)/10</f>
        <v>3029.6</v>
      </c>
      <c r="D668" s="6">
        <f>(cumulative!D668-cumulative!D667)/10</f>
        <v>620.97900000065567</v>
      </c>
      <c r="E668" s="6">
        <f>(cumulative!E668-cumulative!E667)/10</f>
        <v>110.7</v>
      </c>
      <c r="F668" s="6">
        <f>(cumulative!F668-cumulative!F667)/10</f>
        <v>3761.2790000006557</v>
      </c>
      <c r="G668">
        <f t="shared" si="20"/>
        <v>217.40667697097527</v>
      </c>
      <c r="H668">
        <f t="shared" si="21"/>
        <v>0.16509782975433288</v>
      </c>
    </row>
    <row r="669" spans="1:8" x14ac:dyDescent="0.25">
      <c r="A669" s="1">
        <v>42110</v>
      </c>
      <c r="B669" s="6">
        <f>cumulative!B669-cumulative!B668</f>
        <v>27611.080000013113</v>
      </c>
      <c r="C669" s="6">
        <f>(cumulative!C669-cumulative!C668)/10</f>
        <v>2658.0150000002236</v>
      </c>
      <c r="D669" s="6">
        <f>(cumulative!D669-cumulative!D668)/10</f>
        <v>-429.60900000035764</v>
      </c>
      <c r="E669" s="6">
        <f>(cumulative!E669-cumulative!E668)/10</f>
        <v>105.1</v>
      </c>
      <c r="F669" s="6">
        <f>(cumulative!F669-cumulative!F668)/10</f>
        <v>2333.5059999987484</v>
      </c>
      <c r="G669">
        <f t="shared" si="20"/>
        <v>84.513391000918475</v>
      </c>
      <c r="H669">
        <f t="shared" si="21"/>
        <v>-0.18410451912297979</v>
      </c>
    </row>
    <row r="670" spans="1:8" x14ac:dyDescent="0.25">
      <c r="A670" s="1">
        <v>42111</v>
      </c>
      <c r="B670" s="6">
        <f>cumulative!B670-cumulative!B669</f>
        <v>77979.999999985099</v>
      </c>
      <c r="C670" s="6">
        <f>(cumulative!C670-cumulative!C669)/10</f>
        <v>3673.75</v>
      </c>
      <c r="D670" s="6">
        <f>(cumulative!D670-cumulative!D669)/10</f>
        <v>1240.2579999983311</v>
      </c>
      <c r="E670" s="6">
        <f>(cumulative!E670-cumulative!E669)/10</f>
        <v>3</v>
      </c>
      <c r="F670" s="6">
        <f>(cumulative!F670-cumulative!F669)/10</f>
        <v>4917.0079999998215</v>
      </c>
      <c r="G670">
        <f t="shared" si="20"/>
        <v>63.054731982569386</v>
      </c>
      <c r="H670">
        <f t="shared" si="21"/>
        <v>0.25223835307942882</v>
      </c>
    </row>
    <row r="671" spans="1:8" x14ac:dyDescent="0.25">
      <c r="A671" s="1">
        <v>42112</v>
      </c>
      <c r="B671" s="6">
        <f>cumulative!B671-cumulative!B670</f>
        <v>127755.26000002027</v>
      </c>
      <c r="C671" s="6">
        <f>(cumulative!C671-cumulative!C670)/10</f>
        <v>5099.3999999999996</v>
      </c>
      <c r="D671" s="6">
        <f>(cumulative!D671-cumulative!D670)/10</f>
        <v>4081.2</v>
      </c>
      <c r="E671" s="6">
        <f>(cumulative!E671-cumulative!E670)/10</f>
        <v>6</v>
      </c>
      <c r="F671" s="6">
        <f>(cumulative!F671-cumulative!F670)/10</f>
        <v>9186.6</v>
      </c>
      <c r="G671">
        <f t="shared" si="20"/>
        <v>71.907802465421327</v>
      </c>
      <c r="H671">
        <f t="shared" si="21"/>
        <v>0.44425576382992615</v>
      </c>
    </row>
    <row r="672" spans="1:8" x14ac:dyDescent="0.25">
      <c r="A672" s="1">
        <v>42113</v>
      </c>
      <c r="B672" s="6">
        <f>cumulative!B672-cumulative!B671</f>
        <v>139046.29999998212</v>
      </c>
      <c r="C672" s="6">
        <f>(cumulative!C672-cumulative!C671)/10</f>
        <v>5416.6</v>
      </c>
      <c r="D672" s="6">
        <f>(cumulative!D672-cumulative!D671)/10</f>
        <v>7960.3760000020266</v>
      </c>
      <c r="E672" s="6">
        <f>(cumulative!E672-cumulative!E671)/10</f>
        <v>209.78000000000466</v>
      </c>
      <c r="F672" s="6">
        <f>(cumulative!F672-cumulative!F671)/10</f>
        <v>13586.756000001729</v>
      </c>
      <c r="G672">
        <f t="shared" si="20"/>
        <v>97.713898176387829</v>
      </c>
      <c r="H672">
        <f t="shared" si="21"/>
        <v>0.58589232043329642</v>
      </c>
    </row>
    <row r="673" spans="1:8" x14ac:dyDescent="0.25">
      <c r="A673" s="1">
        <v>42114</v>
      </c>
      <c r="B673" s="6">
        <f>cumulative!B673-cumulative!B672</f>
        <v>136665.72000001371</v>
      </c>
      <c r="C673" s="6">
        <f>(cumulative!C673-cumulative!C672)/10</f>
        <v>4800.1499999999996</v>
      </c>
      <c r="D673" s="6">
        <f>(cumulative!D673-cumulative!D672)/10</f>
        <v>8736.9089999988682</v>
      </c>
      <c r="E673" s="6">
        <f>(cumulative!E673-cumulative!E672)/10</f>
        <v>344.58000000000465</v>
      </c>
      <c r="F673" s="6">
        <f>(cumulative!F673-cumulative!F672)/10</f>
        <v>13881.638999998569</v>
      </c>
      <c r="G673">
        <f t="shared" si="20"/>
        <v>101.57367187614551</v>
      </c>
      <c r="H673">
        <f t="shared" si="21"/>
        <v>0.62938598244773325</v>
      </c>
    </row>
    <row r="674" spans="1:8" x14ac:dyDescent="0.25">
      <c r="A674" s="1">
        <v>42115</v>
      </c>
      <c r="B674" s="6">
        <f>cumulative!B674-cumulative!B673</f>
        <v>271007.17000000179</v>
      </c>
      <c r="C674" s="6">
        <f>(cumulative!C674-cumulative!C673)/10</f>
        <v>10755.45</v>
      </c>
      <c r="D674" s="6">
        <f>(cumulative!D674-cumulative!D673)/10</f>
        <v>20087.266000001131</v>
      </c>
      <c r="E674" s="6">
        <f>(cumulative!E674-cumulative!E673)/10</f>
        <v>661.50800000000743</v>
      </c>
      <c r="F674" s="6">
        <f>(cumulative!F674-cumulative!F673)/10</f>
        <v>31504.223999999464</v>
      </c>
      <c r="G674">
        <f t="shared" si="20"/>
        <v>116.24867342070416</v>
      </c>
      <c r="H674">
        <f t="shared" si="21"/>
        <v>0.63760548426780717</v>
      </c>
    </row>
    <row r="675" spans="1:8" x14ac:dyDescent="0.25">
      <c r="A675" s="1">
        <v>42116</v>
      </c>
      <c r="B675" s="6">
        <f>cumulative!B675-cumulative!B674</f>
        <v>128086.06999999285</v>
      </c>
      <c r="C675" s="6">
        <f>(cumulative!C675-cumulative!C674)/10</f>
        <v>5863.6199999999253</v>
      </c>
      <c r="D675" s="6">
        <f>(cumulative!D675-cumulative!D674)/10</f>
        <v>9395.4689999997609</v>
      </c>
      <c r="E675" s="6">
        <f>(cumulative!E675-cumulative!E674)/10</f>
        <v>267.95</v>
      </c>
      <c r="F675" s="6">
        <f>(cumulative!F675-cumulative!F674)/10</f>
        <v>15527.03900000155</v>
      </c>
      <c r="G675">
        <f t="shared" si="20"/>
        <v>121.22347886856406</v>
      </c>
      <c r="H675">
        <f t="shared" si="21"/>
        <v>0.60510371616886016</v>
      </c>
    </row>
    <row r="676" spans="1:8" x14ac:dyDescent="0.25">
      <c r="A676" s="1">
        <v>42117</v>
      </c>
      <c r="B676" s="6">
        <f>cumulative!B676-cumulative!B675</f>
        <v>121219.44029998779</v>
      </c>
      <c r="C676" s="6">
        <f>(cumulative!C676-cumulative!C675)/10</f>
        <v>6196.7800000000743</v>
      </c>
      <c r="D676" s="6">
        <f>(cumulative!D676-cumulative!D675)/10</f>
        <v>7422.8689999997614</v>
      </c>
      <c r="E676" s="6">
        <f>(cumulative!E676-cumulative!E675)/10</f>
        <v>323.5399999999907</v>
      </c>
      <c r="F676" s="6">
        <f>(cumulative!F676-cumulative!F675)/10</f>
        <v>13943.188999998569</v>
      </c>
      <c r="G676">
        <f t="shared" si="20"/>
        <v>115.02436379422859</v>
      </c>
      <c r="H676">
        <f t="shared" si="21"/>
        <v>0.53236522864321234</v>
      </c>
    </row>
    <row r="677" spans="1:8" x14ac:dyDescent="0.25">
      <c r="A677" s="1">
        <v>42118</v>
      </c>
      <c r="B677" s="6">
        <f>cumulative!B677-cumulative!B676</f>
        <v>108010.43000000715</v>
      </c>
      <c r="C677" s="6">
        <f>(cumulative!C677-cumulative!C676)/10</f>
        <v>6169.2699999999259</v>
      </c>
      <c r="D677" s="6">
        <f>(cumulative!D677-cumulative!D676)/10</f>
        <v>5051.337000000477</v>
      </c>
      <c r="E677" s="6">
        <f>(cumulative!E677-cumulative!E676)/10</f>
        <v>279.78000000000463</v>
      </c>
      <c r="F677" s="6">
        <f>(cumulative!F677-cumulative!F676)/10</f>
        <v>11500.387000000477</v>
      </c>
      <c r="G677">
        <f t="shared" si="20"/>
        <v>106.47478211131754</v>
      </c>
      <c r="H677">
        <f t="shared" si="21"/>
        <v>0.43923191454342081</v>
      </c>
    </row>
    <row r="678" spans="1:8" x14ac:dyDescent="0.25">
      <c r="A678" s="1">
        <v>42119</v>
      </c>
      <c r="B678" s="6">
        <f>cumulative!B678-cumulative!B677</f>
        <v>96964.810000002384</v>
      </c>
      <c r="C678" s="6">
        <f>(cumulative!C678-cumulative!C677)/10</f>
        <v>5071.4300000000749</v>
      </c>
      <c r="D678" s="6">
        <f>(cumulative!D678-cumulative!D677)/10</f>
        <v>5980.0990000009533</v>
      </c>
      <c r="E678" s="6">
        <f>(cumulative!E678-cumulative!E677)/10</f>
        <v>230.96999999999534</v>
      </c>
      <c r="F678" s="6">
        <f>(cumulative!F678-cumulative!F677)/10</f>
        <v>11282.498999999463</v>
      </c>
      <c r="G678">
        <f t="shared" si="20"/>
        <v>116.35663494827851</v>
      </c>
      <c r="H678">
        <f t="shared" si="21"/>
        <v>0.53003319566004281</v>
      </c>
    </row>
    <row r="679" spans="1:8" x14ac:dyDescent="0.25">
      <c r="A679" s="2">
        <v>42120</v>
      </c>
      <c r="B679" s="6">
        <f>cumulative!B679-cumulative!B678</f>
        <v>0</v>
      </c>
      <c r="C679" s="6">
        <f>(cumulative!C679-cumulative!C678)/10</f>
        <v>0</v>
      </c>
      <c r="D679" s="6">
        <f>(cumulative!D679-cumulative!D678)/10</f>
        <v>0</v>
      </c>
      <c r="E679" s="6">
        <f>(cumulative!E679-cumulative!E678)/10</f>
        <v>0</v>
      </c>
      <c r="F679" s="6">
        <f>(cumulative!F679-cumulative!F678)/10</f>
        <v>0</v>
      </c>
      <c r="G679" t="str">
        <f t="shared" si="20"/>
        <v/>
      </c>
      <c r="H679" t="str">
        <f t="shared" si="21"/>
        <v/>
      </c>
    </row>
    <row r="680" spans="1:8" x14ac:dyDescent="0.25">
      <c r="A680" s="1">
        <v>42121</v>
      </c>
      <c r="B680" s="6">
        <f>cumulative!B680-cumulative!B679</f>
        <v>88263.859999999404</v>
      </c>
      <c r="C680" s="6">
        <f>(cumulative!C680-cumulative!C679)/10</f>
        <v>4652.4250000000002</v>
      </c>
      <c r="D680" s="6">
        <f>(cumulative!D680-cumulative!D679)/10</f>
        <v>5764.2059999987487</v>
      </c>
      <c r="E680" s="6">
        <f>(cumulative!E680-cumulative!E679)/10</f>
        <v>217.41999999999535</v>
      </c>
      <c r="F680" s="6">
        <f>(cumulative!F680-cumulative!F679)/10</f>
        <v>10634.051000000536</v>
      </c>
      <c r="G680">
        <f t="shared" si="20"/>
        <v>120.48023959070687</v>
      </c>
      <c r="H680">
        <f t="shared" si="21"/>
        <v>0.54205175431248709</v>
      </c>
    </row>
    <row r="681" spans="1:8" x14ac:dyDescent="0.25">
      <c r="A681" s="1">
        <v>42122</v>
      </c>
      <c r="B681" s="6">
        <f>cumulative!B681-cumulative!B680</f>
        <v>80580.579999998212</v>
      </c>
      <c r="C681" s="6">
        <f>(cumulative!C681-cumulative!C680)/10</f>
        <v>4703.3</v>
      </c>
      <c r="D681" s="6">
        <f>(cumulative!D681-cumulative!D680)/10</f>
        <v>4726.7950000002984</v>
      </c>
      <c r="E681" s="6">
        <f>(cumulative!E681-cumulative!E680)/10</f>
        <v>249.41999999999535</v>
      </c>
      <c r="F681" s="6">
        <f>(cumulative!F681-cumulative!F680)/10</f>
        <v>9679.515000000596</v>
      </c>
      <c r="G681">
        <f t="shared" si="20"/>
        <v>120.12218080337485</v>
      </c>
      <c r="H681">
        <f t="shared" si="21"/>
        <v>0.48832973552910525</v>
      </c>
    </row>
    <row r="682" spans="1:8" x14ac:dyDescent="0.25">
      <c r="A682" s="1">
        <v>42123</v>
      </c>
      <c r="B682" s="6">
        <f>cumulative!B682-cumulative!B681</f>
        <v>65800.909999996424</v>
      </c>
      <c r="C682" s="6">
        <f>(cumulative!C682-cumulative!C681)/10</f>
        <v>4166.3500000000004</v>
      </c>
      <c r="D682" s="6">
        <f>(cumulative!D682-cumulative!D681)/10</f>
        <v>3728.0560000002383</v>
      </c>
      <c r="E682" s="6">
        <f>(cumulative!E682-cumulative!E681)/10</f>
        <v>116.7</v>
      </c>
      <c r="F682" s="6">
        <f>(cumulative!F682-cumulative!F681)/10</f>
        <v>8011.1059999987483</v>
      </c>
      <c r="G682">
        <f t="shared" si="20"/>
        <v>121.74764756291644</v>
      </c>
      <c r="H682">
        <f t="shared" si="21"/>
        <v>0.46536096264371246</v>
      </c>
    </row>
    <row r="683" spans="1:8" x14ac:dyDescent="0.25">
      <c r="A683" s="1">
        <v>42124</v>
      </c>
      <c r="B683" s="6">
        <f>cumulative!B683-cumulative!B682</f>
        <v>67390.080000013113</v>
      </c>
      <c r="C683" s="6">
        <f>(cumulative!C683-cumulative!C682)/10</f>
        <v>4341.45</v>
      </c>
      <c r="D683" s="6">
        <f>(cumulative!D683-cumulative!D682)/10</f>
        <v>2961.8569999992847</v>
      </c>
      <c r="E683" s="6">
        <f>(cumulative!E683-cumulative!E682)/10</f>
        <v>136.11000000000931</v>
      </c>
      <c r="F683" s="6">
        <f>(cumulative!F683-cumulative!F682)/10</f>
        <v>7439.4170000001786</v>
      </c>
      <c r="G683">
        <f t="shared" si="20"/>
        <v>110.39335463021756</v>
      </c>
      <c r="H683">
        <f t="shared" si="21"/>
        <v>0.39813025671221464</v>
      </c>
    </row>
    <row r="684" spans="1:8" x14ac:dyDescent="0.25">
      <c r="A684" s="1">
        <v>42125</v>
      </c>
      <c r="B684" s="6">
        <f>cumulative!B684-cumulative!B683</f>
        <v>47818.629999995232</v>
      </c>
      <c r="C684" s="6">
        <f>(cumulative!C684-cumulative!C683)/10</f>
        <v>3716.9</v>
      </c>
      <c r="D684" s="6">
        <f>(cumulative!D684-cumulative!D683)/10</f>
        <v>6624.5520000010729</v>
      </c>
      <c r="E684" s="6">
        <f>(cumulative!E684-cumulative!E683)/10</f>
        <v>211.35</v>
      </c>
      <c r="F684" s="6">
        <f>(cumulative!F684-cumulative!F683)/10</f>
        <v>10552.802000001073</v>
      </c>
      <c r="G684">
        <f t="shared" si="20"/>
        <v>220.68390499690446</v>
      </c>
      <c r="H684">
        <f t="shared" si="21"/>
        <v>0.6277528944445655</v>
      </c>
    </row>
    <row r="685" spans="1:8" x14ac:dyDescent="0.25">
      <c r="A685" s="1">
        <v>42126</v>
      </c>
      <c r="B685" s="6">
        <f>cumulative!B685-cumulative!B684</f>
        <v>36117.069999992847</v>
      </c>
      <c r="C685" s="6">
        <f>(cumulative!C685-cumulative!C684)/10</f>
        <v>3218.375</v>
      </c>
      <c r="D685" s="6">
        <f>(cumulative!D685-cumulative!D684)/10</f>
        <v>3072.7319999992847</v>
      </c>
      <c r="E685" s="6">
        <f>(cumulative!E685-cumulative!E684)/10</f>
        <v>123.95</v>
      </c>
      <c r="F685" s="6">
        <f>(cumulative!F685-cumulative!F684)/10</f>
        <v>6415.0569999992849</v>
      </c>
      <c r="G685">
        <f t="shared" si="20"/>
        <v>177.61842253539822</v>
      </c>
      <c r="H685">
        <f t="shared" si="21"/>
        <v>0.47898748210649217</v>
      </c>
    </row>
    <row r="686" spans="1:8" x14ac:dyDescent="0.25">
      <c r="A686" s="1">
        <v>42127</v>
      </c>
      <c r="B686" s="6">
        <f>cumulative!B686-cumulative!B685</f>
        <v>34165.590000003576</v>
      </c>
      <c r="C686" s="6">
        <f>(cumulative!C686-cumulative!C685)/10</f>
        <v>1756.125</v>
      </c>
      <c r="D686" s="6">
        <f>(cumulative!D686-cumulative!D685)/10</f>
        <v>5281.179999999702</v>
      </c>
      <c r="E686" s="6">
        <f>(cumulative!E686-cumulative!E685)/10</f>
        <v>6.0000000009313229E-2</v>
      </c>
      <c r="F686" s="6">
        <f>(cumulative!F686-cumulative!F685)/10</f>
        <v>7037.3649999991057</v>
      </c>
      <c r="G686">
        <f t="shared" si="20"/>
        <v>205.97814936017113</v>
      </c>
      <c r="H686">
        <f t="shared" si="21"/>
        <v>0.75044849883448894</v>
      </c>
    </row>
    <row r="687" spans="1:8" x14ac:dyDescent="0.25">
      <c r="A687" s="1">
        <v>42128</v>
      </c>
      <c r="B687" s="6">
        <f>cumulative!B687-cumulative!B686</f>
        <v>28429.879999995232</v>
      </c>
      <c r="C687" s="6">
        <f>(cumulative!C687-cumulative!C686)/10</f>
        <v>1129.5999999999999</v>
      </c>
      <c r="D687" s="6">
        <f>(cumulative!D687-cumulative!D686)/10</f>
        <v>4218.929999999702</v>
      </c>
      <c r="E687" s="6">
        <f>(cumulative!E687-cumulative!E686)/10</f>
        <v>0</v>
      </c>
      <c r="F687" s="6">
        <f>(cumulative!F687-cumulative!F686)/10</f>
        <v>5348.5300000011921</v>
      </c>
      <c r="G687">
        <f t="shared" si="20"/>
        <v>188.13058655196889</v>
      </c>
      <c r="H687">
        <f t="shared" si="21"/>
        <v>0.78880178291956138</v>
      </c>
    </row>
    <row r="688" spans="1:8" x14ac:dyDescent="0.25">
      <c r="A688" s="1">
        <v>42129</v>
      </c>
      <c r="B688" s="6">
        <f>cumulative!B688-cumulative!B687</f>
        <v>23824.320000007749</v>
      </c>
      <c r="C688" s="6">
        <f>(cumulative!C688-cumulative!C687)/10</f>
        <v>1098.45</v>
      </c>
      <c r="D688" s="6">
        <f>(cumulative!D688-cumulative!D687)/10</f>
        <v>2421.9600000008941</v>
      </c>
      <c r="E688" s="6">
        <f>(cumulative!E688-cumulative!E687)/10</f>
        <v>0</v>
      </c>
      <c r="F688" s="6">
        <f>(cumulative!F688-cumulative!F687)/10</f>
        <v>3520.4100000008939</v>
      </c>
      <c r="G688">
        <f t="shared" si="20"/>
        <v>147.7653926743659</v>
      </c>
      <c r="H688">
        <f t="shared" si="21"/>
        <v>0.68797668453398297</v>
      </c>
    </row>
    <row r="689" spans="1:8" x14ac:dyDescent="0.25">
      <c r="A689" s="1">
        <v>42130</v>
      </c>
      <c r="B689" s="6">
        <f>cumulative!B689-cumulative!B688</f>
        <v>15863.510000005364</v>
      </c>
      <c r="C689" s="35">
        <f>(cumulative!C689-cumulative!C688)/10</f>
        <v>-815.05</v>
      </c>
      <c r="D689" s="6">
        <f>(cumulative!D689-cumulative!D688)/10</f>
        <v>1617.55</v>
      </c>
      <c r="E689" s="6">
        <f>(cumulative!E689-cumulative!E688)/10</f>
        <v>0</v>
      </c>
      <c r="F689" s="6">
        <f>(cumulative!F689-cumulative!F688)/10</f>
        <v>802.49999999850991</v>
      </c>
      <c r="G689">
        <f t="shared" si="20"/>
        <v>50.587795512987888</v>
      </c>
      <c r="H689">
        <f t="shared" si="21"/>
        <v>2.0156386292872317</v>
      </c>
    </row>
    <row r="690" spans="1:8" x14ac:dyDescent="0.25">
      <c r="A690" s="1">
        <v>42131</v>
      </c>
      <c r="B690" s="6">
        <f>cumulative!B690-cumulative!B689</f>
        <v>11637.889999985695</v>
      </c>
      <c r="C690" s="6">
        <f>(cumulative!C690-cumulative!C689)/10</f>
        <v>578.5</v>
      </c>
      <c r="D690" s="6">
        <f>(cumulative!D690-cumulative!D689)/10</f>
        <v>854.65</v>
      </c>
      <c r="E690" s="6">
        <f>(cumulative!E690-cumulative!E689)/10</f>
        <v>0</v>
      </c>
      <c r="F690" s="6">
        <f>(cumulative!F690-cumulative!F689)/10</f>
        <v>1433.15</v>
      </c>
      <c r="G690">
        <f t="shared" si="20"/>
        <v>123.14517494165709</v>
      </c>
      <c r="H690">
        <f t="shared" si="21"/>
        <v>0.59634371838258382</v>
      </c>
    </row>
    <row r="691" spans="1:8" x14ac:dyDescent="0.25">
      <c r="A691" s="1">
        <v>42132</v>
      </c>
      <c r="B691" s="6">
        <f>cumulative!B691-cumulative!B690</f>
        <v>5701.2000000029802</v>
      </c>
      <c r="C691" s="6">
        <f>(cumulative!C691-cumulative!C690)/10</f>
        <v>83.5</v>
      </c>
      <c r="D691" s="6">
        <f>(cumulative!D691-cumulative!D690)/10</f>
        <v>854.18999999910591</v>
      </c>
      <c r="E691" s="6">
        <f>(cumulative!E691-cumulative!E690)/10</f>
        <v>0</v>
      </c>
      <c r="F691" s="6">
        <f>(cumulative!F691-cumulative!F690)/10</f>
        <v>937.690000000596</v>
      </c>
      <c r="G691">
        <f t="shared" si="20"/>
        <v>164.47239177718828</v>
      </c>
      <c r="H691">
        <f t="shared" si="21"/>
        <v>0.91095138051868207</v>
      </c>
    </row>
    <row r="692" spans="1:8" x14ac:dyDescent="0.25">
      <c r="A692" s="1">
        <v>42133</v>
      </c>
      <c r="B692" s="6">
        <f>cumulative!B692-cumulative!B691</f>
        <v>651.95000000298023</v>
      </c>
      <c r="C692" s="6">
        <f>(cumulative!C692-cumulative!C691)/10</f>
        <v>37.5</v>
      </c>
      <c r="D692" s="6">
        <f>(cumulative!D692-cumulative!D691)/10</f>
        <v>683</v>
      </c>
      <c r="E692" s="6">
        <f>(cumulative!E692-cumulative!E691)/10</f>
        <v>0</v>
      </c>
      <c r="F692" s="6">
        <f>(cumulative!F692-cumulative!F691)/10</f>
        <v>720.5</v>
      </c>
      <c r="G692">
        <f t="shared" si="20"/>
        <v>1105.1461001560033</v>
      </c>
      <c r="H692">
        <f t="shared" si="21"/>
        <v>0.94795281054823044</v>
      </c>
    </row>
    <row r="693" spans="1:8" x14ac:dyDescent="0.25">
      <c r="A693" s="1">
        <v>42134</v>
      </c>
      <c r="B693" s="6">
        <f>cumulative!B693-cumulative!B692</f>
        <v>0</v>
      </c>
      <c r="C693" s="6">
        <f>(cumulative!C693-cumulative!C692)/10</f>
        <v>4.5</v>
      </c>
      <c r="D693" s="6">
        <f>(cumulative!D693-cumulative!D692)/10</f>
        <v>645.75</v>
      </c>
      <c r="E693" s="6">
        <f>(cumulative!E693-cumulative!E692)/10</f>
        <v>0</v>
      </c>
      <c r="F693" s="6">
        <f>(cumulative!F693-cumulative!F692)/10</f>
        <v>650.25</v>
      </c>
      <c r="G693" t="str">
        <f t="shared" si="20"/>
        <v/>
      </c>
      <c r="H693">
        <f t="shared" si="21"/>
        <v>0.99307958477508651</v>
      </c>
    </row>
    <row r="694" spans="1:8" x14ac:dyDescent="0.25">
      <c r="A694" s="1">
        <v>42135</v>
      </c>
      <c r="B694" s="6">
        <f>cumulative!B694-cumulative!B693</f>
        <v>0</v>
      </c>
      <c r="C694" s="6">
        <f>(cumulative!C694-cumulative!C693)/10</f>
        <v>0</v>
      </c>
      <c r="D694" s="6">
        <f>(cumulative!D694-cumulative!D693)/10</f>
        <v>379.01000000089408</v>
      </c>
      <c r="E694" s="6">
        <f>(cumulative!E694-cumulative!E693)/10</f>
        <v>0</v>
      </c>
      <c r="F694" s="6">
        <f>(cumulative!F694-cumulative!F693)/10</f>
        <v>379.00999999940393</v>
      </c>
      <c r="G694" t="str">
        <f t="shared" si="20"/>
        <v/>
      </c>
      <c r="H694">
        <f t="shared" si="21"/>
        <v>1.0000000000039317</v>
      </c>
    </row>
    <row r="695" spans="1:8" x14ac:dyDescent="0.25">
      <c r="A695" s="1">
        <v>42136</v>
      </c>
      <c r="B695" s="6">
        <v>0</v>
      </c>
      <c r="C695" s="6">
        <v>0</v>
      </c>
      <c r="D695" s="6">
        <v>0</v>
      </c>
      <c r="E695" s="6">
        <v>0</v>
      </c>
      <c r="F695" s="6">
        <v>0</v>
      </c>
      <c r="G695" t="str">
        <f t="shared" si="20"/>
        <v/>
      </c>
      <c r="H695" t="str">
        <f t="shared" si="21"/>
        <v/>
      </c>
    </row>
    <row r="696" spans="1:8" x14ac:dyDescent="0.25">
      <c r="A696" s="1">
        <v>42137</v>
      </c>
      <c r="B696" s="6">
        <f>cumulative!B696-cumulative!B695</f>
        <v>0</v>
      </c>
      <c r="C696" s="6">
        <f>(cumulative!C696-cumulative!C695)/10</f>
        <v>0</v>
      </c>
      <c r="D696" s="6">
        <f>(cumulative!D696-cumulative!D695)/10</f>
        <v>0</v>
      </c>
      <c r="E696" s="6">
        <f>(cumulative!E696-cumulative!E695)/10</f>
        <v>0</v>
      </c>
      <c r="F696" s="6">
        <f>(cumulative!F696-cumulative!F695)/10</f>
        <v>0</v>
      </c>
      <c r="G696" t="str">
        <f t="shared" si="20"/>
        <v/>
      </c>
      <c r="H696" t="str">
        <f t="shared" si="21"/>
        <v/>
      </c>
    </row>
    <row r="697" spans="1:8" x14ac:dyDescent="0.25">
      <c r="A697" s="1">
        <v>42138</v>
      </c>
      <c r="B697" s="6">
        <f>cumulative!B697-cumulative!B696</f>
        <v>0</v>
      </c>
      <c r="C697" s="6">
        <f>(cumulative!C697-cumulative!C696)/10</f>
        <v>0</v>
      </c>
      <c r="D697" s="6">
        <f>(cumulative!D697-cumulative!D696)/10</f>
        <v>0</v>
      </c>
      <c r="E697" s="6">
        <f>(cumulative!E697-cumulative!E696)/10</f>
        <v>0</v>
      </c>
      <c r="F697" s="6">
        <f>(cumulative!F697-cumulative!F696)/10</f>
        <v>0</v>
      </c>
      <c r="G697" t="str">
        <f t="shared" si="20"/>
        <v/>
      </c>
      <c r="H697" t="str">
        <f t="shared" si="21"/>
        <v/>
      </c>
    </row>
    <row r="698" spans="1:8" x14ac:dyDescent="0.25">
      <c r="A698" s="1">
        <v>42139</v>
      </c>
      <c r="B698" s="6">
        <f>cumulative!B698-cumulative!B697</f>
        <v>0</v>
      </c>
      <c r="C698" s="6">
        <f>(cumulative!C698-cumulative!C697)/10</f>
        <v>0</v>
      </c>
      <c r="D698" s="6">
        <f>(cumulative!D698-cumulative!D697)/10</f>
        <v>0</v>
      </c>
      <c r="E698" s="6">
        <f>(cumulative!E698-cumulative!E697)/10</f>
        <v>0</v>
      </c>
      <c r="F698" s="6">
        <f>(cumulative!F698-cumulative!F697)/10</f>
        <v>0</v>
      </c>
      <c r="G698" t="str">
        <f t="shared" si="20"/>
        <v/>
      </c>
      <c r="H698" t="str">
        <f t="shared" si="21"/>
        <v/>
      </c>
    </row>
    <row r="699" spans="1:8" x14ac:dyDescent="0.25">
      <c r="A699" s="1">
        <v>42140</v>
      </c>
      <c r="B699" s="6">
        <f>cumulative!B699-cumulative!B698</f>
        <v>0</v>
      </c>
      <c r="C699" s="6">
        <f>(cumulative!C699-cumulative!C698)/10</f>
        <v>0</v>
      </c>
      <c r="D699" s="6">
        <f>(cumulative!D699-cumulative!D698)/10</f>
        <v>0</v>
      </c>
      <c r="E699" s="6">
        <f>(cumulative!E699-cumulative!E698)/10</f>
        <v>0</v>
      </c>
      <c r="F699" s="6">
        <f>(cumulative!F699-cumulative!F698)/10</f>
        <v>0</v>
      </c>
      <c r="G699" t="str">
        <f t="shared" si="20"/>
        <v/>
      </c>
      <c r="H699" t="str">
        <f t="shared" si="21"/>
        <v/>
      </c>
    </row>
    <row r="700" spans="1:8" x14ac:dyDescent="0.25">
      <c r="A700" s="1">
        <v>42141</v>
      </c>
      <c r="B700" s="6">
        <f>cumulative!B700-cumulative!B699</f>
        <v>0</v>
      </c>
      <c r="C700" s="6">
        <f>(cumulative!C700-cumulative!C699)/10</f>
        <v>0</v>
      </c>
      <c r="D700" s="6">
        <f>(cumulative!D700-cumulative!D699)/10</f>
        <v>0</v>
      </c>
      <c r="E700" s="6">
        <f>(cumulative!E700-cumulative!E699)/10</f>
        <v>0</v>
      </c>
      <c r="F700" s="6">
        <f>(cumulative!F700-cumulative!F699)/10</f>
        <v>0</v>
      </c>
      <c r="G700" t="str">
        <f t="shared" si="20"/>
        <v/>
      </c>
      <c r="H700" t="str">
        <f t="shared" si="21"/>
        <v/>
      </c>
    </row>
    <row r="701" spans="1:8" x14ac:dyDescent="0.25">
      <c r="A701" s="1">
        <v>42142</v>
      </c>
      <c r="B701" s="6">
        <f>cumulative!B701-cumulative!B700</f>
        <v>0</v>
      </c>
      <c r="C701" s="6">
        <f>(cumulative!C701-cumulative!C700)/10</f>
        <v>0</v>
      </c>
      <c r="D701" s="6">
        <f>(cumulative!D701-cumulative!D700)/10</f>
        <v>0</v>
      </c>
      <c r="E701" s="6">
        <f>(cumulative!E701-cumulative!E700)/10</f>
        <v>0</v>
      </c>
      <c r="F701" s="6">
        <f>(cumulative!F701-cumulative!F700)/10</f>
        <v>0</v>
      </c>
      <c r="G701" t="str">
        <f t="shared" si="20"/>
        <v/>
      </c>
      <c r="H701" t="str">
        <f t="shared" si="21"/>
        <v/>
      </c>
    </row>
    <row r="702" spans="1:8" x14ac:dyDescent="0.25">
      <c r="A702" s="1">
        <v>42143</v>
      </c>
      <c r="B702" s="6">
        <f>cumulative!B702-cumulative!B701</f>
        <v>0</v>
      </c>
      <c r="C702" s="6">
        <f>(cumulative!C702-cumulative!C701)/10</f>
        <v>0</v>
      </c>
      <c r="D702" s="6">
        <f>(cumulative!D702-cumulative!D701)/10</f>
        <v>0</v>
      </c>
      <c r="E702" s="6">
        <f>(cumulative!E702-cumulative!E701)/10</f>
        <v>0</v>
      </c>
      <c r="F702" s="6">
        <f>(cumulative!F702-cumulative!F701)/10</f>
        <v>0</v>
      </c>
      <c r="G702" t="str">
        <f t="shared" si="20"/>
        <v/>
      </c>
      <c r="H702" t="str">
        <f t="shared" si="21"/>
        <v/>
      </c>
    </row>
    <row r="703" spans="1:8" x14ac:dyDescent="0.25">
      <c r="A703" s="1">
        <v>42144</v>
      </c>
      <c r="B703" s="6">
        <f>cumulative!B703-cumulative!B702</f>
        <v>0</v>
      </c>
      <c r="C703" s="6">
        <f>(cumulative!C703-cumulative!C702)/10</f>
        <v>0</v>
      </c>
      <c r="D703" s="6">
        <f>(cumulative!D703-cumulative!D702)/10</f>
        <v>0</v>
      </c>
      <c r="E703" s="6">
        <f>(cumulative!E703-cumulative!E702)/10</f>
        <v>0</v>
      </c>
      <c r="F703" s="6">
        <f>(cumulative!F703-cumulative!F702)/10</f>
        <v>0</v>
      </c>
      <c r="G703" t="str">
        <f t="shared" si="20"/>
        <v/>
      </c>
      <c r="H703" t="str">
        <f t="shared" si="21"/>
        <v/>
      </c>
    </row>
    <row r="704" spans="1:8" x14ac:dyDescent="0.25">
      <c r="A704" s="1">
        <v>42145</v>
      </c>
      <c r="B704" s="6">
        <f>cumulative!B704-cumulative!B703</f>
        <v>0</v>
      </c>
      <c r="C704" s="6">
        <f>(cumulative!C704-cumulative!C703)/10</f>
        <v>0</v>
      </c>
      <c r="D704" s="6">
        <f>(cumulative!D704-cumulative!D703)/10</f>
        <v>0</v>
      </c>
      <c r="E704" s="6">
        <f>(cumulative!E704-cumulative!E703)/10</f>
        <v>0</v>
      </c>
      <c r="F704" s="6">
        <f>(cumulative!F704-cumulative!F703)/10</f>
        <v>0</v>
      </c>
      <c r="G704" t="str">
        <f t="shared" si="20"/>
        <v/>
      </c>
      <c r="H704" t="str">
        <f t="shared" si="21"/>
        <v/>
      </c>
    </row>
    <row r="705" spans="1:8" x14ac:dyDescent="0.25">
      <c r="A705" s="1">
        <v>42146</v>
      </c>
      <c r="B705" s="6">
        <f>cumulative!B705-cumulative!B704</f>
        <v>0</v>
      </c>
      <c r="C705" s="6">
        <f>(cumulative!C705-cumulative!C704)/10</f>
        <v>0</v>
      </c>
      <c r="D705" s="6">
        <f>(cumulative!D705-cumulative!D704)/10</f>
        <v>0</v>
      </c>
      <c r="E705" s="6">
        <f>(cumulative!E705-cumulative!E704)/10</f>
        <v>0</v>
      </c>
      <c r="F705" s="6">
        <f>(cumulative!F705-cumulative!F704)/10</f>
        <v>0</v>
      </c>
      <c r="G705" t="str">
        <f t="shared" si="20"/>
        <v/>
      </c>
      <c r="H705" t="str">
        <f t="shared" si="21"/>
        <v/>
      </c>
    </row>
    <row r="706" spans="1:8" x14ac:dyDescent="0.25">
      <c r="A706" s="1">
        <v>42147</v>
      </c>
      <c r="B706" s="6">
        <f>cumulative!B706-cumulative!B705</f>
        <v>0</v>
      </c>
      <c r="C706" s="6">
        <f>(cumulative!C706-cumulative!C705)/10</f>
        <v>0</v>
      </c>
      <c r="D706" s="6">
        <f>(cumulative!D706-cumulative!D705)/10</f>
        <v>0</v>
      </c>
      <c r="E706" s="6">
        <f>(cumulative!E706-cumulative!E705)/10</f>
        <v>0</v>
      </c>
      <c r="F706" s="6">
        <f>(cumulative!F706-cumulative!F705)/10</f>
        <v>0</v>
      </c>
      <c r="G706" t="str">
        <f t="shared" si="20"/>
        <v/>
      </c>
      <c r="H706" t="str">
        <f t="shared" si="21"/>
        <v/>
      </c>
    </row>
    <row r="707" spans="1:8" x14ac:dyDescent="0.25">
      <c r="A707" s="1">
        <v>42148</v>
      </c>
      <c r="B707" s="6">
        <f>cumulative!B707-cumulative!B706</f>
        <v>0</v>
      </c>
      <c r="C707" s="6">
        <f>(cumulative!C707-cumulative!C706)/10</f>
        <v>0</v>
      </c>
      <c r="D707" s="6">
        <f>(cumulative!D707-cumulative!D706)/10</f>
        <v>0</v>
      </c>
      <c r="E707" s="6">
        <f>(cumulative!E707-cumulative!E706)/10</f>
        <v>0</v>
      </c>
      <c r="F707" s="6">
        <f>(cumulative!F707-cumulative!F706)/10</f>
        <v>0</v>
      </c>
      <c r="G707" t="str">
        <f t="shared" ref="G707:G770" si="22">IFERROR(F707*1000/B707,"")</f>
        <v/>
      </c>
      <c r="H707" t="str">
        <f t="shared" ref="H707:H770" si="23">IFERROR(D707/F707,"")</f>
        <v/>
      </c>
    </row>
    <row r="708" spans="1:8" x14ac:dyDescent="0.25">
      <c r="A708" s="1">
        <v>42149</v>
      </c>
      <c r="B708" s="6">
        <f>cumulative!B708-cumulative!B707</f>
        <v>0</v>
      </c>
      <c r="C708" s="6">
        <f>(cumulative!C708-cumulative!C707)/10</f>
        <v>0</v>
      </c>
      <c r="D708" s="6">
        <f>(cumulative!D708-cumulative!D707)/10</f>
        <v>0</v>
      </c>
      <c r="E708" s="6">
        <f>(cumulative!E708-cumulative!E707)/10</f>
        <v>0</v>
      </c>
      <c r="F708" s="6">
        <f>(cumulative!F708-cumulative!F707)/10</f>
        <v>0</v>
      </c>
      <c r="G708" t="str">
        <f t="shared" si="22"/>
        <v/>
      </c>
      <c r="H708" t="str">
        <f t="shared" si="23"/>
        <v/>
      </c>
    </row>
    <row r="709" spans="1:8" x14ac:dyDescent="0.25">
      <c r="A709" s="1">
        <v>42150</v>
      </c>
      <c r="B709" s="6">
        <f>cumulative!B709-cumulative!B708</f>
        <v>0</v>
      </c>
      <c r="C709" s="6">
        <f>(cumulative!C709-cumulative!C708)/10</f>
        <v>0</v>
      </c>
      <c r="D709" s="6">
        <f>(cumulative!D709-cumulative!D708)/10</f>
        <v>0</v>
      </c>
      <c r="E709" s="6">
        <f>(cumulative!E709-cumulative!E708)/10</f>
        <v>0</v>
      </c>
      <c r="F709" s="6">
        <f>(cumulative!F709-cumulative!F708)/10</f>
        <v>0</v>
      </c>
      <c r="G709" t="str">
        <f t="shared" si="22"/>
        <v/>
      </c>
      <c r="H709" t="str">
        <f t="shared" si="23"/>
        <v/>
      </c>
    </row>
    <row r="710" spans="1:8" x14ac:dyDescent="0.25">
      <c r="A710" s="1">
        <v>42151</v>
      </c>
      <c r="B710" s="6">
        <f>cumulative!B710-cumulative!B709</f>
        <v>0</v>
      </c>
      <c r="C710" s="6">
        <f>(cumulative!C710-cumulative!C709)/10</f>
        <v>0</v>
      </c>
      <c r="D710" s="6">
        <f>(cumulative!D710-cumulative!D709)/10</f>
        <v>0</v>
      </c>
      <c r="E710" s="6">
        <f>(cumulative!E710-cumulative!E709)/10</f>
        <v>0</v>
      </c>
      <c r="F710" s="6">
        <f>(cumulative!F710-cumulative!F709)/10</f>
        <v>0</v>
      </c>
      <c r="G710" t="str">
        <f t="shared" si="22"/>
        <v/>
      </c>
      <c r="H710" t="str">
        <f t="shared" si="23"/>
        <v/>
      </c>
    </row>
    <row r="711" spans="1:8" x14ac:dyDescent="0.25">
      <c r="A711" s="1">
        <v>42152</v>
      </c>
      <c r="B711" s="6">
        <f>cumulative!B711-cumulative!B710</f>
        <v>0</v>
      </c>
      <c r="C711" s="6">
        <f>(cumulative!C711-cumulative!C710)/10</f>
        <v>0</v>
      </c>
      <c r="D711" s="6">
        <f>(cumulative!D711-cumulative!D710)/10</f>
        <v>0</v>
      </c>
      <c r="E711" s="6">
        <f>(cumulative!E711-cumulative!E710)/10</f>
        <v>0</v>
      </c>
      <c r="F711" s="6">
        <f>(cumulative!F711-cumulative!F710)/10</f>
        <v>0</v>
      </c>
      <c r="G711" t="str">
        <f t="shared" si="22"/>
        <v/>
      </c>
      <c r="H711" t="str">
        <f t="shared" si="23"/>
        <v/>
      </c>
    </row>
    <row r="712" spans="1:8" x14ac:dyDescent="0.25">
      <c r="A712" s="1">
        <v>42153</v>
      </c>
      <c r="B712" s="6">
        <f>cumulative!B712-cumulative!B711</f>
        <v>0</v>
      </c>
      <c r="C712" s="6">
        <f>(cumulative!C712-cumulative!C711)/10</f>
        <v>0</v>
      </c>
      <c r="D712" s="6">
        <f>(cumulative!D712-cumulative!D711)/10</f>
        <v>0</v>
      </c>
      <c r="E712" s="6">
        <f>(cumulative!E712-cumulative!E711)/10</f>
        <v>0</v>
      </c>
      <c r="F712" s="6">
        <f>(cumulative!F712-cumulative!F711)/10</f>
        <v>0</v>
      </c>
      <c r="G712" t="str">
        <f t="shared" si="22"/>
        <v/>
      </c>
      <c r="H712" t="str">
        <f t="shared" si="23"/>
        <v/>
      </c>
    </row>
    <row r="713" spans="1:8" x14ac:dyDescent="0.25">
      <c r="A713" s="1">
        <v>42154</v>
      </c>
      <c r="B713" s="6">
        <f>cumulative!B713-cumulative!B712</f>
        <v>0</v>
      </c>
      <c r="C713" s="6">
        <f>(cumulative!C713-cumulative!C712)/10</f>
        <v>0</v>
      </c>
      <c r="D713" s="6">
        <f>(cumulative!D713-cumulative!D712)/10</f>
        <v>0</v>
      </c>
      <c r="E713" s="6">
        <f>(cumulative!E713-cumulative!E712)/10</f>
        <v>0</v>
      </c>
      <c r="F713" s="6">
        <f>(cumulative!F713-cumulative!F712)/10</f>
        <v>0</v>
      </c>
      <c r="G713" t="str">
        <f t="shared" si="22"/>
        <v/>
      </c>
      <c r="H713" t="str">
        <f t="shared" si="23"/>
        <v/>
      </c>
    </row>
    <row r="714" spans="1:8" x14ac:dyDescent="0.25">
      <c r="A714" s="1">
        <v>42155</v>
      </c>
      <c r="B714" s="6">
        <f>cumulative!B714-cumulative!B713</f>
        <v>0</v>
      </c>
      <c r="C714" s="6">
        <f>(cumulative!C714-cumulative!C713)/10</f>
        <v>0</v>
      </c>
      <c r="D714" s="6">
        <f>(cumulative!D714-cumulative!D713)/10</f>
        <v>0</v>
      </c>
      <c r="E714" s="6">
        <f>(cumulative!E714-cumulative!E713)/10</f>
        <v>0</v>
      </c>
      <c r="F714" s="6">
        <f>(cumulative!F714-cumulative!F713)/10</f>
        <v>0</v>
      </c>
      <c r="G714" t="str">
        <f t="shared" si="22"/>
        <v/>
      </c>
      <c r="H714" t="str">
        <f t="shared" si="23"/>
        <v/>
      </c>
    </row>
    <row r="715" spans="1:8" x14ac:dyDescent="0.25">
      <c r="A715" s="1">
        <v>42156</v>
      </c>
      <c r="B715" s="6">
        <f>cumulative!B715-cumulative!B714</f>
        <v>0</v>
      </c>
      <c r="C715" s="6">
        <f>(cumulative!C715-cumulative!C714)/10</f>
        <v>0</v>
      </c>
      <c r="D715" s="6">
        <f>(cumulative!D715-cumulative!D714)/10</f>
        <v>0</v>
      </c>
      <c r="E715" s="6">
        <f>(cumulative!E715-cumulative!E714)/10</f>
        <v>0</v>
      </c>
      <c r="F715" s="6">
        <f>(cumulative!F715-cumulative!F714)/10</f>
        <v>0</v>
      </c>
      <c r="G715" t="str">
        <f t="shared" si="22"/>
        <v/>
      </c>
      <c r="H715" t="str">
        <f t="shared" si="23"/>
        <v/>
      </c>
    </row>
    <row r="716" spans="1:8" x14ac:dyDescent="0.25">
      <c r="A716" s="1">
        <v>42157</v>
      </c>
      <c r="B716" s="6">
        <f>cumulative!B716-cumulative!B715</f>
        <v>0</v>
      </c>
      <c r="C716" s="6">
        <f>(cumulative!C716-cumulative!C715)/10</f>
        <v>0</v>
      </c>
      <c r="D716" s="6">
        <f>(cumulative!D716-cumulative!D715)/10</f>
        <v>0</v>
      </c>
      <c r="E716" s="6">
        <f>(cumulative!E716-cumulative!E715)/10</f>
        <v>0</v>
      </c>
      <c r="F716" s="6">
        <f>(cumulative!F716-cumulative!F715)/10</f>
        <v>0</v>
      </c>
      <c r="G716" t="str">
        <f t="shared" si="22"/>
        <v/>
      </c>
      <c r="H716" t="str">
        <f t="shared" si="23"/>
        <v/>
      </c>
    </row>
    <row r="717" spans="1:8" x14ac:dyDescent="0.25">
      <c r="A717" s="1">
        <v>42158</v>
      </c>
      <c r="B717" s="6">
        <f>cumulative!B717-cumulative!B716</f>
        <v>0</v>
      </c>
      <c r="C717" s="6">
        <f>(cumulative!C717-cumulative!C716)/10</f>
        <v>0</v>
      </c>
      <c r="D717" s="6">
        <f>(cumulative!D717-cumulative!D716)/10</f>
        <v>0</v>
      </c>
      <c r="E717" s="6">
        <f>(cumulative!E717-cumulative!E716)/10</f>
        <v>0</v>
      </c>
      <c r="F717" s="6">
        <f>(cumulative!F717-cumulative!F716)/10</f>
        <v>0</v>
      </c>
      <c r="G717" t="str">
        <f t="shared" si="22"/>
        <v/>
      </c>
      <c r="H717" t="str">
        <f t="shared" si="23"/>
        <v/>
      </c>
    </row>
    <row r="718" spans="1:8" x14ac:dyDescent="0.25">
      <c r="A718" s="1">
        <v>42159</v>
      </c>
      <c r="B718" s="6">
        <f>cumulative!B718-cumulative!B717</f>
        <v>0</v>
      </c>
      <c r="C718" s="6">
        <f>(cumulative!C718-cumulative!C717)/10</f>
        <v>0</v>
      </c>
      <c r="D718" s="6">
        <f>(cumulative!D718-cumulative!D717)/10</f>
        <v>0</v>
      </c>
      <c r="E718" s="6">
        <f>(cumulative!E718-cumulative!E717)/10</f>
        <v>0</v>
      </c>
      <c r="F718" s="6">
        <f>(cumulative!F718-cumulative!F717)/10</f>
        <v>0</v>
      </c>
      <c r="G718" t="str">
        <f t="shared" si="22"/>
        <v/>
      </c>
      <c r="H718" t="str">
        <f t="shared" si="23"/>
        <v/>
      </c>
    </row>
    <row r="719" spans="1:8" x14ac:dyDescent="0.25">
      <c r="A719" s="1">
        <v>42160</v>
      </c>
      <c r="B719" s="6">
        <f>cumulative!B719-cumulative!B718</f>
        <v>0</v>
      </c>
      <c r="C719" s="6">
        <f>(cumulative!C719-cumulative!C718)/10</f>
        <v>0</v>
      </c>
      <c r="D719" s="6">
        <f>(cumulative!D719-cumulative!D718)/10</f>
        <v>0</v>
      </c>
      <c r="E719" s="6">
        <f>(cumulative!E719-cumulative!E718)/10</f>
        <v>0</v>
      </c>
      <c r="F719" s="6">
        <f>(cumulative!F719-cumulative!F718)/10</f>
        <v>0</v>
      </c>
      <c r="G719" t="str">
        <f t="shared" si="22"/>
        <v/>
      </c>
      <c r="H719" t="str">
        <f t="shared" si="23"/>
        <v/>
      </c>
    </row>
    <row r="720" spans="1:8" x14ac:dyDescent="0.25">
      <c r="A720" s="1">
        <v>42161</v>
      </c>
      <c r="B720" s="6">
        <f>cumulative!B720-cumulative!B719</f>
        <v>0</v>
      </c>
      <c r="C720" s="6">
        <f>(cumulative!C720-cumulative!C719)/10</f>
        <v>0</v>
      </c>
      <c r="D720" s="6">
        <f>(cumulative!D720-cumulative!D719)/10</f>
        <v>0</v>
      </c>
      <c r="E720" s="6">
        <f>(cumulative!E720-cumulative!E719)/10</f>
        <v>0</v>
      </c>
      <c r="F720" s="6">
        <f>(cumulative!F720-cumulative!F719)/10</f>
        <v>0</v>
      </c>
      <c r="G720" t="str">
        <f t="shared" si="22"/>
        <v/>
      </c>
      <c r="H720" t="str">
        <f t="shared" si="23"/>
        <v/>
      </c>
    </row>
    <row r="721" spans="1:8" x14ac:dyDescent="0.25">
      <c r="A721" s="1">
        <v>42162</v>
      </c>
      <c r="B721" s="6">
        <f>cumulative!B721-cumulative!B720</f>
        <v>0</v>
      </c>
      <c r="C721" s="6">
        <f>(cumulative!C721-cumulative!C720)/10</f>
        <v>0</v>
      </c>
      <c r="D721" s="6">
        <f>(cumulative!D721-cumulative!D720)/10</f>
        <v>0</v>
      </c>
      <c r="E721" s="6">
        <f>(cumulative!E721-cumulative!E720)/10</f>
        <v>0</v>
      </c>
      <c r="F721" s="6">
        <f>(cumulative!F721-cumulative!F720)/10</f>
        <v>0</v>
      </c>
      <c r="G721" t="str">
        <f t="shared" si="22"/>
        <v/>
      </c>
      <c r="H721" t="str">
        <f t="shared" si="23"/>
        <v/>
      </c>
    </row>
    <row r="722" spans="1:8" x14ac:dyDescent="0.25">
      <c r="A722" s="1">
        <v>42163</v>
      </c>
      <c r="B722" s="6">
        <f>cumulative!B722-cumulative!B721</f>
        <v>0</v>
      </c>
      <c r="C722" s="6">
        <f>(cumulative!C722-cumulative!C721)/10</f>
        <v>0</v>
      </c>
      <c r="D722" s="6">
        <f>(cumulative!D722-cumulative!D721)/10</f>
        <v>0</v>
      </c>
      <c r="E722" s="6">
        <f>(cumulative!E722-cumulative!E721)/10</f>
        <v>0</v>
      </c>
      <c r="F722" s="6">
        <f>(cumulative!F722-cumulative!F721)/10</f>
        <v>0</v>
      </c>
      <c r="G722" t="str">
        <f t="shared" si="22"/>
        <v/>
      </c>
      <c r="H722" t="str">
        <f t="shared" si="23"/>
        <v/>
      </c>
    </row>
    <row r="723" spans="1:8" x14ac:dyDescent="0.25">
      <c r="A723" s="1">
        <v>42164</v>
      </c>
      <c r="B723" s="6">
        <f>cumulative!B723-cumulative!B722</f>
        <v>0</v>
      </c>
      <c r="C723" s="6">
        <f>(cumulative!C723-cumulative!C722)/10</f>
        <v>0</v>
      </c>
      <c r="D723" s="6">
        <f>(cumulative!D723-cumulative!D722)/10</f>
        <v>0</v>
      </c>
      <c r="E723" s="6">
        <f>(cumulative!E723-cumulative!E722)/10</f>
        <v>0</v>
      </c>
      <c r="F723" s="6">
        <f>(cumulative!F723-cumulative!F722)/10</f>
        <v>0</v>
      </c>
      <c r="G723" t="str">
        <f t="shared" si="22"/>
        <v/>
      </c>
      <c r="H723" t="str">
        <f t="shared" si="23"/>
        <v/>
      </c>
    </row>
    <row r="724" spans="1:8" x14ac:dyDescent="0.25">
      <c r="A724" s="1">
        <v>42165</v>
      </c>
      <c r="B724" s="6">
        <f>cumulative!B724-cumulative!B723</f>
        <v>0</v>
      </c>
      <c r="C724" s="6">
        <f>(cumulative!C724-cumulative!C723)/10</f>
        <v>0</v>
      </c>
      <c r="D724" s="6">
        <f>(cumulative!D724-cumulative!D723)/10</f>
        <v>0</v>
      </c>
      <c r="E724" s="6">
        <f>(cumulative!E724-cumulative!E723)/10</f>
        <v>0</v>
      </c>
      <c r="F724" s="6">
        <f>(cumulative!F724-cumulative!F723)/10</f>
        <v>0</v>
      </c>
      <c r="G724" t="str">
        <f t="shared" si="22"/>
        <v/>
      </c>
      <c r="H724" t="str">
        <f t="shared" si="23"/>
        <v/>
      </c>
    </row>
    <row r="725" spans="1:8" x14ac:dyDescent="0.25">
      <c r="A725" s="1">
        <v>42166</v>
      </c>
      <c r="B725" s="6">
        <f>cumulative!B725-cumulative!B724</f>
        <v>0</v>
      </c>
      <c r="C725" s="6">
        <f>(cumulative!C725-cumulative!C724)/10</f>
        <v>0</v>
      </c>
      <c r="D725" s="6">
        <f>(cumulative!D725-cumulative!D724)/10</f>
        <v>0</v>
      </c>
      <c r="E725" s="6">
        <f>(cumulative!E725-cumulative!E724)/10</f>
        <v>0</v>
      </c>
      <c r="F725" s="6">
        <f>(cumulative!F725-cumulative!F724)/10</f>
        <v>0</v>
      </c>
      <c r="G725" t="str">
        <f t="shared" si="22"/>
        <v/>
      </c>
      <c r="H725" t="str">
        <f t="shared" si="23"/>
        <v/>
      </c>
    </row>
    <row r="726" spans="1:8" x14ac:dyDescent="0.25">
      <c r="A726" s="1">
        <v>42167</v>
      </c>
      <c r="B726" s="6">
        <f>cumulative!B726-cumulative!B725</f>
        <v>0</v>
      </c>
      <c r="C726" s="6">
        <f>(cumulative!C726-cumulative!C725)/10</f>
        <v>0</v>
      </c>
      <c r="D726" s="6">
        <f>(cumulative!D726-cumulative!D725)/10</f>
        <v>0</v>
      </c>
      <c r="E726" s="6">
        <f>(cumulative!E726-cumulative!E725)/10</f>
        <v>0</v>
      </c>
      <c r="F726" s="6">
        <f>(cumulative!F726-cumulative!F725)/10</f>
        <v>0</v>
      </c>
      <c r="G726" t="str">
        <f t="shared" si="22"/>
        <v/>
      </c>
      <c r="H726" t="str">
        <f t="shared" si="23"/>
        <v/>
      </c>
    </row>
    <row r="727" spans="1:8" x14ac:dyDescent="0.25">
      <c r="A727" s="1">
        <v>42168</v>
      </c>
      <c r="B727" s="6">
        <f>cumulative!B727-cumulative!B726</f>
        <v>0</v>
      </c>
      <c r="C727" s="6">
        <f>(cumulative!C727-cumulative!C726)/10</f>
        <v>0</v>
      </c>
      <c r="D727" s="6">
        <f>(cumulative!D727-cumulative!D726)/10</f>
        <v>0</v>
      </c>
      <c r="E727" s="6">
        <f>(cumulative!E727-cumulative!E726)/10</f>
        <v>0</v>
      </c>
      <c r="F727" s="6">
        <f>(cumulative!F727-cumulative!F726)/10</f>
        <v>0</v>
      </c>
      <c r="G727" t="str">
        <f t="shared" si="22"/>
        <v/>
      </c>
      <c r="H727" t="str">
        <f t="shared" si="23"/>
        <v/>
      </c>
    </row>
    <row r="728" spans="1:8" x14ac:dyDescent="0.25">
      <c r="A728" s="1">
        <v>42169</v>
      </c>
      <c r="B728" s="6">
        <f>cumulative!B728-cumulative!B727</f>
        <v>0</v>
      </c>
      <c r="C728" s="6">
        <f>(cumulative!C728-cumulative!C727)/10</f>
        <v>0</v>
      </c>
      <c r="D728" s="6">
        <f>(cumulative!D728-cumulative!D727)/10</f>
        <v>0</v>
      </c>
      <c r="E728" s="6">
        <f>(cumulative!E728-cumulative!E727)/10</f>
        <v>0</v>
      </c>
      <c r="F728" s="6">
        <f>(cumulative!F728-cumulative!F727)/10</f>
        <v>0</v>
      </c>
      <c r="G728" t="str">
        <f t="shared" si="22"/>
        <v/>
      </c>
      <c r="H728" t="str">
        <f t="shared" si="23"/>
        <v/>
      </c>
    </row>
    <row r="729" spans="1:8" x14ac:dyDescent="0.25">
      <c r="A729" s="1">
        <v>42170</v>
      </c>
      <c r="B729" s="6">
        <f>cumulative!B729-cumulative!B728</f>
        <v>0</v>
      </c>
      <c r="C729" s="6">
        <f>(cumulative!C729-cumulative!C728)/10</f>
        <v>0</v>
      </c>
      <c r="D729" s="6">
        <f>(cumulative!D729-cumulative!D728)/10</f>
        <v>0</v>
      </c>
      <c r="E729" s="6">
        <f>(cumulative!E729-cumulative!E728)/10</f>
        <v>0</v>
      </c>
      <c r="F729" s="6">
        <f>(cumulative!F729-cumulative!F728)/10</f>
        <v>0</v>
      </c>
      <c r="G729" t="str">
        <f t="shared" si="22"/>
        <v/>
      </c>
      <c r="H729" t="str">
        <f t="shared" si="23"/>
        <v/>
      </c>
    </row>
    <row r="730" spans="1:8" x14ac:dyDescent="0.25">
      <c r="A730" s="1">
        <v>42171</v>
      </c>
      <c r="B730" s="6">
        <f>cumulative!B730-cumulative!B729</f>
        <v>0</v>
      </c>
      <c r="C730" s="6">
        <f>(cumulative!C730-cumulative!C729)/10</f>
        <v>0</v>
      </c>
      <c r="D730" s="6">
        <f>(cumulative!D730-cumulative!D729)/10</f>
        <v>0</v>
      </c>
      <c r="E730" s="6">
        <f>(cumulative!E730-cumulative!E729)/10</f>
        <v>0</v>
      </c>
      <c r="F730" s="6">
        <f>(cumulative!F730-cumulative!F729)/10</f>
        <v>0</v>
      </c>
      <c r="G730" t="str">
        <f t="shared" si="22"/>
        <v/>
      </c>
      <c r="H730" t="str">
        <f t="shared" si="23"/>
        <v/>
      </c>
    </row>
    <row r="731" spans="1:8" x14ac:dyDescent="0.25">
      <c r="A731" s="1">
        <v>42172</v>
      </c>
      <c r="B731" s="6">
        <f>cumulative!B731-cumulative!B730</f>
        <v>0</v>
      </c>
      <c r="C731" s="6">
        <f>(cumulative!C731-cumulative!C730)/10</f>
        <v>0</v>
      </c>
      <c r="D731" s="6">
        <f>(cumulative!D731-cumulative!D730)/10</f>
        <v>0</v>
      </c>
      <c r="E731" s="6">
        <f>(cumulative!E731-cumulative!E730)/10</f>
        <v>0</v>
      </c>
      <c r="F731" s="6">
        <f>(cumulative!F731-cumulative!F730)/10</f>
        <v>0</v>
      </c>
      <c r="G731" t="str">
        <f t="shared" si="22"/>
        <v/>
      </c>
      <c r="H731" t="str">
        <f t="shared" si="23"/>
        <v/>
      </c>
    </row>
    <row r="732" spans="1:8" x14ac:dyDescent="0.25">
      <c r="A732" s="1">
        <v>42173</v>
      </c>
      <c r="B732" s="6">
        <f>cumulative!B732-cumulative!B731</f>
        <v>0</v>
      </c>
      <c r="C732" s="6">
        <f>(cumulative!C732-cumulative!C731)/10</f>
        <v>0</v>
      </c>
      <c r="D732" s="6">
        <f>(cumulative!D732-cumulative!D731)/10</f>
        <v>0</v>
      </c>
      <c r="E732" s="6">
        <f>(cumulative!E732-cumulative!E731)/10</f>
        <v>0</v>
      </c>
      <c r="F732" s="6">
        <f>(cumulative!F732-cumulative!F731)/10</f>
        <v>0</v>
      </c>
      <c r="G732" t="str">
        <f t="shared" si="22"/>
        <v/>
      </c>
      <c r="H732" t="str">
        <f t="shared" si="23"/>
        <v/>
      </c>
    </row>
    <row r="733" spans="1:8" x14ac:dyDescent="0.25">
      <c r="A733" s="1">
        <v>42174</v>
      </c>
      <c r="B733" s="6">
        <f>cumulative!B733-cumulative!B732</f>
        <v>0</v>
      </c>
      <c r="C733" s="6">
        <f>(cumulative!C733-cumulative!C732)/10</f>
        <v>0</v>
      </c>
      <c r="D733" s="6">
        <f>(cumulative!D733-cumulative!D732)/10</f>
        <v>0</v>
      </c>
      <c r="E733" s="6">
        <f>(cumulative!E733-cumulative!E732)/10</f>
        <v>0</v>
      </c>
      <c r="F733" s="6">
        <f>(cumulative!F733-cumulative!F732)/10</f>
        <v>0</v>
      </c>
      <c r="G733" t="str">
        <f t="shared" si="22"/>
        <v/>
      </c>
      <c r="H733" t="str">
        <f t="shared" si="23"/>
        <v/>
      </c>
    </row>
    <row r="734" spans="1:8" x14ac:dyDescent="0.25">
      <c r="A734" s="1">
        <v>42175</v>
      </c>
      <c r="B734" s="6">
        <f>cumulative!B734-cumulative!B733</f>
        <v>0</v>
      </c>
      <c r="C734" s="6">
        <f>(cumulative!C734-cumulative!C733)/10</f>
        <v>0</v>
      </c>
      <c r="D734" s="6">
        <f>(cumulative!D734-cumulative!D733)/10</f>
        <v>0</v>
      </c>
      <c r="E734" s="6">
        <f>(cumulative!E734-cumulative!E733)/10</f>
        <v>0</v>
      </c>
      <c r="F734" s="6">
        <f>(cumulative!F734-cumulative!F733)/10</f>
        <v>0</v>
      </c>
      <c r="G734" t="str">
        <f t="shared" si="22"/>
        <v/>
      </c>
      <c r="H734" t="str">
        <f t="shared" si="23"/>
        <v/>
      </c>
    </row>
    <row r="735" spans="1:8" x14ac:dyDescent="0.25">
      <c r="A735" s="1">
        <v>42176</v>
      </c>
      <c r="B735" s="6">
        <f>cumulative!B735-cumulative!B734</f>
        <v>0</v>
      </c>
      <c r="C735" s="6">
        <f>(cumulative!C735-cumulative!C734)/10</f>
        <v>0</v>
      </c>
      <c r="D735" s="6">
        <f>(cumulative!D735-cumulative!D734)/10</f>
        <v>0</v>
      </c>
      <c r="E735" s="6">
        <f>(cumulative!E735-cumulative!E734)/10</f>
        <v>0</v>
      </c>
      <c r="F735" s="6">
        <f>(cumulative!F735-cumulative!F734)/10</f>
        <v>0</v>
      </c>
      <c r="G735" t="str">
        <f t="shared" si="22"/>
        <v/>
      </c>
      <c r="H735" t="str">
        <f t="shared" si="23"/>
        <v/>
      </c>
    </row>
    <row r="736" spans="1:8" x14ac:dyDescent="0.25">
      <c r="A736" s="1">
        <v>42177</v>
      </c>
      <c r="B736" s="6">
        <f>cumulative!B736-cumulative!B735</f>
        <v>0</v>
      </c>
      <c r="C736" s="6">
        <f>(cumulative!C736-cumulative!C735)/10</f>
        <v>0</v>
      </c>
      <c r="D736" s="6">
        <f>(cumulative!D736-cumulative!D735)/10</f>
        <v>0</v>
      </c>
      <c r="E736" s="6">
        <f>(cumulative!E736-cumulative!E735)/10</f>
        <v>0</v>
      </c>
      <c r="F736" s="6">
        <f>(cumulative!F736-cumulative!F735)/10</f>
        <v>0</v>
      </c>
      <c r="G736" t="str">
        <f t="shared" si="22"/>
        <v/>
      </c>
      <c r="H736" t="str">
        <f t="shared" si="23"/>
        <v/>
      </c>
    </row>
    <row r="737" spans="1:8" x14ac:dyDescent="0.25">
      <c r="A737" s="1">
        <v>42178</v>
      </c>
      <c r="B737" s="6">
        <f>cumulative!B737-cumulative!B736</f>
        <v>0</v>
      </c>
      <c r="C737" s="6">
        <f>(cumulative!C737-cumulative!C736)/10</f>
        <v>0</v>
      </c>
      <c r="D737" s="6">
        <f>(cumulative!D737-cumulative!D736)/10</f>
        <v>0</v>
      </c>
      <c r="E737" s="6">
        <f>(cumulative!E737-cumulative!E736)/10</f>
        <v>0</v>
      </c>
      <c r="F737" s="6">
        <f>(cumulative!F737-cumulative!F736)/10</f>
        <v>0</v>
      </c>
      <c r="G737" t="str">
        <f t="shared" si="22"/>
        <v/>
      </c>
      <c r="H737" t="str">
        <f t="shared" si="23"/>
        <v/>
      </c>
    </row>
    <row r="738" spans="1:8" x14ac:dyDescent="0.25">
      <c r="A738" s="1">
        <v>42179</v>
      </c>
      <c r="B738" s="6">
        <f>cumulative!B738-cumulative!B737</f>
        <v>0</v>
      </c>
      <c r="C738" s="6">
        <f>(cumulative!C738-cumulative!C737)/10</f>
        <v>0</v>
      </c>
      <c r="D738" s="6">
        <f>(cumulative!D738-cumulative!D737)/10</f>
        <v>0</v>
      </c>
      <c r="E738" s="6">
        <f>(cumulative!E738-cumulative!E737)/10</f>
        <v>0</v>
      </c>
      <c r="F738" s="6">
        <f>(cumulative!F738-cumulative!F737)/10</f>
        <v>0</v>
      </c>
      <c r="G738" t="str">
        <f t="shared" si="22"/>
        <v/>
      </c>
      <c r="H738" t="str">
        <f t="shared" si="23"/>
        <v/>
      </c>
    </row>
    <row r="739" spans="1:8" x14ac:dyDescent="0.25">
      <c r="A739" s="1">
        <v>42180</v>
      </c>
      <c r="B739" s="6">
        <f>cumulative!B739-cumulative!B738</f>
        <v>0</v>
      </c>
      <c r="C739" s="6">
        <f>(cumulative!C739-cumulative!C738)/10</f>
        <v>0</v>
      </c>
      <c r="D739" s="6">
        <f>(cumulative!D739-cumulative!D738)/10</f>
        <v>0</v>
      </c>
      <c r="E739" s="6">
        <f>(cumulative!E739-cumulative!E738)/10</f>
        <v>0</v>
      </c>
      <c r="F739" s="6">
        <f>(cumulative!F739-cumulative!F738)/10</f>
        <v>0</v>
      </c>
      <c r="G739" t="str">
        <f t="shared" si="22"/>
        <v/>
      </c>
      <c r="H739" t="str">
        <f t="shared" si="23"/>
        <v/>
      </c>
    </row>
    <row r="740" spans="1:8" x14ac:dyDescent="0.25">
      <c r="A740" s="1">
        <v>42181</v>
      </c>
      <c r="B740" s="6">
        <f>cumulative!B740-cumulative!B739</f>
        <v>0</v>
      </c>
      <c r="C740" s="6">
        <f>(cumulative!C740-cumulative!C739)/10</f>
        <v>0</v>
      </c>
      <c r="D740" s="6">
        <f>(cumulative!D740-cumulative!D739)/10</f>
        <v>0</v>
      </c>
      <c r="E740" s="6">
        <f>(cumulative!E740-cumulative!E739)/10</f>
        <v>0</v>
      </c>
      <c r="F740" s="6">
        <f>(cumulative!F740-cumulative!F739)/10</f>
        <v>0</v>
      </c>
      <c r="G740" t="str">
        <f t="shared" si="22"/>
        <v/>
      </c>
      <c r="H740" t="str">
        <f t="shared" si="23"/>
        <v/>
      </c>
    </row>
    <row r="741" spans="1:8" x14ac:dyDescent="0.25">
      <c r="A741" s="1">
        <v>42182</v>
      </c>
      <c r="B741" s="6">
        <f>cumulative!B741-cumulative!B740</f>
        <v>0</v>
      </c>
      <c r="C741" s="6">
        <f>(cumulative!C741-cumulative!C740)/10</f>
        <v>0</v>
      </c>
      <c r="D741" s="6">
        <f>(cumulative!D741-cumulative!D740)/10</f>
        <v>0</v>
      </c>
      <c r="E741" s="6">
        <f>(cumulative!E741-cumulative!E740)/10</f>
        <v>0</v>
      </c>
      <c r="F741" s="6">
        <f>(cumulative!F741-cumulative!F740)/10</f>
        <v>0</v>
      </c>
      <c r="G741" t="str">
        <f t="shared" si="22"/>
        <v/>
      </c>
      <c r="H741" t="str">
        <f t="shared" si="23"/>
        <v/>
      </c>
    </row>
    <row r="742" spans="1:8" x14ac:dyDescent="0.25">
      <c r="A742" s="1">
        <v>42183</v>
      </c>
      <c r="B742" s="6">
        <f>cumulative!B742-cumulative!B741</f>
        <v>0</v>
      </c>
      <c r="C742" s="6">
        <f>(cumulative!C742-cumulative!C741)/10</f>
        <v>0</v>
      </c>
      <c r="D742" s="6">
        <f>(cumulative!D742-cumulative!D741)/10</f>
        <v>0</v>
      </c>
      <c r="E742" s="6">
        <f>(cumulative!E742-cumulative!E741)/10</f>
        <v>0</v>
      </c>
      <c r="F742" s="6">
        <f>(cumulative!F742-cumulative!F741)/10</f>
        <v>0</v>
      </c>
      <c r="G742" t="str">
        <f t="shared" si="22"/>
        <v/>
      </c>
      <c r="H742" t="str">
        <f t="shared" si="23"/>
        <v/>
      </c>
    </row>
    <row r="743" spans="1:8" x14ac:dyDescent="0.25">
      <c r="A743" s="1">
        <v>42184</v>
      </c>
      <c r="B743" s="6">
        <f>cumulative!B743-cumulative!B742</f>
        <v>0</v>
      </c>
      <c r="C743" s="6">
        <f>(cumulative!C743-cumulative!C742)/10</f>
        <v>0</v>
      </c>
      <c r="D743" s="6">
        <f>(cumulative!D743-cumulative!D742)/10</f>
        <v>0</v>
      </c>
      <c r="E743" s="6">
        <f>(cumulative!E743-cumulative!E742)/10</f>
        <v>0</v>
      </c>
      <c r="F743" s="6">
        <f>(cumulative!F743-cumulative!F742)/10</f>
        <v>0</v>
      </c>
      <c r="G743" t="str">
        <f t="shared" si="22"/>
        <v/>
      </c>
      <c r="H743" t="str">
        <f t="shared" si="23"/>
        <v/>
      </c>
    </row>
    <row r="744" spans="1:8" x14ac:dyDescent="0.25">
      <c r="A744" s="1">
        <v>42185</v>
      </c>
      <c r="B744" s="6">
        <f>cumulative!B744-cumulative!B743</f>
        <v>0</v>
      </c>
      <c r="C744" s="6">
        <f>(cumulative!C744-cumulative!C743)/10</f>
        <v>0</v>
      </c>
      <c r="D744" s="6">
        <f>(cumulative!D744-cumulative!D743)/10</f>
        <v>0</v>
      </c>
      <c r="E744" s="6">
        <f>(cumulative!E744-cumulative!E743)/10</f>
        <v>0</v>
      </c>
      <c r="F744" s="6">
        <f>(cumulative!F744-cumulative!F743)/10</f>
        <v>0</v>
      </c>
      <c r="G744" t="str">
        <f t="shared" si="22"/>
        <v/>
      </c>
      <c r="H744" t="str">
        <f t="shared" si="23"/>
        <v/>
      </c>
    </row>
    <row r="745" spans="1:8" x14ac:dyDescent="0.25">
      <c r="A745" s="1">
        <v>42309</v>
      </c>
      <c r="B745" s="6">
        <f>cumulative!B745-cumulative!B744</f>
        <v>0</v>
      </c>
      <c r="C745" s="6">
        <f>(cumulative!C745-cumulative!C744)/10</f>
        <v>0</v>
      </c>
      <c r="D745" s="6">
        <f>(cumulative!D745-cumulative!D744)/10</f>
        <v>0</v>
      </c>
      <c r="E745" s="6">
        <f>(cumulative!E745-cumulative!E744)/10</f>
        <v>0</v>
      </c>
      <c r="F745" s="6">
        <f>(cumulative!F745-cumulative!F744)/10</f>
        <v>0</v>
      </c>
      <c r="G745" t="str">
        <f t="shared" si="22"/>
        <v/>
      </c>
      <c r="H745" t="str">
        <f t="shared" si="23"/>
        <v/>
      </c>
    </row>
    <row r="746" spans="1:8" x14ac:dyDescent="0.25">
      <c r="A746" s="1">
        <v>42310</v>
      </c>
      <c r="B746" s="6">
        <f>cumulative!B746-cumulative!B745</f>
        <v>0</v>
      </c>
      <c r="C746" s="6">
        <f>(cumulative!C746-cumulative!C745)/10</f>
        <v>0</v>
      </c>
      <c r="D746" s="6">
        <f>(cumulative!D746-cumulative!D745)/10</f>
        <v>0</v>
      </c>
      <c r="E746" s="6">
        <f>(cumulative!E746-cumulative!E745)/10</f>
        <v>0</v>
      </c>
      <c r="F746" s="6">
        <f>(cumulative!F746-cumulative!F745)/10</f>
        <v>0</v>
      </c>
      <c r="G746" t="str">
        <f t="shared" si="22"/>
        <v/>
      </c>
      <c r="H746" t="str">
        <f t="shared" si="23"/>
        <v/>
      </c>
    </row>
    <row r="747" spans="1:8" x14ac:dyDescent="0.25">
      <c r="A747" s="1">
        <v>42311</v>
      </c>
      <c r="B747" s="6">
        <f>cumulative!B747-cumulative!B746</f>
        <v>0</v>
      </c>
      <c r="C747" s="6">
        <f>(cumulative!C747-cumulative!C746)/10</f>
        <v>0</v>
      </c>
      <c r="D747" s="6">
        <f>(cumulative!D747-cumulative!D746)/10</f>
        <v>0</v>
      </c>
      <c r="E747" s="6">
        <f>(cumulative!E747-cumulative!E746)/10</f>
        <v>0</v>
      </c>
      <c r="F747" s="6">
        <f>(cumulative!F747-cumulative!F746)/10</f>
        <v>0</v>
      </c>
      <c r="G747" t="str">
        <f t="shared" si="22"/>
        <v/>
      </c>
      <c r="H747" t="str">
        <f t="shared" si="23"/>
        <v/>
      </c>
    </row>
    <row r="748" spans="1:8" x14ac:dyDescent="0.25">
      <c r="A748" s="1">
        <v>42312</v>
      </c>
      <c r="B748" s="6">
        <f>cumulative!B748-cumulative!B747</f>
        <v>0</v>
      </c>
      <c r="C748" s="6">
        <f>(cumulative!C748-cumulative!C747)/10</f>
        <v>0</v>
      </c>
      <c r="D748" s="6">
        <f>(cumulative!D748-cumulative!D747)/10</f>
        <v>0</v>
      </c>
      <c r="E748" s="6">
        <f>(cumulative!E748-cumulative!E747)/10</f>
        <v>0</v>
      </c>
      <c r="F748" s="6">
        <f>(cumulative!F748-cumulative!F747)/10</f>
        <v>0</v>
      </c>
      <c r="G748" t="str">
        <f t="shared" si="22"/>
        <v/>
      </c>
      <c r="H748" t="str">
        <f t="shared" si="23"/>
        <v/>
      </c>
    </row>
    <row r="749" spans="1:8" x14ac:dyDescent="0.25">
      <c r="A749" s="1">
        <v>42313</v>
      </c>
      <c r="B749" s="6">
        <f>cumulative!B749-cumulative!B748</f>
        <v>0</v>
      </c>
      <c r="C749" s="6">
        <f>(cumulative!C749-cumulative!C748)/10</f>
        <v>0</v>
      </c>
      <c r="D749" s="6">
        <f>(cumulative!D749-cumulative!D748)/10</f>
        <v>0</v>
      </c>
      <c r="E749" s="6">
        <f>(cumulative!E749-cumulative!E748)/10</f>
        <v>0</v>
      </c>
      <c r="F749" s="6">
        <f>(cumulative!F749-cumulative!F748)/10</f>
        <v>0</v>
      </c>
      <c r="G749" t="str">
        <f t="shared" si="22"/>
        <v/>
      </c>
      <c r="H749" t="str">
        <f t="shared" si="23"/>
        <v/>
      </c>
    </row>
    <row r="750" spans="1:8" x14ac:dyDescent="0.25">
      <c r="A750" s="1">
        <v>42314</v>
      </c>
      <c r="B750" s="6">
        <f>cumulative!B750-cumulative!B749</f>
        <v>0</v>
      </c>
      <c r="C750" s="6">
        <f>(cumulative!C750-cumulative!C749)/10</f>
        <v>0</v>
      </c>
      <c r="D750" s="6">
        <f>(cumulative!D750-cumulative!D749)/10</f>
        <v>0</v>
      </c>
      <c r="E750" s="6">
        <f>(cumulative!E750-cumulative!E749)/10</f>
        <v>0</v>
      </c>
      <c r="F750" s="6">
        <f>(cumulative!F750-cumulative!F749)/10</f>
        <v>0</v>
      </c>
      <c r="G750" t="str">
        <f t="shared" si="22"/>
        <v/>
      </c>
      <c r="H750" t="str">
        <f t="shared" si="23"/>
        <v/>
      </c>
    </row>
    <row r="751" spans="1:8" x14ac:dyDescent="0.25">
      <c r="A751" s="1">
        <v>42315</v>
      </c>
      <c r="B751" s="6">
        <f>cumulative!B751-cumulative!B750</f>
        <v>0</v>
      </c>
      <c r="C751" s="6">
        <f>(cumulative!C751-cumulative!C750)/10</f>
        <v>0</v>
      </c>
      <c r="D751" s="6">
        <f>(cumulative!D751-cumulative!D750)/10</f>
        <v>0</v>
      </c>
      <c r="E751" s="6">
        <f>(cumulative!E751-cumulative!E750)/10</f>
        <v>0</v>
      </c>
      <c r="F751" s="6">
        <f>(cumulative!F751-cumulative!F750)/10</f>
        <v>0</v>
      </c>
      <c r="G751" t="str">
        <f t="shared" si="22"/>
        <v/>
      </c>
      <c r="H751" t="str">
        <f t="shared" si="23"/>
        <v/>
      </c>
    </row>
    <row r="752" spans="1:8" x14ac:dyDescent="0.25">
      <c r="A752" s="1">
        <v>42316</v>
      </c>
      <c r="B752" s="6">
        <f>cumulative!B752-cumulative!B751</f>
        <v>0</v>
      </c>
      <c r="C752" s="6">
        <f>(cumulative!C752-cumulative!C751)/10</f>
        <v>0</v>
      </c>
      <c r="D752" s="6">
        <f>(cumulative!D752-cumulative!D751)/10</f>
        <v>0</v>
      </c>
      <c r="E752" s="6">
        <f>(cumulative!E752-cumulative!E751)/10</f>
        <v>0</v>
      </c>
      <c r="F752" s="6">
        <f>(cumulative!F752-cumulative!F751)/10</f>
        <v>0</v>
      </c>
      <c r="G752" t="str">
        <f t="shared" si="22"/>
        <v/>
      </c>
      <c r="H752" t="str">
        <f t="shared" si="23"/>
        <v/>
      </c>
    </row>
    <row r="753" spans="1:8" x14ac:dyDescent="0.25">
      <c r="A753" s="1">
        <v>42317</v>
      </c>
      <c r="B753" s="6">
        <f>cumulative!B753-cumulative!B752</f>
        <v>0</v>
      </c>
      <c r="C753" s="6">
        <f>(cumulative!C753-cumulative!C752)/10</f>
        <v>0</v>
      </c>
      <c r="D753" s="6">
        <f>(cumulative!D753-cumulative!D752)/10</f>
        <v>0</v>
      </c>
      <c r="E753" s="6">
        <f>(cumulative!E753-cumulative!E752)/10</f>
        <v>0</v>
      </c>
      <c r="F753" s="6">
        <f>(cumulative!F753-cumulative!F752)/10</f>
        <v>0</v>
      </c>
      <c r="G753" t="str">
        <f t="shared" si="22"/>
        <v/>
      </c>
      <c r="H753" t="str">
        <f t="shared" si="23"/>
        <v/>
      </c>
    </row>
    <row r="754" spans="1:8" x14ac:dyDescent="0.25">
      <c r="A754" s="2">
        <v>42318</v>
      </c>
      <c r="B754" s="6">
        <f>cumulative!B754-cumulative!B753</f>
        <v>0</v>
      </c>
      <c r="C754" s="6">
        <f>(cumulative!C754-cumulative!C753)/10</f>
        <v>0</v>
      </c>
      <c r="D754" s="6">
        <f>(cumulative!D754-cumulative!D753)/10</f>
        <v>0</v>
      </c>
      <c r="E754" s="6">
        <f>(cumulative!E754-cumulative!E753)/10</f>
        <v>0</v>
      </c>
      <c r="F754" s="6">
        <f>(cumulative!F754-cumulative!F753)/10</f>
        <v>0</v>
      </c>
      <c r="G754" t="str">
        <f t="shared" si="22"/>
        <v/>
      </c>
      <c r="H754" t="str">
        <f t="shared" si="23"/>
        <v/>
      </c>
    </row>
    <row r="755" spans="1:8" x14ac:dyDescent="0.25">
      <c r="A755" s="1">
        <v>42319</v>
      </c>
      <c r="B755" s="6">
        <f>cumulative!B755-cumulative!B754</f>
        <v>0</v>
      </c>
      <c r="C755" s="6">
        <f>(cumulative!C755-cumulative!C754)/10</f>
        <v>0</v>
      </c>
      <c r="D755" s="6">
        <f>(cumulative!D755-cumulative!D754)/10</f>
        <v>0</v>
      </c>
      <c r="E755" s="6">
        <f>(cumulative!E755-cumulative!E754)/10</f>
        <v>0</v>
      </c>
      <c r="F755" s="6">
        <f>(cumulative!F755-cumulative!F754)/10</f>
        <v>0</v>
      </c>
      <c r="G755" t="str">
        <f t="shared" si="22"/>
        <v/>
      </c>
      <c r="H755" t="str">
        <f t="shared" si="23"/>
        <v/>
      </c>
    </row>
    <row r="756" spans="1:8" x14ac:dyDescent="0.25">
      <c r="A756" s="1">
        <v>42320</v>
      </c>
      <c r="B756" s="6">
        <f>cumulative!B756-cumulative!B755</f>
        <v>0</v>
      </c>
      <c r="C756" s="6">
        <f>(cumulative!C756-cumulative!C755)/10</f>
        <v>0</v>
      </c>
      <c r="D756" s="6">
        <f>(cumulative!D756-cumulative!D755)/10</f>
        <v>0</v>
      </c>
      <c r="E756" s="6">
        <f>(cumulative!E756-cumulative!E755)/10</f>
        <v>0</v>
      </c>
      <c r="F756" s="6">
        <f>(cumulative!F756-cumulative!F755)/10</f>
        <v>0</v>
      </c>
      <c r="G756" t="str">
        <f t="shared" si="22"/>
        <v/>
      </c>
      <c r="H756" t="str">
        <f t="shared" si="23"/>
        <v/>
      </c>
    </row>
    <row r="757" spans="1:8" x14ac:dyDescent="0.25">
      <c r="A757" s="1">
        <v>42321</v>
      </c>
      <c r="B757" s="6">
        <f>cumulative!B757-cumulative!B756</f>
        <v>0</v>
      </c>
      <c r="C757" s="6">
        <f>(cumulative!C757-cumulative!C756)/10</f>
        <v>0</v>
      </c>
      <c r="D757" s="6">
        <f>(cumulative!D757-cumulative!D756)/10</f>
        <v>0</v>
      </c>
      <c r="E757" s="6">
        <f>(cumulative!E757-cumulative!E756)/10</f>
        <v>0</v>
      </c>
      <c r="F757" s="6">
        <f>(cumulative!F757-cumulative!F756)/10</f>
        <v>0</v>
      </c>
      <c r="G757" t="str">
        <f t="shared" si="22"/>
        <v/>
      </c>
      <c r="H757" t="str">
        <f t="shared" si="23"/>
        <v/>
      </c>
    </row>
    <row r="758" spans="1:8" x14ac:dyDescent="0.25">
      <c r="A758" s="1">
        <v>42322</v>
      </c>
      <c r="B758" s="6">
        <f>cumulative!B758-cumulative!B757</f>
        <v>0</v>
      </c>
      <c r="C758" s="6">
        <f>(cumulative!C758-cumulative!C757)/10</f>
        <v>0</v>
      </c>
      <c r="D758" s="6">
        <f>(cumulative!D758-cumulative!D757)/10</f>
        <v>0</v>
      </c>
      <c r="E758" s="6">
        <f>(cumulative!E758-cumulative!E757)/10</f>
        <v>0</v>
      </c>
      <c r="F758" s="6">
        <f>(cumulative!F758-cumulative!F757)/10</f>
        <v>0</v>
      </c>
      <c r="G758" t="str">
        <f t="shared" si="22"/>
        <v/>
      </c>
      <c r="H758" t="str">
        <f t="shared" si="23"/>
        <v/>
      </c>
    </row>
    <row r="759" spans="1:8" x14ac:dyDescent="0.25">
      <c r="A759" s="1">
        <v>42323</v>
      </c>
      <c r="B759" s="6">
        <f>cumulative!B759-cumulative!B758</f>
        <v>0</v>
      </c>
      <c r="C759" s="6">
        <f>(cumulative!C759-cumulative!C758)/10</f>
        <v>0</v>
      </c>
      <c r="D759" s="6">
        <f>(cumulative!D759-cumulative!D758)/10</f>
        <v>0</v>
      </c>
      <c r="E759" s="6">
        <f>(cumulative!E759-cumulative!E758)/10</f>
        <v>0</v>
      </c>
      <c r="F759" s="6">
        <f>(cumulative!F759-cumulative!F758)/10</f>
        <v>0</v>
      </c>
      <c r="G759" t="str">
        <f t="shared" si="22"/>
        <v/>
      </c>
      <c r="H759" t="str">
        <f t="shared" si="23"/>
        <v/>
      </c>
    </row>
    <row r="760" spans="1:8" x14ac:dyDescent="0.25">
      <c r="A760" s="1">
        <v>42324</v>
      </c>
      <c r="B760" s="6">
        <f>cumulative!B760-cumulative!B759</f>
        <v>0</v>
      </c>
      <c r="C760" s="6">
        <f>(cumulative!C760-cumulative!C759)/10</f>
        <v>0</v>
      </c>
      <c r="D760" s="6">
        <f>(cumulative!D760-cumulative!D759)/10</f>
        <v>0</v>
      </c>
      <c r="E760" s="6">
        <f>(cumulative!E760-cumulative!E759)/10</f>
        <v>0</v>
      </c>
      <c r="F760" s="6">
        <f>(cumulative!F760-cumulative!F759)/10</f>
        <v>0</v>
      </c>
      <c r="G760" t="str">
        <f t="shared" si="22"/>
        <v/>
      </c>
      <c r="H760" t="str">
        <f t="shared" si="23"/>
        <v/>
      </c>
    </row>
    <row r="761" spans="1:8" x14ac:dyDescent="0.25">
      <c r="A761" s="1">
        <v>42325</v>
      </c>
      <c r="B761" s="6">
        <f>cumulative!B761-cumulative!B760</f>
        <v>0</v>
      </c>
      <c r="C761" s="6">
        <f>(cumulative!C761-cumulative!C760)/10</f>
        <v>0</v>
      </c>
      <c r="D761" s="6">
        <f>(cumulative!D761-cumulative!D760)/10</f>
        <v>0</v>
      </c>
      <c r="E761" s="6">
        <f>(cumulative!E761-cumulative!E760)/10</f>
        <v>0</v>
      </c>
      <c r="F761" s="6">
        <f>(cumulative!F761-cumulative!F760)/10</f>
        <v>0</v>
      </c>
      <c r="G761" t="str">
        <f t="shared" si="22"/>
        <v/>
      </c>
      <c r="H761" t="str">
        <f t="shared" si="23"/>
        <v/>
      </c>
    </row>
    <row r="762" spans="1:8" x14ac:dyDescent="0.25">
      <c r="A762" s="1">
        <v>42326</v>
      </c>
      <c r="B762" s="6">
        <f>cumulative!B762-cumulative!B761</f>
        <v>0</v>
      </c>
      <c r="C762" s="6">
        <f>(cumulative!C762-cumulative!C761)/10</f>
        <v>0</v>
      </c>
      <c r="D762" s="6">
        <f>(cumulative!D762-cumulative!D761)/10</f>
        <v>0</v>
      </c>
      <c r="E762" s="6">
        <f>(cumulative!E762-cumulative!E761)/10</f>
        <v>0</v>
      </c>
      <c r="F762" s="6">
        <f>(cumulative!F762-cumulative!F761)/10</f>
        <v>0</v>
      </c>
      <c r="G762" t="str">
        <f t="shared" si="22"/>
        <v/>
      </c>
      <c r="H762" t="str">
        <f t="shared" si="23"/>
        <v/>
      </c>
    </row>
    <row r="763" spans="1:8" x14ac:dyDescent="0.25">
      <c r="A763" s="1">
        <v>42327</v>
      </c>
      <c r="B763" s="6">
        <f>cumulative!B763-cumulative!B762</f>
        <v>0</v>
      </c>
      <c r="C763" s="6">
        <f>(cumulative!C763-cumulative!C762)/10</f>
        <v>0</v>
      </c>
      <c r="D763" s="6">
        <f>(cumulative!D763-cumulative!D762)/10</f>
        <v>0</v>
      </c>
      <c r="E763" s="6">
        <f>(cumulative!E763-cumulative!E762)/10</f>
        <v>0</v>
      </c>
      <c r="F763" s="6">
        <f>(cumulative!F763-cumulative!F762)/10</f>
        <v>0</v>
      </c>
      <c r="G763" t="str">
        <f t="shared" si="22"/>
        <v/>
      </c>
      <c r="H763" t="str">
        <f t="shared" si="23"/>
        <v/>
      </c>
    </row>
    <row r="764" spans="1:8" x14ac:dyDescent="0.25">
      <c r="A764" s="1">
        <v>42328</v>
      </c>
      <c r="B764" s="6">
        <f>cumulative!B764-cumulative!B763</f>
        <v>0</v>
      </c>
      <c r="C764" s="6">
        <f>(cumulative!C764-cumulative!C763)/10</f>
        <v>0</v>
      </c>
      <c r="D764" s="6">
        <f>(cumulative!D764-cumulative!D763)/10</f>
        <v>0</v>
      </c>
      <c r="E764" s="6">
        <f>(cumulative!E764-cumulative!E763)/10</f>
        <v>0</v>
      </c>
      <c r="F764" s="6">
        <f>(cumulative!F764-cumulative!F763)/10</f>
        <v>0</v>
      </c>
      <c r="G764" t="str">
        <f t="shared" si="22"/>
        <v/>
      </c>
      <c r="H764" t="str">
        <f t="shared" si="23"/>
        <v/>
      </c>
    </row>
    <row r="765" spans="1:8" x14ac:dyDescent="0.25">
      <c r="A765" s="1">
        <v>42329</v>
      </c>
      <c r="B765" s="6">
        <f>cumulative!B765-cumulative!B764</f>
        <v>0</v>
      </c>
      <c r="C765" s="6">
        <f>(cumulative!C765-cumulative!C764)/10</f>
        <v>0</v>
      </c>
      <c r="D765" s="6">
        <f>(cumulative!D765-cumulative!D764)/10</f>
        <v>0</v>
      </c>
      <c r="E765" s="6">
        <f>(cumulative!E765-cumulative!E764)/10</f>
        <v>0</v>
      </c>
      <c r="F765" s="6">
        <f>(cumulative!F765-cumulative!F764)/10</f>
        <v>0</v>
      </c>
      <c r="G765" t="str">
        <f t="shared" si="22"/>
        <v/>
      </c>
      <c r="H765" t="str">
        <f t="shared" si="23"/>
        <v/>
      </c>
    </row>
    <row r="766" spans="1:8" x14ac:dyDescent="0.25">
      <c r="A766" s="1">
        <v>42330</v>
      </c>
      <c r="B766" s="6">
        <f>cumulative!B766-cumulative!B765</f>
        <v>0</v>
      </c>
      <c r="C766" s="6">
        <f>(cumulative!C766-cumulative!C765)/10</f>
        <v>0</v>
      </c>
      <c r="D766" s="6">
        <f>(cumulative!D766-cumulative!D765)/10</f>
        <v>0</v>
      </c>
      <c r="E766" s="6">
        <f>(cumulative!E766-cumulative!E765)/10</f>
        <v>0</v>
      </c>
      <c r="F766" s="6">
        <f>(cumulative!F766-cumulative!F765)/10</f>
        <v>0</v>
      </c>
      <c r="G766" t="str">
        <f t="shared" si="22"/>
        <v/>
      </c>
      <c r="H766" t="str">
        <f t="shared" si="23"/>
        <v/>
      </c>
    </row>
    <row r="767" spans="1:8" x14ac:dyDescent="0.25">
      <c r="A767" s="1">
        <v>42331</v>
      </c>
      <c r="B767" s="6">
        <f>cumulative!B767-cumulative!B766</f>
        <v>0</v>
      </c>
      <c r="C767" s="6">
        <f>(cumulative!C767-cumulative!C766)/10</f>
        <v>0</v>
      </c>
      <c r="D767" s="6">
        <f>(cumulative!D767-cumulative!D766)/10</f>
        <v>0</v>
      </c>
      <c r="E767" s="6">
        <f>(cumulative!E767-cumulative!E766)/10</f>
        <v>0</v>
      </c>
      <c r="F767" s="6">
        <f>(cumulative!F767-cumulative!F766)/10</f>
        <v>0</v>
      </c>
      <c r="G767" t="str">
        <f t="shared" si="22"/>
        <v/>
      </c>
      <c r="H767" t="str">
        <f t="shared" si="23"/>
        <v/>
      </c>
    </row>
    <row r="768" spans="1:8" x14ac:dyDescent="0.25">
      <c r="A768" s="1">
        <v>42332</v>
      </c>
      <c r="B768" s="6">
        <f>cumulative!B768-cumulative!B767</f>
        <v>0</v>
      </c>
      <c r="C768" s="6">
        <f>(cumulative!C768-cumulative!C767)/10</f>
        <v>0</v>
      </c>
      <c r="D768" s="6">
        <f>(cumulative!D768-cumulative!D767)/10</f>
        <v>0</v>
      </c>
      <c r="E768" s="6">
        <f>(cumulative!E768-cumulative!E767)/10</f>
        <v>0</v>
      </c>
      <c r="F768" s="6">
        <f>(cumulative!F768-cumulative!F767)/10</f>
        <v>0</v>
      </c>
      <c r="G768" t="str">
        <f t="shared" si="22"/>
        <v/>
      </c>
      <c r="H768" t="str">
        <f t="shared" si="23"/>
        <v/>
      </c>
    </row>
    <row r="769" spans="1:8" x14ac:dyDescent="0.25">
      <c r="A769" s="1">
        <v>42333</v>
      </c>
      <c r="B769" s="6">
        <f>cumulative!B769-cumulative!B768</f>
        <v>13096.919999999998</v>
      </c>
      <c r="C769" s="6">
        <f>(cumulative!C769-cumulative!C768)/10</f>
        <v>0</v>
      </c>
      <c r="D769" s="6">
        <f>(cumulative!D769-cumulative!D768)/10</f>
        <v>48.12</v>
      </c>
      <c r="E769" s="6">
        <f>(cumulative!E769-cumulative!E768)/10</f>
        <v>0</v>
      </c>
      <c r="F769" s="6">
        <f>(cumulative!F769-cumulative!F768)/10</f>
        <v>48.12</v>
      </c>
      <c r="G769">
        <f t="shared" si="22"/>
        <v>3.6741462878295055</v>
      </c>
      <c r="H769">
        <f t="shared" si="23"/>
        <v>1</v>
      </c>
    </row>
    <row r="770" spans="1:8" x14ac:dyDescent="0.25">
      <c r="A770" s="1">
        <v>42334</v>
      </c>
      <c r="B770" s="6">
        <f>cumulative!B770-cumulative!B769</f>
        <v>10827.25</v>
      </c>
      <c r="C770" s="6">
        <f>(cumulative!C770-cumulative!C769)/10</f>
        <v>0</v>
      </c>
      <c r="D770" s="6">
        <f>(cumulative!D770-cumulative!D769)/10</f>
        <v>468.21999999999997</v>
      </c>
      <c r="E770" s="6">
        <f>(cumulative!E770-cumulative!E769)/10</f>
        <v>0</v>
      </c>
      <c r="F770" s="6">
        <f>(cumulative!F770-cumulative!F769)/10</f>
        <v>468.21999999999997</v>
      </c>
      <c r="G770">
        <f t="shared" si="22"/>
        <v>43.244591193516356</v>
      </c>
      <c r="H770">
        <f t="shared" si="23"/>
        <v>1</v>
      </c>
    </row>
    <row r="771" spans="1:8" x14ac:dyDescent="0.25">
      <c r="A771" s="1">
        <v>42335</v>
      </c>
      <c r="B771" s="6">
        <f>cumulative!B771-cumulative!B770</f>
        <v>16289.730000000003</v>
      </c>
      <c r="C771" s="6">
        <f>(cumulative!C771-cumulative!C770)/10</f>
        <v>0</v>
      </c>
      <c r="D771" s="6">
        <f>(cumulative!D771-cumulative!D770)/10</f>
        <v>1011</v>
      </c>
      <c r="E771" s="6">
        <f>(cumulative!E771-cumulative!E770)/10</f>
        <v>0</v>
      </c>
      <c r="F771" s="6">
        <f>(cumulative!F771-cumulative!F770)/10</f>
        <v>1011</v>
      </c>
      <c r="G771">
        <f t="shared" ref="G771:G834" si="24">IFERROR(F771*1000/B771,"")</f>
        <v>62.063643780467807</v>
      </c>
      <c r="H771">
        <f t="shared" ref="H771:H834" si="25">IFERROR(D771/F771,"")</f>
        <v>1</v>
      </c>
    </row>
    <row r="772" spans="1:8" x14ac:dyDescent="0.25">
      <c r="A772" s="1">
        <v>42336</v>
      </c>
      <c r="B772" s="6">
        <f>cumulative!B772-cumulative!B771</f>
        <v>37200.68</v>
      </c>
      <c r="C772" s="6">
        <f>(cumulative!C772-cumulative!C771)/10</f>
        <v>0</v>
      </c>
      <c r="D772" s="6">
        <f>(cumulative!D772-cumulative!D771)/10</f>
        <v>1314.5200000000002</v>
      </c>
      <c r="E772" s="6">
        <f>(cumulative!E772-cumulative!E771)/10</f>
        <v>0</v>
      </c>
      <c r="F772" s="6">
        <f>(cumulative!F772-cumulative!F771)/10</f>
        <v>1314.5200000000002</v>
      </c>
      <c r="G772">
        <f t="shared" si="24"/>
        <v>35.335913214489636</v>
      </c>
      <c r="H772">
        <f t="shared" si="25"/>
        <v>1</v>
      </c>
    </row>
    <row r="773" spans="1:8" x14ac:dyDescent="0.25">
      <c r="A773" s="1">
        <v>42337</v>
      </c>
      <c r="B773" s="6">
        <f>cumulative!B773-cumulative!B772</f>
        <v>59287.37999999999</v>
      </c>
      <c r="C773" s="6">
        <f>(cumulative!C773-cumulative!C772)/10</f>
        <v>0</v>
      </c>
      <c r="D773" s="6">
        <f>(cumulative!D773-cumulative!D772)/10</f>
        <v>1693.5489999999995</v>
      </c>
      <c r="E773" s="6">
        <f>(cumulative!E773-cumulative!E772)/10</f>
        <v>0</v>
      </c>
      <c r="F773" s="6">
        <f>(cumulative!F773-cumulative!F772)/10</f>
        <v>1693.5489999999995</v>
      </c>
      <c r="G773">
        <f t="shared" si="24"/>
        <v>28.565084171370025</v>
      </c>
      <c r="H773">
        <f t="shared" si="25"/>
        <v>1</v>
      </c>
    </row>
    <row r="774" spans="1:8" x14ac:dyDescent="0.25">
      <c r="A774" s="1">
        <v>42338</v>
      </c>
      <c r="B774" s="6">
        <f>cumulative!B774-cumulative!B773</f>
        <v>75898.329999999987</v>
      </c>
      <c r="C774" s="6">
        <f>(cumulative!C774-cumulative!C773)/10</f>
        <v>0</v>
      </c>
      <c r="D774" s="6">
        <f>(cumulative!D774-cumulative!D773)/10</f>
        <v>3374.8400000000011</v>
      </c>
      <c r="E774" s="6">
        <f>(cumulative!E774-cumulative!E773)/10</f>
        <v>0</v>
      </c>
      <c r="F774" s="6">
        <f>(cumulative!F774-cumulative!F773)/10</f>
        <v>3374.8400000000011</v>
      </c>
      <c r="G774">
        <f t="shared" si="24"/>
        <v>44.465273478349282</v>
      </c>
      <c r="H774">
        <f t="shared" si="25"/>
        <v>1</v>
      </c>
    </row>
    <row r="775" spans="1:8" x14ac:dyDescent="0.25">
      <c r="A775" s="1">
        <v>42339</v>
      </c>
      <c r="B775" s="6">
        <f>cumulative!B775-cumulative!B774</f>
        <v>149368.8600000001</v>
      </c>
      <c r="C775" s="6">
        <f>(cumulative!C775-cumulative!C774)/10</f>
        <v>786.29</v>
      </c>
      <c r="D775" s="6">
        <f>(cumulative!D775-cumulative!D774)/10</f>
        <v>3740.4109999999987</v>
      </c>
      <c r="E775" s="6">
        <f>(cumulative!E775-cumulative!E774)/10</f>
        <v>0</v>
      </c>
      <c r="F775" s="6">
        <f>(cumulative!F775-cumulative!F774)/10</f>
        <v>4586.7510000000011</v>
      </c>
      <c r="G775">
        <f t="shared" si="24"/>
        <v>30.707545066622306</v>
      </c>
      <c r="H775">
        <f t="shared" si="25"/>
        <v>0.8154815903457584</v>
      </c>
    </row>
    <row r="776" spans="1:8" x14ac:dyDescent="0.25">
      <c r="A776" s="1">
        <v>42340</v>
      </c>
      <c r="B776" s="6">
        <f>cumulative!B776-cumulative!B775</f>
        <v>196114.27999999997</v>
      </c>
      <c r="C776" s="6">
        <f>(cumulative!C776-cumulative!C775)/10</f>
        <v>1091.3000000000002</v>
      </c>
      <c r="D776" s="6">
        <f>(cumulative!D776-cumulative!D775)/10</f>
        <v>6515.5099999999993</v>
      </c>
      <c r="E776" s="6">
        <f>(cumulative!E776-cumulative!E775)/10</f>
        <v>0</v>
      </c>
      <c r="F776" s="6">
        <f>(cumulative!F776-cumulative!F775)/10</f>
        <v>7546.7599999999966</v>
      </c>
      <c r="G776">
        <f t="shared" si="24"/>
        <v>38.481440515193476</v>
      </c>
      <c r="H776">
        <f t="shared" si="25"/>
        <v>0.86335195501115736</v>
      </c>
    </row>
    <row r="777" spans="1:8" x14ac:dyDescent="0.25">
      <c r="A777" s="1">
        <v>42341</v>
      </c>
      <c r="B777" s="6">
        <f>cumulative!B777-cumulative!B776</f>
        <v>223951.40499999991</v>
      </c>
      <c r="C777" s="6">
        <f>(cumulative!C777-cumulative!C776)/10</f>
        <v>821.65</v>
      </c>
      <c r="D777" s="6">
        <f>(cumulative!D777-cumulative!D776)/10</f>
        <v>9479.6409999999996</v>
      </c>
      <c r="E777" s="6">
        <f>(cumulative!E777-cumulative!E776)/10</f>
        <v>0</v>
      </c>
      <c r="F777" s="6">
        <f>(cumulative!F777-cumulative!F776)/10</f>
        <v>10301.290999999997</v>
      </c>
      <c r="G777">
        <f t="shared" si="24"/>
        <v>45.997885121551271</v>
      </c>
      <c r="H777">
        <f t="shared" si="25"/>
        <v>0.92023815267426212</v>
      </c>
    </row>
    <row r="778" spans="1:8" x14ac:dyDescent="0.25">
      <c r="A778" s="1">
        <v>42342</v>
      </c>
      <c r="B778" s="6">
        <f>cumulative!B778-cumulative!B777</f>
        <v>242398.7000000003</v>
      </c>
      <c r="C778" s="6">
        <f>(cumulative!C778-cumulative!C777)/10</f>
        <v>452.7</v>
      </c>
      <c r="D778" s="6">
        <f>(cumulative!D778-cumulative!D777)/10</f>
        <v>12764.990000000002</v>
      </c>
      <c r="E778" s="6">
        <f>(cumulative!E778-cumulative!E777)/10</f>
        <v>0</v>
      </c>
      <c r="F778" s="6">
        <f>(cumulative!F778-cumulative!F777)/10</f>
        <v>13217.690000000008</v>
      </c>
      <c r="G778">
        <f t="shared" si="24"/>
        <v>54.528716531895554</v>
      </c>
      <c r="H778">
        <f t="shared" si="25"/>
        <v>0.96575044504750784</v>
      </c>
    </row>
    <row r="779" spans="1:8" x14ac:dyDescent="0.25">
      <c r="A779" s="1">
        <v>42343</v>
      </c>
      <c r="B779" s="6">
        <f>cumulative!B779-cumulative!B778</f>
        <v>246902.41499999992</v>
      </c>
      <c r="C779" s="6">
        <f>(cumulative!C779-cumulative!C778)/10</f>
        <v>1783.35</v>
      </c>
      <c r="D779" s="6">
        <f>(cumulative!D779-cumulative!D778)/10</f>
        <v>14054.160000000009</v>
      </c>
      <c r="E779" s="6">
        <f>(cumulative!E779-cumulative!E778)/10</f>
        <v>0</v>
      </c>
      <c r="F779" s="6">
        <f>(cumulative!F779-cumulative!F778)/10</f>
        <v>15837.509999999998</v>
      </c>
      <c r="G779">
        <f t="shared" si="24"/>
        <v>64.144816080474556</v>
      </c>
      <c r="H779">
        <f t="shared" si="25"/>
        <v>0.88739707188819517</v>
      </c>
    </row>
    <row r="780" spans="1:8" x14ac:dyDescent="0.25">
      <c r="A780" s="1">
        <v>42344</v>
      </c>
      <c r="B780" s="6">
        <f>cumulative!B780-cumulative!B779</f>
        <v>350624.22499999963</v>
      </c>
      <c r="C780" s="6">
        <f>(cumulative!C780-cumulative!C779)/10</f>
        <v>3083.2499999999991</v>
      </c>
      <c r="D780" s="6">
        <f>(cumulative!D780-cumulative!D779)/10</f>
        <v>17914.868000000006</v>
      </c>
      <c r="E780" s="6">
        <f>(cumulative!E780-cumulative!E779)/10</f>
        <v>0</v>
      </c>
      <c r="F780" s="6">
        <f>(cumulative!F780-cumulative!F779)/10</f>
        <v>20998.118000000017</v>
      </c>
      <c r="G780">
        <f t="shared" si="24"/>
        <v>59.887812942759552</v>
      </c>
      <c r="H780">
        <f t="shared" si="25"/>
        <v>0.85316541225265963</v>
      </c>
    </row>
    <row r="781" spans="1:8" x14ac:dyDescent="0.25">
      <c r="A781" s="1">
        <v>42345</v>
      </c>
      <c r="B781" s="6">
        <f>cumulative!B781-cumulative!B780</f>
        <v>374977.87000000034</v>
      </c>
      <c r="C781" s="6">
        <f>(cumulative!C781-cumulative!C780)/10</f>
        <v>5832.4250000000002</v>
      </c>
      <c r="D781" s="6">
        <f>(cumulative!D781-cumulative!D780)/10</f>
        <v>20259.704999999994</v>
      </c>
      <c r="E781" s="6">
        <f>(cumulative!E781-cumulative!E780)/10</f>
        <v>0</v>
      </c>
      <c r="F781" s="6">
        <f>(cumulative!F781-cumulative!F780)/10</f>
        <v>26092.129999999983</v>
      </c>
      <c r="G781">
        <f t="shared" si="24"/>
        <v>69.583119665168397</v>
      </c>
      <c r="H781">
        <f t="shared" si="25"/>
        <v>0.77646803844684231</v>
      </c>
    </row>
    <row r="782" spans="1:8" x14ac:dyDescent="0.25">
      <c r="A782" s="1">
        <v>42346</v>
      </c>
      <c r="B782" s="6">
        <f>cumulative!B782-cumulative!B781</f>
        <v>437645.55000000005</v>
      </c>
      <c r="C782" s="6">
        <f>(cumulative!C782-cumulative!C781)/10</f>
        <v>5726.6750000000002</v>
      </c>
      <c r="D782" s="6">
        <f>(cumulative!D782-cumulative!D781)/10</f>
        <v>26395.053999999982</v>
      </c>
      <c r="E782" s="6">
        <f>(cumulative!E782-cumulative!E781)/10</f>
        <v>0</v>
      </c>
      <c r="F782" s="6">
        <f>(cumulative!F782-cumulative!F781)/10</f>
        <v>32121.729000000028</v>
      </c>
      <c r="G782">
        <f t="shared" si="24"/>
        <v>73.396676831285106</v>
      </c>
      <c r="H782">
        <f t="shared" si="25"/>
        <v>0.82171959049900334</v>
      </c>
    </row>
    <row r="783" spans="1:8" x14ac:dyDescent="0.25">
      <c r="A783" s="1">
        <v>42347</v>
      </c>
      <c r="B783" s="6">
        <f>cumulative!B783-cumulative!B782</f>
        <v>463349.52499999991</v>
      </c>
      <c r="C783" s="6">
        <f>(cumulative!C783-cumulative!C782)/10</f>
        <v>4966.2</v>
      </c>
      <c r="D783" s="6">
        <f>(cumulative!D783-cumulative!D782)/10</f>
        <v>28681.204000000027</v>
      </c>
      <c r="E783" s="6">
        <f>(cumulative!E783-cumulative!E782)/10</f>
        <v>0</v>
      </c>
      <c r="F783" s="6">
        <f>(cumulative!F783-cumulative!F782)/10</f>
        <v>33647.404000000002</v>
      </c>
      <c r="G783">
        <f t="shared" si="24"/>
        <v>72.617758699547622</v>
      </c>
      <c r="H783">
        <f t="shared" si="25"/>
        <v>0.85240466099554146</v>
      </c>
    </row>
    <row r="784" spans="1:8" x14ac:dyDescent="0.25">
      <c r="A784" s="1">
        <v>42348</v>
      </c>
      <c r="B784" s="6">
        <f>cumulative!B784-cumulative!B783</f>
        <v>551328.08499999903</v>
      </c>
      <c r="C784" s="6">
        <f>(cumulative!C784-cumulative!C783)/10</f>
        <v>7449.8000000000029</v>
      </c>
      <c r="D784" s="6">
        <f>(cumulative!D784-cumulative!D783)/10</f>
        <v>32825.049999999974</v>
      </c>
      <c r="E784" s="6">
        <f>(cumulative!E784-cumulative!E783)/10</f>
        <v>0</v>
      </c>
      <c r="F784" s="6">
        <f>(cumulative!F784-cumulative!F783)/10</f>
        <v>40274.85</v>
      </c>
      <c r="G784">
        <f t="shared" si="24"/>
        <v>73.050604704819406</v>
      </c>
      <c r="H784">
        <f t="shared" si="25"/>
        <v>0.81502600257977309</v>
      </c>
    </row>
    <row r="785" spans="1:8" x14ac:dyDescent="0.25">
      <c r="A785" s="1">
        <v>42349</v>
      </c>
      <c r="B785" s="6">
        <f>cumulative!B785-cumulative!B784</f>
        <v>566801.92500000121</v>
      </c>
      <c r="C785" s="6">
        <f>(cumulative!C785-cumulative!C784)/10</f>
        <v>7847.7</v>
      </c>
      <c r="D785" s="6">
        <f>(cumulative!D785-cumulative!D784)/10</f>
        <v>37266.28300000001</v>
      </c>
      <c r="E785" s="6">
        <f>(cumulative!E785-cumulative!E784)/10</f>
        <v>0</v>
      </c>
      <c r="F785" s="6">
        <f>(cumulative!F785-cumulative!F784)/10</f>
        <v>45113.982999999964</v>
      </c>
      <c r="G785">
        <f t="shared" si="24"/>
        <v>79.593912811781408</v>
      </c>
      <c r="H785">
        <f t="shared" si="25"/>
        <v>0.82604728117222637</v>
      </c>
    </row>
    <row r="786" spans="1:8" x14ac:dyDescent="0.25">
      <c r="A786" s="1">
        <v>42350</v>
      </c>
      <c r="B786" s="6">
        <f>cumulative!B786-cumulative!B785</f>
        <v>608758.02499999898</v>
      </c>
      <c r="C786" s="6">
        <f>(cumulative!C786-cumulative!C785)/10</f>
        <v>9821.2000000000007</v>
      </c>
      <c r="D786" s="6">
        <f>(cumulative!D786-cumulative!D785)/10</f>
        <v>37446.335999999988</v>
      </c>
      <c r="E786" s="6">
        <f>(cumulative!E786-cumulative!E785)/10</f>
        <v>0</v>
      </c>
      <c r="F786" s="6">
        <f>(cumulative!F786-cumulative!F785)/10</f>
        <v>47267.535999999986</v>
      </c>
      <c r="G786">
        <f t="shared" si="24"/>
        <v>77.645852800051486</v>
      </c>
      <c r="H786">
        <f t="shared" si="25"/>
        <v>0.7922210288262117</v>
      </c>
    </row>
    <row r="787" spans="1:8" x14ac:dyDescent="0.25">
      <c r="A787" s="1">
        <v>42351</v>
      </c>
      <c r="B787" s="6">
        <f>cumulative!B787-cumulative!B786</f>
        <v>616717.19000000041</v>
      </c>
      <c r="C787" s="6">
        <f>(cumulative!C787-cumulative!C786)/10</f>
        <v>10343.200000000001</v>
      </c>
      <c r="D787" s="6">
        <f>(cumulative!D787-cumulative!D786)/10</f>
        <v>41522.296000000046</v>
      </c>
      <c r="E787" s="6">
        <f>(cumulative!E787-cumulative!E786)/10</f>
        <v>0</v>
      </c>
      <c r="F787" s="6">
        <f>(cumulative!F787-cumulative!F786)/10</f>
        <v>51865.495999999999</v>
      </c>
      <c r="G787">
        <f t="shared" si="24"/>
        <v>84.099319495212981</v>
      </c>
      <c r="H787">
        <f t="shared" si="25"/>
        <v>0.80057647573639412</v>
      </c>
    </row>
    <row r="788" spans="1:8" x14ac:dyDescent="0.25">
      <c r="A788" s="1">
        <v>42352</v>
      </c>
      <c r="B788" s="6">
        <f>cumulative!B788-cumulative!B787</f>
        <v>587904.87000000011</v>
      </c>
      <c r="C788" s="6">
        <f>(cumulative!C788-cumulative!C787)/10</f>
        <v>9253.2999999999993</v>
      </c>
      <c r="D788" s="6">
        <f>(cumulative!D788-cumulative!D787)/10</f>
        <v>43242.374999999862</v>
      </c>
      <c r="E788" s="6">
        <f>(cumulative!E788-cumulative!E787)/10</f>
        <v>540.29999999999995</v>
      </c>
      <c r="F788" s="6">
        <f>(cumulative!F788-cumulative!F787)/10</f>
        <v>53035.974999999955</v>
      </c>
      <c r="G788">
        <f t="shared" si="24"/>
        <v>90.211831380134583</v>
      </c>
      <c r="H788">
        <f t="shared" si="25"/>
        <v>0.81534043637361053</v>
      </c>
    </row>
    <row r="789" spans="1:8" x14ac:dyDescent="0.25">
      <c r="A789" s="1">
        <v>42353</v>
      </c>
      <c r="B789" s="6">
        <f>cumulative!B789-cumulative!B788</f>
        <v>614963.92500000075</v>
      </c>
      <c r="C789" s="6">
        <f>(cumulative!C789-cumulative!C788)/10</f>
        <v>8628.6150000000016</v>
      </c>
      <c r="D789" s="6">
        <f>(cumulative!D789-cumulative!D788)/10</f>
        <v>43242.799000000072</v>
      </c>
      <c r="E789" s="6">
        <f>(cumulative!E789-cumulative!E788)/10</f>
        <v>657.65</v>
      </c>
      <c r="F789" s="6">
        <f>(cumulative!F789-cumulative!F788)/10</f>
        <v>52529.063999999918</v>
      </c>
      <c r="G789">
        <f t="shared" si="24"/>
        <v>85.418122697197006</v>
      </c>
      <c r="H789">
        <f t="shared" si="25"/>
        <v>0.82321662917885119</v>
      </c>
    </row>
    <row r="790" spans="1:8" x14ac:dyDescent="0.25">
      <c r="A790" s="1">
        <v>42354</v>
      </c>
      <c r="B790" s="6">
        <f>cumulative!B790-cumulative!B789</f>
        <v>702609.89999999851</v>
      </c>
      <c r="C790" s="6">
        <f>(cumulative!C790-cumulative!C789)/10</f>
        <v>11176.65</v>
      </c>
      <c r="D790" s="6">
        <f>(cumulative!D790-cumulative!D789)/10</f>
        <v>43224.081999999937</v>
      </c>
      <c r="E790" s="6">
        <f>(cumulative!E790-cumulative!E789)/10</f>
        <v>1885.8216</v>
      </c>
      <c r="F790" s="6">
        <f>(cumulative!F790-cumulative!F789)/10</f>
        <v>56286.553600000028</v>
      </c>
      <c r="G790">
        <f t="shared" si="24"/>
        <v>80.110675354845057</v>
      </c>
      <c r="H790">
        <f t="shared" si="25"/>
        <v>0.76792909203806559</v>
      </c>
    </row>
    <row r="791" spans="1:8" x14ac:dyDescent="0.25">
      <c r="A791" s="1">
        <v>42355</v>
      </c>
      <c r="B791" s="6">
        <f>cumulative!B791-cumulative!B790</f>
        <v>727292.79500000179</v>
      </c>
      <c r="C791" s="6">
        <f>(cumulative!C791-cumulative!C790)/10</f>
        <v>13643.279999999993</v>
      </c>
      <c r="D791" s="6">
        <f>(cumulative!D791-cumulative!D790)/10</f>
        <v>46932.947000000066</v>
      </c>
      <c r="E791" s="6">
        <f>(cumulative!E791-cumulative!E790)/10</f>
        <v>2133.7561000000001</v>
      </c>
      <c r="F791" s="6">
        <f>(cumulative!F791-cumulative!F790)/10</f>
        <v>58389.013100000098</v>
      </c>
      <c r="G791">
        <f t="shared" si="24"/>
        <v>80.282677762537105</v>
      </c>
      <c r="H791">
        <f t="shared" si="25"/>
        <v>0.8037975726635459</v>
      </c>
    </row>
    <row r="792" spans="1:8" x14ac:dyDescent="0.25">
      <c r="A792" s="1">
        <v>42356</v>
      </c>
      <c r="B792" s="6">
        <f>cumulative!B792-cumulative!B791</f>
        <v>771841.75999999791</v>
      </c>
      <c r="C792" s="6">
        <f>(cumulative!C792-cumulative!C791)/10</f>
        <v>13372.700000000012</v>
      </c>
      <c r="D792" s="6">
        <f>(cumulative!D792-cumulative!D791)/10</f>
        <v>49168.68200000003</v>
      </c>
      <c r="E792" s="6">
        <f>(cumulative!E792-cumulative!E791)/10</f>
        <v>1582.4260999999999</v>
      </c>
      <c r="F792" s="6">
        <f>(cumulative!F792-cumulative!F791)/10</f>
        <v>68444.77809999985</v>
      </c>
      <c r="G792">
        <f t="shared" si="24"/>
        <v>88.677215521482054</v>
      </c>
      <c r="H792">
        <f t="shared" si="25"/>
        <v>0.71837009871173996</v>
      </c>
    </row>
    <row r="793" spans="1:8" x14ac:dyDescent="0.25">
      <c r="A793" s="1">
        <v>42357</v>
      </c>
      <c r="B793" s="6">
        <f>cumulative!B793-cumulative!B792</f>
        <v>801478.2650000006</v>
      </c>
      <c r="C793" s="6">
        <f>(cumulative!C793-cumulative!C792)/10</f>
        <v>13562.85</v>
      </c>
      <c r="D793" s="6">
        <f>(cumulative!D793-cumulative!D792)/10</f>
        <v>52477.589000000058</v>
      </c>
      <c r="E793" s="6">
        <f>(cumulative!E793-cumulative!E792)/10</f>
        <v>1747.929800000001</v>
      </c>
      <c r="F793" s="6">
        <f>(cumulative!F793-cumulative!F792)/10</f>
        <v>67788.368800000098</v>
      </c>
      <c r="G793">
        <f t="shared" si="24"/>
        <v>84.579172961103382</v>
      </c>
      <c r="H793">
        <f t="shared" si="25"/>
        <v>0.77413854218601552</v>
      </c>
    </row>
    <row r="794" spans="1:8" x14ac:dyDescent="0.25">
      <c r="A794" s="1">
        <v>42358</v>
      </c>
      <c r="B794" s="6">
        <f>cumulative!B794-cumulative!B793</f>
        <v>839221.49500000104</v>
      </c>
      <c r="C794" s="6">
        <f>(cumulative!C794-cumulative!C793)/10</f>
        <v>12638.169999999973</v>
      </c>
      <c r="D794" s="6">
        <f>(cumulative!D794-cumulative!D793)/10</f>
        <v>53900.810000000056</v>
      </c>
      <c r="E794" s="6">
        <f>(cumulative!E794-cumulative!E793)/10</f>
        <v>1718.5391999999993</v>
      </c>
      <c r="F794" s="6">
        <f>(cumulative!F794-cumulative!F793)/10</f>
        <v>68257.51920000017</v>
      </c>
      <c r="G794">
        <f t="shared" si="24"/>
        <v>81.334331409135416</v>
      </c>
      <c r="H794">
        <f t="shared" si="25"/>
        <v>0.7896684589732339</v>
      </c>
    </row>
    <row r="795" spans="1:8" x14ac:dyDescent="0.25">
      <c r="A795" s="1">
        <v>42359</v>
      </c>
      <c r="B795" s="6">
        <f>cumulative!B795-cumulative!B794</f>
        <v>825382.41499999911</v>
      </c>
      <c r="C795" s="6">
        <f>(cumulative!C795-cumulative!C794)/10</f>
        <v>14773.190000000013</v>
      </c>
      <c r="D795" s="6">
        <f>(cumulative!D795-cumulative!D794)/10</f>
        <v>59412.951999999859</v>
      </c>
      <c r="E795" s="6">
        <f>(cumulative!E795-cumulative!E794)/10</f>
        <v>1075.4933000000005</v>
      </c>
      <c r="F795" s="6">
        <f>(cumulative!F795-cumulative!F794)/10</f>
        <v>75261.63529999982</v>
      </c>
      <c r="G795">
        <f t="shared" si="24"/>
        <v>91.183957802153927</v>
      </c>
      <c r="H795">
        <f t="shared" si="25"/>
        <v>0.78941882890498394</v>
      </c>
    </row>
    <row r="796" spans="1:8" x14ac:dyDescent="0.25">
      <c r="A796" s="1">
        <v>42360</v>
      </c>
      <c r="B796" s="6">
        <f>cumulative!B796-cumulative!B795</f>
        <v>874940.81500000134</v>
      </c>
      <c r="C796" s="6">
        <f>(cumulative!C796-cumulative!C795)/10</f>
        <v>14303.55</v>
      </c>
      <c r="D796" s="6">
        <f>(cumulative!D796-cumulative!D795)/10</f>
        <v>56682.77200000007</v>
      </c>
      <c r="E796" s="6">
        <f>(cumulative!E796-cumulative!E795)/10</f>
        <v>816.72519999999929</v>
      </c>
      <c r="F796" s="6">
        <f>(cumulative!F796-cumulative!F795)/10</f>
        <v>71803.047200000103</v>
      </c>
      <c r="G796">
        <f t="shared" si="24"/>
        <v>82.066176327595372</v>
      </c>
      <c r="H796">
        <f t="shared" si="25"/>
        <v>0.78942014594611787</v>
      </c>
    </row>
    <row r="797" spans="1:8" x14ac:dyDescent="0.25">
      <c r="A797" s="1">
        <v>42361</v>
      </c>
      <c r="B797" s="6">
        <f>cumulative!B797-cumulative!B796</f>
        <v>888886.97000000067</v>
      </c>
      <c r="C797" s="6">
        <f>(cumulative!C797-cumulative!C796)/10</f>
        <v>15471.38999999999</v>
      </c>
      <c r="D797" s="6">
        <f>(cumulative!D797-cumulative!D796)/10</f>
        <v>60807.527999999933</v>
      </c>
      <c r="E797" s="6">
        <f>(cumulative!E797-cumulative!E796)/10</f>
        <v>1184.0781000000018</v>
      </c>
      <c r="F797" s="6">
        <f>(cumulative!F797-cumulative!F796)/10</f>
        <v>77462.996099999917</v>
      </c>
      <c r="G797">
        <f t="shared" si="24"/>
        <v>87.146058739054141</v>
      </c>
      <c r="H797">
        <f t="shared" si="25"/>
        <v>0.78498807251789215</v>
      </c>
    </row>
    <row r="798" spans="1:8" x14ac:dyDescent="0.25">
      <c r="A798" s="1">
        <v>42362</v>
      </c>
      <c r="B798" s="6">
        <f>cumulative!B798-cumulative!B797</f>
        <v>878508.16499999724</v>
      </c>
      <c r="C798" s="6">
        <f>(cumulative!C798-cumulative!C797)/10</f>
        <v>17151</v>
      </c>
      <c r="D798" s="6">
        <f>(cumulative!D798-cumulative!D797)/10</f>
        <v>59937.868000000155</v>
      </c>
      <c r="E798" s="6">
        <f>(cumulative!E798-cumulative!E797)/10</f>
        <v>958.43389999999783</v>
      </c>
      <c r="F798" s="6">
        <f>(cumulative!F798-cumulative!F797)/10</f>
        <v>78047.301900000122</v>
      </c>
      <c r="G798">
        <f t="shared" si="24"/>
        <v>88.840724548075627</v>
      </c>
      <c r="H798">
        <f t="shared" si="25"/>
        <v>0.76796848245691962</v>
      </c>
    </row>
    <row r="799" spans="1:8" x14ac:dyDescent="0.25">
      <c r="A799" s="1">
        <v>42363</v>
      </c>
      <c r="B799" s="6">
        <f>cumulative!B799-cumulative!B798</f>
        <v>894579.87000000477</v>
      </c>
      <c r="C799" s="6">
        <f>(cumulative!C799-cumulative!C798)/10</f>
        <v>17342.315000000013</v>
      </c>
      <c r="D799" s="6">
        <f>(cumulative!D799-cumulative!D798)/10</f>
        <v>61668.57599999979</v>
      </c>
      <c r="E799" s="6">
        <f>(cumulative!E799-cumulative!E798)/10</f>
        <v>794.13489999999877</v>
      </c>
      <c r="F799" s="6">
        <f>(cumulative!F799-cumulative!F798)/10</f>
        <v>79805.025899999775</v>
      </c>
      <c r="G799">
        <f t="shared" si="24"/>
        <v>89.209503339259513</v>
      </c>
      <c r="H799">
        <f t="shared" si="25"/>
        <v>0.77274050480572509</v>
      </c>
    </row>
    <row r="800" spans="1:8" x14ac:dyDescent="0.25">
      <c r="A800" s="1">
        <v>42364</v>
      </c>
      <c r="B800" s="6">
        <f>cumulative!B800-cumulative!B799</f>
        <v>1002706.7899999972</v>
      </c>
      <c r="C800" s="6">
        <f>(cumulative!C800-cumulative!C799)/10</f>
        <v>19335.599999999999</v>
      </c>
      <c r="D800" s="6">
        <f>(cumulative!D800-cumulative!D799)/10</f>
        <v>63200.43200000003</v>
      </c>
      <c r="E800" s="6">
        <f>(cumulative!E800-cumulative!E799)/10</f>
        <v>783.60950000000298</v>
      </c>
      <c r="F800" s="6">
        <f>(cumulative!F800-cumulative!F799)/10</f>
        <v>83319.641500000289</v>
      </c>
      <c r="G800">
        <f t="shared" si="24"/>
        <v>83.094721538686812</v>
      </c>
      <c r="H800">
        <f t="shared" si="25"/>
        <v>0.75852981196516323</v>
      </c>
    </row>
    <row r="801" spans="1:8" x14ac:dyDescent="0.25">
      <c r="A801" s="1">
        <v>42365</v>
      </c>
      <c r="B801" s="6">
        <f>cumulative!B801-cumulative!B800</f>
        <v>995760.12500000186</v>
      </c>
      <c r="C801" s="6">
        <f>(cumulative!C801-cumulative!C800)/10</f>
        <v>20829.400000000001</v>
      </c>
      <c r="D801" s="6">
        <f>(cumulative!D801-cumulative!D800)/10</f>
        <v>68296.907000000036</v>
      </c>
      <c r="E801" s="6">
        <f>(cumulative!E801-cumulative!E800)/10</f>
        <v>530.15179999999816</v>
      </c>
      <c r="F801" s="6">
        <f>(cumulative!F801-cumulative!F800)/10</f>
        <v>89656.45879999976</v>
      </c>
      <c r="G801">
        <f t="shared" si="24"/>
        <v>90.038209553731221</v>
      </c>
      <c r="H801">
        <f t="shared" si="25"/>
        <v>0.76176226357938881</v>
      </c>
    </row>
    <row r="802" spans="1:8" x14ac:dyDescent="0.25">
      <c r="A802" s="1">
        <v>42366</v>
      </c>
      <c r="B802" s="6">
        <f>cumulative!B802-cumulative!B801</f>
        <v>1016390.2199999988</v>
      </c>
      <c r="C802" s="6">
        <f>(cumulative!C802-cumulative!C801)/10</f>
        <v>20401.614999999991</v>
      </c>
      <c r="D802" s="6">
        <f>(cumulative!D802-cumulative!D801)/10</f>
        <v>68575.713000000076</v>
      </c>
      <c r="E802" s="6">
        <f>(cumulative!E802-cumulative!E801)/10</f>
        <v>972.11160000000086</v>
      </c>
      <c r="F802" s="6">
        <f>(cumulative!F802-cumulative!F801)/10</f>
        <v>89949.439600000347</v>
      </c>
      <c r="G802">
        <f t="shared" si="24"/>
        <v>88.498922785778532</v>
      </c>
      <c r="H802">
        <f t="shared" si="25"/>
        <v>0.76238065856721371</v>
      </c>
    </row>
    <row r="803" spans="1:8" x14ac:dyDescent="0.25">
      <c r="A803" s="1">
        <v>42367</v>
      </c>
      <c r="B803" s="6">
        <f>cumulative!B803-cumulative!B802</f>
        <v>978660.84499999881</v>
      </c>
      <c r="C803" s="6">
        <f>(cumulative!C803-cumulative!C802)/10</f>
        <v>22400.819999999971</v>
      </c>
      <c r="D803" s="6">
        <f>(cumulative!D803-cumulative!D802)/10</f>
        <v>70071.314999999857</v>
      </c>
      <c r="E803" s="6">
        <f>(cumulative!E803-cumulative!E802)/10</f>
        <v>860.09750000000054</v>
      </c>
      <c r="F803" s="6">
        <f>(cumulative!F803-cumulative!F802)/10</f>
        <v>93332.232499999547</v>
      </c>
      <c r="G803">
        <f t="shared" si="24"/>
        <v>95.367289880693718</v>
      </c>
      <c r="H803">
        <f t="shared" si="25"/>
        <v>0.75077294438446218</v>
      </c>
    </row>
    <row r="804" spans="1:8" x14ac:dyDescent="0.25">
      <c r="A804" s="1">
        <v>42368</v>
      </c>
      <c r="B804" s="6">
        <f>cumulative!B804-cumulative!B803</f>
        <v>870189.625</v>
      </c>
      <c r="C804" s="6">
        <f>(cumulative!C804-cumulative!C803)/10</f>
        <v>22041.812000000013</v>
      </c>
      <c r="D804" s="6">
        <f>(cumulative!D804-cumulative!D803)/10</f>
        <v>65923.468000000154</v>
      </c>
      <c r="E804" s="6">
        <f>(cumulative!E804-cumulative!E803)/10</f>
        <v>903.0907999999996</v>
      </c>
      <c r="F804" s="6">
        <f>(cumulative!F804-cumulative!F803)/10</f>
        <v>88868.370800000237</v>
      </c>
      <c r="G804">
        <f t="shared" si="24"/>
        <v>102.12529343819772</v>
      </c>
      <c r="H804">
        <f t="shared" si="25"/>
        <v>0.74181024594635614</v>
      </c>
    </row>
    <row r="805" spans="1:8" x14ac:dyDescent="0.25">
      <c r="A805" s="1">
        <v>42369</v>
      </c>
      <c r="B805" s="6">
        <f>cumulative!B805-cumulative!B804</f>
        <v>544989.76000000164</v>
      </c>
      <c r="C805" s="6">
        <f>(cumulative!C805-cumulative!C804)/10</f>
        <v>18394.3</v>
      </c>
      <c r="D805" s="6">
        <f>(cumulative!D805-cumulative!D804)/10</f>
        <v>48833.612999999896</v>
      </c>
      <c r="E805" s="6">
        <f>(cumulative!E805-cumulative!E804)/10</f>
        <v>595.95149999999853</v>
      </c>
      <c r="F805" s="6">
        <f>(cumulative!F805-cumulative!F804)/10</f>
        <v>67823.864499999952</v>
      </c>
      <c r="G805">
        <f t="shared" si="24"/>
        <v>124.44979608424157</v>
      </c>
      <c r="H805">
        <f t="shared" si="25"/>
        <v>0.72000634820801057</v>
      </c>
    </row>
    <row r="806" spans="1:8" x14ac:dyDescent="0.25">
      <c r="A806" s="1">
        <v>42370</v>
      </c>
      <c r="B806" s="6">
        <f>cumulative!B806-cumulative!B805</f>
        <v>278381.3900000006</v>
      </c>
      <c r="C806" s="6">
        <f>(cumulative!C806-cumulative!C805)/10</f>
        <v>16453.325000000001</v>
      </c>
      <c r="D806" s="6">
        <f>(cumulative!D806-cumulative!D805)/10</f>
        <v>22138.122000000069</v>
      </c>
      <c r="E806" s="6">
        <f>(cumulative!E806-cumulative!E805)/10</f>
        <v>225.2466999999975</v>
      </c>
      <c r="F806" s="6">
        <f>(cumulative!F806-cumulative!F805)/10</f>
        <v>38816.693699999902</v>
      </c>
      <c r="G806">
        <f t="shared" si="24"/>
        <v>139.43709994407246</v>
      </c>
      <c r="H806">
        <f t="shared" si="25"/>
        <v>0.57032477240585089</v>
      </c>
    </row>
    <row r="807" spans="1:8" x14ac:dyDescent="0.25">
      <c r="A807" s="1">
        <v>42371</v>
      </c>
      <c r="B807" s="6">
        <f>cumulative!B807-cumulative!B806</f>
        <v>265001.34499999881</v>
      </c>
      <c r="C807" s="6">
        <f>(cumulative!C807-cumulative!C806)/10</f>
        <v>16116.775</v>
      </c>
      <c r="D807" s="6">
        <f>(cumulative!D807-cumulative!D806)/10</f>
        <v>10044.106999999844</v>
      </c>
      <c r="E807" s="6">
        <f>(cumulative!E807-cumulative!E806)/10</f>
        <v>532.5515000000014</v>
      </c>
      <c r="F807" s="6">
        <f>(cumulative!F807-cumulative!F806)/10</f>
        <v>26693.433499999715</v>
      </c>
      <c r="G807">
        <f t="shared" si="24"/>
        <v>100.72942648649514</v>
      </c>
      <c r="H807">
        <f t="shared" si="25"/>
        <v>0.37627632278927142</v>
      </c>
    </row>
    <row r="808" spans="1:8" x14ac:dyDescent="0.25">
      <c r="A808" s="1">
        <v>42372</v>
      </c>
      <c r="B808" s="6">
        <f>cumulative!B808-cumulative!B807</f>
        <v>458897.89499999955</v>
      </c>
      <c r="C808" s="6">
        <f>(cumulative!C808-cumulative!C807)/10</f>
        <v>18292.29500000002</v>
      </c>
      <c r="D808" s="6">
        <f>(cumulative!D808-cumulative!D807)/10</f>
        <v>15652.284999999963</v>
      </c>
      <c r="E808" s="6">
        <f>(cumulative!E808-cumulative!E807)/10</f>
        <v>422.44030000000203</v>
      </c>
      <c r="F808" s="6">
        <f>(cumulative!F808-cumulative!F807)/10</f>
        <v>34367.020300000535</v>
      </c>
      <c r="G808">
        <f t="shared" si="24"/>
        <v>74.890342000807323</v>
      </c>
      <c r="H808">
        <f t="shared" si="25"/>
        <v>0.45544492549444909</v>
      </c>
    </row>
    <row r="809" spans="1:8" x14ac:dyDescent="0.25">
      <c r="A809" s="1">
        <v>42373</v>
      </c>
      <c r="B809" s="6">
        <f>cumulative!B809-cumulative!B808</f>
        <v>857779.96499999985</v>
      </c>
      <c r="C809" s="6">
        <f>(cumulative!C809-cumulative!C808)/10</f>
        <v>21561.41499999999</v>
      </c>
      <c r="D809" s="6">
        <f>(cumulative!D809-cumulative!D808)/10</f>
        <v>35801.859000000171</v>
      </c>
      <c r="E809" s="6">
        <f>(cumulative!E809-cumulative!E808)/10</f>
        <v>583.29960000000142</v>
      </c>
      <c r="F809" s="6">
        <f>(cumulative!F809-cumulative!F808)/10</f>
        <v>57946.573600000142</v>
      </c>
      <c r="G809">
        <f t="shared" si="24"/>
        <v>67.554123393404453</v>
      </c>
      <c r="H809">
        <f t="shared" si="25"/>
        <v>0.61784255350690975</v>
      </c>
    </row>
    <row r="810" spans="1:8" x14ac:dyDescent="0.25">
      <c r="A810" s="1">
        <v>42374</v>
      </c>
      <c r="B810" s="6">
        <f>cumulative!B810-cumulative!B809</f>
        <v>1033653.5199999996</v>
      </c>
      <c r="C810" s="6">
        <f>(cumulative!C810-cumulative!C809)/10</f>
        <v>23873.114999999991</v>
      </c>
      <c r="D810" s="6">
        <f>(cumulative!D810-cumulative!D809)/10</f>
        <v>66943.899999999994</v>
      </c>
      <c r="E810" s="6">
        <f>(cumulative!E810-cumulative!E809)/10</f>
        <v>826.31809999999825</v>
      </c>
      <c r="F810" s="6">
        <f>(cumulative!F810-cumulative!F809)/10</f>
        <v>91643.333099999654</v>
      </c>
      <c r="G810">
        <f t="shared" si="24"/>
        <v>88.659624648692429</v>
      </c>
      <c r="H810">
        <f t="shared" si="25"/>
        <v>0.73048303390440794</v>
      </c>
    </row>
    <row r="811" spans="1:8" x14ac:dyDescent="0.25">
      <c r="A811" s="1">
        <v>42375</v>
      </c>
      <c r="B811" s="6">
        <f>cumulative!B811-cumulative!B810</f>
        <v>1072583.5949999988</v>
      </c>
      <c r="C811" s="6">
        <f>(cumulative!C811-cumulative!C810)/10</f>
        <v>24832.939999999944</v>
      </c>
      <c r="D811" s="6">
        <f>(cumulative!D811-cumulative!D810)/10</f>
        <v>75059.448999999833</v>
      </c>
      <c r="E811" s="6">
        <f>(cumulative!E811-cumulative!E810)/10</f>
        <v>1619.9849000000017</v>
      </c>
      <c r="F811" s="6">
        <f>(cumulative!F811-cumulative!F810)/10</f>
        <v>101512.37390000001</v>
      </c>
      <c r="G811">
        <f t="shared" si="24"/>
        <v>94.642855226589703</v>
      </c>
      <c r="H811">
        <f t="shared" si="25"/>
        <v>0.73941181864135119</v>
      </c>
    </row>
    <row r="812" spans="1:8" x14ac:dyDescent="0.25">
      <c r="A812" s="1">
        <v>42376</v>
      </c>
      <c r="B812" s="6">
        <f>cumulative!B812-cumulative!B811</f>
        <v>1091843.5</v>
      </c>
      <c r="C812" s="6">
        <f>(cumulative!C812-cumulative!C811)/10</f>
        <v>26294.555000000073</v>
      </c>
      <c r="D812" s="6">
        <f>(cumulative!D812-cumulative!D811)/10</f>
        <v>82094.620000000112</v>
      </c>
      <c r="E812" s="6">
        <f>(cumulative!E812-cumulative!E811)/10</f>
        <v>1977.441399999999</v>
      </c>
      <c r="F812" s="6">
        <f>(cumulative!F812-cumulative!F811)/10</f>
        <v>110366.61640000009</v>
      </c>
      <c r="G812">
        <f t="shared" si="24"/>
        <v>101.08281672236001</v>
      </c>
      <c r="H812">
        <f t="shared" si="25"/>
        <v>0.74383561513262131</v>
      </c>
    </row>
    <row r="813" spans="1:8" x14ac:dyDescent="0.25">
      <c r="A813" s="1">
        <v>42377</v>
      </c>
      <c r="B813" s="6">
        <f>cumulative!B813-cumulative!B812</f>
        <v>1090940.2049999982</v>
      </c>
      <c r="C813" s="6">
        <f>(cumulative!C813-cumulative!C812)/10</f>
        <v>29370.979999999981</v>
      </c>
      <c r="D813" s="6">
        <f>(cumulative!D813-cumulative!D812)/10</f>
        <v>78215.375999999786</v>
      </c>
      <c r="E813" s="6">
        <f>(cumulative!E813-cumulative!E812)/10</f>
        <v>2270.0269999999991</v>
      </c>
      <c r="F813" s="6">
        <f>(cumulative!F813-cumulative!F812)/10</f>
        <v>109856.38299999983</v>
      </c>
      <c r="G813">
        <f t="shared" si="24"/>
        <v>100.69881236066463</v>
      </c>
      <c r="H813">
        <f t="shared" si="25"/>
        <v>0.71197843824878071</v>
      </c>
    </row>
    <row r="814" spans="1:8" x14ac:dyDescent="0.25">
      <c r="A814" s="1">
        <v>42378</v>
      </c>
      <c r="B814" s="6">
        <f>cumulative!B814-cumulative!B813</f>
        <v>1078353.9750000052</v>
      </c>
      <c r="C814" s="6">
        <f>(cumulative!C814-cumulative!C813)/10</f>
        <v>30243.320000000018</v>
      </c>
      <c r="D814" s="6">
        <f>(cumulative!D814-cumulative!D813)/10</f>
        <v>77670.29400000014</v>
      </c>
      <c r="E814" s="6">
        <f>(cumulative!E814-cumulative!E813)/10</f>
        <v>1663.1641999999993</v>
      </c>
      <c r="F814" s="6">
        <f>(cumulative!F814-cumulative!F813)/10</f>
        <v>109576.77820000015</v>
      </c>
      <c r="G814">
        <f t="shared" si="24"/>
        <v>101.61485072654331</v>
      </c>
      <c r="H814">
        <f t="shared" si="25"/>
        <v>0.7088207490298345</v>
      </c>
    </row>
    <row r="815" spans="1:8" x14ac:dyDescent="0.25">
      <c r="A815" s="1">
        <v>42379</v>
      </c>
      <c r="B815" s="6">
        <f>cumulative!B815-cumulative!B814</f>
        <v>1066773.0249999985</v>
      </c>
      <c r="C815" s="6">
        <f>(cumulative!C815-cumulative!C814)/10</f>
        <v>29936.990000000038</v>
      </c>
      <c r="D815" s="6">
        <f>(cumulative!D815-cumulative!D814)/10</f>
        <v>75569.666000000012</v>
      </c>
      <c r="E815" s="6">
        <f>(cumulative!E815-cumulative!E814)/10</f>
        <v>1657.0244999999995</v>
      </c>
      <c r="F815" s="6">
        <f>(cumulative!F815-cumulative!F814)/10</f>
        <v>107163.68049999997</v>
      </c>
      <c r="G815">
        <f t="shared" si="24"/>
        <v>100.45593391340216</v>
      </c>
      <c r="H815">
        <f t="shared" si="25"/>
        <v>0.70517983002646156</v>
      </c>
    </row>
    <row r="816" spans="1:8" x14ac:dyDescent="0.25">
      <c r="A816" s="1">
        <v>42380</v>
      </c>
      <c r="B816" s="6">
        <f>cumulative!B816-cumulative!B815</f>
        <v>1061889.325000003</v>
      </c>
      <c r="C816" s="6">
        <f>(cumulative!C816-cumulative!C815)/10</f>
        <v>27816.664999999943</v>
      </c>
      <c r="D816" s="6">
        <f>(cumulative!D816-cumulative!D815)/10</f>
        <v>74429.655000000072</v>
      </c>
      <c r="E816" s="6">
        <f>(cumulative!E816-cumulative!E815)/10</f>
        <v>1723.1773000000044</v>
      </c>
      <c r="F816" s="6">
        <f>(cumulative!F816-cumulative!F815)/10</f>
        <v>103969.49730000012</v>
      </c>
      <c r="G816">
        <f t="shared" si="24"/>
        <v>97.909918531293101</v>
      </c>
      <c r="H816">
        <f t="shared" si="25"/>
        <v>0.71587972369661523</v>
      </c>
    </row>
    <row r="817" spans="1:8" x14ac:dyDescent="0.25">
      <c r="A817" s="1">
        <v>42381</v>
      </c>
      <c r="B817" s="6">
        <f>cumulative!B817-cumulative!B816</f>
        <v>1079703.4100000001</v>
      </c>
      <c r="C817" s="6">
        <f>(cumulative!C817-cumulative!C816)/10</f>
        <v>28378.900000000092</v>
      </c>
      <c r="D817" s="6">
        <f>(cumulative!D817-cumulative!D816)/10</f>
        <v>77692.964000000065</v>
      </c>
      <c r="E817" s="6">
        <f>(cumulative!E817-cumulative!E816)/10</f>
        <v>1571.3199000000022</v>
      </c>
      <c r="F817" s="6">
        <f>(cumulative!F817-cumulative!F816)/10</f>
        <v>107643.18389999979</v>
      </c>
      <c r="G817">
        <f t="shared" si="24"/>
        <v>99.696993547514836</v>
      </c>
      <c r="H817">
        <f t="shared" si="25"/>
        <v>0.72176389795545814</v>
      </c>
    </row>
    <row r="818" spans="1:8" x14ac:dyDescent="0.25">
      <c r="A818" s="1">
        <v>42382</v>
      </c>
      <c r="B818" s="6">
        <f>cumulative!B818-cumulative!B817</f>
        <v>1073238.9800000004</v>
      </c>
      <c r="C818" s="6">
        <f>(cumulative!C818-cumulative!C817)/10</f>
        <v>31322.424999999999</v>
      </c>
      <c r="D818" s="6">
        <f>(cumulative!D818-cumulative!D817)/10</f>
        <v>76461.421000000089</v>
      </c>
      <c r="E818" s="6">
        <f>(cumulative!E818-cumulative!E817)/10</f>
        <v>1459.8421999999905</v>
      </c>
      <c r="F818" s="6">
        <f>(cumulative!F818-cumulative!F817)/10</f>
        <v>109243.6882000003</v>
      </c>
      <c r="G818">
        <f t="shared" si="24"/>
        <v>101.78878165606719</v>
      </c>
      <c r="H818">
        <f t="shared" si="25"/>
        <v>0.69991614398826096</v>
      </c>
    </row>
    <row r="819" spans="1:8" x14ac:dyDescent="0.25">
      <c r="A819" s="1">
        <v>42383</v>
      </c>
      <c r="B819" s="6">
        <f>cumulative!B819-cumulative!B818</f>
        <v>1085664.6799999923</v>
      </c>
      <c r="C819" s="6">
        <f>(cumulative!C819-cumulative!C818)/10</f>
        <v>32464.614999999943</v>
      </c>
      <c r="D819" s="6">
        <f>(cumulative!D819-cumulative!D818)/10</f>
        <v>75893.921000000089</v>
      </c>
      <c r="E819" s="6">
        <f>(cumulative!E819-cumulative!E818)/10</f>
        <v>1250.3692000000096</v>
      </c>
      <c r="F819" s="6">
        <f>(cumulative!F819-cumulative!F818)/10</f>
        <v>109608.90519999973</v>
      </c>
      <c r="G819">
        <f t="shared" si="24"/>
        <v>100.9601833965903</v>
      </c>
      <c r="H819">
        <f t="shared" si="25"/>
        <v>0.69240652355316357</v>
      </c>
    </row>
    <row r="820" spans="1:8" x14ac:dyDescent="0.25">
      <c r="A820" s="1">
        <v>42384</v>
      </c>
      <c r="B820" s="6">
        <f>cumulative!B820-cumulative!B819</f>
        <v>1062864.4200000055</v>
      </c>
      <c r="C820" s="6">
        <f>(cumulative!C820-cumulative!C819)/10</f>
        <v>33215.314999999944</v>
      </c>
      <c r="D820" s="6">
        <f>(cumulative!D820-cumulative!D819)/10</f>
        <v>73566.062999999893</v>
      </c>
      <c r="E820" s="6">
        <f>(cumulative!E820-cumulative!E819)/10</f>
        <v>1064.8409999999917</v>
      </c>
      <c r="F820" s="6">
        <f>(cumulative!F820-cumulative!F819)/10</f>
        <v>107846.21900000013</v>
      </c>
      <c r="G820">
        <f t="shared" si="24"/>
        <v>101.46752207586323</v>
      </c>
      <c r="H820">
        <f t="shared" si="25"/>
        <v>0.6821385458121606</v>
      </c>
    </row>
    <row r="821" spans="1:8" x14ac:dyDescent="0.25">
      <c r="A821" s="1">
        <v>42385</v>
      </c>
      <c r="B821" s="6">
        <f>cumulative!B821-cumulative!B820</f>
        <v>1081530.8399999961</v>
      </c>
      <c r="C821" s="6">
        <f>(cumulative!C821-cumulative!C820)/10</f>
        <v>32500.2</v>
      </c>
      <c r="D821" s="6">
        <f>(cumulative!D821-cumulative!D820)/10</f>
        <v>75758.040999999648</v>
      </c>
      <c r="E821" s="6">
        <f>(cumulative!E821-cumulative!E820)/10</f>
        <v>1206.2089000000037</v>
      </c>
      <c r="F821" s="6">
        <f>(cumulative!F821-cumulative!F820)/10</f>
        <v>109464.44990000055</v>
      </c>
      <c r="G821">
        <f t="shared" si="24"/>
        <v>101.21250902101038</v>
      </c>
      <c r="H821">
        <f t="shared" si="25"/>
        <v>0.69207894498357381</v>
      </c>
    </row>
    <row r="822" spans="1:8" x14ac:dyDescent="0.25">
      <c r="A822" s="1">
        <v>42386</v>
      </c>
      <c r="B822" s="6">
        <f>cumulative!B822-cumulative!B821</f>
        <v>1060919.8599999994</v>
      </c>
      <c r="C822" s="6">
        <f>(cumulative!C822-cumulative!C821)/10</f>
        <v>33613.330000000075</v>
      </c>
      <c r="D822" s="6">
        <f>(cumulative!D822-cumulative!D821)/10</f>
        <v>72632.752000000328</v>
      </c>
      <c r="E822" s="6">
        <f>(cumulative!E822-cumulative!E821)/10</f>
        <v>1501.0116999999968</v>
      </c>
      <c r="F822" s="6">
        <f>(cumulative!F822-cumulative!F821)/10</f>
        <v>107747.09369999915</v>
      </c>
      <c r="G822">
        <f t="shared" si="24"/>
        <v>101.5600685427825</v>
      </c>
      <c r="H822">
        <f t="shared" si="25"/>
        <v>0.67410404778278399</v>
      </c>
    </row>
    <row r="823" spans="1:8" x14ac:dyDescent="0.25">
      <c r="A823" s="1">
        <v>42387</v>
      </c>
      <c r="B823" s="6">
        <f>cumulative!B823-cumulative!B822</f>
        <v>1049081.1250000075</v>
      </c>
      <c r="C823" s="6">
        <f>(cumulative!C823-cumulative!C822)/10</f>
        <v>34351.530000000072</v>
      </c>
      <c r="D823" s="6">
        <f>(cumulative!D823-cumulative!D822)/10</f>
        <v>71929.676000000167</v>
      </c>
      <c r="E823" s="6">
        <f>(cumulative!E823-cumulative!E822)/10</f>
        <v>1399.7367000000027</v>
      </c>
      <c r="F823" s="6">
        <f>(cumulative!F823-cumulative!F822)/10</f>
        <v>107680.94270000048</v>
      </c>
      <c r="G823">
        <f t="shared" si="24"/>
        <v>102.64310369705652</v>
      </c>
      <c r="H823">
        <f t="shared" si="25"/>
        <v>0.66798891425381113</v>
      </c>
    </row>
    <row r="824" spans="1:8" x14ac:dyDescent="0.25">
      <c r="A824" s="1">
        <v>42388</v>
      </c>
      <c r="B824" s="6">
        <f>cumulative!B824-cumulative!B823</f>
        <v>1067815.4050000012</v>
      </c>
      <c r="C824" s="6">
        <f>(cumulative!C824-cumulative!C823)/10</f>
        <v>31993.094999999925</v>
      </c>
      <c r="D824" s="6">
        <f>(cumulative!D824-cumulative!D823)/10</f>
        <v>74610.70899999961</v>
      </c>
      <c r="E824" s="6">
        <f>(cumulative!E824-cumulative!E823)/10</f>
        <v>1246.9612000000022</v>
      </c>
      <c r="F824" s="6">
        <f>(cumulative!F824-cumulative!F823)/10</f>
        <v>107850.76520000026</v>
      </c>
      <c r="G824">
        <f t="shared" si="24"/>
        <v>101.00131979272217</v>
      </c>
      <c r="H824">
        <f t="shared" si="25"/>
        <v>0.6917958241802018</v>
      </c>
    </row>
    <row r="825" spans="1:8" x14ac:dyDescent="0.25">
      <c r="A825" s="1">
        <v>42389</v>
      </c>
      <c r="B825" s="6">
        <f>cumulative!B825-cumulative!B824</f>
        <v>1048967.0449999943</v>
      </c>
      <c r="C825" s="6">
        <f>(cumulative!C825-cumulative!C824)/10</f>
        <v>31123.240000000038</v>
      </c>
      <c r="D825" s="6">
        <f>(cumulative!D825-cumulative!D824)/10</f>
        <v>75451.146000000095</v>
      </c>
      <c r="E825" s="6">
        <f>(cumulative!E825-cumulative!E824)/10</f>
        <v>1582.555799999996</v>
      </c>
      <c r="F825" s="6">
        <f>(cumulative!F825-cumulative!F824)/10</f>
        <v>108156.94179999977</v>
      </c>
      <c r="G825">
        <f t="shared" si="24"/>
        <v>103.10804549632</v>
      </c>
      <c r="H825">
        <f t="shared" si="25"/>
        <v>0.69760798284701742</v>
      </c>
    </row>
    <row r="826" spans="1:8" x14ac:dyDescent="0.25">
      <c r="A826" s="1">
        <v>42390</v>
      </c>
      <c r="B826" s="6">
        <f>cumulative!B826-cumulative!B825</f>
        <v>1005868.2949999943</v>
      </c>
      <c r="C826" s="6">
        <f>(cumulative!C826-cumulative!C825)/10</f>
        <v>32357.584999999963</v>
      </c>
      <c r="D826" s="6">
        <f>(cumulative!D826-cumulative!D825)/10</f>
        <v>71985.457000000402</v>
      </c>
      <c r="E826" s="6">
        <f>(cumulative!E826-cumulative!E825)/10</f>
        <v>1115.2189000000012</v>
      </c>
      <c r="F826" s="6">
        <f>(cumulative!F826-cumulative!F825)/10</f>
        <v>105458.26089999973</v>
      </c>
      <c r="G826">
        <f t="shared" si="24"/>
        <v>104.84301118169783</v>
      </c>
      <c r="H826">
        <f t="shared" si="25"/>
        <v>0.68259666322641388</v>
      </c>
    </row>
    <row r="827" spans="1:8" x14ac:dyDescent="0.25">
      <c r="A827" s="1">
        <v>42391</v>
      </c>
      <c r="B827" s="6">
        <f>cumulative!B827-cumulative!B826</f>
        <v>1051665.6300000101</v>
      </c>
      <c r="C827" s="6">
        <f>(cumulative!C827-cumulative!C826)/10</f>
        <v>32209.599999999999</v>
      </c>
      <c r="D827" s="6">
        <f>(cumulative!D827-cumulative!D826)/10</f>
        <v>71037.475999999413</v>
      </c>
      <c r="E827" s="6">
        <f>(cumulative!E827-cumulative!E826)/10</f>
        <v>1073.566399999999</v>
      </c>
      <c r="F827" s="6">
        <f>(cumulative!F827-cumulative!F826)/10</f>
        <v>104320.64240000024</v>
      </c>
      <c r="G827">
        <f t="shared" si="24"/>
        <v>99.195637305366006</v>
      </c>
      <c r="H827">
        <f t="shared" si="25"/>
        <v>0.68095320701360296</v>
      </c>
    </row>
    <row r="828" spans="1:8" x14ac:dyDescent="0.25">
      <c r="A828" s="1">
        <v>42392</v>
      </c>
      <c r="B828" s="6">
        <f>cumulative!B828-cumulative!B827</f>
        <v>1061196.2400000021</v>
      </c>
      <c r="C828" s="6">
        <f>(cumulative!C828-cumulative!C827)/10</f>
        <v>31167.430000000073</v>
      </c>
      <c r="D828" s="6">
        <f>(cumulative!D828-cumulative!D827)/10</f>
        <v>72762.980000000447</v>
      </c>
      <c r="E828" s="6">
        <f>(cumulative!E828-cumulative!E827)/10</f>
        <v>1055.6667000000016</v>
      </c>
      <c r="F828" s="6">
        <f>(cumulative!F828-cumulative!F827)/10</f>
        <v>104986.07669999971</v>
      </c>
      <c r="G828">
        <f t="shared" si="24"/>
        <v>98.931821224695923</v>
      </c>
      <c r="H828">
        <f t="shared" si="25"/>
        <v>0.69307266532039713</v>
      </c>
    </row>
    <row r="829" spans="1:8" x14ac:dyDescent="0.25">
      <c r="A829" s="1">
        <v>42393</v>
      </c>
      <c r="B829" s="6">
        <f>cumulative!B829-cumulative!B828</f>
        <v>1016615.0050000027</v>
      </c>
      <c r="C829" s="6">
        <f>(cumulative!C829-cumulative!C828)/10</f>
        <v>31145.200000000001</v>
      </c>
      <c r="D829" s="6">
        <f>(cumulative!D829-cumulative!D828)/10</f>
        <v>71352.152999999744</v>
      </c>
      <c r="E829" s="6">
        <f>(cumulative!E829-cumulative!E828)/10</f>
        <v>1230.3449999999953</v>
      </c>
      <c r="F829" s="6">
        <f>(cumulative!F829-cumulative!F828)/10</f>
        <v>103727.69800000041</v>
      </c>
      <c r="G829">
        <f t="shared" si="24"/>
        <v>102.03242868720017</v>
      </c>
      <c r="H829">
        <f t="shared" si="25"/>
        <v>0.68787946108665654</v>
      </c>
    </row>
    <row r="830" spans="1:8" x14ac:dyDescent="0.25">
      <c r="A830" s="1">
        <v>42394</v>
      </c>
      <c r="B830" s="6">
        <f>cumulative!B830-cumulative!B829</f>
        <v>1026970.9499999881</v>
      </c>
      <c r="C830" s="6">
        <f>(cumulative!C830-cumulative!C829)/10</f>
        <v>30509.059999999776</v>
      </c>
      <c r="D830" s="6">
        <f>(cumulative!D830-cumulative!D829)/10</f>
        <v>70070.755000000077</v>
      </c>
      <c r="E830" s="6">
        <f>(cumulative!E830-cumulative!E829)/10</f>
        <v>1206.5306000000041</v>
      </c>
      <c r="F830" s="6">
        <f>(cumulative!F830-cumulative!F829)/10</f>
        <v>101786.34560000003</v>
      </c>
      <c r="G830">
        <f t="shared" si="24"/>
        <v>99.113169267349974</v>
      </c>
      <c r="H830">
        <f t="shared" si="25"/>
        <v>0.68841016530217247</v>
      </c>
    </row>
    <row r="831" spans="1:8" x14ac:dyDescent="0.25">
      <c r="A831" s="1">
        <v>42395</v>
      </c>
      <c r="B831" s="6">
        <f>cumulative!B831-cumulative!B830</f>
        <v>934010.00499999523</v>
      </c>
      <c r="C831" s="6">
        <f>(cumulative!C831-cumulative!C830)/10</f>
        <v>31863.18500000015</v>
      </c>
      <c r="D831" s="6">
        <f>(cumulative!D831-cumulative!D830)/10</f>
        <v>70492.828000000125</v>
      </c>
      <c r="E831" s="6">
        <f>(cumulative!E831-cumulative!E830)/10</f>
        <v>1423.6220999999962</v>
      </c>
      <c r="F831" s="6">
        <f>(cumulative!F831-cumulative!F830)/10</f>
        <v>103779.63509999961</v>
      </c>
      <c r="G831">
        <f t="shared" si="24"/>
        <v>111.11190944897869</v>
      </c>
      <c r="H831">
        <f t="shared" si="25"/>
        <v>0.6792549225295974</v>
      </c>
    </row>
    <row r="832" spans="1:8" x14ac:dyDescent="0.25">
      <c r="A832" s="1">
        <v>42396</v>
      </c>
      <c r="B832" s="6">
        <f>cumulative!B832-cumulative!B831</f>
        <v>824361.61000000685</v>
      </c>
      <c r="C832" s="6">
        <f>(cumulative!C832-cumulative!C831)/10</f>
        <v>27609.809999999961</v>
      </c>
      <c r="D832" s="6">
        <f>(cumulative!D832-cumulative!D831)/10</f>
        <v>63654.559999999779</v>
      </c>
      <c r="E832" s="6">
        <f>(cumulative!E832-cumulative!E831)/10</f>
        <v>1167.9485000000102</v>
      </c>
      <c r="F832" s="6">
        <f>(cumulative!F832-cumulative!F831)/10</f>
        <v>92432.318500000241</v>
      </c>
      <c r="G832">
        <f t="shared" si="24"/>
        <v>112.12593766951311</v>
      </c>
      <c r="H832">
        <f t="shared" si="25"/>
        <v>0.68866129328996128</v>
      </c>
    </row>
    <row r="833" spans="1:8" x14ac:dyDescent="0.25">
      <c r="A833" s="1">
        <v>42397</v>
      </c>
      <c r="B833" s="6">
        <f>cumulative!B833-cumulative!B832</f>
        <v>823029.80999999493</v>
      </c>
      <c r="C833" s="6">
        <f>(cumulative!C833-cumulative!C832)/10</f>
        <v>26563.570000000112</v>
      </c>
      <c r="D833" s="6">
        <f>(cumulative!D833-cumulative!D832)/10</f>
        <v>61063.787000000106</v>
      </c>
      <c r="E833" s="6">
        <f>(cumulative!E833-cumulative!E832)/10</f>
        <v>538.55879999999888</v>
      </c>
      <c r="F833" s="6">
        <f>(cumulative!F833-cumulative!F832)/10</f>
        <v>88165.915799999231</v>
      </c>
      <c r="G833">
        <f t="shared" si="24"/>
        <v>107.12359956925471</v>
      </c>
      <c r="H833">
        <f t="shared" si="25"/>
        <v>0.69260083611586143</v>
      </c>
    </row>
    <row r="834" spans="1:8" x14ac:dyDescent="0.25">
      <c r="A834" s="1">
        <v>42398</v>
      </c>
      <c r="B834" s="6">
        <f>cumulative!B834-cumulative!B833</f>
        <v>923827.02000001073</v>
      </c>
      <c r="C834" s="6">
        <f>(cumulative!C834-cumulative!C833)/10</f>
        <v>26906.619999999926</v>
      </c>
      <c r="D834" s="6">
        <f>(cumulative!D834-cumulative!D833)/10</f>
        <v>62978.207999999446</v>
      </c>
      <c r="E834" s="6">
        <f>(cumulative!E834-cumulative!E833)/10</f>
        <v>806.13780000000258</v>
      </c>
      <c r="F834" s="6">
        <f>(cumulative!F834-cumulative!F833)/10</f>
        <v>90690.965800000733</v>
      </c>
      <c r="G834">
        <f t="shared" si="24"/>
        <v>98.168773846861157</v>
      </c>
      <c r="H834">
        <f t="shared" si="25"/>
        <v>0.69442647836482674</v>
      </c>
    </row>
    <row r="835" spans="1:8" x14ac:dyDescent="0.25">
      <c r="A835" s="1">
        <v>42399</v>
      </c>
      <c r="B835" s="6">
        <f>cumulative!B835-cumulative!B834</f>
        <v>987954.30499999225</v>
      </c>
      <c r="C835" s="6">
        <f>(cumulative!C835-cumulative!C834)/10</f>
        <v>26061</v>
      </c>
      <c r="D835" s="6">
        <f>(cumulative!D835-cumulative!D834)/10</f>
        <v>67683.905000000814</v>
      </c>
      <c r="E835" s="6">
        <f>(cumulative!E835-cumulative!E834)/10</f>
        <v>1118.3608999999938</v>
      </c>
      <c r="F835" s="6">
        <f>(cumulative!F835-cumulative!F834)/10</f>
        <v>94863.265900000188</v>
      </c>
      <c r="G835">
        <f t="shared" ref="G835:G898" si="26">IFERROR(F835*1000/B835,"")</f>
        <v>96.019892235806324</v>
      </c>
      <c r="H835">
        <f t="shared" ref="H835:H898" si="27">IFERROR(D835/F835,"")</f>
        <v>0.71348908724426152</v>
      </c>
    </row>
    <row r="836" spans="1:8" x14ac:dyDescent="0.25">
      <c r="A836" s="1">
        <v>42400</v>
      </c>
      <c r="B836" s="6">
        <f>cumulative!B836-cumulative!B835</f>
        <v>1006222.6150000021</v>
      </c>
      <c r="C836" s="6">
        <f>(cumulative!C836-cumulative!C835)/10</f>
        <v>26639.539999999852</v>
      </c>
      <c r="D836" s="6">
        <f>(cumulative!D836-cumulative!D835)/10</f>
        <v>75027.856999999291</v>
      </c>
      <c r="E836" s="6">
        <f>(cumulative!E836-cumulative!E835)/10</f>
        <v>1398.925299999991</v>
      </c>
      <c r="F836" s="6">
        <f>(cumulative!F836-cumulative!F835)/10</f>
        <v>103066.32229999974</v>
      </c>
      <c r="G836">
        <f t="shared" si="26"/>
        <v>102.4289464016862</v>
      </c>
      <c r="H836">
        <f t="shared" si="27"/>
        <v>0.7279570603248301</v>
      </c>
    </row>
    <row r="837" spans="1:8" x14ac:dyDescent="0.25">
      <c r="A837" s="1">
        <v>42401</v>
      </c>
      <c r="B837" s="6">
        <f>cumulative!B837-cumulative!B836</f>
        <v>1036886.5549999997</v>
      </c>
      <c r="C837" s="6">
        <f>(cumulative!C837-cumulative!C836)/10</f>
        <v>27783.35</v>
      </c>
      <c r="D837" s="6">
        <f>(cumulative!D837-cumulative!D836)/10</f>
        <v>75224.08600000068</v>
      </c>
      <c r="E837" s="6">
        <f>(cumulative!E837-cumulative!E836)/10</f>
        <v>1449.0127000000211</v>
      </c>
      <c r="F837" s="6">
        <f>(cumulative!F837-cumulative!F836)/10</f>
        <v>104456.4486999996</v>
      </c>
      <c r="G837">
        <f t="shared" si="26"/>
        <v>100.74047946354135</v>
      </c>
      <c r="H837">
        <f t="shared" si="27"/>
        <v>0.72014784090588146</v>
      </c>
    </row>
    <row r="838" spans="1:8" x14ac:dyDescent="0.25">
      <c r="A838" s="1">
        <v>42402</v>
      </c>
      <c r="B838" s="6">
        <f>cumulative!B838-cumulative!B837</f>
        <v>1020697.1350000054</v>
      </c>
      <c r="C838" s="6">
        <f>(cumulative!C838-cumulative!C837)/10</f>
        <v>29028.605000000076</v>
      </c>
      <c r="D838" s="6">
        <f>(cumulative!D838-cumulative!D837)/10</f>
        <v>76319.750999999786</v>
      </c>
      <c r="E838" s="6">
        <f>(cumulative!E838-cumulative!E837)/10</f>
        <v>1471.7062999999848</v>
      </c>
      <c r="F838" s="6">
        <f>(cumulative!F838-cumulative!F837)/10</f>
        <v>106820.06230000034</v>
      </c>
      <c r="G838">
        <f t="shared" si="26"/>
        <v>104.6540238402842</v>
      </c>
      <c r="H838">
        <f t="shared" si="27"/>
        <v>0.71447019742095341</v>
      </c>
    </row>
    <row r="839" spans="1:8" x14ac:dyDescent="0.25">
      <c r="A839" s="1">
        <v>42403</v>
      </c>
      <c r="B839" s="6">
        <f>cumulative!B839-cumulative!B838</f>
        <v>1040223.8799999952</v>
      </c>
      <c r="C839" s="6">
        <f>(cumulative!C839-cumulative!C838)/10</f>
        <v>27924.459999999963</v>
      </c>
      <c r="D839" s="6">
        <f>(cumulative!D839-cumulative!D838)/10</f>
        <v>76482.524999999994</v>
      </c>
      <c r="E839" s="6">
        <f>(cumulative!E839-cumulative!E838)/10</f>
        <v>1799.5798000000068</v>
      </c>
      <c r="F839" s="6">
        <f>(cumulative!F839-cumulative!F838)/10</f>
        <v>106206.5648000002</v>
      </c>
      <c r="G839">
        <f t="shared" si="26"/>
        <v>102.09971799532296</v>
      </c>
      <c r="H839">
        <f t="shared" si="27"/>
        <v>0.72012991987854835</v>
      </c>
    </row>
    <row r="840" spans="1:8" x14ac:dyDescent="0.25">
      <c r="A840" s="1">
        <v>42404</v>
      </c>
      <c r="B840" s="6">
        <f>cumulative!B840-cumulative!B839</f>
        <v>1086583.7700000033</v>
      </c>
      <c r="C840" s="6">
        <f>(cumulative!C840-cumulative!C839)/10</f>
        <v>29522.05</v>
      </c>
      <c r="D840" s="6">
        <f>(cumulative!D840-cumulative!D839)/10</f>
        <v>80746.16299999952</v>
      </c>
      <c r="E840" s="6">
        <f>(cumulative!E840-cumulative!E839)/10</f>
        <v>1764.9597999999999</v>
      </c>
      <c r="F840" s="6">
        <f>(cumulative!F840-cumulative!F839)/10</f>
        <v>112033.17280000001</v>
      </c>
      <c r="G840">
        <f t="shared" si="26"/>
        <v>103.10587723945083</v>
      </c>
      <c r="H840">
        <f t="shared" si="27"/>
        <v>0.72073441269173366</v>
      </c>
    </row>
    <row r="841" spans="1:8" x14ac:dyDescent="0.25">
      <c r="A841" s="1">
        <v>42405</v>
      </c>
      <c r="B841" s="6">
        <f>cumulative!B841-cumulative!B840</f>
        <v>1069102.2349999994</v>
      </c>
      <c r="C841" s="6">
        <f>(cumulative!C841-cumulative!C840)/10</f>
        <v>30718.05</v>
      </c>
      <c r="D841" s="6">
        <f>(cumulative!D841-cumulative!D840)/10</f>
        <v>84096.037000000477</v>
      </c>
      <c r="E841" s="6">
        <f>(cumulative!E841-cumulative!E840)/10</f>
        <v>1485.0059000000008</v>
      </c>
      <c r="F841" s="6">
        <f>(cumulative!F841-cumulative!F840)/10</f>
        <v>116299.09290000051</v>
      </c>
      <c r="G841">
        <f t="shared" si="26"/>
        <v>108.78201269497914</v>
      </c>
      <c r="H841">
        <f t="shared" si="27"/>
        <v>0.72310140090525254</v>
      </c>
    </row>
    <row r="842" spans="1:8" x14ac:dyDescent="0.25">
      <c r="A842" s="1">
        <v>42406</v>
      </c>
      <c r="B842" s="6">
        <f>cumulative!B842-cumulative!B841</f>
        <v>1035046.9449999928</v>
      </c>
      <c r="C842" s="6">
        <f>(cumulative!C842-cumulative!C841)/10</f>
        <v>29808.100000000188</v>
      </c>
      <c r="D842" s="6">
        <f>(cumulative!D842-cumulative!D841)/10</f>
        <v>80498.918999999762</v>
      </c>
      <c r="E842" s="6">
        <f>(cumulative!E842-cumulative!E841)/10</f>
        <v>1836.5771999999997</v>
      </c>
      <c r="F842" s="6">
        <f>(cumulative!F842-cumulative!F841)/10</f>
        <v>112143.59619999825</v>
      </c>
      <c r="G842">
        <f t="shared" si="26"/>
        <v>108.34638635641694</v>
      </c>
      <c r="H842">
        <f t="shared" si="27"/>
        <v>0.71782002475145357</v>
      </c>
    </row>
    <row r="843" spans="1:8" x14ac:dyDescent="0.25">
      <c r="A843" s="1">
        <v>42407</v>
      </c>
      <c r="B843" s="6">
        <f>cumulative!B843-cumulative!B842</f>
        <v>931251.97500000149</v>
      </c>
      <c r="C843" s="6">
        <f>(cumulative!C843-cumulative!C842)/10</f>
        <v>28378.77999999989</v>
      </c>
      <c r="D843" s="6">
        <f>(cumulative!D843-cumulative!D842)/10</f>
        <v>79434.63900000081</v>
      </c>
      <c r="E843" s="6">
        <f>(cumulative!E843-cumulative!E842)/10</f>
        <v>1791.847900000005</v>
      </c>
      <c r="F843" s="6">
        <f>(cumulative!F843-cumulative!F842)/10</f>
        <v>109605.26690000147</v>
      </c>
      <c r="G843">
        <f t="shared" si="26"/>
        <v>117.69668128757664</v>
      </c>
      <c r="H843">
        <f t="shared" si="27"/>
        <v>0.7247337764568661</v>
      </c>
    </row>
    <row r="844" spans="1:8" x14ac:dyDescent="0.25">
      <c r="A844" s="1">
        <v>42408</v>
      </c>
      <c r="B844" s="6">
        <f>cumulative!B844-cumulative!B843</f>
        <v>823555.08999999613</v>
      </c>
      <c r="C844" s="6">
        <f>(cumulative!C844-cumulative!C843)/10</f>
        <v>26676.5</v>
      </c>
      <c r="D844" s="6">
        <f>(cumulative!D844-cumulative!D843)/10</f>
        <v>68111.295999999347</v>
      </c>
      <c r="E844" s="6">
        <f>(cumulative!E844-cumulative!E843)/10</f>
        <v>1533.9436999999803</v>
      </c>
      <c r="F844" s="6">
        <f>(cumulative!F844-cumulative!F843)/10</f>
        <v>96321.739699999991</v>
      </c>
      <c r="G844">
        <f t="shared" si="26"/>
        <v>116.95846564435713</v>
      </c>
      <c r="H844">
        <f t="shared" si="27"/>
        <v>0.70712277635491416</v>
      </c>
    </row>
    <row r="845" spans="1:8" x14ac:dyDescent="0.25">
      <c r="A845" s="1">
        <v>42409</v>
      </c>
      <c r="B845" s="6">
        <f>cumulative!B845-cumulative!B844</f>
        <v>884082.23500000685</v>
      </c>
      <c r="C845" s="6">
        <f>(cumulative!C845-cumulative!C844)/10</f>
        <v>25998.169999999925</v>
      </c>
      <c r="D845" s="6">
        <f>(cumulative!D845-cumulative!D844)/10</f>
        <v>67339.371000000086</v>
      </c>
      <c r="E845" s="6">
        <f>(cumulative!E845-cumulative!E844)/10</f>
        <v>1043.6152000000002</v>
      </c>
      <c r="F845" s="6">
        <f>(cumulative!F845-cumulative!F844)/10</f>
        <v>94381.156199999154</v>
      </c>
      <c r="G845">
        <f t="shared" si="26"/>
        <v>106.75608270762099</v>
      </c>
      <c r="H845">
        <f t="shared" si="27"/>
        <v>0.71348321753236466</v>
      </c>
    </row>
    <row r="846" spans="1:8" x14ac:dyDescent="0.25">
      <c r="A846" s="1">
        <v>42410</v>
      </c>
      <c r="B846" s="6">
        <f>cumulative!B846-cumulative!B845</f>
        <v>1027397.5949999988</v>
      </c>
      <c r="C846" s="6">
        <f>(cumulative!C846-cumulative!C845)/10</f>
        <v>28462.025000000187</v>
      </c>
      <c r="D846" s="6">
        <f>(cumulative!D846-cumulative!D845)/10</f>
        <v>77379.178000000116</v>
      </c>
      <c r="E846" s="6">
        <f>(cumulative!E846-cumulative!E845)/10</f>
        <v>826.02590000000782</v>
      </c>
      <c r="F846" s="6">
        <f>(cumulative!F846-cumulative!F845)/10</f>
        <v>106667.22890000045</v>
      </c>
      <c r="G846">
        <f t="shared" si="26"/>
        <v>103.82273563721996</v>
      </c>
      <c r="H846">
        <f t="shared" si="27"/>
        <v>0.72542597007504883</v>
      </c>
    </row>
    <row r="847" spans="1:8" x14ac:dyDescent="0.25">
      <c r="A847" s="1">
        <v>42411</v>
      </c>
      <c r="B847" s="6">
        <f>cumulative!B847-cumulative!B846</f>
        <v>1021874.3650000021</v>
      </c>
      <c r="C847" s="6">
        <f>(cumulative!C847-cumulative!C846)/10</f>
        <v>28886.269999999924</v>
      </c>
      <c r="D847" s="6">
        <f>(cumulative!D847-cumulative!D846)/10</f>
        <v>84495.106000000233</v>
      </c>
      <c r="E847" s="6">
        <f>(cumulative!E847-cumulative!E846)/10</f>
        <v>869.95359999999641</v>
      </c>
      <c r="F847" s="6">
        <f>(cumulative!F847-cumulative!F846)/10</f>
        <v>114251.32960000038</v>
      </c>
      <c r="G847">
        <f t="shared" si="26"/>
        <v>111.80565195996491</v>
      </c>
      <c r="H847">
        <f t="shared" si="27"/>
        <v>0.73955468435966421</v>
      </c>
    </row>
    <row r="848" spans="1:8" x14ac:dyDescent="0.25">
      <c r="A848" s="1">
        <v>42412</v>
      </c>
      <c r="B848" s="6">
        <f>cumulative!B848-cumulative!B847</f>
        <v>1050028.1000000015</v>
      </c>
      <c r="C848" s="6">
        <f>(cumulative!C848-cumulative!C847)/10</f>
        <v>30018.330000000075</v>
      </c>
      <c r="D848" s="6">
        <f>(cumulative!D848-cumulative!D847)/10</f>
        <v>82982.196999999884</v>
      </c>
      <c r="E848" s="6">
        <f>(cumulative!E848-cumulative!E847)/10</f>
        <v>794.96319999999832</v>
      </c>
      <c r="F848" s="6">
        <f>(cumulative!F848-cumulative!F847)/10</f>
        <v>113795.49020000026</v>
      </c>
      <c r="G848">
        <f t="shared" si="26"/>
        <v>108.37375704516869</v>
      </c>
      <c r="H848">
        <f t="shared" si="27"/>
        <v>0.72922219372802255</v>
      </c>
    </row>
    <row r="849" spans="1:8" x14ac:dyDescent="0.25">
      <c r="A849" s="1">
        <v>42413</v>
      </c>
      <c r="B849" s="6">
        <f>cumulative!B849-cumulative!B848</f>
        <v>1016097.5549999997</v>
      </c>
      <c r="C849" s="6">
        <f>(cumulative!C849-cumulative!C848)/10</f>
        <v>29823.719999999925</v>
      </c>
      <c r="D849" s="6">
        <f>(cumulative!D849-cumulative!D848)/10</f>
        <v>85410.426999999589</v>
      </c>
      <c r="E849" s="6">
        <f>(cumulative!E849-cumulative!E848)/10</f>
        <v>1004.056700000004</v>
      </c>
      <c r="F849" s="6">
        <f>(cumulative!F849-cumulative!F848)/10</f>
        <v>116238.2036999993</v>
      </c>
      <c r="G849">
        <f t="shared" si="26"/>
        <v>114.39669658490551</v>
      </c>
      <c r="H849">
        <f t="shared" si="27"/>
        <v>0.73478791207438543</v>
      </c>
    </row>
    <row r="850" spans="1:8" x14ac:dyDescent="0.25">
      <c r="A850" s="1">
        <v>42414</v>
      </c>
      <c r="B850" s="6">
        <f>cumulative!B850-cumulative!B849</f>
        <v>1041647.0600000098</v>
      </c>
      <c r="C850" s="6">
        <f>(cumulative!C850-cumulative!C849)/10</f>
        <v>30228.055000000073</v>
      </c>
      <c r="D850" s="6">
        <f>(cumulative!D850-cumulative!D849)/10</f>
        <v>83812.500000000742</v>
      </c>
      <c r="E850" s="6">
        <f>(cumulative!E850-cumulative!E849)/10</f>
        <v>926.90499999999304</v>
      </c>
      <c r="F850" s="6">
        <f>(cumulative!F850-cumulative!F849)/10</f>
        <v>114967.46000000015</v>
      </c>
      <c r="G850">
        <f t="shared" si="26"/>
        <v>110.37083904407993</v>
      </c>
      <c r="H850">
        <f t="shared" si="27"/>
        <v>0.72901062613717504</v>
      </c>
    </row>
    <row r="851" spans="1:8" x14ac:dyDescent="0.25">
      <c r="A851" s="1">
        <v>42415</v>
      </c>
      <c r="B851" s="6">
        <f>cumulative!B851-cumulative!B850</f>
        <v>1043936.9499999881</v>
      </c>
      <c r="C851" s="6">
        <f>(cumulative!C851-cumulative!C850)/10</f>
        <v>31353.339999999851</v>
      </c>
      <c r="D851" s="6">
        <f>(cumulative!D851-cumulative!D850)/10</f>
        <v>84186.324999998513</v>
      </c>
      <c r="E851" s="6">
        <f>(cumulative!E851-cumulative!E850)/10</f>
        <v>1205.9755000000121</v>
      </c>
      <c r="F851" s="6">
        <f>(cumulative!F851-cumulative!F850)/10</f>
        <v>116745.64049999937</v>
      </c>
      <c r="G851">
        <f t="shared" si="26"/>
        <v>111.83207999295428</v>
      </c>
      <c r="H851">
        <f t="shared" si="27"/>
        <v>0.72110893939546261</v>
      </c>
    </row>
    <row r="852" spans="1:8" x14ac:dyDescent="0.25">
      <c r="A852" s="1">
        <v>42416</v>
      </c>
      <c r="B852" s="6">
        <f>cumulative!B852-cumulative!B851</f>
        <v>1022057.9799999893</v>
      </c>
      <c r="C852" s="6">
        <f>(cumulative!C852-cumulative!C851)/10</f>
        <v>29613.605000000076</v>
      </c>
      <c r="D852" s="6">
        <f>(cumulative!D852-cumulative!D851)/10</f>
        <v>82574.720000000292</v>
      </c>
      <c r="E852" s="6">
        <f>(cumulative!E852-cumulative!E851)/10</f>
        <v>1180.8369999999995</v>
      </c>
      <c r="F852" s="6">
        <f>(cumulative!F852-cumulative!F851)/10</f>
        <v>113369.16200000048</v>
      </c>
      <c r="G852">
        <f t="shared" si="26"/>
        <v>110.92243710087922</v>
      </c>
      <c r="H852">
        <f t="shared" si="27"/>
        <v>0.72837020705859978</v>
      </c>
    </row>
    <row r="853" spans="1:8" x14ac:dyDescent="0.25">
      <c r="A853" s="1">
        <v>42417</v>
      </c>
      <c r="B853" s="6">
        <f>cumulative!B853-cumulative!B852</f>
        <v>995633.0000000149</v>
      </c>
      <c r="C853" s="6">
        <f>(cumulative!C853-cumulative!C852)/10</f>
        <v>31093.864999999852</v>
      </c>
      <c r="D853" s="6">
        <f>(cumulative!D853-cumulative!D852)/10</f>
        <v>81704.319000001997</v>
      </c>
      <c r="E853" s="6">
        <f>(cumulative!E853-cumulative!E852)/10</f>
        <v>1045.3505999999936</v>
      </c>
      <c r="F853" s="6">
        <f>(cumulative!F853-cumulative!F852)/10</f>
        <v>113843.53460000157</v>
      </c>
      <c r="G853">
        <f t="shared" si="26"/>
        <v>114.34286991290955</v>
      </c>
      <c r="H853">
        <f t="shared" si="27"/>
        <v>0.71768958410397832</v>
      </c>
    </row>
    <row r="854" spans="1:8" x14ac:dyDescent="0.25">
      <c r="A854" s="1">
        <v>42418</v>
      </c>
      <c r="B854" s="6">
        <f>cumulative!B854-cumulative!B853</f>
        <v>962500.4849999994</v>
      </c>
      <c r="C854" s="6">
        <f>(cumulative!C854-cumulative!C853)/10</f>
        <v>30836.055000000073</v>
      </c>
      <c r="D854" s="6">
        <f>(cumulative!D854-cumulative!D853)/10</f>
        <v>78136.42699999809</v>
      </c>
      <c r="E854" s="6">
        <f>(cumulative!E854-cumulative!E853)/10</f>
        <v>1122.0813000000082</v>
      </c>
      <c r="F854" s="6">
        <f>(cumulative!F854-cumulative!F853)/10</f>
        <v>110094.56329999864</v>
      </c>
      <c r="G854">
        <f t="shared" si="26"/>
        <v>114.38390423252484</v>
      </c>
      <c r="H854">
        <f t="shared" si="27"/>
        <v>0.70972103124731734</v>
      </c>
    </row>
    <row r="855" spans="1:8" x14ac:dyDescent="0.25">
      <c r="A855" s="1">
        <v>42419</v>
      </c>
      <c r="B855" s="6">
        <f>cumulative!B855-cumulative!B854</f>
        <v>1011975.1669999957</v>
      </c>
      <c r="C855" s="6">
        <f>(cumulative!C855-cumulative!C854)/10</f>
        <v>30399.340000000222</v>
      </c>
      <c r="D855" s="6">
        <f>(cumulative!D855-cumulative!D854)/10</f>
        <v>82105.181000000986</v>
      </c>
      <c r="E855" s="6">
        <f>(cumulative!E855-cumulative!E854)/10</f>
        <v>724.21509999998375</v>
      </c>
      <c r="F855" s="6">
        <f>(cumulative!F855-cumulative!F854)/10</f>
        <v>113228.73610000014</v>
      </c>
      <c r="G855">
        <f t="shared" si="26"/>
        <v>111.88884845432241</v>
      </c>
      <c r="H855">
        <f t="shared" si="27"/>
        <v>0.72512671100989956</v>
      </c>
    </row>
    <row r="856" spans="1:8" x14ac:dyDescent="0.25">
      <c r="A856" s="1">
        <v>42420</v>
      </c>
      <c r="B856" s="6">
        <f>cumulative!B856-cumulative!B855</f>
        <v>1035036.7399999946</v>
      </c>
      <c r="C856" s="6">
        <f>(cumulative!C856-cumulative!C855)/10</f>
        <v>31973.009999999776</v>
      </c>
      <c r="D856" s="6">
        <f>(cumulative!D856-cumulative!D855)/10</f>
        <v>82327.301999999589</v>
      </c>
      <c r="E856" s="6">
        <f>(cumulative!E856-cumulative!E855)/10</f>
        <v>897.88290000001439</v>
      </c>
      <c r="F856" s="6">
        <f>(cumulative!F856-cumulative!F855)/10</f>
        <v>115198.19490000009</v>
      </c>
      <c r="G856">
        <f t="shared" si="26"/>
        <v>111.29865293477475</v>
      </c>
      <c r="H856">
        <f t="shared" si="27"/>
        <v>0.71465791691844927</v>
      </c>
    </row>
    <row r="857" spans="1:8" x14ac:dyDescent="0.25">
      <c r="A857" s="1">
        <v>42421</v>
      </c>
      <c r="B857" s="6">
        <f>cumulative!B857-cumulative!B856</f>
        <v>1018450.0100000203</v>
      </c>
      <c r="C857" s="6">
        <f>(cumulative!C857-cumulative!C856)/10</f>
        <v>32145.914999999852</v>
      </c>
      <c r="D857" s="6">
        <f>(cumulative!D857-cumulative!D856)/10</f>
        <v>81256.740999999645</v>
      </c>
      <c r="E857" s="6">
        <f>(cumulative!E857-cumulative!E856)/10</f>
        <v>1074.2066999999922</v>
      </c>
      <c r="F857" s="6">
        <f>(cumulative!F857-cumulative!F856)/10</f>
        <v>114476.86269999892</v>
      </c>
      <c r="G857">
        <f t="shared" si="26"/>
        <v>112.40302575086295</v>
      </c>
      <c r="H857">
        <f t="shared" si="27"/>
        <v>0.70980929319266195</v>
      </c>
    </row>
    <row r="858" spans="1:8" x14ac:dyDescent="0.25">
      <c r="A858" s="1">
        <v>42422</v>
      </c>
      <c r="B858" s="6">
        <f>cumulative!B858-cumulative!B857</f>
        <v>1033068.5399999917</v>
      </c>
      <c r="C858" s="6">
        <f>(cumulative!C858-cumulative!C857)/10</f>
        <v>30623.980000000076</v>
      </c>
      <c r="D858" s="6">
        <f>(cumulative!D858-cumulative!D857)/10</f>
        <v>84608.487000000474</v>
      </c>
      <c r="E858" s="6">
        <f>(cumulative!E858-cumulative!E857)/10</f>
        <v>1295.2469000000042</v>
      </c>
      <c r="F858" s="6">
        <f>(cumulative!F858-cumulative!F857)/10</f>
        <v>116527.71390000134</v>
      </c>
      <c r="G858">
        <f t="shared" si="26"/>
        <v>112.79765996939786</v>
      </c>
      <c r="H858">
        <f t="shared" si="27"/>
        <v>0.72608038181035228</v>
      </c>
    </row>
    <row r="859" spans="1:8" x14ac:dyDescent="0.25">
      <c r="A859" s="1">
        <v>42423</v>
      </c>
      <c r="B859" s="6">
        <f>cumulative!B859-cumulative!B858</f>
        <v>1028481.25</v>
      </c>
      <c r="C859" s="6">
        <f>(cumulative!C859-cumulative!C858)/10</f>
        <v>31653.994999999926</v>
      </c>
      <c r="D859" s="6">
        <f>(cumulative!D859-cumulative!D858)/10</f>
        <v>83432.766000000382</v>
      </c>
      <c r="E859" s="6">
        <f>(cumulative!E859-cumulative!E858)/10</f>
        <v>1144.6116000000038</v>
      </c>
      <c r="F859" s="6">
        <f>(cumulative!F859-cumulative!F858)/10</f>
        <v>116231.37260000109</v>
      </c>
      <c r="G859">
        <f t="shared" si="26"/>
        <v>113.01263158662455</v>
      </c>
      <c r="H859">
        <f t="shared" si="27"/>
        <v>0.71781623268896677</v>
      </c>
    </row>
    <row r="860" spans="1:8" x14ac:dyDescent="0.25">
      <c r="A860" s="1">
        <v>42424</v>
      </c>
      <c r="B860" s="6">
        <f>cumulative!B860-cumulative!B859</f>
        <v>984262.69499999285</v>
      </c>
      <c r="C860" s="6">
        <f>(cumulative!C860-cumulative!C859)/10</f>
        <v>31257.170000000297</v>
      </c>
      <c r="D860" s="6">
        <f>(cumulative!D860-cumulative!D859)/10</f>
        <v>81182.316999998686</v>
      </c>
      <c r="E860" s="6">
        <f>(cumulative!E860-cumulative!E859)/10</f>
        <v>1191.2623000000021</v>
      </c>
      <c r="F860" s="6">
        <f>(cumulative!F860-cumulative!F859)/10</f>
        <v>113630.74929999709</v>
      </c>
      <c r="G860">
        <f t="shared" si="26"/>
        <v>115.44758312718325</v>
      </c>
      <c r="H860">
        <f t="shared" si="27"/>
        <v>0.71443968732150887</v>
      </c>
    </row>
    <row r="861" spans="1:8" x14ac:dyDescent="0.25">
      <c r="A861" s="1">
        <v>42425</v>
      </c>
      <c r="B861" s="6">
        <f>cumulative!B861-cumulative!B860</f>
        <v>971448.34000000358</v>
      </c>
      <c r="C861" s="6">
        <f>(cumulative!C861-cumulative!C860)/10</f>
        <v>30393.974999999627</v>
      </c>
      <c r="D861" s="6">
        <f>(cumulative!D861-cumulative!D860)/10</f>
        <v>78700.66500000059</v>
      </c>
      <c r="E861" s="6">
        <f>(cumulative!E861-cumulative!E860)/10</f>
        <v>1196.0601000000024</v>
      </c>
      <c r="F861" s="6">
        <f>(cumulative!F861-cumulative!F860)/10</f>
        <v>110290.70010000021</v>
      </c>
      <c r="G861">
        <f t="shared" si="26"/>
        <v>113.53223383962938</v>
      </c>
      <c r="H861">
        <f t="shared" si="27"/>
        <v>0.71357480665770512</v>
      </c>
    </row>
    <row r="862" spans="1:8" x14ac:dyDescent="0.25">
      <c r="A862" s="1">
        <v>42426</v>
      </c>
      <c r="B862" s="6">
        <f>cumulative!B862-cumulative!B861</f>
        <v>983161.42000000179</v>
      </c>
      <c r="C862" s="6">
        <f>(cumulative!C862-cumulative!C861)/10</f>
        <v>30225.090000000222</v>
      </c>
      <c r="D862" s="6">
        <f>(cumulative!D862-cumulative!D861)/10</f>
        <v>79525.417000000176</v>
      </c>
      <c r="E862" s="6">
        <f>(cumulative!E862-cumulative!E861)/10</f>
        <v>1289.8464000000035</v>
      </c>
      <c r="F862" s="6">
        <f>(cumulative!F862-cumulative!F861)/10</f>
        <v>111040.35340000092</v>
      </c>
      <c r="G862">
        <f t="shared" si="26"/>
        <v>112.94213863680771</v>
      </c>
      <c r="H862">
        <f t="shared" si="27"/>
        <v>0.7161848333958879</v>
      </c>
    </row>
    <row r="863" spans="1:8" x14ac:dyDescent="0.25">
      <c r="A863" s="1">
        <v>42427</v>
      </c>
      <c r="B863" s="6">
        <f>cumulative!B863-cumulative!B862</f>
        <v>966103.98999999464</v>
      </c>
      <c r="C863" s="6">
        <f>(cumulative!C863-cumulative!C862)/10</f>
        <v>32970.540000000226</v>
      </c>
      <c r="D863" s="6">
        <f>(cumulative!D863-cumulative!D862)/10</f>
        <v>78133.90400000065</v>
      </c>
      <c r="E863" s="6">
        <f>(cumulative!E863-cumulative!E862)/10</f>
        <v>1190.1834999999962</v>
      </c>
      <c r="F863" s="6">
        <f>(cumulative!F863-cumulative!F862)/10</f>
        <v>112294.6275000006</v>
      </c>
      <c r="G863">
        <f t="shared" si="26"/>
        <v>116.23451374008012</v>
      </c>
      <c r="H863">
        <f t="shared" si="27"/>
        <v>0.69579378586032736</v>
      </c>
    </row>
    <row r="864" spans="1:8" x14ac:dyDescent="0.25">
      <c r="A864" s="1">
        <v>42428</v>
      </c>
      <c r="B864" s="6">
        <f>cumulative!B864-cumulative!B863</f>
        <v>931671.78999999166</v>
      </c>
      <c r="C864" s="6">
        <f>(cumulative!C864-cumulative!C863)/10</f>
        <v>31327.069999999552</v>
      </c>
      <c r="D864" s="6">
        <f>(cumulative!D864-cumulative!D863)/10</f>
        <v>76726.291999999434</v>
      </c>
      <c r="E864" s="6">
        <f>(cumulative!E864-cumulative!E863)/10</f>
        <v>1311.6820000000066</v>
      </c>
      <c r="F864" s="6">
        <f>(cumulative!F864-cumulative!F863)/10</f>
        <v>109365.04399999976</v>
      </c>
      <c r="G864">
        <f t="shared" si="26"/>
        <v>117.38580600363647</v>
      </c>
      <c r="H864">
        <f t="shared" si="27"/>
        <v>0.70156138738443341</v>
      </c>
    </row>
    <row r="865" spans="1:8" x14ac:dyDescent="0.25">
      <c r="A865" s="1">
        <v>42429</v>
      </c>
      <c r="B865" s="6">
        <f>cumulative!B865-cumulative!B864</f>
        <v>907185.08000001311</v>
      </c>
      <c r="C865" s="6">
        <f>(cumulative!C865-cumulative!C864)/10</f>
        <v>28140.900000000373</v>
      </c>
      <c r="D865" s="6">
        <f>(cumulative!D865-cumulative!D864)/10</f>
        <v>78340.346999999878</v>
      </c>
      <c r="E865" s="6">
        <f>(cumulative!E865-cumulative!E864)/10</f>
        <v>1210.63679999999</v>
      </c>
      <c r="F865" s="6">
        <f>(cumulative!F865-cumulative!F864)/10</f>
        <v>107691.88379999995</v>
      </c>
      <c r="G865">
        <f t="shared" si="26"/>
        <v>118.70993711668891</v>
      </c>
      <c r="H865">
        <f t="shared" si="27"/>
        <v>0.72744894262867299</v>
      </c>
    </row>
    <row r="866" spans="1:8" x14ac:dyDescent="0.25">
      <c r="A866" s="1">
        <v>42430</v>
      </c>
      <c r="B866" s="6">
        <f>cumulative!B866-cumulative!B865</f>
        <v>855239.58499999344</v>
      </c>
      <c r="C866" s="6">
        <f>(cumulative!C866-cumulative!C865)/10</f>
        <v>26752.709999999777</v>
      </c>
      <c r="D866" s="6">
        <f>(cumulative!D866-cumulative!D865)/10</f>
        <v>74248.067000000185</v>
      </c>
      <c r="E866" s="6">
        <f>(cumulative!E866-cumulative!E865)/10</f>
        <v>1216.7233000000008</v>
      </c>
      <c r="F866" s="6">
        <f>(cumulative!F866-cumulative!F865)/10</f>
        <v>102217.50029999911</v>
      </c>
      <c r="G866">
        <f t="shared" si="26"/>
        <v>119.51914070955907</v>
      </c>
      <c r="H866">
        <f t="shared" si="27"/>
        <v>0.72637333902794365</v>
      </c>
    </row>
    <row r="867" spans="1:8" x14ac:dyDescent="0.25">
      <c r="A867" s="1">
        <v>42431</v>
      </c>
      <c r="B867" s="6">
        <f>cumulative!B867-cumulative!B866</f>
        <v>867320.28500001132</v>
      </c>
      <c r="C867" s="6">
        <f>(cumulative!C867-cumulative!C866)/10</f>
        <v>25908.31000000015</v>
      </c>
      <c r="D867" s="6">
        <f>(cumulative!D867-cumulative!D866)/10</f>
        <v>71944.7</v>
      </c>
      <c r="E867" s="6">
        <f>(cumulative!E867-cumulative!E866)/10</f>
        <v>1441.1014000000082</v>
      </c>
      <c r="F867" s="6">
        <f>(cumulative!F867-cumulative!F866)/10</f>
        <v>99294.111400000751</v>
      </c>
      <c r="G867">
        <f t="shared" si="26"/>
        <v>114.48378772785125</v>
      </c>
      <c r="H867">
        <f t="shared" si="27"/>
        <v>0.72456159771826567</v>
      </c>
    </row>
    <row r="868" spans="1:8" x14ac:dyDescent="0.25">
      <c r="A868" s="1">
        <v>42432</v>
      </c>
      <c r="B868" s="6">
        <f>cumulative!B868-cumulative!B867</f>
        <v>902756.78499998152</v>
      </c>
      <c r="C868" s="6">
        <f>(cumulative!C868-cumulative!C867)/10</f>
        <v>25704.844999999925</v>
      </c>
      <c r="D868" s="6">
        <f>(cumulative!D868-cumulative!D867)/10</f>
        <v>76138.421999999133</v>
      </c>
      <c r="E868" s="6">
        <f>(cumulative!E868-cumulative!E867)/10</f>
        <v>1178.4898999999975</v>
      </c>
      <c r="F868" s="6">
        <f>(cumulative!F868-cumulative!F867)/10</f>
        <v>103021.75689999908</v>
      </c>
      <c r="G868">
        <f t="shared" si="26"/>
        <v>114.11906131505972</v>
      </c>
      <c r="H868">
        <f t="shared" si="27"/>
        <v>0.73905186914939724</v>
      </c>
    </row>
    <row r="869" spans="1:8" x14ac:dyDescent="0.25">
      <c r="A869" s="1">
        <v>42433</v>
      </c>
      <c r="B869" s="6">
        <f>cumulative!B869-cumulative!B868</f>
        <v>860152.22500002384</v>
      </c>
      <c r="C869" s="6">
        <f>(cumulative!C869-cumulative!C868)/10</f>
        <v>28075.924999999999</v>
      </c>
      <c r="D869" s="6">
        <f>(cumulative!D869-cumulative!D868)/10</f>
        <v>70781.738000001016</v>
      </c>
      <c r="E869" s="6">
        <f>(cumulative!E869-cumulative!E868)/10</f>
        <v>1512.8761999999872</v>
      </c>
      <c r="F869" s="6">
        <f>(cumulative!F869-cumulative!F868)/10</f>
        <v>100370.53920000046</v>
      </c>
      <c r="G869">
        <f t="shared" si="26"/>
        <v>116.68927462228872</v>
      </c>
      <c r="H869">
        <f t="shared" si="27"/>
        <v>0.70520432154857537</v>
      </c>
    </row>
    <row r="870" spans="1:8" x14ac:dyDescent="0.25">
      <c r="A870" s="1">
        <v>42434</v>
      </c>
      <c r="B870" s="6">
        <f>cumulative!B870-cumulative!B869</f>
        <v>809920.86499999464</v>
      </c>
      <c r="C870" s="6">
        <f>(cumulative!C870-cumulative!C869)/10</f>
        <v>28944.183000000194</v>
      </c>
      <c r="D870" s="6">
        <f>(cumulative!D870-cumulative!D869)/10</f>
        <v>66484.226999998835</v>
      </c>
      <c r="E870" s="6">
        <f>(cumulative!E870-cumulative!E869)/10</f>
        <v>1167.0508000000148</v>
      </c>
      <c r="F870" s="6">
        <f>(cumulative!F870-cumulative!F869)/10</f>
        <v>96595.460799999535</v>
      </c>
      <c r="G870">
        <f t="shared" si="26"/>
        <v>119.26530723467678</v>
      </c>
      <c r="H870">
        <f t="shared" si="27"/>
        <v>0.68827485732123717</v>
      </c>
    </row>
    <row r="871" spans="1:8" x14ac:dyDescent="0.25">
      <c r="A871" s="1">
        <v>42435</v>
      </c>
      <c r="B871" s="6">
        <f>cumulative!B871-cumulative!B870</f>
        <v>819501.29999998212</v>
      </c>
      <c r="C871" s="6">
        <f>(cumulative!C871-cumulative!C870)/10</f>
        <v>29822.304999999702</v>
      </c>
      <c r="D871" s="6">
        <f>(cumulative!D871-cumulative!D870)/10</f>
        <v>64322.422000000624</v>
      </c>
      <c r="E871" s="6">
        <f>(cumulative!E871-cumulative!E870)/10</f>
        <v>991.95189999998547</v>
      </c>
      <c r="F871" s="6">
        <f>(cumulative!F871-cumulative!F870)/10</f>
        <v>95136.678900001949</v>
      </c>
      <c r="G871">
        <f t="shared" si="26"/>
        <v>116.09094323584846</v>
      </c>
      <c r="H871">
        <f t="shared" si="27"/>
        <v>0.67610539640142209</v>
      </c>
    </row>
    <row r="872" spans="1:8" x14ac:dyDescent="0.25">
      <c r="A872" s="1">
        <v>42436</v>
      </c>
      <c r="B872" s="6">
        <f>cumulative!B872-cumulative!B871</f>
        <v>806565.80500000715</v>
      </c>
      <c r="C872" s="6">
        <f>(cumulative!C872-cumulative!C871)/10</f>
        <v>31805.390000000225</v>
      </c>
      <c r="D872" s="6">
        <f>(cumulative!D872-cumulative!D871)/10</f>
        <v>65384.030000001192</v>
      </c>
      <c r="E872" s="6">
        <f>(cumulative!E872-cumulative!E871)/10</f>
        <v>1517.3442000000039</v>
      </c>
      <c r="F872" s="6">
        <f>(cumulative!F872-cumulative!F871)/10</f>
        <v>98706.764199998972</v>
      </c>
      <c r="G872">
        <f t="shared" si="26"/>
        <v>122.37905895353212</v>
      </c>
      <c r="H872">
        <f t="shared" si="27"/>
        <v>0.66240678164183886</v>
      </c>
    </row>
    <row r="873" spans="1:8" x14ac:dyDescent="0.25">
      <c r="A873" s="1">
        <v>42437</v>
      </c>
      <c r="B873" s="6">
        <f>cumulative!B873-cumulative!B872</f>
        <v>745787.60500001907</v>
      </c>
      <c r="C873" s="6">
        <f>(cumulative!C873-cumulative!C872)/10</f>
        <v>30361.789999999852</v>
      </c>
      <c r="D873" s="6">
        <f>(cumulative!D873-cumulative!D872)/10</f>
        <v>59897.348999997972</v>
      </c>
      <c r="E873" s="6">
        <f>(cumulative!E873-cumulative!E872)/10</f>
        <v>847.495299999998</v>
      </c>
      <c r="F873" s="6">
        <f>(cumulative!F873-cumulative!F872)/10</f>
        <v>91106.634300000966</v>
      </c>
      <c r="G873">
        <f t="shared" si="26"/>
        <v>122.16163648898218</v>
      </c>
      <c r="H873">
        <f t="shared" si="27"/>
        <v>0.65744223195387363</v>
      </c>
    </row>
    <row r="874" spans="1:8" x14ac:dyDescent="0.25">
      <c r="A874" s="1">
        <v>42438</v>
      </c>
      <c r="B874" s="6">
        <f>cumulative!B874-cumulative!B873</f>
        <v>761267.86999997497</v>
      </c>
      <c r="C874" s="6">
        <f>(cumulative!C874-cumulative!C873)/10</f>
        <v>30873.25</v>
      </c>
      <c r="D874" s="6">
        <f>(cumulative!D874-cumulative!D873)/10</f>
        <v>57501.752000001819</v>
      </c>
      <c r="E874" s="6">
        <f>(cumulative!E874-cumulative!E873)/10</f>
        <v>1008.055700000003</v>
      </c>
      <c r="F874" s="6">
        <f>(cumulative!F874-cumulative!F873)/10</f>
        <v>89383.05769999772</v>
      </c>
      <c r="G874">
        <f t="shared" si="26"/>
        <v>117.41341152359506</v>
      </c>
      <c r="H874">
        <f t="shared" si="27"/>
        <v>0.64331824710001262</v>
      </c>
    </row>
    <row r="875" spans="1:8" x14ac:dyDescent="0.25">
      <c r="A875" s="1">
        <v>42439</v>
      </c>
      <c r="B875" s="6">
        <f>cumulative!B875-cumulative!B874</f>
        <v>718327.24000000954</v>
      </c>
      <c r="C875" s="6">
        <f>(cumulative!C875-cumulative!C874)/10</f>
        <v>30446.890000000225</v>
      </c>
      <c r="D875" s="6">
        <f>(cumulative!D875-cumulative!D874)/10</f>
        <v>58713.871999999137</v>
      </c>
      <c r="E875" s="6">
        <f>(cumulative!E875-cumulative!E874)/10</f>
        <v>533.51019999999551</v>
      </c>
      <c r="F875" s="6">
        <f>(cumulative!F875-cumulative!F874)/10</f>
        <v>89694.272200001782</v>
      </c>
      <c r="G875">
        <f t="shared" si="26"/>
        <v>124.86547523939171</v>
      </c>
      <c r="H875">
        <f t="shared" si="27"/>
        <v>0.65460001580789873</v>
      </c>
    </row>
    <row r="876" spans="1:8" x14ac:dyDescent="0.25">
      <c r="A876" s="1">
        <v>42440</v>
      </c>
      <c r="B876" s="6">
        <f>cumulative!B876-cumulative!B875</f>
        <v>671544.53000000119</v>
      </c>
      <c r="C876" s="6">
        <f>(cumulative!C876-cumulative!C875)/10</f>
        <v>29739.429999999702</v>
      </c>
      <c r="D876" s="6">
        <f>(cumulative!D876-cumulative!D875)/10</f>
        <v>51782.669000001253</v>
      </c>
      <c r="E876" s="6">
        <f>(cumulative!E876-cumulative!E875)/10</f>
        <v>1305.5465000000083</v>
      </c>
      <c r="F876" s="6">
        <f>(cumulative!F876-cumulative!F875)/10</f>
        <v>82827.645499999824</v>
      </c>
      <c r="G876">
        <f t="shared" si="26"/>
        <v>123.33902191117494</v>
      </c>
      <c r="H876">
        <f t="shared" si="27"/>
        <v>0.62518581431849785</v>
      </c>
    </row>
    <row r="877" spans="1:8" x14ac:dyDescent="0.25">
      <c r="A877" s="1">
        <v>42441</v>
      </c>
      <c r="B877" s="6">
        <f>cumulative!B877-cumulative!B876</f>
        <v>635769.76000000536</v>
      </c>
      <c r="C877" s="6">
        <f>(cumulative!C877-cumulative!C876)/10</f>
        <v>28913.820000000298</v>
      </c>
      <c r="D877" s="6">
        <f>(cumulative!D877-cumulative!D876)/10</f>
        <v>48790.132999998328</v>
      </c>
      <c r="E877" s="6">
        <f>(cumulative!E877-cumulative!E876)/10</f>
        <v>1419.2858999999939</v>
      </c>
      <c r="F877" s="6">
        <f>(cumulative!F877-cumulative!F876)/10</f>
        <v>79123.23890000135</v>
      </c>
      <c r="G877">
        <f t="shared" si="26"/>
        <v>124.45266176233466</v>
      </c>
      <c r="H877">
        <f t="shared" si="27"/>
        <v>0.61663467874035038</v>
      </c>
    </row>
    <row r="878" spans="1:8" x14ac:dyDescent="0.25">
      <c r="A878" s="1">
        <v>42442</v>
      </c>
      <c r="B878" s="6">
        <f>cumulative!B878-cumulative!B877</f>
        <v>621555.02999998629</v>
      </c>
      <c r="C878" s="6">
        <f>(cumulative!C878-cumulative!C877)/10</f>
        <v>28532.75</v>
      </c>
      <c r="D878" s="6">
        <f>(cumulative!D878-cumulative!D877)/10</f>
        <v>43873.07000000104</v>
      </c>
      <c r="E878" s="6">
        <f>(cumulative!E878-cumulative!E877)/10</f>
        <v>1491.6072999999858</v>
      </c>
      <c r="F878" s="6">
        <f>(cumulative!F878-cumulative!F877)/10</f>
        <v>73897.427300000185</v>
      </c>
      <c r="G878">
        <f t="shared" si="26"/>
        <v>118.89120630236364</v>
      </c>
      <c r="H878">
        <f t="shared" si="27"/>
        <v>0.59370226546440175</v>
      </c>
    </row>
    <row r="879" spans="1:8" x14ac:dyDescent="0.25">
      <c r="A879" s="1">
        <v>42443</v>
      </c>
      <c r="B879" s="6">
        <f>cumulative!B879-cumulative!B878</f>
        <v>576721.61000001431</v>
      </c>
      <c r="C879" s="6">
        <f>(cumulative!C879-cumulative!C878)/10</f>
        <v>28706.239999999852</v>
      </c>
      <c r="D879" s="6">
        <f>(cumulative!D879-cumulative!D878)/10</f>
        <v>40055.625999999793</v>
      </c>
      <c r="E879" s="6">
        <f>(cumulative!E879-cumulative!E878)/10</f>
        <v>1599.0147000000113</v>
      </c>
      <c r="F879" s="6">
        <f>(cumulative!F879-cumulative!F878)/10</f>
        <v>70360.880699998146</v>
      </c>
      <c r="G879">
        <f t="shared" si="26"/>
        <v>122.0014639298784</v>
      </c>
      <c r="H879">
        <f t="shared" si="27"/>
        <v>0.56928829772309608</v>
      </c>
    </row>
    <row r="880" spans="1:8" x14ac:dyDescent="0.25">
      <c r="A880" s="1">
        <v>42444</v>
      </c>
      <c r="B880" s="6">
        <f>cumulative!B880-cumulative!B879</f>
        <v>549746.07999998331</v>
      </c>
      <c r="C880" s="6">
        <f>(cumulative!C880-cumulative!C879)/10</f>
        <v>28038.724999999999</v>
      </c>
      <c r="D880" s="6">
        <f>(cumulative!D880-cumulative!D879)/10</f>
        <v>38067.871999999137</v>
      </c>
      <c r="E880" s="6">
        <f>(cumulative!E880-cumulative!E879)/10</f>
        <v>1687.7035000000149</v>
      </c>
      <c r="F880" s="6">
        <f>(cumulative!F880-cumulative!F879)/10</f>
        <v>67794.300499999517</v>
      </c>
      <c r="G880">
        <f t="shared" si="26"/>
        <v>123.31929770195283</v>
      </c>
      <c r="H880">
        <f t="shared" si="27"/>
        <v>0.56152024166101411</v>
      </c>
    </row>
    <row r="881" spans="1:8" x14ac:dyDescent="0.25">
      <c r="A881" s="1">
        <v>42445</v>
      </c>
      <c r="B881" s="6">
        <f>cumulative!B881-cumulative!B880</f>
        <v>481728.59000001848</v>
      </c>
      <c r="C881" s="6">
        <f>(cumulative!C881-cumulative!C880)/10</f>
        <v>28316.275000000001</v>
      </c>
      <c r="D881" s="6">
        <f>(cumulative!D881-cumulative!D880)/10</f>
        <v>32910.402000000329</v>
      </c>
      <c r="E881" s="6">
        <f>(cumulative!E881-cumulative!E880)/10</f>
        <v>1561.884899999993</v>
      </c>
      <c r="F881" s="6">
        <f>(cumulative!F881-cumulative!F880)/10</f>
        <v>62788.561899998786</v>
      </c>
      <c r="G881">
        <f t="shared" si="26"/>
        <v>130.3401193190472</v>
      </c>
      <c r="H881">
        <f t="shared" si="27"/>
        <v>0.52414645285897155</v>
      </c>
    </row>
    <row r="882" spans="1:8" x14ac:dyDescent="0.25">
      <c r="A882" s="1">
        <v>42446</v>
      </c>
      <c r="B882" s="6">
        <f>cumulative!B882-cumulative!B881</f>
        <v>441799.57999999821</v>
      </c>
      <c r="C882" s="6">
        <f>(cumulative!C882-cumulative!C881)/10</f>
        <v>23277.474999999999</v>
      </c>
      <c r="D882" s="6">
        <f>(cumulative!D882-cumulative!D881)/10</f>
        <v>33428.548999999461</v>
      </c>
      <c r="E882" s="6">
        <f>(cumulative!E882-cumulative!E881)/10</f>
        <v>1052.6016999999993</v>
      </c>
      <c r="F882" s="6">
        <f>(cumulative!F882-cumulative!F881)/10</f>
        <v>57758.625700001416</v>
      </c>
      <c r="G882">
        <f t="shared" si="26"/>
        <v>130.73490404857708</v>
      </c>
      <c r="H882">
        <f t="shared" si="27"/>
        <v>0.57876288770490325</v>
      </c>
    </row>
    <row r="883" spans="1:8" x14ac:dyDescent="0.25">
      <c r="A883" s="1">
        <v>42447</v>
      </c>
      <c r="B883" s="6">
        <f>cumulative!B883-cumulative!B882</f>
        <v>399692.91999998689</v>
      </c>
      <c r="C883" s="6">
        <f>(cumulative!C883-cumulative!C882)/10</f>
        <v>22598.15</v>
      </c>
      <c r="D883" s="6">
        <f>(cumulative!D883-cumulative!D882)/10</f>
        <v>29791.83100000173</v>
      </c>
      <c r="E883" s="6">
        <f>(cumulative!E883-cumulative!E882)/10</f>
        <v>728.4495000000112</v>
      </c>
      <c r="F883" s="6">
        <f>(cumulative!F883-cumulative!F882)/10</f>
        <v>53118.430499999224</v>
      </c>
      <c r="G883">
        <f t="shared" si="26"/>
        <v>132.89810212300225</v>
      </c>
      <c r="H883">
        <f t="shared" si="27"/>
        <v>0.56085676326604128</v>
      </c>
    </row>
    <row r="884" spans="1:8" x14ac:dyDescent="0.25">
      <c r="A884" s="1">
        <v>42448</v>
      </c>
      <c r="B884" s="6">
        <f>cumulative!B884-cumulative!B883</f>
        <v>367424.87999999523</v>
      </c>
      <c r="C884" s="6">
        <f>(cumulative!C884-cumulative!C883)/10</f>
        <v>21461.45</v>
      </c>
      <c r="D884" s="6">
        <f>(cumulative!D884-cumulative!D883)/10</f>
        <v>27064.226999999584</v>
      </c>
      <c r="E884" s="6">
        <f>(cumulative!E884-cumulative!E883)/10</f>
        <v>766.50200000000189</v>
      </c>
      <c r="F884" s="6">
        <f>(cumulative!F884-cumulative!F883)/10</f>
        <v>49292.179000000659</v>
      </c>
      <c r="G884">
        <f t="shared" si="26"/>
        <v>134.15580077212326</v>
      </c>
      <c r="H884">
        <f t="shared" si="27"/>
        <v>0.54905722467653995</v>
      </c>
    </row>
    <row r="885" spans="1:8" x14ac:dyDescent="0.25">
      <c r="A885" s="1">
        <v>42449</v>
      </c>
      <c r="B885" s="6">
        <f>cumulative!B885-cumulative!B884</f>
        <v>333537.86000001431</v>
      </c>
      <c r="C885" s="6">
        <f>(cumulative!C885-cumulative!C884)/10</f>
        <v>19415.650000000001</v>
      </c>
      <c r="D885" s="6">
        <f>(cumulative!D885-cumulative!D884)/10</f>
        <v>22998.357999999822</v>
      </c>
      <c r="E885" s="6">
        <f>(cumulative!E885-cumulative!E884)/10</f>
        <v>387.6</v>
      </c>
      <c r="F885" s="6">
        <f>(cumulative!F885-cumulative!F884)/10</f>
        <v>42801.607999999818</v>
      </c>
      <c r="G885">
        <f t="shared" si="26"/>
        <v>128.3260856803422</v>
      </c>
      <c r="H885">
        <f t="shared" si="27"/>
        <v>0.53732462574770368</v>
      </c>
    </row>
    <row r="886" spans="1:8" x14ac:dyDescent="0.25">
      <c r="A886" s="1">
        <v>42450</v>
      </c>
      <c r="B886" s="6">
        <f>cumulative!B886-cumulative!B885</f>
        <v>316737.25999999046</v>
      </c>
      <c r="C886" s="6">
        <f>(cumulative!C886-cumulative!C885)/10</f>
        <v>19033.55</v>
      </c>
      <c r="D886" s="6">
        <f>(cumulative!D886-cumulative!D885)/10</f>
        <v>20449.14399999976</v>
      </c>
      <c r="E886" s="6">
        <f>(cumulative!E886-cumulative!E885)/10</f>
        <v>276.08199999998322</v>
      </c>
      <c r="F886" s="6">
        <f>(cumulative!F886-cumulative!F885)/10</f>
        <v>39758.776000000536</v>
      </c>
      <c r="G886">
        <f t="shared" si="26"/>
        <v>125.52604641462685</v>
      </c>
      <c r="H886">
        <f t="shared" si="27"/>
        <v>0.51433032043037452</v>
      </c>
    </row>
    <row r="887" spans="1:8" x14ac:dyDescent="0.25">
      <c r="A887" s="1">
        <v>42451</v>
      </c>
      <c r="B887" s="6">
        <f>cumulative!B887-cumulative!B886</f>
        <v>281620.53000000119</v>
      </c>
      <c r="C887" s="6">
        <f>(cumulative!C887-cumulative!C886)/10</f>
        <v>17713.849999999999</v>
      </c>
      <c r="D887" s="6">
        <f>(cumulative!D887-cumulative!D886)/10</f>
        <v>18302.227999998628</v>
      </c>
      <c r="E887" s="6">
        <f>(cumulative!E887-cumulative!E886)/10</f>
        <v>513.6820000000065</v>
      </c>
      <c r="F887" s="6">
        <f>(cumulative!F887-cumulative!F886)/10</f>
        <v>36529.759999999405</v>
      </c>
      <c r="G887">
        <f t="shared" si="26"/>
        <v>129.71270240844746</v>
      </c>
      <c r="H887">
        <f t="shared" si="27"/>
        <v>0.50102239927114023</v>
      </c>
    </row>
    <row r="888" spans="1:8" x14ac:dyDescent="0.25">
      <c r="A888" s="1">
        <v>42452</v>
      </c>
      <c r="B888" s="6">
        <f>cumulative!B888-cumulative!B887</f>
        <v>262872.55000001192</v>
      </c>
      <c r="C888" s="6">
        <f>(cumulative!C888-cumulative!C887)/10</f>
        <v>16395.650000000001</v>
      </c>
      <c r="D888" s="6">
        <f>(cumulative!D888-cumulative!D887)/10</f>
        <v>16969.980000001193</v>
      </c>
      <c r="E888" s="6">
        <f>(cumulative!E888-cumulative!E887)/10</f>
        <v>353.25200000000189</v>
      </c>
      <c r="F888" s="6">
        <f>(cumulative!F888-cumulative!F887)/10</f>
        <v>33718.882000000776</v>
      </c>
      <c r="G888">
        <f t="shared" si="26"/>
        <v>128.27083695121169</v>
      </c>
      <c r="H888">
        <f t="shared" si="27"/>
        <v>0.50327825222677314</v>
      </c>
    </row>
    <row r="889" spans="1:8" x14ac:dyDescent="0.25">
      <c r="A889" s="1">
        <v>42453</v>
      </c>
      <c r="B889" s="6">
        <f>cumulative!B889-cumulative!B888</f>
        <v>216928.46999999881</v>
      </c>
      <c r="C889" s="6">
        <f>(cumulative!C889-cumulative!C888)/10</f>
        <v>15885.45</v>
      </c>
      <c r="D889" s="6">
        <f>(cumulative!D889-cumulative!D888)/10</f>
        <v>16432.434999999405</v>
      </c>
      <c r="E889" s="6">
        <f>(cumulative!E889-cumulative!E888)/10</f>
        <v>272.50999999998601</v>
      </c>
      <c r="F889" s="6">
        <f>(cumulative!F889-cumulative!F888)/10</f>
        <v>32590.394999998807</v>
      </c>
      <c r="G889">
        <f t="shared" si="26"/>
        <v>150.23567445987604</v>
      </c>
      <c r="H889">
        <f t="shared" si="27"/>
        <v>0.50421097995283604</v>
      </c>
    </row>
    <row r="890" spans="1:8" x14ac:dyDescent="0.25">
      <c r="A890" s="1">
        <v>42454</v>
      </c>
      <c r="B890" s="6">
        <f>cumulative!B890-cumulative!B889</f>
        <v>213850.78000000119</v>
      </c>
      <c r="C890" s="6">
        <f>(cumulative!C890-cumulative!C889)/10</f>
        <v>15103.5</v>
      </c>
      <c r="D890" s="6">
        <f>(cumulative!D890-cumulative!D889)/10</f>
        <v>15792.257000000774</v>
      </c>
      <c r="E890" s="6">
        <f>(cumulative!E890-cumulative!E889)/10</f>
        <v>208.65</v>
      </c>
      <c r="F890" s="6">
        <f>(cumulative!F890-cumulative!F889)/10</f>
        <v>31104.407000002266</v>
      </c>
      <c r="G890">
        <f t="shared" si="26"/>
        <v>145.44911643531105</v>
      </c>
      <c r="H890">
        <f t="shared" si="27"/>
        <v>0.50771766843198851</v>
      </c>
    </row>
    <row r="891" spans="1:8" x14ac:dyDescent="0.25">
      <c r="A891" s="1">
        <v>42455</v>
      </c>
      <c r="B891" s="6">
        <f>cumulative!B891-cumulative!B890</f>
        <v>175475.01999998093</v>
      </c>
      <c r="C891" s="6">
        <f>(cumulative!C891-cumulative!C890)/10</f>
        <v>13934.7</v>
      </c>
      <c r="D891" s="6">
        <f>(cumulative!D891-cumulative!D890)/10</f>
        <v>11400.451000000536</v>
      </c>
      <c r="E891" s="6">
        <f>(cumulative!E891-cumulative!E890)/10</f>
        <v>447.08200000000653</v>
      </c>
      <c r="F891" s="6">
        <f>(cumulative!F891-cumulative!F890)/10</f>
        <v>25782.23299999833</v>
      </c>
      <c r="G891">
        <f t="shared" si="26"/>
        <v>146.92822374376212</v>
      </c>
      <c r="H891">
        <f t="shared" si="27"/>
        <v>0.44218245176828841</v>
      </c>
    </row>
    <row r="892" spans="1:8" x14ac:dyDescent="0.25">
      <c r="A892" s="1">
        <v>42456</v>
      </c>
      <c r="B892" s="6">
        <f>cumulative!B892-cumulative!B891</f>
        <v>160691.07000000775</v>
      </c>
      <c r="C892" s="6">
        <f>(cumulative!C892-cumulative!C891)/10</f>
        <v>13071.85</v>
      </c>
      <c r="D892" s="6">
        <f>(cumulative!D892-cumulative!D891)/10</f>
        <v>9575.895999999344</v>
      </c>
      <c r="E892" s="6">
        <f>(cumulative!E892-cumulative!E891)/10</f>
        <v>346.99000000001399</v>
      </c>
      <c r="F892" s="6">
        <f>(cumulative!F892-cumulative!F891)/10</f>
        <v>22994.735999999939</v>
      </c>
      <c r="G892">
        <f t="shared" si="26"/>
        <v>143.0990284649846</v>
      </c>
      <c r="H892">
        <f t="shared" si="27"/>
        <v>0.41643861447243269</v>
      </c>
    </row>
    <row r="893" spans="1:8" x14ac:dyDescent="0.25">
      <c r="A893" s="1">
        <v>42457</v>
      </c>
      <c r="B893" s="6">
        <f>cumulative!B893-cumulative!B892</f>
        <v>129454.6099999994</v>
      </c>
      <c r="C893" s="6">
        <f>(cumulative!C893-cumulative!C892)/10</f>
        <v>11155.8</v>
      </c>
      <c r="D893" s="6">
        <f>(cumulative!D893-cumulative!D892)/10</f>
        <v>7254.1339999988677</v>
      </c>
      <c r="E893" s="6">
        <f>(cumulative!E893-cumulative!E892)/10</f>
        <v>318.70999999998605</v>
      </c>
      <c r="F893" s="6">
        <f>(cumulative!F893-cumulative!F892)/10</f>
        <v>18728.64399999976</v>
      </c>
      <c r="G893">
        <f t="shared" si="26"/>
        <v>144.67344191141473</v>
      </c>
      <c r="H893">
        <f t="shared" si="27"/>
        <v>0.38732830844555327</v>
      </c>
    </row>
    <row r="894" spans="1:8" x14ac:dyDescent="0.25">
      <c r="A894" s="1">
        <v>42458</v>
      </c>
      <c r="B894" s="6">
        <f>cumulative!B894-cumulative!B893</f>
        <v>110002.59000000358</v>
      </c>
      <c r="C894" s="6">
        <f>(cumulative!C894-cumulative!C893)/10</f>
        <v>10432.85</v>
      </c>
      <c r="D894" s="6">
        <f>(cumulative!D894-cumulative!D893)/10</f>
        <v>5604.1920000001792</v>
      </c>
      <c r="E894" s="6">
        <f>(cumulative!E894-cumulative!E893)/10</f>
        <v>302.04000000001395</v>
      </c>
      <c r="F894" s="6">
        <f>(cumulative!F894-cumulative!F893)/10</f>
        <v>16339.082000000775</v>
      </c>
      <c r="G894">
        <f t="shared" si="26"/>
        <v>148.53361179950622</v>
      </c>
      <c r="H894">
        <f t="shared" si="27"/>
        <v>0.34299307635520243</v>
      </c>
    </row>
    <row r="895" spans="1:8" x14ac:dyDescent="0.25">
      <c r="A895" s="1">
        <v>42459</v>
      </c>
      <c r="B895" s="6">
        <f>cumulative!B895-cumulative!B894</f>
        <v>81713.590000003576</v>
      </c>
      <c r="C895" s="6">
        <f>(cumulative!C895-cumulative!C894)/10</f>
        <v>9331.125</v>
      </c>
      <c r="D895" s="6">
        <f>(cumulative!D895-cumulative!D894)/10</f>
        <v>6281.7519999995829</v>
      </c>
      <c r="E895" s="6">
        <f>(cumulative!E895-cumulative!E894)/10</f>
        <v>84.211999999987896</v>
      </c>
      <c r="F895" s="6">
        <f>(cumulative!F895-cumulative!F894)/10</f>
        <v>15697.08900000155</v>
      </c>
      <c r="G895">
        <f t="shared" si="26"/>
        <v>192.0988785341687</v>
      </c>
      <c r="H895">
        <f t="shared" si="27"/>
        <v>0.40018579241023366</v>
      </c>
    </row>
    <row r="896" spans="1:8" x14ac:dyDescent="0.25">
      <c r="A896" s="1">
        <v>42460</v>
      </c>
      <c r="B896" s="6">
        <f>cumulative!B896-cumulative!B895</f>
        <v>66264.199999988079</v>
      </c>
      <c r="C896" s="6">
        <f>(cumulative!C896-cumulative!C895)/10</f>
        <v>9054.4</v>
      </c>
      <c r="D896" s="6">
        <f>(cumulative!D896-cumulative!D895)/10</f>
        <v>5739.4520000010725</v>
      </c>
      <c r="E896" s="6">
        <f>(cumulative!E896-cumulative!E895)/10</f>
        <v>0.20399999998044221</v>
      </c>
      <c r="F896" s="6">
        <f>(cumulative!F896-cumulative!F895)/10</f>
        <v>14794.056000000239</v>
      </c>
      <c r="G896">
        <f t="shared" si="26"/>
        <v>223.25865248509604</v>
      </c>
      <c r="H896">
        <f t="shared" si="27"/>
        <v>0.38795662257875596</v>
      </c>
    </row>
    <row r="897" spans="1:8" x14ac:dyDescent="0.25">
      <c r="A897" s="1">
        <v>42461</v>
      </c>
      <c r="B897" s="6">
        <f>cumulative!B897-cumulative!B896</f>
        <v>43471.460000008345</v>
      </c>
      <c r="C897" s="6">
        <f>(cumulative!C897-cumulative!C896)/10</f>
        <v>6499.2050000000745</v>
      </c>
      <c r="D897" s="6">
        <f>(cumulative!D897-cumulative!D896)/10</f>
        <v>2659.9099999994041</v>
      </c>
      <c r="E897" s="6">
        <f>(cumulative!E897-cumulative!E896)/10</f>
        <v>14</v>
      </c>
      <c r="F897" s="6">
        <f>(cumulative!F897-cumulative!F896)/10</f>
        <v>9173.1149999991067</v>
      </c>
      <c r="G897">
        <f t="shared" si="26"/>
        <v>211.01465191179099</v>
      </c>
      <c r="H897">
        <f t="shared" si="27"/>
        <v>0.28996802067778099</v>
      </c>
    </row>
    <row r="898" spans="1:8" x14ac:dyDescent="0.25">
      <c r="A898" s="1">
        <v>42462</v>
      </c>
      <c r="B898" s="6">
        <f>cumulative!B898-cumulative!B897</f>
        <v>30363.199999988079</v>
      </c>
      <c r="C898" s="6">
        <f>(cumulative!C898-cumulative!C897)/10</f>
        <v>4080.2</v>
      </c>
      <c r="D898" s="6">
        <f>(cumulative!D898-cumulative!D897)/10</f>
        <v>2125.6790000006558</v>
      </c>
      <c r="E898" s="6">
        <f>(cumulative!E898-cumulative!E897)/10</f>
        <v>2.4</v>
      </c>
      <c r="F898" s="6">
        <f>(cumulative!F898-cumulative!F897)/10</f>
        <v>6208.2789999991655</v>
      </c>
      <c r="G898">
        <f t="shared" si="26"/>
        <v>204.4672168941878</v>
      </c>
      <c r="H898">
        <f t="shared" si="27"/>
        <v>0.34239424484642872</v>
      </c>
    </row>
    <row r="899" spans="1:8" x14ac:dyDescent="0.25">
      <c r="A899" s="1">
        <v>42463</v>
      </c>
      <c r="B899" s="6">
        <f>cumulative!B899-cumulative!B898</f>
        <v>15134.940000012517</v>
      </c>
      <c r="C899" s="6">
        <f>(cumulative!C899-cumulative!C898)/10</f>
        <v>3176.5</v>
      </c>
      <c r="D899" s="6">
        <f>(cumulative!D899-cumulative!D898)/10</f>
        <v>3120.1</v>
      </c>
      <c r="E899" s="6">
        <f>(cumulative!E899-cumulative!E898)/10</f>
        <v>0</v>
      </c>
      <c r="F899" s="6">
        <f>(cumulative!F899-cumulative!F898)/10</f>
        <v>6296.6000000014901</v>
      </c>
      <c r="G899">
        <f t="shared" ref="G899:G962" si="28">IFERROR(F899*1000/B899,"")</f>
        <v>416.03072096726402</v>
      </c>
      <c r="H899">
        <f t="shared" ref="H899:H962" si="29">IFERROR(D899/F899,"")</f>
        <v>0.49552139249742105</v>
      </c>
    </row>
    <row r="900" spans="1:8" x14ac:dyDescent="0.25">
      <c r="A900" s="1">
        <v>42464</v>
      </c>
      <c r="B900" s="6">
        <f>cumulative!B900-cumulative!B899</f>
        <v>16217.089999988675</v>
      </c>
      <c r="C900" s="6">
        <f>(cumulative!C900-cumulative!C899)/10</f>
        <v>709.25</v>
      </c>
      <c r="D900" s="6">
        <f>(cumulative!D900-cumulative!D899)/10</f>
        <v>1908.070000000298</v>
      </c>
      <c r="E900" s="6">
        <f>(cumulative!E900-cumulative!E899)/10</f>
        <v>6.1</v>
      </c>
      <c r="F900" s="6">
        <f>(cumulative!F900-cumulative!F899)/10</f>
        <v>2623.4199999988077</v>
      </c>
      <c r="G900">
        <f t="shared" si="28"/>
        <v>161.76885002183747</v>
      </c>
      <c r="H900">
        <f t="shared" si="29"/>
        <v>0.72732158785141732</v>
      </c>
    </row>
    <row r="901" spans="1:8" x14ac:dyDescent="0.25">
      <c r="A901" s="1">
        <v>42465</v>
      </c>
      <c r="B901" s="6">
        <f>cumulative!B901-cumulative!B900</f>
        <v>17893.680000007153</v>
      </c>
      <c r="C901" s="6">
        <f>(cumulative!C901-cumulative!C900)/10</f>
        <v>673.1</v>
      </c>
      <c r="D901" s="6">
        <f>(cumulative!D901-cumulative!D900)/10</f>
        <v>1609.575</v>
      </c>
      <c r="E901" s="6">
        <f>(cumulative!E901-cumulative!E900)/10</f>
        <v>9.0600000000093139</v>
      </c>
      <c r="F901" s="6">
        <f>(cumulative!F901-cumulative!F900)/10</f>
        <v>2291.7350000008942</v>
      </c>
      <c r="G901">
        <f t="shared" si="28"/>
        <v>128.07510808285261</v>
      </c>
      <c r="H901">
        <f t="shared" si="29"/>
        <v>0.70233905752601067</v>
      </c>
    </row>
    <row r="902" spans="1:8" x14ac:dyDescent="0.25">
      <c r="A902" s="1">
        <v>42466</v>
      </c>
      <c r="B902" s="6">
        <f>cumulative!B902-cumulative!B901</f>
        <v>10764.879999995232</v>
      </c>
      <c r="C902" s="6">
        <f>(cumulative!C902-cumulative!C901)/10</f>
        <v>568.20000000000005</v>
      </c>
      <c r="D902" s="6">
        <f>(cumulative!D902-cumulative!D901)/10</f>
        <v>1419.5799999997021</v>
      </c>
      <c r="E902" s="6">
        <f>(cumulative!E902-cumulative!E901)/10</f>
        <v>11.180000000004657</v>
      </c>
      <c r="F902" s="6">
        <f>(cumulative!F902-cumulative!F901)/10</f>
        <v>1998.9599999994039</v>
      </c>
      <c r="G902">
        <f t="shared" si="28"/>
        <v>185.69273415033788</v>
      </c>
      <c r="H902">
        <f t="shared" si="29"/>
        <v>0.71015928282713281</v>
      </c>
    </row>
    <row r="903" spans="1:8" x14ac:dyDescent="0.25">
      <c r="A903" s="1">
        <v>42467</v>
      </c>
      <c r="B903" s="6">
        <f>cumulative!B903-cumulative!B902</f>
        <v>6325.359999999404</v>
      </c>
      <c r="C903" s="6">
        <f>(cumulative!C903-cumulative!C902)/10</f>
        <v>430.7</v>
      </c>
      <c r="D903" s="6">
        <f>(cumulative!D903-cumulative!D902)/10</f>
        <v>857.15</v>
      </c>
      <c r="E903" s="6">
        <f>(cumulative!E903-cumulative!E902)/10</f>
        <v>0</v>
      </c>
      <c r="F903" s="6">
        <f>(cumulative!F903-cumulative!F902)/10</f>
        <v>1287.8499999999999</v>
      </c>
      <c r="G903">
        <f t="shared" si="28"/>
        <v>203.60105986064372</v>
      </c>
      <c r="H903">
        <f t="shared" si="29"/>
        <v>0.66556664207788174</v>
      </c>
    </row>
    <row r="904" spans="1:8" x14ac:dyDescent="0.25">
      <c r="A904" s="1">
        <v>42468</v>
      </c>
      <c r="B904" s="6">
        <f>cumulative!B904-cumulative!B903</f>
        <v>0</v>
      </c>
      <c r="C904" s="6">
        <f>(cumulative!C904-cumulative!C903)/10</f>
        <v>223.2</v>
      </c>
      <c r="D904" s="6">
        <f>(cumulative!D904-cumulative!D903)/10</f>
        <v>472.970000000298</v>
      </c>
      <c r="E904" s="6">
        <f>(cumulative!E904-cumulative!E903)/10</f>
        <v>0</v>
      </c>
      <c r="F904" s="6">
        <f>(cumulative!F904-cumulative!F903)/10</f>
        <v>696.17000000029805</v>
      </c>
      <c r="G904" t="str">
        <f t="shared" si="28"/>
        <v/>
      </c>
      <c r="H904">
        <f t="shared" si="29"/>
        <v>0.67938865507001955</v>
      </c>
    </row>
    <row r="905" spans="1:8" x14ac:dyDescent="0.25">
      <c r="A905" s="1">
        <v>42469</v>
      </c>
      <c r="B905" s="6">
        <f>cumulative!B905-cumulative!B904</f>
        <v>0</v>
      </c>
      <c r="C905" s="6">
        <f>(cumulative!C905-cumulative!C904)/10</f>
        <v>307.75</v>
      </c>
      <c r="D905" s="6">
        <f>(cumulative!D905-cumulative!D904)/10</f>
        <v>183.75</v>
      </c>
      <c r="E905" s="6">
        <f>(cumulative!E905-cumulative!E904)/10</f>
        <v>0</v>
      </c>
      <c r="F905" s="6">
        <f>(cumulative!F905-cumulative!F904)/10</f>
        <v>491.5</v>
      </c>
      <c r="G905" t="str">
        <f t="shared" si="28"/>
        <v/>
      </c>
      <c r="H905">
        <f t="shared" si="29"/>
        <v>0.3738555442522889</v>
      </c>
    </row>
    <row r="906" spans="1:8" x14ac:dyDescent="0.25">
      <c r="A906" s="1">
        <v>42470</v>
      </c>
      <c r="B906" s="6">
        <f>cumulative!B906-cumulative!B905</f>
        <v>0</v>
      </c>
      <c r="C906" s="6">
        <f>(cumulative!C906-cumulative!C905)/10</f>
        <v>517.9</v>
      </c>
      <c r="D906" s="6">
        <f>(cumulative!D906-cumulative!D905)/10</f>
        <v>519.37999999970202</v>
      </c>
      <c r="E906" s="6">
        <f>(cumulative!E906-cumulative!E905)/10</f>
        <v>0</v>
      </c>
      <c r="F906" s="6">
        <f>(cumulative!F906-cumulative!F905)/10</f>
        <v>1037.2799999997019</v>
      </c>
      <c r="G906" t="str">
        <f t="shared" si="28"/>
        <v/>
      </c>
      <c r="H906">
        <f t="shared" si="29"/>
        <v>0.50071340428799482</v>
      </c>
    </row>
    <row r="907" spans="1:8" x14ac:dyDescent="0.25">
      <c r="A907" s="1">
        <v>42471</v>
      </c>
      <c r="B907" s="6">
        <f>cumulative!B907-cumulative!B906</f>
        <v>0</v>
      </c>
      <c r="C907" s="6">
        <f>(cumulative!C907-cumulative!C906)/10</f>
        <v>0</v>
      </c>
      <c r="D907" s="6">
        <f>(cumulative!D907-cumulative!D906)/10</f>
        <v>0</v>
      </c>
      <c r="E907" s="6">
        <f>(cumulative!E907-cumulative!E906)/10</f>
        <v>0</v>
      </c>
      <c r="F907" s="6">
        <f>(cumulative!F907-cumulative!F906)/10</f>
        <v>0</v>
      </c>
      <c r="G907" t="str">
        <f t="shared" si="28"/>
        <v/>
      </c>
      <c r="H907" t="str">
        <f t="shared" si="29"/>
        <v/>
      </c>
    </row>
    <row r="908" spans="1:8" x14ac:dyDescent="0.25">
      <c r="A908" s="1">
        <v>42472</v>
      </c>
      <c r="B908" s="6">
        <f>cumulative!B908-cumulative!B907</f>
        <v>0</v>
      </c>
      <c r="C908" s="6">
        <f>(cumulative!C908-cumulative!C907)/10</f>
        <v>0</v>
      </c>
      <c r="D908" s="6">
        <f>(cumulative!D908-cumulative!D907)/10</f>
        <v>0</v>
      </c>
      <c r="E908" s="6">
        <f>(cumulative!E908-cumulative!E907)/10</f>
        <v>0</v>
      </c>
      <c r="F908" s="6">
        <f>(cumulative!F908-cumulative!F907)/10</f>
        <v>0</v>
      </c>
      <c r="G908" t="str">
        <f t="shared" si="28"/>
        <v/>
      </c>
      <c r="H908" t="str">
        <f t="shared" si="29"/>
        <v/>
      </c>
    </row>
    <row r="909" spans="1:8" x14ac:dyDescent="0.25">
      <c r="A909" s="1">
        <v>42473</v>
      </c>
      <c r="B909" s="6">
        <f>cumulative!B909-cumulative!B908</f>
        <v>0</v>
      </c>
      <c r="C909" s="6">
        <f>(cumulative!C909-cumulative!C908)/10</f>
        <v>0</v>
      </c>
      <c r="D909" s="6">
        <f>(cumulative!D909-cumulative!D908)/10</f>
        <v>0</v>
      </c>
      <c r="E909" s="6">
        <f>(cumulative!E909-cumulative!E908)/10</f>
        <v>0</v>
      </c>
      <c r="F909" s="6">
        <f>(cumulative!F909-cumulative!F908)/10</f>
        <v>0</v>
      </c>
      <c r="G909" t="str">
        <f t="shared" si="28"/>
        <v/>
      </c>
      <c r="H909" t="str">
        <f t="shared" si="29"/>
        <v/>
      </c>
    </row>
    <row r="910" spans="1:8" x14ac:dyDescent="0.25">
      <c r="A910" s="1">
        <v>42474</v>
      </c>
      <c r="B910" s="6">
        <f>cumulative!B910-cumulative!B909</f>
        <v>0</v>
      </c>
      <c r="C910" s="6">
        <f>(cumulative!C910-cumulative!C909)/10</f>
        <v>0</v>
      </c>
      <c r="D910" s="6">
        <f>(cumulative!D910-cumulative!D909)/10</f>
        <v>0</v>
      </c>
      <c r="E910" s="6">
        <f>(cumulative!E910-cumulative!E909)/10</f>
        <v>0</v>
      </c>
      <c r="F910" s="6">
        <f>(cumulative!F910-cumulative!F909)/10</f>
        <v>0</v>
      </c>
      <c r="G910" t="str">
        <f t="shared" si="28"/>
        <v/>
      </c>
      <c r="H910" t="str">
        <f t="shared" si="29"/>
        <v/>
      </c>
    </row>
    <row r="911" spans="1:8" x14ac:dyDescent="0.25">
      <c r="A911" s="1">
        <v>42475</v>
      </c>
      <c r="B911" s="6">
        <f>cumulative!B911-cumulative!B910</f>
        <v>0</v>
      </c>
      <c r="C911" s="6">
        <f>(cumulative!C911-cumulative!C910)/10</f>
        <v>0</v>
      </c>
      <c r="D911" s="6">
        <f>(cumulative!D911-cumulative!D910)/10</f>
        <v>0</v>
      </c>
      <c r="E911" s="6">
        <f>(cumulative!E911-cumulative!E910)/10</f>
        <v>0</v>
      </c>
      <c r="F911" s="6">
        <f>(cumulative!F911-cumulative!F910)/10</f>
        <v>0</v>
      </c>
      <c r="G911" t="str">
        <f t="shared" si="28"/>
        <v/>
      </c>
      <c r="H911" t="str">
        <f t="shared" si="29"/>
        <v/>
      </c>
    </row>
    <row r="912" spans="1:8" x14ac:dyDescent="0.25">
      <c r="A912" s="1">
        <v>42476</v>
      </c>
      <c r="B912" s="6">
        <f>cumulative!B912-cumulative!B911</f>
        <v>0</v>
      </c>
      <c r="C912" s="6">
        <f>(cumulative!C912-cumulative!C911)/10</f>
        <v>0</v>
      </c>
      <c r="D912" s="6">
        <f>(cumulative!D912-cumulative!D911)/10</f>
        <v>0</v>
      </c>
      <c r="E912" s="6">
        <f>(cumulative!E912-cumulative!E911)/10</f>
        <v>0</v>
      </c>
      <c r="F912" s="6">
        <f>(cumulative!F912-cumulative!F911)/10</f>
        <v>0</v>
      </c>
      <c r="G912" t="str">
        <f t="shared" si="28"/>
        <v/>
      </c>
      <c r="H912" t="str">
        <f t="shared" si="29"/>
        <v/>
      </c>
    </row>
    <row r="913" spans="1:8" x14ac:dyDescent="0.25">
      <c r="A913" s="1">
        <v>42477</v>
      </c>
      <c r="B913" s="6">
        <f>cumulative!B913-cumulative!B912</f>
        <v>0</v>
      </c>
      <c r="C913" s="6">
        <f>(cumulative!C913-cumulative!C912)/10</f>
        <v>0</v>
      </c>
      <c r="D913" s="6">
        <f>(cumulative!D913-cumulative!D912)/10</f>
        <v>0</v>
      </c>
      <c r="E913" s="6">
        <f>(cumulative!E913-cumulative!E912)/10</f>
        <v>0</v>
      </c>
      <c r="F913" s="6">
        <f>(cumulative!F913-cumulative!F912)/10</f>
        <v>0</v>
      </c>
      <c r="G913" t="str">
        <f t="shared" si="28"/>
        <v/>
      </c>
      <c r="H913" t="str">
        <f t="shared" si="29"/>
        <v/>
      </c>
    </row>
    <row r="914" spans="1:8" x14ac:dyDescent="0.25">
      <c r="A914" s="1">
        <v>42478</v>
      </c>
      <c r="B914" s="6">
        <f>cumulative!B914-cumulative!B913</f>
        <v>0</v>
      </c>
      <c r="C914" s="6">
        <f>(cumulative!C914-cumulative!C913)/10</f>
        <v>0</v>
      </c>
      <c r="D914" s="6">
        <f>(cumulative!D914-cumulative!D913)/10</f>
        <v>0</v>
      </c>
      <c r="E914" s="6">
        <f>(cumulative!E914-cumulative!E913)/10</f>
        <v>0</v>
      </c>
      <c r="F914" s="6">
        <f>(cumulative!F914-cumulative!F913)/10</f>
        <v>0</v>
      </c>
      <c r="G914" t="str">
        <f t="shared" si="28"/>
        <v/>
      </c>
      <c r="H914" t="str">
        <f t="shared" si="29"/>
        <v/>
      </c>
    </row>
    <row r="915" spans="1:8" x14ac:dyDescent="0.25">
      <c r="A915" s="1">
        <v>42479</v>
      </c>
      <c r="B915" s="6">
        <f>cumulative!B915-cumulative!B914</f>
        <v>0</v>
      </c>
      <c r="C915" s="6">
        <f>(cumulative!C915-cumulative!C914)/10</f>
        <v>0</v>
      </c>
      <c r="D915" s="6">
        <f>(cumulative!D915-cumulative!D914)/10</f>
        <v>0</v>
      </c>
      <c r="E915" s="6">
        <f>(cumulative!E915-cumulative!E914)/10</f>
        <v>0</v>
      </c>
      <c r="F915" s="6">
        <f>(cumulative!F915-cumulative!F914)/10</f>
        <v>0</v>
      </c>
      <c r="G915" t="str">
        <f t="shared" si="28"/>
        <v/>
      </c>
      <c r="H915" t="str">
        <f t="shared" si="29"/>
        <v/>
      </c>
    </row>
    <row r="916" spans="1:8" x14ac:dyDescent="0.25">
      <c r="A916" s="1">
        <v>42480</v>
      </c>
      <c r="B916" s="6">
        <f>cumulative!B916-cumulative!B915</f>
        <v>0</v>
      </c>
      <c r="C916" s="6">
        <f>(cumulative!C916-cumulative!C915)/10</f>
        <v>0</v>
      </c>
      <c r="D916" s="6">
        <f>(cumulative!D916-cumulative!D915)/10</f>
        <v>0</v>
      </c>
      <c r="E916" s="6">
        <f>(cumulative!E916-cumulative!E915)/10</f>
        <v>0</v>
      </c>
      <c r="F916" s="6">
        <f>(cumulative!F916-cumulative!F915)/10</f>
        <v>0</v>
      </c>
      <c r="G916" t="str">
        <f t="shared" si="28"/>
        <v/>
      </c>
      <c r="H916" t="str">
        <f t="shared" si="29"/>
        <v/>
      </c>
    </row>
    <row r="917" spans="1:8" x14ac:dyDescent="0.25">
      <c r="A917" s="1">
        <v>42481</v>
      </c>
      <c r="B917" s="6">
        <f>cumulative!B917-cumulative!B916</f>
        <v>0</v>
      </c>
      <c r="C917" s="6">
        <f>(cumulative!C917-cumulative!C916)/10</f>
        <v>0</v>
      </c>
      <c r="D917" s="6">
        <f>(cumulative!D917-cumulative!D916)/10</f>
        <v>0</v>
      </c>
      <c r="E917" s="6">
        <f>(cumulative!E917-cumulative!E916)/10</f>
        <v>0</v>
      </c>
      <c r="F917" s="6">
        <f>(cumulative!F917-cumulative!F916)/10</f>
        <v>0</v>
      </c>
      <c r="G917" t="str">
        <f t="shared" si="28"/>
        <v/>
      </c>
      <c r="H917" t="str">
        <f t="shared" si="29"/>
        <v/>
      </c>
    </row>
    <row r="918" spans="1:8" x14ac:dyDescent="0.25">
      <c r="A918" s="1">
        <v>42482</v>
      </c>
      <c r="B918" s="6">
        <f>cumulative!B918-cumulative!B917</f>
        <v>0</v>
      </c>
      <c r="C918" s="6">
        <f>(cumulative!C918-cumulative!C917)/10</f>
        <v>0</v>
      </c>
      <c r="D918" s="6">
        <f>(cumulative!D918-cumulative!D917)/10</f>
        <v>0</v>
      </c>
      <c r="E918" s="6">
        <f>(cumulative!E918-cumulative!E917)/10</f>
        <v>0</v>
      </c>
      <c r="F918" s="6">
        <f>(cumulative!F918-cumulative!F917)/10</f>
        <v>0</v>
      </c>
      <c r="G918" t="str">
        <f t="shared" si="28"/>
        <v/>
      </c>
      <c r="H918" t="str">
        <f t="shared" si="29"/>
        <v/>
      </c>
    </row>
    <row r="919" spans="1:8" x14ac:dyDescent="0.25">
      <c r="A919" s="1">
        <v>42483</v>
      </c>
      <c r="B919" s="6">
        <f>cumulative!B919-cumulative!B918</f>
        <v>0</v>
      </c>
      <c r="C919" s="6">
        <f>(cumulative!C919-cumulative!C918)/10</f>
        <v>0</v>
      </c>
      <c r="D919" s="6">
        <f>(cumulative!D919-cumulative!D918)/10</f>
        <v>0</v>
      </c>
      <c r="E919" s="6">
        <f>(cumulative!E919-cumulative!E918)/10</f>
        <v>0</v>
      </c>
      <c r="F919" s="6">
        <f>(cumulative!F919-cumulative!F918)/10</f>
        <v>0</v>
      </c>
      <c r="G919" t="str">
        <f t="shared" si="28"/>
        <v/>
      </c>
      <c r="H919" t="str">
        <f t="shared" si="29"/>
        <v/>
      </c>
    </row>
    <row r="920" spans="1:8" x14ac:dyDescent="0.25">
      <c r="A920" s="1">
        <v>42484</v>
      </c>
      <c r="B920" s="6">
        <f>cumulative!B920-cumulative!B919</f>
        <v>0</v>
      </c>
      <c r="C920" s="6">
        <f>(cumulative!C920-cumulative!C919)/10</f>
        <v>0</v>
      </c>
      <c r="D920" s="6">
        <f>(cumulative!D920-cumulative!D919)/10</f>
        <v>0</v>
      </c>
      <c r="E920" s="6">
        <f>(cumulative!E920-cumulative!E919)/10</f>
        <v>0</v>
      </c>
      <c r="F920" s="6">
        <f>(cumulative!F920-cumulative!F919)/10</f>
        <v>0</v>
      </c>
      <c r="G920" t="str">
        <f t="shared" si="28"/>
        <v/>
      </c>
      <c r="H920" t="str">
        <f t="shared" si="29"/>
        <v/>
      </c>
    </row>
    <row r="921" spans="1:8" x14ac:dyDescent="0.25">
      <c r="A921" s="1">
        <v>42485</v>
      </c>
      <c r="B921" s="6">
        <f>cumulative!B921-cumulative!B920</f>
        <v>0</v>
      </c>
      <c r="C921" s="6">
        <f>(cumulative!C921-cumulative!C920)/10</f>
        <v>0</v>
      </c>
      <c r="D921" s="6">
        <f>(cumulative!D921-cumulative!D920)/10</f>
        <v>0</v>
      </c>
      <c r="E921" s="6">
        <f>(cumulative!E921-cumulative!E920)/10</f>
        <v>0</v>
      </c>
      <c r="F921" s="6">
        <f>(cumulative!F921-cumulative!F920)/10</f>
        <v>0</v>
      </c>
      <c r="G921" t="str">
        <f t="shared" si="28"/>
        <v/>
      </c>
      <c r="H921" t="str">
        <f t="shared" si="29"/>
        <v/>
      </c>
    </row>
    <row r="922" spans="1:8" x14ac:dyDescent="0.25">
      <c r="A922" s="1">
        <v>42486</v>
      </c>
      <c r="B922" s="6">
        <f>cumulative!B922-cumulative!B921</f>
        <v>0</v>
      </c>
      <c r="C922" s="6">
        <f>(cumulative!C922-cumulative!C921)/10</f>
        <v>0</v>
      </c>
      <c r="D922" s="6">
        <f>(cumulative!D922-cumulative!D921)/10</f>
        <v>0</v>
      </c>
      <c r="E922" s="6">
        <f>(cumulative!E922-cumulative!E921)/10</f>
        <v>0</v>
      </c>
      <c r="F922" s="6">
        <f>(cumulative!F922-cumulative!F921)/10</f>
        <v>0</v>
      </c>
      <c r="G922" t="str">
        <f t="shared" si="28"/>
        <v/>
      </c>
      <c r="H922" t="str">
        <f t="shared" si="29"/>
        <v/>
      </c>
    </row>
    <row r="923" spans="1:8" x14ac:dyDescent="0.25">
      <c r="A923" s="1">
        <v>42487</v>
      </c>
      <c r="B923" s="6">
        <f>cumulative!B923-cumulative!B922</f>
        <v>0</v>
      </c>
      <c r="C923" s="6">
        <f>(cumulative!C923-cumulative!C922)/10</f>
        <v>0</v>
      </c>
      <c r="D923" s="6">
        <f>(cumulative!D923-cumulative!D922)/10</f>
        <v>0</v>
      </c>
      <c r="E923" s="6">
        <f>(cumulative!E923-cumulative!E922)/10</f>
        <v>0</v>
      </c>
      <c r="F923" s="6">
        <f>(cumulative!F923-cumulative!F922)/10</f>
        <v>0</v>
      </c>
      <c r="G923" t="str">
        <f t="shared" si="28"/>
        <v/>
      </c>
      <c r="H923" t="str">
        <f t="shared" si="29"/>
        <v/>
      </c>
    </row>
    <row r="924" spans="1:8" x14ac:dyDescent="0.25">
      <c r="A924" s="1">
        <v>42488</v>
      </c>
      <c r="B924" s="6">
        <f>cumulative!B924-cumulative!B923</f>
        <v>0</v>
      </c>
      <c r="C924" s="6">
        <f>(cumulative!C924-cumulative!C923)/10</f>
        <v>0</v>
      </c>
      <c r="D924" s="6">
        <f>(cumulative!D924-cumulative!D923)/10</f>
        <v>0</v>
      </c>
      <c r="E924" s="6">
        <f>(cumulative!E924-cumulative!E923)/10</f>
        <v>0</v>
      </c>
      <c r="F924" s="6">
        <f>(cumulative!F924-cumulative!F923)/10</f>
        <v>0</v>
      </c>
      <c r="G924" t="str">
        <f t="shared" si="28"/>
        <v/>
      </c>
      <c r="H924" t="str">
        <f t="shared" si="29"/>
        <v/>
      </c>
    </row>
    <row r="925" spans="1:8" x14ac:dyDescent="0.25">
      <c r="A925" s="1">
        <v>42489</v>
      </c>
      <c r="B925" s="6">
        <f>cumulative!B925-cumulative!B924</f>
        <v>0</v>
      </c>
      <c r="C925" s="6">
        <f>(cumulative!C925-cumulative!C924)/10</f>
        <v>0</v>
      </c>
      <c r="D925" s="6">
        <f>(cumulative!D925-cumulative!D924)/10</f>
        <v>0</v>
      </c>
      <c r="E925" s="6">
        <f>(cumulative!E925-cumulative!E924)/10</f>
        <v>0</v>
      </c>
      <c r="F925" s="6">
        <f>(cumulative!F925-cumulative!F924)/10</f>
        <v>0</v>
      </c>
      <c r="G925" t="str">
        <f t="shared" si="28"/>
        <v/>
      </c>
      <c r="H925" t="str">
        <f t="shared" si="29"/>
        <v/>
      </c>
    </row>
    <row r="926" spans="1:8" x14ac:dyDescent="0.25">
      <c r="A926" s="1">
        <v>42490</v>
      </c>
      <c r="B926" s="6">
        <f>cumulative!B926-cumulative!B925</f>
        <v>0</v>
      </c>
      <c r="C926" s="6">
        <f>(cumulative!C926-cumulative!C925)/10</f>
        <v>0</v>
      </c>
      <c r="D926" s="6">
        <f>(cumulative!D926-cumulative!D925)/10</f>
        <v>0</v>
      </c>
      <c r="E926" s="6">
        <f>(cumulative!E926-cumulative!E925)/10</f>
        <v>0</v>
      </c>
      <c r="F926" s="6">
        <f>(cumulative!F926-cumulative!F925)/10</f>
        <v>0</v>
      </c>
      <c r="G926" t="str">
        <f t="shared" si="28"/>
        <v/>
      </c>
      <c r="H926" t="str">
        <f t="shared" si="29"/>
        <v/>
      </c>
    </row>
    <row r="927" spans="1:8" x14ac:dyDescent="0.25">
      <c r="A927" s="1">
        <v>42491</v>
      </c>
      <c r="B927" s="6">
        <f>cumulative!B927-cumulative!B926</f>
        <v>0</v>
      </c>
      <c r="C927" s="6">
        <f>(cumulative!C927-cumulative!C926)/10</f>
        <v>0</v>
      </c>
      <c r="D927" s="6">
        <f>(cumulative!D927-cumulative!D926)/10</f>
        <v>0</v>
      </c>
      <c r="E927" s="6">
        <f>(cumulative!E927-cumulative!E926)/10</f>
        <v>0</v>
      </c>
      <c r="F927" s="6">
        <f>(cumulative!F927-cumulative!F926)/10</f>
        <v>0</v>
      </c>
      <c r="G927" t="str">
        <f t="shared" si="28"/>
        <v/>
      </c>
      <c r="H927" t="str">
        <f t="shared" si="29"/>
        <v/>
      </c>
    </row>
    <row r="928" spans="1:8" x14ac:dyDescent="0.25">
      <c r="A928" s="1">
        <v>42492</v>
      </c>
      <c r="B928" s="6">
        <f>cumulative!B928-cumulative!B927</f>
        <v>0</v>
      </c>
      <c r="C928" s="6">
        <f>(cumulative!C928-cumulative!C927)/10</f>
        <v>0</v>
      </c>
      <c r="D928" s="6">
        <f>(cumulative!D928-cumulative!D927)/10</f>
        <v>0</v>
      </c>
      <c r="E928" s="6">
        <f>(cumulative!E928-cumulative!E927)/10</f>
        <v>0</v>
      </c>
      <c r="F928" s="6">
        <f>(cumulative!F928-cumulative!F927)/10</f>
        <v>0</v>
      </c>
      <c r="G928" t="str">
        <f t="shared" si="28"/>
        <v/>
      </c>
      <c r="H928" t="str">
        <f t="shared" si="29"/>
        <v/>
      </c>
    </row>
    <row r="929" spans="1:8" x14ac:dyDescent="0.25">
      <c r="A929" s="1">
        <v>42493</v>
      </c>
      <c r="B929" s="6">
        <f>cumulative!B929-cumulative!B928</f>
        <v>0</v>
      </c>
      <c r="C929" s="6">
        <f>(cumulative!C929-cumulative!C928)/10</f>
        <v>0</v>
      </c>
      <c r="D929" s="6">
        <f>(cumulative!D929-cumulative!D928)/10</f>
        <v>0</v>
      </c>
      <c r="E929" s="6">
        <f>(cumulative!E929-cumulative!E928)/10</f>
        <v>0</v>
      </c>
      <c r="F929" s="6">
        <f>(cumulative!F929-cumulative!F928)/10</f>
        <v>0</v>
      </c>
      <c r="G929" t="str">
        <f t="shared" si="28"/>
        <v/>
      </c>
      <c r="H929" t="str">
        <f t="shared" si="29"/>
        <v/>
      </c>
    </row>
    <row r="930" spans="1:8" x14ac:dyDescent="0.25">
      <c r="A930" s="1">
        <v>42494</v>
      </c>
      <c r="B930" s="6">
        <f>cumulative!B930-cumulative!B929</f>
        <v>0</v>
      </c>
      <c r="C930" s="6">
        <f>(cumulative!C930-cumulative!C929)/10</f>
        <v>0</v>
      </c>
      <c r="D930" s="6">
        <f>(cumulative!D930-cumulative!D929)/10</f>
        <v>0</v>
      </c>
      <c r="E930" s="6">
        <f>(cumulative!E930-cumulative!E929)/10</f>
        <v>0</v>
      </c>
      <c r="F930" s="6">
        <f>(cumulative!F930-cumulative!F929)/10</f>
        <v>0</v>
      </c>
      <c r="G930" t="str">
        <f t="shared" si="28"/>
        <v/>
      </c>
      <c r="H930" t="str">
        <f t="shared" si="29"/>
        <v/>
      </c>
    </row>
    <row r="931" spans="1:8" x14ac:dyDescent="0.25">
      <c r="A931" s="1">
        <v>42495</v>
      </c>
      <c r="B931" s="6">
        <f>cumulative!B931-cumulative!B930</f>
        <v>0</v>
      </c>
      <c r="C931" s="6">
        <f>(cumulative!C931-cumulative!C930)/10</f>
        <v>0</v>
      </c>
      <c r="D931" s="6">
        <f>(cumulative!D931-cumulative!D930)/10</f>
        <v>0</v>
      </c>
      <c r="E931" s="6">
        <f>(cumulative!E931-cumulative!E930)/10</f>
        <v>0</v>
      </c>
      <c r="F931" s="6">
        <f>(cumulative!F931-cumulative!F930)/10</f>
        <v>0</v>
      </c>
      <c r="G931" t="str">
        <f t="shared" si="28"/>
        <v/>
      </c>
      <c r="H931" t="str">
        <f t="shared" si="29"/>
        <v/>
      </c>
    </row>
    <row r="932" spans="1:8" x14ac:dyDescent="0.25">
      <c r="A932" s="1">
        <v>42496</v>
      </c>
      <c r="B932" s="6">
        <f>cumulative!B932-cumulative!B931</f>
        <v>0</v>
      </c>
      <c r="C932" s="6">
        <f>(cumulative!C932-cumulative!C931)/10</f>
        <v>0</v>
      </c>
      <c r="D932" s="6">
        <f>(cumulative!D932-cumulative!D931)/10</f>
        <v>0</v>
      </c>
      <c r="E932" s="6">
        <f>(cumulative!E932-cumulative!E931)/10</f>
        <v>0</v>
      </c>
      <c r="F932" s="6">
        <f>(cumulative!F932-cumulative!F931)/10</f>
        <v>0</v>
      </c>
      <c r="G932" t="str">
        <f t="shared" si="28"/>
        <v/>
      </c>
      <c r="H932" t="str">
        <f t="shared" si="29"/>
        <v/>
      </c>
    </row>
    <row r="933" spans="1:8" x14ac:dyDescent="0.25">
      <c r="A933" s="1">
        <v>42497</v>
      </c>
      <c r="B933" s="6">
        <f>cumulative!B933-cumulative!B932</f>
        <v>0</v>
      </c>
      <c r="C933" s="6">
        <f>(cumulative!C933-cumulative!C932)/10</f>
        <v>0</v>
      </c>
      <c r="D933" s="6">
        <f>(cumulative!D933-cumulative!D932)/10</f>
        <v>0</v>
      </c>
      <c r="E933" s="6">
        <f>(cumulative!E933-cumulative!E932)/10</f>
        <v>0</v>
      </c>
      <c r="F933" s="6">
        <f>(cumulative!F933-cumulative!F932)/10</f>
        <v>0</v>
      </c>
      <c r="G933" t="str">
        <f t="shared" si="28"/>
        <v/>
      </c>
      <c r="H933" t="str">
        <f t="shared" si="29"/>
        <v/>
      </c>
    </row>
    <row r="934" spans="1:8" x14ac:dyDescent="0.25">
      <c r="A934" s="1">
        <v>42498</v>
      </c>
      <c r="B934" s="6">
        <f>cumulative!B934-cumulative!B933</f>
        <v>0</v>
      </c>
      <c r="C934" s="6">
        <f>(cumulative!C934-cumulative!C933)/10</f>
        <v>0</v>
      </c>
      <c r="D934" s="6">
        <f>(cumulative!D934-cumulative!D933)/10</f>
        <v>0</v>
      </c>
      <c r="E934" s="6">
        <f>(cumulative!E934-cumulative!E933)/10</f>
        <v>0</v>
      </c>
      <c r="F934" s="6">
        <f>(cumulative!F934-cumulative!F933)/10</f>
        <v>0</v>
      </c>
      <c r="G934" t="str">
        <f t="shared" si="28"/>
        <v/>
      </c>
      <c r="H934" t="str">
        <f t="shared" si="29"/>
        <v/>
      </c>
    </row>
    <row r="935" spans="1:8" x14ac:dyDescent="0.25">
      <c r="A935" s="1">
        <v>42499</v>
      </c>
      <c r="B935" s="6">
        <f>cumulative!B935-cumulative!B934</f>
        <v>0</v>
      </c>
      <c r="C935" s="6">
        <f>(cumulative!C935-cumulative!C934)/10</f>
        <v>0</v>
      </c>
      <c r="D935" s="6">
        <f>(cumulative!D935-cumulative!D934)/10</f>
        <v>0</v>
      </c>
      <c r="E935" s="6">
        <f>(cumulative!E935-cumulative!E934)/10</f>
        <v>0</v>
      </c>
      <c r="F935" s="6">
        <f>(cumulative!F935-cumulative!F934)/10</f>
        <v>0</v>
      </c>
      <c r="G935" t="str">
        <f t="shared" si="28"/>
        <v/>
      </c>
      <c r="H935" t="str">
        <f t="shared" si="29"/>
        <v/>
      </c>
    </row>
    <row r="936" spans="1:8" x14ac:dyDescent="0.25">
      <c r="A936" s="1">
        <v>42500</v>
      </c>
      <c r="B936" s="6">
        <f>cumulative!B936-cumulative!B935</f>
        <v>0</v>
      </c>
      <c r="C936" s="6">
        <f>(cumulative!C936-cumulative!C935)/10</f>
        <v>0</v>
      </c>
      <c r="D936" s="6">
        <f>(cumulative!D936-cumulative!D935)/10</f>
        <v>0</v>
      </c>
      <c r="E936" s="6">
        <f>(cumulative!E936-cumulative!E935)/10</f>
        <v>0</v>
      </c>
      <c r="F936" s="6">
        <f>(cumulative!F936-cumulative!F935)/10</f>
        <v>0</v>
      </c>
      <c r="G936" t="str">
        <f t="shared" si="28"/>
        <v/>
      </c>
      <c r="H936" t="str">
        <f t="shared" si="29"/>
        <v/>
      </c>
    </row>
    <row r="937" spans="1:8" x14ac:dyDescent="0.25">
      <c r="A937" s="1">
        <v>42501</v>
      </c>
      <c r="B937" s="6">
        <f>cumulative!B937-cumulative!B936</f>
        <v>0</v>
      </c>
      <c r="C937" s="6">
        <f>(cumulative!C937-cumulative!C936)/10</f>
        <v>0</v>
      </c>
      <c r="D937" s="6">
        <f>(cumulative!D937-cumulative!D936)/10</f>
        <v>0</v>
      </c>
      <c r="E937" s="6">
        <f>(cumulative!E937-cumulative!E936)/10</f>
        <v>0</v>
      </c>
      <c r="F937" s="6">
        <f>(cumulative!F937-cumulative!F936)/10</f>
        <v>0</v>
      </c>
      <c r="G937" t="str">
        <f t="shared" si="28"/>
        <v/>
      </c>
      <c r="H937" t="str">
        <f t="shared" si="29"/>
        <v/>
      </c>
    </row>
    <row r="938" spans="1:8" x14ac:dyDescent="0.25">
      <c r="A938" s="1">
        <v>42502</v>
      </c>
      <c r="B938" s="6">
        <f>cumulative!B938-cumulative!B937</f>
        <v>0</v>
      </c>
      <c r="C938" s="6">
        <f>(cumulative!C938-cumulative!C937)/10</f>
        <v>0</v>
      </c>
      <c r="D938" s="6">
        <f>(cumulative!D938-cumulative!D937)/10</f>
        <v>0</v>
      </c>
      <c r="E938" s="6">
        <f>(cumulative!E938-cumulative!E937)/10</f>
        <v>0</v>
      </c>
      <c r="F938" s="6">
        <f>(cumulative!F938-cumulative!F937)/10</f>
        <v>0</v>
      </c>
      <c r="G938" t="str">
        <f t="shared" si="28"/>
        <v/>
      </c>
      <c r="H938" t="str">
        <f t="shared" si="29"/>
        <v/>
      </c>
    </row>
    <row r="939" spans="1:8" x14ac:dyDescent="0.25">
      <c r="A939" s="1">
        <v>42503</v>
      </c>
      <c r="B939" s="6">
        <f>cumulative!B939-cumulative!B938</f>
        <v>0</v>
      </c>
      <c r="C939" s="6">
        <f>(cumulative!C939-cumulative!C938)/10</f>
        <v>0</v>
      </c>
      <c r="D939" s="6">
        <f>(cumulative!D939-cumulative!D938)/10</f>
        <v>0</v>
      </c>
      <c r="E939" s="6">
        <f>(cumulative!E939-cumulative!E938)/10</f>
        <v>0</v>
      </c>
      <c r="F939" s="6">
        <f>(cumulative!F939-cumulative!F938)/10</f>
        <v>0</v>
      </c>
      <c r="G939" t="str">
        <f t="shared" si="28"/>
        <v/>
      </c>
      <c r="H939" t="str">
        <f t="shared" si="29"/>
        <v/>
      </c>
    </row>
    <row r="940" spans="1:8" x14ac:dyDescent="0.25">
      <c r="A940" s="1">
        <v>42504</v>
      </c>
      <c r="B940" s="6">
        <f>cumulative!B940-cumulative!B939</f>
        <v>0</v>
      </c>
      <c r="C940" s="6">
        <f>(cumulative!C940-cumulative!C939)/10</f>
        <v>0</v>
      </c>
      <c r="D940" s="6">
        <f>(cumulative!D940-cumulative!D939)/10</f>
        <v>0</v>
      </c>
      <c r="E940" s="6">
        <f>(cumulative!E940-cumulative!E939)/10</f>
        <v>0</v>
      </c>
      <c r="F940" s="6">
        <f>(cumulative!F940-cumulative!F939)/10</f>
        <v>0</v>
      </c>
      <c r="G940" t="str">
        <f t="shared" si="28"/>
        <v/>
      </c>
      <c r="H940" t="str">
        <f t="shared" si="29"/>
        <v/>
      </c>
    </row>
    <row r="941" spans="1:8" x14ac:dyDescent="0.25">
      <c r="A941" s="1">
        <v>42505</v>
      </c>
      <c r="B941" s="6">
        <f>cumulative!B941-cumulative!B940</f>
        <v>0</v>
      </c>
      <c r="C941" s="6">
        <f>(cumulative!C941-cumulative!C940)/10</f>
        <v>0</v>
      </c>
      <c r="D941" s="6">
        <f>(cumulative!D941-cumulative!D940)/10</f>
        <v>0</v>
      </c>
      <c r="E941" s="6">
        <f>(cumulative!E941-cumulative!E940)/10</f>
        <v>0</v>
      </c>
      <c r="F941" s="6">
        <f>(cumulative!F941-cumulative!F940)/10</f>
        <v>0</v>
      </c>
      <c r="G941" t="str">
        <f t="shared" si="28"/>
        <v/>
      </c>
      <c r="H941" t="str">
        <f t="shared" si="29"/>
        <v/>
      </c>
    </row>
    <row r="942" spans="1:8" x14ac:dyDescent="0.25">
      <c r="A942" s="1">
        <v>42506</v>
      </c>
      <c r="B942" s="6">
        <f>cumulative!B942-cumulative!B941</f>
        <v>0</v>
      </c>
      <c r="C942" s="6">
        <f>(cumulative!C942-cumulative!C941)/10</f>
        <v>0</v>
      </c>
      <c r="D942" s="6">
        <f>(cumulative!D942-cumulative!D941)/10</f>
        <v>0</v>
      </c>
      <c r="E942" s="6">
        <f>(cumulative!E942-cumulative!E941)/10</f>
        <v>0</v>
      </c>
      <c r="F942" s="6">
        <f>(cumulative!F942-cumulative!F941)/10</f>
        <v>0</v>
      </c>
      <c r="G942" t="str">
        <f t="shared" si="28"/>
        <v/>
      </c>
      <c r="H942" t="str">
        <f t="shared" si="29"/>
        <v/>
      </c>
    </row>
    <row r="943" spans="1:8" x14ac:dyDescent="0.25">
      <c r="A943" s="1">
        <v>42507</v>
      </c>
      <c r="B943" s="6">
        <f>cumulative!B943-cumulative!B942</f>
        <v>0</v>
      </c>
      <c r="C943" s="6">
        <f>(cumulative!C943-cumulative!C942)/10</f>
        <v>0</v>
      </c>
      <c r="D943" s="6">
        <f>(cumulative!D943-cumulative!D942)/10</f>
        <v>0</v>
      </c>
      <c r="E943" s="6">
        <f>(cumulative!E943-cumulative!E942)/10</f>
        <v>0</v>
      </c>
      <c r="F943" s="6">
        <f>(cumulative!F943-cumulative!F942)/10</f>
        <v>0</v>
      </c>
      <c r="G943" t="str">
        <f t="shared" si="28"/>
        <v/>
      </c>
      <c r="H943" t="str">
        <f t="shared" si="29"/>
        <v/>
      </c>
    </row>
    <row r="944" spans="1:8" x14ac:dyDescent="0.25">
      <c r="A944" s="1">
        <v>42508</v>
      </c>
      <c r="B944" s="6">
        <f>cumulative!B944-cumulative!B943</f>
        <v>0</v>
      </c>
      <c r="C944" s="6">
        <f>(cumulative!C944-cumulative!C943)/10</f>
        <v>0</v>
      </c>
      <c r="D944" s="6">
        <f>(cumulative!D944-cumulative!D943)/10</f>
        <v>0</v>
      </c>
      <c r="E944" s="6">
        <f>(cumulative!E944-cumulative!E943)/10</f>
        <v>0</v>
      </c>
      <c r="F944" s="6">
        <f>(cumulative!F944-cumulative!F943)/10</f>
        <v>0</v>
      </c>
      <c r="G944" t="str">
        <f t="shared" si="28"/>
        <v/>
      </c>
      <c r="H944" t="str">
        <f t="shared" si="29"/>
        <v/>
      </c>
    </row>
    <row r="945" spans="1:8" x14ac:dyDescent="0.25">
      <c r="A945" s="1">
        <v>42509</v>
      </c>
      <c r="B945" s="6">
        <f>cumulative!B945-cumulative!B944</f>
        <v>0</v>
      </c>
      <c r="C945" s="6">
        <f>(cumulative!C945-cumulative!C944)/10</f>
        <v>0</v>
      </c>
      <c r="D945" s="6">
        <f>(cumulative!D945-cumulative!D944)/10</f>
        <v>0</v>
      </c>
      <c r="E945" s="6">
        <f>(cumulative!E945-cumulative!E944)/10</f>
        <v>0</v>
      </c>
      <c r="F945" s="6">
        <f>(cumulative!F945-cumulative!F944)/10</f>
        <v>0</v>
      </c>
      <c r="G945" t="str">
        <f t="shared" si="28"/>
        <v/>
      </c>
      <c r="H945" t="str">
        <f t="shared" si="29"/>
        <v/>
      </c>
    </row>
    <row r="946" spans="1:8" x14ac:dyDescent="0.25">
      <c r="A946" s="1">
        <v>42510</v>
      </c>
      <c r="B946" s="6">
        <f>cumulative!B946-cumulative!B945</f>
        <v>0</v>
      </c>
      <c r="C946" s="6">
        <f>(cumulative!C946-cumulative!C945)/10</f>
        <v>0</v>
      </c>
      <c r="D946" s="6">
        <f>(cumulative!D946-cumulative!D945)/10</f>
        <v>0</v>
      </c>
      <c r="E946" s="6">
        <f>(cumulative!E946-cumulative!E945)/10</f>
        <v>0</v>
      </c>
      <c r="F946" s="6">
        <f>(cumulative!F946-cumulative!F945)/10</f>
        <v>0</v>
      </c>
      <c r="G946" t="str">
        <f t="shared" si="28"/>
        <v/>
      </c>
      <c r="H946" t="str">
        <f t="shared" si="29"/>
        <v/>
      </c>
    </row>
    <row r="947" spans="1:8" x14ac:dyDescent="0.25">
      <c r="A947" s="1">
        <v>42511</v>
      </c>
      <c r="B947" s="6">
        <f>cumulative!B947-cumulative!B946</f>
        <v>0</v>
      </c>
      <c r="C947" s="6">
        <f>(cumulative!C947-cumulative!C946)/10</f>
        <v>0</v>
      </c>
      <c r="D947" s="6">
        <f>(cumulative!D947-cumulative!D946)/10</f>
        <v>0</v>
      </c>
      <c r="E947" s="6">
        <f>(cumulative!E947-cumulative!E946)/10</f>
        <v>0</v>
      </c>
      <c r="F947" s="6">
        <f>(cumulative!F947-cumulative!F946)/10</f>
        <v>0</v>
      </c>
      <c r="G947" t="str">
        <f t="shared" si="28"/>
        <v/>
      </c>
      <c r="H947" t="str">
        <f t="shared" si="29"/>
        <v/>
      </c>
    </row>
    <row r="948" spans="1:8" x14ac:dyDescent="0.25">
      <c r="A948" s="1">
        <v>42512</v>
      </c>
      <c r="B948" s="6">
        <f>cumulative!B948-cumulative!B947</f>
        <v>0</v>
      </c>
      <c r="C948" s="6">
        <f>(cumulative!C948-cumulative!C947)/10</f>
        <v>0</v>
      </c>
      <c r="D948" s="6">
        <f>(cumulative!D948-cumulative!D947)/10</f>
        <v>0</v>
      </c>
      <c r="E948" s="6">
        <f>(cumulative!E948-cumulative!E947)/10</f>
        <v>0</v>
      </c>
      <c r="F948" s="6">
        <f>(cumulative!F948-cumulative!F947)/10</f>
        <v>0</v>
      </c>
      <c r="G948" t="str">
        <f t="shared" si="28"/>
        <v/>
      </c>
      <c r="H948" t="str">
        <f t="shared" si="29"/>
        <v/>
      </c>
    </row>
    <row r="949" spans="1:8" x14ac:dyDescent="0.25">
      <c r="A949" s="1">
        <v>42513</v>
      </c>
      <c r="B949" s="6">
        <f>cumulative!B949-cumulative!B948</f>
        <v>0</v>
      </c>
      <c r="C949" s="6">
        <f>(cumulative!C949-cumulative!C948)/10</f>
        <v>0</v>
      </c>
      <c r="D949" s="6">
        <f>(cumulative!D949-cumulative!D948)/10</f>
        <v>0</v>
      </c>
      <c r="E949" s="6">
        <f>(cumulative!E949-cumulative!E948)/10</f>
        <v>0</v>
      </c>
      <c r="F949" s="6">
        <f>(cumulative!F949-cumulative!F948)/10</f>
        <v>0</v>
      </c>
      <c r="G949" t="str">
        <f t="shared" si="28"/>
        <v/>
      </c>
      <c r="H949" t="str">
        <f t="shared" si="29"/>
        <v/>
      </c>
    </row>
    <row r="950" spans="1:8" x14ac:dyDescent="0.25">
      <c r="A950" s="1">
        <v>42514</v>
      </c>
      <c r="B950" s="6">
        <f>cumulative!B950-cumulative!B949</f>
        <v>0</v>
      </c>
      <c r="C950" s="6">
        <f>(cumulative!C950-cumulative!C949)/10</f>
        <v>0</v>
      </c>
      <c r="D950" s="6">
        <f>(cumulative!D950-cumulative!D949)/10</f>
        <v>0</v>
      </c>
      <c r="E950" s="6">
        <f>(cumulative!E950-cumulative!E949)/10</f>
        <v>0</v>
      </c>
      <c r="F950" s="6">
        <f>(cumulative!F950-cumulative!F949)/10</f>
        <v>0</v>
      </c>
      <c r="G950" t="str">
        <f t="shared" si="28"/>
        <v/>
      </c>
      <c r="H950" t="str">
        <f t="shared" si="29"/>
        <v/>
      </c>
    </row>
    <row r="951" spans="1:8" x14ac:dyDescent="0.25">
      <c r="A951" s="1">
        <v>42515</v>
      </c>
      <c r="B951" s="6">
        <f>cumulative!B951-cumulative!B950</f>
        <v>0</v>
      </c>
      <c r="C951" s="6">
        <f>(cumulative!C951-cumulative!C950)/10</f>
        <v>0</v>
      </c>
      <c r="D951" s="6">
        <f>(cumulative!D951-cumulative!D950)/10</f>
        <v>0</v>
      </c>
      <c r="E951" s="6">
        <f>(cumulative!E951-cumulative!E950)/10</f>
        <v>0</v>
      </c>
      <c r="F951" s="6">
        <f>(cumulative!F951-cumulative!F950)/10</f>
        <v>0</v>
      </c>
      <c r="G951" t="str">
        <f t="shared" si="28"/>
        <v/>
      </c>
      <c r="H951" t="str">
        <f t="shared" si="29"/>
        <v/>
      </c>
    </row>
    <row r="952" spans="1:8" x14ac:dyDescent="0.25">
      <c r="A952" s="1">
        <v>42516</v>
      </c>
      <c r="B952" s="6">
        <f>cumulative!B952-cumulative!B951</f>
        <v>0</v>
      </c>
      <c r="C952" s="6">
        <f>(cumulative!C952-cumulative!C951)/10</f>
        <v>0</v>
      </c>
      <c r="D952" s="6">
        <f>(cumulative!D952-cumulative!D951)/10</f>
        <v>0</v>
      </c>
      <c r="E952" s="6">
        <f>(cumulative!E952-cumulative!E951)/10</f>
        <v>0</v>
      </c>
      <c r="F952" s="6">
        <f>(cumulative!F952-cumulative!F951)/10</f>
        <v>0</v>
      </c>
      <c r="G952" t="str">
        <f t="shared" si="28"/>
        <v/>
      </c>
      <c r="H952" t="str">
        <f t="shared" si="29"/>
        <v/>
      </c>
    </row>
    <row r="953" spans="1:8" x14ac:dyDescent="0.25">
      <c r="A953" s="1">
        <v>42517</v>
      </c>
      <c r="B953" s="6">
        <f>cumulative!B953-cumulative!B952</f>
        <v>0</v>
      </c>
      <c r="C953" s="6">
        <f>(cumulative!C953-cumulative!C952)/10</f>
        <v>0</v>
      </c>
      <c r="D953" s="6">
        <f>(cumulative!D953-cumulative!D952)/10</f>
        <v>0</v>
      </c>
      <c r="E953" s="6">
        <f>(cumulative!E953-cumulative!E952)/10</f>
        <v>0</v>
      </c>
      <c r="F953" s="6">
        <f>(cumulative!F953-cumulative!F952)/10</f>
        <v>0</v>
      </c>
      <c r="G953" t="str">
        <f t="shared" si="28"/>
        <v/>
      </c>
      <c r="H953" t="str">
        <f t="shared" si="29"/>
        <v/>
      </c>
    </row>
    <row r="954" spans="1:8" x14ac:dyDescent="0.25">
      <c r="A954" s="1">
        <v>42518</v>
      </c>
      <c r="B954" s="6">
        <f>cumulative!B954-cumulative!B953</f>
        <v>0</v>
      </c>
      <c r="C954" s="6">
        <f>(cumulative!C954-cumulative!C953)/10</f>
        <v>0</v>
      </c>
      <c r="D954" s="6">
        <f>(cumulative!D954-cumulative!D953)/10</f>
        <v>0</v>
      </c>
      <c r="E954" s="6">
        <f>(cumulative!E954-cumulative!E953)/10</f>
        <v>0</v>
      </c>
      <c r="F954" s="6">
        <f>(cumulative!F954-cumulative!F953)/10</f>
        <v>0</v>
      </c>
      <c r="G954" t="str">
        <f t="shared" si="28"/>
        <v/>
      </c>
      <c r="H954" t="str">
        <f t="shared" si="29"/>
        <v/>
      </c>
    </row>
    <row r="955" spans="1:8" x14ac:dyDescent="0.25">
      <c r="A955" s="1">
        <v>42519</v>
      </c>
      <c r="B955" s="6">
        <f>cumulative!B955-cumulative!B954</f>
        <v>0</v>
      </c>
      <c r="C955" s="6">
        <f>(cumulative!C955-cumulative!C954)/10</f>
        <v>0</v>
      </c>
      <c r="D955" s="6">
        <f>(cumulative!D955-cumulative!D954)/10</f>
        <v>0</v>
      </c>
      <c r="E955" s="6">
        <f>(cumulative!E955-cumulative!E954)/10</f>
        <v>0</v>
      </c>
      <c r="F955" s="6">
        <f>(cumulative!F955-cumulative!F954)/10</f>
        <v>0</v>
      </c>
      <c r="G955" t="str">
        <f t="shared" si="28"/>
        <v/>
      </c>
      <c r="H955" t="str">
        <f t="shared" si="29"/>
        <v/>
      </c>
    </row>
    <row r="956" spans="1:8" x14ac:dyDescent="0.25">
      <c r="A956" s="1">
        <v>42520</v>
      </c>
      <c r="B956" s="6">
        <f>cumulative!B956-cumulative!B955</f>
        <v>0</v>
      </c>
      <c r="C956" s="6">
        <f>(cumulative!C956-cumulative!C955)/10</f>
        <v>0</v>
      </c>
      <c r="D956" s="6">
        <f>(cumulative!D956-cumulative!D955)/10</f>
        <v>0</v>
      </c>
      <c r="E956" s="6">
        <f>(cumulative!E956-cumulative!E955)/10</f>
        <v>0</v>
      </c>
      <c r="F956" s="6">
        <f>(cumulative!F956-cumulative!F955)/10</f>
        <v>0</v>
      </c>
      <c r="G956" t="str">
        <f t="shared" si="28"/>
        <v/>
      </c>
      <c r="H956" t="str">
        <f t="shared" si="29"/>
        <v/>
      </c>
    </row>
    <row r="957" spans="1:8" x14ac:dyDescent="0.25">
      <c r="A957" s="1">
        <v>42521</v>
      </c>
      <c r="B957" s="6">
        <f>cumulative!B957-cumulative!B956</f>
        <v>0</v>
      </c>
      <c r="C957" s="6">
        <f>(cumulative!C957-cumulative!C956)/10</f>
        <v>0</v>
      </c>
      <c r="D957" s="6">
        <f>(cumulative!D957-cumulative!D956)/10</f>
        <v>0</v>
      </c>
      <c r="E957" s="6">
        <f>(cumulative!E957-cumulative!E956)/10</f>
        <v>0</v>
      </c>
      <c r="F957" s="6">
        <f>(cumulative!F957-cumulative!F956)/10</f>
        <v>0</v>
      </c>
      <c r="G957" t="str">
        <f t="shared" si="28"/>
        <v/>
      </c>
      <c r="H957" t="str">
        <f t="shared" si="29"/>
        <v/>
      </c>
    </row>
    <row r="958" spans="1:8" x14ac:dyDescent="0.25">
      <c r="A958" s="1">
        <v>42522</v>
      </c>
      <c r="B958" s="6">
        <f>cumulative!B958-cumulative!B957</f>
        <v>0</v>
      </c>
      <c r="C958" s="6">
        <f>(cumulative!C958-cumulative!C957)/10</f>
        <v>0</v>
      </c>
      <c r="D958" s="6">
        <f>(cumulative!D958-cumulative!D957)/10</f>
        <v>0</v>
      </c>
      <c r="E958" s="6">
        <f>(cumulative!E958-cumulative!E957)/10</f>
        <v>0</v>
      </c>
      <c r="F958" s="6">
        <f>(cumulative!F958-cumulative!F957)/10</f>
        <v>0</v>
      </c>
      <c r="G958" t="str">
        <f t="shared" si="28"/>
        <v/>
      </c>
      <c r="H958" t="str">
        <f t="shared" si="29"/>
        <v/>
      </c>
    </row>
    <row r="959" spans="1:8" x14ac:dyDescent="0.25">
      <c r="A959" s="1">
        <v>42523</v>
      </c>
      <c r="B959" s="6">
        <f>cumulative!B959-cumulative!B958</f>
        <v>0</v>
      </c>
      <c r="C959" s="6">
        <f>(cumulative!C959-cumulative!C958)/10</f>
        <v>0</v>
      </c>
      <c r="D959" s="6">
        <f>(cumulative!D959-cumulative!D958)/10</f>
        <v>0</v>
      </c>
      <c r="E959" s="6">
        <f>(cumulative!E959-cumulative!E958)/10</f>
        <v>0</v>
      </c>
      <c r="F959" s="6">
        <f>(cumulative!F959-cumulative!F958)/10</f>
        <v>0</v>
      </c>
      <c r="G959" t="str">
        <f t="shared" si="28"/>
        <v/>
      </c>
      <c r="H959" t="str">
        <f t="shared" si="29"/>
        <v/>
      </c>
    </row>
    <row r="960" spans="1:8" x14ac:dyDescent="0.25">
      <c r="A960" s="1">
        <v>42524</v>
      </c>
      <c r="B960" s="6">
        <f>cumulative!B960-cumulative!B959</f>
        <v>0</v>
      </c>
      <c r="C960" s="6">
        <f>(cumulative!C960-cumulative!C959)/10</f>
        <v>0</v>
      </c>
      <c r="D960" s="6">
        <f>(cumulative!D960-cumulative!D959)/10</f>
        <v>0</v>
      </c>
      <c r="E960" s="6">
        <f>(cumulative!E960-cumulative!E959)/10</f>
        <v>0</v>
      </c>
      <c r="F960" s="6">
        <f>(cumulative!F960-cumulative!F959)/10</f>
        <v>0</v>
      </c>
      <c r="G960" t="str">
        <f t="shared" si="28"/>
        <v/>
      </c>
      <c r="H960" t="str">
        <f t="shared" si="29"/>
        <v/>
      </c>
    </row>
    <row r="961" spans="1:8" x14ac:dyDescent="0.25">
      <c r="A961" s="1">
        <v>42525</v>
      </c>
      <c r="B961" s="6">
        <f>cumulative!B961-cumulative!B960</f>
        <v>0</v>
      </c>
      <c r="C961" s="6">
        <f>(cumulative!C961-cumulative!C960)/10</f>
        <v>0</v>
      </c>
      <c r="D961" s="6">
        <f>(cumulative!D961-cumulative!D960)/10</f>
        <v>0</v>
      </c>
      <c r="E961" s="6">
        <f>(cumulative!E961-cumulative!E960)/10</f>
        <v>0</v>
      </c>
      <c r="F961" s="6">
        <f>(cumulative!F961-cumulative!F960)/10</f>
        <v>0</v>
      </c>
      <c r="G961" t="str">
        <f t="shared" si="28"/>
        <v/>
      </c>
      <c r="H961" t="str">
        <f t="shared" si="29"/>
        <v/>
      </c>
    </row>
    <row r="962" spans="1:8" x14ac:dyDescent="0.25">
      <c r="A962" s="1">
        <v>42526</v>
      </c>
      <c r="B962" s="6">
        <f>cumulative!B962-cumulative!B961</f>
        <v>0</v>
      </c>
      <c r="C962" s="6">
        <f>(cumulative!C962-cumulative!C961)/10</f>
        <v>0</v>
      </c>
      <c r="D962" s="6">
        <f>(cumulative!D962-cumulative!D961)/10</f>
        <v>0</v>
      </c>
      <c r="E962" s="6">
        <f>(cumulative!E962-cumulative!E961)/10</f>
        <v>0</v>
      </c>
      <c r="F962" s="6">
        <f>(cumulative!F962-cumulative!F961)/10</f>
        <v>0</v>
      </c>
      <c r="G962" t="str">
        <f t="shared" si="28"/>
        <v/>
      </c>
      <c r="H962" t="str">
        <f t="shared" si="29"/>
        <v/>
      </c>
    </row>
    <row r="963" spans="1:8" x14ac:dyDescent="0.25">
      <c r="A963" s="1">
        <v>42527</v>
      </c>
      <c r="B963" s="6">
        <f>cumulative!B963-cumulative!B962</f>
        <v>0</v>
      </c>
      <c r="C963" s="6">
        <f>(cumulative!C963-cumulative!C962)/10</f>
        <v>0</v>
      </c>
      <c r="D963" s="6">
        <f>(cumulative!D963-cumulative!D962)/10</f>
        <v>0</v>
      </c>
      <c r="E963" s="6">
        <f>(cumulative!E963-cumulative!E962)/10</f>
        <v>0</v>
      </c>
      <c r="F963" s="6">
        <f>(cumulative!F963-cumulative!F962)/10</f>
        <v>0</v>
      </c>
      <c r="G963" t="str">
        <f t="shared" ref="G963:G1026" si="30">IFERROR(F963*1000/B963,"")</f>
        <v/>
      </c>
      <c r="H963" t="str">
        <f t="shared" ref="H963:H1026" si="31">IFERROR(D963/F963,"")</f>
        <v/>
      </c>
    </row>
    <row r="964" spans="1:8" x14ac:dyDescent="0.25">
      <c r="A964" s="1">
        <v>42528</v>
      </c>
      <c r="B964" s="6">
        <f>cumulative!B964-cumulative!B963</f>
        <v>0</v>
      </c>
      <c r="C964" s="6">
        <f>(cumulative!C964-cumulative!C963)/10</f>
        <v>0</v>
      </c>
      <c r="D964" s="6">
        <f>(cumulative!D964-cumulative!D963)/10</f>
        <v>0</v>
      </c>
      <c r="E964" s="6">
        <f>(cumulative!E964-cumulative!E963)/10</f>
        <v>0</v>
      </c>
      <c r="F964" s="6">
        <f>(cumulative!F964-cumulative!F963)/10</f>
        <v>0</v>
      </c>
      <c r="G964" t="str">
        <f t="shared" si="30"/>
        <v/>
      </c>
      <c r="H964" t="str">
        <f t="shared" si="31"/>
        <v/>
      </c>
    </row>
    <row r="965" spans="1:8" x14ac:dyDescent="0.25">
      <c r="A965" s="1">
        <v>42529</v>
      </c>
      <c r="B965" s="6">
        <f>cumulative!B965-cumulative!B964</f>
        <v>0</v>
      </c>
      <c r="C965" s="6">
        <f>(cumulative!C965-cumulative!C964)/10</f>
        <v>0</v>
      </c>
      <c r="D965" s="6">
        <f>(cumulative!D965-cumulative!D964)/10</f>
        <v>0</v>
      </c>
      <c r="E965" s="6">
        <f>(cumulative!E965-cumulative!E964)/10</f>
        <v>0</v>
      </c>
      <c r="F965" s="6">
        <f>(cumulative!F965-cumulative!F964)/10</f>
        <v>0</v>
      </c>
      <c r="G965" t="str">
        <f t="shared" si="30"/>
        <v/>
      </c>
      <c r="H965" t="str">
        <f t="shared" si="31"/>
        <v/>
      </c>
    </row>
    <row r="966" spans="1:8" x14ac:dyDescent="0.25">
      <c r="A966" s="1">
        <v>42530</v>
      </c>
      <c r="B966" s="6">
        <f>cumulative!B966-cumulative!B965</f>
        <v>0</v>
      </c>
      <c r="C966" s="6">
        <f>(cumulative!C966-cumulative!C965)/10</f>
        <v>0</v>
      </c>
      <c r="D966" s="6">
        <f>(cumulative!D966-cumulative!D965)/10</f>
        <v>0</v>
      </c>
      <c r="E966" s="6">
        <f>(cumulative!E966-cumulative!E965)/10</f>
        <v>0</v>
      </c>
      <c r="F966" s="6">
        <f>(cumulative!F966-cumulative!F965)/10</f>
        <v>0</v>
      </c>
      <c r="G966" t="str">
        <f t="shared" si="30"/>
        <v/>
      </c>
      <c r="H966" t="str">
        <f t="shared" si="31"/>
        <v/>
      </c>
    </row>
    <row r="967" spans="1:8" x14ac:dyDescent="0.25">
      <c r="A967" s="1">
        <v>42531</v>
      </c>
      <c r="B967" s="6">
        <f>cumulative!B967-cumulative!B966</f>
        <v>0</v>
      </c>
      <c r="C967" s="6">
        <f>(cumulative!C967-cumulative!C966)/10</f>
        <v>0</v>
      </c>
      <c r="D967" s="6">
        <f>(cumulative!D967-cumulative!D966)/10</f>
        <v>0</v>
      </c>
      <c r="E967" s="6">
        <f>(cumulative!E967-cumulative!E966)/10</f>
        <v>0</v>
      </c>
      <c r="F967" s="6">
        <f>(cumulative!F967-cumulative!F966)/10</f>
        <v>0</v>
      </c>
      <c r="G967" t="str">
        <f t="shared" si="30"/>
        <v/>
      </c>
      <c r="H967" t="str">
        <f t="shared" si="31"/>
        <v/>
      </c>
    </row>
    <row r="968" spans="1:8" x14ac:dyDescent="0.25">
      <c r="A968" s="1">
        <v>42532</v>
      </c>
      <c r="B968" s="6">
        <f>cumulative!B968-cumulative!B967</f>
        <v>0</v>
      </c>
      <c r="C968" s="6">
        <f>(cumulative!C968-cumulative!C967)/10</f>
        <v>0</v>
      </c>
      <c r="D968" s="6">
        <f>(cumulative!D968-cumulative!D967)/10</f>
        <v>0</v>
      </c>
      <c r="E968" s="6">
        <f>(cumulative!E968-cumulative!E967)/10</f>
        <v>0</v>
      </c>
      <c r="F968" s="6">
        <f>(cumulative!F968-cumulative!F967)/10</f>
        <v>0</v>
      </c>
      <c r="G968" t="str">
        <f t="shared" si="30"/>
        <v/>
      </c>
      <c r="H968" t="str">
        <f t="shared" si="31"/>
        <v/>
      </c>
    </row>
    <row r="969" spans="1:8" x14ac:dyDescent="0.25">
      <c r="A969" s="1">
        <v>42533</v>
      </c>
      <c r="B969" s="6">
        <f>cumulative!B969-cumulative!B968</f>
        <v>0</v>
      </c>
      <c r="C969" s="6">
        <f>(cumulative!C969-cumulative!C968)/10</f>
        <v>0</v>
      </c>
      <c r="D969" s="6">
        <f>(cumulative!D969-cumulative!D968)/10</f>
        <v>0</v>
      </c>
      <c r="E969" s="6">
        <f>(cumulative!E969-cumulative!E968)/10</f>
        <v>0</v>
      </c>
      <c r="F969" s="6">
        <f>(cumulative!F969-cumulative!F968)/10</f>
        <v>0</v>
      </c>
      <c r="G969" t="str">
        <f t="shared" si="30"/>
        <v/>
      </c>
      <c r="H969" t="str">
        <f t="shared" si="31"/>
        <v/>
      </c>
    </row>
    <row r="970" spans="1:8" x14ac:dyDescent="0.25">
      <c r="A970" s="1">
        <v>42534</v>
      </c>
      <c r="B970" s="6">
        <f>cumulative!B970-cumulative!B969</f>
        <v>0</v>
      </c>
      <c r="C970" s="6">
        <f>(cumulative!C970-cumulative!C969)/10</f>
        <v>0</v>
      </c>
      <c r="D970" s="6">
        <f>(cumulative!D970-cumulative!D969)/10</f>
        <v>0</v>
      </c>
      <c r="E970" s="6">
        <f>(cumulative!E970-cumulative!E969)/10</f>
        <v>0</v>
      </c>
      <c r="F970" s="6">
        <f>(cumulative!F970-cumulative!F969)/10</f>
        <v>0</v>
      </c>
      <c r="G970" t="str">
        <f t="shared" si="30"/>
        <v/>
      </c>
      <c r="H970" t="str">
        <f t="shared" si="31"/>
        <v/>
      </c>
    </row>
    <row r="971" spans="1:8" x14ac:dyDescent="0.25">
      <c r="A971" s="1">
        <v>42535</v>
      </c>
      <c r="B971" s="6">
        <f>cumulative!B971-cumulative!B970</f>
        <v>0</v>
      </c>
      <c r="C971" s="6">
        <f>(cumulative!C971-cumulative!C970)/10</f>
        <v>0</v>
      </c>
      <c r="D971" s="6">
        <f>(cumulative!D971-cumulative!D970)/10</f>
        <v>0</v>
      </c>
      <c r="E971" s="6">
        <f>(cumulative!E971-cumulative!E970)/10</f>
        <v>0</v>
      </c>
      <c r="F971" s="6">
        <f>(cumulative!F971-cumulative!F970)/10</f>
        <v>0</v>
      </c>
      <c r="G971" t="str">
        <f t="shared" si="30"/>
        <v/>
      </c>
      <c r="H971" t="str">
        <f t="shared" si="31"/>
        <v/>
      </c>
    </row>
    <row r="972" spans="1:8" x14ac:dyDescent="0.25">
      <c r="A972" s="1">
        <v>42536</v>
      </c>
      <c r="B972" s="6">
        <f>cumulative!B972-cumulative!B971</f>
        <v>0</v>
      </c>
      <c r="C972" s="6">
        <f>(cumulative!C972-cumulative!C971)/10</f>
        <v>0</v>
      </c>
      <c r="D972" s="6">
        <f>(cumulative!D972-cumulative!D971)/10</f>
        <v>0</v>
      </c>
      <c r="E972" s="6">
        <f>(cumulative!E972-cumulative!E971)/10</f>
        <v>0</v>
      </c>
      <c r="F972" s="6">
        <f>(cumulative!F972-cumulative!F971)/10</f>
        <v>0</v>
      </c>
      <c r="G972" t="str">
        <f t="shared" si="30"/>
        <v/>
      </c>
      <c r="H972" t="str">
        <f t="shared" si="31"/>
        <v/>
      </c>
    </row>
    <row r="973" spans="1:8" x14ac:dyDescent="0.25">
      <c r="A973" s="1">
        <v>42537</v>
      </c>
      <c r="B973" s="6">
        <f>cumulative!B973-cumulative!B972</f>
        <v>0</v>
      </c>
      <c r="C973" s="6">
        <f>(cumulative!C973-cumulative!C972)/10</f>
        <v>0</v>
      </c>
      <c r="D973" s="6">
        <f>(cumulative!D973-cumulative!D972)/10</f>
        <v>0</v>
      </c>
      <c r="E973" s="6">
        <f>(cumulative!E973-cumulative!E972)/10</f>
        <v>0</v>
      </c>
      <c r="F973" s="6">
        <f>(cumulative!F973-cumulative!F972)/10</f>
        <v>0</v>
      </c>
      <c r="G973" t="str">
        <f t="shared" si="30"/>
        <v/>
      </c>
      <c r="H973" t="str">
        <f t="shared" si="31"/>
        <v/>
      </c>
    </row>
    <row r="974" spans="1:8" x14ac:dyDescent="0.25">
      <c r="A974" s="1">
        <v>42538</v>
      </c>
      <c r="B974" s="6">
        <f>cumulative!B974-cumulative!B973</f>
        <v>0</v>
      </c>
      <c r="C974" s="6">
        <f>(cumulative!C974-cumulative!C973)/10</f>
        <v>0</v>
      </c>
      <c r="D974" s="6">
        <f>(cumulative!D974-cumulative!D973)/10</f>
        <v>0</v>
      </c>
      <c r="E974" s="6">
        <f>(cumulative!E974-cumulative!E973)/10</f>
        <v>0</v>
      </c>
      <c r="F974" s="6">
        <f>(cumulative!F974-cumulative!F973)/10</f>
        <v>0</v>
      </c>
      <c r="G974" t="str">
        <f t="shared" si="30"/>
        <v/>
      </c>
      <c r="H974" t="str">
        <f t="shared" si="31"/>
        <v/>
      </c>
    </row>
    <row r="975" spans="1:8" x14ac:dyDescent="0.25">
      <c r="A975" s="1">
        <v>42539</v>
      </c>
      <c r="B975" s="6">
        <f>cumulative!B975-cumulative!B974</f>
        <v>0</v>
      </c>
      <c r="C975" s="6">
        <f>(cumulative!C975-cumulative!C974)/10</f>
        <v>0</v>
      </c>
      <c r="D975" s="6">
        <f>(cumulative!D975-cumulative!D974)/10</f>
        <v>0</v>
      </c>
      <c r="E975" s="6">
        <f>(cumulative!E975-cumulative!E974)/10</f>
        <v>0</v>
      </c>
      <c r="F975" s="6">
        <f>(cumulative!F975-cumulative!F974)/10</f>
        <v>0</v>
      </c>
      <c r="G975" t="str">
        <f t="shared" si="30"/>
        <v/>
      </c>
      <c r="H975" t="str">
        <f t="shared" si="31"/>
        <v/>
      </c>
    </row>
    <row r="976" spans="1:8" x14ac:dyDescent="0.25">
      <c r="A976" s="1">
        <v>42540</v>
      </c>
      <c r="B976" s="6">
        <f>cumulative!B976-cumulative!B975</f>
        <v>0</v>
      </c>
      <c r="C976" s="6">
        <f>(cumulative!C976-cumulative!C975)/10</f>
        <v>0</v>
      </c>
      <c r="D976" s="6">
        <f>(cumulative!D976-cumulative!D975)/10</f>
        <v>0</v>
      </c>
      <c r="E976" s="6">
        <f>(cumulative!E976-cumulative!E975)/10</f>
        <v>0</v>
      </c>
      <c r="F976" s="6">
        <f>(cumulative!F976-cumulative!F975)/10</f>
        <v>0</v>
      </c>
      <c r="G976" t="str">
        <f t="shared" si="30"/>
        <v/>
      </c>
      <c r="H976" t="str">
        <f t="shared" si="31"/>
        <v/>
      </c>
    </row>
    <row r="977" spans="1:8" x14ac:dyDescent="0.25">
      <c r="A977" s="1">
        <v>42541</v>
      </c>
      <c r="B977" s="6">
        <f>cumulative!B977-cumulative!B976</f>
        <v>0</v>
      </c>
      <c r="C977" s="6">
        <f>(cumulative!C977-cumulative!C976)/10</f>
        <v>0</v>
      </c>
      <c r="D977" s="6">
        <f>(cumulative!D977-cumulative!D976)/10</f>
        <v>0</v>
      </c>
      <c r="E977" s="6">
        <f>(cumulative!E977-cumulative!E976)/10</f>
        <v>0</v>
      </c>
      <c r="F977" s="6">
        <f>(cumulative!F977-cumulative!F976)/10</f>
        <v>0</v>
      </c>
      <c r="G977" t="str">
        <f t="shared" si="30"/>
        <v/>
      </c>
      <c r="H977" t="str">
        <f t="shared" si="31"/>
        <v/>
      </c>
    </row>
    <row r="978" spans="1:8" x14ac:dyDescent="0.25">
      <c r="A978" s="1">
        <v>42542</v>
      </c>
      <c r="B978" s="6">
        <f>cumulative!B978-cumulative!B977</f>
        <v>0</v>
      </c>
      <c r="C978" s="6">
        <f>(cumulative!C978-cumulative!C977)/10</f>
        <v>0</v>
      </c>
      <c r="D978" s="6">
        <f>(cumulative!D978-cumulative!D977)/10</f>
        <v>0</v>
      </c>
      <c r="E978" s="6">
        <f>(cumulative!E978-cumulative!E977)/10</f>
        <v>0</v>
      </c>
      <c r="F978" s="6">
        <f>(cumulative!F978-cumulative!F977)/10</f>
        <v>0</v>
      </c>
      <c r="G978" t="str">
        <f t="shared" si="30"/>
        <v/>
      </c>
      <c r="H978" t="str">
        <f t="shared" si="31"/>
        <v/>
      </c>
    </row>
    <row r="979" spans="1:8" x14ac:dyDescent="0.25">
      <c r="A979" s="1">
        <v>42543</v>
      </c>
      <c r="B979" s="6">
        <f>cumulative!B979-cumulative!B978</f>
        <v>0</v>
      </c>
      <c r="C979" s="6">
        <f>(cumulative!C979-cumulative!C978)/10</f>
        <v>0</v>
      </c>
      <c r="D979" s="6">
        <f>(cumulative!D979-cumulative!D978)/10</f>
        <v>0</v>
      </c>
      <c r="E979" s="6">
        <f>(cumulative!E979-cumulative!E978)/10</f>
        <v>0</v>
      </c>
      <c r="F979" s="6">
        <f>(cumulative!F979-cumulative!F978)/10</f>
        <v>0</v>
      </c>
      <c r="G979" t="str">
        <f t="shared" si="30"/>
        <v/>
      </c>
      <c r="H979" t="str">
        <f t="shared" si="31"/>
        <v/>
      </c>
    </row>
    <row r="980" spans="1:8" x14ac:dyDescent="0.25">
      <c r="A980" s="1">
        <v>42544</v>
      </c>
      <c r="B980" s="6">
        <f>cumulative!B980-cumulative!B979</f>
        <v>0</v>
      </c>
      <c r="C980" s="6">
        <f>(cumulative!C980-cumulative!C979)/10</f>
        <v>0</v>
      </c>
      <c r="D980" s="6">
        <f>(cumulative!D980-cumulative!D979)/10</f>
        <v>0</v>
      </c>
      <c r="E980" s="6">
        <f>(cumulative!E980-cumulative!E979)/10</f>
        <v>0</v>
      </c>
      <c r="F980" s="6">
        <f>(cumulative!F980-cumulative!F979)/10</f>
        <v>0</v>
      </c>
      <c r="G980" t="str">
        <f t="shared" si="30"/>
        <v/>
      </c>
      <c r="H980" t="str">
        <f t="shared" si="31"/>
        <v/>
      </c>
    </row>
    <row r="981" spans="1:8" x14ac:dyDescent="0.25">
      <c r="A981" s="1">
        <v>42545</v>
      </c>
      <c r="B981" s="6">
        <f>cumulative!B981-cumulative!B980</f>
        <v>0</v>
      </c>
      <c r="C981" s="6">
        <f>(cumulative!C981-cumulative!C980)/10</f>
        <v>0</v>
      </c>
      <c r="D981" s="6">
        <f>(cumulative!D981-cumulative!D980)/10</f>
        <v>0</v>
      </c>
      <c r="E981" s="6">
        <f>(cumulative!E981-cumulative!E980)/10</f>
        <v>0</v>
      </c>
      <c r="F981" s="6">
        <f>(cumulative!F981-cumulative!F980)/10</f>
        <v>0</v>
      </c>
      <c r="G981" t="str">
        <f t="shared" si="30"/>
        <v/>
      </c>
      <c r="H981" t="str">
        <f t="shared" si="31"/>
        <v/>
      </c>
    </row>
    <row r="982" spans="1:8" x14ac:dyDescent="0.25">
      <c r="A982" s="1">
        <v>42546</v>
      </c>
      <c r="B982" s="6">
        <f>cumulative!B982-cumulative!B981</f>
        <v>0</v>
      </c>
      <c r="C982" s="6">
        <f>(cumulative!C982-cumulative!C981)/10</f>
        <v>0</v>
      </c>
      <c r="D982" s="6">
        <f>(cumulative!D982-cumulative!D981)/10</f>
        <v>0</v>
      </c>
      <c r="E982" s="6">
        <f>(cumulative!E982-cumulative!E981)/10</f>
        <v>0</v>
      </c>
      <c r="F982" s="6">
        <f>(cumulative!F982-cumulative!F981)/10</f>
        <v>0</v>
      </c>
      <c r="G982" t="str">
        <f t="shared" si="30"/>
        <v/>
      </c>
      <c r="H982" t="str">
        <f t="shared" si="31"/>
        <v/>
      </c>
    </row>
    <row r="983" spans="1:8" x14ac:dyDescent="0.25">
      <c r="A983" s="1">
        <v>42547</v>
      </c>
      <c r="B983" s="6">
        <f>cumulative!B983-cumulative!B982</f>
        <v>0</v>
      </c>
      <c r="C983" s="6">
        <f>(cumulative!C983-cumulative!C982)/10</f>
        <v>0</v>
      </c>
      <c r="D983" s="6">
        <f>(cumulative!D983-cumulative!D982)/10</f>
        <v>0</v>
      </c>
      <c r="E983" s="6">
        <f>(cumulative!E983-cumulative!E982)/10</f>
        <v>0</v>
      </c>
      <c r="F983" s="6">
        <f>(cumulative!F983-cumulative!F982)/10</f>
        <v>0</v>
      </c>
      <c r="G983" t="str">
        <f t="shared" si="30"/>
        <v/>
      </c>
      <c r="H983" t="str">
        <f t="shared" si="31"/>
        <v/>
      </c>
    </row>
    <row r="984" spans="1:8" x14ac:dyDescent="0.25">
      <c r="A984" s="1">
        <v>42548</v>
      </c>
      <c r="B984" s="6">
        <f>cumulative!B984-cumulative!B983</f>
        <v>0</v>
      </c>
      <c r="C984" s="6">
        <f>(cumulative!C984-cumulative!C983)/10</f>
        <v>0</v>
      </c>
      <c r="D984" s="6">
        <f>(cumulative!D984-cumulative!D983)/10</f>
        <v>0</v>
      </c>
      <c r="E984" s="6">
        <f>(cumulative!E984-cumulative!E983)/10</f>
        <v>0</v>
      </c>
      <c r="F984" s="6">
        <f>(cumulative!F984-cumulative!F983)/10</f>
        <v>0</v>
      </c>
      <c r="G984" t="str">
        <f t="shared" si="30"/>
        <v/>
      </c>
      <c r="H984" t="str">
        <f t="shared" si="31"/>
        <v/>
      </c>
    </row>
    <row r="985" spans="1:8" x14ac:dyDescent="0.25">
      <c r="A985" s="1">
        <v>42549</v>
      </c>
      <c r="B985" s="6">
        <f>cumulative!B985-cumulative!B984</f>
        <v>0</v>
      </c>
      <c r="C985" s="6">
        <f>(cumulative!C985-cumulative!C984)/10</f>
        <v>0</v>
      </c>
      <c r="D985" s="6">
        <f>(cumulative!D985-cumulative!D984)/10</f>
        <v>0</v>
      </c>
      <c r="E985" s="6">
        <f>(cumulative!E985-cumulative!E984)/10</f>
        <v>0</v>
      </c>
      <c r="F985" s="6">
        <f>(cumulative!F985-cumulative!F984)/10</f>
        <v>0</v>
      </c>
      <c r="G985" t="str">
        <f t="shared" si="30"/>
        <v/>
      </c>
      <c r="H985" t="str">
        <f t="shared" si="31"/>
        <v/>
      </c>
    </row>
    <row r="986" spans="1:8" x14ac:dyDescent="0.25">
      <c r="A986" s="1">
        <v>42550</v>
      </c>
      <c r="B986" s="6">
        <f>cumulative!B986-cumulative!B985</f>
        <v>0</v>
      </c>
      <c r="C986" s="6">
        <f>(cumulative!C986-cumulative!C985)/10</f>
        <v>0</v>
      </c>
      <c r="D986" s="6">
        <f>(cumulative!D986-cumulative!D985)/10</f>
        <v>0</v>
      </c>
      <c r="E986" s="6">
        <f>(cumulative!E986-cumulative!E985)/10</f>
        <v>0</v>
      </c>
      <c r="F986" s="6">
        <f>(cumulative!F986-cumulative!F985)/10</f>
        <v>0</v>
      </c>
      <c r="G986" t="str">
        <f t="shared" si="30"/>
        <v/>
      </c>
      <c r="H986" t="str">
        <f t="shared" si="31"/>
        <v/>
      </c>
    </row>
    <row r="987" spans="1:8" x14ac:dyDescent="0.25">
      <c r="A987" s="1">
        <v>42551</v>
      </c>
      <c r="B987" s="6">
        <f>cumulative!B987-cumulative!B986</f>
        <v>0</v>
      </c>
      <c r="C987" s="6">
        <f>(cumulative!C987-cumulative!C986)/10</f>
        <v>0</v>
      </c>
      <c r="D987" s="6">
        <f>(cumulative!D987-cumulative!D986)/10</f>
        <v>0</v>
      </c>
      <c r="E987" s="6">
        <f>(cumulative!E987-cumulative!E986)/10</f>
        <v>0</v>
      </c>
      <c r="F987" s="6">
        <f>(cumulative!F987-cumulative!F986)/10</f>
        <v>0</v>
      </c>
      <c r="G987" t="str">
        <f t="shared" si="30"/>
        <v/>
      </c>
      <c r="H987" t="str">
        <f t="shared" si="31"/>
        <v/>
      </c>
    </row>
    <row r="988" spans="1:8" x14ac:dyDescent="0.25">
      <c r="A988" s="1">
        <v>42552</v>
      </c>
      <c r="B988" s="6">
        <f>cumulative!B988-cumulative!B987</f>
        <v>0</v>
      </c>
      <c r="C988" s="6">
        <f>(cumulative!C988-cumulative!C987)/10</f>
        <v>0</v>
      </c>
      <c r="D988" s="6">
        <f>(cumulative!D988-cumulative!D987)/10</f>
        <v>0</v>
      </c>
      <c r="E988" s="6">
        <f>(cumulative!E988-cumulative!E987)/10</f>
        <v>0</v>
      </c>
      <c r="F988" s="6">
        <f>(cumulative!F988-cumulative!F987)/10</f>
        <v>0</v>
      </c>
      <c r="G988" t="str">
        <f t="shared" si="30"/>
        <v/>
      </c>
      <c r="H988" t="str">
        <f t="shared" si="31"/>
        <v/>
      </c>
    </row>
    <row r="989" spans="1:8" x14ac:dyDescent="0.25">
      <c r="A989" s="1">
        <v>42553</v>
      </c>
      <c r="B989" s="6">
        <f>cumulative!B989-cumulative!B988</f>
        <v>0</v>
      </c>
      <c r="C989" s="6">
        <f>(cumulative!C989-cumulative!C988)/10</f>
        <v>0</v>
      </c>
      <c r="D989" s="6">
        <f>(cumulative!D989-cumulative!D988)/10</f>
        <v>0</v>
      </c>
      <c r="E989" s="6">
        <f>(cumulative!E989-cumulative!E988)/10</f>
        <v>0</v>
      </c>
      <c r="F989" s="6">
        <f>(cumulative!F989-cumulative!F988)/10</f>
        <v>0</v>
      </c>
      <c r="G989" t="str">
        <f t="shared" si="30"/>
        <v/>
      </c>
      <c r="H989" t="str">
        <f t="shared" si="31"/>
        <v/>
      </c>
    </row>
    <row r="990" spans="1:8" x14ac:dyDescent="0.25">
      <c r="A990" s="1">
        <v>42554</v>
      </c>
      <c r="B990" s="6">
        <f>cumulative!B990-cumulative!B989</f>
        <v>0</v>
      </c>
      <c r="C990" s="6">
        <f>(cumulative!C990-cumulative!C989)/10</f>
        <v>0</v>
      </c>
      <c r="D990" s="6">
        <f>(cumulative!D990-cumulative!D989)/10</f>
        <v>0</v>
      </c>
      <c r="E990" s="6">
        <f>(cumulative!E990-cumulative!E989)/10</f>
        <v>0</v>
      </c>
      <c r="F990" s="6">
        <f>(cumulative!F990-cumulative!F989)/10</f>
        <v>0</v>
      </c>
      <c r="G990" t="str">
        <f t="shared" si="30"/>
        <v/>
      </c>
      <c r="H990" t="str">
        <f t="shared" si="31"/>
        <v/>
      </c>
    </row>
    <row r="991" spans="1:8" x14ac:dyDescent="0.25">
      <c r="A991" s="1">
        <v>42555</v>
      </c>
      <c r="B991" s="6">
        <f>cumulative!B991-cumulative!B990</f>
        <v>0</v>
      </c>
      <c r="C991" s="6">
        <f>(cumulative!C991-cumulative!C990)/10</f>
        <v>0</v>
      </c>
      <c r="D991" s="6">
        <f>(cumulative!D991-cumulative!D990)/10</f>
        <v>0</v>
      </c>
      <c r="E991" s="6">
        <f>(cumulative!E991-cumulative!E990)/10</f>
        <v>0</v>
      </c>
      <c r="F991" s="6">
        <f>(cumulative!F991-cumulative!F990)/10</f>
        <v>0</v>
      </c>
      <c r="G991" t="str">
        <f t="shared" si="30"/>
        <v/>
      </c>
      <c r="H991" t="str">
        <f t="shared" si="31"/>
        <v/>
      </c>
    </row>
    <row r="992" spans="1:8" x14ac:dyDescent="0.25">
      <c r="A992" s="1">
        <v>42556</v>
      </c>
      <c r="B992" s="6">
        <f>cumulative!B992-cumulative!B991</f>
        <v>0</v>
      </c>
      <c r="C992" s="6">
        <f>(cumulative!C992-cumulative!C991)/10</f>
        <v>0</v>
      </c>
      <c r="D992" s="6">
        <f>(cumulative!D992-cumulative!D991)/10</f>
        <v>0</v>
      </c>
      <c r="E992" s="6">
        <f>(cumulative!E992-cumulative!E991)/10</f>
        <v>0</v>
      </c>
      <c r="F992" s="6">
        <f>(cumulative!F992-cumulative!F991)/10</f>
        <v>0</v>
      </c>
      <c r="G992" t="str">
        <f t="shared" si="30"/>
        <v/>
      </c>
      <c r="H992" t="str">
        <f t="shared" si="31"/>
        <v/>
      </c>
    </row>
    <row r="993" spans="1:8" x14ac:dyDescent="0.25">
      <c r="A993" s="1">
        <v>42557</v>
      </c>
      <c r="B993" s="6">
        <f>cumulative!B993-cumulative!B992</f>
        <v>0</v>
      </c>
      <c r="C993" s="6">
        <f>(cumulative!C993-cumulative!C992)/10</f>
        <v>0</v>
      </c>
      <c r="D993" s="6">
        <f>(cumulative!D993-cumulative!D992)/10</f>
        <v>0</v>
      </c>
      <c r="E993" s="6">
        <f>(cumulative!E993-cumulative!E992)/10</f>
        <v>0</v>
      </c>
      <c r="F993" s="6">
        <f>(cumulative!F993-cumulative!F992)/10</f>
        <v>0</v>
      </c>
      <c r="G993" t="str">
        <f t="shared" si="30"/>
        <v/>
      </c>
      <c r="H993" t="str">
        <f t="shared" si="31"/>
        <v/>
      </c>
    </row>
    <row r="994" spans="1:8" x14ac:dyDescent="0.25">
      <c r="A994" s="1">
        <v>42558</v>
      </c>
      <c r="B994" s="6">
        <f>cumulative!B994-cumulative!B993</f>
        <v>0</v>
      </c>
      <c r="C994" s="6">
        <f>(cumulative!C994-cumulative!C993)/10</f>
        <v>0</v>
      </c>
      <c r="D994" s="6">
        <f>(cumulative!D994-cumulative!D993)/10</f>
        <v>0</v>
      </c>
      <c r="E994" s="6">
        <f>(cumulative!E994-cumulative!E993)/10</f>
        <v>0</v>
      </c>
      <c r="F994" s="6">
        <f>(cumulative!F994-cumulative!F993)/10</f>
        <v>0</v>
      </c>
      <c r="G994" t="str">
        <f t="shared" si="30"/>
        <v/>
      </c>
      <c r="H994" t="str">
        <f t="shared" si="31"/>
        <v/>
      </c>
    </row>
    <row r="995" spans="1:8" x14ac:dyDescent="0.25">
      <c r="A995" s="1">
        <v>42559</v>
      </c>
      <c r="B995" s="6">
        <f>cumulative!B995-cumulative!B994</f>
        <v>0</v>
      </c>
      <c r="C995" s="6">
        <f>(cumulative!C995-cumulative!C994)/10</f>
        <v>0</v>
      </c>
      <c r="D995" s="6">
        <f>(cumulative!D995-cumulative!D994)/10</f>
        <v>0</v>
      </c>
      <c r="E995" s="6">
        <f>(cumulative!E995-cumulative!E994)/10</f>
        <v>0</v>
      </c>
      <c r="F995" s="6">
        <f>(cumulative!F995-cumulative!F994)/10</f>
        <v>0</v>
      </c>
      <c r="G995" t="str">
        <f t="shared" si="30"/>
        <v/>
      </c>
      <c r="H995" t="str">
        <f t="shared" si="31"/>
        <v/>
      </c>
    </row>
    <row r="996" spans="1:8" x14ac:dyDescent="0.25">
      <c r="A996" s="1">
        <v>42560</v>
      </c>
      <c r="B996" s="6">
        <f>cumulative!B996-cumulative!B995</f>
        <v>0</v>
      </c>
      <c r="C996" s="6">
        <f>(cumulative!C996-cumulative!C995)/10</f>
        <v>0</v>
      </c>
      <c r="D996" s="6">
        <f>(cumulative!D996-cumulative!D995)/10</f>
        <v>0</v>
      </c>
      <c r="E996" s="6">
        <f>(cumulative!E996-cumulative!E995)/10</f>
        <v>0</v>
      </c>
      <c r="F996" s="6">
        <f>(cumulative!F996-cumulative!F995)/10</f>
        <v>0</v>
      </c>
      <c r="G996" t="str">
        <f t="shared" si="30"/>
        <v/>
      </c>
      <c r="H996" t="str">
        <f t="shared" si="31"/>
        <v/>
      </c>
    </row>
    <row r="997" spans="1:8" x14ac:dyDescent="0.25">
      <c r="A997" s="1">
        <v>42561</v>
      </c>
      <c r="B997" s="6">
        <f>cumulative!B997-cumulative!B996</f>
        <v>0</v>
      </c>
      <c r="C997" s="6">
        <f>(cumulative!C997-cumulative!C996)/10</f>
        <v>0</v>
      </c>
      <c r="D997" s="6">
        <f>(cumulative!D997-cumulative!D996)/10</f>
        <v>0</v>
      </c>
      <c r="E997" s="6">
        <f>(cumulative!E997-cumulative!E996)/10</f>
        <v>0</v>
      </c>
      <c r="F997" s="6">
        <f>(cumulative!F997-cumulative!F996)/10</f>
        <v>0</v>
      </c>
      <c r="G997" t="str">
        <f t="shared" si="30"/>
        <v/>
      </c>
      <c r="H997" t="str">
        <f t="shared" si="31"/>
        <v/>
      </c>
    </row>
    <row r="998" spans="1:8" x14ac:dyDescent="0.25">
      <c r="A998" s="1">
        <v>42562</v>
      </c>
      <c r="B998" s="6">
        <f>cumulative!B998-cumulative!B997</f>
        <v>0</v>
      </c>
      <c r="C998" s="6">
        <f>(cumulative!C998-cumulative!C997)/10</f>
        <v>0</v>
      </c>
      <c r="D998" s="6">
        <f>(cumulative!D998-cumulative!D997)/10</f>
        <v>0</v>
      </c>
      <c r="E998" s="6">
        <f>(cumulative!E998-cumulative!E997)/10</f>
        <v>0</v>
      </c>
      <c r="F998" s="6">
        <f>(cumulative!F998-cumulative!F997)/10</f>
        <v>0</v>
      </c>
      <c r="G998" t="str">
        <f t="shared" si="30"/>
        <v/>
      </c>
      <c r="H998" t="str">
        <f t="shared" si="31"/>
        <v/>
      </c>
    </row>
    <row r="999" spans="1:8" x14ac:dyDescent="0.25">
      <c r="A999" s="1">
        <v>42563</v>
      </c>
      <c r="B999" s="6">
        <f>cumulative!B999-cumulative!B998</f>
        <v>0</v>
      </c>
      <c r="C999" s="6">
        <f>(cumulative!C999-cumulative!C998)/10</f>
        <v>0</v>
      </c>
      <c r="D999" s="6">
        <f>(cumulative!D999-cumulative!D998)/10</f>
        <v>0</v>
      </c>
      <c r="E999" s="6">
        <f>(cumulative!E999-cumulative!E998)/10</f>
        <v>0</v>
      </c>
      <c r="F999" s="6">
        <f>(cumulative!F999-cumulative!F998)/10</f>
        <v>0</v>
      </c>
      <c r="G999" t="str">
        <f t="shared" si="30"/>
        <v/>
      </c>
      <c r="H999" t="str">
        <f t="shared" si="31"/>
        <v/>
      </c>
    </row>
    <row r="1000" spans="1:8" x14ac:dyDescent="0.25">
      <c r="A1000" s="1">
        <v>42564</v>
      </c>
      <c r="B1000" s="6">
        <f>cumulative!B1000-cumulative!B999</f>
        <v>0</v>
      </c>
      <c r="C1000" s="6">
        <f>(cumulative!C1000-cumulative!C999)/10</f>
        <v>0</v>
      </c>
      <c r="D1000" s="6">
        <f>(cumulative!D1000-cumulative!D999)/10</f>
        <v>0</v>
      </c>
      <c r="E1000" s="6">
        <f>(cumulative!E1000-cumulative!E999)/10</f>
        <v>0</v>
      </c>
      <c r="F1000" s="6">
        <f>(cumulative!F1000-cumulative!F999)/10</f>
        <v>0</v>
      </c>
      <c r="G1000" t="str">
        <f t="shared" si="30"/>
        <v/>
      </c>
      <c r="H1000" t="str">
        <f t="shared" si="31"/>
        <v/>
      </c>
    </row>
    <row r="1001" spans="1:8" x14ac:dyDescent="0.25">
      <c r="A1001" s="1">
        <v>42565</v>
      </c>
      <c r="B1001" s="6">
        <f>cumulative!B1001-cumulative!B1000</f>
        <v>0</v>
      </c>
      <c r="C1001" s="6">
        <f>(cumulative!C1001-cumulative!C1000)/10</f>
        <v>0</v>
      </c>
      <c r="D1001" s="6">
        <f>(cumulative!D1001-cumulative!D1000)/10</f>
        <v>0</v>
      </c>
      <c r="E1001" s="6">
        <f>(cumulative!E1001-cumulative!E1000)/10</f>
        <v>0</v>
      </c>
      <c r="F1001" s="6">
        <f>(cumulative!F1001-cumulative!F1000)/10</f>
        <v>0</v>
      </c>
      <c r="G1001" t="str">
        <f t="shared" si="30"/>
        <v/>
      </c>
      <c r="H1001" t="str">
        <f t="shared" si="31"/>
        <v/>
      </c>
    </row>
    <row r="1002" spans="1:8" x14ac:dyDescent="0.25">
      <c r="A1002" s="2">
        <v>42566</v>
      </c>
      <c r="B1002" s="6">
        <f>cumulative!B1002-cumulative!B1001</f>
        <v>0</v>
      </c>
      <c r="C1002" s="6">
        <f>(cumulative!C1002-cumulative!C1001)/10</f>
        <v>0</v>
      </c>
      <c r="D1002" s="6">
        <f>(cumulative!D1002-cumulative!D1001)/10</f>
        <v>0</v>
      </c>
      <c r="E1002" s="6">
        <f>(cumulative!E1002-cumulative!E1001)/10</f>
        <v>0</v>
      </c>
      <c r="F1002" s="6">
        <f>(cumulative!F1002-cumulative!F1001)/10</f>
        <v>0</v>
      </c>
      <c r="G1002" t="str">
        <f t="shared" si="30"/>
        <v/>
      </c>
      <c r="H1002" t="str">
        <f t="shared" si="31"/>
        <v/>
      </c>
    </row>
    <row r="1003" spans="1:8" x14ac:dyDescent="0.25">
      <c r="A1003" s="1">
        <v>42567</v>
      </c>
      <c r="B1003" s="6">
        <f>cumulative!B1003-cumulative!B1002</f>
        <v>0</v>
      </c>
      <c r="C1003" s="6">
        <f>(cumulative!C1003-cumulative!C1002)/10</f>
        <v>0</v>
      </c>
      <c r="D1003" s="6">
        <f>(cumulative!D1003-cumulative!D1002)/10</f>
        <v>0</v>
      </c>
      <c r="E1003" s="6">
        <f>(cumulative!E1003-cumulative!E1002)/10</f>
        <v>0</v>
      </c>
      <c r="F1003" s="6">
        <f>(cumulative!F1003-cumulative!F1002)/10</f>
        <v>0</v>
      </c>
      <c r="G1003" t="str">
        <f t="shared" si="30"/>
        <v/>
      </c>
      <c r="H1003" t="str">
        <f t="shared" si="31"/>
        <v/>
      </c>
    </row>
    <row r="1004" spans="1:8" x14ac:dyDescent="0.25">
      <c r="A1004" s="1">
        <v>42568</v>
      </c>
      <c r="B1004" s="6">
        <f>cumulative!B1004-cumulative!B1003</f>
        <v>0</v>
      </c>
      <c r="C1004" s="6">
        <f>(cumulative!C1004-cumulative!C1003)/10</f>
        <v>0</v>
      </c>
      <c r="D1004" s="6">
        <f>(cumulative!D1004-cumulative!D1003)/10</f>
        <v>0</v>
      </c>
      <c r="E1004" s="6">
        <f>(cumulative!E1004-cumulative!E1003)/10</f>
        <v>0</v>
      </c>
      <c r="F1004" s="6">
        <f>(cumulative!F1004-cumulative!F1003)/10</f>
        <v>0</v>
      </c>
      <c r="G1004" t="str">
        <f t="shared" si="30"/>
        <v/>
      </c>
      <c r="H1004" t="str">
        <f t="shared" si="31"/>
        <v/>
      </c>
    </row>
    <row r="1005" spans="1:8" x14ac:dyDescent="0.25">
      <c r="A1005" s="1">
        <v>42569</v>
      </c>
      <c r="B1005" s="6">
        <f>cumulative!B1005-cumulative!B1004</f>
        <v>0</v>
      </c>
      <c r="C1005" s="6">
        <f>(cumulative!C1005-cumulative!C1004)/10</f>
        <v>0</v>
      </c>
      <c r="D1005" s="6">
        <f>(cumulative!D1005-cumulative!D1004)/10</f>
        <v>0</v>
      </c>
      <c r="E1005" s="6">
        <f>(cumulative!E1005-cumulative!E1004)/10</f>
        <v>0</v>
      </c>
      <c r="F1005" s="6">
        <f>(cumulative!F1005-cumulative!F1004)/10</f>
        <v>0</v>
      </c>
      <c r="G1005" t="str">
        <f t="shared" si="30"/>
        <v/>
      </c>
      <c r="H1005" t="str">
        <f t="shared" si="31"/>
        <v/>
      </c>
    </row>
    <row r="1006" spans="1:8" x14ac:dyDescent="0.25">
      <c r="A1006" s="1">
        <v>42570</v>
      </c>
      <c r="B1006" s="6">
        <f>cumulative!B1006-cumulative!B1005</f>
        <v>0</v>
      </c>
      <c r="C1006" s="6">
        <f>(cumulative!C1006-cumulative!C1005)/10</f>
        <v>0</v>
      </c>
      <c r="D1006" s="6">
        <f>(cumulative!D1006-cumulative!D1005)/10</f>
        <v>0</v>
      </c>
      <c r="E1006" s="6">
        <f>(cumulative!E1006-cumulative!E1005)/10</f>
        <v>0</v>
      </c>
      <c r="F1006" s="6">
        <f>(cumulative!F1006-cumulative!F1005)/10</f>
        <v>0</v>
      </c>
      <c r="G1006" t="str">
        <f t="shared" si="30"/>
        <v/>
      </c>
      <c r="H1006" t="str">
        <f t="shared" si="31"/>
        <v/>
      </c>
    </row>
    <row r="1007" spans="1:8" x14ac:dyDescent="0.25">
      <c r="A1007" s="1">
        <v>42571</v>
      </c>
      <c r="B1007" s="6">
        <f>cumulative!B1007-cumulative!B1006</f>
        <v>0</v>
      </c>
      <c r="C1007" s="6">
        <f>(cumulative!C1007-cumulative!C1006)/10</f>
        <v>0</v>
      </c>
      <c r="D1007" s="6">
        <f>(cumulative!D1007-cumulative!D1006)/10</f>
        <v>0</v>
      </c>
      <c r="E1007" s="6">
        <f>(cumulative!E1007-cumulative!E1006)/10</f>
        <v>0</v>
      </c>
      <c r="F1007" s="6">
        <f>(cumulative!F1007-cumulative!F1006)/10</f>
        <v>0</v>
      </c>
      <c r="G1007" t="str">
        <f t="shared" si="30"/>
        <v/>
      </c>
      <c r="H1007" t="str">
        <f t="shared" si="31"/>
        <v/>
      </c>
    </row>
    <row r="1008" spans="1:8" x14ac:dyDescent="0.25">
      <c r="A1008" s="1">
        <v>42572</v>
      </c>
      <c r="B1008" s="6">
        <f>cumulative!B1008-cumulative!B1007</f>
        <v>0</v>
      </c>
      <c r="C1008" s="6">
        <f>(cumulative!C1008-cumulative!C1007)/10</f>
        <v>0</v>
      </c>
      <c r="D1008" s="6">
        <f>(cumulative!D1008-cumulative!D1007)/10</f>
        <v>0</v>
      </c>
      <c r="E1008" s="6">
        <f>(cumulative!E1008-cumulative!E1007)/10</f>
        <v>0</v>
      </c>
      <c r="F1008" s="6">
        <f>(cumulative!F1008-cumulative!F1007)/10</f>
        <v>0</v>
      </c>
      <c r="G1008" t="str">
        <f t="shared" si="30"/>
        <v/>
      </c>
      <c r="H1008" t="str">
        <f t="shared" si="31"/>
        <v/>
      </c>
    </row>
    <row r="1009" spans="1:8" x14ac:dyDescent="0.25">
      <c r="A1009" s="1">
        <v>42573</v>
      </c>
      <c r="B1009" s="6">
        <f>cumulative!B1009-cumulative!B1008</f>
        <v>0</v>
      </c>
      <c r="C1009" s="6">
        <f>(cumulative!C1009-cumulative!C1008)/10</f>
        <v>0</v>
      </c>
      <c r="D1009" s="6">
        <f>(cumulative!D1009-cumulative!D1008)/10</f>
        <v>0</v>
      </c>
      <c r="E1009" s="6">
        <f>(cumulative!E1009-cumulative!E1008)/10</f>
        <v>0</v>
      </c>
      <c r="F1009" s="6">
        <f>(cumulative!F1009-cumulative!F1008)/10</f>
        <v>0</v>
      </c>
      <c r="G1009" t="str">
        <f t="shared" si="30"/>
        <v/>
      </c>
      <c r="H1009" t="str">
        <f t="shared" si="31"/>
        <v/>
      </c>
    </row>
    <row r="1010" spans="1:8" x14ac:dyDescent="0.25">
      <c r="A1010" s="1">
        <v>42574</v>
      </c>
      <c r="B1010" s="6">
        <f>cumulative!B1010-cumulative!B1009</f>
        <v>0</v>
      </c>
      <c r="C1010" s="6">
        <f>(cumulative!C1010-cumulative!C1009)/10</f>
        <v>0</v>
      </c>
      <c r="D1010" s="6">
        <f>(cumulative!D1010-cumulative!D1009)/10</f>
        <v>0</v>
      </c>
      <c r="E1010" s="6">
        <f>(cumulative!E1010-cumulative!E1009)/10</f>
        <v>0</v>
      </c>
      <c r="F1010" s="6">
        <f>(cumulative!F1010-cumulative!F1009)/10</f>
        <v>0</v>
      </c>
      <c r="G1010" t="str">
        <f t="shared" si="30"/>
        <v/>
      </c>
      <c r="H1010" t="str">
        <f t="shared" si="31"/>
        <v/>
      </c>
    </row>
    <row r="1011" spans="1:8" x14ac:dyDescent="0.25">
      <c r="A1011" s="1">
        <v>42575</v>
      </c>
      <c r="B1011" s="6">
        <f>cumulative!B1011-cumulative!B1010</f>
        <v>0</v>
      </c>
      <c r="C1011" s="6">
        <f>(cumulative!C1011-cumulative!C1010)/10</f>
        <v>0</v>
      </c>
      <c r="D1011" s="6">
        <f>(cumulative!D1011-cumulative!D1010)/10</f>
        <v>0</v>
      </c>
      <c r="E1011" s="6">
        <f>(cumulative!E1011-cumulative!E1010)/10</f>
        <v>0</v>
      </c>
      <c r="F1011" s="6">
        <f>(cumulative!F1011-cumulative!F1010)/10</f>
        <v>0</v>
      </c>
      <c r="G1011" t="str">
        <f t="shared" si="30"/>
        <v/>
      </c>
      <c r="H1011" t="str">
        <f t="shared" si="31"/>
        <v/>
      </c>
    </row>
    <row r="1012" spans="1:8" x14ac:dyDescent="0.25">
      <c r="A1012" s="1">
        <v>42576</v>
      </c>
      <c r="B1012" s="6">
        <f>cumulative!B1012-cumulative!B1011</f>
        <v>0</v>
      </c>
      <c r="C1012" s="6">
        <f>(cumulative!C1012-cumulative!C1011)/10</f>
        <v>0</v>
      </c>
      <c r="D1012" s="6">
        <f>(cumulative!D1012-cumulative!D1011)/10</f>
        <v>0</v>
      </c>
      <c r="E1012" s="6">
        <f>(cumulative!E1012-cumulative!E1011)/10</f>
        <v>0</v>
      </c>
      <c r="F1012" s="6">
        <f>(cumulative!F1012-cumulative!F1011)/10</f>
        <v>0</v>
      </c>
      <c r="G1012" t="str">
        <f t="shared" si="30"/>
        <v/>
      </c>
      <c r="H1012" t="str">
        <f t="shared" si="31"/>
        <v/>
      </c>
    </row>
    <row r="1013" spans="1:8" x14ac:dyDescent="0.25">
      <c r="A1013" s="1">
        <v>42577</v>
      </c>
      <c r="B1013" s="6">
        <f>cumulative!B1013-cumulative!B1012</f>
        <v>0</v>
      </c>
      <c r="C1013" s="6">
        <f>(cumulative!C1013-cumulative!C1012)/10</f>
        <v>0</v>
      </c>
      <c r="D1013" s="6">
        <f>(cumulative!D1013-cumulative!D1012)/10</f>
        <v>0</v>
      </c>
      <c r="E1013" s="6">
        <f>(cumulative!E1013-cumulative!E1012)/10</f>
        <v>0</v>
      </c>
      <c r="F1013" s="6">
        <f>(cumulative!F1013-cumulative!F1012)/10</f>
        <v>0</v>
      </c>
      <c r="G1013" t="str">
        <f t="shared" si="30"/>
        <v/>
      </c>
      <c r="H1013" t="str">
        <f t="shared" si="31"/>
        <v/>
      </c>
    </row>
    <row r="1014" spans="1:8" x14ac:dyDescent="0.25">
      <c r="A1014" s="1">
        <v>42578</v>
      </c>
      <c r="B1014" s="6">
        <f>cumulative!B1014-cumulative!B1013</f>
        <v>0</v>
      </c>
      <c r="C1014" s="6">
        <f>(cumulative!C1014-cumulative!C1013)/10</f>
        <v>0</v>
      </c>
      <c r="D1014" s="6">
        <f>(cumulative!D1014-cumulative!D1013)/10</f>
        <v>0</v>
      </c>
      <c r="E1014" s="6">
        <f>(cumulative!E1014-cumulative!E1013)/10</f>
        <v>0</v>
      </c>
      <c r="F1014" s="6">
        <f>(cumulative!F1014-cumulative!F1013)/10</f>
        <v>0</v>
      </c>
      <c r="G1014" t="str">
        <f t="shared" si="30"/>
        <v/>
      </c>
      <c r="H1014" t="str">
        <f t="shared" si="31"/>
        <v/>
      </c>
    </row>
    <row r="1015" spans="1:8" x14ac:dyDescent="0.25">
      <c r="A1015" s="1">
        <v>42579</v>
      </c>
      <c r="B1015" s="6">
        <f>cumulative!B1015-cumulative!B1014</f>
        <v>0</v>
      </c>
      <c r="C1015" s="6">
        <f>(cumulative!C1015-cumulative!C1014)/10</f>
        <v>0</v>
      </c>
      <c r="D1015" s="6">
        <f>(cumulative!D1015-cumulative!D1014)/10</f>
        <v>0</v>
      </c>
      <c r="E1015" s="6">
        <f>(cumulative!E1015-cumulative!E1014)/10</f>
        <v>0</v>
      </c>
      <c r="F1015" s="6">
        <f>(cumulative!F1015-cumulative!F1014)/10</f>
        <v>0</v>
      </c>
      <c r="G1015" t="str">
        <f t="shared" si="30"/>
        <v/>
      </c>
      <c r="H1015" t="str">
        <f t="shared" si="31"/>
        <v/>
      </c>
    </row>
    <row r="1016" spans="1:8" x14ac:dyDescent="0.25">
      <c r="A1016" s="1">
        <v>42580</v>
      </c>
      <c r="B1016" s="6">
        <f>cumulative!B1016-cumulative!B1015</f>
        <v>0</v>
      </c>
      <c r="C1016" s="6">
        <f>(cumulative!C1016-cumulative!C1015)/10</f>
        <v>0</v>
      </c>
      <c r="D1016" s="6">
        <f>(cumulative!D1016-cumulative!D1015)/10</f>
        <v>0</v>
      </c>
      <c r="E1016" s="6">
        <f>(cumulative!E1016-cumulative!E1015)/10</f>
        <v>0</v>
      </c>
      <c r="F1016" s="6">
        <f>(cumulative!F1016-cumulative!F1015)/10</f>
        <v>0</v>
      </c>
      <c r="G1016" t="str">
        <f t="shared" si="30"/>
        <v/>
      </c>
      <c r="H1016" t="str">
        <f t="shared" si="31"/>
        <v/>
      </c>
    </row>
    <row r="1017" spans="1:8" x14ac:dyDescent="0.25">
      <c r="A1017" s="1">
        <v>42581</v>
      </c>
      <c r="B1017" s="6">
        <f>cumulative!B1017-cumulative!B1016</f>
        <v>0</v>
      </c>
      <c r="C1017" s="6">
        <f>(cumulative!C1017-cumulative!C1016)/10</f>
        <v>0</v>
      </c>
      <c r="D1017" s="6">
        <f>(cumulative!D1017-cumulative!D1016)/10</f>
        <v>0</v>
      </c>
      <c r="E1017" s="6">
        <f>(cumulative!E1017-cumulative!E1016)/10</f>
        <v>0</v>
      </c>
      <c r="F1017" s="6">
        <f>(cumulative!F1017-cumulative!F1016)/10</f>
        <v>0</v>
      </c>
      <c r="G1017" t="str">
        <f t="shared" si="30"/>
        <v/>
      </c>
      <c r="H1017" t="str">
        <f t="shared" si="31"/>
        <v/>
      </c>
    </row>
    <row r="1018" spans="1:8" x14ac:dyDescent="0.25">
      <c r="A1018" s="1">
        <v>42675</v>
      </c>
      <c r="B1018" s="6">
        <v>0</v>
      </c>
      <c r="C1018" s="6">
        <v>0</v>
      </c>
      <c r="D1018" s="6">
        <v>0</v>
      </c>
      <c r="E1018" s="6">
        <v>0</v>
      </c>
      <c r="F1018" s="6">
        <v>0</v>
      </c>
      <c r="G1018" t="str">
        <f t="shared" si="30"/>
        <v/>
      </c>
      <c r="H1018" t="str">
        <f t="shared" si="31"/>
        <v/>
      </c>
    </row>
    <row r="1019" spans="1:8" x14ac:dyDescent="0.25">
      <c r="A1019" s="1">
        <v>42676</v>
      </c>
      <c r="B1019" s="6">
        <f>cumulative!B1019-cumulative!B1018</f>
        <v>0</v>
      </c>
      <c r="C1019" s="6">
        <f>(cumulative!C1019-cumulative!C1018)/10</f>
        <v>0</v>
      </c>
      <c r="D1019" s="6">
        <f>(cumulative!D1019-cumulative!D1018)/10</f>
        <v>0</v>
      </c>
      <c r="E1019" s="6">
        <f>(cumulative!E1019-cumulative!E1018)/10</f>
        <v>0</v>
      </c>
      <c r="F1019" s="6">
        <f>(cumulative!F1019-cumulative!F1018)/10</f>
        <v>0</v>
      </c>
      <c r="G1019" t="str">
        <f t="shared" si="30"/>
        <v/>
      </c>
      <c r="H1019" t="str">
        <f t="shared" si="31"/>
        <v/>
      </c>
    </row>
    <row r="1020" spans="1:8" x14ac:dyDescent="0.25">
      <c r="A1020" s="1">
        <v>42677</v>
      </c>
      <c r="B1020" s="6">
        <f>cumulative!B1020-cumulative!B1019</f>
        <v>0</v>
      </c>
      <c r="C1020" s="6">
        <f>(cumulative!C1020-cumulative!C1019)/10</f>
        <v>0</v>
      </c>
      <c r="D1020" s="6">
        <f>(cumulative!D1020-cumulative!D1019)/10</f>
        <v>0</v>
      </c>
      <c r="E1020" s="6">
        <f>(cumulative!E1020-cumulative!E1019)/10</f>
        <v>0</v>
      </c>
      <c r="F1020" s="6">
        <f>(cumulative!F1020-cumulative!F1019)/10</f>
        <v>0</v>
      </c>
      <c r="G1020" t="str">
        <f t="shared" si="30"/>
        <v/>
      </c>
      <c r="H1020" t="str">
        <f t="shared" si="31"/>
        <v/>
      </c>
    </row>
    <row r="1021" spans="1:8" x14ac:dyDescent="0.25">
      <c r="A1021" s="1">
        <v>42678</v>
      </c>
      <c r="B1021" s="6">
        <f>cumulative!B1021-cumulative!B1020</f>
        <v>0</v>
      </c>
      <c r="C1021" s="6">
        <f>(cumulative!C1021-cumulative!C1020)/10</f>
        <v>0</v>
      </c>
      <c r="D1021" s="6">
        <f>(cumulative!D1021-cumulative!D1020)/10</f>
        <v>0</v>
      </c>
      <c r="E1021" s="6">
        <f>(cumulative!E1021-cumulative!E1020)/10</f>
        <v>0</v>
      </c>
      <c r="F1021" s="6">
        <f>(cumulative!F1021-cumulative!F1020)/10</f>
        <v>0</v>
      </c>
      <c r="G1021" t="str">
        <f t="shared" si="30"/>
        <v/>
      </c>
      <c r="H1021" t="str">
        <f t="shared" si="31"/>
        <v/>
      </c>
    </row>
    <row r="1022" spans="1:8" x14ac:dyDescent="0.25">
      <c r="A1022" s="1">
        <v>42679</v>
      </c>
      <c r="B1022" s="6">
        <f>cumulative!B1022-cumulative!B1021</f>
        <v>0</v>
      </c>
      <c r="C1022" s="6">
        <f>(cumulative!C1022-cumulative!C1021)/10</f>
        <v>0</v>
      </c>
      <c r="D1022" s="6">
        <f>(cumulative!D1022-cumulative!D1021)/10</f>
        <v>0</v>
      </c>
      <c r="E1022" s="6">
        <f>(cumulative!E1022-cumulative!E1021)/10</f>
        <v>0</v>
      </c>
      <c r="F1022" s="6">
        <f>(cumulative!F1022-cumulative!F1021)/10</f>
        <v>0</v>
      </c>
      <c r="G1022" t="str">
        <f t="shared" si="30"/>
        <v/>
      </c>
      <c r="H1022" t="str">
        <f t="shared" si="31"/>
        <v/>
      </c>
    </row>
    <row r="1023" spans="1:8" x14ac:dyDescent="0.25">
      <c r="A1023" s="1">
        <v>42680</v>
      </c>
      <c r="B1023" s="6">
        <f>cumulative!B1023-cumulative!B1022</f>
        <v>0</v>
      </c>
      <c r="C1023" s="6">
        <f>(cumulative!C1023-cumulative!C1022)/10</f>
        <v>0</v>
      </c>
      <c r="D1023" s="6">
        <f>(cumulative!D1023-cumulative!D1022)/10</f>
        <v>0</v>
      </c>
      <c r="E1023" s="6">
        <f>(cumulative!E1023-cumulative!E1022)/10</f>
        <v>0</v>
      </c>
      <c r="F1023" s="6">
        <f>(cumulative!F1023-cumulative!F1022)/10</f>
        <v>0</v>
      </c>
      <c r="G1023" t="str">
        <f t="shared" si="30"/>
        <v/>
      </c>
      <c r="H1023" t="str">
        <f t="shared" si="31"/>
        <v/>
      </c>
    </row>
    <row r="1024" spans="1:8" x14ac:dyDescent="0.25">
      <c r="A1024" s="1">
        <v>42681</v>
      </c>
      <c r="B1024" s="6">
        <f>cumulative!B1024-cumulative!B1023</f>
        <v>0</v>
      </c>
      <c r="C1024" s="6">
        <f>(cumulative!C1024-cumulative!C1023)/10</f>
        <v>0</v>
      </c>
      <c r="D1024" s="6">
        <f>(cumulative!D1024-cumulative!D1023)/10</f>
        <v>0</v>
      </c>
      <c r="E1024" s="6">
        <f>(cumulative!E1024-cumulative!E1023)/10</f>
        <v>0</v>
      </c>
      <c r="F1024" s="6">
        <f>(cumulative!F1024-cumulative!F1023)/10</f>
        <v>0</v>
      </c>
      <c r="G1024" t="str">
        <f t="shared" si="30"/>
        <v/>
      </c>
      <c r="H1024" t="str">
        <f t="shared" si="31"/>
        <v/>
      </c>
    </row>
    <row r="1025" spans="1:8" x14ac:dyDescent="0.25">
      <c r="A1025" s="1">
        <v>42682</v>
      </c>
      <c r="B1025" s="6">
        <f>cumulative!B1025-cumulative!B1024</f>
        <v>0</v>
      </c>
      <c r="C1025" s="6">
        <f>(cumulative!C1025-cumulative!C1024)/10</f>
        <v>0</v>
      </c>
      <c r="D1025" s="6">
        <f>(cumulative!D1025-cumulative!D1024)/10</f>
        <v>0</v>
      </c>
      <c r="E1025" s="6">
        <f>(cumulative!E1025-cumulative!E1024)/10</f>
        <v>0</v>
      </c>
      <c r="F1025" s="6">
        <f>(cumulative!F1025-cumulative!F1024)/10</f>
        <v>0</v>
      </c>
      <c r="G1025" t="str">
        <f t="shared" si="30"/>
        <v/>
      </c>
      <c r="H1025" t="str">
        <f t="shared" si="31"/>
        <v/>
      </c>
    </row>
    <row r="1026" spans="1:8" x14ac:dyDescent="0.25">
      <c r="A1026" s="1">
        <v>42683</v>
      </c>
      <c r="B1026" s="6">
        <f>cumulative!B1026-cumulative!B1025</f>
        <v>0</v>
      </c>
      <c r="C1026" s="6">
        <f>(cumulative!C1026-cumulative!C1025)/10</f>
        <v>0</v>
      </c>
      <c r="D1026" s="6">
        <f>(cumulative!D1026-cumulative!D1025)/10</f>
        <v>0</v>
      </c>
      <c r="E1026" s="6">
        <f>(cumulative!E1026-cumulative!E1025)/10</f>
        <v>0</v>
      </c>
      <c r="F1026" s="6">
        <f>(cumulative!F1026-cumulative!F1025)/10</f>
        <v>0</v>
      </c>
      <c r="G1026" t="str">
        <f t="shared" si="30"/>
        <v/>
      </c>
      <c r="H1026" t="str">
        <f t="shared" si="31"/>
        <v/>
      </c>
    </row>
    <row r="1027" spans="1:8" x14ac:dyDescent="0.25">
      <c r="A1027" s="1">
        <v>42684</v>
      </c>
      <c r="B1027" s="6">
        <f>cumulative!B1027-cumulative!B1026</f>
        <v>0</v>
      </c>
      <c r="C1027" s="6">
        <f>(cumulative!C1027-cumulative!C1026)/10</f>
        <v>0</v>
      </c>
      <c r="D1027" s="6">
        <f>(cumulative!D1027-cumulative!D1026)/10</f>
        <v>0</v>
      </c>
      <c r="E1027" s="6">
        <f>(cumulative!E1027-cumulative!E1026)/10</f>
        <v>0</v>
      </c>
      <c r="F1027" s="6">
        <f>(cumulative!F1027-cumulative!F1026)/10</f>
        <v>0</v>
      </c>
      <c r="G1027" t="str">
        <f t="shared" ref="G1027:G1090" si="32">IFERROR(F1027*1000/B1027,"")</f>
        <v/>
      </c>
      <c r="H1027" t="str">
        <f t="shared" ref="H1027:H1090" si="33">IFERROR(D1027/F1027,"")</f>
        <v/>
      </c>
    </row>
    <row r="1028" spans="1:8" x14ac:dyDescent="0.25">
      <c r="A1028" s="1">
        <v>42685</v>
      </c>
      <c r="B1028" s="6">
        <f>cumulative!B1028-cumulative!B1027</f>
        <v>0</v>
      </c>
      <c r="C1028" s="6">
        <f>(cumulative!C1028-cumulative!C1027)/10</f>
        <v>0</v>
      </c>
      <c r="D1028" s="6">
        <f>(cumulative!D1028-cumulative!D1027)/10</f>
        <v>0</v>
      </c>
      <c r="E1028" s="6">
        <f>(cumulative!E1028-cumulative!E1027)/10</f>
        <v>0</v>
      </c>
      <c r="F1028" s="6">
        <f>(cumulative!F1028-cumulative!F1027)/10</f>
        <v>0</v>
      </c>
      <c r="G1028" t="str">
        <f t="shared" si="32"/>
        <v/>
      </c>
      <c r="H1028" t="str">
        <f t="shared" si="33"/>
        <v/>
      </c>
    </row>
    <row r="1029" spans="1:8" x14ac:dyDescent="0.25">
      <c r="A1029" s="1">
        <v>42686</v>
      </c>
      <c r="B1029" s="6">
        <f>cumulative!B1029-cumulative!B1028</f>
        <v>0</v>
      </c>
      <c r="C1029" s="6">
        <f>(cumulative!C1029-cumulative!C1028)/10</f>
        <v>0</v>
      </c>
      <c r="D1029" s="6">
        <f>(cumulative!D1029-cumulative!D1028)/10</f>
        <v>0</v>
      </c>
      <c r="E1029" s="6">
        <f>(cumulative!E1029-cumulative!E1028)/10</f>
        <v>0</v>
      </c>
      <c r="F1029" s="6">
        <f>(cumulative!F1029-cumulative!F1028)/10</f>
        <v>0</v>
      </c>
      <c r="G1029" t="str">
        <f t="shared" si="32"/>
        <v/>
      </c>
      <c r="H1029" t="str">
        <f t="shared" si="33"/>
        <v/>
      </c>
    </row>
    <row r="1030" spans="1:8" x14ac:dyDescent="0.25">
      <c r="A1030" s="1">
        <v>42687</v>
      </c>
      <c r="B1030" s="6">
        <f>cumulative!B1030-cumulative!B1029</f>
        <v>0</v>
      </c>
      <c r="C1030" s="6">
        <f>(cumulative!C1030-cumulative!C1029)/10</f>
        <v>0</v>
      </c>
      <c r="D1030" s="6">
        <f>(cumulative!D1030-cumulative!D1029)/10</f>
        <v>0</v>
      </c>
      <c r="E1030" s="6">
        <f>(cumulative!E1030-cumulative!E1029)/10</f>
        <v>0</v>
      </c>
      <c r="F1030" s="6">
        <f>(cumulative!F1030-cumulative!F1029)/10</f>
        <v>0</v>
      </c>
      <c r="G1030" t="str">
        <f t="shared" si="32"/>
        <v/>
      </c>
      <c r="H1030" t="str">
        <f t="shared" si="33"/>
        <v/>
      </c>
    </row>
    <row r="1031" spans="1:8" x14ac:dyDescent="0.25">
      <c r="A1031" s="1">
        <v>42688</v>
      </c>
      <c r="B1031" s="6">
        <f>cumulative!B1031-cumulative!B1030</f>
        <v>0</v>
      </c>
      <c r="C1031" s="6">
        <f>(cumulative!C1031-cumulative!C1030)/10</f>
        <v>0</v>
      </c>
      <c r="D1031" s="6">
        <f>(cumulative!D1031-cumulative!D1030)/10</f>
        <v>0</v>
      </c>
      <c r="E1031" s="6">
        <f>(cumulative!E1031-cumulative!E1030)/10</f>
        <v>0</v>
      </c>
      <c r="F1031" s="6">
        <f>(cumulative!F1031-cumulative!F1030)/10</f>
        <v>0</v>
      </c>
      <c r="G1031" t="str">
        <f t="shared" si="32"/>
        <v/>
      </c>
      <c r="H1031" t="str">
        <f t="shared" si="33"/>
        <v/>
      </c>
    </row>
    <row r="1032" spans="1:8" x14ac:dyDescent="0.25">
      <c r="A1032" s="1">
        <v>42689</v>
      </c>
      <c r="B1032" s="6">
        <f>cumulative!B1032-cumulative!B1031</f>
        <v>0</v>
      </c>
      <c r="C1032" s="6">
        <f>(cumulative!C1032-cumulative!C1031)/10</f>
        <v>0</v>
      </c>
      <c r="D1032" s="6">
        <f>(cumulative!D1032-cumulative!D1031)/10</f>
        <v>0</v>
      </c>
      <c r="E1032" s="6">
        <f>(cumulative!E1032-cumulative!E1031)/10</f>
        <v>0</v>
      </c>
      <c r="F1032" s="6">
        <f>(cumulative!F1032-cumulative!F1031)/10</f>
        <v>0</v>
      </c>
      <c r="G1032" t="str">
        <f t="shared" si="32"/>
        <v/>
      </c>
      <c r="H1032" t="str">
        <f t="shared" si="33"/>
        <v/>
      </c>
    </row>
    <row r="1033" spans="1:8" x14ac:dyDescent="0.25">
      <c r="A1033" s="1">
        <v>42690</v>
      </c>
      <c r="B1033" s="6">
        <f>cumulative!B1033-cumulative!B1032</f>
        <v>0</v>
      </c>
      <c r="C1033" s="6">
        <f>(cumulative!C1033-cumulative!C1032)/10</f>
        <v>0</v>
      </c>
      <c r="D1033" s="6">
        <f>(cumulative!D1033-cumulative!D1032)/10</f>
        <v>0</v>
      </c>
      <c r="E1033" s="6">
        <f>(cumulative!E1033-cumulative!E1032)/10</f>
        <v>0</v>
      </c>
      <c r="F1033" s="6">
        <f>(cumulative!F1033-cumulative!F1032)/10</f>
        <v>0</v>
      </c>
      <c r="G1033" t="str">
        <f t="shared" si="32"/>
        <v/>
      </c>
      <c r="H1033" t="str">
        <f t="shared" si="33"/>
        <v/>
      </c>
    </row>
    <row r="1034" spans="1:8" x14ac:dyDescent="0.25">
      <c r="A1034" s="1">
        <v>42691</v>
      </c>
      <c r="B1034" s="6">
        <f>cumulative!B1034-cumulative!B1033</f>
        <v>0</v>
      </c>
      <c r="C1034" s="6">
        <f>(cumulative!C1034-cumulative!C1033)/10</f>
        <v>0</v>
      </c>
      <c r="D1034" s="6">
        <f>(cumulative!D1034-cumulative!D1033)/10</f>
        <v>0</v>
      </c>
      <c r="E1034" s="6">
        <f>(cumulative!E1034-cumulative!E1033)/10</f>
        <v>0</v>
      </c>
      <c r="F1034" s="6">
        <f>(cumulative!F1034-cumulative!F1033)/10</f>
        <v>0</v>
      </c>
      <c r="G1034" t="str">
        <f t="shared" si="32"/>
        <v/>
      </c>
      <c r="H1034" t="str">
        <f t="shared" si="33"/>
        <v/>
      </c>
    </row>
    <row r="1035" spans="1:8" x14ac:dyDescent="0.25">
      <c r="A1035" s="1">
        <v>42692</v>
      </c>
      <c r="B1035" s="6">
        <f>cumulative!B1035-cumulative!B1034</f>
        <v>0</v>
      </c>
      <c r="C1035" s="6">
        <f>(cumulative!C1035-cumulative!C1034)/10</f>
        <v>0</v>
      </c>
      <c r="D1035" s="6">
        <f>(cumulative!D1035-cumulative!D1034)/10</f>
        <v>0</v>
      </c>
      <c r="E1035" s="6">
        <f>(cumulative!E1035-cumulative!E1034)/10</f>
        <v>0</v>
      </c>
      <c r="F1035" s="6">
        <f>(cumulative!F1035-cumulative!F1034)/10</f>
        <v>0</v>
      </c>
      <c r="G1035" t="str">
        <f t="shared" si="32"/>
        <v/>
      </c>
      <c r="H1035" t="str">
        <f t="shared" si="33"/>
        <v/>
      </c>
    </row>
    <row r="1036" spans="1:8" x14ac:dyDescent="0.25">
      <c r="A1036" s="1">
        <v>42693</v>
      </c>
      <c r="B1036" s="6">
        <f>cumulative!B1036-cumulative!B1035</f>
        <v>0</v>
      </c>
      <c r="C1036" s="6">
        <f>(cumulative!C1036-cumulative!C1035)/10</f>
        <v>0</v>
      </c>
      <c r="D1036" s="6">
        <f>(cumulative!D1036-cumulative!D1035)/10</f>
        <v>0</v>
      </c>
      <c r="E1036" s="6">
        <f>(cumulative!E1036-cumulative!E1035)/10</f>
        <v>0</v>
      </c>
      <c r="F1036" s="6">
        <f>(cumulative!F1036-cumulative!F1035)/10</f>
        <v>0</v>
      </c>
      <c r="G1036" t="str">
        <f t="shared" si="32"/>
        <v/>
      </c>
      <c r="H1036" t="str">
        <f t="shared" si="33"/>
        <v/>
      </c>
    </row>
    <row r="1037" spans="1:8" x14ac:dyDescent="0.25">
      <c r="A1037" s="1">
        <v>42694</v>
      </c>
      <c r="B1037" s="6">
        <f>cumulative!B1037-cumulative!B1036</f>
        <v>0</v>
      </c>
      <c r="C1037" s="6">
        <f>(cumulative!C1037-cumulative!C1036)/10</f>
        <v>0</v>
      </c>
      <c r="D1037" s="6">
        <f>(cumulative!D1037-cumulative!D1036)/10</f>
        <v>0</v>
      </c>
      <c r="E1037" s="6">
        <f>(cumulative!E1037-cumulative!E1036)/10</f>
        <v>0</v>
      </c>
      <c r="F1037" s="6">
        <f>(cumulative!F1037-cumulative!F1036)/10</f>
        <v>0</v>
      </c>
      <c r="G1037" t="str">
        <f t="shared" si="32"/>
        <v/>
      </c>
      <c r="H1037" t="str">
        <f t="shared" si="33"/>
        <v/>
      </c>
    </row>
    <row r="1038" spans="1:8" x14ac:dyDescent="0.25">
      <c r="A1038" s="2">
        <v>42695</v>
      </c>
      <c r="B1038" s="6">
        <f>cumulative!B1038-cumulative!B1037</f>
        <v>0</v>
      </c>
      <c r="C1038" s="6">
        <f>(cumulative!C1038-cumulative!C1037)/10</f>
        <v>0</v>
      </c>
      <c r="D1038" s="6">
        <f>(cumulative!D1038-cumulative!D1037)/10</f>
        <v>0</v>
      </c>
      <c r="E1038" s="6">
        <f>(cumulative!E1038-cumulative!E1037)/10</f>
        <v>0</v>
      </c>
      <c r="F1038" s="6">
        <f>(cumulative!F1038-cumulative!F1037)/10</f>
        <v>0</v>
      </c>
      <c r="G1038" t="str">
        <f t="shared" si="32"/>
        <v/>
      </c>
      <c r="H1038" t="str">
        <f t="shared" si="33"/>
        <v/>
      </c>
    </row>
    <row r="1039" spans="1:8" x14ac:dyDescent="0.25">
      <c r="A1039" s="1">
        <v>42696</v>
      </c>
      <c r="B1039" s="6">
        <f>cumulative!B1039-cumulative!B1038</f>
        <v>0</v>
      </c>
      <c r="C1039" s="6">
        <f>(cumulative!C1039-cumulative!C1038)/10</f>
        <v>0</v>
      </c>
      <c r="D1039" s="6">
        <f>(cumulative!D1039-cumulative!D1038)/10</f>
        <v>0</v>
      </c>
      <c r="E1039" s="6">
        <f>(cumulative!E1039-cumulative!E1038)/10</f>
        <v>0</v>
      </c>
      <c r="F1039" s="6">
        <f>(cumulative!F1039-cumulative!F1038)/10</f>
        <v>0</v>
      </c>
      <c r="G1039" t="str">
        <f t="shared" si="32"/>
        <v/>
      </c>
      <c r="H1039" t="str">
        <f t="shared" si="33"/>
        <v/>
      </c>
    </row>
    <row r="1040" spans="1:8" x14ac:dyDescent="0.25">
      <c r="A1040" s="1">
        <v>42697</v>
      </c>
      <c r="B1040" s="6">
        <f>cumulative!B1040-cumulative!B1039</f>
        <v>0</v>
      </c>
      <c r="C1040" s="6">
        <f>(cumulative!C1040-cumulative!C1039)/10</f>
        <v>0</v>
      </c>
      <c r="D1040" s="6">
        <f>(cumulative!D1040-cumulative!D1039)/10</f>
        <v>0</v>
      </c>
      <c r="E1040" s="6">
        <f>(cumulative!E1040-cumulative!E1039)/10</f>
        <v>0</v>
      </c>
      <c r="F1040" s="6">
        <f>(cumulative!F1040-cumulative!F1039)/10</f>
        <v>0</v>
      </c>
      <c r="G1040" t="str">
        <f t="shared" si="32"/>
        <v/>
      </c>
      <c r="H1040" t="str">
        <f t="shared" si="33"/>
        <v/>
      </c>
    </row>
    <row r="1041" spans="1:8" x14ac:dyDescent="0.25">
      <c r="A1041" s="1">
        <v>42698</v>
      </c>
      <c r="B1041" s="6">
        <f>cumulative!B1041-cumulative!B1040</f>
        <v>0</v>
      </c>
      <c r="C1041" s="6">
        <f>(cumulative!C1041-cumulative!C1040)/10</f>
        <v>0</v>
      </c>
      <c r="D1041" s="6">
        <f>(cumulative!D1041-cumulative!D1040)/10</f>
        <v>0</v>
      </c>
      <c r="E1041" s="6">
        <f>(cumulative!E1041-cumulative!E1040)/10</f>
        <v>0</v>
      </c>
      <c r="F1041" s="6">
        <f>(cumulative!F1041-cumulative!F1040)/10</f>
        <v>0</v>
      </c>
      <c r="G1041" t="str">
        <f t="shared" si="32"/>
        <v/>
      </c>
      <c r="H1041" t="str">
        <f t="shared" si="33"/>
        <v/>
      </c>
    </row>
    <row r="1042" spans="1:8" x14ac:dyDescent="0.25">
      <c r="A1042" s="1">
        <v>42699</v>
      </c>
      <c r="B1042" s="6">
        <f>cumulative!B1042-cumulative!B1041</f>
        <v>0</v>
      </c>
      <c r="C1042" s="6">
        <f>(cumulative!C1042-cumulative!C1041)/10</f>
        <v>0</v>
      </c>
      <c r="D1042" s="6">
        <f>(cumulative!D1042-cumulative!D1041)/10</f>
        <v>0</v>
      </c>
      <c r="E1042" s="6">
        <f>(cumulative!E1042-cumulative!E1041)/10</f>
        <v>0</v>
      </c>
      <c r="F1042" s="6">
        <f>(cumulative!F1042-cumulative!F1041)/10</f>
        <v>0</v>
      </c>
      <c r="G1042" t="str">
        <f t="shared" si="32"/>
        <v/>
      </c>
      <c r="H1042" t="str">
        <f t="shared" si="33"/>
        <v/>
      </c>
    </row>
    <row r="1043" spans="1:8" x14ac:dyDescent="0.25">
      <c r="A1043" s="1">
        <v>42700</v>
      </c>
      <c r="B1043" s="6">
        <f>cumulative!B1043-cumulative!B1042</f>
        <v>0</v>
      </c>
      <c r="C1043" s="6">
        <f>(cumulative!C1043-cumulative!C1042)/10</f>
        <v>0</v>
      </c>
      <c r="D1043" s="6">
        <f>(cumulative!D1043-cumulative!D1042)/10</f>
        <v>0</v>
      </c>
      <c r="E1043" s="6">
        <f>(cumulative!E1043-cumulative!E1042)/10</f>
        <v>0</v>
      </c>
      <c r="F1043" s="6">
        <f>(cumulative!F1043-cumulative!F1042)/10</f>
        <v>0</v>
      </c>
      <c r="G1043" t="str">
        <f t="shared" si="32"/>
        <v/>
      </c>
      <c r="H1043" t="str">
        <f t="shared" si="33"/>
        <v/>
      </c>
    </row>
    <row r="1044" spans="1:8" x14ac:dyDescent="0.25">
      <c r="A1044" s="1">
        <v>42701</v>
      </c>
      <c r="B1044" s="6">
        <f>cumulative!B1044-cumulative!B1043</f>
        <v>0</v>
      </c>
      <c r="C1044" s="6">
        <f>(cumulative!C1044-cumulative!C1043)/10</f>
        <v>0</v>
      </c>
      <c r="D1044" s="6">
        <f>(cumulative!D1044-cumulative!D1043)/10</f>
        <v>0</v>
      </c>
      <c r="E1044" s="6">
        <f>(cumulative!E1044-cumulative!E1043)/10</f>
        <v>0</v>
      </c>
      <c r="F1044" s="6">
        <f>(cumulative!F1044-cumulative!F1043)/10</f>
        <v>0</v>
      </c>
      <c r="G1044" t="str">
        <f t="shared" si="32"/>
        <v/>
      </c>
      <c r="H1044" t="str">
        <f t="shared" si="33"/>
        <v/>
      </c>
    </row>
    <row r="1045" spans="1:8" x14ac:dyDescent="0.25">
      <c r="A1045" s="1">
        <v>42702</v>
      </c>
      <c r="B1045" s="6">
        <f>cumulative!B1045-cumulative!B1044</f>
        <v>0</v>
      </c>
      <c r="C1045" s="6">
        <f>(cumulative!C1045-cumulative!C1044)/10</f>
        <v>0</v>
      </c>
      <c r="D1045" s="6">
        <f>(cumulative!D1045-cumulative!D1044)/10</f>
        <v>0</v>
      </c>
      <c r="E1045" s="6">
        <f>(cumulative!E1045-cumulative!E1044)/10</f>
        <v>0</v>
      </c>
      <c r="F1045" s="6">
        <f>(cumulative!F1045-cumulative!F1044)/10</f>
        <v>0</v>
      </c>
      <c r="G1045" t="str">
        <f t="shared" si="32"/>
        <v/>
      </c>
      <c r="H1045" t="str">
        <f t="shared" si="33"/>
        <v/>
      </c>
    </row>
    <row r="1046" spans="1:8" x14ac:dyDescent="0.25">
      <c r="A1046" s="1">
        <v>42703</v>
      </c>
      <c r="B1046" s="6">
        <f>cumulative!B1046-cumulative!B1045</f>
        <v>0</v>
      </c>
      <c r="C1046" s="6">
        <f>(cumulative!C1046-cumulative!C1045)/10</f>
        <v>0</v>
      </c>
      <c r="D1046" s="6">
        <f>(cumulative!D1046-cumulative!D1045)/10</f>
        <v>0</v>
      </c>
      <c r="E1046" s="6">
        <f>(cumulative!E1046-cumulative!E1045)/10</f>
        <v>0</v>
      </c>
      <c r="F1046" s="6">
        <f>(cumulative!F1046-cumulative!F1045)/10</f>
        <v>0</v>
      </c>
      <c r="G1046" t="str">
        <f t="shared" si="32"/>
        <v/>
      </c>
      <c r="H1046" t="str">
        <f t="shared" si="33"/>
        <v/>
      </c>
    </row>
    <row r="1047" spans="1:8" x14ac:dyDescent="0.25">
      <c r="A1047" s="1">
        <v>42704</v>
      </c>
      <c r="B1047" s="6">
        <f>cumulative!B1047-cumulative!B1046</f>
        <v>0</v>
      </c>
      <c r="C1047" s="6">
        <f>(cumulative!C1047-cumulative!C1046)/10</f>
        <v>0</v>
      </c>
      <c r="D1047" s="6">
        <f>(cumulative!D1047-cumulative!D1046)/10</f>
        <v>0</v>
      </c>
      <c r="E1047" s="6">
        <f>(cumulative!E1047-cumulative!E1046)/10</f>
        <v>0</v>
      </c>
      <c r="F1047" s="6">
        <f>(cumulative!F1047-cumulative!F1046)/10</f>
        <v>0</v>
      </c>
      <c r="G1047" t="str">
        <f t="shared" si="32"/>
        <v/>
      </c>
      <c r="H1047" t="str">
        <f t="shared" si="33"/>
        <v/>
      </c>
    </row>
    <row r="1048" spans="1:8" x14ac:dyDescent="0.25">
      <c r="A1048" s="1">
        <v>42705</v>
      </c>
      <c r="B1048" s="6">
        <f>cumulative!B1048-cumulative!B1047</f>
        <v>0</v>
      </c>
      <c r="C1048" s="6">
        <f>(cumulative!C1048-cumulative!C1047)/10</f>
        <v>0</v>
      </c>
      <c r="D1048" s="6">
        <f>(cumulative!D1048-cumulative!D1047)/10</f>
        <v>0</v>
      </c>
      <c r="E1048" s="6">
        <f>(cumulative!E1048-cumulative!E1047)/10</f>
        <v>0</v>
      </c>
      <c r="F1048" s="6">
        <f>(cumulative!F1048-cumulative!F1047)/10</f>
        <v>0</v>
      </c>
      <c r="G1048" t="str">
        <f t="shared" si="32"/>
        <v/>
      </c>
      <c r="H1048" t="str">
        <f t="shared" si="33"/>
        <v/>
      </c>
    </row>
    <row r="1049" spans="1:8" x14ac:dyDescent="0.25">
      <c r="A1049" s="1">
        <v>42706</v>
      </c>
      <c r="B1049" s="6">
        <f>cumulative!B1049-cumulative!B1048</f>
        <v>0</v>
      </c>
      <c r="C1049" s="6">
        <f>(cumulative!C1049-cumulative!C1048)/10</f>
        <v>0</v>
      </c>
      <c r="D1049" s="6">
        <f>(cumulative!D1049-cumulative!D1048)/10</f>
        <v>0</v>
      </c>
      <c r="E1049" s="6">
        <f>(cumulative!E1049-cumulative!E1048)/10</f>
        <v>0</v>
      </c>
      <c r="F1049" s="6">
        <f>(cumulative!F1049-cumulative!F1048)/10</f>
        <v>0</v>
      </c>
      <c r="G1049" t="str">
        <f t="shared" si="32"/>
        <v/>
      </c>
      <c r="H1049" t="str">
        <f t="shared" si="33"/>
        <v/>
      </c>
    </row>
    <row r="1050" spans="1:8" x14ac:dyDescent="0.25">
      <c r="A1050" s="1">
        <v>42707</v>
      </c>
      <c r="B1050" s="6">
        <f>cumulative!B1050-cumulative!B1049</f>
        <v>0</v>
      </c>
      <c r="C1050" s="6">
        <f>(cumulative!C1050-cumulative!C1049)/10</f>
        <v>0</v>
      </c>
      <c r="D1050" s="6">
        <f>(cumulative!D1050-cumulative!D1049)/10</f>
        <v>0</v>
      </c>
      <c r="E1050" s="6">
        <f>(cumulative!E1050-cumulative!E1049)/10</f>
        <v>0</v>
      </c>
      <c r="F1050" s="6">
        <f>(cumulative!F1050-cumulative!F1049)/10</f>
        <v>0</v>
      </c>
      <c r="G1050" t="str">
        <f t="shared" si="32"/>
        <v/>
      </c>
      <c r="H1050" t="str">
        <f t="shared" si="33"/>
        <v/>
      </c>
    </row>
    <row r="1051" spans="1:8" x14ac:dyDescent="0.25">
      <c r="A1051" s="1">
        <v>42708</v>
      </c>
      <c r="B1051" s="6">
        <f>cumulative!B1051-cumulative!B1050</f>
        <v>0</v>
      </c>
      <c r="C1051" s="6">
        <f>(cumulative!C1051-cumulative!C1050)/10</f>
        <v>0</v>
      </c>
      <c r="D1051" s="6">
        <f>(cumulative!D1051-cumulative!D1050)/10</f>
        <v>0</v>
      </c>
      <c r="E1051" s="6">
        <f>(cumulative!E1051-cumulative!E1050)/10</f>
        <v>0</v>
      </c>
      <c r="F1051" s="6">
        <f>(cumulative!F1051-cumulative!F1050)/10</f>
        <v>0</v>
      </c>
      <c r="G1051" t="str">
        <f t="shared" si="32"/>
        <v/>
      </c>
      <c r="H1051" t="str">
        <f t="shared" si="33"/>
        <v/>
      </c>
    </row>
    <row r="1052" spans="1:8" x14ac:dyDescent="0.25">
      <c r="A1052" s="1">
        <v>42709</v>
      </c>
      <c r="B1052" s="6">
        <f>cumulative!B1052-cumulative!B1051</f>
        <v>0</v>
      </c>
      <c r="C1052" s="6">
        <f>(cumulative!C1052-cumulative!C1051)/10</f>
        <v>0</v>
      </c>
      <c r="D1052" s="6">
        <f>(cumulative!D1052-cumulative!D1051)/10</f>
        <v>0</v>
      </c>
      <c r="E1052" s="6">
        <f>(cumulative!E1052-cumulative!E1051)/10</f>
        <v>0</v>
      </c>
      <c r="F1052" s="6">
        <f>(cumulative!F1052-cumulative!F1051)/10</f>
        <v>0</v>
      </c>
      <c r="G1052" t="str">
        <f t="shared" si="32"/>
        <v/>
      </c>
      <c r="H1052" t="str">
        <f t="shared" si="33"/>
        <v/>
      </c>
    </row>
    <row r="1053" spans="1:8" x14ac:dyDescent="0.25">
      <c r="A1053" s="1">
        <v>42710</v>
      </c>
      <c r="B1053" s="6">
        <f>cumulative!B1053-cumulative!B1052</f>
        <v>30486.820000000003</v>
      </c>
      <c r="C1053" s="6">
        <f>(cumulative!C1053-cumulative!C1052)/10</f>
        <v>0</v>
      </c>
      <c r="D1053" s="6">
        <f>(cumulative!D1053-cumulative!D1052)/10</f>
        <v>105.23000000000002</v>
      </c>
      <c r="E1053" s="6">
        <f>(cumulative!E1053-cumulative!E1052)/10</f>
        <v>0</v>
      </c>
      <c r="F1053" s="6">
        <f>(cumulative!F1053-cumulative!F1052)/10</f>
        <v>105.23000000000002</v>
      </c>
      <c r="G1053">
        <f t="shared" si="32"/>
        <v>3.4516555022793458</v>
      </c>
      <c r="H1053">
        <f t="shared" si="33"/>
        <v>1</v>
      </c>
    </row>
    <row r="1054" spans="1:8" x14ac:dyDescent="0.25">
      <c r="A1054" s="1">
        <v>42711</v>
      </c>
      <c r="B1054" s="6">
        <f>cumulative!B1054-cumulative!B1053</f>
        <v>55334.62999999999</v>
      </c>
      <c r="C1054" s="6">
        <f>(cumulative!C1054-cumulative!C1053)/10</f>
        <v>0</v>
      </c>
      <c r="D1054" s="6">
        <f>(cumulative!D1054-cumulative!D1053)/10</f>
        <v>1957.3650000000002</v>
      </c>
      <c r="E1054" s="6">
        <f>(cumulative!E1054-cumulative!E1053)/10</f>
        <v>0</v>
      </c>
      <c r="F1054" s="6">
        <f>(cumulative!F1054-cumulative!F1053)/10</f>
        <v>1957.3650000000002</v>
      </c>
      <c r="G1054">
        <f t="shared" si="32"/>
        <v>35.373237337992514</v>
      </c>
      <c r="H1054">
        <f t="shared" si="33"/>
        <v>1</v>
      </c>
    </row>
    <row r="1055" spans="1:8" x14ac:dyDescent="0.25">
      <c r="A1055" s="1">
        <v>42712</v>
      </c>
      <c r="B1055" s="6">
        <f>cumulative!B1055-cumulative!B1054</f>
        <v>100929.06499999999</v>
      </c>
      <c r="C1055" s="6">
        <f>(cumulative!C1055-cumulative!C1054)/10</f>
        <v>0</v>
      </c>
      <c r="D1055" s="6">
        <f>(cumulative!D1055-cumulative!D1054)/10</f>
        <v>4129.0029999999997</v>
      </c>
      <c r="E1055" s="6">
        <f>(cumulative!E1055-cumulative!E1054)/10</f>
        <v>0</v>
      </c>
      <c r="F1055" s="6">
        <f>(cumulative!F1055-cumulative!F1054)/10</f>
        <v>4129.0029999999997</v>
      </c>
      <c r="G1055">
        <f t="shared" si="32"/>
        <v>40.909949973280739</v>
      </c>
      <c r="H1055">
        <f t="shared" si="33"/>
        <v>1</v>
      </c>
    </row>
    <row r="1056" spans="1:8" x14ac:dyDescent="0.25">
      <c r="A1056" s="1">
        <v>42713</v>
      </c>
      <c r="B1056" s="6">
        <f>cumulative!B1056-cumulative!B1055</f>
        <v>135330.81000000003</v>
      </c>
      <c r="C1056" s="6">
        <f>(cumulative!C1056-cumulative!C1055)/10</f>
        <v>0</v>
      </c>
      <c r="D1056" s="6">
        <f>(cumulative!D1056-cumulative!D1055)/10</f>
        <v>5779.87</v>
      </c>
      <c r="E1056" s="6">
        <f>(cumulative!E1056-cumulative!E1055)/10</f>
        <v>0</v>
      </c>
      <c r="F1056" s="6">
        <f>(cumulative!F1056-cumulative!F1055)/10</f>
        <v>5779.87</v>
      </c>
      <c r="G1056">
        <f t="shared" si="32"/>
        <v>42.709195341400815</v>
      </c>
      <c r="H1056">
        <f t="shared" si="33"/>
        <v>1</v>
      </c>
    </row>
    <row r="1057" spans="1:8" x14ac:dyDescent="0.25">
      <c r="A1057" s="1">
        <v>42714</v>
      </c>
      <c r="B1057" s="6">
        <f>cumulative!B1057-cumulative!B1056</f>
        <v>216250.58000000002</v>
      </c>
      <c r="C1057" s="6">
        <f>(cumulative!C1057-cumulative!C1056)/10</f>
        <v>0</v>
      </c>
      <c r="D1057" s="6">
        <f>(cumulative!D1057-cumulative!D1056)/10</f>
        <v>10680.912000000002</v>
      </c>
      <c r="E1057" s="6">
        <f>(cumulative!E1057-cumulative!E1056)/10</f>
        <v>0</v>
      </c>
      <c r="F1057" s="6">
        <f>(cumulative!F1057-cumulative!F1056)/10</f>
        <v>10680.912000000002</v>
      </c>
      <c r="G1057">
        <f t="shared" si="32"/>
        <v>49.391368106388434</v>
      </c>
      <c r="H1057">
        <f t="shared" si="33"/>
        <v>1</v>
      </c>
    </row>
    <row r="1058" spans="1:8" x14ac:dyDescent="0.25">
      <c r="A1058" s="1">
        <v>42715</v>
      </c>
      <c r="B1058" s="6">
        <f>cumulative!B1058-cumulative!B1057</f>
        <v>278336.15000000014</v>
      </c>
      <c r="C1058" s="6">
        <f>(cumulative!C1058-cumulative!C1057)/10</f>
        <v>90.95</v>
      </c>
      <c r="D1058" s="6">
        <f>(cumulative!D1058-cumulative!D1057)/10</f>
        <v>14745.843999999997</v>
      </c>
      <c r="E1058" s="6">
        <f>(cumulative!E1058-cumulative!E1057)/10</f>
        <v>0</v>
      </c>
      <c r="F1058" s="6">
        <f>(cumulative!F1058-cumulative!F1057)/10</f>
        <v>14836.793999999998</v>
      </c>
      <c r="G1058">
        <f t="shared" si="32"/>
        <v>53.305307269644963</v>
      </c>
      <c r="H1058">
        <f t="shared" si="33"/>
        <v>0.9938699694826254</v>
      </c>
    </row>
    <row r="1059" spans="1:8" x14ac:dyDescent="0.25">
      <c r="A1059" s="1">
        <v>42716</v>
      </c>
      <c r="B1059" s="6">
        <f>cumulative!B1059-cumulative!B1058</f>
        <v>303034.10999999987</v>
      </c>
      <c r="C1059" s="6">
        <f>(cumulative!C1059-cumulative!C1058)/10</f>
        <v>869.5</v>
      </c>
      <c r="D1059" s="6">
        <f>(cumulative!D1059-cumulative!D1058)/10</f>
        <v>18836.714000000014</v>
      </c>
      <c r="E1059" s="6">
        <f>(cumulative!E1059-cumulative!E1058)/10</f>
        <v>0</v>
      </c>
      <c r="F1059" s="6">
        <f>(cumulative!F1059-cumulative!F1058)/10</f>
        <v>19706.214000000014</v>
      </c>
      <c r="G1059">
        <f t="shared" si="32"/>
        <v>65.029689232014249</v>
      </c>
      <c r="H1059">
        <f t="shared" si="33"/>
        <v>0.95587686198881228</v>
      </c>
    </row>
    <row r="1060" spans="1:8" x14ac:dyDescent="0.25">
      <c r="A1060" s="1">
        <v>42717</v>
      </c>
      <c r="B1060" s="6">
        <f>cumulative!B1060-cumulative!B1059</f>
        <v>350889.85499999998</v>
      </c>
      <c r="C1060" s="6">
        <f>(cumulative!C1060-cumulative!C1059)/10</f>
        <v>1577.55</v>
      </c>
      <c r="D1060" s="6">
        <f>(cumulative!D1060-cumulative!D1059)/10</f>
        <v>21199.011999999977</v>
      </c>
      <c r="E1060" s="6">
        <f>(cumulative!E1060-cumulative!E1059)/10</f>
        <v>0</v>
      </c>
      <c r="F1060" s="6">
        <f>(cumulative!F1060-cumulative!F1059)/10</f>
        <v>22776.561999999976</v>
      </c>
      <c r="G1060">
        <f t="shared" si="32"/>
        <v>64.910859278048889</v>
      </c>
      <c r="H1060">
        <f t="shared" si="33"/>
        <v>0.93073801041614612</v>
      </c>
    </row>
    <row r="1061" spans="1:8" x14ac:dyDescent="0.25">
      <c r="A1061" s="1">
        <v>42718</v>
      </c>
      <c r="B1061" s="6">
        <f>cumulative!B1061-cumulative!B1060</f>
        <v>378969.17500000005</v>
      </c>
      <c r="C1061" s="6">
        <f>(cumulative!C1061-cumulative!C1060)/10</f>
        <v>2269.9499999999998</v>
      </c>
      <c r="D1061" s="6">
        <f>(cumulative!D1061-cumulative!D1060)/10</f>
        <v>26866.168000000027</v>
      </c>
      <c r="E1061" s="6">
        <f>(cumulative!E1061-cumulative!E1060)/10</f>
        <v>157.5</v>
      </c>
      <c r="F1061" s="6">
        <f>(cumulative!F1061-cumulative!F1060)/10</f>
        <v>29293.618000000028</v>
      </c>
      <c r="G1061">
        <f t="shared" si="32"/>
        <v>77.298154922494746</v>
      </c>
      <c r="H1061">
        <f t="shared" si="33"/>
        <v>0.91713382757978212</v>
      </c>
    </row>
    <row r="1062" spans="1:8" x14ac:dyDescent="0.25">
      <c r="A1062" s="1">
        <v>42719</v>
      </c>
      <c r="B1062" s="6">
        <f>cumulative!B1062-cumulative!B1061</f>
        <v>398508.59499999951</v>
      </c>
      <c r="C1062" s="6">
        <f>(cumulative!C1062-cumulative!C1061)/10</f>
        <v>2635.55</v>
      </c>
      <c r="D1062" s="6">
        <f>(cumulative!D1062-cumulative!D1061)/10</f>
        <v>26143.378999999979</v>
      </c>
      <c r="E1062" s="6">
        <f>(cumulative!E1062-cumulative!E1061)/10</f>
        <v>256.5</v>
      </c>
      <c r="F1062" s="6">
        <f>(cumulative!F1062-cumulative!F1061)/10</f>
        <v>29035.428999999982</v>
      </c>
      <c r="G1062">
        <f t="shared" si="32"/>
        <v>72.860232788705645</v>
      </c>
      <c r="H1062">
        <f t="shared" si="33"/>
        <v>0.90039582332329227</v>
      </c>
    </row>
    <row r="1063" spans="1:8" x14ac:dyDescent="0.25">
      <c r="A1063" s="1">
        <v>42720</v>
      </c>
      <c r="B1063" s="6">
        <f>cumulative!B1063-cumulative!B1062</f>
        <v>478934.80000000028</v>
      </c>
      <c r="C1063" s="6">
        <f>(cumulative!C1063-cumulative!C1062)/10</f>
        <v>5268.85</v>
      </c>
      <c r="D1063" s="6">
        <f>(cumulative!D1063-cumulative!D1062)/10</f>
        <v>26682.699000000022</v>
      </c>
      <c r="E1063" s="6">
        <f>(cumulative!E1063-cumulative!E1062)/10</f>
        <v>237</v>
      </c>
      <c r="F1063" s="6">
        <f>(cumulative!F1063-cumulative!F1062)/10</f>
        <v>32188.549000000021</v>
      </c>
      <c r="G1063">
        <f t="shared" si="32"/>
        <v>67.208624221919152</v>
      </c>
      <c r="H1063">
        <f t="shared" si="33"/>
        <v>0.82895004058741528</v>
      </c>
    </row>
    <row r="1064" spans="1:8" x14ac:dyDescent="0.25">
      <c r="A1064" s="1">
        <v>42721</v>
      </c>
      <c r="B1064" s="6">
        <f>cumulative!B1064-cumulative!B1063</f>
        <v>544797.40000000037</v>
      </c>
      <c r="C1064" s="6">
        <f>(cumulative!C1064-cumulative!C1063)/10</f>
        <v>6100.1</v>
      </c>
      <c r="D1064" s="6">
        <f>(cumulative!D1064-cumulative!D1063)/10</f>
        <v>33334.129999999983</v>
      </c>
      <c r="E1064" s="6">
        <f>(cumulative!E1064-cumulative!E1063)/10</f>
        <v>147</v>
      </c>
      <c r="F1064" s="6">
        <f>(cumulative!F1064-cumulative!F1063)/10</f>
        <v>39581.230000000003</v>
      </c>
      <c r="G1064">
        <f t="shared" si="32"/>
        <v>72.65311838859725</v>
      </c>
      <c r="H1064">
        <f t="shared" si="33"/>
        <v>0.84217013973542465</v>
      </c>
    </row>
    <row r="1065" spans="1:8" x14ac:dyDescent="0.25">
      <c r="A1065" s="1">
        <v>42722</v>
      </c>
      <c r="B1065" s="6">
        <f>cumulative!B1065-cumulative!B1064</f>
        <v>561694.62499999907</v>
      </c>
      <c r="C1065" s="6">
        <f>(cumulative!C1065-cumulative!C1064)/10</f>
        <v>7634.829999999999</v>
      </c>
      <c r="D1065" s="6">
        <f>(cumulative!D1065-cumulative!D1064)/10</f>
        <v>38752.990000000013</v>
      </c>
      <c r="E1065" s="6">
        <f>(cumulative!E1065-cumulative!E1064)/10</f>
        <v>244.5</v>
      </c>
      <c r="F1065" s="6">
        <f>(cumulative!F1065-cumulative!F1064)/10</f>
        <v>46632.319999999971</v>
      </c>
      <c r="G1065">
        <f t="shared" si="32"/>
        <v>83.020769515108043</v>
      </c>
      <c r="H1065">
        <f t="shared" si="33"/>
        <v>0.83103285446660247</v>
      </c>
    </row>
    <row r="1066" spans="1:8" x14ac:dyDescent="0.25">
      <c r="A1066" s="1">
        <v>42723</v>
      </c>
      <c r="B1066" s="6">
        <f>cumulative!B1066-cumulative!B1065</f>
        <v>619512.93500000052</v>
      </c>
      <c r="C1066" s="6">
        <f>(cumulative!C1066-cumulative!C1065)/10</f>
        <v>9432.8480000000036</v>
      </c>
      <c r="D1066" s="6">
        <f>(cumulative!D1066-cumulative!D1065)/10</f>
        <v>45365.660999999942</v>
      </c>
      <c r="E1066" s="6">
        <f>(cumulative!E1066-cumulative!E1065)/10</f>
        <v>235.5</v>
      </c>
      <c r="F1066" s="6">
        <f>(cumulative!F1066-cumulative!F1065)/10</f>
        <v>55034.008999999984</v>
      </c>
      <c r="G1066">
        <f t="shared" si="32"/>
        <v>88.834317882321443</v>
      </c>
      <c r="H1066">
        <f t="shared" si="33"/>
        <v>0.82432048517490253</v>
      </c>
    </row>
    <row r="1067" spans="1:8" x14ac:dyDescent="0.25">
      <c r="A1067" s="1">
        <v>42724</v>
      </c>
      <c r="B1067" s="6">
        <f>cumulative!B1067-cumulative!B1066</f>
        <v>657874.26499999966</v>
      </c>
      <c r="C1067" s="6">
        <f>(cumulative!C1067-cumulative!C1066)/10</f>
        <v>8877.5699999999961</v>
      </c>
      <c r="D1067" s="6">
        <f>(cumulative!D1067-cumulative!D1066)/10</f>
        <v>42673.527999999977</v>
      </c>
      <c r="E1067" s="6">
        <f>(cumulative!E1067-cumulative!E1066)/10</f>
        <v>777.31729999999993</v>
      </c>
      <c r="F1067" s="6">
        <f>(cumulative!F1067-cumulative!F1066)/10</f>
        <v>52328.415299999899</v>
      </c>
      <c r="G1067">
        <f t="shared" si="32"/>
        <v>79.541666369940657</v>
      </c>
      <c r="H1067">
        <f t="shared" si="33"/>
        <v>0.81549436869723169</v>
      </c>
    </row>
    <row r="1068" spans="1:8" x14ac:dyDescent="0.25">
      <c r="A1068" s="1">
        <v>42725</v>
      </c>
      <c r="B1068" s="6">
        <f>cumulative!B1068-cumulative!B1067</f>
        <v>692472.38600000087</v>
      </c>
      <c r="C1068" s="6">
        <f>(cumulative!C1068-cumulative!C1067)/10</f>
        <v>11591.11000000001</v>
      </c>
      <c r="D1068" s="6">
        <f>(cumulative!D1068-cumulative!D1067)/10</f>
        <v>46806.160000000054</v>
      </c>
      <c r="E1068" s="6">
        <f>(cumulative!E1068-cumulative!E1067)/10</f>
        <v>541.61069999999995</v>
      </c>
      <c r="F1068" s="6">
        <f>(cumulative!F1068-cumulative!F1067)/10</f>
        <v>58938.880700000096</v>
      </c>
      <c r="G1068">
        <f t="shared" si="32"/>
        <v>85.113691017276196</v>
      </c>
      <c r="H1068">
        <f t="shared" si="33"/>
        <v>0.79414741922643906</v>
      </c>
    </row>
    <row r="1069" spans="1:8" x14ac:dyDescent="0.25">
      <c r="A1069" s="1">
        <v>42726</v>
      </c>
      <c r="B1069" s="6">
        <f>cumulative!B1069-cumulative!B1068</f>
        <v>738506.13999999966</v>
      </c>
      <c r="C1069" s="6">
        <f>(cumulative!C1069-cumulative!C1068)/10</f>
        <v>12281.089999999991</v>
      </c>
      <c r="D1069" s="6">
        <f>(cumulative!D1069-cumulative!D1068)/10</f>
        <v>53086.542000000038</v>
      </c>
      <c r="E1069" s="6">
        <f>(cumulative!E1069-cumulative!E1068)/10</f>
        <v>833.67850000000033</v>
      </c>
      <c r="F1069" s="6">
        <f>(cumulative!F1069-cumulative!F1068)/10</f>
        <v>66201.310500000051</v>
      </c>
      <c r="G1069">
        <f t="shared" si="32"/>
        <v>89.64219376700116</v>
      </c>
      <c r="H1069">
        <f t="shared" si="33"/>
        <v>0.80189563618986059</v>
      </c>
    </row>
    <row r="1070" spans="1:8" x14ac:dyDescent="0.25">
      <c r="A1070" s="1">
        <v>42727</v>
      </c>
      <c r="B1070" s="6">
        <f>cumulative!B1070-cumulative!B1069</f>
        <v>803051.95000000019</v>
      </c>
      <c r="C1070" s="6">
        <f>(cumulative!C1070-cumulative!C1069)/10</f>
        <v>13405.109999999997</v>
      </c>
      <c r="D1070" s="6">
        <f>(cumulative!D1070-cumulative!D1069)/10</f>
        <v>53791.240000000034</v>
      </c>
      <c r="E1070" s="6">
        <f>(cumulative!E1070-cumulative!E1069)/10</f>
        <v>889.08579999999927</v>
      </c>
      <c r="F1070" s="6">
        <f>(cumulative!F1070-cumulative!F1069)/10</f>
        <v>68085.435800000007</v>
      </c>
      <c r="G1070">
        <f t="shared" si="32"/>
        <v>84.783351562747583</v>
      </c>
      <c r="H1070">
        <f t="shared" si="33"/>
        <v>0.79005501496694586</v>
      </c>
    </row>
    <row r="1071" spans="1:8" x14ac:dyDescent="0.25">
      <c r="A1071" s="1">
        <v>42728</v>
      </c>
      <c r="B1071" s="6">
        <f>cumulative!B1071-cumulative!B1070</f>
        <v>782648.88000000082</v>
      </c>
      <c r="C1071" s="6">
        <f>(cumulative!C1071-cumulative!C1070)/10</f>
        <v>13515.260000000009</v>
      </c>
      <c r="D1071" s="6">
        <f>(cumulative!D1071-cumulative!D1070)/10</f>
        <v>58919.85</v>
      </c>
      <c r="E1071" s="6">
        <f>(cumulative!E1071-cumulative!E1070)/10</f>
        <v>616.03730000000064</v>
      </c>
      <c r="F1071" s="6">
        <f>(cumulative!F1071-cumulative!F1070)/10</f>
        <v>73051.147299999924</v>
      </c>
      <c r="G1071">
        <f t="shared" si="32"/>
        <v>93.338340048477221</v>
      </c>
      <c r="H1071">
        <f t="shared" si="33"/>
        <v>0.80655612098785012</v>
      </c>
    </row>
    <row r="1072" spans="1:8" x14ac:dyDescent="0.25">
      <c r="A1072" s="1">
        <v>42729</v>
      </c>
      <c r="B1072" s="6">
        <f>cumulative!B1072-cumulative!B1071</f>
        <v>923695.42899999861</v>
      </c>
      <c r="C1072" s="6">
        <f>(cumulative!C1072-cumulative!C1071)/10</f>
        <v>14588.779999999993</v>
      </c>
      <c r="D1072" s="6">
        <f>(cumulative!D1072-cumulative!D1071)/10</f>
        <v>63853.719999999928</v>
      </c>
      <c r="E1072" s="6">
        <f>(cumulative!E1072-cumulative!E1071)/10</f>
        <v>876.69560000000058</v>
      </c>
      <c r="F1072" s="6">
        <f>(cumulative!F1072-cumulative!F1071)/10</f>
        <v>79319.195599999934</v>
      </c>
      <c r="G1072">
        <f t="shared" si="32"/>
        <v>85.871590472058131</v>
      </c>
      <c r="H1072">
        <f t="shared" si="33"/>
        <v>0.80502228391231923</v>
      </c>
    </row>
    <row r="1073" spans="1:8" x14ac:dyDescent="0.25">
      <c r="A1073" s="1">
        <v>42730</v>
      </c>
      <c r="B1073" s="6">
        <f>cumulative!B1073-cumulative!B1072</f>
        <v>897277.97000000067</v>
      </c>
      <c r="C1073" s="6">
        <f>(cumulative!C1073-cumulative!C1072)/10</f>
        <v>16972.150000000001</v>
      </c>
      <c r="D1073" s="6">
        <f>(cumulative!D1073-cumulative!D1072)/10</f>
        <v>62399.586000000032</v>
      </c>
      <c r="E1073" s="6">
        <f>(cumulative!E1073-cumulative!E1072)/10</f>
        <v>908.74210000000016</v>
      </c>
      <c r="F1073" s="6">
        <f>(cumulative!F1073-cumulative!F1072)/10</f>
        <v>80280.478100000139</v>
      </c>
      <c r="G1073">
        <f t="shared" si="32"/>
        <v>89.471134680817002</v>
      </c>
      <c r="H1073">
        <f t="shared" si="33"/>
        <v>0.77726973576655778</v>
      </c>
    </row>
    <row r="1074" spans="1:8" x14ac:dyDescent="0.25">
      <c r="A1074" s="1">
        <v>42731</v>
      </c>
      <c r="B1074" s="6">
        <f>cumulative!B1074-cumulative!B1073</f>
        <v>918998.6799999997</v>
      </c>
      <c r="C1074" s="6">
        <f>(cumulative!C1074-cumulative!C1073)/10</f>
        <v>18648.409999999985</v>
      </c>
      <c r="D1074" s="6">
        <f>(cumulative!D1074-cumulative!D1073)/10</f>
        <v>64641.89299999988</v>
      </c>
      <c r="E1074" s="6">
        <f>(cumulative!E1074-cumulative!E1073)/10</f>
        <v>1183.882699999999</v>
      </c>
      <c r="F1074" s="6">
        <f>(cumulative!F1074-cumulative!F1073)/10</f>
        <v>84474.185699999885</v>
      </c>
      <c r="G1074">
        <f t="shared" si="32"/>
        <v>91.919811789065804</v>
      </c>
      <c r="H1074">
        <f t="shared" si="33"/>
        <v>0.76522658921588127</v>
      </c>
    </row>
    <row r="1075" spans="1:8" x14ac:dyDescent="0.25">
      <c r="A1075" s="1">
        <v>42732</v>
      </c>
      <c r="B1075" s="6">
        <f>cumulative!B1075-cumulative!B1074</f>
        <v>918821.93999999948</v>
      </c>
      <c r="C1075" s="6">
        <f>(cumulative!C1075-cumulative!C1074)/10</f>
        <v>18986.599999999999</v>
      </c>
      <c r="D1075" s="6">
        <f>(cumulative!D1075-cumulative!D1074)/10</f>
        <v>51363.637000000104</v>
      </c>
      <c r="E1075" s="6">
        <f>(cumulative!E1075-cumulative!E1074)/10</f>
        <v>1517.4692000000009</v>
      </c>
      <c r="F1075" s="6">
        <f>(cumulative!F1075-cumulative!F1074)/10</f>
        <v>85761.136200000154</v>
      </c>
      <c r="G1075">
        <f t="shared" si="32"/>
        <v>93.338145800044998</v>
      </c>
      <c r="H1075">
        <f t="shared" si="33"/>
        <v>0.59891507127677268</v>
      </c>
    </row>
    <row r="1076" spans="1:8" x14ac:dyDescent="0.25">
      <c r="A1076" s="1">
        <v>42733</v>
      </c>
      <c r="B1076" s="6">
        <f>cumulative!B1076-cumulative!B1075</f>
        <v>847874.11500000022</v>
      </c>
      <c r="C1076" s="6">
        <f>(cumulative!C1076-cumulative!C1075)/10</f>
        <v>20466.674999999999</v>
      </c>
      <c r="D1076" s="6">
        <f>(cumulative!D1076-cumulative!D1075)/10</f>
        <v>78189.394999999931</v>
      </c>
      <c r="E1076" s="6">
        <f>(cumulative!E1076-cumulative!E1075)/10</f>
        <v>1687.8290999999997</v>
      </c>
      <c r="F1076" s="6">
        <f>(cumulative!F1076-cumulative!F1075)/10</f>
        <v>86450.469099999958</v>
      </c>
      <c r="G1076">
        <f t="shared" si="32"/>
        <v>101.96144400516336</v>
      </c>
      <c r="H1076">
        <f t="shared" si="33"/>
        <v>0.90444153529757965</v>
      </c>
    </row>
    <row r="1077" spans="1:8" x14ac:dyDescent="0.25">
      <c r="A1077" s="1">
        <v>42734</v>
      </c>
      <c r="B1077" s="6">
        <f>cumulative!B1077-cumulative!B1076</f>
        <v>595296.11000000313</v>
      </c>
      <c r="C1077" s="6">
        <f>(cumulative!C1077-cumulative!C1076)/10</f>
        <v>19902.5</v>
      </c>
      <c r="D1077" s="6">
        <f>(cumulative!D1077-cumulative!D1076)/10</f>
        <v>52970.550999999978</v>
      </c>
      <c r="E1077" s="6">
        <f>(cumulative!E1077-cumulative!E1076)/10</f>
        <v>1135.0419999999983</v>
      </c>
      <c r="F1077" s="6">
        <f>(cumulative!F1077-cumulative!F1076)/10</f>
        <v>74008.092999999964</v>
      </c>
      <c r="G1077">
        <f t="shared" si="32"/>
        <v>124.32147927188636</v>
      </c>
      <c r="H1077">
        <f t="shared" si="33"/>
        <v>0.71573997995057115</v>
      </c>
    </row>
    <row r="1078" spans="1:8" x14ac:dyDescent="0.25">
      <c r="A1078" s="1">
        <v>42735</v>
      </c>
      <c r="B1078" s="6">
        <f>cumulative!B1078-cumulative!B1077</f>
        <v>144130.31999999657</v>
      </c>
      <c r="C1078" s="6">
        <f>(cumulative!C1078-cumulative!C1077)/10</f>
        <v>14908.525000000023</v>
      </c>
      <c r="D1078" s="6">
        <f>(cumulative!D1078-cumulative!D1077)/10</f>
        <v>28171.367999999969</v>
      </c>
      <c r="E1078" s="6">
        <f>(cumulative!E1078-cumulative!E1077)/10</f>
        <v>886.31140000000016</v>
      </c>
      <c r="F1078" s="6">
        <f>(cumulative!F1078-cumulative!F1077)/10</f>
        <v>43966.204399999973</v>
      </c>
      <c r="G1078">
        <f t="shared" si="32"/>
        <v>305.0447983463925</v>
      </c>
      <c r="H1078">
        <f t="shared" si="33"/>
        <v>0.64075051245497072</v>
      </c>
    </row>
    <row r="1079" spans="1:8" x14ac:dyDescent="0.25">
      <c r="A1079" s="1">
        <v>42736</v>
      </c>
      <c r="B1079" s="6">
        <f>cumulative!B1079-cumulative!B1078</f>
        <v>8143.6300000026822</v>
      </c>
      <c r="C1079" s="6">
        <f>(cumulative!C1079-cumulative!C1078)/10</f>
        <v>10469.1</v>
      </c>
      <c r="D1079" s="6">
        <f>(cumulative!D1079-cumulative!D1078)/10</f>
        <v>2560.6990000000224</v>
      </c>
      <c r="E1079" s="6">
        <f>(cumulative!E1079-cumulative!E1078)/10</f>
        <v>256.35109999999986</v>
      </c>
      <c r="F1079" s="6">
        <f>(cumulative!F1079-cumulative!F1078)/10</f>
        <v>13286.150100000017</v>
      </c>
      <c r="G1079">
        <f t="shared" si="32"/>
        <v>1631.4776211585793</v>
      </c>
      <c r="H1079">
        <f t="shared" si="33"/>
        <v>0.19273446263413951</v>
      </c>
    </row>
    <row r="1080" spans="1:8" x14ac:dyDescent="0.25">
      <c r="A1080" s="1">
        <v>42737</v>
      </c>
      <c r="B1080" s="6">
        <f>cumulative!B1080-cumulative!B1079</f>
        <v>27582.570000000298</v>
      </c>
      <c r="C1080" s="6">
        <f>(cumulative!C1080-cumulative!C1079)/10</f>
        <v>8811.384999999962</v>
      </c>
      <c r="D1080" s="6">
        <f>(cumulative!D1080-cumulative!D1079)/10</f>
        <v>-5849.0999999998139</v>
      </c>
      <c r="E1080" s="6">
        <f>(cumulative!E1080-cumulative!E1079)/10</f>
        <v>228.18690000000061</v>
      </c>
      <c r="F1080" s="6">
        <f>(cumulative!F1080-cumulative!F1079)/10</f>
        <v>3190.4719000000505</v>
      </c>
      <c r="G1080">
        <f t="shared" si="32"/>
        <v>115.66985599964094</v>
      </c>
      <c r="H1080">
        <f t="shared" si="33"/>
        <v>-1.8333024653812877</v>
      </c>
    </row>
    <row r="1081" spans="1:8" x14ac:dyDescent="0.25">
      <c r="A1081" s="1">
        <v>42738</v>
      </c>
      <c r="B1081" s="6">
        <f>cumulative!B1081-cumulative!B1080</f>
        <v>83703.589999996126</v>
      </c>
      <c r="C1081" s="6">
        <f>(cumulative!C1081-cumulative!C1080)/10</f>
        <v>12671.85</v>
      </c>
      <c r="D1081" s="6">
        <f>(cumulative!D1081-cumulative!D1080)/10</f>
        <v>-8906.3089999999847</v>
      </c>
      <c r="E1081" s="6">
        <f>(cumulative!E1081-cumulative!E1080)/10</f>
        <v>634.84930000000168</v>
      </c>
      <c r="F1081" s="6">
        <f>(cumulative!F1081-cumulative!F1080)/10</f>
        <v>4400.3902999999</v>
      </c>
      <c r="G1081">
        <f t="shared" si="32"/>
        <v>52.571105970485903</v>
      </c>
      <c r="H1081">
        <f t="shared" si="33"/>
        <v>-2.0239815999958428</v>
      </c>
    </row>
    <row r="1082" spans="1:8" x14ac:dyDescent="0.25">
      <c r="A1082" s="1">
        <v>42739</v>
      </c>
      <c r="B1082" s="6">
        <f>cumulative!B1082-cumulative!B1081</f>
        <v>587718.74500000291</v>
      </c>
      <c r="C1082" s="6">
        <f>(cumulative!C1082-cumulative!C1081)/10</f>
        <v>16660.959000000032</v>
      </c>
      <c r="D1082" s="6">
        <f>(cumulative!D1082-cumulative!D1081)/10</f>
        <v>4690.0349999999626</v>
      </c>
      <c r="E1082" s="6">
        <f>(cumulative!E1082-cumulative!E1081)/10</f>
        <v>722.00469999999916</v>
      </c>
      <c r="F1082" s="6">
        <f>(cumulative!F1082-cumulative!F1081)/10</f>
        <v>22072.998699999975</v>
      </c>
      <c r="G1082">
        <f t="shared" si="32"/>
        <v>37.557077918281919</v>
      </c>
      <c r="H1082">
        <f t="shared" si="33"/>
        <v>0.21247837975000505</v>
      </c>
    </row>
    <row r="1083" spans="1:8" x14ac:dyDescent="0.25">
      <c r="A1083" s="1">
        <v>42740</v>
      </c>
      <c r="B1083" s="6">
        <f>cumulative!B1083-cumulative!B1082</f>
        <v>1013770.209999999</v>
      </c>
      <c r="C1083" s="6">
        <f>(cumulative!C1083-cumulative!C1082)/10</f>
        <v>21213.474999999999</v>
      </c>
      <c r="D1083" s="6">
        <f>(cumulative!D1083-cumulative!D1082)/10</f>
        <v>43709.769999999924</v>
      </c>
      <c r="E1083" s="6">
        <f>(cumulative!E1083-cumulative!E1082)/10</f>
        <v>1065.7795000000012</v>
      </c>
      <c r="F1083" s="6">
        <f>(cumulative!F1083-cumulative!F1082)/10</f>
        <v>65989.024500000101</v>
      </c>
      <c r="G1083">
        <f t="shared" si="32"/>
        <v>65.092684564088898</v>
      </c>
      <c r="H1083">
        <f t="shared" si="33"/>
        <v>0.6623793931064984</v>
      </c>
    </row>
    <row r="1084" spans="1:8" x14ac:dyDescent="0.25">
      <c r="A1084" s="1">
        <v>42741</v>
      </c>
      <c r="B1084" s="6">
        <f>cumulative!B1084-cumulative!B1083</f>
        <v>1078026.9049999975</v>
      </c>
      <c r="C1084" s="6">
        <f>(cumulative!C1084-cumulative!C1083)/10</f>
        <v>25706.605000000029</v>
      </c>
      <c r="D1084" s="6">
        <f>(cumulative!D1084-cumulative!D1083)/10</f>
        <v>65047.406999999846</v>
      </c>
      <c r="E1084" s="6">
        <f>(cumulative!E1084-cumulative!E1083)/10</f>
        <v>1291.0274999999995</v>
      </c>
      <c r="F1084" s="6">
        <f>(cumulative!F1084-cumulative!F1083)/10</f>
        <v>92045.039499999955</v>
      </c>
      <c r="G1084">
        <f t="shared" si="32"/>
        <v>85.382877804891308</v>
      </c>
      <c r="H1084">
        <f t="shared" si="33"/>
        <v>0.70669106508450008</v>
      </c>
    </row>
    <row r="1085" spans="1:8" x14ac:dyDescent="0.25">
      <c r="A1085" s="1">
        <v>42742</v>
      </c>
      <c r="B1085" s="6">
        <f>cumulative!B1085-cumulative!B1084</f>
        <v>1080746.8399999999</v>
      </c>
      <c r="C1085" s="6">
        <f>(cumulative!C1085-cumulative!C1084)/10</f>
        <v>29459.204999999936</v>
      </c>
      <c r="D1085" s="6">
        <f>(cumulative!D1085-cumulative!D1084)/10</f>
        <v>69794.592999999964</v>
      </c>
      <c r="E1085" s="6">
        <f>(cumulative!E1085-cumulative!E1084)/10</f>
        <v>2193.1096999999982</v>
      </c>
      <c r="F1085" s="6">
        <f>(cumulative!F1085-cumulative!F1084)/10</f>
        <v>101446.90770000014</v>
      </c>
      <c r="G1085">
        <f t="shared" si="32"/>
        <v>93.867410891527712</v>
      </c>
      <c r="H1085">
        <f t="shared" si="33"/>
        <v>0.68799133046418004</v>
      </c>
    </row>
    <row r="1086" spans="1:8" x14ac:dyDescent="0.25">
      <c r="A1086" s="1">
        <v>42743</v>
      </c>
      <c r="B1086" s="6">
        <f>cumulative!B1086-cumulative!B1085</f>
        <v>1094115.995000001</v>
      </c>
      <c r="C1086" s="6">
        <f>(cumulative!C1086-cumulative!C1085)/10</f>
        <v>31780.125</v>
      </c>
      <c r="D1086" s="6">
        <f>(cumulative!D1086-cumulative!D1085)/10</f>
        <v>74735.915000000226</v>
      </c>
      <c r="E1086" s="6">
        <f>(cumulative!E1086-cumulative!E1085)/10</f>
        <v>2763.1177000000025</v>
      </c>
      <c r="F1086" s="6">
        <f>(cumulative!F1086-cumulative!F1085)/10</f>
        <v>109279.15769999959</v>
      </c>
      <c r="G1086">
        <f t="shared" si="32"/>
        <v>99.878950860232592</v>
      </c>
      <c r="H1086">
        <f t="shared" si="33"/>
        <v>0.68389907620966695</v>
      </c>
    </row>
    <row r="1087" spans="1:8" x14ac:dyDescent="0.25">
      <c r="A1087" s="1">
        <v>42744</v>
      </c>
      <c r="B1087" s="6">
        <f>cumulative!B1087-cumulative!B1086</f>
        <v>1024932.1000000015</v>
      </c>
      <c r="C1087" s="6">
        <f>(cumulative!C1087-cumulative!C1086)/10</f>
        <v>31988.79500000002</v>
      </c>
      <c r="D1087" s="6">
        <f>(cumulative!D1087-cumulative!D1086)/10</f>
        <v>71153.644000000131</v>
      </c>
      <c r="E1087" s="6">
        <f>(cumulative!E1087-cumulative!E1086)/10</f>
        <v>2466.7528999999981</v>
      </c>
      <c r="F1087" s="6">
        <f>(cumulative!F1087-cumulative!F1086)/10</f>
        <v>105609.19190000035</v>
      </c>
      <c r="G1087">
        <f t="shared" si="32"/>
        <v>103.04018373509835</v>
      </c>
      <c r="H1087">
        <f t="shared" si="33"/>
        <v>0.67374480118524505</v>
      </c>
    </row>
    <row r="1088" spans="1:8" x14ac:dyDescent="0.25">
      <c r="A1088" s="1">
        <v>42745</v>
      </c>
      <c r="B1088" s="6">
        <f>cumulative!B1088-cumulative!B1087</f>
        <v>920504.59499999881</v>
      </c>
      <c r="C1088" s="6">
        <f>(cumulative!C1088-cumulative!C1087)/10</f>
        <v>31537.819999999971</v>
      </c>
      <c r="D1088" s="6">
        <f>(cumulative!D1088-cumulative!D1087)/10</f>
        <v>66667.53499999996</v>
      </c>
      <c r="E1088" s="6">
        <f>(cumulative!E1088-cumulative!E1087)/10</f>
        <v>2618.3369999999995</v>
      </c>
      <c r="F1088" s="6">
        <f>(cumulative!F1088-cumulative!F1087)/10</f>
        <v>100823.69200000018</v>
      </c>
      <c r="G1088">
        <f t="shared" si="32"/>
        <v>109.53089484577784</v>
      </c>
      <c r="H1088">
        <f t="shared" si="33"/>
        <v>0.66122886077212728</v>
      </c>
    </row>
    <row r="1089" spans="1:8" x14ac:dyDescent="0.25">
      <c r="A1089" s="1">
        <v>42746</v>
      </c>
      <c r="B1089" s="6">
        <f>cumulative!B1089-cumulative!B1088</f>
        <v>754527.71000000462</v>
      </c>
      <c r="C1089" s="6">
        <f>(cumulative!C1089-cumulative!C1088)/10</f>
        <v>31935.030000000075</v>
      </c>
      <c r="D1089" s="6">
        <f>(cumulative!D1089-cumulative!D1088)/10</f>
        <v>55215.699999999444</v>
      </c>
      <c r="E1089" s="6">
        <f>(cumulative!E1089-cumulative!E1088)/10</f>
        <v>1433.4440999999993</v>
      </c>
      <c r="F1089" s="6">
        <f>(cumulative!F1089-cumulative!F1088)/10</f>
        <v>88584.174099999669</v>
      </c>
      <c r="G1089">
        <f t="shared" si="32"/>
        <v>117.40347362457918</v>
      </c>
      <c r="H1089">
        <f t="shared" si="33"/>
        <v>0.62331336901858236</v>
      </c>
    </row>
    <row r="1090" spans="1:8" x14ac:dyDescent="0.25">
      <c r="A1090" s="1">
        <v>42747</v>
      </c>
      <c r="B1090" s="6">
        <f>cumulative!B1090-cumulative!B1089</f>
        <v>700828.30000000075</v>
      </c>
      <c r="C1090" s="6">
        <f>(cumulative!C1090-cumulative!C1089)/10</f>
        <v>30213.695000000018</v>
      </c>
      <c r="D1090" s="6">
        <f>(cumulative!D1090-cumulative!D1089)/10</f>
        <v>45830.196000000462</v>
      </c>
      <c r="E1090" s="6">
        <f>(cumulative!E1090-cumulative!E1089)/10</f>
        <v>1175.2820000000006</v>
      </c>
      <c r="F1090" s="6">
        <f>(cumulative!F1090-cumulative!F1089)/10</f>
        <v>77219.173000000417</v>
      </c>
      <c r="G1090">
        <f t="shared" si="32"/>
        <v>110.1827266393214</v>
      </c>
      <c r="H1090">
        <f t="shared" si="33"/>
        <v>0.59350798797081417</v>
      </c>
    </row>
    <row r="1091" spans="1:8" x14ac:dyDescent="0.25">
      <c r="A1091" s="1">
        <v>42748</v>
      </c>
      <c r="B1091" s="6">
        <f>cumulative!B1091-cumulative!B1090</f>
        <v>704270.37999999896</v>
      </c>
      <c r="C1091" s="6">
        <f>(cumulative!C1091-cumulative!C1090)/10</f>
        <v>30146.299999999908</v>
      </c>
      <c r="D1091" s="6">
        <f>(cumulative!D1091-cumulative!D1090)/10</f>
        <v>42824.895000000113</v>
      </c>
      <c r="E1091" s="6">
        <f>(cumulative!E1091-cumulative!E1090)/10</f>
        <v>1343.6849000000045</v>
      </c>
      <c r="F1091" s="6">
        <f>(cumulative!F1091-cumulative!F1090)/10</f>
        <v>74314.879899999869</v>
      </c>
      <c r="G1091">
        <f t="shared" ref="G1091:G1154" si="34">IFERROR(F1091*1000/B1091,"")</f>
        <v>105.52038252694935</v>
      </c>
      <c r="H1091">
        <f t="shared" ref="H1091:H1154" si="35">IFERROR(D1091/F1091,"")</f>
        <v>0.57626272231922415</v>
      </c>
    </row>
    <row r="1092" spans="1:8" x14ac:dyDescent="0.25">
      <c r="A1092" s="1">
        <v>42749</v>
      </c>
      <c r="B1092" s="6">
        <f>cumulative!B1092-cumulative!B1091</f>
        <v>848590.86499999464</v>
      </c>
      <c r="C1092" s="6">
        <f>(cumulative!C1092-cumulative!C1091)/10</f>
        <v>29088.050000000094</v>
      </c>
      <c r="D1092" s="6">
        <f>(cumulative!D1092-cumulative!D1091)/10</f>
        <v>45936.705999999678</v>
      </c>
      <c r="E1092" s="6">
        <f>(cumulative!E1092-cumulative!E1091)/10</f>
        <v>1204.8745999999926</v>
      </c>
      <c r="F1092" s="6">
        <f>(cumulative!F1092-cumulative!F1091)/10</f>
        <v>76229.6305999998</v>
      </c>
      <c r="G1092">
        <f t="shared" si="34"/>
        <v>89.830840448654001</v>
      </c>
      <c r="H1092">
        <f t="shared" si="35"/>
        <v>0.60260958420543365</v>
      </c>
    </row>
    <row r="1093" spans="1:8" x14ac:dyDescent="0.25">
      <c r="A1093" s="1">
        <v>42750</v>
      </c>
      <c r="B1093" s="6">
        <f>cumulative!B1093-cumulative!B1092</f>
        <v>962979.12000000104</v>
      </c>
      <c r="C1093" s="6">
        <f>(cumulative!C1093-cumulative!C1092)/10</f>
        <v>30286.064999999944</v>
      </c>
      <c r="D1093" s="6">
        <f>(cumulative!D1093-cumulative!D1092)/10</f>
        <v>58587.343000000154</v>
      </c>
      <c r="E1093" s="6">
        <f>(cumulative!E1093-cumulative!E1092)/10</f>
        <v>1340.0985000000044</v>
      </c>
      <c r="F1093" s="6">
        <f>(cumulative!F1093-cumulative!F1092)/10</f>
        <v>90213.506500000134</v>
      </c>
      <c r="G1093">
        <f t="shared" si="34"/>
        <v>93.68168491545282</v>
      </c>
      <c r="H1093">
        <f t="shared" si="35"/>
        <v>0.64942983897871287</v>
      </c>
    </row>
    <row r="1094" spans="1:8" x14ac:dyDescent="0.25">
      <c r="A1094" s="1">
        <v>42751</v>
      </c>
      <c r="B1094" s="6">
        <f>cumulative!B1094-cumulative!B1093</f>
        <v>1030920.2900000028</v>
      </c>
      <c r="C1094" s="6">
        <f>(cumulative!C1094-cumulative!C1093)/10</f>
        <v>30625.859999999964</v>
      </c>
      <c r="D1094" s="6">
        <f>(cumulative!D1094-cumulative!D1093)/10</f>
        <v>66368.013000000268</v>
      </c>
      <c r="E1094" s="6">
        <f>(cumulative!E1094-cumulative!E1093)/10</f>
        <v>1227.1345000000031</v>
      </c>
      <c r="F1094" s="6">
        <f>(cumulative!F1094-cumulative!F1093)/10</f>
        <v>98221.00749999992</v>
      </c>
      <c r="G1094">
        <f t="shared" si="34"/>
        <v>95.275074564687884</v>
      </c>
      <c r="H1094">
        <f t="shared" si="35"/>
        <v>0.67570079649203685</v>
      </c>
    </row>
    <row r="1095" spans="1:8" x14ac:dyDescent="0.25">
      <c r="A1095" s="1">
        <v>42752</v>
      </c>
      <c r="B1095" s="6">
        <f>cumulative!B1095-cumulative!B1094</f>
        <v>1078868.7049999982</v>
      </c>
      <c r="C1095" s="6">
        <f>(cumulative!C1095-cumulative!C1094)/10</f>
        <v>30559.759999999962</v>
      </c>
      <c r="D1095" s="6">
        <f>(cumulative!D1095-cumulative!D1094)/10</f>
        <v>71463.885999999751</v>
      </c>
      <c r="E1095" s="6">
        <f>(cumulative!E1095-cumulative!E1094)/10</f>
        <v>1300.484799999994</v>
      </c>
      <c r="F1095" s="6">
        <f>(cumulative!F1095-cumulative!F1094)/10</f>
        <v>103324.13079999984</v>
      </c>
      <c r="G1095">
        <f t="shared" si="34"/>
        <v>95.770810962581407</v>
      </c>
      <c r="H1095">
        <f t="shared" si="35"/>
        <v>0.69164758945158111</v>
      </c>
    </row>
    <row r="1096" spans="1:8" x14ac:dyDescent="0.25">
      <c r="A1096" s="1">
        <v>42753</v>
      </c>
      <c r="B1096" s="6">
        <f>cumulative!B1096-cumulative!B1095</f>
        <v>1095133.2550000027</v>
      </c>
      <c r="C1096" s="6">
        <f>(cumulative!C1096-cumulative!C1095)/10</f>
        <v>32100.860000000055</v>
      </c>
      <c r="D1096" s="6">
        <f>(cumulative!D1096-cumulative!D1095)/10</f>
        <v>76508.339000000065</v>
      </c>
      <c r="E1096" s="6">
        <f>(cumulative!E1096-cumulative!E1095)/10</f>
        <v>1340.8802000000026</v>
      </c>
      <c r="F1096" s="6">
        <f>(cumulative!F1096-cumulative!F1095)/10</f>
        <v>109950.07920000031</v>
      </c>
      <c r="G1096">
        <f t="shared" si="34"/>
        <v>100.39881329327365</v>
      </c>
      <c r="H1096">
        <f t="shared" si="35"/>
        <v>0.69584614723951788</v>
      </c>
    </row>
    <row r="1097" spans="1:8" x14ac:dyDescent="0.25">
      <c r="A1097" s="1">
        <v>42754</v>
      </c>
      <c r="B1097" s="6">
        <f>cumulative!B1097-cumulative!B1096</f>
        <v>1077000.1949999966</v>
      </c>
      <c r="C1097" s="6">
        <f>(cumulative!C1097-cumulative!C1096)/10</f>
        <v>32390.129999999983</v>
      </c>
      <c r="D1097" s="6">
        <f>(cumulative!D1097-cumulative!D1096)/10</f>
        <v>77576.769999999931</v>
      </c>
      <c r="E1097" s="6">
        <f>(cumulative!E1097-cumulative!E1096)/10</f>
        <v>1786.5242999999959</v>
      </c>
      <c r="F1097" s="6">
        <f>(cumulative!F1097-cumulative!F1096)/10</f>
        <v>111753.42430000007</v>
      </c>
      <c r="G1097">
        <f t="shared" si="34"/>
        <v>103.76360637520629</v>
      </c>
      <c r="H1097">
        <f t="shared" si="35"/>
        <v>0.69417801276269153</v>
      </c>
    </row>
    <row r="1098" spans="1:8" x14ac:dyDescent="0.25">
      <c r="A1098" s="1">
        <v>42755</v>
      </c>
      <c r="B1098" s="6">
        <f>cumulative!B1098-cumulative!B1097</f>
        <v>1064360.1900000051</v>
      </c>
      <c r="C1098" s="6">
        <f>(cumulative!C1098-cumulative!C1097)/10</f>
        <v>32472.125</v>
      </c>
      <c r="D1098" s="6">
        <f>(cumulative!D1098-cumulative!D1097)/10</f>
        <v>78707.43000000008</v>
      </c>
      <c r="E1098" s="6">
        <f>(cumulative!E1098-cumulative!E1097)/10</f>
        <v>1516.1516000000061</v>
      </c>
      <c r="F1098" s="6">
        <f>(cumulative!F1098-cumulative!F1097)/10</f>
        <v>112695.7065999996</v>
      </c>
      <c r="G1098">
        <f t="shared" si="34"/>
        <v>105.88117411644178</v>
      </c>
      <c r="H1098">
        <f t="shared" si="35"/>
        <v>0.69840664187290669</v>
      </c>
    </row>
    <row r="1099" spans="1:8" x14ac:dyDescent="0.25">
      <c r="A1099" s="1">
        <v>42756</v>
      </c>
      <c r="B1099" s="6">
        <f>cumulative!B1099-cumulative!B1098</f>
        <v>1092682.9549999982</v>
      </c>
      <c r="C1099" s="6">
        <f>(cumulative!C1099-cumulative!C1098)/10</f>
        <v>34743.504999999983</v>
      </c>
      <c r="D1099" s="6">
        <f>(cumulative!D1099-cumulative!D1098)/10</f>
        <v>74992.274999999994</v>
      </c>
      <c r="E1099" s="6">
        <f>(cumulative!E1099-cumulative!E1098)/10</f>
        <v>1712.4571999999928</v>
      </c>
      <c r="F1099" s="6">
        <f>(cumulative!F1099-cumulative!F1098)/10</f>
        <v>111448.23720000013</v>
      </c>
      <c r="G1099">
        <f t="shared" si="34"/>
        <v>101.99503587936934</v>
      </c>
      <c r="H1099">
        <f t="shared" si="35"/>
        <v>0.6728888395553726</v>
      </c>
    </row>
    <row r="1100" spans="1:8" x14ac:dyDescent="0.25">
      <c r="A1100" s="1">
        <v>42757</v>
      </c>
      <c r="B1100" s="6">
        <f>cumulative!B1100-cumulative!B1099</f>
        <v>1112733.7799999937</v>
      </c>
      <c r="C1100" s="6">
        <f>(cumulative!C1100-cumulative!C1099)/10</f>
        <v>34977.600000000093</v>
      </c>
      <c r="D1100" s="6">
        <f>(cumulative!D1100-cumulative!D1099)/10</f>
        <v>80307.052999999753</v>
      </c>
      <c r="E1100" s="6">
        <f>(cumulative!E1100-cumulative!E1099)/10</f>
        <v>1594.9621000000043</v>
      </c>
      <c r="F1100" s="6">
        <f>(cumulative!F1100-cumulative!F1099)/10</f>
        <v>116879.61509999968</v>
      </c>
      <c r="G1100">
        <f t="shared" si="34"/>
        <v>105.03825551157469</v>
      </c>
      <c r="H1100">
        <f t="shared" si="35"/>
        <v>0.68709203851579059</v>
      </c>
    </row>
    <row r="1101" spans="1:8" x14ac:dyDescent="0.25">
      <c r="A1101" s="1">
        <v>42758</v>
      </c>
      <c r="B1101" s="6">
        <f>cumulative!B1101-cumulative!B1100</f>
        <v>1096666.1200000048</v>
      </c>
      <c r="C1101" s="6">
        <f>(cumulative!C1101-cumulative!C1100)/10</f>
        <v>34531.604999999887</v>
      </c>
      <c r="D1101" s="6">
        <f>(cumulative!D1101-cumulative!D1100)/10</f>
        <v>78870.790000000226</v>
      </c>
      <c r="E1101" s="6">
        <f>(cumulative!E1101-cumulative!E1100)/10</f>
        <v>1774.330800000002</v>
      </c>
      <c r="F1101" s="6">
        <f>(cumulative!F1101-cumulative!F1100)/10</f>
        <v>115176.72580000013</v>
      </c>
      <c r="G1101">
        <f t="shared" si="34"/>
        <v>105.0244223829944</v>
      </c>
      <c r="H1101">
        <f t="shared" si="35"/>
        <v>0.68478062257956751</v>
      </c>
    </row>
    <row r="1102" spans="1:8" x14ac:dyDescent="0.25">
      <c r="A1102" s="1">
        <v>42759</v>
      </c>
      <c r="B1102" s="6">
        <f>cumulative!B1102-cumulative!B1101</f>
        <v>1108937.7199999988</v>
      </c>
      <c r="C1102" s="6">
        <f>(cumulative!C1102-cumulative!C1101)/10</f>
        <v>33356.190000000039</v>
      </c>
      <c r="D1102" s="6">
        <f>(cumulative!D1102-cumulative!D1101)/10</f>
        <v>83672.266000000018</v>
      </c>
      <c r="E1102" s="6">
        <f>(cumulative!E1102-cumulative!E1101)/10</f>
        <v>1766.9299999999989</v>
      </c>
      <c r="F1102" s="6">
        <f>(cumulative!F1102-cumulative!F1101)/10</f>
        <v>118795.38600000032</v>
      </c>
      <c r="G1102">
        <f t="shared" si="34"/>
        <v>107.12539023381804</v>
      </c>
      <c r="H1102">
        <f t="shared" si="35"/>
        <v>0.70433935876937004</v>
      </c>
    </row>
    <row r="1103" spans="1:8" x14ac:dyDescent="0.25">
      <c r="A1103" s="1">
        <v>42760</v>
      </c>
      <c r="B1103" s="6">
        <f>cumulative!B1103-cumulative!B1102</f>
        <v>1119538.8800000027</v>
      </c>
      <c r="C1103" s="6">
        <f>(cumulative!C1103-cumulative!C1102)/10</f>
        <v>34894.694999999927</v>
      </c>
      <c r="D1103" s="6">
        <f>(cumulative!D1103-cumulative!D1102)/10</f>
        <v>85323.400999999794</v>
      </c>
      <c r="E1103" s="6">
        <f>(cumulative!E1103-cumulative!E1102)/10</f>
        <v>1751.4603999999993</v>
      </c>
      <c r="F1103" s="6">
        <f>(cumulative!F1103-cumulative!F1102)/10</f>
        <v>121969.55639999993</v>
      </c>
      <c r="G1103">
        <f t="shared" si="34"/>
        <v>108.94624436803807</v>
      </c>
      <c r="H1103">
        <f t="shared" si="35"/>
        <v>0.69954670262291652</v>
      </c>
    </row>
    <row r="1104" spans="1:8" x14ac:dyDescent="0.25">
      <c r="A1104" s="1">
        <v>42761</v>
      </c>
      <c r="B1104" s="6">
        <f>cumulative!B1104-cumulative!B1103</f>
        <v>1088769.4450000003</v>
      </c>
      <c r="C1104" s="6">
        <f>(cumulative!C1104-cumulative!C1103)/10</f>
        <v>34711.760000000148</v>
      </c>
      <c r="D1104" s="6">
        <f>(cumulative!D1104-cumulative!D1103)/10</f>
        <v>84011.934000000736</v>
      </c>
      <c r="E1104" s="6">
        <f>(cumulative!E1104-cumulative!E1103)/10</f>
        <v>1946.8163999999931</v>
      </c>
      <c r="F1104" s="6">
        <f>(cumulative!F1104-cumulative!F1103)/10</f>
        <v>120670.51040000022</v>
      </c>
      <c r="G1104">
        <f t="shared" si="34"/>
        <v>110.83201402662451</v>
      </c>
      <c r="H1104">
        <f t="shared" si="35"/>
        <v>0.69620932008588388</v>
      </c>
    </row>
    <row r="1105" spans="1:8" x14ac:dyDescent="0.25">
      <c r="A1105" s="1">
        <v>42762</v>
      </c>
      <c r="B1105" s="6">
        <f>cumulative!B1105-cumulative!B1104</f>
        <v>932454.68999999762</v>
      </c>
      <c r="C1105" s="6">
        <f>(cumulative!C1105-cumulative!C1104)/10</f>
        <v>32775.81499999985</v>
      </c>
      <c r="D1105" s="6">
        <f>(cumulative!D1105-cumulative!D1104)/10</f>
        <v>79619.767999999225</v>
      </c>
      <c r="E1105" s="6">
        <f>(cumulative!E1105-cumulative!E1104)/10</f>
        <v>2035.8350000000094</v>
      </c>
      <c r="F1105" s="6">
        <f>(cumulative!F1105-cumulative!F1104)/10</f>
        <v>114431.41799999998</v>
      </c>
      <c r="G1105">
        <f t="shared" si="34"/>
        <v>122.7206203445663</v>
      </c>
      <c r="H1105">
        <f t="shared" si="35"/>
        <v>0.69578590732834611</v>
      </c>
    </row>
    <row r="1106" spans="1:8" x14ac:dyDescent="0.25">
      <c r="A1106" s="1">
        <v>42763</v>
      </c>
      <c r="B1106" s="6">
        <f>cumulative!B1106-cumulative!B1105</f>
        <v>875195.44499999285</v>
      </c>
      <c r="C1106" s="6">
        <f>(cumulative!C1106-cumulative!C1105)/10</f>
        <v>30182.790000000037</v>
      </c>
      <c r="D1106" s="6">
        <f>(cumulative!D1106-cumulative!D1105)/10</f>
        <v>67934.675000000003</v>
      </c>
      <c r="E1106" s="6">
        <f>(cumulative!E1106-cumulative!E1105)/10</f>
        <v>1872.6334999999963</v>
      </c>
      <c r="F1106" s="6">
        <f>(cumulative!F1106-cumulative!F1105)/10</f>
        <v>99990.098499999935</v>
      </c>
      <c r="G1106">
        <f t="shared" si="34"/>
        <v>114.24887900325025</v>
      </c>
      <c r="H1106">
        <f t="shared" si="35"/>
        <v>0.67941402217940661</v>
      </c>
    </row>
    <row r="1107" spans="1:8" x14ac:dyDescent="0.25">
      <c r="A1107" s="1">
        <v>42764</v>
      </c>
      <c r="B1107" s="6">
        <f>cumulative!B1107-cumulative!B1106</f>
        <v>972476.67000000179</v>
      </c>
      <c r="C1107" s="6">
        <f>(cumulative!C1107-cumulative!C1106)/10</f>
        <v>30820.905000000075</v>
      </c>
      <c r="D1107" s="6">
        <f>(cumulative!D1107-cumulative!D1106)/10</f>
        <v>70460.677000000331</v>
      </c>
      <c r="E1107" s="6">
        <f>(cumulative!E1107-cumulative!E1106)/10</f>
        <v>1818.957500000007</v>
      </c>
      <c r="F1107" s="6">
        <f>(cumulative!F1107-cumulative!F1106)/10</f>
        <v>103100.53949999958</v>
      </c>
      <c r="G1107">
        <f t="shared" si="34"/>
        <v>106.01852227467769</v>
      </c>
      <c r="H1107">
        <f t="shared" si="35"/>
        <v>0.68341715127495162</v>
      </c>
    </row>
    <row r="1108" spans="1:8" x14ac:dyDescent="0.25">
      <c r="A1108" s="1">
        <v>42765</v>
      </c>
      <c r="B1108" s="6">
        <f>cumulative!B1108-cumulative!B1107</f>
        <v>1022341.1799999997</v>
      </c>
      <c r="C1108" s="6">
        <f>(cumulative!C1108-cumulative!C1107)/10</f>
        <v>31167.590000000037</v>
      </c>
      <c r="D1108" s="6">
        <f>(cumulative!D1108-cumulative!D1107)/10</f>
        <v>77587.872000000629</v>
      </c>
      <c r="E1108" s="6">
        <f>(cumulative!E1108-cumulative!E1107)/10</f>
        <v>2017.1070999999997</v>
      </c>
      <c r="F1108" s="6">
        <f>(cumulative!F1108-cumulative!F1107)/10</f>
        <v>110772.56910000071</v>
      </c>
      <c r="G1108">
        <f t="shared" si="34"/>
        <v>108.35186067727483</v>
      </c>
      <c r="H1108">
        <f t="shared" si="35"/>
        <v>0.70042495746359046</v>
      </c>
    </row>
    <row r="1109" spans="1:8" x14ac:dyDescent="0.25">
      <c r="A1109" s="1">
        <v>42766</v>
      </c>
      <c r="B1109" s="6">
        <f>cumulative!B1109-cumulative!B1108</f>
        <v>1013040.7800000086</v>
      </c>
      <c r="C1109" s="6">
        <f>(cumulative!C1109-cumulative!C1108)/10</f>
        <v>29658.969999999925</v>
      </c>
      <c r="D1109" s="6">
        <f>(cumulative!D1109-cumulative!D1108)/10</f>
        <v>78551.62599999868</v>
      </c>
      <c r="E1109" s="6">
        <f>(cumulative!E1109-cumulative!E1108)/10</f>
        <v>2007.1672000000021</v>
      </c>
      <c r="F1109" s="6">
        <f>(cumulative!F1109-cumulative!F1108)/10</f>
        <v>110217.76319999993</v>
      </c>
      <c r="G1109">
        <f t="shared" si="34"/>
        <v>108.79894015717609</v>
      </c>
      <c r="H1109">
        <f t="shared" si="35"/>
        <v>0.71269479364646304</v>
      </c>
    </row>
    <row r="1110" spans="1:8" x14ac:dyDescent="0.25">
      <c r="A1110" s="1">
        <v>42767</v>
      </c>
      <c r="B1110" s="6">
        <f>cumulative!B1110-cumulative!B1109</f>
        <v>1030453.9849999994</v>
      </c>
      <c r="C1110" s="6">
        <f>(cumulative!C1110-cumulative!C1109)/10</f>
        <v>30779.455000000075</v>
      </c>
      <c r="D1110" s="6">
        <f>(cumulative!D1110-cumulative!D1109)/10</f>
        <v>78916.471000001213</v>
      </c>
      <c r="E1110" s="6">
        <f>(cumulative!E1110-cumulative!E1109)/10</f>
        <v>1966.0740999999921</v>
      </c>
      <c r="F1110" s="6">
        <f>(cumulative!F1110-cumulative!F1109)/10</f>
        <v>111662.00010000021</v>
      </c>
      <c r="G1110">
        <f t="shared" si="34"/>
        <v>108.36194699174294</v>
      </c>
      <c r="H1110">
        <f t="shared" si="35"/>
        <v>0.70674420061727938</v>
      </c>
    </row>
    <row r="1111" spans="1:8" x14ac:dyDescent="0.25">
      <c r="A1111" s="1">
        <v>42768</v>
      </c>
      <c r="B1111" s="6">
        <f>cumulative!B1111-cumulative!B1110</f>
        <v>1092794.8399999961</v>
      </c>
      <c r="C1111" s="6">
        <f>(cumulative!C1111-cumulative!C1110)/10</f>
        <v>30258.017999999971</v>
      </c>
      <c r="D1111" s="6">
        <f>(cumulative!D1111-cumulative!D1110)/10</f>
        <v>85681.27799999938</v>
      </c>
      <c r="E1111" s="6">
        <f>(cumulative!E1111-cumulative!E1110)/10</f>
        <v>1961.4414000000106</v>
      </c>
      <c r="F1111" s="6">
        <f>(cumulative!F1111-cumulative!F1110)/10</f>
        <v>118492.12639999986</v>
      </c>
      <c r="G1111">
        <f t="shared" si="34"/>
        <v>108.43034946980558</v>
      </c>
      <c r="H1111">
        <f t="shared" si="35"/>
        <v>0.72309680485233896</v>
      </c>
    </row>
    <row r="1112" spans="1:8" x14ac:dyDescent="0.25">
      <c r="A1112" s="1">
        <v>42769</v>
      </c>
      <c r="B1112" s="6">
        <f>cumulative!B1112-cumulative!B1111</f>
        <v>1086132.625</v>
      </c>
      <c r="C1112" s="6">
        <f>(cumulative!C1112-cumulative!C1111)/10</f>
        <v>31404.051999999956</v>
      </c>
      <c r="D1112" s="6">
        <f>(cumulative!D1112-cumulative!D1111)/10</f>
        <v>88788.126000000164</v>
      </c>
      <c r="E1112" s="6">
        <f>(cumulative!E1112-cumulative!E1111)/10</f>
        <v>1908.2746999999974</v>
      </c>
      <c r="F1112" s="6">
        <f>(cumulative!F1112-cumulative!F1111)/10</f>
        <v>121509.06369999945</v>
      </c>
      <c r="G1112">
        <f t="shared" si="34"/>
        <v>111.87313676356924</v>
      </c>
      <c r="H1112">
        <f t="shared" si="35"/>
        <v>0.73071195922646692</v>
      </c>
    </row>
    <row r="1113" spans="1:8" x14ac:dyDescent="0.25">
      <c r="A1113" s="1">
        <v>42770</v>
      </c>
      <c r="B1113" s="6">
        <f>cumulative!B1113-cumulative!B1112</f>
        <v>1056968.8600000069</v>
      </c>
      <c r="C1113" s="6">
        <f>(cumulative!C1113-cumulative!C1112)/10</f>
        <v>34051.044999999925</v>
      </c>
      <c r="D1113" s="6">
        <f>(cumulative!D1113-cumulative!D1112)/10</f>
        <v>81774.547000000253</v>
      </c>
      <c r="E1113" s="6">
        <f>(cumulative!E1113-cumulative!E1112)/10</f>
        <v>1061.8650999999954</v>
      </c>
      <c r="F1113" s="6">
        <f>(cumulative!F1113-cumulative!F1112)/10</f>
        <v>116887.45709999949</v>
      </c>
      <c r="G1113">
        <f t="shared" si="34"/>
        <v>110.58741796801726</v>
      </c>
      <c r="H1113">
        <f t="shared" si="35"/>
        <v>0.69960070163936017</v>
      </c>
    </row>
    <row r="1114" spans="1:8" x14ac:dyDescent="0.25">
      <c r="A1114" s="1">
        <v>42771</v>
      </c>
      <c r="B1114" s="6">
        <f>cumulative!B1114-cumulative!B1113</f>
        <v>1037363.7050000057</v>
      </c>
      <c r="C1114" s="6">
        <f>(cumulative!C1114-cumulative!C1113)/10</f>
        <v>31852.420000000111</v>
      </c>
      <c r="D1114" s="6">
        <f>(cumulative!D1114-cumulative!D1113)/10</f>
        <v>82880.55</v>
      </c>
      <c r="E1114" s="6">
        <f>(cumulative!E1114-cumulative!E1113)/10</f>
        <v>1302.2273000000046</v>
      </c>
      <c r="F1114" s="6">
        <f>(cumulative!F1114-cumulative!F1113)/10</f>
        <v>116035.19730000049</v>
      </c>
      <c r="G1114">
        <f t="shared" si="34"/>
        <v>111.85584837865505</v>
      </c>
      <c r="H1114">
        <f t="shared" si="35"/>
        <v>0.71427077239088432</v>
      </c>
    </row>
    <row r="1115" spans="1:8" x14ac:dyDescent="0.25">
      <c r="A1115" s="1">
        <v>42772</v>
      </c>
      <c r="B1115" s="6">
        <f>cumulative!B1115-cumulative!B1114</f>
        <v>1029923.2049999908</v>
      </c>
      <c r="C1115" s="6">
        <f>(cumulative!C1115-cumulative!C1114)/10</f>
        <v>32376.575000000001</v>
      </c>
      <c r="D1115" s="6">
        <f>(cumulative!D1115-cumulative!D1114)/10</f>
        <v>82573.979999999705</v>
      </c>
      <c r="E1115" s="6">
        <f>(cumulative!E1115-cumulative!E1114)/10</f>
        <v>1267.9343999999924</v>
      </c>
      <c r="F1115" s="6">
        <f>(cumulative!F1115-cumulative!F1114)/10</f>
        <v>116218.48939999938</v>
      </c>
      <c r="G1115">
        <f t="shared" si="34"/>
        <v>112.84189814909591</v>
      </c>
      <c r="H1115">
        <f t="shared" si="35"/>
        <v>0.71050639555120687</v>
      </c>
    </row>
    <row r="1116" spans="1:8" x14ac:dyDescent="0.25">
      <c r="A1116" s="1">
        <v>42773</v>
      </c>
      <c r="B1116" s="6">
        <f>cumulative!B1116-cumulative!B1115</f>
        <v>1010697.140000008</v>
      </c>
      <c r="C1116" s="6">
        <f>(cumulative!C1116-cumulative!C1115)/10</f>
        <v>30096.865000000038</v>
      </c>
      <c r="D1116" s="6">
        <f>(cumulative!D1116-cumulative!D1115)/10</f>
        <v>79948.864999999845</v>
      </c>
      <c r="E1116" s="6">
        <f>(cumulative!E1116-cumulative!E1115)/10</f>
        <v>1411.8390000000131</v>
      </c>
      <c r="F1116" s="6">
        <f>(cumulative!F1116-cumulative!F1115)/10</f>
        <v>111457.56900000125</v>
      </c>
      <c r="G1116">
        <f t="shared" si="34"/>
        <v>110.27791074980223</v>
      </c>
      <c r="H1116">
        <f t="shared" si="35"/>
        <v>0.71730314699398245</v>
      </c>
    </row>
    <row r="1117" spans="1:8" x14ac:dyDescent="0.25">
      <c r="A1117" s="1">
        <v>42774</v>
      </c>
      <c r="B1117" s="6">
        <f>cumulative!B1117-cumulative!B1116</f>
        <v>1042908.4699999839</v>
      </c>
      <c r="C1117" s="6">
        <f>(cumulative!C1117-cumulative!C1116)/10</f>
        <v>32010.604999999887</v>
      </c>
      <c r="D1117" s="6">
        <f>(cumulative!D1117-cumulative!D1116)/10</f>
        <v>81619.851000000534</v>
      </c>
      <c r="E1117" s="6">
        <f>(cumulative!E1117-cumulative!E1116)/10</f>
        <v>1321.4680999999866</v>
      </c>
      <c r="F1117" s="6">
        <f>(cumulative!F1117-cumulative!F1116)/10</f>
        <v>114951.92409999967</v>
      </c>
      <c r="G1117">
        <f t="shared" si="34"/>
        <v>110.22244751737556</v>
      </c>
      <c r="H1117">
        <f t="shared" si="35"/>
        <v>0.71003466570074369</v>
      </c>
    </row>
    <row r="1118" spans="1:8" x14ac:dyDescent="0.25">
      <c r="A1118" s="1">
        <v>42775</v>
      </c>
      <c r="B1118" s="6">
        <f>cumulative!B1118-cumulative!B1117</f>
        <v>1077760.7599999979</v>
      </c>
      <c r="C1118" s="6">
        <f>(cumulative!C1118-cumulative!C1117)/10</f>
        <v>33140.105000000076</v>
      </c>
      <c r="D1118" s="6">
        <f>(cumulative!D1118-cumulative!D1117)/10</f>
        <v>83901.391000000382</v>
      </c>
      <c r="E1118" s="6">
        <f>(cumulative!E1118-cumulative!E1117)/10</f>
        <v>1482.6170999999972</v>
      </c>
      <c r="F1118" s="6">
        <f>(cumulative!F1118-cumulative!F1117)/10</f>
        <v>118524.11309999973</v>
      </c>
      <c r="G1118">
        <f t="shared" si="34"/>
        <v>109.97256302038679</v>
      </c>
      <c r="H1118">
        <f t="shared" si="35"/>
        <v>0.70788457138010485</v>
      </c>
    </row>
    <row r="1119" spans="1:8" x14ac:dyDescent="0.25">
      <c r="A1119" s="1">
        <v>42776</v>
      </c>
      <c r="B1119" s="6">
        <f>cumulative!B1119-cumulative!B1118</f>
        <v>1096960.1700000092</v>
      </c>
      <c r="C1119" s="6">
        <f>(cumulative!C1119-cumulative!C1118)/10</f>
        <v>34292.78499999996</v>
      </c>
      <c r="D1119" s="6">
        <f>(cumulative!D1119-cumulative!D1118)/10</f>
        <v>85776.329999998954</v>
      </c>
      <c r="E1119" s="6">
        <f>(cumulative!E1119-cumulative!E1118)/10</f>
        <v>1598.6225000000093</v>
      </c>
      <c r="F1119" s="6">
        <f>(cumulative!F1119-cumulative!F1118)/10</f>
        <v>121667.7375</v>
      </c>
      <c r="G1119">
        <f t="shared" si="34"/>
        <v>110.91354164663879</v>
      </c>
      <c r="H1119">
        <f t="shared" si="35"/>
        <v>0.70500472649948764</v>
      </c>
    </row>
    <row r="1120" spans="1:8" x14ac:dyDescent="0.25">
      <c r="A1120" s="1">
        <v>42777</v>
      </c>
      <c r="B1120" s="6">
        <f>cumulative!B1120-cumulative!B1119</f>
        <v>1112362.8449999914</v>
      </c>
      <c r="C1120" s="6">
        <f>(cumulative!C1120-cumulative!C1119)/10</f>
        <v>34842.619999999923</v>
      </c>
      <c r="D1120" s="6">
        <f>(cumulative!D1120-cumulative!D1119)/10</f>
        <v>90849.466000000393</v>
      </c>
      <c r="E1120" s="6">
        <f>(cumulative!E1120-cumulative!E1119)/10</f>
        <v>1809.3448999999905</v>
      </c>
      <c r="F1120" s="6">
        <f>(cumulative!F1120-cumulative!F1119)/10</f>
        <v>127501.43090000004</v>
      </c>
      <c r="G1120">
        <f t="shared" si="34"/>
        <v>114.62215901323189</v>
      </c>
      <c r="H1120">
        <f t="shared" si="35"/>
        <v>0.71253683475328256</v>
      </c>
    </row>
    <row r="1121" spans="1:8" x14ac:dyDescent="0.25">
      <c r="A1121" s="1">
        <v>42778</v>
      </c>
      <c r="B1121" s="6">
        <f>cumulative!B1121-cumulative!B1120</f>
        <v>1093580.2100000083</v>
      </c>
      <c r="C1121" s="6">
        <f>(cumulative!C1121-cumulative!C1120)/10</f>
        <v>34248.585000000152</v>
      </c>
      <c r="D1121" s="6">
        <f>(cumulative!D1121-cumulative!D1120)/10</f>
        <v>88880.251999999586</v>
      </c>
      <c r="E1121" s="6">
        <f>(cumulative!E1121-cumulative!E1120)/10</f>
        <v>1502.981500000006</v>
      </c>
      <c r="F1121" s="6">
        <f>(cumulative!F1121-cumulative!F1120)/10</f>
        <v>124631.81850000024</v>
      </c>
      <c r="G1121">
        <f t="shared" si="34"/>
        <v>113.96678301265098</v>
      </c>
      <c r="H1121">
        <f t="shared" si="35"/>
        <v>0.71314254312994252</v>
      </c>
    </row>
    <row r="1122" spans="1:8" x14ac:dyDescent="0.25">
      <c r="A1122" s="1">
        <v>42779</v>
      </c>
      <c r="B1122" s="6">
        <f>cumulative!B1122-cumulative!B1121</f>
        <v>1103558.0350000039</v>
      </c>
      <c r="C1122" s="6">
        <f>(cumulative!C1122-cumulative!C1121)/10</f>
        <v>35026.324999999997</v>
      </c>
      <c r="D1122" s="6">
        <f>(cumulative!D1122-cumulative!D1121)/10</f>
        <v>88280.274999999994</v>
      </c>
      <c r="E1122" s="6">
        <f>(cumulative!E1122-cumulative!E1121)/10</f>
        <v>2042.0397999999927</v>
      </c>
      <c r="F1122" s="6">
        <f>(cumulative!F1122-cumulative!F1121)/10</f>
        <v>125348.63979999945</v>
      </c>
      <c r="G1122">
        <f t="shared" si="34"/>
        <v>113.58590651736681</v>
      </c>
      <c r="H1122">
        <f t="shared" si="35"/>
        <v>0.70427788559058924</v>
      </c>
    </row>
    <row r="1123" spans="1:8" x14ac:dyDescent="0.25">
      <c r="A1123" s="1">
        <v>42780</v>
      </c>
      <c r="B1123" s="6">
        <f>cumulative!B1123-cumulative!B1122</f>
        <v>1092792.0199999958</v>
      </c>
      <c r="C1123" s="6">
        <f>(cumulative!C1123-cumulative!C1122)/10</f>
        <v>33825.574999999997</v>
      </c>
      <c r="D1123" s="6">
        <f>(cumulative!D1123-cumulative!D1122)/10</f>
        <v>89498.155000001192</v>
      </c>
      <c r="E1123" s="6">
        <f>(cumulative!E1123-cumulative!E1122)/10</f>
        <v>1938.2902000000001</v>
      </c>
      <c r="F1123" s="6">
        <f>(cumulative!F1123-cumulative!F1122)/10</f>
        <v>125262.0202000007</v>
      </c>
      <c r="G1123">
        <f t="shared" si="34"/>
        <v>114.6256725044544</v>
      </c>
      <c r="H1123">
        <f t="shared" si="35"/>
        <v>0.71448755861595703</v>
      </c>
    </row>
    <row r="1124" spans="1:8" x14ac:dyDescent="0.25">
      <c r="A1124" s="1">
        <v>42781</v>
      </c>
      <c r="B1124" s="6">
        <f>cumulative!B1124-cumulative!B1123</f>
        <v>1107010.8599999994</v>
      </c>
      <c r="C1124" s="6">
        <f>(cumulative!C1124-cumulative!C1123)/10</f>
        <v>31753.129999999888</v>
      </c>
      <c r="D1124" s="6">
        <f>(cumulative!D1124-cumulative!D1123)/10</f>
        <v>96152.897999998924</v>
      </c>
      <c r="E1124" s="6">
        <f>(cumulative!E1124-cumulative!E1123)/10</f>
        <v>1814.9681000000098</v>
      </c>
      <c r="F1124" s="6">
        <f>(cumulative!F1124-cumulative!F1123)/10</f>
        <v>129720.99609999955</v>
      </c>
      <c r="G1124">
        <f t="shared" si="34"/>
        <v>117.18132205134792</v>
      </c>
      <c r="H1124">
        <f t="shared" si="35"/>
        <v>0.74122848953361731</v>
      </c>
    </row>
    <row r="1125" spans="1:8" x14ac:dyDescent="0.25">
      <c r="A1125" s="1">
        <v>42782</v>
      </c>
      <c r="B1125" s="6">
        <f>cumulative!B1125-cumulative!B1124</f>
        <v>1078082.6550000012</v>
      </c>
      <c r="C1125" s="6">
        <f>(cumulative!C1125-cumulative!C1124)/10</f>
        <v>32150.174999999999</v>
      </c>
      <c r="D1125" s="6">
        <f>(cumulative!D1125-cumulative!D1124)/10</f>
        <v>90861.54000000059</v>
      </c>
      <c r="E1125" s="6">
        <f>(cumulative!E1125-cumulative!E1124)/10</f>
        <v>1833.1809999999939</v>
      </c>
      <c r="F1125" s="6">
        <f>(cumulative!F1125-cumulative!F1124)/10</f>
        <v>124844.8960000001</v>
      </c>
      <c r="G1125">
        <f t="shared" si="34"/>
        <v>115.80271273356118</v>
      </c>
      <c r="H1125">
        <f t="shared" si="35"/>
        <v>0.72779539181161657</v>
      </c>
    </row>
    <row r="1126" spans="1:8" x14ac:dyDescent="0.25">
      <c r="A1126" s="1">
        <v>42783</v>
      </c>
      <c r="B1126" s="6">
        <f>cumulative!B1126-cumulative!B1125</f>
        <v>1047387.6449999958</v>
      </c>
      <c r="C1126" s="6">
        <f>(cumulative!C1126-cumulative!C1125)/10</f>
        <v>32042.15499999989</v>
      </c>
      <c r="D1126" s="6">
        <f>(cumulative!D1126-cumulative!D1125)/10</f>
        <v>89036.726999999577</v>
      </c>
      <c r="E1126" s="6">
        <f>(cumulative!E1126-cumulative!E1125)/10</f>
        <v>1886.6498000000022</v>
      </c>
      <c r="F1126" s="6">
        <f>(cumulative!F1126-cumulative!F1125)/10</f>
        <v>122965.53180000038</v>
      </c>
      <c r="G1126">
        <f t="shared" si="34"/>
        <v>117.40212173306747</v>
      </c>
      <c r="H1126">
        <f t="shared" si="35"/>
        <v>0.72407873732303341</v>
      </c>
    </row>
    <row r="1127" spans="1:8" x14ac:dyDescent="0.25">
      <c r="A1127" s="1">
        <v>42784</v>
      </c>
      <c r="B1127" s="6">
        <f>cumulative!B1127-cumulative!B1126</f>
        <v>1074671.6600000039</v>
      </c>
      <c r="C1127" s="6">
        <f>(cumulative!C1127-cumulative!C1126)/10</f>
        <v>32939.93500000015</v>
      </c>
      <c r="D1127" s="6">
        <f>(cumulative!D1127-cumulative!D1126)/10</f>
        <v>88258.821999999142</v>
      </c>
      <c r="E1127" s="6">
        <f>(cumulative!E1127-cumulative!E1126)/10</f>
        <v>2242.9957000000054</v>
      </c>
      <c r="F1127" s="6">
        <f>(cumulative!F1127-cumulative!F1126)/10</f>
        <v>123441.75269999952</v>
      </c>
      <c r="G1127">
        <f t="shared" si="34"/>
        <v>114.86462079031568</v>
      </c>
      <c r="H1127">
        <f t="shared" si="35"/>
        <v>0.71498354543372822</v>
      </c>
    </row>
    <row r="1128" spans="1:8" x14ac:dyDescent="0.25">
      <c r="A1128" s="1">
        <v>42785</v>
      </c>
      <c r="B1128" s="6">
        <f>cumulative!B1128-cumulative!B1127</f>
        <v>1088950.3050000072</v>
      </c>
      <c r="C1128" s="6">
        <f>(cumulative!C1128-cumulative!C1127)/10</f>
        <v>35043.684999999779</v>
      </c>
      <c r="D1128" s="6">
        <f>(cumulative!D1128-cumulative!D1127)/10</f>
        <v>89138.610000000146</v>
      </c>
      <c r="E1128" s="6">
        <f>(cumulative!E1128-cumulative!E1127)/10</f>
        <v>2376.5417000000016</v>
      </c>
      <c r="F1128" s="6">
        <f>(cumulative!F1128-cumulative!F1127)/10</f>
        <v>126558.83669999913</v>
      </c>
      <c r="G1128">
        <f t="shared" si="34"/>
        <v>116.22094793388969</v>
      </c>
      <c r="H1128">
        <f t="shared" si="35"/>
        <v>0.70432545307996464</v>
      </c>
    </row>
    <row r="1129" spans="1:8" x14ac:dyDescent="0.25">
      <c r="A1129" s="1">
        <v>42786</v>
      </c>
      <c r="B1129" s="6">
        <f>cumulative!B1129-cumulative!B1128</f>
        <v>1086281.6299999952</v>
      </c>
      <c r="C1129" s="6">
        <f>(cumulative!C1129-cumulative!C1128)/10</f>
        <v>35637.420000000297</v>
      </c>
      <c r="D1129" s="6">
        <f>(cumulative!D1129-cumulative!D1128)/10</f>
        <v>90065.610999999946</v>
      </c>
      <c r="E1129" s="6">
        <f>(cumulative!E1129-cumulative!E1128)/10</f>
        <v>2551.3309999999824</v>
      </c>
      <c r="F1129" s="6">
        <f>(cumulative!F1129-cumulative!F1128)/10</f>
        <v>128254.36200000122</v>
      </c>
      <c r="G1129">
        <f t="shared" si="34"/>
        <v>118.06732108689143</v>
      </c>
      <c r="H1129">
        <f t="shared" si="35"/>
        <v>0.70224208826518586</v>
      </c>
    </row>
    <row r="1130" spans="1:8" x14ac:dyDescent="0.25">
      <c r="A1130" s="1">
        <v>42787</v>
      </c>
      <c r="B1130" s="6">
        <f>cumulative!B1130-cumulative!B1129</f>
        <v>1064188.3549999893</v>
      </c>
      <c r="C1130" s="6">
        <f>(cumulative!C1130-cumulative!C1129)/10</f>
        <v>32728.1</v>
      </c>
      <c r="D1130" s="6">
        <f>(cumulative!D1130-cumulative!D1129)/10</f>
        <v>93593.513000000268</v>
      </c>
      <c r="E1130" s="6">
        <f>(cumulative!E1130-cumulative!E1129)/10</f>
        <v>1826.375</v>
      </c>
      <c r="F1130" s="6">
        <f>(cumulative!F1130-cumulative!F1129)/10</f>
        <v>128147.98799999952</v>
      </c>
      <c r="G1130">
        <f t="shared" si="34"/>
        <v>120.41852121187777</v>
      </c>
      <c r="H1130">
        <f t="shared" si="35"/>
        <v>0.73035491591175528</v>
      </c>
    </row>
    <row r="1131" spans="1:8" x14ac:dyDescent="0.25">
      <c r="A1131" s="1">
        <v>42788</v>
      </c>
      <c r="B1131" s="6">
        <f>cumulative!B1131-cumulative!B1130</f>
        <v>1013900.5099999979</v>
      </c>
      <c r="C1131" s="6">
        <f>(cumulative!C1131-cumulative!C1130)/10</f>
        <v>33064.514999999854</v>
      </c>
      <c r="D1131" s="6">
        <f>(cumulative!D1131-cumulative!D1130)/10</f>
        <v>85736.328000000867</v>
      </c>
      <c r="E1131" s="6">
        <f>(cumulative!E1131-cumulative!E1130)/10</f>
        <v>1890.1925999999978</v>
      </c>
      <c r="F1131" s="6">
        <f>(cumulative!F1131-cumulative!F1130)/10</f>
        <v>120691.03560000061</v>
      </c>
      <c r="G1131">
        <f t="shared" si="34"/>
        <v>119.03636935738484</v>
      </c>
      <c r="H1131">
        <f t="shared" si="35"/>
        <v>0.71037859252572721</v>
      </c>
    </row>
    <row r="1132" spans="1:8" x14ac:dyDescent="0.25">
      <c r="A1132" s="1">
        <v>42789</v>
      </c>
      <c r="B1132" s="6">
        <f>cumulative!B1132-cumulative!B1131</f>
        <v>994938.21000000834</v>
      </c>
      <c r="C1132" s="6">
        <f>(cumulative!C1132-cumulative!C1131)/10</f>
        <v>32882.324999999997</v>
      </c>
      <c r="D1132" s="6">
        <f>(cumulative!D1132-cumulative!D1131)/10</f>
        <v>81364.435999999201</v>
      </c>
      <c r="E1132" s="6">
        <f>(cumulative!E1132-cumulative!E1131)/10</f>
        <v>1614.9232000000077</v>
      </c>
      <c r="F1132" s="6">
        <f>(cumulative!F1132-cumulative!F1131)/10</f>
        <v>115861.68419999928</v>
      </c>
      <c r="G1132">
        <f t="shared" si="34"/>
        <v>116.4511353926173</v>
      </c>
      <c r="H1132">
        <f t="shared" si="35"/>
        <v>0.70225490473234209</v>
      </c>
    </row>
    <row r="1133" spans="1:8" x14ac:dyDescent="0.25">
      <c r="A1133" s="1">
        <v>42790</v>
      </c>
      <c r="B1133" s="6">
        <f>cumulative!B1133-cumulative!B1132</f>
        <v>1026239.900000006</v>
      </c>
      <c r="C1133" s="6">
        <f>(cumulative!C1133-cumulative!C1132)/10</f>
        <v>32885.294999999925</v>
      </c>
      <c r="D1133" s="6">
        <f>(cumulative!D1133-cumulative!D1132)/10</f>
        <v>84886.520000000295</v>
      </c>
      <c r="E1133" s="6">
        <f>(cumulative!E1133-cumulative!E1132)/10</f>
        <v>2093.7969000000039</v>
      </c>
      <c r="F1133" s="6">
        <f>(cumulative!F1133-cumulative!F1132)/10</f>
        <v>119865.61189999878</v>
      </c>
      <c r="G1133">
        <f t="shared" si="34"/>
        <v>116.80077134011071</v>
      </c>
      <c r="H1133">
        <f t="shared" si="35"/>
        <v>0.70818075888870646</v>
      </c>
    </row>
    <row r="1134" spans="1:8" x14ac:dyDescent="0.25">
      <c r="A1134" s="1">
        <v>42791</v>
      </c>
      <c r="B1134" s="6">
        <f>cumulative!B1134-cumulative!B1133</f>
        <v>1015104.7200000063</v>
      </c>
      <c r="C1134" s="6">
        <f>(cumulative!C1134-cumulative!C1133)/10</f>
        <v>33667.974999999999</v>
      </c>
      <c r="D1134" s="6">
        <f>(cumulative!D1134-cumulative!D1133)/10</f>
        <v>84821.542999999219</v>
      </c>
      <c r="E1134" s="6">
        <f>(cumulative!E1134-cumulative!E1133)/10</f>
        <v>2033.6783000000055</v>
      </c>
      <c r="F1134" s="6">
        <f>(cumulative!F1134-cumulative!F1133)/10</f>
        <v>120523.19630000144</v>
      </c>
      <c r="G1134">
        <f t="shared" si="34"/>
        <v>118.72981567852497</v>
      </c>
      <c r="H1134">
        <f t="shared" si="35"/>
        <v>0.70377774240955981</v>
      </c>
    </row>
    <row r="1135" spans="1:8" x14ac:dyDescent="0.25">
      <c r="A1135" s="1">
        <v>42792</v>
      </c>
      <c r="B1135" s="6">
        <f>cumulative!B1135-cumulative!B1134</f>
        <v>975810.16999998689</v>
      </c>
      <c r="C1135" s="6">
        <f>(cumulative!C1135-cumulative!C1134)/10</f>
        <v>32286.594999999925</v>
      </c>
      <c r="D1135" s="6">
        <f>(cumulative!D1135-cumulative!D1134)/10</f>
        <v>80860.250000000742</v>
      </c>
      <c r="E1135" s="6">
        <f>(cumulative!E1135-cumulative!E1134)/10</f>
        <v>1644.2163999999873</v>
      </c>
      <c r="F1135" s="6">
        <f>(cumulative!F1135-cumulative!F1134)/10</f>
        <v>114791.06140000075</v>
      </c>
      <c r="G1135">
        <f t="shared" si="34"/>
        <v>117.63667250977953</v>
      </c>
      <c r="H1135">
        <f t="shared" si="35"/>
        <v>0.70441242561766415</v>
      </c>
    </row>
    <row r="1136" spans="1:8" x14ac:dyDescent="0.25">
      <c r="A1136" s="1">
        <v>42793</v>
      </c>
      <c r="B1136" s="6">
        <f>cumulative!B1136-cumulative!B1135</f>
        <v>976952.60000000894</v>
      </c>
      <c r="C1136" s="6">
        <f>(cumulative!C1136-cumulative!C1135)/10</f>
        <v>31601.65</v>
      </c>
      <c r="D1136" s="6">
        <f>(cumulative!D1136-cumulative!D1135)/10</f>
        <v>81625.245000000301</v>
      </c>
      <c r="E1136" s="6">
        <f>(cumulative!E1136-cumulative!E1135)/10</f>
        <v>1592.6521000000182</v>
      </c>
      <c r="F1136" s="6">
        <f>(cumulative!F1136-cumulative!F1135)/10</f>
        <v>114819.5470999986</v>
      </c>
      <c r="G1136">
        <f t="shared" si="34"/>
        <v>117.52826810635187</v>
      </c>
      <c r="H1136">
        <f t="shared" si="35"/>
        <v>0.7109002522794422</v>
      </c>
    </row>
    <row r="1137" spans="1:8" x14ac:dyDescent="0.25">
      <c r="A1137" s="1">
        <v>42794</v>
      </c>
      <c r="B1137" s="6">
        <f>cumulative!B1137-cumulative!B1136</f>
        <v>980187.65000000596</v>
      </c>
      <c r="C1137" s="6">
        <f>(cumulative!C1137-cumulative!C1136)/10</f>
        <v>32144.895000000299</v>
      </c>
      <c r="D1137" s="6">
        <f>(cumulative!D1137-cumulative!D1136)/10</f>
        <v>82622.030999999493</v>
      </c>
      <c r="E1137" s="6">
        <f>(cumulative!E1137-cumulative!E1136)/10</f>
        <v>1458.114099999983</v>
      </c>
      <c r="F1137" s="6">
        <f>(cumulative!F1137-cumulative!F1136)/10</f>
        <v>116225.04009999931</v>
      </c>
      <c r="G1137">
        <f t="shared" si="34"/>
        <v>118.57427514006997</v>
      </c>
      <c r="H1137">
        <f t="shared" si="35"/>
        <v>0.71087978054395162</v>
      </c>
    </row>
    <row r="1138" spans="1:8" x14ac:dyDescent="0.25">
      <c r="A1138" s="1">
        <v>42795</v>
      </c>
      <c r="B1138" s="6">
        <f>cumulative!B1138-cumulative!B1137</f>
        <v>964506.31499999762</v>
      </c>
      <c r="C1138" s="6">
        <f>(cumulative!C1138-cumulative!C1137)/10</f>
        <v>28323.259999999776</v>
      </c>
      <c r="D1138" s="6">
        <f>(cumulative!D1138-cumulative!D1137)/10</f>
        <v>81025.543999999019</v>
      </c>
      <c r="E1138" s="6">
        <f>(cumulative!E1138-cumulative!E1137)/10</f>
        <v>1550.8300999999979</v>
      </c>
      <c r="F1138" s="6">
        <f>(cumulative!F1138-cumulative!F1137)/10</f>
        <v>110899.63410000205</v>
      </c>
      <c r="G1138">
        <f t="shared" si="34"/>
        <v>114.98072368764359</v>
      </c>
      <c r="H1138">
        <f t="shared" si="35"/>
        <v>0.73062048092003151</v>
      </c>
    </row>
    <row r="1139" spans="1:8" x14ac:dyDescent="0.25">
      <c r="A1139" s="1">
        <v>42796</v>
      </c>
      <c r="B1139" s="6">
        <f>cumulative!B1139-cumulative!B1138</f>
        <v>887836.16999998689</v>
      </c>
      <c r="C1139" s="6">
        <f>(cumulative!C1139-cumulative!C1138)/10</f>
        <v>27605.080000000075</v>
      </c>
      <c r="D1139" s="6">
        <f>(cumulative!D1139-cumulative!D1138)/10</f>
        <v>76785.63800000101</v>
      </c>
      <c r="E1139" s="6">
        <f>(cumulative!E1139-cumulative!E1138)/10</f>
        <v>1634.2472000000066</v>
      </c>
      <c r="F1139" s="6">
        <f>(cumulative!F1139-cumulative!F1138)/10</f>
        <v>106024.96519999803</v>
      </c>
      <c r="G1139">
        <f t="shared" si="34"/>
        <v>119.41951542704054</v>
      </c>
      <c r="H1139">
        <f t="shared" si="35"/>
        <v>0.72422224195177043</v>
      </c>
    </row>
    <row r="1140" spans="1:8" x14ac:dyDescent="0.25">
      <c r="A1140" s="1">
        <v>42797</v>
      </c>
      <c r="B1140" s="6">
        <f>cumulative!B1140-cumulative!B1139</f>
        <v>931887.15500000119</v>
      </c>
      <c r="C1140" s="6">
        <f>(cumulative!C1140-cumulative!C1139)/10</f>
        <v>29910.580000000075</v>
      </c>
      <c r="D1140" s="6">
        <f>(cumulative!D1140-cumulative!D1139)/10</f>
        <v>75923.402000001079</v>
      </c>
      <c r="E1140" s="6">
        <f>(cumulative!E1140-cumulative!E1139)/10</f>
        <v>1662.8307000000029</v>
      </c>
      <c r="F1140" s="6">
        <f>(cumulative!F1140-cumulative!F1139)/10</f>
        <v>107496.8127000019</v>
      </c>
      <c r="G1140">
        <f t="shared" si="34"/>
        <v>115.35389464618359</v>
      </c>
      <c r="H1140">
        <f t="shared" si="35"/>
        <v>0.70628514551296773</v>
      </c>
    </row>
    <row r="1141" spans="1:8" x14ac:dyDescent="0.25">
      <c r="A1141" s="1">
        <v>42798</v>
      </c>
      <c r="B1141" s="6">
        <f>cumulative!B1141-cumulative!B1140</f>
        <v>986013.46000000834</v>
      </c>
      <c r="C1141" s="6">
        <f>(cumulative!C1141-cumulative!C1140)/10</f>
        <v>30200.25</v>
      </c>
      <c r="D1141" s="6">
        <f>(cumulative!D1141-cumulative!D1140)/10</f>
        <v>82370.228999999163</v>
      </c>
      <c r="E1141" s="6">
        <f>(cumulative!E1141-cumulative!E1140)/10</f>
        <v>2048.7046999999789</v>
      </c>
      <c r="F1141" s="6">
        <f>(cumulative!F1141-cumulative!F1140)/10</f>
        <v>114619.18369999975</v>
      </c>
      <c r="G1141">
        <f t="shared" si="34"/>
        <v>116.24504973796076</v>
      </c>
      <c r="H1141">
        <f t="shared" si="35"/>
        <v>0.71864260711882333</v>
      </c>
    </row>
    <row r="1142" spans="1:8" x14ac:dyDescent="0.25">
      <c r="A1142" s="1">
        <v>42799</v>
      </c>
      <c r="B1142" s="6">
        <f>cumulative!B1142-cumulative!B1141</f>
        <v>934370.30999998748</v>
      </c>
      <c r="C1142" s="6">
        <f>(cumulative!C1142-cumulative!C1141)/10</f>
        <v>30998.494999999926</v>
      </c>
      <c r="D1142" s="6">
        <f>(cumulative!D1142-cumulative!D1141)/10</f>
        <v>78446.282999999821</v>
      </c>
      <c r="E1142" s="6">
        <f>(cumulative!E1142-cumulative!E1141)/10</f>
        <v>1805.5954000000143</v>
      </c>
      <c r="F1142" s="6">
        <f>(cumulative!F1142-cumulative!F1141)/10</f>
        <v>111250.37339999973</v>
      </c>
      <c r="G1142">
        <f t="shared" si="34"/>
        <v>119.06454240824628</v>
      </c>
      <c r="H1142">
        <f t="shared" si="35"/>
        <v>0.70513276137911829</v>
      </c>
    </row>
    <row r="1143" spans="1:8" x14ac:dyDescent="0.25">
      <c r="A1143" s="1">
        <v>42800</v>
      </c>
      <c r="B1143" s="6">
        <f>cumulative!B1143-cumulative!B1142</f>
        <v>935345.87000000477</v>
      </c>
      <c r="C1143" s="6">
        <f>(cumulative!C1143-cumulative!C1142)/10</f>
        <v>31324.521000000088</v>
      </c>
      <c r="D1143" s="6">
        <f>(cumulative!D1143-cumulative!D1142)/10</f>
        <v>76925.613000001016</v>
      </c>
      <c r="E1143" s="6">
        <f>(cumulative!E1143-cumulative!E1142)/10</f>
        <v>1612.8665000000269</v>
      </c>
      <c r="F1143" s="6">
        <f>(cumulative!F1143-cumulative!F1142)/10</f>
        <v>109863.00050000101</v>
      </c>
      <c r="G1143">
        <f t="shared" si="34"/>
        <v>117.45708622202015</v>
      </c>
      <c r="H1143">
        <f t="shared" si="35"/>
        <v>0.7001958134212829</v>
      </c>
    </row>
    <row r="1144" spans="1:8" x14ac:dyDescent="0.25">
      <c r="A1144" s="1">
        <v>42801</v>
      </c>
      <c r="B1144" s="6">
        <f>cumulative!B1144-cumulative!B1143</f>
        <v>924941.82000000775</v>
      </c>
      <c r="C1144" s="6">
        <f>(cumulative!C1144-cumulative!C1143)/10</f>
        <v>31351.215000000222</v>
      </c>
      <c r="D1144" s="6">
        <f>(cumulative!D1144-cumulative!D1143)/10</f>
        <v>78370.796999999133</v>
      </c>
      <c r="E1144" s="6">
        <f>(cumulative!E1144-cumulative!E1143)/10</f>
        <v>1570.3936999999685</v>
      </c>
      <c r="F1144" s="6">
        <f>(cumulative!F1144-cumulative!F1143)/10</f>
        <v>111292.40569999962</v>
      </c>
      <c r="G1144">
        <f t="shared" si="34"/>
        <v>120.32368230468668</v>
      </c>
      <c r="H1144">
        <f t="shared" si="35"/>
        <v>0.70418818343504819</v>
      </c>
    </row>
    <row r="1145" spans="1:8" x14ac:dyDescent="0.25">
      <c r="A1145" s="1">
        <v>42802</v>
      </c>
      <c r="B1145" s="6">
        <f>cumulative!B1145-cumulative!B1144</f>
        <v>871223.10499998927</v>
      </c>
      <c r="C1145" s="6">
        <f>(cumulative!C1145-cumulative!C1144)/10</f>
        <v>30751.030000000075</v>
      </c>
      <c r="D1145" s="6">
        <f>(cumulative!D1145-cumulative!D1144)/10</f>
        <v>72143.03899999932</v>
      </c>
      <c r="E1145" s="6">
        <f>(cumulative!E1145-cumulative!E1144)/10</f>
        <v>2026.3516000000061</v>
      </c>
      <c r="F1145" s="6">
        <f>(cumulative!F1145-cumulative!F1144)/10</f>
        <v>104920.42060000003</v>
      </c>
      <c r="G1145">
        <f t="shared" si="34"/>
        <v>120.4288775146767</v>
      </c>
      <c r="H1145">
        <f t="shared" si="35"/>
        <v>0.68759769154031869</v>
      </c>
    </row>
    <row r="1146" spans="1:8" x14ac:dyDescent="0.25">
      <c r="A1146" s="1">
        <v>42803</v>
      </c>
      <c r="B1146" s="6">
        <f>cumulative!B1146-cumulative!B1145</f>
        <v>852703.82500000298</v>
      </c>
      <c r="C1146" s="6">
        <f>(cumulative!C1146-cumulative!C1145)/10</f>
        <v>30203.13999999985</v>
      </c>
      <c r="D1146" s="6">
        <f>(cumulative!D1146-cumulative!D1145)/10</f>
        <v>67920.710000000894</v>
      </c>
      <c r="E1146" s="6">
        <f>(cumulative!E1146-cumulative!E1145)/10</f>
        <v>1631.1067000000271</v>
      </c>
      <c r="F1146" s="6">
        <f>(cumulative!F1146-cumulative!F1145)/10</f>
        <v>99754.95670000017</v>
      </c>
      <c r="G1146">
        <f t="shared" si="34"/>
        <v>116.9866415223361</v>
      </c>
      <c r="H1146">
        <f t="shared" si="35"/>
        <v>0.68087553989185157</v>
      </c>
    </row>
    <row r="1147" spans="1:8" x14ac:dyDescent="0.25">
      <c r="A1147" s="1">
        <v>42804</v>
      </c>
      <c r="B1147" s="6">
        <f>cumulative!B1147-cumulative!B1146</f>
        <v>853406.6400000006</v>
      </c>
      <c r="C1147" s="6">
        <f>(cumulative!C1147-cumulative!C1146)/10</f>
        <v>31540.73500000015</v>
      </c>
      <c r="D1147" s="6">
        <f>(cumulative!D1147-cumulative!D1146)/10</f>
        <v>64944.935000000893</v>
      </c>
      <c r="E1147" s="6">
        <f>(cumulative!E1147-cumulative!E1146)/10</f>
        <v>1510.7160999999846</v>
      </c>
      <c r="F1147" s="6">
        <f>(cumulative!F1147-cumulative!F1146)/10</f>
        <v>97996.38609999865</v>
      </c>
      <c r="G1147">
        <f t="shared" si="34"/>
        <v>114.8296503762832</v>
      </c>
      <c r="H1147">
        <f t="shared" si="35"/>
        <v>0.66272785747148877</v>
      </c>
    </row>
    <row r="1148" spans="1:8" x14ac:dyDescent="0.25">
      <c r="A1148" s="1">
        <v>42805</v>
      </c>
      <c r="B1148" s="6">
        <f>cumulative!B1148-cumulative!B1147</f>
        <v>782165.70000001788</v>
      </c>
      <c r="C1148" s="6">
        <f>(cumulative!C1148-cumulative!C1147)/10</f>
        <v>32110.724999999999</v>
      </c>
      <c r="D1148" s="6">
        <f>(cumulative!D1148-cumulative!D1147)/10</f>
        <v>62112.920999999347</v>
      </c>
      <c r="E1148" s="6">
        <f>(cumulative!E1148-cumulative!E1147)/10</f>
        <v>1569.393899999978</v>
      </c>
      <c r="F1148" s="6">
        <f>(cumulative!F1148-cumulative!F1147)/10</f>
        <v>95793.039900000396</v>
      </c>
      <c r="G1148">
        <f t="shared" si="34"/>
        <v>122.4715426667242</v>
      </c>
      <c r="H1148">
        <f t="shared" si="35"/>
        <v>0.64840745282579859</v>
      </c>
    </row>
    <row r="1149" spans="1:8" x14ac:dyDescent="0.25">
      <c r="A1149" s="1">
        <v>42806</v>
      </c>
      <c r="B1149" s="6">
        <f>cumulative!B1149-cumulative!B1148</f>
        <v>807984.32999998331</v>
      </c>
      <c r="C1149" s="6">
        <f>(cumulative!C1149-cumulative!C1148)/10</f>
        <v>31173.619999999552</v>
      </c>
      <c r="D1149" s="6">
        <f>(cumulative!D1149-cumulative!D1148)/10</f>
        <v>60011.247999999672</v>
      </c>
      <c r="E1149" s="6">
        <f>(cumulative!E1149-cumulative!E1148)/10</f>
        <v>1497.9638999999966</v>
      </c>
      <c r="F1149" s="6">
        <f>(cumulative!F1149-cumulative!F1148)/10</f>
        <v>92682.831900000572</v>
      </c>
      <c r="G1149">
        <f t="shared" si="34"/>
        <v>114.708699734316</v>
      </c>
      <c r="H1149">
        <f t="shared" si="35"/>
        <v>0.64749044423619195</v>
      </c>
    </row>
    <row r="1150" spans="1:8" x14ac:dyDescent="0.25">
      <c r="A1150" s="1">
        <v>42807</v>
      </c>
      <c r="B1150" s="6">
        <f>cumulative!B1150-cumulative!B1149</f>
        <v>822007.32000000775</v>
      </c>
      <c r="C1150" s="6">
        <f>(cumulative!C1150-cumulative!C1149)/10</f>
        <v>31048.490000000224</v>
      </c>
      <c r="D1150" s="6">
        <f>(cumulative!D1150-cumulative!D1149)/10</f>
        <v>61608.158999999614</v>
      </c>
      <c r="E1150" s="6">
        <f>(cumulative!E1150-cumulative!E1149)/10</f>
        <v>1681.9605000000215</v>
      </c>
      <c r="F1150" s="6">
        <f>(cumulative!F1150-cumulative!F1149)/10</f>
        <v>94338.609499999875</v>
      </c>
      <c r="G1150">
        <f t="shared" si="34"/>
        <v>114.76614283678032</v>
      </c>
      <c r="H1150">
        <f t="shared" si="35"/>
        <v>0.65305349873743579</v>
      </c>
    </row>
    <row r="1151" spans="1:8" x14ac:dyDescent="0.25">
      <c r="A1151" s="1">
        <v>42808</v>
      </c>
      <c r="B1151" s="6">
        <f>cumulative!B1151-cumulative!B1150</f>
        <v>785671.55999998748</v>
      </c>
      <c r="C1151" s="6">
        <f>(cumulative!C1151-cumulative!C1150)/10</f>
        <v>32919.290000000226</v>
      </c>
      <c r="D1151" s="6">
        <f>(cumulative!D1151-cumulative!D1150)/10</f>
        <v>60067.667000000176</v>
      </c>
      <c r="E1151" s="6">
        <f>(cumulative!E1151-cumulative!E1150)/10</f>
        <v>1354.3722000000066</v>
      </c>
      <c r="F1151" s="6">
        <f>(cumulative!F1151-cumulative!F1150)/10</f>
        <v>94341.329199999571</v>
      </c>
      <c r="G1151">
        <f t="shared" si="34"/>
        <v>120.07731220409846</v>
      </c>
      <c r="H1151">
        <f t="shared" si="35"/>
        <v>0.63670575249856087</v>
      </c>
    </row>
    <row r="1152" spans="1:8" x14ac:dyDescent="0.25">
      <c r="A1152" s="1">
        <v>42809</v>
      </c>
      <c r="B1152" s="6">
        <f>cumulative!B1152-cumulative!B1151</f>
        <v>772961.66000001132</v>
      </c>
      <c r="C1152" s="6">
        <f>(cumulative!C1152-cumulative!C1151)/10</f>
        <v>32847.300000000003</v>
      </c>
      <c r="D1152" s="6">
        <f>(cumulative!D1152-cumulative!D1151)/10</f>
        <v>57060.731999999283</v>
      </c>
      <c r="E1152" s="6">
        <f>(cumulative!E1152-cumulative!E1151)/10</f>
        <v>1529.1540999999968</v>
      </c>
      <c r="F1152" s="6">
        <f>(cumulative!F1152-cumulative!F1151)/10</f>
        <v>91437.186100000137</v>
      </c>
      <c r="G1152">
        <f t="shared" si="34"/>
        <v>118.29459445633927</v>
      </c>
      <c r="H1152">
        <f t="shared" si="35"/>
        <v>0.62404295706994861</v>
      </c>
    </row>
    <row r="1153" spans="1:8" x14ac:dyDescent="0.25">
      <c r="A1153" s="1">
        <v>42810</v>
      </c>
      <c r="B1153" s="6">
        <f>cumulative!B1153-cumulative!B1152</f>
        <v>697456.53000000119</v>
      </c>
      <c r="C1153" s="6">
        <f>(cumulative!C1153-cumulative!C1152)/10</f>
        <v>31162.399999999627</v>
      </c>
      <c r="D1153" s="6">
        <f>(cumulative!D1153-cumulative!D1152)/10</f>
        <v>53207.452000000325</v>
      </c>
      <c r="E1153" s="6">
        <f>(cumulative!E1153-cumulative!E1152)/10</f>
        <v>1892.5878999999957</v>
      </c>
      <c r="F1153" s="6">
        <f>(cumulative!F1153-cumulative!F1152)/10</f>
        <v>86262.439899998906</v>
      </c>
      <c r="G1153">
        <f t="shared" si="34"/>
        <v>123.68145710815662</v>
      </c>
      <c r="H1153">
        <f t="shared" si="35"/>
        <v>0.61680903138934984</v>
      </c>
    </row>
    <row r="1154" spans="1:8" x14ac:dyDescent="0.25">
      <c r="A1154" s="1">
        <v>42811</v>
      </c>
      <c r="B1154" s="6">
        <f>cumulative!B1154-cumulative!B1153</f>
        <v>614016.79000000656</v>
      </c>
      <c r="C1154" s="6">
        <f>(cumulative!C1154-cumulative!C1153)/10</f>
        <v>30689.925000000374</v>
      </c>
      <c r="D1154" s="6">
        <f>(cumulative!D1154-cumulative!D1153)/10</f>
        <v>42739.066000001134</v>
      </c>
      <c r="E1154" s="6">
        <f>(cumulative!E1154-cumulative!E1153)/10</f>
        <v>2097.3990999999924</v>
      </c>
      <c r="F1154" s="6">
        <f>(cumulative!F1154-cumulative!F1153)/10</f>
        <v>75526.390100002289</v>
      </c>
      <c r="G1154">
        <f t="shared" si="34"/>
        <v>123.00378642740614</v>
      </c>
      <c r="H1154">
        <f t="shared" si="35"/>
        <v>0.56588254705953223</v>
      </c>
    </row>
    <row r="1155" spans="1:8" x14ac:dyDescent="0.25">
      <c r="A1155" s="1">
        <v>42812</v>
      </c>
      <c r="B1155" s="6">
        <f>cumulative!B1155-cumulative!B1154</f>
        <v>637304.50999997556</v>
      </c>
      <c r="C1155" s="6">
        <f>(cumulative!C1155-cumulative!C1154)/10</f>
        <v>29875.409999999778</v>
      </c>
      <c r="D1155" s="6">
        <f>(cumulative!D1155-cumulative!D1154)/10</f>
        <v>40875.400999999794</v>
      </c>
      <c r="E1155" s="6">
        <f>(cumulative!E1155-cumulative!E1154)/10</f>
        <v>1997.4336000000126</v>
      </c>
      <c r="F1155" s="6">
        <f>(cumulative!F1155-cumulative!F1154)/10</f>
        <v>72748.244599997997</v>
      </c>
      <c r="G1155">
        <f t="shared" ref="G1155:G1218" si="36">IFERROR(F1155*1000/B1155,"")</f>
        <v>114.14989766822895</v>
      </c>
      <c r="H1155">
        <f t="shared" ref="H1155:H1218" si="37">IFERROR(D1155/F1155,"")</f>
        <v>0.56187473972397295</v>
      </c>
    </row>
    <row r="1156" spans="1:8" x14ac:dyDescent="0.25">
      <c r="A1156" s="1">
        <v>42813</v>
      </c>
      <c r="B1156" s="6">
        <f>cumulative!B1156-cumulative!B1155</f>
        <v>548719.57999999821</v>
      </c>
      <c r="C1156" s="6">
        <f>(cumulative!C1156-cumulative!C1155)/10</f>
        <v>27085.55</v>
      </c>
      <c r="D1156" s="6">
        <f>(cumulative!D1156-cumulative!D1155)/10</f>
        <v>37140.5659999989</v>
      </c>
      <c r="E1156" s="6">
        <f>(cumulative!E1156-cumulative!E1155)/10</f>
        <v>2166.0045999999857</v>
      </c>
      <c r="F1156" s="6">
        <f>(cumulative!F1156-cumulative!F1155)/10</f>
        <v>66392.120600001508</v>
      </c>
      <c r="G1156">
        <f t="shared" si="36"/>
        <v>120.99462643560436</v>
      </c>
      <c r="H1156">
        <f t="shared" si="37"/>
        <v>0.55941225652006143</v>
      </c>
    </row>
    <row r="1157" spans="1:8" x14ac:dyDescent="0.25">
      <c r="A1157" s="1">
        <v>42814</v>
      </c>
      <c r="B1157" s="6">
        <f>cumulative!B1157-cumulative!B1156</f>
        <v>521478.82000002265</v>
      </c>
      <c r="C1157" s="6">
        <f>(cumulative!C1157-cumulative!C1156)/10</f>
        <v>27143.644999999924</v>
      </c>
      <c r="D1157" s="6">
        <f>(cumulative!D1157-cumulative!D1156)/10</f>
        <v>33238.9340000011</v>
      </c>
      <c r="E1157" s="6">
        <f>(cumulative!E1157-cumulative!E1156)/10</f>
        <v>2057.0241000000156</v>
      </c>
      <c r="F1157" s="6">
        <f>(cumulative!F1157-cumulative!F1156)/10</f>
        <v>62439.603099998829</v>
      </c>
      <c r="G1157">
        <f t="shared" si="36"/>
        <v>119.73564544768303</v>
      </c>
      <c r="H1157">
        <f t="shared" si="37"/>
        <v>0.53233736842894386</v>
      </c>
    </row>
    <row r="1158" spans="1:8" x14ac:dyDescent="0.25">
      <c r="A1158" s="1">
        <v>42815</v>
      </c>
      <c r="B1158" s="6">
        <f>cumulative!B1158-cumulative!B1157</f>
        <v>516070.72999998927</v>
      </c>
      <c r="C1158" s="6">
        <f>(cumulative!C1158-cumulative!C1157)/10</f>
        <v>26590.31000000015</v>
      </c>
      <c r="D1158" s="6">
        <f>(cumulative!D1158-cumulative!D1157)/10</f>
        <v>32169.168999999762</v>
      </c>
      <c r="E1158" s="6">
        <f>(cumulative!E1158-cumulative!E1157)/10</f>
        <v>1420.06810000001</v>
      </c>
      <c r="F1158" s="6">
        <f>(cumulative!F1158-cumulative!F1157)/10</f>
        <v>60179.547100001575</v>
      </c>
      <c r="G1158">
        <f t="shared" si="36"/>
        <v>116.61104496277638</v>
      </c>
      <c r="H1158">
        <f t="shared" si="37"/>
        <v>0.53455319207609853</v>
      </c>
    </row>
    <row r="1159" spans="1:8" x14ac:dyDescent="0.25">
      <c r="A1159" s="1">
        <v>42816</v>
      </c>
      <c r="B1159" s="6">
        <f>cumulative!B1159-cumulative!B1158</f>
        <v>509090.73999997973</v>
      </c>
      <c r="C1159" s="6">
        <f>(cumulative!C1159-cumulative!C1158)/10</f>
        <v>26144.744999999926</v>
      </c>
      <c r="D1159" s="6">
        <f>(cumulative!D1159-cumulative!D1158)/10</f>
        <v>31506.19699999988</v>
      </c>
      <c r="E1159" s="6">
        <f>(cumulative!E1159-cumulative!E1158)/10</f>
        <v>1419.7133999999846</v>
      </c>
      <c r="F1159" s="6">
        <f>(cumulative!F1159-cumulative!F1158)/10</f>
        <v>59070.655400000513</v>
      </c>
      <c r="G1159">
        <f t="shared" si="36"/>
        <v>116.03168307481465</v>
      </c>
      <c r="H1159">
        <f t="shared" si="37"/>
        <v>0.53336460864796176</v>
      </c>
    </row>
    <row r="1160" spans="1:8" x14ac:dyDescent="0.25">
      <c r="A1160" s="1">
        <v>42817</v>
      </c>
      <c r="B1160" s="6">
        <f>cumulative!B1160-cumulative!B1159</f>
        <v>511679.02000001073</v>
      </c>
      <c r="C1160" s="6">
        <f>(cumulative!C1160-cumulative!C1159)/10</f>
        <v>28071.780000000075</v>
      </c>
      <c r="D1160" s="6">
        <f>(cumulative!D1160-cumulative!D1159)/10</f>
        <v>28867.924999999999</v>
      </c>
      <c r="E1160" s="6">
        <f>(cumulative!E1160-cumulative!E1159)/10</f>
        <v>1521.4475000000093</v>
      </c>
      <c r="F1160" s="6">
        <f>(cumulative!F1160-cumulative!F1159)/10</f>
        <v>58461.152499997617</v>
      </c>
      <c r="G1160">
        <f t="shared" si="36"/>
        <v>114.25356564354816</v>
      </c>
      <c r="H1160">
        <f t="shared" si="37"/>
        <v>0.49379671398029956</v>
      </c>
    </row>
    <row r="1161" spans="1:8" x14ac:dyDescent="0.25">
      <c r="A1161" s="1">
        <v>42818</v>
      </c>
      <c r="B1161" s="6">
        <f>cumulative!B1161-cumulative!B1160</f>
        <v>489022.18000002205</v>
      </c>
      <c r="C1161" s="6">
        <f>(cumulative!C1161-cumulative!C1160)/10</f>
        <v>27639.039999999852</v>
      </c>
      <c r="D1161" s="6">
        <f>(cumulative!D1161-cumulative!D1160)/10</f>
        <v>28070.990999999642</v>
      </c>
      <c r="E1161" s="6">
        <f>(cumulative!E1161-cumulative!E1160)/10</f>
        <v>1444.9388000000035</v>
      </c>
      <c r="F1161" s="6">
        <f>(cumulative!F1161-cumulative!F1160)/10</f>
        <v>57154.969800001381</v>
      </c>
      <c r="G1161">
        <f t="shared" si="36"/>
        <v>116.87602758631276</v>
      </c>
      <c r="H1161">
        <f t="shared" si="37"/>
        <v>0.49113823519156097</v>
      </c>
    </row>
    <row r="1162" spans="1:8" x14ac:dyDescent="0.25">
      <c r="A1162" s="1">
        <v>42819</v>
      </c>
      <c r="B1162" s="6">
        <f>cumulative!B1162-cumulative!B1161</f>
        <v>430654.54999998212</v>
      </c>
      <c r="C1162" s="6">
        <f>(cumulative!C1162-cumulative!C1161)/10</f>
        <v>28313.895000000299</v>
      </c>
      <c r="D1162" s="6">
        <f>(cumulative!D1162-cumulative!D1161)/10</f>
        <v>24124.245000000297</v>
      </c>
      <c r="E1162" s="6">
        <f>(cumulative!E1162-cumulative!E1161)/10</f>
        <v>1282.3220999999903</v>
      </c>
      <c r="F1162" s="6">
        <f>(cumulative!F1162-cumulative!F1161)/10</f>
        <v>53720.462100000681</v>
      </c>
      <c r="G1162">
        <f t="shared" si="36"/>
        <v>124.74142465231799</v>
      </c>
      <c r="H1162">
        <f t="shared" si="37"/>
        <v>0.44906994573302433</v>
      </c>
    </row>
    <row r="1163" spans="1:8" x14ac:dyDescent="0.25">
      <c r="A1163" s="1">
        <v>42820</v>
      </c>
      <c r="B1163" s="6">
        <f>cumulative!B1163-cumulative!B1162</f>
        <v>382600.31000000238</v>
      </c>
      <c r="C1163" s="6">
        <f>(cumulative!C1163-cumulative!C1162)/10</f>
        <v>26984.694999999552</v>
      </c>
      <c r="D1163" s="6">
        <f>(cumulative!D1163-cumulative!D1162)/10</f>
        <v>18211.087999999523</v>
      </c>
      <c r="E1163" s="6">
        <f>(cumulative!E1163-cumulative!E1162)/10</f>
        <v>1362.6682999999962</v>
      </c>
      <c r="F1163" s="6">
        <f>(cumulative!F1163-cumulative!F1162)/10</f>
        <v>46558.451299998167</v>
      </c>
      <c r="G1163">
        <f t="shared" si="36"/>
        <v>121.68952842719305</v>
      </c>
      <c r="H1163">
        <f t="shared" si="37"/>
        <v>0.39114462555158575</v>
      </c>
    </row>
    <row r="1164" spans="1:8" x14ac:dyDescent="0.25">
      <c r="A1164" s="1">
        <v>42821</v>
      </c>
      <c r="B1164" s="6">
        <f>cumulative!B1164-cumulative!B1163</f>
        <v>335958.33999998868</v>
      </c>
      <c r="C1164" s="6">
        <f>(cumulative!C1164-cumulative!C1163)/10</f>
        <v>25411.800000000374</v>
      </c>
      <c r="D1164" s="6">
        <f>(cumulative!D1164-cumulative!D1163)/10</f>
        <v>16499.334000001101</v>
      </c>
      <c r="E1164" s="6">
        <f>(cumulative!E1164-cumulative!E1163)/10</f>
        <v>1309.4777000000001</v>
      </c>
      <c r="F1164" s="6">
        <f>(cumulative!F1164-cumulative!F1163)/10</f>
        <v>43220.61169999987</v>
      </c>
      <c r="G1164">
        <f t="shared" si="36"/>
        <v>128.64872382689273</v>
      </c>
      <c r="H1164">
        <f t="shared" si="37"/>
        <v>0.38174688767769455</v>
      </c>
    </row>
    <row r="1165" spans="1:8" x14ac:dyDescent="0.25">
      <c r="A1165" s="1">
        <v>42822</v>
      </c>
      <c r="B1165" s="6">
        <f>cumulative!B1165-cumulative!B1164</f>
        <v>284693.61000001431</v>
      </c>
      <c r="C1165" s="6">
        <f>(cumulative!C1165-cumulative!C1164)/10</f>
        <v>23998.034999999778</v>
      </c>
      <c r="D1165" s="6">
        <f>(cumulative!D1165-cumulative!D1164)/10</f>
        <v>7680.0049999989569</v>
      </c>
      <c r="E1165" s="6">
        <f>(cumulative!E1165-cumulative!E1164)/10</f>
        <v>1206.8379000000191</v>
      </c>
      <c r="F1165" s="6">
        <f>(cumulative!F1165-cumulative!F1164)/10</f>
        <v>32884.877900001404</v>
      </c>
      <c r="G1165">
        <f t="shared" si="36"/>
        <v>115.50971551486438</v>
      </c>
      <c r="H1165">
        <f t="shared" si="37"/>
        <v>0.23354214734665715</v>
      </c>
    </row>
    <row r="1166" spans="1:8" x14ac:dyDescent="0.25">
      <c r="A1166" s="1">
        <v>42823</v>
      </c>
      <c r="B1166" s="6">
        <f>cumulative!B1166-cumulative!B1165</f>
        <v>324546.86000001431</v>
      </c>
      <c r="C1166" s="6">
        <f>(cumulative!C1166-cumulative!C1165)/10</f>
        <v>20743.93999999985</v>
      </c>
      <c r="D1166" s="6">
        <f>(cumulative!D1166-cumulative!D1165)/10</f>
        <v>11777.251000000537</v>
      </c>
      <c r="E1166" s="6">
        <f>(cumulative!E1166-cumulative!E1165)/10</f>
        <v>1355.3955999999773</v>
      </c>
      <c r="F1166" s="6">
        <f>(cumulative!F1166-cumulative!F1165)/10</f>
        <v>33876.586599999668</v>
      </c>
      <c r="G1166">
        <f t="shared" si="36"/>
        <v>104.3811873576536</v>
      </c>
      <c r="H1166">
        <f t="shared" si="37"/>
        <v>0.34765164327390213</v>
      </c>
    </row>
    <row r="1167" spans="1:8" x14ac:dyDescent="0.25">
      <c r="A1167" s="1">
        <v>42824</v>
      </c>
      <c r="B1167" s="6">
        <f>cumulative!B1167-cumulative!B1166</f>
        <v>325257.06000000238</v>
      </c>
      <c r="C1167" s="6">
        <f>(cumulative!C1167-cumulative!C1166)/10</f>
        <v>21425.055000000448</v>
      </c>
      <c r="D1167" s="6">
        <f>(cumulative!D1167-cumulative!D1166)/10</f>
        <v>12512.37100000009</v>
      </c>
      <c r="E1167" s="6">
        <f>(cumulative!E1167-cumulative!E1166)/10</f>
        <v>1177.2569000000135</v>
      </c>
      <c r="F1167" s="6">
        <f>(cumulative!F1167-cumulative!F1166)/10</f>
        <v>35114.682899999621</v>
      </c>
      <c r="G1167">
        <f t="shared" si="36"/>
        <v>107.95978694512999</v>
      </c>
      <c r="H1167">
        <f t="shared" si="37"/>
        <v>0.35632874816591964</v>
      </c>
    </row>
    <row r="1168" spans="1:8" x14ac:dyDescent="0.25">
      <c r="A1168" s="1">
        <v>42825</v>
      </c>
      <c r="B1168" s="6">
        <f>cumulative!B1168-cumulative!B1167</f>
        <v>280645.59999999404</v>
      </c>
      <c r="C1168" s="6">
        <f>(cumulative!C1168-cumulative!C1167)/10</f>
        <v>20365.379999999703</v>
      </c>
      <c r="D1168" s="6">
        <f>(cumulative!D1168-cumulative!D1167)/10</f>
        <v>10165.694000000507</v>
      </c>
      <c r="E1168" s="6">
        <f>(cumulative!E1168-cumulative!E1167)/10</f>
        <v>1288.960300000012</v>
      </c>
      <c r="F1168" s="6">
        <f>(cumulative!F1168-cumulative!F1167)/10</f>
        <v>31820.034299999475</v>
      </c>
      <c r="G1168">
        <f t="shared" si="36"/>
        <v>113.38155417366298</v>
      </c>
      <c r="H1168">
        <f t="shared" si="37"/>
        <v>0.31947463991265007</v>
      </c>
    </row>
    <row r="1169" spans="1:8" x14ac:dyDescent="0.25">
      <c r="A1169" s="1">
        <v>42826</v>
      </c>
      <c r="B1169" s="6">
        <f>cumulative!B1169-cumulative!B1168</f>
        <v>253070.00999997556</v>
      </c>
      <c r="C1169" s="6">
        <f>(cumulative!C1169-cumulative!C1168)/10</f>
        <v>19363.085000000148</v>
      </c>
      <c r="D1169" s="6">
        <f>(cumulative!D1169-cumulative!D1168)/10</f>
        <v>10457.743999999762</v>
      </c>
      <c r="E1169" s="6">
        <f>(cumulative!E1169-cumulative!E1168)/10</f>
        <v>1136.4949999999722</v>
      </c>
      <c r="F1169" s="6">
        <f>(cumulative!F1169-cumulative!F1168)/10</f>
        <v>30957.324000000954</v>
      </c>
      <c r="G1169">
        <f t="shared" si="36"/>
        <v>122.32711414522781</v>
      </c>
      <c r="H1169">
        <f t="shared" si="37"/>
        <v>0.33781162738741372</v>
      </c>
    </row>
    <row r="1170" spans="1:8" x14ac:dyDescent="0.25">
      <c r="A1170" s="1">
        <v>42827</v>
      </c>
      <c r="B1170" s="6">
        <f>cumulative!B1170-cumulative!B1169</f>
        <v>218867.87000001967</v>
      </c>
      <c r="C1170" s="6">
        <f>(cumulative!C1170-cumulative!C1169)/10</f>
        <v>18365.864999999852</v>
      </c>
      <c r="D1170" s="6">
        <f>(cumulative!D1170-cumulative!D1169)/10</f>
        <v>10155.769000000506</v>
      </c>
      <c r="E1170" s="6">
        <f>(cumulative!E1170-cumulative!E1169)/10</f>
        <v>772.02580000001467</v>
      </c>
      <c r="F1170" s="6">
        <f>(cumulative!F1170-cumulative!F1169)/10</f>
        <v>29293.659800000489</v>
      </c>
      <c r="G1170">
        <f t="shared" si="36"/>
        <v>133.84175484504809</v>
      </c>
      <c r="H1170">
        <f t="shared" si="37"/>
        <v>0.34668829601142348</v>
      </c>
    </row>
    <row r="1171" spans="1:8" x14ac:dyDescent="0.25">
      <c r="A1171" s="1">
        <v>42828</v>
      </c>
      <c r="B1171" s="6">
        <f>cumulative!B1171-cumulative!B1170</f>
        <v>227212.3599999696</v>
      </c>
      <c r="C1171" s="6">
        <f>(cumulative!C1171-cumulative!C1170)/10</f>
        <v>17115.400000000001</v>
      </c>
      <c r="D1171" s="6">
        <f>(cumulative!D1171-cumulative!D1170)/10</f>
        <v>9858.4419999979436</v>
      </c>
      <c r="E1171" s="6">
        <f>(cumulative!E1171-cumulative!E1170)/10</f>
        <v>747.98219999999276</v>
      </c>
      <c r="F1171" s="6">
        <f>(cumulative!F1171-cumulative!F1170)/10</f>
        <v>27721.82419999838</v>
      </c>
      <c r="G1171">
        <f t="shared" si="36"/>
        <v>122.00843387218058</v>
      </c>
      <c r="H1171">
        <f t="shared" si="37"/>
        <v>0.35562024810757292</v>
      </c>
    </row>
    <row r="1172" spans="1:8" x14ac:dyDescent="0.25">
      <c r="A1172" s="1">
        <v>42829</v>
      </c>
      <c r="B1172" s="6">
        <f>cumulative!B1172-cumulative!B1171</f>
        <v>211103.27000002563</v>
      </c>
      <c r="C1172" s="6">
        <f>(cumulative!C1172-cumulative!C1171)/10</f>
        <v>15818.895000000299</v>
      </c>
      <c r="D1172" s="6">
        <f>(cumulative!D1172-cumulative!D1171)/10</f>
        <v>8970.7860000014298</v>
      </c>
      <c r="E1172" s="6">
        <f>(cumulative!E1172-cumulative!E1171)/10</f>
        <v>812.85279999999329</v>
      </c>
      <c r="F1172" s="6">
        <f>(cumulative!F1172-cumulative!F1171)/10</f>
        <v>25602.533800001442</v>
      </c>
      <c r="G1172">
        <f t="shared" si="36"/>
        <v>121.27966468732737</v>
      </c>
      <c r="H1172">
        <f t="shared" si="37"/>
        <v>0.35038664805906533</v>
      </c>
    </row>
    <row r="1173" spans="1:8" x14ac:dyDescent="0.25">
      <c r="A1173" s="1">
        <v>42830</v>
      </c>
      <c r="B1173" s="6">
        <f>cumulative!B1173-cumulative!B1172</f>
        <v>200218.26999999583</v>
      </c>
      <c r="C1173" s="6">
        <f>(cumulative!C1173-cumulative!C1172)/10</f>
        <v>14966.95</v>
      </c>
      <c r="D1173" s="6">
        <f>(cumulative!D1173-cumulative!D1172)/10</f>
        <v>8595.695000000298</v>
      </c>
      <c r="E1173" s="6">
        <f>(cumulative!E1173-cumulative!E1172)/10</f>
        <v>769.32830000000536</v>
      </c>
      <c r="F1173" s="6">
        <f>(cumulative!F1173-cumulative!F1172)/10</f>
        <v>24331.973299999536</v>
      </c>
      <c r="G1173">
        <f t="shared" si="36"/>
        <v>121.52723774908274</v>
      </c>
      <c r="H1173">
        <f t="shared" si="37"/>
        <v>0.35326748447486017</v>
      </c>
    </row>
    <row r="1174" spans="1:8" x14ac:dyDescent="0.25">
      <c r="A1174" s="1">
        <v>42831</v>
      </c>
      <c r="B1174" s="6">
        <f>cumulative!B1174-cumulative!B1173</f>
        <v>166072.89999999106</v>
      </c>
      <c r="C1174" s="6">
        <f>(cumulative!C1174-cumulative!C1173)/10</f>
        <v>12578.494999999926</v>
      </c>
      <c r="D1174" s="6">
        <f>(cumulative!D1174-cumulative!D1173)/10</f>
        <v>9582.1850000008944</v>
      </c>
      <c r="E1174" s="6">
        <f>(cumulative!E1174-cumulative!E1173)/10</f>
        <v>834.59370000001513</v>
      </c>
      <c r="F1174" s="6">
        <f>(cumulative!F1174-cumulative!F1173)/10</f>
        <v>22995.273699998856</v>
      </c>
      <c r="G1174">
        <f t="shared" si="36"/>
        <v>138.46493738593168</v>
      </c>
      <c r="H1174">
        <f t="shared" si="37"/>
        <v>0.41670236784358738</v>
      </c>
    </row>
    <row r="1175" spans="1:8" x14ac:dyDescent="0.25">
      <c r="A1175" s="1">
        <v>42832</v>
      </c>
      <c r="B1175" s="6">
        <f>cumulative!B1175-cumulative!B1174</f>
        <v>127518.02000001073</v>
      </c>
      <c r="C1175" s="6">
        <f>(cumulative!C1175-cumulative!C1174)/10</f>
        <v>10705.05</v>
      </c>
      <c r="D1175" s="6">
        <f>(cumulative!D1175-cumulative!D1174)/10</f>
        <v>9442.3349999994043</v>
      </c>
      <c r="E1175" s="6">
        <f>(cumulative!E1175-cumulative!E1174)/10</f>
        <v>28.504000000003725</v>
      </c>
      <c r="F1175" s="6">
        <f>(cumulative!F1175-cumulative!F1174)/10</f>
        <v>20175.889000000061</v>
      </c>
      <c r="G1175">
        <f t="shared" si="36"/>
        <v>158.21990492009178</v>
      </c>
      <c r="H1175">
        <f t="shared" si="37"/>
        <v>0.46800093914074248</v>
      </c>
    </row>
    <row r="1176" spans="1:8" x14ac:dyDescent="0.25">
      <c r="A1176" s="1">
        <v>42833</v>
      </c>
      <c r="B1176" s="6">
        <f>cumulative!B1176-cumulative!B1175</f>
        <v>92901.199999988079</v>
      </c>
      <c r="C1176" s="6">
        <f>(cumulative!C1176-cumulative!C1175)/10</f>
        <v>8086.85</v>
      </c>
      <c r="D1176" s="6">
        <f>(cumulative!D1176-cumulative!D1175)/10</f>
        <v>6978.0839999988675</v>
      </c>
      <c r="E1176" s="6">
        <f>(cumulative!E1176-cumulative!E1175)/10</f>
        <v>37.304000000003725</v>
      </c>
      <c r="F1176" s="6">
        <f>(cumulative!F1176-cumulative!F1175)/10</f>
        <v>15102.237999999523</v>
      </c>
      <c r="G1176">
        <f t="shared" si="36"/>
        <v>162.56235656806868</v>
      </c>
      <c r="H1176">
        <f t="shared" si="37"/>
        <v>0.46205628596232479</v>
      </c>
    </row>
    <row r="1177" spans="1:8" x14ac:dyDescent="0.25">
      <c r="A1177" s="1">
        <v>42834</v>
      </c>
      <c r="B1177" s="6">
        <f>cumulative!B1177-cumulative!B1176</f>
        <v>81212.850000008941</v>
      </c>
      <c r="C1177" s="6">
        <f>(cumulative!C1177-cumulative!C1176)/10</f>
        <v>11658.653999999911</v>
      </c>
      <c r="D1177" s="6">
        <f>(cumulative!D1177-cumulative!D1176)/10</f>
        <v>6202.2</v>
      </c>
      <c r="E1177" s="6">
        <f>(cumulative!E1177-cumulative!E1176)/10</f>
        <v>11.3</v>
      </c>
      <c r="F1177" s="6">
        <f>(cumulative!F1177-cumulative!F1176)/10</f>
        <v>17872.154000002145</v>
      </c>
      <c r="G1177">
        <f t="shared" si="36"/>
        <v>220.06559306809424</v>
      </c>
      <c r="H1177">
        <f t="shared" si="37"/>
        <v>0.3470314770116269</v>
      </c>
    </row>
    <row r="1178" spans="1:8" x14ac:dyDescent="0.25">
      <c r="A1178" s="1">
        <v>42835</v>
      </c>
      <c r="B1178" s="6">
        <f>cumulative!B1178-cumulative!B1177</f>
        <v>57115.72999997437</v>
      </c>
      <c r="C1178" s="6">
        <f>(cumulative!C1178-cumulative!C1177)/10</f>
        <v>5734.5</v>
      </c>
      <c r="D1178" s="6">
        <f>(cumulative!D1178-cumulative!D1177)/10</f>
        <v>5697.8090000003576</v>
      </c>
      <c r="E1178" s="6">
        <f>(cumulative!E1178-cumulative!E1177)/10</f>
        <v>23.255999999982304</v>
      </c>
      <c r="F1178" s="6">
        <f>(cumulative!F1178-cumulative!F1177)/10</f>
        <v>11455.565000000595</v>
      </c>
      <c r="G1178">
        <f t="shared" si="36"/>
        <v>200.56760195493845</v>
      </c>
      <c r="H1178">
        <f t="shared" si="37"/>
        <v>0.49738349876239729</v>
      </c>
    </row>
    <row r="1179" spans="1:8" x14ac:dyDescent="0.25">
      <c r="A1179" s="1">
        <v>42836</v>
      </c>
      <c r="B1179" s="6">
        <f>cumulative!B1179-cumulative!B1178</f>
        <v>32792.980000019073</v>
      </c>
      <c r="C1179" s="6">
        <f>(cumulative!C1179-cumulative!C1178)/10</f>
        <v>4455.4599999997763</v>
      </c>
      <c r="D1179" s="6">
        <f>(cumulative!D1179-cumulative!D1178)/10</f>
        <v>2806.2950000002979</v>
      </c>
      <c r="E1179" s="6">
        <f>(cumulative!E1179-cumulative!E1178)/10</f>
        <v>33.104000000003722</v>
      </c>
      <c r="F1179" s="6">
        <f>(cumulative!F1179-cumulative!F1178)/10</f>
        <v>7294.8589999988671</v>
      </c>
      <c r="G1179">
        <f t="shared" si="36"/>
        <v>222.45184792582512</v>
      </c>
      <c r="H1179">
        <f t="shared" si="37"/>
        <v>0.38469489266355028</v>
      </c>
    </row>
    <row r="1180" spans="1:8" x14ac:dyDescent="0.25">
      <c r="A1180" s="1">
        <v>42837</v>
      </c>
      <c r="B1180" s="6">
        <f>cumulative!B1180-cumulative!B1179</f>
        <v>21490.380000010133</v>
      </c>
      <c r="C1180" s="6">
        <f>(cumulative!C1180-cumulative!C1179)/10</f>
        <v>3942.15</v>
      </c>
      <c r="D1180" s="6">
        <f>(cumulative!D1180-cumulative!D1179)/10</f>
        <v>2454.2849999994041</v>
      </c>
      <c r="E1180" s="6">
        <f>(cumulative!E1180-cumulative!E1179)/10</f>
        <v>2.3039999999804421</v>
      </c>
      <c r="F1180" s="6">
        <f>(cumulative!F1180-cumulative!F1179)/10</f>
        <v>6398.7390000000596</v>
      </c>
      <c r="G1180">
        <f t="shared" si="36"/>
        <v>297.74899280501518</v>
      </c>
      <c r="H1180">
        <f t="shared" si="37"/>
        <v>0.38355760408408301</v>
      </c>
    </row>
    <row r="1181" spans="1:8" x14ac:dyDescent="0.25">
      <c r="A1181" s="1">
        <v>42838</v>
      </c>
      <c r="B1181" s="6">
        <f>cumulative!B1181-cumulative!B1180</f>
        <v>10043.379999995232</v>
      </c>
      <c r="C1181" s="6">
        <f>(cumulative!C1181-cumulative!C1180)/10</f>
        <v>2497.5850000001492</v>
      </c>
      <c r="D1181" s="6">
        <f>(cumulative!D1181-cumulative!D1180)/10</f>
        <v>1288.077000001073</v>
      </c>
      <c r="E1181" s="6">
        <f>(cumulative!E1181-cumulative!E1180)/10</f>
        <v>0</v>
      </c>
      <c r="F1181" s="6">
        <f>(cumulative!F1181-cumulative!F1180)/10</f>
        <v>3785.6620000004768</v>
      </c>
      <c r="G1181">
        <f t="shared" si="36"/>
        <v>376.93107300552941</v>
      </c>
      <c r="H1181">
        <f t="shared" si="37"/>
        <v>0.34025145403919071</v>
      </c>
    </row>
    <row r="1182" spans="1:8" x14ac:dyDescent="0.25">
      <c r="A1182" s="1">
        <v>42839</v>
      </c>
      <c r="B1182" s="6">
        <f>cumulative!B1182-cumulative!B1181</f>
        <v>9707.1500000059605</v>
      </c>
      <c r="C1182" s="6">
        <f>(cumulative!C1182-cumulative!C1181)/10</f>
        <v>2769.4</v>
      </c>
      <c r="D1182" s="6">
        <f>(cumulative!D1182-cumulative!D1181)/10</f>
        <v>165.40499999821185</v>
      </c>
      <c r="E1182" s="6">
        <f>(cumulative!E1182-cumulative!E1181)/10</f>
        <v>0</v>
      </c>
      <c r="F1182" s="6">
        <f>(cumulative!F1182-cumulative!F1181)/10</f>
        <v>2934.8049999982118</v>
      </c>
      <c r="G1182">
        <f t="shared" si="36"/>
        <v>302.33436178450006</v>
      </c>
      <c r="H1182">
        <f t="shared" si="37"/>
        <v>5.6359792217306644E-2</v>
      </c>
    </row>
    <row r="1183" spans="1:8" x14ac:dyDescent="0.25">
      <c r="A1183" s="1">
        <v>42840</v>
      </c>
      <c r="B1183" s="6">
        <f>cumulative!B1183-cumulative!B1182</f>
        <v>8258.4099999964237</v>
      </c>
      <c r="C1183" s="6">
        <f>(cumulative!C1183-cumulative!C1182)/10</f>
        <v>1186.2</v>
      </c>
      <c r="D1183" s="6">
        <f>(cumulative!D1183-cumulative!D1182)/10</f>
        <v>78.290000000596052</v>
      </c>
      <c r="E1183" s="6">
        <f>(cumulative!E1183-cumulative!E1182)/10</f>
        <v>0</v>
      </c>
      <c r="F1183" s="6">
        <f>(cumulative!F1183-cumulative!F1182)/10</f>
        <v>1264.490000000596</v>
      </c>
      <c r="G1183">
        <f t="shared" si="36"/>
        <v>153.11543021006995</v>
      </c>
      <c r="H1183">
        <f t="shared" si="37"/>
        <v>6.1914289555915152E-2</v>
      </c>
    </row>
    <row r="1184" spans="1:8" x14ac:dyDescent="0.25">
      <c r="A1184" s="1">
        <v>42841</v>
      </c>
      <c r="B1184" s="6">
        <f>cumulative!B1184-cumulative!B1183</f>
        <v>8850.9499999880791</v>
      </c>
      <c r="C1184" s="6">
        <f>(cumulative!C1184-cumulative!C1183)/10</f>
        <v>1750.15</v>
      </c>
      <c r="D1184" s="6">
        <f>(cumulative!D1184-cumulative!D1183)/10</f>
        <v>-603.279999999702</v>
      </c>
      <c r="E1184" s="6">
        <f>(cumulative!E1184-cumulative!E1183)/10</f>
        <v>0</v>
      </c>
      <c r="F1184" s="6">
        <f>(cumulative!F1184-cumulative!F1183)/10</f>
        <v>1146.870000000298</v>
      </c>
      <c r="G1184">
        <f t="shared" si="36"/>
        <v>129.57592122900283</v>
      </c>
      <c r="H1184">
        <f t="shared" si="37"/>
        <v>-0.52602300173476091</v>
      </c>
    </row>
    <row r="1185" spans="1:8" x14ac:dyDescent="0.25">
      <c r="A1185" s="1">
        <v>42842</v>
      </c>
      <c r="B1185" s="6">
        <f>cumulative!B1185-cumulative!B1184</f>
        <v>10478.730000004172</v>
      </c>
      <c r="C1185" s="6">
        <f>(cumulative!C1185-cumulative!C1184)/10</f>
        <v>2160.9250000000002</v>
      </c>
      <c r="D1185" s="6">
        <f>(cumulative!D1185-cumulative!D1184)/10</f>
        <v>-1675.1600000008941</v>
      </c>
      <c r="E1185" s="6">
        <f>(cumulative!E1185-cumulative!E1184)/10</f>
        <v>0</v>
      </c>
      <c r="F1185" s="6">
        <f>(cumulative!F1185-cumulative!F1184)/10</f>
        <v>485.76499999910595</v>
      </c>
      <c r="G1185">
        <f t="shared" si="36"/>
        <v>46.35723985625286</v>
      </c>
      <c r="H1185">
        <f t="shared" si="37"/>
        <v>-3.4484987596965144</v>
      </c>
    </row>
    <row r="1186" spans="1:8" x14ac:dyDescent="0.25">
      <c r="A1186" s="1">
        <v>42843</v>
      </c>
      <c r="B1186" s="6">
        <f>cumulative!B1186-cumulative!B1185</f>
        <v>14840.859999999404</v>
      </c>
      <c r="C1186" s="6">
        <f>(cumulative!C1186-cumulative!C1185)/10</f>
        <v>2065.1999999999998</v>
      </c>
      <c r="D1186" s="6">
        <f>(cumulative!D1186-cumulative!D1185)/10</f>
        <v>-317.47999999821184</v>
      </c>
      <c r="E1186" s="6">
        <f>(cumulative!E1186-cumulative!E1185)/10</f>
        <v>0</v>
      </c>
      <c r="F1186" s="6">
        <f>(cumulative!F1186-cumulative!F1185)/10</f>
        <v>1747.7200000017881</v>
      </c>
      <c r="G1186">
        <f t="shared" si="36"/>
        <v>117.76406488585286</v>
      </c>
      <c r="H1186">
        <f t="shared" si="37"/>
        <v>-0.18165381182219523</v>
      </c>
    </row>
    <row r="1187" spans="1:8" x14ac:dyDescent="0.25">
      <c r="A1187" s="1">
        <v>42844</v>
      </c>
      <c r="B1187" s="6">
        <f>cumulative!B1187-cumulative!B1186</f>
        <v>15259.909999996424</v>
      </c>
      <c r="C1187" s="6">
        <f>(cumulative!C1187-cumulative!C1186)/10</f>
        <v>1853.6</v>
      </c>
      <c r="D1187" s="6">
        <f>(cumulative!D1187-cumulative!D1186)/10</f>
        <v>-927.73000000119214</v>
      </c>
      <c r="E1187" s="6">
        <f>(cumulative!E1187-cumulative!E1186)/10</f>
        <v>0</v>
      </c>
      <c r="F1187" s="6">
        <f>(cumulative!F1187-cumulative!F1186)/10</f>
        <v>925.86999999880788</v>
      </c>
      <c r="G1187">
        <f t="shared" si="36"/>
        <v>60.673359148187956</v>
      </c>
      <c r="H1187">
        <f t="shared" si="37"/>
        <v>-1.0020089213414265</v>
      </c>
    </row>
    <row r="1188" spans="1:8" x14ac:dyDescent="0.25">
      <c r="A1188" s="1">
        <v>42845</v>
      </c>
      <c r="B1188" s="6">
        <f>cumulative!B1188-cumulative!B1187</f>
        <v>12916.760000005364</v>
      </c>
      <c r="C1188" s="6">
        <f>(cumulative!C1188-cumulative!C1187)/10</f>
        <v>2023.9</v>
      </c>
      <c r="D1188" s="6">
        <f>(cumulative!D1188-cumulative!D1187)/10</f>
        <v>-1088.75</v>
      </c>
      <c r="E1188" s="6">
        <f>(cumulative!E1188-cumulative!E1187)/10</f>
        <v>0</v>
      </c>
      <c r="F1188" s="6">
        <f>(cumulative!F1188-cumulative!F1187)/10</f>
        <v>935.15</v>
      </c>
      <c r="G1188">
        <f t="shared" si="36"/>
        <v>72.39818654210589</v>
      </c>
      <c r="H1188">
        <f t="shared" si="37"/>
        <v>-1.1642517243223012</v>
      </c>
    </row>
    <row r="1189" spans="1:8" x14ac:dyDescent="0.25">
      <c r="A1189" s="1">
        <v>42846</v>
      </c>
      <c r="B1189" s="6">
        <f>cumulative!B1189-cumulative!B1188</f>
        <v>12254.940000012517</v>
      </c>
      <c r="C1189" s="6">
        <f>(cumulative!C1189-cumulative!C1188)/10</f>
        <v>1684.55</v>
      </c>
      <c r="D1189" s="6">
        <f>(cumulative!D1189-cumulative!D1188)/10</f>
        <v>-590.66500000059602</v>
      </c>
      <c r="E1189" s="6">
        <f>(cumulative!E1189-cumulative!E1188)/10</f>
        <v>0</v>
      </c>
      <c r="F1189" s="6">
        <f>(cumulative!F1189-cumulative!F1188)/10</f>
        <v>1093.884999999404</v>
      </c>
      <c r="G1189">
        <f t="shared" si="36"/>
        <v>89.260738934526543</v>
      </c>
      <c r="H1189">
        <f t="shared" si="37"/>
        <v>-0.53996992371311225</v>
      </c>
    </row>
    <row r="1190" spans="1:8" x14ac:dyDescent="0.25">
      <c r="A1190" s="1">
        <v>42847</v>
      </c>
      <c r="B1190" s="6">
        <f>cumulative!B1190-cumulative!B1189</f>
        <v>13600.310000002384</v>
      </c>
      <c r="C1190" s="6">
        <f>(cumulative!C1190-cumulative!C1189)/10</f>
        <v>1670.65</v>
      </c>
      <c r="D1190" s="6">
        <f>(cumulative!D1190-cumulative!D1189)/10</f>
        <v>-714.14000000059605</v>
      </c>
      <c r="E1190" s="6">
        <f>(cumulative!E1190-cumulative!E1189)/10</f>
        <v>0</v>
      </c>
      <c r="F1190" s="6">
        <f>(cumulative!F1190-cumulative!F1189)/10</f>
        <v>956.51000000238423</v>
      </c>
      <c r="G1190">
        <f t="shared" si="36"/>
        <v>70.330014536596337</v>
      </c>
      <c r="H1190">
        <f t="shared" si="37"/>
        <v>-0.74661007203146434</v>
      </c>
    </row>
    <row r="1191" spans="1:8" x14ac:dyDescent="0.25">
      <c r="A1191" s="1">
        <v>42848</v>
      </c>
      <c r="B1191" s="6">
        <f>cumulative!B1191-cumulative!B1190</f>
        <v>13109.459999993443</v>
      </c>
      <c r="C1191" s="6">
        <f>(cumulative!C1191-cumulative!C1190)/10</f>
        <v>1285.4000000000001</v>
      </c>
      <c r="D1191" s="6">
        <f>(cumulative!D1191-cumulative!D1190)/10</f>
        <v>483.79000000059602</v>
      </c>
      <c r="E1191" s="6">
        <f>(cumulative!E1191-cumulative!E1190)/10</f>
        <v>0</v>
      </c>
      <c r="F1191" s="6">
        <f>(cumulative!F1191-cumulative!F1190)/10</f>
        <v>1769.189999999106</v>
      </c>
      <c r="G1191">
        <f t="shared" si="36"/>
        <v>134.95521554663509</v>
      </c>
      <c r="H1191">
        <f t="shared" si="37"/>
        <v>0.27345282304378865</v>
      </c>
    </row>
    <row r="1192" spans="1:8" x14ac:dyDescent="0.25">
      <c r="A1192" s="1">
        <v>42849</v>
      </c>
      <c r="B1192" s="6">
        <f>cumulative!B1192-cumulative!B1191</f>
        <v>14876.209999993443</v>
      </c>
      <c r="C1192" s="6">
        <f>(cumulative!C1192-cumulative!C1191)/10</f>
        <v>1233.9000000000001</v>
      </c>
      <c r="D1192" s="6">
        <f>(cumulative!D1192-cumulative!D1191)/10</f>
        <v>125.52500000000001</v>
      </c>
      <c r="E1192" s="6">
        <f>(cumulative!E1192-cumulative!E1191)/10</f>
        <v>0</v>
      </c>
      <c r="F1192" s="6">
        <f>(cumulative!F1192-cumulative!F1191)/10</f>
        <v>1359.425</v>
      </c>
      <c r="G1192">
        <f t="shared" si="36"/>
        <v>91.382482500623425</v>
      </c>
      <c r="H1192">
        <f t="shared" si="37"/>
        <v>9.2336833587730108E-2</v>
      </c>
    </row>
    <row r="1193" spans="1:8" x14ac:dyDescent="0.25">
      <c r="A1193" s="1">
        <v>42850</v>
      </c>
      <c r="B1193" s="6">
        <f>cumulative!B1193-cumulative!B1192</f>
        <v>17998.180000007153</v>
      </c>
      <c r="C1193" s="6">
        <f>(cumulative!C1193-cumulative!C1192)/10</f>
        <v>1245.8</v>
      </c>
      <c r="D1193" s="6">
        <f>(cumulative!D1193-cumulative!D1192)/10</f>
        <v>10.920000001788139</v>
      </c>
      <c r="E1193" s="6">
        <f>(cumulative!E1193-cumulative!E1192)/10</f>
        <v>0</v>
      </c>
      <c r="F1193" s="6">
        <f>(cumulative!F1193-cumulative!F1192)/10</f>
        <v>1256.7200000002981</v>
      </c>
      <c r="G1193">
        <f t="shared" si="36"/>
        <v>69.82483784470422</v>
      </c>
      <c r="H1193">
        <f t="shared" si="37"/>
        <v>8.6892863977541136E-3</v>
      </c>
    </row>
    <row r="1194" spans="1:8" x14ac:dyDescent="0.25">
      <c r="A1194" s="1">
        <v>42851</v>
      </c>
      <c r="B1194" s="6">
        <f>cumulative!B1194-cumulative!B1193</f>
        <v>10445.310000002384</v>
      </c>
      <c r="C1194" s="6">
        <f>(cumulative!C1194-cumulative!C1193)/10</f>
        <v>1646.4</v>
      </c>
      <c r="D1194" s="6">
        <f>(cumulative!D1194-cumulative!D1193)/10</f>
        <v>-855.03000000119209</v>
      </c>
      <c r="E1194" s="6">
        <f>(cumulative!E1194-cumulative!E1193)/10</f>
        <v>0</v>
      </c>
      <c r="F1194" s="6">
        <f>(cumulative!F1194-cumulative!F1193)/10</f>
        <v>791.36999999880788</v>
      </c>
      <c r="G1194">
        <f t="shared" si="36"/>
        <v>75.763189412150268</v>
      </c>
      <c r="H1194">
        <f t="shared" si="37"/>
        <v>-1.0804427764540987</v>
      </c>
    </row>
    <row r="1195" spans="1:8" x14ac:dyDescent="0.25">
      <c r="A1195" s="1">
        <v>42852</v>
      </c>
      <c r="B1195" s="6">
        <f>cumulative!B1195-cumulative!B1194</f>
        <v>8770.8199999928474</v>
      </c>
      <c r="C1195" s="6">
        <f>(cumulative!C1195-cumulative!C1194)/10</f>
        <v>1543.8</v>
      </c>
      <c r="D1195" s="6">
        <f>(cumulative!D1195-cumulative!D1194)/10</f>
        <v>-1232.390000000596</v>
      </c>
      <c r="E1195" s="6">
        <f>(cumulative!E1195-cumulative!E1194)/10</f>
        <v>0</v>
      </c>
      <c r="F1195" s="6">
        <f>(cumulative!F1195-cumulative!F1194)/10</f>
        <v>311.41000000089406</v>
      </c>
      <c r="G1195">
        <f t="shared" si="36"/>
        <v>35.50523212209896</v>
      </c>
      <c r="H1195">
        <f t="shared" si="37"/>
        <v>-3.9574515911404831</v>
      </c>
    </row>
    <row r="1196" spans="1:8" x14ac:dyDescent="0.25">
      <c r="A1196" s="1">
        <v>42853</v>
      </c>
      <c r="B1196" s="6">
        <f>cumulative!B1196-cumulative!B1195</f>
        <v>7221.5</v>
      </c>
      <c r="C1196" s="6">
        <f>(cumulative!C1196-cumulative!C1195)/10</f>
        <v>1354</v>
      </c>
      <c r="D1196" s="6">
        <f>(cumulative!D1196-cumulative!D1195)/10</f>
        <v>-222.28499999940396</v>
      </c>
      <c r="E1196" s="6">
        <f>(cumulative!E1196-cumulative!E1195)/10</f>
        <v>0</v>
      </c>
      <c r="F1196" s="6">
        <f>(cumulative!F1196-cumulative!F1195)/10</f>
        <v>1131.7149999991059</v>
      </c>
      <c r="G1196">
        <f t="shared" si="36"/>
        <v>156.7146714670229</v>
      </c>
      <c r="H1196">
        <f t="shared" si="37"/>
        <v>-0.19641429158364038</v>
      </c>
    </row>
    <row r="1197" spans="1:8" x14ac:dyDescent="0.25">
      <c r="A1197" s="1">
        <v>42854</v>
      </c>
      <c r="B1197" s="6">
        <f>cumulative!B1197-cumulative!B1196</f>
        <v>3962.1300000101328</v>
      </c>
      <c r="C1197" s="6">
        <f>(cumulative!C1197-cumulative!C1196)/10</f>
        <v>597</v>
      </c>
      <c r="D1197" s="6">
        <f>(cumulative!D1197-cumulative!D1196)/10</f>
        <v>134.79000000059605</v>
      </c>
      <c r="E1197" s="6">
        <f>(cumulative!E1197-cumulative!E1196)/10</f>
        <v>0</v>
      </c>
      <c r="F1197" s="6">
        <f>(cumulative!F1197-cumulative!F1196)/10</f>
        <v>731.79000000059602</v>
      </c>
      <c r="G1197">
        <f t="shared" si="36"/>
        <v>184.69611042513108</v>
      </c>
      <c r="H1197">
        <f t="shared" si="37"/>
        <v>0.18419218628361453</v>
      </c>
    </row>
    <row r="1198" spans="1:8" x14ac:dyDescent="0.25">
      <c r="A1198" s="1">
        <v>42855</v>
      </c>
      <c r="B1198" s="6">
        <f>cumulative!B1198-cumulative!B1197</f>
        <v>2763.4099999964237</v>
      </c>
      <c r="C1198" s="6">
        <f>(cumulative!C1198-cumulative!C1197)/10</f>
        <v>544.45000000000005</v>
      </c>
      <c r="D1198" s="6">
        <f>(cumulative!D1198-cumulative!D1197)/10</f>
        <v>-153.49000000059604</v>
      </c>
      <c r="E1198" s="6">
        <f>(cumulative!E1198-cumulative!E1197)/10</f>
        <v>0</v>
      </c>
      <c r="F1198" s="6">
        <f>(cumulative!F1198-cumulative!F1197)/10</f>
        <v>390.95999999940398</v>
      </c>
      <c r="G1198">
        <f t="shared" si="36"/>
        <v>141.47737758780272</v>
      </c>
      <c r="H1198">
        <f t="shared" si="37"/>
        <v>-0.39259770820756607</v>
      </c>
    </row>
    <row r="1199" spans="1:8" x14ac:dyDescent="0.25">
      <c r="A1199" s="1">
        <v>42856</v>
      </c>
      <c r="B1199" s="6">
        <f>cumulative!B1199-cumulative!B1198</f>
        <v>0</v>
      </c>
      <c r="C1199" s="6">
        <f>(cumulative!C1199-cumulative!C1198)/10</f>
        <v>0</v>
      </c>
      <c r="D1199" s="6">
        <f>(cumulative!D1199-cumulative!D1198)/10</f>
        <v>0</v>
      </c>
      <c r="E1199" s="6">
        <f>(cumulative!E1199-cumulative!E1198)/10</f>
        <v>0</v>
      </c>
      <c r="F1199" s="6">
        <f>(cumulative!F1199-cumulative!F1198)/10</f>
        <v>0</v>
      </c>
      <c r="G1199" t="str">
        <f t="shared" si="36"/>
        <v/>
      </c>
      <c r="H1199" t="str">
        <f t="shared" si="37"/>
        <v/>
      </c>
    </row>
    <row r="1200" spans="1:8" x14ac:dyDescent="0.25">
      <c r="A1200" s="1">
        <v>42857</v>
      </c>
      <c r="B1200" s="6">
        <f>cumulative!B1200-cumulative!B1199</f>
        <v>3760.1599999964237</v>
      </c>
      <c r="C1200" s="6">
        <f>(cumulative!C1200-cumulative!C1199)/10</f>
        <v>1010.5</v>
      </c>
      <c r="D1200" s="6">
        <f>(cumulative!D1200-cumulative!D1199)/10</f>
        <v>2278.929999999702</v>
      </c>
      <c r="E1200" s="6">
        <f>(cumulative!E1200-cumulative!E1199)/10</f>
        <v>0</v>
      </c>
      <c r="F1200" s="6">
        <f>(cumulative!F1200-cumulative!F1199)/10</f>
        <v>3289.429999999702</v>
      </c>
      <c r="G1200">
        <f t="shared" si="36"/>
        <v>874.81117824848695</v>
      </c>
      <c r="H1200">
        <f t="shared" si="37"/>
        <v>0.69280392043603556</v>
      </c>
    </row>
    <row r="1201" spans="1:8" x14ac:dyDescent="0.25">
      <c r="A1201" s="1">
        <v>42858</v>
      </c>
      <c r="B1201" s="6">
        <f>cumulative!B1201-cumulative!B1200</f>
        <v>716.86999998986721</v>
      </c>
      <c r="C1201" s="6">
        <f>(cumulative!C1201-cumulative!C1200)/10</f>
        <v>873.45</v>
      </c>
      <c r="D1201" s="6">
        <f>(cumulative!D1201-cumulative!D1200)/10</f>
        <v>591.27000000029807</v>
      </c>
      <c r="E1201" s="6">
        <f>(cumulative!E1201-cumulative!E1200)/10</f>
        <v>0</v>
      </c>
      <c r="F1201" s="6">
        <f>(cumulative!F1201-cumulative!F1200)/10</f>
        <v>527.03500000089412</v>
      </c>
      <c r="G1201">
        <f t="shared" si="36"/>
        <v>735.18908589889884</v>
      </c>
      <c r="H1201">
        <f t="shared" si="37"/>
        <v>1.1218799510455566</v>
      </c>
    </row>
    <row r="1202" spans="1:8" x14ac:dyDescent="0.25">
      <c r="A1202" s="1">
        <v>42859</v>
      </c>
      <c r="B1202" s="6">
        <f>cumulative!B1202-cumulative!B1201</f>
        <v>0</v>
      </c>
      <c r="C1202" s="6">
        <f>(cumulative!C1202-cumulative!C1201)/10</f>
        <v>32133.86000000015</v>
      </c>
      <c r="D1202" s="6">
        <f>(cumulative!D1202-cumulative!D1201)/10</f>
        <v>-19098.244999998809</v>
      </c>
      <c r="E1202" s="6">
        <f>(cumulative!E1202-cumulative!E1201)/10</f>
        <v>0</v>
      </c>
      <c r="F1202" s="6">
        <f>(cumulative!F1202-cumulative!F1201)/10</f>
        <v>3501.5004000008107</v>
      </c>
      <c r="G1202" t="str">
        <f t="shared" si="36"/>
        <v/>
      </c>
      <c r="H1202">
        <f t="shared" si="37"/>
        <v>-5.4543032466865879</v>
      </c>
    </row>
    <row r="1203" spans="1:8" x14ac:dyDescent="0.25">
      <c r="A1203" s="1">
        <v>42860</v>
      </c>
      <c r="B1203" s="6">
        <f>cumulative!B1203-cumulative!B1202</f>
        <v>0</v>
      </c>
      <c r="C1203" s="6">
        <f>(cumulative!C1203-cumulative!C1202)/10</f>
        <v>0</v>
      </c>
      <c r="D1203" s="6">
        <f>(cumulative!D1203-cumulative!D1202)/10</f>
        <v>0</v>
      </c>
      <c r="E1203" s="6">
        <f>(cumulative!E1203-cumulative!E1202)/10</f>
        <v>0</v>
      </c>
      <c r="F1203" s="6">
        <f>(cumulative!F1203-cumulative!F1202)/10</f>
        <v>0</v>
      </c>
      <c r="G1203" t="str">
        <f t="shared" si="36"/>
        <v/>
      </c>
      <c r="H1203" t="str">
        <f t="shared" si="37"/>
        <v/>
      </c>
    </row>
    <row r="1204" spans="1:8" x14ac:dyDescent="0.25">
      <c r="A1204" s="1">
        <v>42861</v>
      </c>
      <c r="B1204" s="6">
        <f>cumulative!B1204-cumulative!B1203</f>
        <v>0</v>
      </c>
      <c r="C1204" s="6">
        <f>(cumulative!C1204-cumulative!C1203)/10</f>
        <v>0</v>
      </c>
      <c r="D1204" s="6">
        <f>(cumulative!D1204-cumulative!D1203)/10</f>
        <v>0</v>
      </c>
      <c r="E1204" s="6">
        <f>(cumulative!E1204-cumulative!E1203)/10</f>
        <v>0</v>
      </c>
      <c r="F1204" s="6">
        <f>(cumulative!F1204-cumulative!F1203)/10</f>
        <v>0</v>
      </c>
      <c r="G1204" t="str">
        <f t="shared" si="36"/>
        <v/>
      </c>
      <c r="H1204" t="str">
        <f t="shared" si="37"/>
        <v/>
      </c>
    </row>
    <row r="1205" spans="1:8" x14ac:dyDescent="0.25">
      <c r="A1205" s="1">
        <v>42862</v>
      </c>
      <c r="B1205" s="6">
        <f>cumulative!B1205-cumulative!B1204</f>
        <v>0</v>
      </c>
      <c r="C1205" s="6">
        <f>(cumulative!C1205-cumulative!C1204)/10</f>
        <v>0</v>
      </c>
      <c r="D1205" s="6">
        <f>(cumulative!D1205-cumulative!D1204)/10</f>
        <v>0</v>
      </c>
      <c r="E1205" s="6">
        <f>(cumulative!E1205-cumulative!E1204)/10</f>
        <v>0</v>
      </c>
      <c r="F1205" s="6">
        <f>(cumulative!F1205-cumulative!F1204)/10</f>
        <v>0</v>
      </c>
      <c r="G1205" t="str">
        <f t="shared" si="36"/>
        <v/>
      </c>
      <c r="H1205" t="str">
        <f t="shared" si="37"/>
        <v/>
      </c>
    </row>
    <row r="1206" spans="1:8" x14ac:dyDescent="0.25">
      <c r="A1206" s="1">
        <v>42863</v>
      </c>
      <c r="B1206" s="6">
        <f>cumulative!B1206-cumulative!B1205</f>
        <v>0</v>
      </c>
      <c r="C1206" s="6">
        <f>(cumulative!C1206-cumulative!C1205)/10</f>
        <v>0</v>
      </c>
      <c r="D1206" s="6">
        <f>(cumulative!D1206-cumulative!D1205)/10</f>
        <v>0</v>
      </c>
      <c r="E1206" s="6">
        <f>(cumulative!E1206-cumulative!E1205)/10</f>
        <v>0</v>
      </c>
      <c r="F1206" s="6">
        <f>(cumulative!F1206-cumulative!F1205)/10</f>
        <v>0</v>
      </c>
      <c r="G1206" t="str">
        <f t="shared" si="36"/>
        <v/>
      </c>
      <c r="H1206" t="str">
        <f t="shared" si="37"/>
        <v/>
      </c>
    </row>
    <row r="1207" spans="1:8" x14ac:dyDescent="0.25">
      <c r="A1207" s="1">
        <v>42864</v>
      </c>
      <c r="B1207" s="6">
        <f>cumulative!B1207-cumulative!B1206</f>
        <v>0</v>
      </c>
      <c r="C1207" s="6">
        <f>(cumulative!C1207-cumulative!C1206)/10</f>
        <v>0</v>
      </c>
      <c r="D1207" s="6">
        <f>(cumulative!D1207-cumulative!D1206)/10</f>
        <v>0</v>
      </c>
      <c r="E1207" s="6">
        <f>(cumulative!E1207-cumulative!E1206)/10</f>
        <v>0</v>
      </c>
      <c r="F1207" s="6">
        <f>(cumulative!F1207-cumulative!F1206)/10</f>
        <v>0</v>
      </c>
      <c r="G1207" t="str">
        <f t="shared" si="36"/>
        <v/>
      </c>
      <c r="H1207" t="str">
        <f t="shared" si="37"/>
        <v/>
      </c>
    </row>
    <row r="1208" spans="1:8" x14ac:dyDescent="0.25">
      <c r="A1208" s="1">
        <v>42865</v>
      </c>
      <c r="B1208" s="6">
        <f>cumulative!B1208-cumulative!B1207</f>
        <v>0</v>
      </c>
      <c r="C1208" s="6">
        <f>(cumulative!C1208-cumulative!C1207)/10</f>
        <v>0</v>
      </c>
      <c r="D1208" s="6">
        <f>(cumulative!D1208-cumulative!D1207)/10</f>
        <v>0</v>
      </c>
      <c r="E1208" s="6">
        <f>(cumulative!E1208-cumulative!E1207)/10</f>
        <v>0</v>
      </c>
      <c r="F1208" s="6">
        <f>(cumulative!F1208-cumulative!F1207)/10</f>
        <v>0</v>
      </c>
      <c r="G1208" t="str">
        <f t="shared" si="36"/>
        <v/>
      </c>
      <c r="H1208" t="str">
        <f t="shared" si="37"/>
        <v/>
      </c>
    </row>
    <row r="1209" spans="1:8" x14ac:dyDescent="0.25">
      <c r="A1209" s="1">
        <v>42866</v>
      </c>
      <c r="B1209" s="6">
        <f>cumulative!B1209-cumulative!B1208</f>
        <v>0</v>
      </c>
      <c r="C1209" s="6">
        <f>(cumulative!C1209-cumulative!C1208)/10</f>
        <v>0</v>
      </c>
      <c r="D1209" s="6">
        <f>(cumulative!D1209-cumulative!D1208)/10</f>
        <v>0</v>
      </c>
      <c r="E1209" s="6">
        <f>(cumulative!E1209-cumulative!E1208)/10</f>
        <v>0</v>
      </c>
      <c r="F1209" s="6">
        <f>(cumulative!F1209-cumulative!F1208)/10</f>
        <v>0</v>
      </c>
      <c r="G1209" t="str">
        <f t="shared" si="36"/>
        <v/>
      </c>
      <c r="H1209" t="str">
        <f t="shared" si="37"/>
        <v/>
      </c>
    </row>
    <row r="1210" spans="1:8" x14ac:dyDescent="0.25">
      <c r="A1210" s="1">
        <v>42867</v>
      </c>
      <c r="B1210" s="6">
        <f>cumulative!B1210-cumulative!B1209</f>
        <v>0</v>
      </c>
      <c r="C1210" s="6">
        <f>(cumulative!C1210-cumulative!C1209)/10</f>
        <v>0</v>
      </c>
      <c r="D1210" s="6">
        <f>(cumulative!D1210-cumulative!D1209)/10</f>
        <v>0</v>
      </c>
      <c r="E1210" s="6">
        <f>(cumulative!E1210-cumulative!E1209)/10</f>
        <v>0</v>
      </c>
      <c r="F1210" s="6">
        <f>(cumulative!F1210-cumulative!F1209)/10</f>
        <v>0</v>
      </c>
      <c r="G1210" t="str">
        <f t="shared" si="36"/>
        <v/>
      </c>
      <c r="H1210" t="str">
        <f t="shared" si="37"/>
        <v/>
      </c>
    </row>
    <row r="1211" spans="1:8" x14ac:dyDescent="0.25">
      <c r="A1211" s="1">
        <v>42868</v>
      </c>
      <c r="B1211" s="6">
        <f>cumulative!B1211-cumulative!B1210</f>
        <v>0</v>
      </c>
      <c r="C1211" s="6">
        <f>(cumulative!C1211-cumulative!C1210)/10</f>
        <v>0</v>
      </c>
      <c r="D1211" s="6">
        <f>(cumulative!D1211-cumulative!D1210)/10</f>
        <v>0</v>
      </c>
      <c r="E1211" s="6">
        <f>(cumulative!E1211-cumulative!E1210)/10</f>
        <v>0</v>
      </c>
      <c r="F1211" s="6">
        <f>(cumulative!F1211-cumulative!F1210)/10</f>
        <v>0</v>
      </c>
      <c r="G1211" t="str">
        <f t="shared" si="36"/>
        <v/>
      </c>
      <c r="H1211" t="str">
        <f t="shared" si="37"/>
        <v/>
      </c>
    </row>
    <row r="1212" spans="1:8" x14ac:dyDescent="0.25">
      <c r="A1212" s="1">
        <v>42869</v>
      </c>
      <c r="B1212" s="6">
        <f>cumulative!B1212-cumulative!B1211</f>
        <v>0</v>
      </c>
      <c r="C1212" s="6">
        <f>(cumulative!C1212-cumulative!C1211)/10</f>
        <v>0</v>
      </c>
      <c r="D1212" s="6">
        <f>(cumulative!D1212-cumulative!D1211)/10</f>
        <v>0</v>
      </c>
      <c r="E1212" s="6">
        <f>(cumulative!E1212-cumulative!E1211)/10</f>
        <v>0</v>
      </c>
      <c r="F1212" s="6">
        <f>(cumulative!F1212-cumulative!F1211)/10</f>
        <v>0</v>
      </c>
      <c r="G1212" t="str">
        <f t="shared" si="36"/>
        <v/>
      </c>
      <c r="H1212" t="str">
        <f t="shared" si="37"/>
        <v/>
      </c>
    </row>
    <row r="1213" spans="1:8" x14ac:dyDescent="0.25">
      <c r="A1213" s="1">
        <v>42870</v>
      </c>
      <c r="B1213" s="6">
        <f>cumulative!B1213-cumulative!B1212</f>
        <v>0</v>
      </c>
      <c r="C1213" s="6">
        <f>(cumulative!C1213-cumulative!C1212)/10</f>
        <v>0</v>
      </c>
      <c r="D1213" s="6">
        <f>(cumulative!D1213-cumulative!D1212)/10</f>
        <v>0</v>
      </c>
      <c r="E1213" s="6">
        <f>(cumulative!E1213-cumulative!E1212)/10</f>
        <v>0</v>
      </c>
      <c r="F1213" s="6">
        <f>(cumulative!F1213-cumulative!F1212)/10</f>
        <v>0</v>
      </c>
      <c r="G1213" t="str">
        <f t="shared" si="36"/>
        <v/>
      </c>
      <c r="H1213" t="str">
        <f t="shared" si="37"/>
        <v/>
      </c>
    </row>
    <row r="1214" spans="1:8" x14ac:dyDescent="0.25">
      <c r="A1214" s="1">
        <v>42871</v>
      </c>
      <c r="B1214" s="6">
        <f>cumulative!B1214-cumulative!B1213</f>
        <v>0</v>
      </c>
      <c r="C1214" s="6">
        <f>(cumulative!C1214-cumulative!C1213)/10</f>
        <v>0</v>
      </c>
      <c r="D1214" s="6">
        <f>(cumulative!D1214-cumulative!D1213)/10</f>
        <v>0</v>
      </c>
      <c r="E1214" s="6">
        <f>(cumulative!E1214-cumulative!E1213)/10</f>
        <v>0</v>
      </c>
      <c r="F1214" s="6">
        <f>(cumulative!F1214-cumulative!F1213)/10</f>
        <v>0</v>
      </c>
      <c r="G1214" t="str">
        <f t="shared" si="36"/>
        <v/>
      </c>
      <c r="H1214" t="str">
        <f t="shared" si="37"/>
        <v/>
      </c>
    </row>
    <row r="1215" spans="1:8" x14ac:dyDescent="0.25">
      <c r="A1215" s="1">
        <v>42872</v>
      </c>
      <c r="B1215" s="6">
        <f>cumulative!B1215-cumulative!B1214</f>
        <v>0</v>
      </c>
      <c r="C1215" s="6">
        <f>(cumulative!C1215-cumulative!C1214)/10</f>
        <v>0</v>
      </c>
      <c r="D1215" s="6">
        <f>(cumulative!D1215-cumulative!D1214)/10</f>
        <v>0</v>
      </c>
      <c r="E1215" s="6">
        <f>(cumulative!E1215-cumulative!E1214)/10</f>
        <v>0</v>
      </c>
      <c r="F1215" s="6">
        <f>(cumulative!F1215-cumulative!F1214)/10</f>
        <v>0</v>
      </c>
      <c r="G1215" t="str">
        <f t="shared" si="36"/>
        <v/>
      </c>
      <c r="H1215" t="str">
        <f t="shared" si="37"/>
        <v/>
      </c>
    </row>
    <row r="1216" spans="1:8" x14ac:dyDescent="0.25">
      <c r="A1216" s="1">
        <v>42873</v>
      </c>
      <c r="B1216" s="6">
        <f>cumulative!B1216-cumulative!B1215</f>
        <v>0</v>
      </c>
      <c r="C1216" s="6">
        <f>(cumulative!C1216-cumulative!C1215)/10</f>
        <v>0</v>
      </c>
      <c r="D1216" s="6">
        <f>(cumulative!D1216-cumulative!D1215)/10</f>
        <v>0</v>
      </c>
      <c r="E1216" s="6">
        <f>(cumulative!E1216-cumulative!E1215)/10</f>
        <v>0</v>
      </c>
      <c r="F1216" s="6">
        <f>(cumulative!F1216-cumulative!F1215)/10</f>
        <v>0</v>
      </c>
      <c r="G1216" t="str">
        <f t="shared" si="36"/>
        <v/>
      </c>
      <c r="H1216" t="str">
        <f t="shared" si="37"/>
        <v/>
      </c>
    </row>
    <row r="1217" spans="1:8" x14ac:dyDescent="0.25">
      <c r="A1217" s="1">
        <v>42874</v>
      </c>
      <c r="B1217" s="6">
        <f>cumulative!B1217-cumulative!B1216</f>
        <v>0</v>
      </c>
      <c r="C1217" s="6">
        <f>(cumulative!C1217-cumulative!C1216)/10</f>
        <v>0</v>
      </c>
      <c r="D1217" s="6">
        <f>(cumulative!D1217-cumulative!D1216)/10</f>
        <v>0</v>
      </c>
      <c r="E1217" s="6">
        <f>(cumulative!E1217-cumulative!E1216)/10</f>
        <v>0</v>
      </c>
      <c r="F1217" s="6">
        <f>(cumulative!F1217-cumulative!F1216)/10</f>
        <v>0</v>
      </c>
      <c r="G1217" t="str">
        <f t="shared" si="36"/>
        <v/>
      </c>
      <c r="H1217" t="str">
        <f t="shared" si="37"/>
        <v/>
      </c>
    </row>
    <row r="1218" spans="1:8" x14ac:dyDescent="0.25">
      <c r="A1218" s="1">
        <v>42875</v>
      </c>
      <c r="B1218" s="6">
        <f>cumulative!B1218-cumulative!B1217</f>
        <v>0</v>
      </c>
      <c r="C1218" s="6">
        <f>(cumulative!C1218-cumulative!C1217)/10</f>
        <v>0</v>
      </c>
      <c r="D1218" s="6">
        <f>(cumulative!D1218-cumulative!D1217)/10</f>
        <v>0</v>
      </c>
      <c r="E1218" s="6">
        <f>(cumulative!E1218-cumulative!E1217)/10</f>
        <v>0</v>
      </c>
      <c r="F1218" s="6">
        <f>(cumulative!F1218-cumulative!F1217)/10</f>
        <v>0</v>
      </c>
      <c r="G1218" t="str">
        <f t="shared" si="36"/>
        <v/>
      </c>
      <c r="H1218" t="str">
        <f t="shared" si="37"/>
        <v/>
      </c>
    </row>
    <row r="1219" spans="1:8" x14ac:dyDescent="0.25">
      <c r="A1219" s="1">
        <v>42876</v>
      </c>
      <c r="B1219" s="6">
        <f>cumulative!B1219-cumulative!B1218</f>
        <v>0</v>
      </c>
      <c r="C1219" s="6">
        <f>(cumulative!C1219-cumulative!C1218)/10</f>
        <v>0</v>
      </c>
      <c r="D1219" s="6">
        <f>(cumulative!D1219-cumulative!D1218)/10</f>
        <v>0</v>
      </c>
      <c r="E1219" s="6">
        <f>(cumulative!E1219-cumulative!E1218)/10</f>
        <v>0</v>
      </c>
      <c r="F1219" s="6">
        <f>(cumulative!F1219-cumulative!F1218)/10</f>
        <v>0</v>
      </c>
      <c r="G1219" t="str">
        <f t="shared" ref="G1219:G1282" si="38">IFERROR(F1219*1000/B1219,"")</f>
        <v/>
      </c>
      <c r="H1219" t="str">
        <f t="shared" ref="H1219:H1282" si="39">IFERROR(D1219/F1219,"")</f>
        <v/>
      </c>
    </row>
    <row r="1220" spans="1:8" x14ac:dyDescent="0.25">
      <c r="A1220" s="1">
        <v>42877</v>
      </c>
      <c r="B1220" s="6">
        <f>cumulative!B1220-cumulative!B1219</f>
        <v>0</v>
      </c>
      <c r="C1220" s="6">
        <f>(cumulative!C1220-cumulative!C1219)/10</f>
        <v>0</v>
      </c>
      <c r="D1220" s="6">
        <f>(cumulative!D1220-cumulative!D1219)/10</f>
        <v>0</v>
      </c>
      <c r="E1220" s="6">
        <f>(cumulative!E1220-cumulative!E1219)/10</f>
        <v>0</v>
      </c>
      <c r="F1220" s="6">
        <f>(cumulative!F1220-cumulative!F1219)/10</f>
        <v>0</v>
      </c>
      <c r="G1220" t="str">
        <f t="shared" si="38"/>
        <v/>
      </c>
      <c r="H1220" t="str">
        <f t="shared" si="39"/>
        <v/>
      </c>
    </row>
    <row r="1221" spans="1:8" x14ac:dyDescent="0.25">
      <c r="A1221" s="1">
        <v>42878</v>
      </c>
      <c r="B1221" s="6">
        <f>cumulative!B1221-cumulative!B1220</f>
        <v>0</v>
      </c>
      <c r="C1221" s="6">
        <f>(cumulative!C1221-cumulative!C1220)/10</f>
        <v>0</v>
      </c>
      <c r="D1221" s="6">
        <f>(cumulative!D1221-cumulative!D1220)/10</f>
        <v>0</v>
      </c>
      <c r="E1221" s="6">
        <f>(cumulative!E1221-cumulative!E1220)/10</f>
        <v>0</v>
      </c>
      <c r="F1221" s="6">
        <f>(cumulative!F1221-cumulative!F1220)/10</f>
        <v>0</v>
      </c>
      <c r="G1221" t="str">
        <f t="shared" si="38"/>
        <v/>
      </c>
      <c r="H1221" t="str">
        <f t="shared" si="39"/>
        <v/>
      </c>
    </row>
    <row r="1222" spans="1:8" x14ac:dyDescent="0.25">
      <c r="A1222" s="1">
        <v>42879</v>
      </c>
      <c r="B1222" s="6">
        <f>cumulative!B1222-cumulative!B1221</f>
        <v>0</v>
      </c>
      <c r="C1222" s="6">
        <f>(cumulative!C1222-cumulative!C1221)/10</f>
        <v>0</v>
      </c>
      <c r="D1222" s="6">
        <f>(cumulative!D1222-cumulative!D1221)/10</f>
        <v>0</v>
      </c>
      <c r="E1222" s="6">
        <f>(cumulative!E1222-cumulative!E1221)/10</f>
        <v>0</v>
      </c>
      <c r="F1222" s="6">
        <f>(cumulative!F1222-cumulative!F1221)/10</f>
        <v>0</v>
      </c>
      <c r="G1222" t="str">
        <f t="shared" si="38"/>
        <v/>
      </c>
      <c r="H1222" t="str">
        <f t="shared" si="39"/>
        <v/>
      </c>
    </row>
    <row r="1223" spans="1:8" x14ac:dyDescent="0.25">
      <c r="A1223" s="1">
        <v>42880</v>
      </c>
      <c r="B1223" s="6">
        <f>cumulative!B1223-cumulative!B1222</f>
        <v>0</v>
      </c>
      <c r="C1223" s="6">
        <f>(cumulative!C1223-cumulative!C1222)/10</f>
        <v>0</v>
      </c>
      <c r="D1223" s="6">
        <f>(cumulative!D1223-cumulative!D1222)/10</f>
        <v>0</v>
      </c>
      <c r="E1223" s="6">
        <f>(cumulative!E1223-cumulative!E1222)/10</f>
        <v>0</v>
      </c>
      <c r="F1223" s="6">
        <f>(cumulative!F1223-cumulative!F1222)/10</f>
        <v>0</v>
      </c>
      <c r="G1223" t="str">
        <f t="shared" si="38"/>
        <v/>
      </c>
      <c r="H1223" t="str">
        <f t="shared" si="39"/>
        <v/>
      </c>
    </row>
    <row r="1224" spans="1:8" x14ac:dyDescent="0.25">
      <c r="A1224" s="1">
        <v>42881</v>
      </c>
      <c r="B1224" s="6">
        <f>cumulative!B1224-cumulative!B1223</f>
        <v>0</v>
      </c>
      <c r="C1224" s="6">
        <f>(cumulative!C1224-cumulative!C1223)/10</f>
        <v>0</v>
      </c>
      <c r="D1224" s="6">
        <f>(cumulative!D1224-cumulative!D1223)/10</f>
        <v>0</v>
      </c>
      <c r="E1224" s="6">
        <f>(cumulative!E1224-cumulative!E1223)/10</f>
        <v>0</v>
      </c>
      <c r="F1224" s="6">
        <f>(cumulative!F1224-cumulative!F1223)/10</f>
        <v>0</v>
      </c>
      <c r="G1224" t="str">
        <f t="shared" si="38"/>
        <v/>
      </c>
      <c r="H1224" t="str">
        <f t="shared" si="39"/>
        <v/>
      </c>
    </row>
    <row r="1225" spans="1:8" x14ac:dyDescent="0.25">
      <c r="A1225" s="1">
        <v>42882</v>
      </c>
      <c r="B1225" s="6">
        <f>cumulative!B1225-cumulative!B1224</f>
        <v>0</v>
      </c>
      <c r="C1225" s="6">
        <f>(cumulative!C1225-cumulative!C1224)/10</f>
        <v>0</v>
      </c>
      <c r="D1225" s="6">
        <f>(cumulative!D1225-cumulative!D1224)/10</f>
        <v>0</v>
      </c>
      <c r="E1225" s="6">
        <f>(cumulative!E1225-cumulative!E1224)/10</f>
        <v>0</v>
      </c>
      <c r="F1225" s="6">
        <f>(cumulative!F1225-cumulative!F1224)/10</f>
        <v>0</v>
      </c>
      <c r="G1225" t="str">
        <f t="shared" si="38"/>
        <v/>
      </c>
      <c r="H1225" t="str">
        <f t="shared" si="39"/>
        <v/>
      </c>
    </row>
    <row r="1226" spans="1:8" x14ac:dyDescent="0.25">
      <c r="A1226" s="1">
        <v>42883</v>
      </c>
      <c r="B1226" s="6">
        <f>cumulative!B1226-cumulative!B1225</f>
        <v>0</v>
      </c>
      <c r="C1226" s="6">
        <f>(cumulative!C1226-cumulative!C1225)/10</f>
        <v>0</v>
      </c>
      <c r="D1226" s="6">
        <f>(cumulative!D1226-cumulative!D1225)/10</f>
        <v>0</v>
      </c>
      <c r="E1226" s="6">
        <f>(cumulative!E1226-cumulative!E1225)/10</f>
        <v>0</v>
      </c>
      <c r="F1226" s="6">
        <f>(cumulative!F1226-cumulative!F1225)/10</f>
        <v>0</v>
      </c>
      <c r="G1226" t="str">
        <f t="shared" si="38"/>
        <v/>
      </c>
      <c r="H1226" t="str">
        <f t="shared" si="39"/>
        <v/>
      </c>
    </row>
    <row r="1227" spans="1:8" x14ac:dyDescent="0.25">
      <c r="A1227" s="1">
        <v>42884</v>
      </c>
      <c r="B1227" s="6">
        <f>cumulative!B1227-cumulative!B1226</f>
        <v>0</v>
      </c>
      <c r="C1227" s="6">
        <f>(cumulative!C1227-cumulative!C1226)/10</f>
        <v>0</v>
      </c>
      <c r="D1227" s="6">
        <f>(cumulative!D1227-cumulative!D1226)/10</f>
        <v>0</v>
      </c>
      <c r="E1227" s="6">
        <f>(cumulative!E1227-cumulative!E1226)/10</f>
        <v>0</v>
      </c>
      <c r="F1227" s="6">
        <f>(cumulative!F1227-cumulative!F1226)/10</f>
        <v>0</v>
      </c>
      <c r="G1227" t="str">
        <f t="shared" si="38"/>
        <v/>
      </c>
      <c r="H1227" t="str">
        <f t="shared" si="39"/>
        <v/>
      </c>
    </row>
    <row r="1228" spans="1:8" x14ac:dyDescent="0.25">
      <c r="A1228" s="1">
        <v>42885</v>
      </c>
      <c r="B1228" s="6">
        <f>cumulative!B1228-cumulative!B1227</f>
        <v>0</v>
      </c>
      <c r="C1228" s="6">
        <f>(cumulative!C1228-cumulative!C1227)/10</f>
        <v>0</v>
      </c>
      <c r="D1228" s="6">
        <f>(cumulative!D1228-cumulative!D1227)/10</f>
        <v>0</v>
      </c>
      <c r="E1228" s="6">
        <f>(cumulative!E1228-cumulative!E1227)/10</f>
        <v>0</v>
      </c>
      <c r="F1228" s="6">
        <f>(cumulative!F1228-cumulative!F1227)/10</f>
        <v>0</v>
      </c>
      <c r="G1228" t="str">
        <f t="shared" si="38"/>
        <v/>
      </c>
      <c r="H1228" t="str">
        <f t="shared" si="39"/>
        <v/>
      </c>
    </row>
    <row r="1229" spans="1:8" x14ac:dyDescent="0.25">
      <c r="A1229" s="1">
        <v>42886</v>
      </c>
      <c r="B1229" s="6">
        <f>cumulative!B1229-cumulative!B1228</f>
        <v>0</v>
      </c>
      <c r="C1229" s="6">
        <f>(cumulative!C1229-cumulative!C1228)/10</f>
        <v>0</v>
      </c>
      <c r="D1229" s="6">
        <f>(cumulative!D1229-cumulative!D1228)/10</f>
        <v>0</v>
      </c>
      <c r="E1229" s="6">
        <f>(cumulative!E1229-cumulative!E1228)/10</f>
        <v>0</v>
      </c>
      <c r="F1229" s="6">
        <f>(cumulative!F1229-cumulative!F1228)/10</f>
        <v>0</v>
      </c>
      <c r="G1229" t="str">
        <f t="shared" si="38"/>
        <v/>
      </c>
      <c r="H1229" t="str">
        <f t="shared" si="39"/>
        <v/>
      </c>
    </row>
    <row r="1230" spans="1:8" x14ac:dyDescent="0.25">
      <c r="A1230" s="1">
        <v>42887</v>
      </c>
      <c r="B1230" s="6">
        <f>cumulative!B1230-cumulative!B1229</f>
        <v>0</v>
      </c>
      <c r="C1230" s="6">
        <f>(cumulative!C1230-cumulative!C1229)/10</f>
        <v>0</v>
      </c>
      <c r="D1230" s="6">
        <f>(cumulative!D1230-cumulative!D1229)/10</f>
        <v>0</v>
      </c>
      <c r="E1230" s="6">
        <f>(cumulative!E1230-cumulative!E1229)/10</f>
        <v>0</v>
      </c>
      <c r="F1230" s="6">
        <f>(cumulative!F1230-cumulative!F1229)/10</f>
        <v>0</v>
      </c>
      <c r="G1230" t="str">
        <f t="shared" si="38"/>
        <v/>
      </c>
      <c r="H1230" t="str">
        <f t="shared" si="39"/>
        <v/>
      </c>
    </row>
    <row r="1231" spans="1:8" x14ac:dyDescent="0.25">
      <c r="A1231" s="1">
        <v>42888</v>
      </c>
      <c r="B1231" s="6">
        <f>cumulative!B1231-cumulative!B1230</f>
        <v>0</v>
      </c>
      <c r="C1231" s="6">
        <f>(cumulative!C1231-cumulative!C1230)/10</f>
        <v>0</v>
      </c>
      <c r="D1231" s="6">
        <f>(cumulative!D1231-cumulative!D1230)/10</f>
        <v>0</v>
      </c>
      <c r="E1231" s="6">
        <f>(cumulative!E1231-cumulative!E1230)/10</f>
        <v>0</v>
      </c>
      <c r="F1231" s="6">
        <f>(cumulative!F1231-cumulative!F1230)/10</f>
        <v>0</v>
      </c>
      <c r="G1231" t="str">
        <f t="shared" si="38"/>
        <v/>
      </c>
      <c r="H1231" t="str">
        <f t="shared" si="39"/>
        <v/>
      </c>
    </row>
    <row r="1232" spans="1:8" x14ac:dyDescent="0.25">
      <c r="A1232" s="1">
        <v>42889</v>
      </c>
      <c r="B1232" s="6">
        <f>cumulative!B1232-cumulative!B1231</f>
        <v>0</v>
      </c>
      <c r="C1232" s="6">
        <f>(cumulative!C1232-cumulative!C1231)/10</f>
        <v>0</v>
      </c>
      <c r="D1232" s="6">
        <f>(cumulative!D1232-cumulative!D1231)/10</f>
        <v>0</v>
      </c>
      <c r="E1232" s="6">
        <f>(cumulative!E1232-cumulative!E1231)/10</f>
        <v>0</v>
      </c>
      <c r="F1232" s="6">
        <f>(cumulative!F1232-cumulative!F1231)/10</f>
        <v>0</v>
      </c>
      <c r="G1232" t="str">
        <f t="shared" si="38"/>
        <v/>
      </c>
      <c r="H1232" t="str">
        <f t="shared" si="39"/>
        <v/>
      </c>
    </row>
    <row r="1233" spans="1:8" x14ac:dyDescent="0.25">
      <c r="A1233" s="1">
        <v>42890</v>
      </c>
      <c r="B1233" s="6">
        <f>cumulative!B1233-cumulative!B1232</f>
        <v>0</v>
      </c>
      <c r="C1233" s="6">
        <f>(cumulative!C1233-cumulative!C1232)/10</f>
        <v>0</v>
      </c>
      <c r="D1233" s="6">
        <f>(cumulative!D1233-cumulative!D1232)/10</f>
        <v>0</v>
      </c>
      <c r="E1233" s="6">
        <f>(cumulative!E1233-cumulative!E1232)/10</f>
        <v>0</v>
      </c>
      <c r="F1233" s="6">
        <f>(cumulative!F1233-cumulative!F1232)/10</f>
        <v>0</v>
      </c>
      <c r="G1233" t="str">
        <f t="shared" si="38"/>
        <v/>
      </c>
      <c r="H1233" t="str">
        <f t="shared" si="39"/>
        <v/>
      </c>
    </row>
    <row r="1234" spans="1:8" x14ac:dyDescent="0.25">
      <c r="A1234" s="1">
        <v>42891</v>
      </c>
      <c r="B1234" s="6">
        <f>cumulative!B1234-cumulative!B1233</f>
        <v>0</v>
      </c>
      <c r="C1234" s="6">
        <f>(cumulative!C1234-cumulative!C1233)/10</f>
        <v>0</v>
      </c>
      <c r="D1234" s="6">
        <f>(cumulative!D1234-cumulative!D1233)/10</f>
        <v>0</v>
      </c>
      <c r="E1234" s="6">
        <f>(cumulative!E1234-cumulative!E1233)/10</f>
        <v>0</v>
      </c>
      <c r="F1234" s="6">
        <f>(cumulative!F1234-cumulative!F1233)/10</f>
        <v>0</v>
      </c>
      <c r="G1234" t="str">
        <f t="shared" si="38"/>
        <v/>
      </c>
      <c r="H1234" t="str">
        <f t="shared" si="39"/>
        <v/>
      </c>
    </row>
    <row r="1235" spans="1:8" x14ac:dyDescent="0.25">
      <c r="A1235" s="1">
        <v>42892</v>
      </c>
      <c r="B1235" s="6">
        <f>cumulative!B1235-cumulative!B1234</f>
        <v>0</v>
      </c>
      <c r="C1235" s="6">
        <f>(cumulative!C1235-cumulative!C1234)/10</f>
        <v>0</v>
      </c>
      <c r="D1235" s="6">
        <f>(cumulative!D1235-cumulative!D1234)/10</f>
        <v>0</v>
      </c>
      <c r="E1235" s="6">
        <f>(cumulative!E1235-cumulative!E1234)/10</f>
        <v>0</v>
      </c>
      <c r="F1235" s="6">
        <f>(cumulative!F1235-cumulative!F1234)/10</f>
        <v>0</v>
      </c>
      <c r="G1235" t="str">
        <f t="shared" si="38"/>
        <v/>
      </c>
      <c r="H1235" t="str">
        <f t="shared" si="39"/>
        <v/>
      </c>
    </row>
    <row r="1236" spans="1:8" x14ac:dyDescent="0.25">
      <c r="A1236" s="1">
        <v>42893</v>
      </c>
      <c r="B1236" s="6">
        <f>cumulative!B1236-cumulative!B1235</f>
        <v>0</v>
      </c>
      <c r="C1236" s="6">
        <f>(cumulative!C1236-cumulative!C1235)/10</f>
        <v>0</v>
      </c>
      <c r="D1236" s="6">
        <f>(cumulative!D1236-cumulative!D1235)/10</f>
        <v>0</v>
      </c>
      <c r="E1236" s="6">
        <f>(cumulative!E1236-cumulative!E1235)/10</f>
        <v>0</v>
      </c>
      <c r="F1236" s="6">
        <f>(cumulative!F1236-cumulative!F1235)/10</f>
        <v>0</v>
      </c>
      <c r="G1236" t="str">
        <f t="shared" si="38"/>
        <v/>
      </c>
      <c r="H1236" t="str">
        <f t="shared" si="39"/>
        <v/>
      </c>
    </row>
    <row r="1237" spans="1:8" x14ac:dyDescent="0.25">
      <c r="A1237" s="1">
        <v>42894</v>
      </c>
      <c r="B1237" s="6">
        <f>cumulative!B1237-cumulative!B1236</f>
        <v>0</v>
      </c>
      <c r="C1237" s="6">
        <f>(cumulative!C1237-cumulative!C1236)/10</f>
        <v>0</v>
      </c>
      <c r="D1237" s="6">
        <f>(cumulative!D1237-cumulative!D1236)/10</f>
        <v>0</v>
      </c>
      <c r="E1237" s="6">
        <f>(cumulative!E1237-cumulative!E1236)/10</f>
        <v>0</v>
      </c>
      <c r="F1237" s="6">
        <f>(cumulative!F1237-cumulative!F1236)/10</f>
        <v>0</v>
      </c>
      <c r="G1237" t="str">
        <f t="shared" si="38"/>
        <v/>
      </c>
      <c r="H1237" t="str">
        <f t="shared" si="39"/>
        <v/>
      </c>
    </row>
    <row r="1238" spans="1:8" x14ac:dyDescent="0.25">
      <c r="A1238" s="1">
        <v>42895</v>
      </c>
      <c r="B1238" s="6">
        <f>cumulative!B1238-cumulative!B1237</f>
        <v>0</v>
      </c>
      <c r="C1238" s="6">
        <f>(cumulative!C1238-cumulative!C1237)/10</f>
        <v>0</v>
      </c>
      <c r="D1238" s="6">
        <f>(cumulative!D1238-cumulative!D1237)/10</f>
        <v>0</v>
      </c>
      <c r="E1238" s="6">
        <f>(cumulative!E1238-cumulative!E1237)/10</f>
        <v>0</v>
      </c>
      <c r="F1238" s="6">
        <f>(cumulative!F1238-cumulative!F1237)/10</f>
        <v>0</v>
      </c>
      <c r="G1238" t="str">
        <f t="shared" si="38"/>
        <v/>
      </c>
      <c r="H1238" t="str">
        <f t="shared" si="39"/>
        <v/>
      </c>
    </row>
    <row r="1239" spans="1:8" x14ac:dyDescent="0.25">
      <c r="A1239" s="1">
        <v>42896</v>
      </c>
      <c r="B1239" s="6">
        <f>cumulative!B1239-cumulative!B1238</f>
        <v>0</v>
      </c>
      <c r="C1239" s="6">
        <f>(cumulative!C1239-cumulative!C1238)/10</f>
        <v>0</v>
      </c>
      <c r="D1239" s="6">
        <f>(cumulative!D1239-cumulative!D1238)/10</f>
        <v>0</v>
      </c>
      <c r="E1239" s="6">
        <f>(cumulative!E1239-cumulative!E1238)/10</f>
        <v>0</v>
      </c>
      <c r="F1239" s="6">
        <f>(cumulative!F1239-cumulative!F1238)/10</f>
        <v>0</v>
      </c>
      <c r="G1239" t="str">
        <f t="shared" si="38"/>
        <v/>
      </c>
      <c r="H1239" t="str">
        <f t="shared" si="39"/>
        <v/>
      </c>
    </row>
    <row r="1240" spans="1:8" x14ac:dyDescent="0.25">
      <c r="A1240" s="1">
        <v>42897</v>
      </c>
      <c r="B1240" s="6">
        <f>cumulative!B1240-cumulative!B1239</f>
        <v>0</v>
      </c>
      <c r="C1240" s="6">
        <f>(cumulative!C1240-cumulative!C1239)/10</f>
        <v>0</v>
      </c>
      <c r="D1240" s="6">
        <f>(cumulative!D1240-cumulative!D1239)/10</f>
        <v>0</v>
      </c>
      <c r="E1240" s="6">
        <f>(cumulative!E1240-cumulative!E1239)/10</f>
        <v>0</v>
      </c>
      <c r="F1240" s="6">
        <f>(cumulative!F1240-cumulative!F1239)/10</f>
        <v>0</v>
      </c>
      <c r="G1240" t="str">
        <f t="shared" si="38"/>
        <v/>
      </c>
      <c r="H1240" t="str">
        <f t="shared" si="39"/>
        <v/>
      </c>
    </row>
    <row r="1241" spans="1:8" x14ac:dyDescent="0.25">
      <c r="A1241" s="1">
        <v>42898</v>
      </c>
      <c r="B1241" s="6">
        <f>cumulative!B1241-cumulative!B1240</f>
        <v>0</v>
      </c>
      <c r="C1241" s="6">
        <f>(cumulative!C1241-cumulative!C1240)/10</f>
        <v>0</v>
      </c>
      <c r="D1241" s="6">
        <f>(cumulative!D1241-cumulative!D1240)/10</f>
        <v>0</v>
      </c>
      <c r="E1241" s="6">
        <f>(cumulative!E1241-cumulative!E1240)/10</f>
        <v>0</v>
      </c>
      <c r="F1241" s="6">
        <f>(cumulative!F1241-cumulative!F1240)/10</f>
        <v>0</v>
      </c>
      <c r="G1241" t="str">
        <f t="shared" si="38"/>
        <v/>
      </c>
      <c r="H1241" t="str">
        <f t="shared" si="39"/>
        <v/>
      </c>
    </row>
    <row r="1242" spans="1:8" x14ac:dyDescent="0.25">
      <c r="A1242" s="1">
        <v>42899</v>
      </c>
      <c r="B1242" s="6">
        <f>cumulative!B1242-cumulative!B1241</f>
        <v>0</v>
      </c>
      <c r="C1242" s="6">
        <f>(cumulative!C1242-cumulative!C1241)/10</f>
        <v>0</v>
      </c>
      <c r="D1242" s="6">
        <f>(cumulative!D1242-cumulative!D1241)/10</f>
        <v>0</v>
      </c>
      <c r="E1242" s="6">
        <f>(cumulative!E1242-cumulative!E1241)/10</f>
        <v>0</v>
      </c>
      <c r="F1242" s="6">
        <f>(cumulative!F1242-cumulative!F1241)/10</f>
        <v>0</v>
      </c>
      <c r="G1242" t="str">
        <f t="shared" si="38"/>
        <v/>
      </c>
      <c r="H1242" t="str">
        <f t="shared" si="39"/>
        <v/>
      </c>
    </row>
    <row r="1243" spans="1:8" x14ac:dyDescent="0.25">
      <c r="A1243" s="1">
        <v>42900</v>
      </c>
      <c r="B1243" s="6">
        <f>cumulative!B1243-cumulative!B1242</f>
        <v>0</v>
      </c>
      <c r="C1243" s="6">
        <f>(cumulative!C1243-cumulative!C1242)/10</f>
        <v>0</v>
      </c>
      <c r="D1243" s="6">
        <f>(cumulative!D1243-cumulative!D1242)/10</f>
        <v>0</v>
      </c>
      <c r="E1243" s="6">
        <f>(cumulative!E1243-cumulative!E1242)/10</f>
        <v>0</v>
      </c>
      <c r="F1243" s="6">
        <f>(cumulative!F1243-cumulative!F1242)/10</f>
        <v>0</v>
      </c>
      <c r="G1243" t="str">
        <f t="shared" si="38"/>
        <v/>
      </c>
      <c r="H1243" t="str">
        <f t="shared" si="39"/>
        <v/>
      </c>
    </row>
    <row r="1244" spans="1:8" x14ac:dyDescent="0.25">
      <c r="A1244" s="1">
        <v>42901</v>
      </c>
      <c r="B1244" s="6">
        <f>cumulative!B1244-cumulative!B1243</f>
        <v>0</v>
      </c>
      <c r="C1244" s="6">
        <f>(cumulative!C1244-cumulative!C1243)/10</f>
        <v>0</v>
      </c>
      <c r="D1244" s="6">
        <f>(cumulative!D1244-cumulative!D1243)/10</f>
        <v>0</v>
      </c>
      <c r="E1244" s="6">
        <f>(cumulative!E1244-cumulative!E1243)/10</f>
        <v>0</v>
      </c>
      <c r="F1244" s="6">
        <f>(cumulative!F1244-cumulative!F1243)/10</f>
        <v>0</v>
      </c>
      <c r="G1244" t="str">
        <f t="shared" si="38"/>
        <v/>
      </c>
      <c r="H1244" t="str">
        <f t="shared" si="39"/>
        <v/>
      </c>
    </row>
    <row r="1245" spans="1:8" x14ac:dyDescent="0.25">
      <c r="A1245" s="1">
        <v>42902</v>
      </c>
      <c r="B1245" s="6">
        <f>cumulative!B1245-cumulative!B1244</f>
        <v>0</v>
      </c>
      <c r="C1245" s="6">
        <f>(cumulative!C1245-cumulative!C1244)/10</f>
        <v>0</v>
      </c>
      <c r="D1245" s="6">
        <f>(cumulative!D1245-cumulative!D1244)/10</f>
        <v>0</v>
      </c>
      <c r="E1245" s="6">
        <f>(cumulative!E1245-cumulative!E1244)/10</f>
        <v>0</v>
      </c>
      <c r="F1245" s="6">
        <f>(cumulative!F1245-cumulative!F1244)/10</f>
        <v>0</v>
      </c>
      <c r="G1245" t="str">
        <f t="shared" si="38"/>
        <v/>
      </c>
      <c r="H1245" t="str">
        <f t="shared" si="39"/>
        <v/>
      </c>
    </row>
    <row r="1246" spans="1:8" x14ac:dyDescent="0.25">
      <c r="A1246" s="1">
        <v>42903</v>
      </c>
      <c r="B1246" s="6">
        <f>cumulative!B1246-cumulative!B1245</f>
        <v>0</v>
      </c>
      <c r="C1246" s="6">
        <f>(cumulative!C1246-cumulative!C1245)/10</f>
        <v>0</v>
      </c>
      <c r="D1246" s="6">
        <f>(cumulative!D1246-cumulative!D1245)/10</f>
        <v>0</v>
      </c>
      <c r="E1246" s="6">
        <f>(cumulative!E1246-cumulative!E1245)/10</f>
        <v>0</v>
      </c>
      <c r="F1246" s="6">
        <f>(cumulative!F1246-cumulative!F1245)/10</f>
        <v>0</v>
      </c>
      <c r="G1246" t="str">
        <f t="shared" si="38"/>
        <v/>
      </c>
      <c r="H1246" t="str">
        <f t="shared" si="39"/>
        <v/>
      </c>
    </row>
    <row r="1247" spans="1:8" x14ac:dyDescent="0.25">
      <c r="A1247" s="1">
        <v>42904</v>
      </c>
      <c r="B1247" s="6">
        <f>cumulative!B1247-cumulative!B1246</f>
        <v>0</v>
      </c>
      <c r="C1247" s="6">
        <f>(cumulative!C1247-cumulative!C1246)/10</f>
        <v>0</v>
      </c>
      <c r="D1247" s="6">
        <f>(cumulative!D1247-cumulative!D1246)/10</f>
        <v>0</v>
      </c>
      <c r="E1247" s="6">
        <f>(cumulative!E1247-cumulative!E1246)/10</f>
        <v>0</v>
      </c>
      <c r="F1247" s="6">
        <f>(cumulative!F1247-cumulative!F1246)/10</f>
        <v>0</v>
      </c>
      <c r="G1247" t="str">
        <f t="shared" si="38"/>
        <v/>
      </c>
      <c r="H1247" t="str">
        <f t="shared" si="39"/>
        <v/>
      </c>
    </row>
    <row r="1248" spans="1:8" x14ac:dyDescent="0.25">
      <c r="A1248" s="1">
        <v>42905</v>
      </c>
      <c r="B1248" s="6">
        <f>cumulative!B1248-cumulative!B1247</f>
        <v>0</v>
      </c>
      <c r="C1248" s="6">
        <f>(cumulative!C1248-cumulative!C1247)/10</f>
        <v>0</v>
      </c>
      <c r="D1248" s="6">
        <f>(cumulative!D1248-cumulative!D1247)/10</f>
        <v>0</v>
      </c>
      <c r="E1248" s="6">
        <f>(cumulative!E1248-cumulative!E1247)/10</f>
        <v>0</v>
      </c>
      <c r="F1248" s="6">
        <f>(cumulative!F1248-cumulative!F1247)/10</f>
        <v>0</v>
      </c>
      <c r="G1248" t="str">
        <f t="shared" si="38"/>
        <v/>
      </c>
      <c r="H1248" t="str">
        <f t="shared" si="39"/>
        <v/>
      </c>
    </row>
    <row r="1249" spans="1:8" x14ac:dyDescent="0.25">
      <c r="A1249" s="1">
        <v>42906</v>
      </c>
      <c r="B1249" s="6">
        <f>cumulative!B1249-cumulative!B1248</f>
        <v>0</v>
      </c>
      <c r="C1249" s="6">
        <f>(cumulative!C1249-cumulative!C1248)/10</f>
        <v>0</v>
      </c>
      <c r="D1249" s="6">
        <f>(cumulative!D1249-cumulative!D1248)/10</f>
        <v>0</v>
      </c>
      <c r="E1249" s="6">
        <f>(cumulative!E1249-cumulative!E1248)/10</f>
        <v>0</v>
      </c>
      <c r="F1249" s="6">
        <f>(cumulative!F1249-cumulative!F1248)/10</f>
        <v>0</v>
      </c>
      <c r="G1249" t="str">
        <f t="shared" si="38"/>
        <v/>
      </c>
      <c r="H1249" t="str">
        <f t="shared" si="39"/>
        <v/>
      </c>
    </row>
    <row r="1250" spans="1:8" x14ac:dyDescent="0.25">
      <c r="A1250" s="1">
        <v>42907</v>
      </c>
      <c r="B1250" s="6">
        <f>cumulative!B1250-cumulative!B1249</f>
        <v>0</v>
      </c>
      <c r="C1250" s="6">
        <f>(cumulative!C1250-cumulative!C1249)/10</f>
        <v>0</v>
      </c>
      <c r="D1250" s="6">
        <f>(cumulative!D1250-cumulative!D1249)/10</f>
        <v>0</v>
      </c>
      <c r="E1250" s="6">
        <f>(cumulative!E1250-cumulative!E1249)/10</f>
        <v>0</v>
      </c>
      <c r="F1250" s="6">
        <f>(cumulative!F1250-cumulative!F1249)/10</f>
        <v>0</v>
      </c>
      <c r="G1250" t="str">
        <f t="shared" si="38"/>
        <v/>
      </c>
      <c r="H1250" t="str">
        <f t="shared" si="39"/>
        <v/>
      </c>
    </row>
    <row r="1251" spans="1:8" x14ac:dyDescent="0.25">
      <c r="A1251" s="1">
        <v>42908</v>
      </c>
      <c r="B1251" s="6">
        <f>cumulative!B1251-cumulative!B1250</f>
        <v>0</v>
      </c>
      <c r="C1251" s="6">
        <f>(cumulative!C1251-cumulative!C1250)/10</f>
        <v>0</v>
      </c>
      <c r="D1251" s="6">
        <f>(cumulative!D1251-cumulative!D1250)/10</f>
        <v>0</v>
      </c>
      <c r="E1251" s="6">
        <f>(cumulative!E1251-cumulative!E1250)/10</f>
        <v>0</v>
      </c>
      <c r="F1251" s="6">
        <f>(cumulative!F1251-cumulative!F1250)/10</f>
        <v>0</v>
      </c>
      <c r="G1251" t="str">
        <f t="shared" si="38"/>
        <v/>
      </c>
      <c r="H1251" t="str">
        <f t="shared" si="39"/>
        <v/>
      </c>
    </row>
    <row r="1252" spans="1:8" x14ac:dyDescent="0.25">
      <c r="A1252" s="1">
        <v>42909</v>
      </c>
      <c r="B1252" s="6">
        <f>cumulative!B1252-cumulative!B1251</f>
        <v>0</v>
      </c>
      <c r="C1252" s="6">
        <f>(cumulative!C1252-cumulative!C1251)/10</f>
        <v>0</v>
      </c>
      <c r="D1252" s="6">
        <f>(cumulative!D1252-cumulative!D1251)/10</f>
        <v>0</v>
      </c>
      <c r="E1252" s="6">
        <f>(cumulative!E1252-cumulative!E1251)/10</f>
        <v>0</v>
      </c>
      <c r="F1252" s="6">
        <f>(cumulative!F1252-cumulative!F1251)/10</f>
        <v>0</v>
      </c>
      <c r="G1252" t="str">
        <f t="shared" si="38"/>
        <v/>
      </c>
      <c r="H1252" t="str">
        <f t="shared" si="39"/>
        <v/>
      </c>
    </row>
    <row r="1253" spans="1:8" x14ac:dyDescent="0.25">
      <c r="A1253" s="1">
        <v>42910</v>
      </c>
      <c r="B1253" s="6">
        <f>cumulative!B1253-cumulative!B1252</f>
        <v>0</v>
      </c>
      <c r="C1253" s="6">
        <f>(cumulative!C1253-cumulative!C1252)/10</f>
        <v>0</v>
      </c>
      <c r="D1253" s="6">
        <f>(cumulative!D1253-cumulative!D1252)/10</f>
        <v>0</v>
      </c>
      <c r="E1253" s="6">
        <f>(cumulative!E1253-cumulative!E1252)/10</f>
        <v>0</v>
      </c>
      <c r="F1253" s="6">
        <f>(cumulative!F1253-cumulative!F1252)/10</f>
        <v>0</v>
      </c>
      <c r="G1253" t="str">
        <f t="shared" si="38"/>
        <v/>
      </c>
      <c r="H1253" t="str">
        <f t="shared" si="39"/>
        <v/>
      </c>
    </row>
    <row r="1254" spans="1:8" x14ac:dyDescent="0.25">
      <c r="A1254" s="1">
        <v>42911</v>
      </c>
      <c r="B1254" s="6">
        <f>cumulative!B1254-cumulative!B1253</f>
        <v>0</v>
      </c>
      <c r="C1254" s="6">
        <f>(cumulative!C1254-cumulative!C1253)/10</f>
        <v>0</v>
      </c>
      <c r="D1254" s="6">
        <f>(cumulative!D1254-cumulative!D1253)/10</f>
        <v>0</v>
      </c>
      <c r="E1254" s="6">
        <f>(cumulative!E1254-cumulative!E1253)/10</f>
        <v>0</v>
      </c>
      <c r="F1254" s="6">
        <f>(cumulative!F1254-cumulative!F1253)/10</f>
        <v>0</v>
      </c>
      <c r="G1254" t="str">
        <f t="shared" si="38"/>
        <v/>
      </c>
      <c r="H1254" t="str">
        <f t="shared" si="39"/>
        <v/>
      </c>
    </row>
    <row r="1255" spans="1:8" x14ac:dyDescent="0.25">
      <c r="A1255" s="1">
        <v>42912</v>
      </c>
      <c r="B1255" s="6">
        <f>cumulative!B1255-cumulative!B1254</f>
        <v>0</v>
      </c>
      <c r="C1255" s="6">
        <f>(cumulative!C1255-cumulative!C1254)/10</f>
        <v>0</v>
      </c>
      <c r="D1255" s="6">
        <f>(cumulative!D1255-cumulative!D1254)/10</f>
        <v>0</v>
      </c>
      <c r="E1255" s="6">
        <f>(cumulative!E1255-cumulative!E1254)/10</f>
        <v>0</v>
      </c>
      <c r="F1255" s="6">
        <f>(cumulative!F1255-cumulative!F1254)/10</f>
        <v>0</v>
      </c>
      <c r="G1255" t="str">
        <f t="shared" si="38"/>
        <v/>
      </c>
      <c r="H1255" t="str">
        <f t="shared" si="39"/>
        <v/>
      </c>
    </row>
    <row r="1256" spans="1:8" x14ac:dyDescent="0.25">
      <c r="A1256" s="1">
        <v>42913</v>
      </c>
      <c r="B1256" s="6">
        <f>cumulative!B1256-cumulative!B1255</f>
        <v>0</v>
      </c>
      <c r="C1256" s="6">
        <f>(cumulative!C1256-cumulative!C1255)/10</f>
        <v>0</v>
      </c>
      <c r="D1256" s="6">
        <f>(cumulative!D1256-cumulative!D1255)/10</f>
        <v>0</v>
      </c>
      <c r="E1256" s="6">
        <f>(cumulative!E1256-cumulative!E1255)/10</f>
        <v>0</v>
      </c>
      <c r="F1256" s="6">
        <f>(cumulative!F1256-cumulative!F1255)/10</f>
        <v>0</v>
      </c>
      <c r="G1256" t="str">
        <f t="shared" si="38"/>
        <v/>
      </c>
      <c r="H1256" t="str">
        <f t="shared" si="39"/>
        <v/>
      </c>
    </row>
    <row r="1257" spans="1:8" x14ac:dyDescent="0.25">
      <c r="A1257" s="1">
        <v>42914</v>
      </c>
      <c r="B1257" s="6">
        <f>cumulative!B1257-cumulative!B1256</f>
        <v>0</v>
      </c>
      <c r="C1257" s="6">
        <f>(cumulative!C1257-cumulative!C1256)/10</f>
        <v>0</v>
      </c>
      <c r="D1257" s="6">
        <f>(cumulative!D1257-cumulative!D1256)/10</f>
        <v>0</v>
      </c>
      <c r="E1257" s="6">
        <f>(cumulative!E1257-cumulative!E1256)/10</f>
        <v>0</v>
      </c>
      <c r="F1257" s="6">
        <f>(cumulative!F1257-cumulative!F1256)/10</f>
        <v>0</v>
      </c>
      <c r="G1257" t="str">
        <f t="shared" si="38"/>
        <v/>
      </c>
      <c r="H1257" t="str">
        <f t="shared" si="39"/>
        <v/>
      </c>
    </row>
    <row r="1258" spans="1:8" x14ac:dyDescent="0.25">
      <c r="A1258" s="1">
        <v>42915</v>
      </c>
      <c r="B1258" s="6">
        <f>cumulative!B1258-cumulative!B1257</f>
        <v>0</v>
      </c>
      <c r="C1258" s="6">
        <f>(cumulative!C1258-cumulative!C1257)/10</f>
        <v>0</v>
      </c>
      <c r="D1258" s="6">
        <f>(cumulative!D1258-cumulative!D1257)/10</f>
        <v>0</v>
      </c>
      <c r="E1258" s="6">
        <f>(cumulative!E1258-cumulative!E1257)/10</f>
        <v>0</v>
      </c>
      <c r="F1258" s="6">
        <f>(cumulative!F1258-cumulative!F1257)/10</f>
        <v>0</v>
      </c>
      <c r="G1258" t="str">
        <f t="shared" si="38"/>
        <v/>
      </c>
      <c r="H1258" t="str">
        <f t="shared" si="39"/>
        <v/>
      </c>
    </row>
    <row r="1259" spans="1:8" x14ac:dyDescent="0.25">
      <c r="A1259" s="1">
        <v>42916</v>
      </c>
      <c r="B1259" s="6">
        <f>cumulative!B1259-cumulative!B1258</f>
        <v>0</v>
      </c>
      <c r="C1259" s="6">
        <f>(cumulative!C1259-cumulative!C1258)/10</f>
        <v>0</v>
      </c>
      <c r="D1259" s="6">
        <f>(cumulative!D1259-cumulative!D1258)/10</f>
        <v>0</v>
      </c>
      <c r="E1259" s="6">
        <f>(cumulative!E1259-cumulative!E1258)/10</f>
        <v>0</v>
      </c>
      <c r="F1259" s="6">
        <f>(cumulative!F1259-cumulative!F1258)/10</f>
        <v>0</v>
      </c>
      <c r="G1259" t="str">
        <f t="shared" si="38"/>
        <v/>
      </c>
      <c r="H1259" t="str">
        <f t="shared" si="39"/>
        <v/>
      </c>
    </row>
    <row r="1260" spans="1:8" x14ac:dyDescent="0.25">
      <c r="A1260" s="1">
        <v>42917</v>
      </c>
      <c r="B1260" s="6">
        <f>cumulative!B1260-cumulative!B1259</f>
        <v>0</v>
      </c>
      <c r="C1260" s="6">
        <f>(cumulative!C1260-cumulative!C1259)/10</f>
        <v>0</v>
      </c>
      <c r="D1260" s="6">
        <f>(cumulative!D1260-cumulative!D1259)/10</f>
        <v>0</v>
      </c>
      <c r="E1260" s="6">
        <f>(cumulative!E1260-cumulative!E1259)/10</f>
        <v>0</v>
      </c>
      <c r="F1260" s="6">
        <f>(cumulative!F1260-cumulative!F1259)/10</f>
        <v>0</v>
      </c>
      <c r="G1260" t="str">
        <f t="shared" si="38"/>
        <v/>
      </c>
      <c r="H1260" t="str">
        <f t="shared" si="39"/>
        <v/>
      </c>
    </row>
    <row r="1261" spans="1:8" x14ac:dyDescent="0.25">
      <c r="A1261" s="1">
        <v>42918</v>
      </c>
      <c r="B1261" s="6">
        <f>cumulative!B1261-cumulative!B1260</f>
        <v>0</v>
      </c>
      <c r="C1261" s="6">
        <f>(cumulative!C1261-cumulative!C1260)/10</f>
        <v>0</v>
      </c>
      <c r="D1261" s="6">
        <f>(cumulative!D1261-cumulative!D1260)/10</f>
        <v>0</v>
      </c>
      <c r="E1261" s="6">
        <f>(cumulative!E1261-cumulative!E1260)/10</f>
        <v>0</v>
      </c>
      <c r="F1261" s="6">
        <f>(cumulative!F1261-cumulative!F1260)/10</f>
        <v>0</v>
      </c>
      <c r="G1261" t="str">
        <f t="shared" si="38"/>
        <v/>
      </c>
      <c r="H1261" t="str">
        <f t="shared" si="39"/>
        <v/>
      </c>
    </row>
    <row r="1262" spans="1:8" x14ac:dyDescent="0.25">
      <c r="A1262" s="1">
        <v>42919</v>
      </c>
      <c r="B1262" s="6">
        <f>cumulative!B1262-cumulative!B1261</f>
        <v>0</v>
      </c>
      <c r="C1262" s="6">
        <f>(cumulative!C1262-cumulative!C1261)/10</f>
        <v>0</v>
      </c>
      <c r="D1262" s="6">
        <f>(cumulative!D1262-cumulative!D1261)/10</f>
        <v>0</v>
      </c>
      <c r="E1262" s="6">
        <f>(cumulative!E1262-cumulative!E1261)/10</f>
        <v>0</v>
      </c>
      <c r="F1262" s="6">
        <f>(cumulative!F1262-cumulative!F1261)/10</f>
        <v>0</v>
      </c>
      <c r="G1262" t="str">
        <f t="shared" si="38"/>
        <v/>
      </c>
      <c r="H1262" t="str">
        <f t="shared" si="39"/>
        <v/>
      </c>
    </row>
    <row r="1263" spans="1:8" x14ac:dyDescent="0.25">
      <c r="A1263" s="1">
        <v>42920</v>
      </c>
      <c r="B1263" s="6">
        <f>cumulative!B1263-cumulative!B1262</f>
        <v>0</v>
      </c>
      <c r="C1263" s="6">
        <f>(cumulative!C1263-cumulative!C1262)/10</f>
        <v>0</v>
      </c>
      <c r="D1263" s="6">
        <f>(cumulative!D1263-cumulative!D1262)/10</f>
        <v>0</v>
      </c>
      <c r="E1263" s="6">
        <f>(cumulative!E1263-cumulative!E1262)/10</f>
        <v>0</v>
      </c>
      <c r="F1263" s="6">
        <f>(cumulative!F1263-cumulative!F1262)/10</f>
        <v>0</v>
      </c>
      <c r="G1263" t="str">
        <f t="shared" si="38"/>
        <v/>
      </c>
      <c r="H1263" t="str">
        <f t="shared" si="39"/>
        <v/>
      </c>
    </row>
    <row r="1264" spans="1:8" x14ac:dyDescent="0.25">
      <c r="A1264" s="1">
        <v>42921</v>
      </c>
      <c r="B1264" s="6">
        <f>cumulative!B1264-cumulative!B1263</f>
        <v>0</v>
      </c>
      <c r="C1264" s="6">
        <f>(cumulative!C1264-cumulative!C1263)/10</f>
        <v>0</v>
      </c>
      <c r="D1264" s="6">
        <f>(cumulative!D1264-cumulative!D1263)/10</f>
        <v>0</v>
      </c>
      <c r="E1264" s="6">
        <f>(cumulative!E1264-cumulative!E1263)/10</f>
        <v>0</v>
      </c>
      <c r="F1264" s="6">
        <f>(cumulative!F1264-cumulative!F1263)/10</f>
        <v>0</v>
      </c>
      <c r="G1264" t="str">
        <f t="shared" si="38"/>
        <v/>
      </c>
      <c r="H1264" t="str">
        <f t="shared" si="39"/>
        <v/>
      </c>
    </row>
    <row r="1265" spans="1:8" x14ac:dyDescent="0.25">
      <c r="A1265" s="1">
        <v>42922</v>
      </c>
      <c r="B1265" s="6">
        <f>cumulative!B1265-cumulative!B1264</f>
        <v>0</v>
      </c>
      <c r="C1265" s="6">
        <f>(cumulative!C1265-cumulative!C1264)/10</f>
        <v>0</v>
      </c>
      <c r="D1265" s="6">
        <f>(cumulative!D1265-cumulative!D1264)/10</f>
        <v>0</v>
      </c>
      <c r="E1265" s="6">
        <f>(cumulative!E1265-cumulative!E1264)/10</f>
        <v>0</v>
      </c>
      <c r="F1265" s="6">
        <f>(cumulative!F1265-cumulative!F1264)/10</f>
        <v>0</v>
      </c>
      <c r="G1265" t="str">
        <f t="shared" si="38"/>
        <v/>
      </c>
      <c r="H1265" t="str">
        <f t="shared" si="39"/>
        <v/>
      </c>
    </row>
    <row r="1266" spans="1:8" x14ac:dyDescent="0.25">
      <c r="A1266" s="1">
        <v>42923</v>
      </c>
      <c r="B1266" s="6">
        <f>cumulative!B1266-cumulative!B1265</f>
        <v>0</v>
      </c>
      <c r="C1266" s="6">
        <f>(cumulative!C1266-cumulative!C1265)/10</f>
        <v>0</v>
      </c>
      <c r="D1266" s="6">
        <f>(cumulative!D1266-cumulative!D1265)/10</f>
        <v>0</v>
      </c>
      <c r="E1266" s="6">
        <f>(cumulative!E1266-cumulative!E1265)/10</f>
        <v>0</v>
      </c>
      <c r="F1266" s="6">
        <f>(cumulative!F1266-cumulative!F1265)/10</f>
        <v>0</v>
      </c>
      <c r="G1266" t="str">
        <f t="shared" si="38"/>
        <v/>
      </c>
      <c r="H1266" t="str">
        <f t="shared" si="39"/>
        <v/>
      </c>
    </row>
    <row r="1267" spans="1:8" x14ac:dyDescent="0.25">
      <c r="A1267" s="1">
        <v>42924</v>
      </c>
      <c r="B1267" s="6">
        <f>cumulative!B1267-cumulative!B1266</f>
        <v>0</v>
      </c>
      <c r="C1267" s="6">
        <f>(cumulative!C1267-cumulative!C1266)/10</f>
        <v>0</v>
      </c>
      <c r="D1267" s="6">
        <f>(cumulative!D1267-cumulative!D1266)/10</f>
        <v>0</v>
      </c>
      <c r="E1267" s="6">
        <f>(cumulative!E1267-cumulative!E1266)/10</f>
        <v>0</v>
      </c>
      <c r="F1267" s="6">
        <f>(cumulative!F1267-cumulative!F1266)/10</f>
        <v>0</v>
      </c>
      <c r="G1267" t="str">
        <f t="shared" si="38"/>
        <v/>
      </c>
      <c r="H1267" t="str">
        <f t="shared" si="39"/>
        <v/>
      </c>
    </row>
    <row r="1268" spans="1:8" x14ac:dyDescent="0.25">
      <c r="A1268" s="1">
        <v>42925</v>
      </c>
      <c r="B1268" s="6">
        <f>cumulative!B1268-cumulative!B1267</f>
        <v>0</v>
      </c>
      <c r="C1268" s="6">
        <f>(cumulative!C1268-cumulative!C1267)/10</f>
        <v>0</v>
      </c>
      <c r="D1268" s="6">
        <f>(cumulative!D1268-cumulative!D1267)/10</f>
        <v>0</v>
      </c>
      <c r="E1268" s="6">
        <f>(cumulative!E1268-cumulative!E1267)/10</f>
        <v>0</v>
      </c>
      <c r="F1268" s="6">
        <f>(cumulative!F1268-cumulative!F1267)/10</f>
        <v>0</v>
      </c>
      <c r="G1268" t="str">
        <f t="shared" si="38"/>
        <v/>
      </c>
      <c r="H1268" t="str">
        <f t="shared" si="39"/>
        <v/>
      </c>
    </row>
    <row r="1269" spans="1:8" x14ac:dyDescent="0.25">
      <c r="A1269" s="1">
        <v>42926</v>
      </c>
      <c r="B1269" s="6">
        <f>cumulative!B1269-cumulative!B1268</f>
        <v>0</v>
      </c>
      <c r="C1269" s="6">
        <f>(cumulative!C1269-cumulative!C1268)/10</f>
        <v>0</v>
      </c>
      <c r="D1269" s="6">
        <f>(cumulative!D1269-cumulative!D1268)/10</f>
        <v>0</v>
      </c>
      <c r="E1269" s="6">
        <f>(cumulative!E1269-cumulative!E1268)/10</f>
        <v>0</v>
      </c>
      <c r="F1269" s="6">
        <f>(cumulative!F1269-cumulative!F1268)/10</f>
        <v>0</v>
      </c>
      <c r="G1269" t="str">
        <f t="shared" si="38"/>
        <v/>
      </c>
      <c r="H1269" t="str">
        <f t="shared" si="39"/>
        <v/>
      </c>
    </row>
    <row r="1270" spans="1:8" x14ac:dyDescent="0.25">
      <c r="A1270" s="1">
        <v>42927</v>
      </c>
      <c r="B1270" s="6">
        <f>cumulative!B1270-cumulative!B1269</f>
        <v>0</v>
      </c>
      <c r="C1270" s="6">
        <f>(cumulative!C1270-cumulative!C1269)/10</f>
        <v>0</v>
      </c>
      <c r="D1270" s="6">
        <f>(cumulative!D1270-cumulative!D1269)/10</f>
        <v>0</v>
      </c>
      <c r="E1270" s="6">
        <f>(cumulative!E1270-cumulative!E1269)/10</f>
        <v>0</v>
      </c>
      <c r="F1270" s="6">
        <f>(cumulative!F1270-cumulative!F1269)/10</f>
        <v>0</v>
      </c>
      <c r="G1270" t="str">
        <f t="shared" si="38"/>
        <v/>
      </c>
      <c r="H1270" t="str">
        <f t="shared" si="39"/>
        <v/>
      </c>
    </row>
    <row r="1271" spans="1:8" x14ac:dyDescent="0.25">
      <c r="A1271" s="1">
        <v>42928</v>
      </c>
      <c r="B1271" s="6">
        <f>cumulative!B1271-cumulative!B1270</f>
        <v>0</v>
      </c>
      <c r="C1271" s="6">
        <f>(cumulative!C1271-cumulative!C1270)/10</f>
        <v>0</v>
      </c>
      <c r="D1271" s="6">
        <f>(cumulative!D1271-cumulative!D1270)/10</f>
        <v>0</v>
      </c>
      <c r="E1271" s="6">
        <f>(cumulative!E1271-cumulative!E1270)/10</f>
        <v>0</v>
      </c>
      <c r="F1271" s="6">
        <f>(cumulative!F1271-cumulative!F1270)/10</f>
        <v>0</v>
      </c>
      <c r="G1271" t="str">
        <f t="shared" si="38"/>
        <v/>
      </c>
      <c r="H1271" t="str">
        <f t="shared" si="39"/>
        <v/>
      </c>
    </row>
    <row r="1272" spans="1:8" x14ac:dyDescent="0.25">
      <c r="A1272" s="1">
        <v>42929</v>
      </c>
      <c r="B1272" s="6">
        <f>cumulative!B1272-cumulative!B1271</f>
        <v>0</v>
      </c>
      <c r="C1272" s="6">
        <f>(cumulative!C1272-cumulative!C1271)/10</f>
        <v>0</v>
      </c>
      <c r="D1272" s="6">
        <f>(cumulative!D1272-cumulative!D1271)/10</f>
        <v>0</v>
      </c>
      <c r="E1272" s="6">
        <f>(cumulative!E1272-cumulative!E1271)/10</f>
        <v>0</v>
      </c>
      <c r="F1272" s="6">
        <f>(cumulative!F1272-cumulative!F1271)/10</f>
        <v>0</v>
      </c>
      <c r="G1272" t="str">
        <f t="shared" si="38"/>
        <v/>
      </c>
      <c r="H1272" t="str">
        <f t="shared" si="39"/>
        <v/>
      </c>
    </row>
    <row r="1273" spans="1:8" x14ac:dyDescent="0.25">
      <c r="A1273" s="1">
        <v>42930</v>
      </c>
      <c r="B1273" s="6">
        <f>cumulative!B1273-cumulative!B1272</f>
        <v>0</v>
      </c>
      <c r="C1273" s="6">
        <f>(cumulative!C1273-cumulative!C1272)/10</f>
        <v>0</v>
      </c>
      <c r="D1273" s="6">
        <f>(cumulative!D1273-cumulative!D1272)/10</f>
        <v>0</v>
      </c>
      <c r="E1273" s="6">
        <f>(cumulative!E1273-cumulative!E1272)/10</f>
        <v>0</v>
      </c>
      <c r="F1273" s="6">
        <f>(cumulative!F1273-cumulative!F1272)/10</f>
        <v>0</v>
      </c>
      <c r="G1273" t="str">
        <f t="shared" si="38"/>
        <v/>
      </c>
      <c r="H1273" t="str">
        <f t="shared" si="39"/>
        <v/>
      </c>
    </row>
    <row r="1274" spans="1:8" x14ac:dyDescent="0.25">
      <c r="A1274" s="1">
        <v>42931</v>
      </c>
      <c r="B1274" s="6">
        <f>cumulative!B1274-cumulative!B1273</f>
        <v>0</v>
      </c>
      <c r="C1274" s="6">
        <f>(cumulative!C1274-cumulative!C1273)/10</f>
        <v>0</v>
      </c>
      <c r="D1274" s="6">
        <f>(cumulative!D1274-cumulative!D1273)/10</f>
        <v>0</v>
      </c>
      <c r="E1274" s="6">
        <f>(cumulative!E1274-cumulative!E1273)/10</f>
        <v>0</v>
      </c>
      <c r="F1274" s="6">
        <f>(cumulative!F1274-cumulative!F1273)/10</f>
        <v>0</v>
      </c>
      <c r="G1274" t="str">
        <f t="shared" si="38"/>
        <v/>
      </c>
      <c r="H1274" t="str">
        <f t="shared" si="39"/>
        <v/>
      </c>
    </row>
    <row r="1275" spans="1:8" x14ac:dyDescent="0.25">
      <c r="A1275" s="1">
        <v>42932</v>
      </c>
      <c r="B1275" s="6">
        <f>cumulative!B1275-cumulative!B1274</f>
        <v>0</v>
      </c>
      <c r="C1275" s="6">
        <f>(cumulative!C1275-cumulative!C1274)/10</f>
        <v>0</v>
      </c>
      <c r="D1275" s="6">
        <f>(cumulative!D1275-cumulative!D1274)/10</f>
        <v>0</v>
      </c>
      <c r="E1275" s="6">
        <f>(cumulative!E1275-cumulative!E1274)/10</f>
        <v>0</v>
      </c>
      <c r="F1275" s="6">
        <f>(cumulative!F1275-cumulative!F1274)/10</f>
        <v>0</v>
      </c>
      <c r="G1275" t="str">
        <f t="shared" si="38"/>
        <v/>
      </c>
      <c r="H1275" t="str">
        <f t="shared" si="39"/>
        <v/>
      </c>
    </row>
    <row r="1276" spans="1:8" x14ac:dyDescent="0.25">
      <c r="A1276" s="1">
        <v>42933</v>
      </c>
      <c r="B1276" s="6">
        <f>cumulative!B1276-cumulative!B1275</f>
        <v>0</v>
      </c>
      <c r="C1276" s="6">
        <f>(cumulative!C1276-cumulative!C1275)/10</f>
        <v>0</v>
      </c>
      <c r="D1276" s="6">
        <f>(cumulative!D1276-cumulative!D1275)/10</f>
        <v>0</v>
      </c>
      <c r="E1276" s="6">
        <f>(cumulative!E1276-cumulative!E1275)/10</f>
        <v>0</v>
      </c>
      <c r="F1276" s="6">
        <f>(cumulative!F1276-cumulative!F1275)/10</f>
        <v>0</v>
      </c>
      <c r="G1276" t="str">
        <f t="shared" si="38"/>
        <v/>
      </c>
      <c r="H1276" t="str">
        <f t="shared" si="39"/>
        <v/>
      </c>
    </row>
    <row r="1277" spans="1:8" x14ac:dyDescent="0.25">
      <c r="A1277" s="1">
        <v>42934</v>
      </c>
      <c r="B1277" s="6">
        <f>cumulative!B1277-cumulative!B1276</f>
        <v>0</v>
      </c>
      <c r="C1277" s="6">
        <f>(cumulative!C1277-cumulative!C1276)/10</f>
        <v>0</v>
      </c>
      <c r="D1277" s="6">
        <f>(cumulative!D1277-cumulative!D1276)/10</f>
        <v>0</v>
      </c>
      <c r="E1277" s="6">
        <f>(cumulative!E1277-cumulative!E1276)/10</f>
        <v>0</v>
      </c>
      <c r="F1277" s="6">
        <f>(cumulative!F1277-cumulative!F1276)/10</f>
        <v>0</v>
      </c>
      <c r="G1277" t="str">
        <f t="shared" si="38"/>
        <v/>
      </c>
      <c r="H1277" t="str">
        <f t="shared" si="39"/>
        <v/>
      </c>
    </row>
    <row r="1278" spans="1:8" x14ac:dyDescent="0.25">
      <c r="A1278" s="1">
        <v>42935</v>
      </c>
      <c r="B1278" s="6">
        <f>cumulative!B1278-cumulative!B1277</f>
        <v>0</v>
      </c>
      <c r="C1278" s="6">
        <f>(cumulative!C1278-cumulative!C1277)/10</f>
        <v>0</v>
      </c>
      <c r="D1278" s="6">
        <f>(cumulative!D1278-cumulative!D1277)/10</f>
        <v>0</v>
      </c>
      <c r="E1278" s="6">
        <f>(cumulative!E1278-cumulative!E1277)/10</f>
        <v>0</v>
      </c>
      <c r="F1278" s="6">
        <f>(cumulative!F1278-cumulative!F1277)/10</f>
        <v>0</v>
      </c>
      <c r="G1278" t="str">
        <f t="shared" si="38"/>
        <v/>
      </c>
      <c r="H1278" t="str">
        <f t="shared" si="39"/>
        <v/>
      </c>
    </row>
    <row r="1279" spans="1:8" x14ac:dyDescent="0.25">
      <c r="A1279" s="1">
        <v>42936</v>
      </c>
      <c r="B1279" s="6">
        <f>cumulative!B1279-cumulative!B1278</f>
        <v>0</v>
      </c>
      <c r="C1279" s="6">
        <f>(cumulative!C1279-cumulative!C1278)/10</f>
        <v>0</v>
      </c>
      <c r="D1279" s="6">
        <f>(cumulative!D1279-cumulative!D1278)/10</f>
        <v>0</v>
      </c>
      <c r="E1279" s="6">
        <f>(cumulative!E1279-cumulative!E1278)/10</f>
        <v>0</v>
      </c>
      <c r="F1279" s="6">
        <f>(cumulative!F1279-cumulative!F1278)/10</f>
        <v>0</v>
      </c>
      <c r="G1279" t="str">
        <f t="shared" si="38"/>
        <v/>
      </c>
      <c r="H1279" t="str">
        <f t="shared" si="39"/>
        <v/>
      </c>
    </row>
    <row r="1280" spans="1:8" x14ac:dyDescent="0.25">
      <c r="A1280" s="1">
        <v>42937</v>
      </c>
      <c r="B1280" s="6">
        <f>cumulative!B1280-cumulative!B1279</f>
        <v>0</v>
      </c>
      <c r="C1280" s="6">
        <f>(cumulative!C1280-cumulative!C1279)/10</f>
        <v>0</v>
      </c>
      <c r="D1280" s="6">
        <f>(cumulative!D1280-cumulative!D1279)/10</f>
        <v>0</v>
      </c>
      <c r="E1280" s="6">
        <f>(cumulative!E1280-cumulative!E1279)/10</f>
        <v>0</v>
      </c>
      <c r="F1280" s="6">
        <f>(cumulative!F1280-cumulative!F1279)/10</f>
        <v>0</v>
      </c>
      <c r="G1280" t="str">
        <f t="shared" si="38"/>
        <v/>
      </c>
      <c r="H1280" t="str">
        <f t="shared" si="39"/>
        <v/>
      </c>
    </row>
    <row r="1281" spans="1:8" x14ac:dyDescent="0.25">
      <c r="A1281" s="1">
        <v>42938</v>
      </c>
      <c r="B1281" s="6">
        <f>cumulative!B1281-cumulative!B1280</f>
        <v>0</v>
      </c>
      <c r="C1281" s="6">
        <f>(cumulative!C1281-cumulative!C1280)/10</f>
        <v>0</v>
      </c>
      <c r="D1281" s="6">
        <f>(cumulative!D1281-cumulative!D1280)/10</f>
        <v>0</v>
      </c>
      <c r="E1281" s="6">
        <f>(cumulative!E1281-cumulative!E1280)/10</f>
        <v>0</v>
      </c>
      <c r="F1281" s="6">
        <f>(cumulative!F1281-cumulative!F1280)/10</f>
        <v>0</v>
      </c>
      <c r="G1281" t="str">
        <f t="shared" si="38"/>
        <v/>
      </c>
      <c r="H1281" t="str">
        <f t="shared" si="39"/>
        <v/>
      </c>
    </row>
    <row r="1282" spans="1:8" x14ac:dyDescent="0.25">
      <c r="A1282" s="1">
        <v>42939</v>
      </c>
      <c r="B1282" s="6">
        <f>cumulative!B1282-cumulative!B1281</f>
        <v>0</v>
      </c>
      <c r="C1282" s="6">
        <f>(cumulative!C1282-cumulative!C1281)/10</f>
        <v>0</v>
      </c>
      <c r="D1282" s="6">
        <f>(cumulative!D1282-cumulative!D1281)/10</f>
        <v>0</v>
      </c>
      <c r="E1282" s="6">
        <f>(cumulative!E1282-cumulative!E1281)/10</f>
        <v>0</v>
      </c>
      <c r="F1282" s="6">
        <f>(cumulative!F1282-cumulative!F1281)/10</f>
        <v>0</v>
      </c>
      <c r="G1282" t="str">
        <f t="shared" si="38"/>
        <v/>
      </c>
      <c r="H1282" t="str">
        <f t="shared" si="39"/>
        <v/>
      </c>
    </row>
    <row r="1283" spans="1:8" x14ac:dyDescent="0.25">
      <c r="A1283" s="1">
        <v>42940</v>
      </c>
      <c r="B1283" s="6">
        <f>cumulative!B1283-cumulative!B1282</f>
        <v>0</v>
      </c>
      <c r="C1283" s="6">
        <f>(cumulative!C1283-cumulative!C1282)/10</f>
        <v>0</v>
      </c>
      <c r="D1283" s="6">
        <f>(cumulative!D1283-cumulative!D1282)/10</f>
        <v>0</v>
      </c>
      <c r="E1283" s="6">
        <f>(cumulative!E1283-cumulative!E1282)/10</f>
        <v>0</v>
      </c>
      <c r="F1283" s="6">
        <f>(cumulative!F1283-cumulative!F1282)/10</f>
        <v>0</v>
      </c>
      <c r="G1283" t="str">
        <f t="shared" ref="G1283:G1346" si="40">IFERROR(F1283*1000/B1283,"")</f>
        <v/>
      </c>
      <c r="H1283" t="str">
        <f t="shared" ref="H1283:H1346" si="41">IFERROR(D1283/F1283,"")</f>
        <v/>
      </c>
    </row>
    <row r="1284" spans="1:8" x14ac:dyDescent="0.25">
      <c r="A1284" s="1">
        <v>42941</v>
      </c>
      <c r="B1284" s="6">
        <f>cumulative!B1284-cumulative!B1283</f>
        <v>0</v>
      </c>
      <c r="C1284" s="6">
        <f>(cumulative!C1284-cumulative!C1283)/10</f>
        <v>0</v>
      </c>
      <c r="D1284" s="6">
        <f>(cumulative!D1284-cumulative!D1283)/10</f>
        <v>0</v>
      </c>
      <c r="E1284" s="6">
        <f>(cumulative!E1284-cumulative!E1283)/10</f>
        <v>0</v>
      </c>
      <c r="F1284" s="6">
        <f>(cumulative!F1284-cumulative!F1283)/10</f>
        <v>0</v>
      </c>
      <c r="G1284" t="str">
        <f t="shared" si="40"/>
        <v/>
      </c>
      <c r="H1284" t="str">
        <f t="shared" si="41"/>
        <v/>
      </c>
    </row>
    <row r="1285" spans="1:8" x14ac:dyDescent="0.25">
      <c r="A1285" s="1">
        <v>42942</v>
      </c>
      <c r="B1285" s="6">
        <f>cumulative!B1285-cumulative!B1284</f>
        <v>0</v>
      </c>
      <c r="C1285" s="6">
        <f>(cumulative!C1285-cumulative!C1284)/10</f>
        <v>0</v>
      </c>
      <c r="D1285" s="6">
        <f>(cumulative!D1285-cumulative!D1284)/10</f>
        <v>0</v>
      </c>
      <c r="E1285" s="6">
        <f>(cumulative!E1285-cumulative!E1284)/10</f>
        <v>0</v>
      </c>
      <c r="F1285" s="6">
        <f>(cumulative!F1285-cumulative!F1284)/10</f>
        <v>0</v>
      </c>
      <c r="G1285" t="str">
        <f t="shared" si="40"/>
        <v/>
      </c>
      <c r="H1285" t="str">
        <f t="shared" si="41"/>
        <v/>
      </c>
    </row>
    <row r="1286" spans="1:8" x14ac:dyDescent="0.25">
      <c r="A1286" s="1">
        <v>42943</v>
      </c>
      <c r="B1286" s="6">
        <f>cumulative!B1286-cumulative!B1285</f>
        <v>0</v>
      </c>
      <c r="C1286" s="6">
        <f>(cumulative!C1286-cumulative!C1285)/10</f>
        <v>0</v>
      </c>
      <c r="D1286" s="6">
        <f>(cumulative!D1286-cumulative!D1285)/10</f>
        <v>0</v>
      </c>
      <c r="E1286" s="6">
        <f>(cumulative!E1286-cumulative!E1285)/10</f>
        <v>0</v>
      </c>
      <c r="F1286" s="6">
        <f>(cumulative!F1286-cumulative!F1285)/10</f>
        <v>0</v>
      </c>
      <c r="G1286" t="str">
        <f t="shared" si="40"/>
        <v/>
      </c>
      <c r="H1286" t="str">
        <f t="shared" si="41"/>
        <v/>
      </c>
    </row>
    <row r="1287" spans="1:8" x14ac:dyDescent="0.25">
      <c r="A1287" s="1">
        <v>42944</v>
      </c>
      <c r="B1287" s="6">
        <f>cumulative!B1287-cumulative!B1286</f>
        <v>0</v>
      </c>
      <c r="C1287" s="6">
        <f>(cumulative!C1287-cumulative!C1286)/10</f>
        <v>0</v>
      </c>
      <c r="D1287" s="6">
        <f>(cumulative!D1287-cumulative!D1286)/10</f>
        <v>0</v>
      </c>
      <c r="E1287" s="6">
        <f>(cumulative!E1287-cumulative!E1286)/10</f>
        <v>0</v>
      </c>
      <c r="F1287" s="6">
        <f>(cumulative!F1287-cumulative!F1286)/10</f>
        <v>0</v>
      </c>
      <c r="G1287" t="str">
        <f t="shared" si="40"/>
        <v/>
      </c>
      <c r="H1287" t="str">
        <f t="shared" si="41"/>
        <v/>
      </c>
    </row>
    <row r="1288" spans="1:8" x14ac:dyDescent="0.25">
      <c r="A1288" s="1">
        <v>42945</v>
      </c>
      <c r="B1288" s="6">
        <f>cumulative!B1288-cumulative!B1287</f>
        <v>0</v>
      </c>
      <c r="C1288" s="6">
        <f>(cumulative!C1288-cumulative!C1287)/10</f>
        <v>0</v>
      </c>
      <c r="D1288" s="6">
        <f>(cumulative!D1288-cumulative!D1287)/10</f>
        <v>0</v>
      </c>
      <c r="E1288" s="6">
        <f>(cumulative!E1288-cumulative!E1287)/10</f>
        <v>0</v>
      </c>
      <c r="F1288" s="6">
        <f>(cumulative!F1288-cumulative!F1287)/10</f>
        <v>0</v>
      </c>
      <c r="G1288" t="str">
        <f t="shared" si="40"/>
        <v/>
      </c>
      <c r="H1288" t="str">
        <f t="shared" si="41"/>
        <v/>
      </c>
    </row>
    <row r="1289" spans="1:8" x14ac:dyDescent="0.25">
      <c r="A1289" s="1">
        <v>42946</v>
      </c>
      <c r="B1289" s="6">
        <f>cumulative!B1289-cumulative!B1288</f>
        <v>0</v>
      </c>
      <c r="C1289" s="6">
        <f>(cumulative!C1289-cumulative!C1288)/10</f>
        <v>0</v>
      </c>
      <c r="D1289" s="6">
        <f>(cumulative!D1289-cumulative!D1288)/10</f>
        <v>0</v>
      </c>
      <c r="E1289" s="6">
        <f>(cumulative!E1289-cumulative!E1288)/10</f>
        <v>0</v>
      </c>
      <c r="F1289" s="6">
        <f>(cumulative!F1289-cumulative!F1288)/10</f>
        <v>0</v>
      </c>
      <c r="G1289" t="str">
        <f t="shared" si="40"/>
        <v/>
      </c>
      <c r="H1289" t="str">
        <f t="shared" si="41"/>
        <v/>
      </c>
    </row>
    <row r="1290" spans="1:8" x14ac:dyDescent="0.25">
      <c r="A1290" s="1">
        <v>42947</v>
      </c>
      <c r="B1290" s="6">
        <f>cumulative!B1290-cumulative!B1289</f>
        <v>0</v>
      </c>
      <c r="C1290" s="6">
        <f>(cumulative!C1290-cumulative!C1289)/10</f>
        <v>0</v>
      </c>
      <c r="D1290" s="6">
        <f>(cumulative!D1290-cumulative!D1289)/10</f>
        <v>0</v>
      </c>
      <c r="E1290" s="6">
        <f>(cumulative!E1290-cumulative!E1289)/10</f>
        <v>0</v>
      </c>
      <c r="F1290" s="6">
        <f>(cumulative!F1290-cumulative!F1289)/10</f>
        <v>0</v>
      </c>
      <c r="G1290" t="str">
        <f t="shared" si="40"/>
        <v/>
      </c>
      <c r="H1290" t="str">
        <f t="shared" si="41"/>
        <v/>
      </c>
    </row>
    <row r="1291" spans="1:8" x14ac:dyDescent="0.25">
      <c r="A1291" s="1">
        <v>42948</v>
      </c>
      <c r="B1291" s="6">
        <f>cumulative!B1291-cumulative!B1290</f>
        <v>0</v>
      </c>
      <c r="C1291" s="6">
        <f>(cumulative!C1291-cumulative!C1290)/10</f>
        <v>0</v>
      </c>
      <c r="D1291" s="6">
        <f>(cumulative!D1291-cumulative!D1290)/10</f>
        <v>0</v>
      </c>
      <c r="E1291" s="6">
        <f>(cumulative!E1291-cumulative!E1290)/10</f>
        <v>0</v>
      </c>
      <c r="F1291" s="6">
        <f>(cumulative!F1291-cumulative!F1290)/10</f>
        <v>0</v>
      </c>
      <c r="G1291" t="str">
        <f t="shared" si="40"/>
        <v/>
      </c>
      <c r="H1291" t="str">
        <f t="shared" si="41"/>
        <v/>
      </c>
    </row>
    <row r="1292" spans="1:8" x14ac:dyDescent="0.25">
      <c r="A1292" s="1">
        <v>43040</v>
      </c>
      <c r="B1292" s="6">
        <v>0</v>
      </c>
      <c r="C1292" s="6">
        <v>0</v>
      </c>
      <c r="D1292" s="6">
        <v>0</v>
      </c>
      <c r="E1292" s="6">
        <v>0</v>
      </c>
      <c r="F1292" s="6">
        <v>0</v>
      </c>
      <c r="G1292" t="str">
        <f t="shared" si="40"/>
        <v/>
      </c>
      <c r="H1292" t="str">
        <f t="shared" si="41"/>
        <v/>
      </c>
    </row>
    <row r="1293" spans="1:8" x14ac:dyDescent="0.25">
      <c r="A1293" s="1">
        <v>43041</v>
      </c>
      <c r="B1293" s="6">
        <f>cumulative!B1293-cumulative!B1292</f>
        <v>0</v>
      </c>
      <c r="C1293" s="6">
        <f>(cumulative!C1293-cumulative!C1292)/10</f>
        <v>0</v>
      </c>
      <c r="D1293" s="6">
        <f>(cumulative!D1293-cumulative!D1292)/10</f>
        <v>0</v>
      </c>
      <c r="E1293" s="6">
        <f>(cumulative!E1293-cumulative!E1292)/10</f>
        <v>0</v>
      </c>
      <c r="F1293" s="6">
        <f>(cumulative!F1293-cumulative!F1292)/10</f>
        <v>0</v>
      </c>
      <c r="G1293" t="str">
        <f t="shared" si="40"/>
        <v/>
      </c>
      <c r="H1293" t="str">
        <f t="shared" si="41"/>
        <v/>
      </c>
    </row>
    <row r="1294" spans="1:8" x14ac:dyDescent="0.25">
      <c r="A1294" s="1">
        <v>43042</v>
      </c>
      <c r="B1294" s="6">
        <f>cumulative!B1294-cumulative!B1293</f>
        <v>0</v>
      </c>
      <c r="C1294" s="6">
        <f>(cumulative!C1294-cumulative!C1293)/10</f>
        <v>0</v>
      </c>
      <c r="D1294" s="6">
        <f>(cumulative!D1294-cumulative!D1293)/10</f>
        <v>0</v>
      </c>
      <c r="E1294" s="6">
        <f>(cumulative!E1294-cumulative!E1293)/10</f>
        <v>0</v>
      </c>
      <c r="F1294" s="6">
        <f>(cumulative!F1294-cumulative!F1293)/10</f>
        <v>0</v>
      </c>
      <c r="G1294" t="str">
        <f t="shared" si="40"/>
        <v/>
      </c>
      <c r="H1294" t="str">
        <f t="shared" si="41"/>
        <v/>
      </c>
    </row>
    <row r="1295" spans="1:8" x14ac:dyDescent="0.25">
      <c r="A1295" s="1">
        <v>43043</v>
      </c>
      <c r="B1295" s="6">
        <f>cumulative!B1295-cumulative!B1294</f>
        <v>0</v>
      </c>
      <c r="C1295" s="6">
        <f>(cumulative!C1295-cumulative!C1294)/10</f>
        <v>0</v>
      </c>
      <c r="D1295" s="6">
        <f>(cumulative!D1295-cumulative!D1294)/10</f>
        <v>0</v>
      </c>
      <c r="E1295" s="6">
        <f>(cumulative!E1295-cumulative!E1294)/10</f>
        <v>0</v>
      </c>
      <c r="F1295" s="6">
        <f>(cumulative!F1295-cumulative!F1294)/10</f>
        <v>0</v>
      </c>
      <c r="G1295" t="str">
        <f t="shared" si="40"/>
        <v/>
      </c>
      <c r="H1295" t="str">
        <f t="shared" si="41"/>
        <v/>
      </c>
    </row>
    <row r="1296" spans="1:8" x14ac:dyDescent="0.25">
      <c r="A1296" s="1">
        <v>43044</v>
      </c>
      <c r="B1296" s="6">
        <f>cumulative!B1296-cumulative!B1295</f>
        <v>0</v>
      </c>
      <c r="C1296" s="6">
        <f>(cumulative!C1296-cumulative!C1295)/10</f>
        <v>0</v>
      </c>
      <c r="D1296" s="6">
        <f>(cumulative!D1296-cumulative!D1295)/10</f>
        <v>0</v>
      </c>
      <c r="E1296" s="6">
        <f>(cumulative!E1296-cumulative!E1295)/10</f>
        <v>0</v>
      </c>
      <c r="F1296" s="6">
        <f>(cumulative!F1296-cumulative!F1295)/10</f>
        <v>0</v>
      </c>
      <c r="G1296" t="str">
        <f t="shared" si="40"/>
        <v/>
      </c>
      <c r="H1296" t="str">
        <f t="shared" si="41"/>
        <v/>
      </c>
    </row>
    <row r="1297" spans="1:8" x14ac:dyDescent="0.25">
      <c r="A1297" s="1">
        <v>43045</v>
      </c>
      <c r="B1297" s="6">
        <f>cumulative!B1297-cumulative!B1296</f>
        <v>0</v>
      </c>
      <c r="C1297" s="6">
        <f>(cumulative!C1297-cumulative!C1296)/10</f>
        <v>0</v>
      </c>
      <c r="D1297" s="6">
        <f>(cumulative!D1297-cumulative!D1296)/10</f>
        <v>0</v>
      </c>
      <c r="E1297" s="6">
        <f>(cumulative!E1297-cumulative!E1296)/10</f>
        <v>0</v>
      </c>
      <c r="F1297" s="6">
        <f>(cumulative!F1297-cumulative!F1296)/10</f>
        <v>0</v>
      </c>
      <c r="G1297" t="str">
        <f t="shared" si="40"/>
        <v/>
      </c>
      <c r="H1297" t="str">
        <f t="shared" si="41"/>
        <v/>
      </c>
    </row>
    <row r="1298" spans="1:8" x14ac:dyDescent="0.25">
      <c r="A1298" s="1">
        <v>43046</v>
      </c>
      <c r="B1298" s="6">
        <f>cumulative!B1298-cumulative!B1297</f>
        <v>0</v>
      </c>
      <c r="C1298" s="6">
        <f>(cumulative!C1298-cumulative!C1297)/10</f>
        <v>0</v>
      </c>
      <c r="D1298" s="6">
        <f>(cumulative!D1298-cumulative!D1297)/10</f>
        <v>0</v>
      </c>
      <c r="E1298" s="6">
        <f>(cumulative!E1298-cumulative!E1297)/10</f>
        <v>0</v>
      </c>
      <c r="F1298" s="6">
        <f>(cumulative!F1298-cumulative!F1297)/10</f>
        <v>0</v>
      </c>
      <c r="G1298" t="str">
        <f t="shared" si="40"/>
        <v/>
      </c>
      <c r="H1298" t="str">
        <f t="shared" si="41"/>
        <v/>
      </c>
    </row>
    <row r="1299" spans="1:8" x14ac:dyDescent="0.25">
      <c r="A1299" s="1">
        <v>43047</v>
      </c>
      <c r="B1299" s="6">
        <f>cumulative!B1299-cumulative!B1298</f>
        <v>0</v>
      </c>
      <c r="C1299" s="6">
        <f>(cumulative!C1299-cumulative!C1298)/10</f>
        <v>0</v>
      </c>
      <c r="D1299" s="6">
        <f>(cumulative!D1299-cumulative!D1298)/10</f>
        <v>0</v>
      </c>
      <c r="E1299" s="6">
        <f>(cumulative!E1299-cumulative!E1298)/10</f>
        <v>0</v>
      </c>
      <c r="F1299" s="6">
        <f>(cumulative!F1299-cumulative!F1298)/10</f>
        <v>0</v>
      </c>
      <c r="G1299" t="str">
        <f t="shared" si="40"/>
        <v/>
      </c>
      <c r="H1299" t="str">
        <f t="shared" si="41"/>
        <v/>
      </c>
    </row>
    <row r="1300" spans="1:8" x14ac:dyDescent="0.25">
      <c r="A1300" s="1">
        <v>43048</v>
      </c>
      <c r="B1300" s="6">
        <f>cumulative!B1300-cumulative!B1299</f>
        <v>0</v>
      </c>
      <c r="C1300" s="6">
        <f>(cumulative!C1300-cumulative!C1299)/10</f>
        <v>0</v>
      </c>
      <c r="D1300" s="6">
        <f>(cumulative!D1300-cumulative!D1299)/10</f>
        <v>0</v>
      </c>
      <c r="E1300" s="6">
        <f>(cumulative!E1300-cumulative!E1299)/10</f>
        <v>0</v>
      </c>
      <c r="F1300" s="6">
        <f>(cumulative!F1300-cumulative!F1299)/10</f>
        <v>0</v>
      </c>
      <c r="G1300" t="str">
        <f t="shared" si="40"/>
        <v/>
      </c>
      <c r="H1300" t="str">
        <f t="shared" si="41"/>
        <v/>
      </c>
    </row>
    <row r="1301" spans="1:8" x14ac:dyDescent="0.25">
      <c r="A1301" s="1">
        <v>43049</v>
      </c>
      <c r="B1301" s="6">
        <f>cumulative!B1301-cumulative!B1300</f>
        <v>0</v>
      </c>
      <c r="C1301" s="6">
        <f>(cumulative!C1301-cumulative!C1300)/10</f>
        <v>0</v>
      </c>
      <c r="D1301" s="6">
        <f>(cumulative!D1301-cumulative!D1300)/10</f>
        <v>0</v>
      </c>
      <c r="E1301" s="6">
        <f>(cumulative!E1301-cumulative!E1300)/10</f>
        <v>0</v>
      </c>
      <c r="F1301" s="6">
        <f>(cumulative!F1301-cumulative!F1300)/10</f>
        <v>0</v>
      </c>
      <c r="G1301" t="str">
        <f t="shared" si="40"/>
        <v/>
      </c>
      <c r="H1301" t="str">
        <f t="shared" si="41"/>
        <v/>
      </c>
    </row>
    <row r="1302" spans="1:8" x14ac:dyDescent="0.25">
      <c r="A1302" s="1">
        <v>43050</v>
      </c>
      <c r="B1302" s="6">
        <f>cumulative!B1302-cumulative!B1301</f>
        <v>0</v>
      </c>
      <c r="C1302" s="6">
        <f>(cumulative!C1302-cumulative!C1301)/10</f>
        <v>0</v>
      </c>
      <c r="D1302" s="6">
        <f>(cumulative!D1302-cumulative!D1301)/10</f>
        <v>0</v>
      </c>
      <c r="E1302" s="6">
        <f>(cumulative!E1302-cumulative!E1301)/10</f>
        <v>0</v>
      </c>
      <c r="F1302" s="6">
        <f>(cumulative!F1302-cumulative!F1301)/10</f>
        <v>0</v>
      </c>
      <c r="G1302" t="str">
        <f t="shared" si="40"/>
        <v/>
      </c>
      <c r="H1302" t="str">
        <f t="shared" si="41"/>
        <v/>
      </c>
    </row>
    <row r="1303" spans="1:8" x14ac:dyDescent="0.25">
      <c r="A1303" s="1">
        <v>43051</v>
      </c>
      <c r="B1303" s="6">
        <f>cumulative!B1303-cumulative!B1302</f>
        <v>0</v>
      </c>
      <c r="C1303" s="6">
        <f>(cumulative!C1303-cumulative!C1302)/10</f>
        <v>0</v>
      </c>
      <c r="D1303" s="6">
        <f>(cumulative!D1303-cumulative!D1302)/10</f>
        <v>0</v>
      </c>
      <c r="E1303" s="6">
        <f>(cumulative!E1303-cumulative!E1302)/10</f>
        <v>0</v>
      </c>
      <c r="F1303" s="6">
        <f>(cumulative!F1303-cumulative!F1302)/10</f>
        <v>0</v>
      </c>
      <c r="G1303" t="str">
        <f t="shared" si="40"/>
        <v/>
      </c>
      <c r="H1303" t="str">
        <f t="shared" si="41"/>
        <v/>
      </c>
    </row>
    <row r="1304" spans="1:8" x14ac:dyDescent="0.25">
      <c r="A1304" s="1">
        <v>43052</v>
      </c>
      <c r="B1304" s="6">
        <f>cumulative!B1304-cumulative!B1303</f>
        <v>0</v>
      </c>
      <c r="C1304" s="6">
        <f>(cumulative!C1304-cumulative!C1303)/10</f>
        <v>0</v>
      </c>
      <c r="D1304" s="6">
        <f>(cumulative!D1304-cumulative!D1303)/10</f>
        <v>0</v>
      </c>
      <c r="E1304" s="6">
        <f>(cumulative!E1304-cumulative!E1303)/10</f>
        <v>0</v>
      </c>
      <c r="F1304" s="6">
        <f>(cumulative!F1304-cumulative!F1303)/10</f>
        <v>0</v>
      </c>
      <c r="G1304" t="str">
        <f t="shared" si="40"/>
        <v/>
      </c>
      <c r="H1304" t="str">
        <f t="shared" si="41"/>
        <v/>
      </c>
    </row>
    <row r="1305" spans="1:8" x14ac:dyDescent="0.25">
      <c r="A1305" s="1">
        <v>43053</v>
      </c>
      <c r="B1305" s="6">
        <f>cumulative!B1305-cumulative!B1304</f>
        <v>0</v>
      </c>
      <c r="C1305" s="6">
        <f>(cumulative!C1305-cumulative!C1304)/10</f>
        <v>0</v>
      </c>
      <c r="D1305" s="6">
        <f>(cumulative!D1305-cumulative!D1304)/10</f>
        <v>0</v>
      </c>
      <c r="E1305" s="6">
        <f>(cumulative!E1305-cumulative!E1304)/10</f>
        <v>0</v>
      </c>
      <c r="F1305" s="6">
        <f>(cumulative!F1305-cumulative!F1304)/10</f>
        <v>0</v>
      </c>
      <c r="G1305" t="str">
        <f t="shared" si="40"/>
        <v/>
      </c>
      <c r="H1305" t="str">
        <f t="shared" si="41"/>
        <v/>
      </c>
    </row>
    <row r="1306" spans="1:8" x14ac:dyDescent="0.25">
      <c r="A1306" s="1">
        <v>43054</v>
      </c>
      <c r="B1306" s="6">
        <f>cumulative!B1306-cumulative!B1305</f>
        <v>0</v>
      </c>
      <c r="C1306" s="6">
        <f>(cumulative!C1306-cumulative!C1305)/10</f>
        <v>0</v>
      </c>
      <c r="D1306" s="6">
        <f>(cumulative!D1306-cumulative!D1305)/10</f>
        <v>0</v>
      </c>
      <c r="E1306" s="6">
        <f>(cumulative!E1306-cumulative!E1305)/10</f>
        <v>0</v>
      </c>
      <c r="F1306" s="6">
        <f>(cumulative!F1306-cumulative!F1305)/10</f>
        <v>0</v>
      </c>
      <c r="G1306" t="str">
        <f t="shared" si="40"/>
        <v/>
      </c>
      <c r="H1306" t="str">
        <f t="shared" si="41"/>
        <v/>
      </c>
    </row>
    <row r="1307" spans="1:8" x14ac:dyDescent="0.25">
      <c r="A1307" s="1">
        <v>43055</v>
      </c>
      <c r="B1307" s="6">
        <f>cumulative!B1307-cumulative!B1306</f>
        <v>0</v>
      </c>
      <c r="C1307" s="6">
        <f>(cumulative!C1307-cumulative!C1306)/10</f>
        <v>0</v>
      </c>
      <c r="D1307" s="6">
        <f>(cumulative!D1307-cumulative!D1306)/10</f>
        <v>0</v>
      </c>
      <c r="E1307" s="6">
        <f>(cumulative!E1307-cumulative!E1306)/10</f>
        <v>0</v>
      </c>
      <c r="F1307" s="6">
        <f>(cumulative!F1307-cumulative!F1306)/10</f>
        <v>0</v>
      </c>
      <c r="G1307" t="str">
        <f t="shared" si="40"/>
        <v/>
      </c>
      <c r="H1307" t="str">
        <f t="shared" si="41"/>
        <v/>
      </c>
    </row>
    <row r="1308" spans="1:8" x14ac:dyDescent="0.25">
      <c r="A1308" s="1">
        <v>43056</v>
      </c>
      <c r="B1308" s="6">
        <f>cumulative!B1308-cumulative!B1307</f>
        <v>0</v>
      </c>
      <c r="C1308" s="6">
        <f>(cumulative!C1308-cumulative!C1307)/10</f>
        <v>0</v>
      </c>
      <c r="D1308" s="6">
        <f>(cumulative!D1308-cumulative!D1307)/10</f>
        <v>0</v>
      </c>
      <c r="E1308" s="6">
        <f>(cumulative!E1308-cumulative!E1307)/10</f>
        <v>0</v>
      </c>
      <c r="F1308" s="6">
        <f>(cumulative!F1308-cumulative!F1307)/10</f>
        <v>0</v>
      </c>
      <c r="G1308" t="str">
        <f t="shared" si="40"/>
        <v/>
      </c>
      <c r="H1308" t="str">
        <f t="shared" si="41"/>
        <v/>
      </c>
    </row>
    <row r="1309" spans="1:8" x14ac:dyDescent="0.25">
      <c r="A1309" s="1">
        <v>43057</v>
      </c>
      <c r="B1309" s="6">
        <f>cumulative!B1309-cumulative!B1308</f>
        <v>0</v>
      </c>
      <c r="C1309" s="6">
        <f>(cumulative!C1309-cumulative!C1308)/10</f>
        <v>0</v>
      </c>
      <c r="D1309" s="6">
        <f>(cumulative!D1309-cumulative!D1308)/10</f>
        <v>0</v>
      </c>
      <c r="E1309" s="6">
        <f>(cumulative!E1309-cumulative!E1308)/10</f>
        <v>0</v>
      </c>
      <c r="F1309" s="6">
        <f>(cumulative!F1309-cumulative!F1308)/10</f>
        <v>0</v>
      </c>
      <c r="G1309" t="str">
        <f t="shared" si="40"/>
        <v/>
      </c>
      <c r="H1309" t="str">
        <f t="shared" si="41"/>
        <v/>
      </c>
    </row>
    <row r="1310" spans="1:8" x14ac:dyDescent="0.25">
      <c r="A1310" s="1">
        <v>43058</v>
      </c>
      <c r="B1310" s="6">
        <f>cumulative!B1310-cumulative!B1309</f>
        <v>0</v>
      </c>
      <c r="C1310" s="6">
        <f>(cumulative!C1310-cumulative!C1309)/10</f>
        <v>0</v>
      </c>
      <c r="D1310" s="6">
        <f>(cumulative!D1310-cumulative!D1309)/10</f>
        <v>0</v>
      </c>
      <c r="E1310" s="6">
        <f>(cumulative!E1310-cumulative!E1309)/10</f>
        <v>0</v>
      </c>
      <c r="F1310" s="6">
        <f>(cumulative!F1310-cumulative!F1309)/10</f>
        <v>0</v>
      </c>
      <c r="G1310" t="str">
        <f t="shared" si="40"/>
        <v/>
      </c>
      <c r="H1310" t="str">
        <f t="shared" si="41"/>
        <v/>
      </c>
    </row>
    <row r="1311" spans="1:8" x14ac:dyDescent="0.25">
      <c r="A1311" s="1">
        <v>43059</v>
      </c>
      <c r="B1311" s="6">
        <f>cumulative!B1311-cumulative!B1310</f>
        <v>0</v>
      </c>
      <c r="C1311" s="6">
        <f>(cumulative!C1311-cumulative!C1310)/10</f>
        <v>0</v>
      </c>
      <c r="D1311" s="6">
        <f>(cumulative!D1311-cumulative!D1310)/10</f>
        <v>0</v>
      </c>
      <c r="E1311" s="6">
        <f>(cumulative!E1311-cumulative!E1310)/10</f>
        <v>0</v>
      </c>
      <c r="F1311" s="6">
        <f>(cumulative!F1311-cumulative!F1310)/10</f>
        <v>0</v>
      </c>
      <c r="G1311" t="str">
        <f t="shared" si="40"/>
        <v/>
      </c>
      <c r="H1311" t="str">
        <f t="shared" si="41"/>
        <v/>
      </c>
    </row>
    <row r="1312" spans="1:8" x14ac:dyDescent="0.25">
      <c r="A1312" s="1">
        <v>43060</v>
      </c>
      <c r="B1312" s="6">
        <f>cumulative!B1312-cumulative!B1311</f>
        <v>0</v>
      </c>
      <c r="C1312" s="6">
        <f>(cumulative!C1312-cumulative!C1311)/10</f>
        <v>0</v>
      </c>
      <c r="D1312" s="6">
        <f>(cumulative!D1312-cumulative!D1311)/10</f>
        <v>0</v>
      </c>
      <c r="E1312" s="6">
        <f>(cumulative!E1312-cumulative!E1311)/10</f>
        <v>0</v>
      </c>
      <c r="F1312" s="6">
        <f>(cumulative!F1312-cumulative!F1311)/10</f>
        <v>0</v>
      </c>
      <c r="G1312" t="str">
        <f t="shared" si="40"/>
        <v/>
      </c>
      <c r="H1312" t="str">
        <f t="shared" si="41"/>
        <v/>
      </c>
    </row>
    <row r="1313" spans="1:8" x14ac:dyDescent="0.25">
      <c r="A1313" s="1">
        <v>43061</v>
      </c>
      <c r="B1313" s="6">
        <f>cumulative!B1313-cumulative!B1312</f>
        <v>0</v>
      </c>
      <c r="C1313" s="6">
        <f>(cumulative!C1313-cumulative!C1312)/10</f>
        <v>0</v>
      </c>
      <c r="D1313" s="6">
        <f>(cumulative!D1313-cumulative!D1312)/10</f>
        <v>0</v>
      </c>
      <c r="E1313" s="6">
        <f>(cumulative!E1313-cumulative!E1312)/10</f>
        <v>0</v>
      </c>
      <c r="F1313" s="6">
        <f>(cumulative!F1313-cumulative!F1312)/10</f>
        <v>0</v>
      </c>
      <c r="G1313" t="str">
        <f t="shared" si="40"/>
        <v/>
      </c>
      <c r="H1313" t="str">
        <f t="shared" si="41"/>
        <v/>
      </c>
    </row>
    <row r="1314" spans="1:8" x14ac:dyDescent="0.25">
      <c r="A1314" s="1">
        <v>43062</v>
      </c>
      <c r="B1314" s="6">
        <f>cumulative!B1314-cumulative!B1313</f>
        <v>0</v>
      </c>
      <c r="C1314" s="6">
        <f>(cumulative!C1314-cumulative!C1313)/10</f>
        <v>0</v>
      </c>
      <c r="D1314" s="6">
        <f>(cumulative!D1314-cumulative!D1313)/10</f>
        <v>0</v>
      </c>
      <c r="E1314" s="6">
        <f>(cumulative!E1314-cumulative!E1313)/10</f>
        <v>0</v>
      </c>
      <c r="F1314" s="6">
        <f>(cumulative!F1314-cumulative!F1313)/10</f>
        <v>0</v>
      </c>
      <c r="G1314" t="str">
        <f t="shared" si="40"/>
        <v/>
      </c>
      <c r="H1314" t="str">
        <f t="shared" si="41"/>
        <v/>
      </c>
    </row>
    <row r="1315" spans="1:8" x14ac:dyDescent="0.25">
      <c r="A1315" s="1">
        <v>43063</v>
      </c>
      <c r="B1315" s="6">
        <f>cumulative!B1315-cumulative!B1314</f>
        <v>0</v>
      </c>
      <c r="C1315" s="6">
        <f>(cumulative!C1315-cumulative!C1314)/10</f>
        <v>0</v>
      </c>
      <c r="D1315" s="6">
        <f>(cumulative!D1315-cumulative!D1314)/10</f>
        <v>0</v>
      </c>
      <c r="E1315" s="6">
        <f>(cumulative!E1315-cumulative!E1314)/10</f>
        <v>0</v>
      </c>
      <c r="F1315" s="6">
        <f>(cumulative!F1315-cumulative!F1314)/10</f>
        <v>0</v>
      </c>
      <c r="G1315" t="str">
        <f t="shared" si="40"/>
        <v/>
      </c>
      <c r="H1315" t="str">
        <f t="shared" si="41"/>
        <v/>
      </c>
    </row>
    <row r="1316" spans="1:8" x14ac:dyDescent="0.25">
      <c r="A1316" s="1">
        <v>43064</v>
      </c>
      <c r="B1316" s="6">
        <f>cumulative!B1316-cumulative!B1315</f>
        <v>0</v>
      </c>
      <c r="C1316" s="6">
        <f>(cumulative!C1316-cumulative!C1315)/10</f>
        <v>0</v>
      </c>
      <c r="D1316" s="6">
        <f>(cumulative!D1316-cumulative!D1315)/10</f>
        <v>0</v>
      </c>
      <c r="E1316" s="6">
        <f>(cumulative!E1316-cumulative!E1315)/10</f>
        <v>0</v>
      </c>
      <c r="F1316" s="6">
        <f>(cumulative!F1316-cumulative!F1315)/10</f>
        <v>0</v>
      </c>
      <c r="G1316" t="str">
        <f t="shared" si="40"/>
        <v/>
      </c>
      <c r="H1316" t="str">
        <f t="shared" si="41"/>
        <v/>
      </c>
    </row>
    <row r="1317" spans="1:8" x14ac:dyDescent="0.25">
      <c r="A1317" s="1">
        <v>43065</v>
      </c>
      <c r="B1317" s="6">
        <f>cumulative!B1317-cumulative!B1316</f>
        <v>0</v>
      </c>
      <c r="C1317" s="6">
        <f>(cumulative!C1317-cumulative!C1316)/10</f>
        <v>0</v>
      </c>
      <c r="D1317" s="6">
        <f>(cumulative!D1317-cumulative!D1316)/10</f>
        <v>0</v>
      </c>
      <c r="E1317" s="6">
        <f>(cumulative!E1317-cumulative!E1316)/10</f>
        <v>0</v>
      </c>
      <c r="F1317" s="6">
        <f>(cumulative!F1317-cumulative!F1316)/10</f>
        <v>0</v>
      </c>
      <c r="G1317" t="str">
        <f t="shared" si="40"/>
        <v/>
      </c>
      <c r="H1317" t="str">
        <f t="shared" si="41"/>
        <v/>
      </c>
    </row>
    <row r="1318" spans="1:8" x14ac:dyDescent="0.25">
      <c r="A1318" s="1">
        <v>43066</v>
      </c>
      <c r="B1318" s="6">
        <f>cumulative!B1318-cumulative!B1317</f>
        <v>0</v>
      </c>
      <c r="C1318" s="6">
        <f>(cumulative!C1318-cumulative!C1317)/10</f>
        <v>0</v>
      </c>
      <c r="D1318" s="6">
        <f>(cumulative!D1318-cumulative!D1317)/10</f>
        <v>0</v>
      </c>
      <c r="E1318" s="6">
        <f>(cumulative!E1318-cumulative!E1317)/10</f>
        <v>0</v>
      </c>
      <c r="F1318" s="6">
        <f>(cumulative!F1318-cumulative!F1317)/10</f>
        <v>0</v>
      </c>
      <c r="G1318" t="str">
        <f t="shared" si="40"/>
        <v/>
      </c>
      <c r="H1318" t="str">
        <f t="shared" si="41"/>
        <v/>
      </c>
    </row>
    <row r="1319" spans="1:8" x14ac:dyDescent="0.25">
      <c r="A1319" s="1">
        <v>43067</v>
      </c>
      <c r="B1319" s="6">
        <f>cumulative!B1319-cumulative!B1318</f>
        <v>0</v>
      </c>
      <c r="C1319" s="6">
        <f>(cumulative!C1319-cumulative!C1318)/10</f>
        <v>0</v>
      </c>
      <c r="D1319" s="6">
        <f>(cumulative!D1319-cumulative!D1318)/10</f>
        <v>0</v>
      </c>
      <c r="E1319" s="6">
        <f>(cumulative!E1319-cumulative!E1318)/10</f>
        <v>0</v>
      </c>
      <c r="F1319" s="6">
        <f>(cumulative!F1319-cumulative!F1318)/10</f>
        <v>0</v>
      </c>
      <c r="G1319" t="str">
        <f t="shared" si="40"/>
        <v/>
      </c>
      <c r="H1319" t="str">
        <f t="shared" si="41"/>
        <v/>
      </c>
    </row>
    <row r="1320" spans="1:8" x14ac:dyDescent="0.25">
      <c r="A1320" s="1">
        <v>43068</v>
      </c>
      <c r="B1320" s="6">
        <f>cumulative!B1320-cumulative!B1319</f>
        <v>0</v>
      </c>
      <c r="C1320" s="6">
        <f>(cumulative!C1320-cumulative!C1319)/10</f>
        <v>0</v>
      </c>
      <c r="D1320" s="6">
        <f>(cumulative!D1320-cumulative!D1319)/10</f>
        <v>0</v>
      </c>
      <c r="E1320" s="6">
        <f>(cumulative!E1320-cumulative!E1319)/10</f>
        <v>0</v>
      </c>
      <c r="F1320" s="6">
        <f>(cumulative!F1320-cumulative!F1319)/10</f>
        <v>0</v>
      </c>
      <c r="G1320" t="str">
        <f t="shared" si="40"/>
        <v/>
      </c>
      <c r="H1320" t="str">
        <f t="shared" si="41"/>
        <v/>
      </c>
    </row>
    <row r="1321" spans="1:8" x14ac:dyDescent="0.25">
      <c r="A1321" s="1">
        <v>43069</v>
      </c>
      <c r="B1321" s="6">
        <f>cumulative!B1321-cumulative!B1320</f>
        <v>0</v>
      </c>
      <c r="C1321" s="6">
        <f>(cumulative!C1321-cumulative!C1320)/10</f>
        <v>0</v>
      </c>
      <c r="D1321" s="6">
        <f>(cumulative!D1321-cumulative!D1320)/10</f>
        <v>0</v>
      </c>
      <c r="E1321" s="6">
        <f>(cumulative!E1321-cumulative!E1320)/10</f>
        <v>0</v>
      </c>
      <c r="F1321" s="6">
        <f>(cumulative!F1321-cumulative!F1320)/10</f>
        <v>0</v>
      </c>
      <c r="G1321" t="str">
        <f t="shared" si="40"/>
        <v/>
      </c>
      <c r="H1321" t="str">
        <f t="shared" si="41"/>
        <v/>
      </c>
    </row>
    <row r="1322" spans="1:8" x14ac:dyDescent="0.25">
      <c r="A1322" s="1">
        <v>43070</v>
      </c>
      <c r="B1322" s="6">
        <f>cumulative!B1322-cumulative!B1321</f>
        <v>31145.760000000002</v>
      </c>
      <c r="C1322" s="6">
        <f>(cumulative!C1322-cumulative!C1321)/10</f>
        <v>0</v>
      </c>
      <c r="D1322" s="6">
        <f>(cumulative!D1322-cumulative!D1321)/10</f>
        <v>74.97999999999999</v>
      </c>
      <c r="E1322" s="6">
        <f>(cumulative!E1322-cumulative!E1321)/10</f>
        <v>0</v>
      </c>
      <c r="F1322" s="6">
        <f>(cumulative!F1322-cumulative!F1321)/10</f>
        <v>74.97999999999999</v>
      </c>
      <c r="G1322">
        <f t="shared" si="40"/>
        <v>2.4073902836212691</v>
      </c>
      <c r="H1322">
        <f t="shared" si="41"/>
        <v>1</v>
      </c>
    </row>
    <row r="1323" spans="1:8" x14ac:dyDescent="0.25">
      <c r="A1323" s="1">
        <v>43071</v>
      </c>
      <c r="B1323" s="6">
        <f>cumulative!B1323-cumulative!B1322</f>
        <v>96793.859999999986</v>
      </c>
      <c r="C1323" s="6">
        <f>(cumulative!C1323-cumulative!C1322)/10</f>
        <v>0</v>
      </c>
      <c r="D1323" s="6">
        <f>(cumulative!D1323-cumulative!D1322)/10</f>
        <v>2722.33</v>
      </c>
      <c r="E1323" s="6">
        <f>(cumulative!E1323-cumulative!E1322)/10</f>
        <v>0</v>
      </c>
      <c r="F1323" s="6">
        <f>(cumulative!F1323-cumulative!F1322)/10</f>
        <v>2722.33</v>
      </c>
      <c r="G1323">
        <f t="shared" si="40"/>
        <v>28.125027765190897</v>
      </c>
      <c r="H1323">
        <f t="shared" si="41"/>
        <v>1</v>
      </c>
    </row>
    <row r="1324" spans="1:8" x14ac:dyDescent="0.25">
      <c r="A1324" s="1">
        <v>43072</v>
      </c>
      <c r="B1324" s="6">
        <f>cumulative!B1324-cumulative!B1323</f>
        <v>104287.43000000002</v>
      </c>
      <c r="C1324" s="6">
        <f>(cumulative!C1324-cumulative!C1323)/10</f>
        <v>0</v>
      </c>
      <c r="D1324" s="6">
        <f>(cumulative!D1324-cumulative!D1323)/10</f>
        <v>6868.6600000000008</v>
      </c>
      <c r="E1324" s="6">
        <f>(cumulative!E1324-cumulative!E1323)/10</f>
        <v>0</v>
      </c>
      <c r="F1324" s="6">
        <f>(cumulative!F1324-cumulative!F1323)/10</f>
        <v>6868.6600000000008</v>
      </c>
      <c r="G1324">
        <f t="shared" si="40"/>
        <v>65.862779435642437</v>
      </c>
      <c r="H1324">
        <f t="shared" si="41"/>
        <v>1</v>
      </c>
    </row>
    <row r="1325" spans="1:8" x14ac:dyDescent="0.25">
      <c r="A1325" s="1">
        <v>43073</v>
      </c>
      <c r="B1325" s="6">
        <f>cumulative!B1325-cumulative!B1324</f>
        <v>146906.31999999998</v>
      </c>
      <c r="C1325" s="6">
        <f>(cumulative!C1325-cumulative!C1324)/10</f>
        <v>0</v>
      </c>
      <c r="D1325" s="6">
        <f>(cumulative!D1325-cumulative!D1324)/10</f>
        <v>9897.5499999999993</v>
      </c>
      <c r="E1325" s="6">
        <f>(cumulative!E1325-cumulative!E1324)/10</f>
        <v>0</v>
      </c>
      <c r="F1325" s="6">
        <f>(cumulative!F1325-cumulative!F1324)/10</f>
        <v>9897.5499999999993</v>
      </c>
      <c r="G1325">
        <f t="shared" si="40"/>
        <v>67.373207633272699</v>
      </c>
      <c r="H1325">
        <f t="shared" si="41"/>
        <v>1</v>
      </c>
    </row>
    <row r="1326" spans="1:8" x14ac:dyDescent="0.25">
      <c r="A1326" s="1">
        <v>43074</v>
      </c>
      <c r="B1326" s="6">
        <f>cumulative!B1326-cumulative!B1325</f>
        <v>224538.00999999989</v>
      </c>
      <c r="C1326" s="6">
        <f>(cumulative!C1326-cumulative!C1325)/10</f>
        <v>0</v>
      </c>
      <c r="D1326" s="6">
        <f>(cumulative!D1326-cumulative!D1325)/10</f>
        <v>13061.165000000008</v>
      </c>
      <c r="E1326" s="6">
        <f>(cumulative!E1326-cumulative!E1325)/10</f>
        <v>0</v>
      </c>
      <c r="F1326" s="6">
        <f>(cumulative!F1326-cumulative!F1325)/10</f>
        <v>13061.165000000008</v>
      </c>
      <c r="G1326">
        <f t="shared" si="40"/>
        <v>58.169060107017131</v>
      </c>
      <c r="H1326">
        <f t="shared" si="41"/>
        <v>1</v>
      </c>
    </row>
    <row r="1327" spans="1:8" x14ac:dyDescent="0.25">
      <c r="A1327" s="1">
        <v>43075</v>
      </c>
      <c r="B1327" s="6">
        <f>cumulative!B1327-cumulative!B1326</f>
        <v>293902.31999999995</v>
      </c>
      <c r="C1327" s="6">
        <f>(cumulative!C1327-cumulative!C1326)/10</f>
        <v>0</v>
      </c>
      <c r="D1327" s="6">
        <f>(cumulative!D1327-cumulative!D1326)/10</f>
        <v>16801.064999999984</v>
      </c>
      <c r="E1327" s="6">
        <f>(cumulative!E1327-cumulative!E1326)/10</f>
        <v>0</v>
      </c>
      <c r="F1327" s="6">
        <f>(cumulative!F1327-cumulative!F1326)/10</f>
        <v>16801.064999999984</v>
      </c>
      <c r="G1327">
        <f t="shared" si="40"/>
        <v>57.165472528423692</v>
      </c>
      <c r="H1327">
        <f t="shared" si="41"/>
        <v>1</v>
      </c>
    </row>
    <row r="1328" spans="1:8" x14ac:dyDescent="0.25">
      <c r="A1328" s="1">
        <v>43076</v>
      </c>
      <c r="B1328" s="6">
        <f>cumulative!B1328-cumulative!B1327</f>
        <v>362505.35500000033</v>
      </c>
      <c r="C1328" s="6">
        <f>(cumulative!C1328-cumulative!C1327)/10</f>
        <v>103.5</v>
      </c>
      <c r="D1328" s="6">
        <f>(cumulative!D1328-cumulative!D1327)/10</f>
        <v>19805.186000000005</v>
      </c>
      <c r="E1328" s="6">
        <f>(cumulative!E1328-cumulative!E1327)/10</f>
        <v>0</v>
      </c>
      <c r="F1328" s="6">
        <f>(cumulative!F1328-cumulative!F1327)/10</f>
        <v>19908.686000000005</v>
      </c>
      <c r="G1328">
        <f t="shared" si="40"/>
        <v>54.919701806887751</v>
      </c>
      <c r="H1328">
        <f t="shared" si="41"/>
        <v>0.99480126413164582</v>
      </c>
    </row>
    <row r="1329" spans="1:8" x14ac:dyDescent="0.25">
      <c r="A1329" s="1">
        <v>43077</v>
      </c>
      <c r="B1329" s="6">
        <f>cumulative!B1329-cumulative!B1328</f>
        <v>437173.92500000005</v>
      </c>
      <c r="C1329" s="6">
        <f>(cumulative!C1329-cumulative!C1328)/10</f>
        <v>654.4</v>
      </c>
      <c r="D1329" s="6">
        <f>(cumulative!D1329-cumulative!D1328)/10</f>
        <v>26099.280000000017</v>
      </c>
      <c r="E1329" s="6">
        <f>(cumulative!E1329-cumulative!E1328)/10</f>
        <v>221.85</v>
      </c>
      <c r="F1329" s="6">
        <f>(cumulative!F1329-cumulative!F1328)/10</f>
        <v>26975.530000000017</v>
      </c>
      <c r="G1329">
        <f t="shared" si="40"/>
        <v>61.704343414351655</v>
      </c>
      <c r="H1329">
        <f t="shared" si="41"/>
        <v>0.96751685694405265</v>
      </c>
    </row>
    <row r="1330" spans="1:8" x14ac:dyDescent="0.25">
      <c r="A1330" s="1">
        <v>43078</v>
      </c>
      <c r="B1330" s="6">
        <f>cumulative!B1330-cumulative!B1329</f>
        <v>536708.33999999962</v>
      </c>
      <c r="C1330" s="6">
        <f>(cumulative!C1330-cumulative!C1329)/10</f>
        <v>3103.7</v>
      </c>
      <c r="D1330" s="6">
        <f>(cumulative!D1330-cumulative!D1329)/10</f>
        <v>31612.517999999993</v>
      </c>
      <c r="E1330" s="6">
        <f>(cumulative!E1330-cumulative!E1329)/10</f>
        <v>378</v>
      </c>
      <c r="F1330" s="6">
        <f>(cumulative!F1330-cumulative!F1329)/10</f>
        <v>35094.217999999993</v>
      </c>
      <c r="G1330">
        <f t="shared" si="40"/>
        <v>65.387875284367709</v>
      </c>
      <c r="H1330">
        <f t="shared" si="41"/>
        <v>0.90078992499562172</v>
      </c>
    </row>
    <row r="1331" spans="1:8" x14ac:dyDescent="0.25">
      <c r="A1331" s="1">
        <v>43079</v>
      </c>
      <c r="B1331" s="6">
        <f>cumulative!B1331-cumulative!B1330</f>
        <v>583008.66500000097</v>
      </c>
      <c r="C1331" s="6">
        <f>(cumulative!C1331-cumulative!C1330)/10</f>
        <v>4351.3</v>
      </c>
      <c r="D1331" s="6">
        <f>(cumulative!D1331-cumulative!D1330)/10</f>
        <v>42924.517000000014</v>
      </c>
      <c r="E1331" s="6">
        <f>(cumulative!E1331-cumulative!E1330)/10</f>
        <v>418.5</v>
      </c>
      <c r="F1331" s="6">
        <f>(cumulative!F1331-cumulative!F1330)/10</f>
        <v>47694.317000000017</v>
      </c>
      <c r="G1331">
        <f t="shared" si="40"/>
        <v>81.807218079683153</v>
      </c>
      <c r="H1331">
        <f t="shared" si="41"/>
        <v>0.89999227790598191</v>
      </c>
    </row>
    <row r="1332" spans="1:8" x14ac:dyDescent="0.25">
      <c r="A1332" s="1">
        <v>43080</v>
      </c>
      <c r="B1332" s="6">
        <f>cumulative!B1332-cumulative!B1331</f>
        <v>625992.01299999887</v>
      </c>
      <c r="C1332" s="6">
        <f>(cumulative!C1332-cumulative!C1331)/10</f>
        <v>5612.7</v>
      </c>
      <c r="D1332" s="6">
        <f>(cumulative!D1332-cumulative!D1331)/10</f>
        <v>48278.556000000004</v>
      </c>
      <c r="E1332" s="6">
        <f>(cumulative!E1332-cumulative!E1331)/10</f>
        <v>372.65</v>
      </c>
      <c r="F1332" s="6">
        <f>(cumulative!F1332-cumulative!F1331)/10</f>
        <v>54263.905999999959</v>
      </c>
      <c r="G1332">
        <f t="shared" si="40"/>
        <v>86.68466190158891</v>
      </c>
      <c r="H1332">
        <f t="shared" si="41"/>
        <v>0.88969924133364153</v>
      </c>
    </row>
    <row r="1333" spans="1:8" x14ac:dyDescent="0.25">
      <c r="A1333" s="1">
        <v>43081</v>
      </c>
      <c r="B1333" s="6">
        <f>cumulative!B1333-cumulative!B1332</f>
        <v>658243.84500000067</v>
      </c>
      <c r="C1333" s="6">
        <f>(cumulative!C1333-cumulative!C1332)/10</f>
        <v>7146.1549999999988</v>
      </c>
      <c r="D1333" s="6">
        <f>(cumulative!D1333-cumulative!D1332)/10</f>
        <v>51493.062999999944</v>
      </c>
      <c r="E1333" s="6">
        <f>(cumulative!E1333-cumulative!E1332)/10</f>
        <v>859.14830000000006</v>
      </c>
      <c r="F1333" s="6">
        <f>(cumulative!F1333-cumulative!F1332)/10</f>
        <v>59498.366299999972</v>
      </c>
      <c r="G1333">
        <f t="shared" si="40"/>
        <v>90.389552066377334</v>
      </c>
      <c r="H1333">
        <f t="shared" si="41"/>
        <v>0.86545339312955161</v>
      </c>
    </row>
    <row r="1334" spans="1:8" x14ac:dyDescent="0.25">
      <c r="A1334" s="1">
        <v>43082</v>
      </c>
      <c r="B1334" s="6">
        <f>cumulative!B1334-cumulative!B1333</f>
        <v>697922.86999999918</v>
      </c>
      <c r="C1334" s="6">
        <f>(cumulative!C1334-cumulative!C1333)/10</f>
        <v>7377.0749999999998</v>
      </c>
      <c r="D1334" s="6">
        <f>(cumulative!D1334-cumulative!D1333)/10</f>
        <v>50535.138000000035</v>
      </c>
      <c r="E1334" s="6">
        <f>(cumulative!E1334-cumulative!E1333)/10</f>
        <v>1244.2000999999996</v>
      </c>
      <c r="F1334" s="6">
        <f>(cumulative!F1334-cumulative!F1333)/10</f>
        <v>59156.413100000049</v>
      </c>
      <c r="G1334">
        <f t="shared" si="40"/>
        <v>84.760674342137719</v>
      </c>
      <c r="H1334">
        <f t="shared" si="41"/>
        <v>0.85426305199697772</v>
      </c>
    </row>
    <row r="1335" spans="1:8" x14ac:dyDescent="0.25">
      <c r="A1335" s="1">
        <v>43083</v>
      </c>
      <c r="B1335" s="6">
        <f>cumulative!B1335-cumulative!B1334</f>
        <v>765534.76000000071</v>
      </c>
      <c r="C1335" s="6">
        <f>(cumulative!C1335-cumulative!C1334)/10</f>
        <v>7289.1750000000056</v>
      </c>
      <c r="D1335" s="6">
        <f>(cumulative!D1335-cumulative!D1334)/10</f>
        <v>60386.198000000048</v>
      </c>
      <c r="E1335" s="6">
        <f>(cumulative!E1335-cumulative!E1334)/10</f>
        <v>954.16600000000039</v>
      </c>
      <c r="F1335" s="6">
        <f>(cumulative!F1335-cumulative!F1334)/10</f>
        <v>68629.538999999961</v>
      </c>
      <c r="G1335">
        <f t="shared" si="40"/>
        <v>89.649148002110181</v>
      </c>
      <c r="H1335">
        <f t="shared" si="41"/>
        <v>0.87988639993633178</v>
      </c>
    </row>
    <row r="1336" spans="1:8" x14ac:dyDescent="0.25">
      <c r="A1336" s="1">
        <v>43084</v>
      </c>
      <c r="B1336" s="6">
        <f>cumulative!B1336-cumulative!B1335</f>
        <v>801300.21499999892</v>
      </c>
      <c r="C1336" s="6">
        <f>(cumulative!C1336-cumulative!C1335)/10</f>
        <v>10076.825000000001</v>
      </c>
      <c r="D1336" s="6">
        <f>(cumulative!D1336-cumulative!D1335)/10</f>
        <v>60720.960999999937</v>
      </c>
      <c r="E1336" s="6">
        <f>(cumulative!E1336-cumulative!E1335)/10</f>
        <v>994.19449999999995</v>
      </c>
      <c r="F1336" s="6">
        <f>(cumulative!F1336-cumulative!F1335)/10</f>
        <v>71791.980500000063</v>
      </c>
      <c r="G1336">
        <f t="shared" si="40"/>
        <v>89.594360710361414</v>
      </c>
      <c r="H1336">
        <f t="shared" si="41"/>
        <v>0.84579030383483966</v>
      </c>
    </row>
    <row r="1337" spans="1:8" x14ac:dyDescent="0.25">
      <c r="A1337" s="1">
        <v>43085</v>
      </c>
      <c r="B1337" s="6">
        <f>cumulative!B1337-cumulative!B1336</f>
        <v>868715.5549999997</v>
      </c>
      <c r="C1337" s="6">
        <f>(cumulative!C1337-cumulative!C1336)/10</f>
        <v>10597.424999999999</v>
      </c>
      <c r="D1337" s="6">
        <f>(cumulative!D1337-cumulative!D1336)/10</f>
        <v>64749.300999999978</v>
      </c>
      <c r="E1337" s="6">
        <f>(cumulative!E1337-cumulative!E1336)/10</f>
        <v>1150.4443999999996</v>
      </c>
      <c r="F1337" s="6">
        <f>(cumulative!F1337-cumulative!F1336)/10</f>
        <v>76497.170399999988</v>
      </c>
      <c r="G1337">
        <f t="shared" si="40"/>
        <v>88.057788259587468</v>
      </c>
      <c r="H1337">
        <f t="shared" si="41"/>
        <v>0.84642739935907474</v>
      </c>
    </row>
    <row r="1338" spans="1:8" x14ac:dyDescent="0.25">
      <c r="A1338" s="1">
        <v>43086</v>
      </c>
      <c r="B1338" s="6">
        <f>cumulative!B1338-cumulative!B1337</f>
        <v>921227.32500000019</v>
      </c>
      <c r="C1338" s="6">
        <f>(cumulative!C1338-cumulative!C1337)/10</f>
        <v>9904.534999999998</v>
      </c>
      <c r="D1338" s="6">
        <f>(cumulative!D1338-cumulative!D1337)/10</f>
        <v>67633.631000000052</v>
      </c>
      <c r="E1338" s="6">
        <f>(cumulative!E1338-cumulative!E1337)/10</f>
        <v>1142.4812000000006</v>
      </c>
      <c r="F1338" s="6">
        <f>(cumulative!F1338-cumulative!F1337)/10</f>
        <v>78680.647199999919</v>
      </c>
      <c r="G1338">
        <f t="shared" si="40"/>
        <v>85.40850348745343</v>
      </c>
      <c r="H1338">
        <f t="shared" si="41"/>
        <v>0.85959678023594244</v>
      </c>
    </row>
    <row r="1339" spans="1:8" x14ac:dyDescent="0.25">
      <c r="A1339" s="1">
        <v>43087</v>
      </c>
      <c r="B1339" s="6">
        <f>cumulative!B1339-cumulative!B1338</f>
        <v>973530.96500000078</v>
      </c>
      <c r="C1339" s="6">
        <f>(cumulative!C1339-cumulative!C1338)/10</f>
        <v>11584.669999999995</v>
      </c>
      <c r="D1339" s="6">
        <f>(cumulative!D1339-cumulative!D1338)/10</f>
        <v>76013.430999999953</v>
      </c>
      <c r="E1339" s="6">
        <f>(cumulative!E1339-cumulative!E1338)/10</f>
        <v>845.25040000000013</v>
      </c>
      <c r="F1339" s="6">
        <f>(cumulative!F1339-cumulative!F1338)/10</f>
        <v>88443.351400000043</v>
      </c>
      <c r="G1339">
        <f t="shared" si="40"/>
        <v>90.848010571497298</v>
      </c>
      <c r="H1339">
        <f t="shared" si="41"/>
        <v>0.85945896211255424</v>
      </c>
    </row>
    <row r="1340" spans="1:8" x14ac:dyDescent="0.25">
      <c r="A1340" s="1">
        <v>43088</v>
      </c>
      <c r="B1340" s="6">
        <f>cumulative!B1340-cumulative!B1339</f>
        <v>1031302.3800000008</v>
      </c>
      <c r="C1340" s="6">
        <f>(cumulative!C1340-cumulative!C1339)/10</f>
        <v>12602.780000000004</v>
      </c>
      <c r="D1340" s="6">
        <f>(cumulative!D1340-cumulative!D1339)/10</f>
        <v>79732.625000000087</v>
      </c>
      <c r="E1340" s="6">
        <f>(cumulative!E1340-cumulative!E1339)/10</f>
        <v>888.46230000000071</v>
      </c>
      <c r="F1340" s="6">
        <f>(cumulative!F1340-cumulative!F1339)/10</f>
        <v>93223.867300000042</v>
      </c>
      <c r="G1340">
        <f t="shared" si="40"/>
        <v>90.394310250694829</v>
      </c>
      <c r="H1340">
        <f t="shared" si="41"/>
        <v>0.8552812419100323</v>
      </c>
    </row>
    <row r="1341" spans="1:8" x14ac:dyDescent="0.25">
      <c r="A1341" s="1">
        <v>43089</v>
      </c>
      <c r="B1341" s="6">
        <f>cumulative!B1341-cumulative!B1340</f>
        <v>1057175.5999999996</v>
      </c>
      <c r="C1341" s="6">
        <f>(cumulative!C1341-cumulative!C1340)/10</f>
        <v>12893.474999999988</v>
      </c>
      <c r="D1341" s="6">
        <f>(cumulative!D1341-cumulative!D1340)/10</f>
        <v>85846.184999999867</v>
      </c>
      <c r="E1341" s="6">
        <f>(cumulative!E1341-cumulative!E1340)/10</f>
        <v>559.42379999999832</v>
      </c>
      <c r="F1341" s="6">
        <f>(cumulative!F1341-cumulative!F1340)/10</f>
        <v>99299.083799999949</v>
      </c>
      <c r="G1341">
        <f t="shared" si="40"/>
        <v>93.928656507017365</v>
      </c>
      <c r="H1341">
        <f t="shared" si="41"/>
        <v>0.86452142069008608</v>
      </c>
    </row>
    <row r="1342" spans="1:8" x14ac:dyDescent="0.25">
      <c r="A1342" s="1">
        <v>43090</v>
      </c>
      <c r="B1342" s="6">
        <f>cumulative!B1342-cumulative!B1341</f>
        <v>1098181.2549999971</v>
      </c>
      <c r="C1342" s="6">
        <f>(cumulative!C1342-cumulative!C1341)/10</f>
        <v>16516.607000000007</v>
      </c>
      <c r="D1342" s="6">
        <f>(cumulative!D1342-cumulative!D1341)/10</f>
        <v>89110.102000000232</v>
      </c>
      <c r="E1342" s="6">
        <f>(cumulative!E1342-cumulative!E1341)/10</f>
        <v>545.77940000000092</v>
      </c>
      <c r="F1342" s="6">
        <f>(cumulative!F1342-cumulative!F1341)/10</f>
        <v>106172.48840000015</v>
      </c>
      <c r="G1342">
        <f t="shared" si="40"/>
        <v>96.6802956402679</v>
      </c>
      <c r="H1342">
        <f t="shared" si="41"/>
        <v>0.83929559665477438</v>
      </c>
    </row>
    <row r="1343" spans="1:8" x14ac:dyDescent="0.25">
      <c r="A1343" s="1">
        <v>43091</v>
      </c>
      <c r="B1343" s="6">
        <f>cumulative!B1343-cumulative!B1342</f>
        <v>1127622.3700000029</v>
      </c>
      <c r="C1343" s="6">
        <f>(cumulative!C1343-cumulative!C1342)/10</f>
        <v>18543.565000000013</v>
      </c>
      <c r="D1343" s="6">
        <f>(cumulative!D1343-cumulative!D1342)/10</f>
        <v>87382.470999999714</v>
      </c>
      <c r="E1343" s="6">
        <f>(cumulative!E1343-cumulative!E1342)/10</f>
        <v>780.15990000000022</v>
      </c>
      <c r="F1343" s="6">
        <f>(cumulative!F1343-cumulative!F1342)/10</f>
        <v>106706.19589999989</v>
      </c>
      <c r="G1343">
        <f t="shared" si="40"/>
        <v>94.62937126726176</v>
      </c>
      <c r="H1343">
        <f t="shared" si="41"/>
        <v>0.81890718962458864</v>
      </c>
    </row>
    <row r="1344" spans="1:8" x14ac:dyDescent="0.25">
      <c r="A1344" s="1">
        <v>43092</v>
      </c>
      <c r="B1344" s="6">
        <f>cumulative!B1344-cumulative!B1343</f>
        <v>1139642.334999999</v>
      </c>
      <c r="C1344" s="6">
        <f>(cumulative!C1344-cumulative!C1343)/10</f>
        <v>21527.589999999989</v>
      </c>
      <c r="D1344" s="6">
        <f>(cumulative!D1344-cumulative!D1343)/10</f>
        <v>93107.260000000155</v>
      </c>
      <c r="E1344" s="6">
        <f>(cumulative!E1344-cumulative!E1343)/10</f>
        <v>1400.2850999999996</v>
      </c>
      <c r="F1344" s="6">
        <f>(cumulative!F1344-cumulative!F1343)/10</f>
        <v>116035.13509999998</v>
      </c>
      <c r="G1344">
        <f t="shared" si="40"/>
        <v>101.81715046589602</v>
      </c>
      <c r="H1344">
        <f t="shared" si="41"/>
        <v>0.80240575339322517</v>
      </c>
    </row>
    <row r="1345" spans="1:8" x14ac:dyDescent="0.25">
      <c r="A1345" s="1">
        <v>43093</v>
      </c>
      <c r="B1345" s="6">
        <f>cumulative!B1345-cumulative!B1344</f>
        <v>1111221.5349999983</v>
      </c>
      <c r="C1345" s="6">
        <f>(cumulative!C1345-cumulative!C1344)/10</f>
        <v>20740.080000000005</v>
      </c>
      <c r="D1345" s="6">
        <f>(cumulative!D1345-cumulative!D1344)/10</f>
        <v>92163.250999999975</v>
      </c>
      <c r="E1345" s="6">
        <f>(cumulative!E1345-cumulative!E1344)/10</f>
        <v>1051.2736000000004</v>
      </c>
      <c r="F1345" s="6">
        <f>(cumulative!F1345-cumulative!F1344)/10</f>
        <v>113954.6046000002</v>
      </c>
      <c r="G1345">
        <f t="shared" si="40"/>
        <v>102.54895267126044</v>
      </c>
      <c r="H1345">
        <f t="shared" si="41"/>
        <v>0.80877162729411833</v>
      </c>
    </row>
    <row r="1346" spans="1:8" x14ac:dyDescent="0.25">
      <c r="A1346" s="1">
        <v>43094</v>
      </c>
      <c r="B1346" s="6">
        <f>cumulative!B1346-cumulative!B1345</f>
        <v>1153581.0350000001</v>
      </c>
      <c r="C1346" s="6">
        <f>(cumulative!C1346-cumulative!C1345)/10</f>
        <v>21420.400000000001</v>
      </c>
      <c r="D1346" s="6">
        <f>(cumulative!D1346-cumulative!D1345)/10</f>
        <v>93251.335999999748</v>
      </c>
      <c r="E1346" s="6">
        <f>(cumulative!E1346-cumulative!E1345)/10</f>
        <v>1303.3732999999979</v>
      </c>
      <c r="F1346" s="6">
        <f>(cumulative!F1346-cumulative!F1345)/10</f>
        <v>115975.10929999966</v>
      </c>
      <c r="G1346">
        <f t="shared" si="40"/>
        <v>100.53486125489194</v>
      </c>
      <c r="H1346">
        <f t="shared" si="41"/>
        <v>0.80406335948156782</v>
      </c>
    </row>
    <row r="1347" spans="1:8" x14ac:dyDescent="0.25">
      <c r="A1347" s="1">
        <v>43095</v>
      </c>
      <c r="B1347" s="6">
        <f>cumulative!B1347-cumulative!B1346</f>
        <v>1169332.7200000025</v>
      </c>
      <c r="C1347" s="6">
        <f>(cumulative!C1347-cumulative!C1346)/10</f>
        <v>24194.090000000015</v>
      </c>
      <c r="D1347" s="6">
        <f>(cumulative!D1347-cumulative!D1346)/10</f>
        <v>93808.834000000352</v>
      </c>
      <c r="E1347" s="6">
        <f>(cumulative!E1347-cumulative!E1346)/10</f>
        <v>1234.9011000000028</v>
      </c>
      <c r="F1347" s="6">
        <f>(cumulative!F1347-cumulative!F1346)/10</f>
        <v>119237.82510000021</v>
      </c>
      <c r="G1347">
        <f t="shared" ref="G1347:G1410" si="42">IFERROR(F1347*1000/B1347,"")</f>
        <v>101.97082751605544</v>
      </c>
      <c r="H1347">
        <f t="shared" ref="H1347:H1410" si="43">IFERROR(D1347/F1347,"")</f>
        <v>0.78673721129454066</v>
      </c>
    </row>
    <row r="1348" spans="1:8" x14ac:dyDescent="0.25">
      <c r="A1348" s="1">
        <v>43096</v>
      </c>
      <c r="B1348" s="6">
        <f>cumulative!B1348-cumulative!B1347</f>
        <v>962358.00500000268</v>
      </c>
      <c r="C1348" s="6">
        <f>(cumulative!C1348-cumulative!C1347)/10</f>
        <v>24195.239999999991</v>
      </c>
      <c r="D1348" s="6">
        <f>(cumulative!D1348-cumulative!D1347)/10</f>
        <v>87587.101999999766</v>
      </c>
      <c r="E1348" s="6">
        <f>(cumulative!E1348-cumulative!E1347)/10</f>
        <v>1523.6565999999991</v>
      </c>
      <c r="F1348" s="6">
        <f>(cumulative!F1348-cumulative!F1347)/10</f>
        <v>113305.99859999977</v>
      </c>
      <c r="G1348">
        <f t="shared" si="42"/>
        <v>117.73788757542412</v>
      </c>
      <c r="H1348">
        <f t="shared" si="43"/>
        <v>0.77301381288033533</v>
      </c>
    </row>
    <row r="1349" spans="1:8" x14ac:dyDescent="0.25">
      <c r="A1349" s="1">
        <v>43097</v>
      </c>
      <c r="B1349" s="6">
        <f>cumulative!B1349-cumulative!B1348</f>
        <v>513022.59999999404</v>
      </c>
      <c r="C1349" s="6">
        <f>(cumulative!C1349-cumulative!C1348)/10</f>
        <v>22672.229999999981</v>
      </c>
      <c r="D1349" s="6">
        <f>(cumulative!D1349-cumulative!D1348)/10</f>
        <v>55639.894999999924</v>
      </c>
      <c r="E1349" s="6">
        <f>(cumulative!E1349-cumulative!E1348)/10</f>
        <v>1049.2828999999997</v>
      </c>
      <c r="F1349" s="6">
        <f>(cumulative!F1349-cumulative!F1348)/10</f>
        <v>79361.407899999991</v>
      </c>
      <c r="G1349">
        <f t="shared" si="42"/>
        <v>154.69378522505815</v>
      </c>
      <c r="H1349">
        <f t="shared" si="43"/>
        <v>0.70109510998229063</v>
      </c>
    </row>
    <row r="1350" spans="1:8" x14ac:dyDescent="0.25">
      <c r="A1350" s="1">
        <v>43098</v>
      </c>
      <c r="B1350" s="6">
        <f>cumulative!B1350-cumulative!B1349</f>
        <v>370813.19000000134</v>
      </c>
      <c r="C1350" s="6">
        <f>(cumulative!C1350-cumulative!C1349)/10</f>
        <v>22376.929999999982</v>
      </c>
      <c r="D1350" s="6">
        <f>(cumulative!D1350-cumulative!D1349)/10</f>
        <v>35519.887000000293</v>
      </c>
      <c r="E1350" s="6">
        <f>(cumulative!E1350-cumulative!E1349)/10</f>
        <v>1165.7612999999983</v>
      </c>
      <c r="F1350" s="6">
        <f>(cumulative!F1350-cumulative!F1349)/10</f>
        <v>59062.578300000358</v>
      </c>
      <c r="G1350">
        <f t="shared" si="42"/>
        <v>159.27852593377312</v>
      </c>
      <c r="H1350">
        <f t="shared" si="43"/>
        <v>0.60139411489254402</v>
      </c>
    </row>
    <row r="1351" spans="1:8" x14ac:dyDescent="0.25">
      <c r="A1351" s="1">
        <v>43099</v>
      </c>
      <c r="B1351" s="6">
        <f>cumulative!B1351-cumulative!B1350</f>
        <v>187105.28500000387</v>
      </c>
      <c r="C1351" s="6">
        <f>(cumulative!C1351-cumulative!C1350)/10</f>
        <v>21089.720000000019</v>
      </c>
      <c r="D1351" s="6">
        <f>(cumulative!D1351-cumulative!D1350)/10</f>
        <v>19126.515999999643</v>
      </c>
      <c r="E1351" s="6">
        <f>(cumulative!E1351-cumulative!E1350)/10</f>
        <v>703.7054000000004</v>
      </c>
      <c r="F1351" s="6">
        <f>(cumulative!F1351-cumulative!F1350)/10</f>
        <v>40919.941399999705</v>
      </c>
      <c r="G1351">
        <f t="shared" si="42"/>
        <v>218.70008321784636</v>
      </c>
      <c r="H1351">
        <f t="shared" si="43"/>
        <v>0.46741308383202573</v>
      </c>
    </row>
    <row r="1352" spans="1:8" x14ac:dyDescent="0.25">
      <c r="A1352" s="1">
        <v>43100</v>
      </c>
      <c r="B1352" s="6">
        <f>cumulative!B1352-cumulative!B1351</f>
        <v>37629.170000001788</v>
      </c>
      <c r="C1352" s="6">
        <f>(cumulative!C1352-cumulative!C1351)/10</f>
        <v>15363.975</v>
      </c>
      <c r="D1352" s="6">
        <f>(cumulative!D1352-cumulative!D1351)/10</f>
        <v>548.08900000005963</v>
      </c>
      <c r="E1352" s="6">
        <f>(cumulative!E1352-cumulative!E1351)/10</f>
        <v>298.64770000000135</v>
      </c>
      <c r="F1352" s="6">
        <f>(cumulative!F1352-cumulative!F1351)/10</f>
        <v>16210.711699999869</v>
      </c>
      <c r="G1352">
        <f t="shared" si="42"/>
        <v>430.80173439911374</v>
      </c>
      <c r="H1352">
        <f t="shared" si="43"/>
        <v>3.3810298409049123E-2</v>
      </c>
    </row>
    <row r="1353" spans="1:8" x14ac:dyDescent="0.25">
      <c r="A1353" s="1">
        <v>43101</v>
      </c>
      <c r="B1353" s="6">
        <f>cumulative!B1353-cumulative!B1352</f>
        <v>9573.519999999553</v>
      </c>
      <c r="C1353" s="6">
        <f>(cumulative!C1353-cumulative!C1352)/10</f>
        <v>10308.385000000057</v>
      </c>
      <c r="D1353" s="6">
        <f>(cumulative!D1353-cumulative!D1352)/10</f>
        <v>-6732.795999999903</v>
      </c>
      <c r="E1353" s="6">
        <f>(cumulative!E1353-cumulative!E1352)/10</f>
        <v>180.00179999999818</v>
      </c>
      <c r="F1353" s="6">
        <f>(cumulative!F1353-cumulative!F1352)/10</f>
        <v>3755.5907999999822</v>
      </c>
      <c r="G1353">
        <f t="shared" si="42"/>
        <v>392.28944003879008</v>
      </c>
      <c r="H1353">
        <f t="shared" si="43"/>
        <v>-1.7927395071901697</v>
      </c>
    </row>
    <row r="1354" spans="1:8" x14ac:dyDescent="0.25">
      <c r="A1354" s="1">
        <v>43102</v>
      </c>
      <c r="B1354" s="6">
        <f>cumulative!B1354-cumulative!B1353</f>
        <v>90693.204999994487</v>
      </c>
      <c r="C1354" s="6">
        <f>(cumulative!C1354-cumulative!C1353)/10</f>
        <v>13033.091999999993</v>
      </c>
      <c r="D1354" s="6">
        <f>(cumulative!D1354-cumulative!D1353)/10</f>
        <v>-9133.8169999999918</v>
      </c>
      <c r="E1354" s="6">
        <f>(cumulative!E1354-cumulative!E1353)/10</f>
        <v>118.93970000000263</v>
      </c>
      <c r="F1354" s="6">
        <f>(cumulative!F1354-cumulative!F1353)/10</f>
        <v>4018.2147000003606</v>
      </c>
      <c r="G1354">
        <f t="shared" si="42"/>
        <v>44.30557614543013</v>
      </c>
      <c r="H1354">
        <f t="shared" si="43"/>
        <v>-2.2731032764374617</v>
      </c>
    </row>
    <row r="1355" spans="1:8" x14ac:dyDescent="0.25">
      <c r="A1355" s="1">
        <v>43103</v>
      </c>
      <c r="B1355" s="6">
        <f>cumulative!B1355-cumulative!B1354</f>
        <v>519381.76000000536</v>
      </c>
      <c r="C1355" s="6">
        <f>(cumulative!C1355-cumulative!C1354)/10</f>
        <v>15815.138999999966</v>
      </c>
      <c r="D1355" s="6">
        <f>(cumulative!D1355-cumulative!D1354)/10</f>
        <v>1223.0250000000001</v>
      </c>
      <c r="E1355" s="6">
        <f>(cumulative!E1355-cumulative!E1354)/10</f>
        <v>834.74829999999781</v>
      </c>
      <c r="F1355" s="6">
        <f>(cumulative!F1355-cumulative!F1354)/10</f>
        <v>17872.912299999967</v>
      </c>
      <c r="G1355">
        <f t="shared" si="42"/>
        <v>34.411898292307725</v>
      </c>
      <c r="H1355">
        <f t="shared" si="43"/>
        <v>6.842897114198912E-2</v>
      </c>
    </row>
    <row r="1356" spans="1:8" x14ac:dyDescent="0.25">
      <c r="A1356" s="1">
        <v>43104</v>
      </c>
      <c r="B1356" s="6">
        <f>cumulative!B1356-cumulative!B1355</f>
        <v>1054183.1350000016</v>
      </c>
      <c r="C1356" s="6">
        <f>(cumulative!C1356-cumulative!C1355)/10</f>
        <v>21262.985000000008</v>
      </c>
      <c r="D1356" s="6">
        <f>(cumulative!D1356-cumulative!D1355)/10</f>
        <v>41518.845999999903</v>
      </c>
      <c r="E1356" s="6">
        <f>(cumulative!E1356-cumulative!E1355)/10</f>
        <v>1270.9469000000013</v>
      </c>
      <c r="F1356" s="6">
        <f>(cumulative!F1356-cumulative!F1355)/10</f>
        <v>64052.777899999914</v>
      </c>
      <c r="G1356">
        <f t="shared" si="42"/>
        <v>60.760579232753344</v>
      </c>
      <c r="H1356">
        <f t="shared" si="43"/>
        <v>0.64819742970117089</v>
      </c>
    </row>
    <row r="1357" spans="1:8" x14ac:dyDescent="0.25">
      <c r="A1357" s="1">
        <v>43105</v>
      </c>
      <c r="B1357" s="6">
        <f>cumulative!B1357-cumulative!B1356</f>
        <v>1149587.0699999966</v>
      </c>
      <c r="C1357" s="6">
        <f>(cumulative!C1357-cumulative!C1356)/10</f>
        <v>24492.252</v>
      </c>
      <c r="D1357" s="6">
        <f>(cumulative!D1357-cumulative!D1356)/10</f>
        <v>72179.624000000389</v>
      </c>
      <c r="E1357" s="6">
        <f>(cumulative!E1357-cumulative!E1356)/10</f>
        <v>2540.1274999999996</v>
      </c>
      <c r="F1357" s="6">
        <f>(cumulative!F1357-cumulative!F1356)/10</f>
        <v>99212.003500000385</v>
      </c>
      <c r="G1357">
        <f t="shared" si="42"/>
        <v>86.302295919177908</v>
      </c>
      <c r="H1357">
        <f t="shared" si="43"/>
        <v>0.72752914419271963</v>
      </c>
    </row>
    <row r="1358" spans="1:8" x14ac:dyDescent="0.25">
      <c r="A1358" s="1">
        <v>43106</v>
      </c>
      <c r="B1358" s="6">
        <f>cumulative!B1358-cumulative!B1357</f>
        <v>1191229.6899999976</v>
      </c>
      <c r="C1358" s="6">
        <f>(cumulative!C1358-cumulative!C1357)/10</f>
        <v>28162.400000000001</v>
      </c>
      <c r="D1358" s="6">
        <f>(cumulative!D1358-cumulative!D1357)/10</f>
        <v>82567.386999999726</v>
      </c>
      <c r="E1358" s="6">
        <f>(cumulative!E1358-cumulative!E1357)/10</f>
        <v>3698.8603000000003</v>
      </c>
      <c r="F1358" s="6">
        <f>(cumulative!F1358-cumulative!F1357)/10</f>
        <v>114428.64729999975</v>
      </c>
      <c r="G1358">
        <f t="shared" si="42"/>
        <v>96.05926401985495</v>
      </c>
      <c r="H1358">
        <f t="shared" si="43"/>
        <v>0.72156220446730657</v>
      </c>
    </row>
    <row r="1359" spans="1:8" x14ac:dyDescent="0.25">
      <c r="A1359" s="1">
        <v>43107</v>
      </c>
      <c r="B1359" s="6">
        <f>cumulative!B1359-cumulative!B1358</f>
        <v>1196402.9850000069</v>
      </c>
      <c r="C1359" s="6">
        <f>(cumulative!C1359-cumulative!C1358)/10</f>
        <v>28578.9</v>
      </c>
      <c r="D1359" s="6">
        <f>(cumulative!D1359-cumulative!D1358)/10</f>
        <v>88789.180999999866</v>
      </c>
      <c r="E1359" s="6">
        <f>(cumulative!E1359-cumulative!E1358)/10</f>
        <v>3850.0138999999967</v>
      </c>
      <c r="F1359" s="6">
        <f>(cumulative!F1359-cumulative!F1358)/10</f>
        <v>121218.0949000001</v>
      </c>
      <c r="G1359">
        <f t="shared" si="42"/>
        <v>101.31878340306832</v>
      </c>
      <c r="H1359">
        <f t="shared" si="43"/>
        <v>0.73247464475701629</v>
      </c>
    </row>
    <row r="1360" spans="1:8" x14ac:dyDescent="0.25">
      <c r="A1360" s="1">
        <v>43108</v>
      </c>
      <c r="B1360" s="6">
        <f>cumulative!B1360-cumulative!B1359</f>
        <v>1185998.9449999891</v>
      </c>
      <c r="C1360" s="6">
        <f>(cumulative!C1360-cumulative!C1359)/10</f>
        <v>28982.473999999929</v>
      </c>
      <c r="D1360" s="6">
        <f>(cumulative!D1360-cumulative!D1359)/10</f>
        <v>88802.864999999845</v>
      </c>
      <c r="E1360" s="6">
        <f>(cumulative!E1360-cumulative!E1359)/10</f>
        <v>3497.080500000005</v>
      </c>
      <c r="F1360" s="6">
        <f>(cumulative!F1360-cumulative!F1359)/10</f>
        <v>121282.41950000003</v>
      </c>
      <c r="G1360">
        <f t="shared" si="42"/>
        <v>102.26182747574126</v>
      </c>
      <c r="H1360">
        <f t="shared" si="43"/>
        <v>0.73219898948338358</v>
      </c>
    </row>
    <row r="1361" spans="1:8" x14ac:dyDescent="0.25">
      <c r="A1361" s="1">
        <v>43109</v>
      </c>
      <c r="B1361" s="6">
        <f>cumulative!B1361-cumulative!B1360</f>
        <v>1195474.2750000097</v>
      </c>
      <c r="C1361" s="6">
        <f>(cumulative!C1361-cumulative!C1360)/10</f>
        <v>28762.485999999939</v>
      </c>
      <c r="D1361" s="6">
        <f>(cumulative!D1361-cumulative!D1360)/10</f>
        <v>92374.592000000179</v>
      </c>
      <c r="E1361" s="6">
        <f>(cumulative!E1361-cumulative!E1360)/10</f>
        <v>1491.0694000000017</v>
      </c>
      <c r="F1361" s="6">
        <f>(cumulative!F1361-cumulative!F1360)/10</f>
        <v>122628.14739999958</v>
      </c>
      <c r="G1361">
        <f t="shared" si="42"/>
        <v>102.57698552317119</v>
      </c>
      <c r="H1361">
        <f t="shared" si="43"/>
        <v>0.75329028415217247</v>
      </c>
    </row>
    <row r="1362" spans="1:8" x14ac:dyDescent="0.25">
      <c r="A1362" s="1">
        <v>43110</v>
      </c>
      <c r="B1362" s="6">
        <f>cumulative!B1362-cumulative!B1361</f>
        <v>1181584.3549999967</v>
      </c>
      <c r="C1362" s="6">
        <f>(cumulative!C1362-cumulative!C1361)/10</f>
        <v>30394.142000000178</v>
      </c>
      <c r="D1362" s="6">
        <f>(cumulative!D1362-cumulative!D1361)/10</f>
        <v>90860.648000000045</v>
      </c>
      <c r="E1362" s="6">
        <f>(cumulative!E1362-cumulative!E1361)/10</f>
        <v>1448.481999999995</v>
      </c>
      <c r="F1362" s="6">
        <f>(cumulative!F1362-cumulative!F1361)/10</f>
        <v>122703.27200000026</v>
      </c>
      <c r="G1362">
        <f t="shared" si="42"/>
        <v>103.84639190656904</v>
      </c>
      <c r="H1362">
        <f t="shared" si="43"/>
        <v>0.74049083222491285</v>
      </c>
    </row>
    <row r="1363" spans="1:8" x14ac:dyDescent="0.25">
      <c r="A1363" s="1">
        <v>43111</v>
      </c>
      <c r="B1363" s="6">
        <f>cumulative!B1363-cumulative!B1362</f>
        <v>1104604.9800000004</v>
      </c>
      <c r="C1363" s="6">
        <f>(cumulative!C1363-cumulative!C1362)/10</f>
        <v>31213.12899999991</v>
      </c>
      <c r="D1363" s="6">
        <f>(cumulative!D1363-cumulative!D1362)/10</f>
        <v>89367.219999999928</v>
      </c>
      <c r="E1363" s="6">
        <f>(cumulative!E1363-cumulative!E1362)/10</f>
        <v>1662.087400000001</v>
      </c>
      <c r="F1363" s="6">
        <f>(cumulative!F1363-cumulative!F1362)/10</f>
        <v>122242.43640000001</v>
      </c>
      <c r="G1363">
        <f t="shared" si="42"/>
        <v>110.66620069013264</v>
      </c>
      <c r="H1363">
        <f t="shared" si="43"/>
        <v>0.73106543547261893</v>
      </c>
    </row>
    <row r="1364" spans="1:8" x14ac:dyDescent="0.25">
      <c r="A1364" s="1">
        <v>43112</v>
      </c>
      <c r="B1364" s="6">
        <f>cumulative!B1364-cumulative!B1363</f>
        <v>1112220.0149999969</v>
      </c>
      <c r="C1364" s="6">
        <f>(cumulative!C1364-cumulative!C1363)/10</f>
        <v>31915.687000000013</v>
      </c>
      <c r="D1364" s="6">
        <f>(cumulative!D1364-cumulative!D1363)/10</f>
        <v>84459.524000000209</v>
      </c>
      <c r="E1364" s="6">
        <f>(cumulative!E1364-cumulative!E1363)/10</f>
        <v>1378.0301000000036</v>
      </c>
      <c r="F1364" s="6">
        <f>(cumulative!F1364-cumulative!F1363)/10</f>
        <v>117753.24109999984</v>
      </c>
      <c r="G1364">
        <f t="shared" si="42"/>
        <v>105.87225505018463</v>
      </c>
      <c r="H1364">
        <f t="shared" si="43"/>
        <v>0.71725859272335835</v>
      </c>
    </row>
    <row r="1365" spans="1:8" x14ac:dyDescent="0.25">
      <c r="A1365" s="1">
        <v>43113</v>
      </c>
      <c r="B1365" s="6">
        <f>cumulative!B1365-cumulative!B1364</f>
        <v>1167019.5500000007</v>
      </c>
      <c r="C1365" s="6">
        <f>(cumulative!C1365-cumulative!C1364)/10</f>
        <v>31649.551000000072</v>
      </c>
      <c r="D1365" s="6">
        <f>(cumulative!D1365-cumulative!D1364)/10</f>
        <v>90672.319999999556</v>
      </c>
      <c r="E1365" s="6">
        <f>(cumulative!E1365-cumulative!E1364)/10</f>
        <v>1527.3804000000005</v>
      </c>
      <c r="F1365" s="6">
        <f>(cumulative!F1365-cumulative!F1364)/10</f>
        <v>123849.25139999986</v>
      </c>
      <c r="G1365">
        <f t="shared" si="42"/>
        <v>106.12440160064138</v>
      </c>
      <c r="H1365">
        <f t="shared" si="43"/>
        <v>0.73211843410463806</v>
      </c>
    </row>
    <row r="1366" spans="1:8" x14ac:dyDescent="0.25">
      <c r="A1366" s="1">
        <v>43114</v>
      </c>
      <c r="B1366" s="6">
        <f>cumulative!B1366-cumulative!B1365</f>
        <v>1179826.8850000016</v>
      </c>
      <c r="C1366" s="6">
        <f>(cumulative!C1366-cumulative!C1365)/10</f>
        <v>31268.792999999969</v>
      </c>
      <c r="D1366" s="6">
        <f>(cumulative!D1366-cumulative!D1365)/10</f>
        <v>94946.819000000512</v>
      </c>
      <c r="E1366" s="6">
        <f>(cumulative!E1366-cumulative!E1365)/10</f>
        <v>1531.3902999999932</v>
      </c>
      <c r="F1366" s="6">
        <f>(cumulative!F1366-cumulative!F1365)/10</f>
        <v>127747.0023000002</v>
      </c>
      <c r="G1366">
        <f t="shared" si="42"/>
        <v>108.2760563639809</v>
      </c>
      <c r="H1366">
        <f t="shared" si="43"/>
        <v>0.74324107251478233</v>
      </c>
    </row>
    <row r="1367" spans="1:8" x14ac:dyDescent="0.25">
      <c r="A1367" s="1">
        <v>43115</v>
      </c>
      <c r="B1367" s="6">
        <f>cumulative!B1367-cumulative!B1366</f>
        <v>1184068.474999994</v>
      </c>
      <c r="C1367" s="6">
        <f>(cumulative!C1367-cumulative!C1366)/10</f>
        <v>29161.711999999919</v>
      </c>
      <c r="D1367" s="6">
        <f>(cumulative!D1367-cumulative!D1366)/10</f>
        <v>94916.56999999992</v>
      </c>
      <c r="E1367" s="6">
        <f>(cumulative!E1367-cumulative!E1366)/10</f>
        <v>1454.9437000000034</v>
      </c>
      <c r="F1367" s="6">
        <f>(cumulative!F1367-cumulative!F1366)/10</f>
        <v>125533.2257000003</v>
      </c>
      <c r="G1367">
        <f t="shared" si="42"/>
        <v>106.01855243211415</v>
      </c>
      <c r="H1367">
        <f t="shared" si="43"/>
        <v>0.75610715386882388</v>
      </c>
    </row>
    <row r="1368" spans="1:8" x14ac:dyDescent="0.25">
      <c r="A1368" s="1">
        <v>43116</v>
      </c>
      <c r="B1368" s="6">
        <f>cumulative!B1368-cumulative!B1367</f>
        <v>1191860.0450000018</v>
      </c>
      <c r="C1368" s="6">
        <f>(cumulative!C1368-cumulative!C1367)/10</f>
        <v>29708.165000000037</v>
      </c>
      <c r="D1368" s="6">
        <f>(cumulative!D1368-cumulative!D1367)/10</f>
        <v>96515.707999999824</v>
      </c>
      <c r="E1368" s="6">
        <f>(cumulative!E1368-cumulative!E1367)/10</f>
        <v>1492.3437999999965</v>
      </c>
      <c r="F1368" s="6">
        <f>(cumulative!F1368-cumulative!F1367)/10</f>
        <v>127716.2167999994</v>
      </c>
      <c r="G1368">
        <f t="shared" si="42"/>
        <v>107.15705869643378</v>
      </c>
      <c r="H1368">
        <f t="shared" si="43"/>
        <v>0.75570440793075766</v>
      </c>
    </row>
    <row r="1369" spans="1:8" x14ac:dyDescent="0.25">
      <c r="A1369" s="1">
        <v>43117</v>
      </c>
      <c r="B1369" s="6">
        <f>cumulative!B1369-cumulative!B1368</f>
        <v>1218022.4450000003</v>
      </c>
      <c r="C1369" s="6">
        <f>(cumulative!C1369-cumulative!C1368)/10</f>
        <v>30616.805000000073</v>
      </c>
      <c r="D1369" s="6">
        <f>(cumulative!D1369-cumulative!D1368)/10</f>
        <v>100372.65500000007</v>
      </c>
      <c r="E1369" s="6">
        <f>(cumulative!E1369-cumulative!E1368)/10</f>
        <v>1335.8398000000045</v>
      </c>
      <c r="F1369" s="6">
        <f>(cumulative!F1369-cumulative!F1368)/10</f>
        <v>132325.29980000033</v>
      </c>
      <c r="G1369">
        <f t="shared" si="42"/>
        <v>108.63945926710758</v>
      </c>
      <c r="H1369">
        <f t="shared" si="43"/>
        <v>0.75852958694751293</v>
      </c>
    </row>
    <row r="1370" spans="1:8" x14ac:dyDescent="0.25">
      <c r="A1370" s="1">
        <v>43118</v>
      </c>
      <c r="B1370" s="6">
        <f>cumulative!B1370-cumulative!B1369</f>
        <v>1194290.6300000027</v>
      </c>
      <c r="C1370" s="6">
        <f>(cumulative!C1370-cumulative!C1369)/10</f>
        <v>31676.974999999908</v>
      </c>
      <c r="D1370" s="6">
        <f>(cumulative!D1370-cumulative!D1369)/10</f>
        <v>97709.60800000056</v>
      </c>
      <c r="E1370" s="6">
        <f>(cumulative!E1370-cumulative!E1369)/10</f>
        <v>1453.8198000000034</v>
      </c>
      <c r="F1370" s="6">
        <f>(cumulative!F1370-cumulative!F1369)/10</f>
        <v>130840.40280000046</v>
      </c>
      <c r="G1370">
        <f t="shared" si="42"/>
        <v>109.55491026501662</v>
      </c>
      <c r="H1370">
        <f t="shared" si="43"/>
        <v>0.74678467743145938</v>
      </c>
    </row>
    <row r="1371" spans="1:8" x14ac:dyDescent="0.25">
      <c r="A1371" s="1">
        <v>43119</v>
      </c>
      <c r="B1371" s="6">
        <f>cumulative!B1371-cumulative!B1370</f>
        <v>1188400.700000003</v>
      </c>
      <c r="C1371" s="6">
        <f>(cumulative!C1371-cumulative!C1370)/10</f>
        <v>32259.975000000093</v>
      </c>
      <c r="D1371" s="6">
        <f>(cumulative!D1371-cumulative!D1370)/10</f>
        <v>96558.491999999431</v>
      </c>
      <c r="E1371" s="6">
        <f>(cumulative!E1371-cumulative!E1370)/10</f>
        <v>1453.9112999999954</v>
      </c>
      <c r="F1371" s="6">
        <f>(cumulative!F1371-cumulative!F1370)/10</f>
        <v>130272.37829999924</v>
      </c>
      <c r="G1371">
        <f t="shared" si="42"/>
        <v>109.61991043929788</v>
      </c>
      <c r="H1371">
        <f t="shared" si="43"/>
        <v>0.74120464568197719</v>
      </c>
    </row>
    <row r="1372" spans="1:8" x14ac:dyDescent="0.25">
      <c r="A1372" s="1">
        <v>43120</v>
      </c>
      <c r="B1372" s="6">
        <f>cumulative!B1372-cumulative!B1371</f>
        <v>1169898.5049999878</v>
      </c>
      <c r="C1372" s="6">
        <f>(cumulative!C1372-cumulative!C1371)/10</f>
        <v>31820.214999999851</v>
      </c>
      <c r="D1372" s="6">
        <f>(cumulative!D1372-cumulative!D1371)/10</f>
        <v>97677.51900000051</v>
      </c>
      <c r="E1372" s="6">
        <f>(cumulative!E1372-cumulative!E1371)/10</f>
        <v>1946.8947000000044</v>
      </c>
      <c r="F1372" s="6">
        <f>(cumulative!F1372-cumulative!F1371)/10</f>
        <v>131444.62870000006</v>
      </c>
      <c r="G1372">
        <f t="shared" si="42"/>
        <v>112.35558310248584</v>
      </c>
      <c r="H1372">
        <f t="shared" si="43"/>
        <v>0.74310772502490596</v>
      </c>
    </row>
    <row r="1373" spans="1:8" x14ac:dyDescent="0.25">
      <c r="A1373" s="1">
        <v>43121</v>
      </c>
      <c r="B1373" s="6">
        <f>cumulative!B1373-cumulative!B1372</f>
        <v>1171556.3400000036</v>
      </c>
      <c r="C1373" s="6">
        <f>(cumulative!C1373-cumulative!C1372)/10</f>
        <v>31401.700000000186</v>
      </c>
      <c r="D1373" s="6">
        <f>(cumulative!D1373-cumulative!D1372)/10</f>
        <v>94428.309999999401</v>
      </c>
      <c r="E1373" s="6">
        <f>(cumulative!E1373-cumulative!E1372)/10</f>
        <v>2316.0636999999988</v>
      </c>
      <c r="F1373" s="6">
        <f>(cumulative!F1373-cumulative!F1372)/10</f>
        <v>128146.07370000034</v>
      </c>
      <c r="G1373">
        <f t="shared" si="42"/>
        <v>109.3810594717109</v>
      </c>
      <c r="H1373">
        <f t="shared" si="43"/>
        <v>0.73688024356534887</v>
      </c>
    </row>
    <row r="1374" spans="1:8" x14ac:dyDescent="0.25">
      <c r="A1374" s="1">
        <v>43122</v>
      </c>
      <c r="B1374" s="6">
        <f>cumulative!B1374-cumulative!B1373</f>
        <v>1192663.7350000069</v>
      </c>
      <c r="C1374" s="6">
        <f>(cumulative!C1374-cumulative!C1373)/10</f>
        <v>33373.934999999961</v>
      </c>
      <c r="D1374" s="6">
        <f>(cumulative!D1374-cumulative!D1373)/10</f>
        <v>96143.607000000397</v>
      </c>
      <c r="E1374" s="6">
        <f>(cumulative!E1374-cumulative!E1373)/10</f>
        <v>2214.9743000000017</v>
      </c>
      <c r="F1374" s="6">
        <f>(cumulative!F1374-cumulative!F1373)/10</f>
        <v>131732.51630000025</v>
      </c>
      <c r="G1374">
        <f t="shared" si="42"/>
        <v>110.45235336177929</v>
      </c>
      <c r="H1374">
        <f t="shared" si="43"/>
        <v>0.72983959997430192</v>
      </c>
    </row>
    <row r="1375" spans="1:8" x14ac:dyDescent="0.25">
      <c r="A1375" s="1">
        <v>43123</v>
      </c>
      <c r="B1375" s="6">
        <f>cumulative!B1375-cumulative!B1374</f>
        <v>1151337.3100000024</v>
      </c>
      <c r="C1375" s="6">
        <f>(cumulative!C1375-cumulative!C1374)/10</f>
        <v>32029.275000000001</v>
      </c>
      <c r="D1375" s="6">
        <f>(cumulative!D1375-cumulative!D1374)/10</f>
        <v>95658.680999999866</v>
      </c>
      <c r="E1375" s="6">
        <f>(cumulative!E1375-cumulative!E1374)/10</f>
        <v>1752.4160999999963</v>
      </c>
      <c r="F1375" s="6">
        <f>(cumulative!F1375-cumulative!F1374)/10</f>
        <v>129440.37210000008</v>
      </c>
      <c r="G1375">
        <f t="shared" si="42"/>
        <v>112.42610742806538</v>
      </c>
      <c r="H1375">
        <f t="shared" si="43"/>
        <v>0.73901735175867755</v>
      </c>
    </row>
    <row r="1376" spans="1:8" x14ac:dyDescent="0.25">
      <c r="A1376" s="1">
        <v>43124</v>
      </c>
      <c r="B1376" s="6">
        <f>cumulative!B1376-cumulative!B1375</f>
        <v>1160267.0849999934</v>
      </c>
      <c r="C1376" s="6">
        <f>(cumulative!C1376-cumulative!C1375)/10</f>
        <v>32691.707000000031</v>
      </c>
      <c r="D1376" s="6">
        <f>(cumulative!D1376-cumulative!D1375)/10</f>
        <v>97205.416999999434</v>
      </c>
      <c r="E1376" s="6">
        <f>(cumulative!E1376-cumulative!E1375)/10</f>
        <v>1798.2864000000059</v>
      </c>
      <c r="F1376" s="6">
        <f>(cumulative!F1376-cumulative!F1375)/10</f>
        <v>131695.41039999871</v>
      </c>
      <c r="G1376">
        <f t="shared" si="42"/>
        <v>113.50439230980982</v>
      </c>
      <c r="H1376">
        <f t="shared" si="43"/>
        <v>0.73810785588318717</v>
      </c>
    </row>
    <row r="1377" spans="1:8" x14ac:dyDescent="0.25">
      <c r="A1377" s="1">
        <v>43125</v>
      </c>
      <c r="B1377" s="6">
        <f>cumulative!B1377-cumulative!B1376</f>
        <v>1182313.4900000021</v>
      </c>
      <c r="C1377" s="6">
        <f>(cumulative!C1377-cumulative!C1376)/10</f>
        <v>32733.030000000075</v>
      </c>
      <c r="D1377" s="6">
        <f>(cumulative!D1377-cumulative!D1376)/10</f>
        <v>95251.382000000769</v>
      </c>
      <c r="E1377" s="6">
        <f>(cumulative!E1377-cumulative!E1376)/10</f>
        <v>2114.702899999998</v>
      </c>
      <c r="F1377" s="6">
        <f>(cumulative!F1377-cumulative!F1376)/10</f>
        <v>130099.11490000188</v>
      </c>
      <c r="G1377">
        <f t="shared" si="42"/>
        <v>110.03774887149571</v>
      </c>
      <c r="H1377">
        <f t="shared" si="43"/>
        <v>0.73214473498312316</v>
      </c>
    </row>
    <row r="1378" spans="1:8" x14ac:dyDescent="0.25">
      <c r="A1378" s="1">
        <v>43126</v>
      </c>
      <c r="B1378" s="6">
        <f>cumulative!B1378-cumulative!B1377</f>
        <v>1156674.4049999937</v>
      </c>
      <c r="C1378" s="6">
        <f>(cumulative!C1378-cumulative!C1377)/10</f>
        <v>32662.854999999887</v>
      </c>
      <c r="D1378" s="6">
        <f>(cumulative!D1378-cumulative!D1377)/10</f>
        <v>94960.4399999991</v>
      </c>
      <c r="E1378" s="6">
        <f>(cumulative!E1378-cumulative!E1377)/10</f>
        <v>2004.9505999999935</v>
      </c>
      <c r="F1378" s="6">
        <f>(cumulative!F1378-cumulative!F1377)/10</f>
        <v>129628.24560000002</v>
      </c>
      <c r="G1378">
        <f t="shared" si="42"/>
        <v>112.06977956774338</v>
      </c>
      <c r="H1378">
        <f t="shared" si="43"/>
        <v>0.73255978710861369</v>
      </c>
    </row>
    <row r="1379" spans="1:8" x14ac:dyDescent="0.25">
      <c r="A1379" s="1">
        <v>43127</v>
      </c>
      <c r="B1379" s="6">
        <f>cumulative!B1379-cumulative!B1378</f>
        <v>1119106.1350000054</v>
      </c>
      <c r="C1379" s="6">
        <f>(cumulative!C1379-cumulative!C1378)/10</f>
        <v>31902.944999999927</v>
      </c>
      <c r="D1379" s="6">
        <f>(cumulative!D1379-cumulative!D1378)/10</f>
        <v>94893.306000000244</v>
      </c>
      <c r="E1379" s="6">
        <f>(cumulative!E1379-cumulative!E1378)/10</f>
        <v>2140.2001999999979</v>
      </c>
      <c r="F1379" s="6">
        <f>(cumulative!F1379-cumulative!F1378)/10</f>
        <v>128936.45119999946</v>
      </c>
      <c r="G1379">
        <f t="shared" si="42"/>
        <v>115.21378282855972</v>
      </c>
      <c r="H1379">
        <f t="shared" si="43"/>
        <v>0.73596958126919998</v>
      </c>
    </row>
    <row r="1380" spans="1:8" x14ac:dyDescent="0.25">
      <c r="A1380" s="1">
        <v>43128</v>
      </c>
      <c r="B1380" s="6">
        <f>cumulative!B1380-cumulative!B1379</f>
        <v>1110288.8400000036</v>
      </c>
      <c r="C1380" s="6">
        <f>(cumulative!C1380-cumulative!C1379)/10</f>
        <v>33188.395000000113</v>
      </c>
      <c r="D1380" s="6">
        <f>(cumulative!D1380-cumulative!D1379)/10</f>
        <v>86174.924000000959</v>
      </c>
      <c r="E1380" s="6">
        <f>(cumulative!E1380-cumulative!E1379)/10</f>
        <v>1733.9472000000067</v>
      </c>
      <c r="F1380" s="6">
        <f>(cumulative!F1380-cumulative!F1379)/10</f>
        <v>121097.2661999993</v>
      </c>
      <c r="G1380">
        <f t="shared" si="42"/>
        <v>109.06825488761908</v>
      </c>
      <c r="H1380">
        <f t="shared" si="43"/>
        <v>0.71161741882494667</v>
      </c>
    </row>
    <row r="1381" spans="1:8" x14ac:dyDescent="0.25">
      <c r="A1381" s="1">
        <v>43129</v>
      </c>
      <c r="B1381" s="6">
        <f>cumulative!B1381-cumulative!B1380</f>
        <v>1117707.0899999961</v>
      </c>
      <c r="C1381" s="6">
        <f>(cumulative!C1381-cumulative!C1380)/10</f>
        <v>32136.6</v>
      </c>
      <c r="D1381" s="6">
        <f>(cumulative!D1381-cumulative!D1380)/10</f>
        <v>88402.701999999583</v>
      </c>
      <c r="E1381" s="6">
        <f>(cumulative!E1381-cumulative!E1380)/10</f>
        <v>2177.7535900000016</v>
      </c>
      <c r="F1381" s="6">
        <f>(cumulative!F1381-cumulative!F1380)/10</f>
        <v>122717.05559</v>
      </c>
      <c r="G1381">
        <f t="shared" si="42"/>
        <v>109.79357354707344</v>
      </c>
      <c r="H1381">
        <f t="shared" si="43"/>
        <v>0.72037828462373377</v>
      </c>
    </row>
    <row r="1382" spans="1:8" x14ac:dyDescent="0.25">
      <c r="A1382" s="1">
        <v>43130</v>
      </c>
      <c r="B1382" s="6">
        <f>cumulative!B1382-cumulative!B1381</f>
        <v>1108299.3350000009</v>
      </c>
      <c r="C1382" s="6">
        <f>(cumulative!C1382-cumulative!C1381)/10</f>
        <v>32574.659999999963</v>
      </c>
      <c r="D1382" s="6">
        <f>(cumulative!D1382-cumulative!D1381)/10</f>
        <v>90786.560999999201</v>
      </c>
      <c r="E1382" s="6">
        <f>(cumulative!E1382-cumulative!E1381)/10</f>
        <v>2337.4572700000017</v>
      </c>
      <c r="F1382" s="6">
        <f>(cumulative!F1382-cumulative!F1381)/10</f>
        <v>125698.67827000022</v>
      </c>
      <c r="G1382">
        <f t="shared" si="42"/>
        <v>113.41582034784864</v>
      </c>
      <c r="H1382">
        <f t="shared" si="43"/>
        <v>0.72225549424624857</v>
      </c>
    </row>
    <row r="1383" spans="1:8" x14ac:dyDescent="0.25">
      <c r="A1383" s="1">
        <v>43131</v>
      </c>
      <c r="B1383" s="6">
        <f>cumulative!B1383-cumulative!B1382</f>
        <v>1084542.1700000092</v>
      </c>
      <c r="C1383" s="6">
        <f>(cumulative!C1383-cumulative!C1382)/10</f>
        <v>30884.524999999812</v>
      </c>
      <c r="D1383" s="6">
        <f>(cumulative!D1383-cumulative!D1382)/10</f>
        <v>84765.353000000861</v>
      </c>
      <c r="E1383" s="6">
        <f>(cumulative!E1383-cumulative!E1382)/10</f>
        <v>1911.3768399999942</v>
      </c>
      <c r="F1383" s="6">
        <f>(cumulative!F1383-cumulative!F1382)/10</f>
        <v>117561.25483999998</v>
      </c>
      <c r="G1383">
        <f t="shared" si="42"/>
        <v>108.39712654050047</v>
      </c>
      <c r="H1383">
        <f t="shared" si="43"/>
        <v>0.72103137309452758</v>
      </c>
    </row>
    <row r="1384" spans="1:8" x14ac:dyDescent="0.25">
      <c r="A1384" s="1">
        <v>43132</v>
      </c>
      <c r="B1384" s="6">
        <f>cumulative!B1384-cumulative!B1383</f>
        <v>1072592.3999999985</v>
      </c>
      <c r="C1384" s="6">
        <f>(cumulative!C1384-cumulative!C1383)/10</f>
        <v>29811.770000000113</v>
      </c>
      <c r="D1384" s="6">
        <f>(cumulative!D1384-cumulative!D1383)/10</f>
        <v>88555.329999999696</v>
      </c>
      <c r="E1384" s="6">
        <f>(cumulative!E1384-cumulative!E1383)/10</f>
        <v>1836.4527800000039</v>
      </c>
      <c r="F1384" s="6">
        <f>(cumulative!F1384-cumulative!F1383)/10</f>
        <v>120203.55277999937</v>
      </c>
      <c r="G1384">
        <f t="shared" si="42"/>
        <v>112.06824957924329</v>
      </c>
      <c r="H1384">
        <f t="shared" si="43"/>
        <v>0.73671141952082453</v>
      </c>
    </row>
    <row r="1385" spans="1:8" x14ac:dyDescent="0.25">
      <c r="A1385" s="1">
        <v>43133</v>
      </c>
      <c r="B1385" s="6">
        <f>cumulative!B1385-cumulative!B1384</f>
        <v>1053385.3950000033</v>
      </c>
      <c r="C1385" s="6">
        <f>(cumulative!C1385-cumulative!C1384)/10</f>
        <v>30690.730000000076</v>
      </c>
      <c r="D1385" s="6">
        <f>(cumulative!D1385-cumulative!D1384)/10</f>
        <v>86125.84800000042</v>
      </c>
      <c r="E1385" s="6">
        <f>(cumulative!E1385-cumulative!E1384)/10</f>
        <v>1803.9641999999992</v>
      </c>
      <c r="F1385" s="6">
        <f>(cumulative!F1385-cumulative!F1384)/10</f>
        <v>118620.54220000058</v>
      </c>
      <c r="G1385">
        <f t="shared" si="42"/>
        <v>112.60887303264748</v>
      </c>
      <c r="H1385">
        <f t="shared" si="43"/>
        <v>0.72606183046093009</v>
      </c>
    </row>
    <row r="1386" spans="1:8" x14ac:dyDescent="0.25">
      <c r="A1386" s="1">
        <v>43134</v>
      </c>
      <c r="B1386" s="6">
        <f>cumulative!B1386-cumulative!B1385</f>
        <v>1110653.4949999899</v>
      </c>
      <c r="C1386" s="6">
        <f>(cumulative!C1386-cumulative!C1385)/10</f>
        <v>29347.504999999888</v>
      </c>
      <c r="D1386" s="6">
        <f>(cumulative!D1386-cumulative!D1385)/10</f>
        <v>90741.578999999911</v>
      </c>
      <c r="E1386" s="6">
        <f>(cumulative!E1386-cumulative!E1385)/10</f>
        <v>1741.5795000000041</v>
      </c>
      <c r="F1386" s="6">
        <f>(cumulative!F1386-cumulative!F1385)/10</f>
        <v>121830.66350000053</v>
      </c>
      <c r="G1386">
        <f t="shared" si="42"/>
        <v>109.69277461284327</v>
      </c>
      <c r="H1386">
        <f t="shared" si="43"/>
        <v>0.74481724381316783</v>
      </c>
    </row>
    <row r="1387" spans="1:8" x14ac:dyDescent="0.25">
      <c r="A1387" s="1">
        <v>43135</v>
      </c>
      <c r="B1387" s="6">
        <f>cumulative!B1387-cumulative!B1386</f>
        <v>1142805.7899999991</v>
      </c>
      <c r="C1387" s="6">
        <f>(cumulative!C1387-cumulative!C1386)/10</f>
        <v>29545.440000000224</v>
      </c>
      <c r="D1387" s="6">
        <f>(cumulative!D1387-cumulative!D1386)/10</f>
        <v>96527.088000000265</v>
      </c>
      <c r="E1387" s="6">
        <f>(cumulative!E1387-cumulative!E1386)/10</f>
        <v>2217.5859999999984</v>
      </c>
      <c r="F1387" s="6">
        <f>(cumulative!F1387-cumulative!F1386)/10</f>
        <v>128290.11399999932</v>
      </c>
      <c r="G1387">
        <f t="shared" si="42"/>
        <v>112.2588939630761</v>
      </c>
      <c r="H1387">
        <f t="shared" si="43"/>
        <v>0.75241252026637673</v>
      </c>
    </row>
    <row r="1388" spans="1:8" x14ac:dyDescent="0.25">
      <c r="A1388" s="1">
        <v>43136</v>
      </c>
      <c r="B1388" s="6">
        <f>cumulative!B1388-cumulative!B1387</f>
        <v>1174070.9450000077</v>
      </c>
      <c r="C1388" s="6">
        <f>(cumulative!C1388-cumulative!C1387)/10</f>
        <v>30454.294999999925</v>
      </c>
      <c r="D1388" s="6">
        <f>(cumulative!D1388-cumulative!D1387)/10</f>
        <v>97123.755999999499</v>
      </c>
      <c r="E1388" s="6">
        <f>(cumulative!E1388-cumulative!E1387)/10</f>
        <v>2142.9603999999936</v>
      </c>
      <c r="F1388" s="6">
        <f>(cumulative!F1388-cumulative!F1387)/10</f>
        <v>129721.01140000075</v>
      </c>
      <c r="G1388">
        <f t="shared" si="42"/>
        <v>110.48822215764814</v>
      </c>
      <c r="H1388">
        <f t="shared" si="43"/>
        <v>0.74871260215905888</v>
      </c>
    </row>
    <row r="1389" spans="1:8" x14ac:dyDescent="0.25">
      <c r="A1389" s="1">
        <v>43137</v>
      </c>
      <c r="B1389" s="6">
        <f>cumulative!B1389-cumulative!B1388</f>
        <v>1141564.5699999928</v>
      </c>
      <c r="C1389" s="6">
        <f>(cumulative!C1389-cumulative!C1388)/10</f>
        <v>30573.85</v>
      </c>
      <c r="D1389" s="6">
        <f>(cumulative!D1389-cumulative!D1388)/10</f>
        <v>96822.866000000387</v>
      </c>
      <c r="E1389" s="6">
        <f>(cumulative!E1389-cumulative!E1388)/10</f>
        <v>2571.1915000000035</v>
      </c>
      <c r="F1389" s="6">
        <f>(cumulative!F1389-cumulative!F1388)/10</f>
        <v>129967.90749999881</v>
      </c>
      <c r="G1389">
        <f t="shared" si="42"/>
        <v>113.85068432878889</v>
      </c>
      <c r="H1389">
        <f t="shared" si="43"/>
        <v>0.74497518550878628</v>
      </c>
    </row>
    <row r="1390" spans="1:8" x14ac:dyDescent="0.25">
      <c r="A1390" s="1">
        <v>43138</v>
      </c>
      <c r="B1390" s="6">
        <f>cumulative!B1390-cumulative!B1389</f>
        <v>1147801.8350000009</v>
      </c>
      <c r="C1390" s="6">
        <f>(cumulative!C1390-cumulative!C1389)/10</f>
        <v>32802.514999999854</v>
      </c>
      <c r="D1390" s="6">
        <f>(cumulative!D1390-cumulative!D1389)/10</f>
        <v>97048.310999999943</v>
      </c>
      <c r="E1390" s="6">
        <f>(cumulative!E1390-cumulative!E1389)/10</f>
        <v>2484.7246999999975</v>
      </c>
      <c r="F1390" s="6">
        <f>(cumulative!F1390-cumulative!F1389)/10</f>
        <v>132335.55070000066</v>
      </c>
      <c r="G1390">
        <f t="shared" si="42"/>
        <v>115.2947718540636</v>
      </c>
      <c r="H1390">
        <f t="shared" si="43"/>
        <v>0.73335026367936862</v>
      </c>
    </row>
    <row r="1391" spans="1:8" x14ac:dyDescent="0.25">
      <c r="A1391" s="1">
        <v>43139</v>
      </c>
      <c r="B1391" s="6">
        <f>cumulative!B1391-cumulative!B1390</f>
        <v>1153144.7299999967</v>
      </c>
      <c r="C1391" s="6">
        <f>(cumulative!C1391-cumulative!C1390)/10</f>
        <v>32784.705000000075</v>
      </c>
      <c r="D1391" s="6">
        <f>(cumulative!D1391-cumulative!D1390)/10</f>
        <v>96184.679999999702</v>
      </c>
      <c r="E1391" s="6">
        <f>(cumulative!E1391-cumulative!E1390)/10</f>
        <v>2732.4421199999983</v>
      </c>
      <c r="F1391" s="6">
        <f>(cumulative!F1391-cumulative!F1390)/10</f>
        <v>131701.82712000012</v>
      </c>
      <c r="G1391">
        <f t="shared" si="42"/>
        <v>114.21101245461226</v>
      </c>
      <c r="H1391">
        <f t="shared" si="43"/>
        <v>0.7303215308650276</v>
      </c>
    </row>
    <row r="1392" spans="1:8" x14ac:dyDescent="0.25">
      <c r="A1392" s="1">
        <v>43140</v>
      </c>
      <c r="B1392" s="6">
        <f>cumulative!B1392-cumulative!B1391</f>
        <v>1175904.2450000048</v>
      </c>
      <c r="C1392" s="6">
        <f>(cumulative!C1392-cumulative!C1391)/10</f>
        <v>34042.871000000086</v>
      </c>
      <c r="D1392" s="6">
        <f>(cumulative!D1392-cumulative!D1391)/10</f>
        <v>98706.246999999887</v>
      </c>
      <c r="E1392" s="6">
        <f>(cumulative!E1392-cumulative!E1391)/10</f>
        <v>2504.7736800000071</v>
      </c>
      <c r="F1392" s="6">
        <f>(cumulative!F1392-cumulative!F1391)/10</f>
        <v>135253.89167999924</v>
      </c>
      <c r="G1392">
        <f t="shared" si="42"/>
        <v>115.02117817424724</v>
      </c>
      <c r="H1392">
        <f t="shared" si="43"/>
        <v>0.72978489397947677</v>
      </c>
    </row>
    <row r="1393" spans="1:8" x14ac:dyDescent="0.25">
      <c r="A1393" s="1">
        <v>43141</v>
      </c>
      <c r="B1393" s="6">
        <f>cumulative!B1393-cumulative!B1392</f>
        <v>1185909.659999989</v>
      </c>
      <c r="C1393" s="6">
        <f>(cumulative!C1393-cumulative!C1392)/10</f>
        <v>35570.544999999925</v>
      </c>
      <c r="D1393" s="6">
        <f>(cumulative!D1393-cumulative!D1392)/10</f>
        <v>100255.78800000102</v>
      </c>
      <c r="E1393" s="6">
        <f>(cumulative!E1393-cumulative!E1392)/10</f>
        <v>2368.3079999999841</v>
      </c>
      <c r="F1393" s="6">
        <f>(cumulative!F1393-cumulative!F1392)/10</f>
        <v>138194.64100000114</v>
      </c>
      <c r="G1393">
        <f t="shared" si="42"/>
        <v>116.53049609192189</v>
      </c>
      <c r="H1393">
        <f t="shared" si="43"/>
        <v>0.72546798685196623</v>
      </c>
    </row>
    <row r="1394" spans="1:8" x14ac:dyDescent="0.25">
      <c r="A1394" s="1">
        <v>43142</v>
      </c>
      <c r="B1394" s="6">
        <f>cumulative!B1394-cumulative!B1393</f>
        <v>1179448.5950000063</v>
      </c>
      <c r="C1394" s="6">
        <f>(cumulative!C1394-cumulative!C1393)/10</f>
        <v>35500.65</v>
      </c>
      <c r="D1394" s="6">
        <f>(cumulative!D1394-cumulative!D1393)/10</f>
        <v>101254.10799999982</v>
      </c>
      <c r="E1394" s="6">
        <f>(cumulative!E1394-cumulative!E1393)/10</f>
        <v>1935.373900000006</v>
      </c>
      <c r="F1394" s="6">
        <f>(cumulative!F1394-cumulative!F1393)/10</f>
        <v>138690.13189999908</v>
      </c>
      <c r="G1394">
        <f t="shared" si="42"/>
        <v>117.5889585081903</v>
      </c>
      <c r="H1394">
        <f t="shared" si="43"/>
        <v>0.73007435073324412</v>
      </c>
    </row>
    <row r="1395" spans="1:8" x14ac:dyDescent="0.25">
      <c r="A1395" s="1">
        <v>43143</v>
      </c>
      <c r="B1395" s="6">
        <f>cumulative!B1395-cumulative!B1394</f>
        <v>1197820.9099999964</v>
      </c>
      <c r="C1395" s="6">
        <f>(cumulative!C1395-cumulative!C1394)/10</f>
        <v>35077.455000000075</v>
      </c>
      <c r="D1395" s="6">
        <f>(cumulative!D1395-cumulative!D1394)/10</f>
        <v>101792.02399999872</v>
      </c>
      <c r="E1395" s="6">
        <f>(cumulative!E1395-cumulative!E1394)/10</f>
        <v>2160.5511000000056</v>
      </c>
      <c r="F1395" s="6">
        <f>(cumulative!F1395-cumulative!F1394)/10</f>
        <v>139030.03009999992</v>
      </c>
      <c r="G1395">
        <f t="shared" si="42"/>
        <v>116.0691293158343</v>
      </c>
      <c r="H1395">
        <f t="shared" si="43"/>
        <v>0.73215854104888656</v>
      </c>
    </row>
    <row r="1396" spans="1:8" x14ac:dyDescent="0.25">
      <c r="A1396" s="1">
        <v>43144</v>
      </c>
      <c r="B1396" s="6">
        <f>cumulative!B1396-cumulative!B1395</f>
        <v>1159930.7150000036</v>
      </c>
      <c r="C1396" s="6">
        <f>(cumulative!C1396-cumulative!C1395)/10</f>
        <v>34805.739999999852</v>
      </c>
      <c r="D1396" s="6">
        <f>(cumulative!D1396-cumulative!D1395)/10</f>
        <v>100465.05</v>
      </c>
      <c r="E1396" s="6">
        <f>(cumulative!E1396-cumulative!E1395)/10</f>
        <v>1784.4569000000017</v>
      </c>
      <c r="F1396" s="6">
        <f>(cumulative!F1396-cumulative!F1395)/10</f>
        <v>137055.24690000116</v>
      </c>
      <c r="G1396">
        <f t="shared" si="42"/>
        <v>118.15813231568814</v>
      </c>
      <c r="H1396">
        <f t="shared" si="43"/>
        <v>0.7330259313114933</v>
      </c>
    </row>
    <row r="1397" spans="1:8" x14ac:dyDescent="0.25">
      <c r="A1397" s="1">
        <v>43145</v>
      </c>
      <c r="B1397" s="6">
        <f>cumulative!B1397-cumulative!B1396</f>
        <v>1110206.1650000066</v>
      </c>
      <c r="C1397" s="6">
        <f>(cumulative!C1397-cumulative!C1396)/10</f>
        <v>31901.18500000015</v>
      </c>
      <c r="D1397" s="6">
        <f>(cumulative!D1397-cumulative!D1396)/10</f>
        <v>99599.40500000045</v>
      </c>
      <c r="E1397" s="6">
        <f>(cumulative!E1397-cumulative!E1396)/10</f>
        <v>2147.2881999999981</v>
      </c>
      <c r="F1397" s="6">
        <f>(cumulative!F1397-cumulative!F1396)/10</f>
        <v>133647.87820000053</v>
      </c>
      <c r="G1397">
        <f t="shared" si="42"/>
        <v>120.38113497595263</v>
      </c>
      <c r="H1397">
        <f t="shared" si="43"/>
        <v>0.74523745787383588</v>
      </c>
    </row>
    <row r="1398" spans="1:8" x14ac:dyDescent="0.25">
      <c r="A1398" s="1">
        <v>43146</v>
      </c>
      <c r="B1398" s="6">
        <f>cumulative!B1398-cumulative!B1397</f>
        <v>1049398.9849999994</v>
      </c>
      <c r="C1398" s="6">
        <f>(cumulative!C1398-cumulative!C1397)/10</f>
        <v>29977.214999999851</v>
      </c>
      <c r="D1398" s="6">
        <f>(cumulative!D1398-cumulative!D1397)/10</f>
        <v>100224.89299999997</v>
      </c>
      <c r="E1398" s="6">
        <f>(cumulative!E1398-cumulative!E1397)/10</f>
        <v>2613.6908199999948</v>
      </c>
      <c r="F1398" s="6">
        <f>(cumulative!F1398-cumulative!F1397)/10</f>
        <v>132815.79881999939</v>
      </c>
      <c r="G1398">
        <f t="shared" si="42"/>
        <v>126.56368141998865</v>
      </c>
      <c r="H1398">
        <f t="shared" si="43"/>
        <v>0.75461574519332042</v>
      </c>
    </row>
    <row r="1399" spans="1:8" x14ac:dyDescent="0.25">
      <c r="A1399" s="1">
        <v>43147</v>
      </c>
      <c r="B1399" s="6">
        <f>cumulative!B1399-cumulative!B1398</f>
        <v>979531.5</v>
      </c>
      <c r="C1399" s="6">
        <f>(cumulative!C1399-cumulative!C1398)/10</f>
        <v>31334.083000000195</v>
      </c>
      <c r="D1399" s="6">
        <f>(cumulative!D1399-cumulative!D1398)/10</f>
        <v>88709.28000000045</v>
      </c>
      <c r="E1399" s="6">
        <f>(cumulative!E1399-cumulative!E1398)/10</f>
        <v>2095.1120800000149</v>
      </c>
      <c r="F1399" s="6">
        <f>(cumulative!F1399-cumulative!F1398)/10</f>
        <v>122138.47507999986</v>
      </c>
      <c r="G1399">
        <f t="shared" si="42"/>
        <v>124.69070681238925</v>
      </c>
      <c r="H1399">
        <f t="shared" si="43"/>
        <v>0.72630086417811002</v>
      </c>
    </row>
    <row r="1400" spans="1:8" x14ac:dyDescent="0.25">
      <c r="A1400" s="1">
        <v>43148</v>
      </c>
      <c r="B1400" s="6">
        <f>cumulative!B1400-cumulative!B1399</f>
        <v>1077691.4450000077</v>
      </c>
      <c r="C1400" s="6">
        <f>(cumulative!C1400-cumulative!C1399)/10</f>
        <v>31519.184999999776</v>
      </c>
      <c r="D1400" s="6">
        <f>(cumulative!D1400-cumulative!D1399)/10</f>
        <v>90481.366899999979</v>
      </c>
      <c r="E1400" s="6">
        <f>(cumulative!E1400-cumulative!E1399)/10</f>
        <v>2003.6847999999998</v>
      </c>
      <c r="F1400" s="6">
        <f>(cumulative!F1400-cumulative!F1399)/10</f>
        <v>124004.23669999838</v>
      </c>
      <c r="G1400">
        <f t="shared" si="42"/>
        <v>115.06469432908739</v>
      </c>
      <c r="H1400">
        <f t="shared" si="43"/>
        <v>0.72966351237579252</v>
      </c>
    </row>
    <row r="1401" spans="1:8" x14ac:dyDescent="0.25">
      <c r="A1401" s="1">
        <v>43149</v>
      </c>
      <c r="B1401" s="6">
        <f>cumulative!B1401-cumulative!B1400</f>
        <v>1183519.5949999839</v>
      </c>
      <c r="C1401" s="6">
        <f>(cumulative!C1401-cumulative!C1400)/10</f>
        <v>30885.380000000074</v>
      </c>
      <c r="D1401" s="6">
        <f>(cumulative!D1401-cumulative!D1400)/10</f>
        <v>99267.907999999821</v>
      </c>
      <c r="E1401" s="6">
        <f>(cumulative!E1401-cumulative!E1400)/10</f>
        <v>1836.9091999999946</v>
      </c>
      <c r="F1401" s="6">
        <f>(cumulative!F1401-cumulative!F1400)/10</f>
        <v>131990.19720000029</v>
      </c>
      <c r="G1401">
        <f t="shared" si="42"/>
        <v>111.52345745488235</v>
      </c>
      <c r="H1401">
        <f t="shared" si="43"/>
        <v>0.75208545866161947</v>
      </c>
    </row>
    <row r="1402" spans="1:8" x14ac:dyDescent="0.25">
      <c r="A1402" s="1">
        <v>43150</v>
      </c>
      <c r="B1402" s="6">
        <f>cumulative!B1402-cumulative!B1401</f>
        <v>1176677.0300000161</v>
      </c>
      <c r="C1402" s="6">
        <f>(cumulative!C1402-cumulative!C1401)/10</f>
        <v>32727.125</v>
      </c>
      <c r="D1402" s="6">
        <f>(cumulative!D1402-cumulative!D1401)/10</f>
        <v>104991.45199999958</v>
      </c>
      <c r="E1402" s="6">
        <f>(cumulative!E1402-cumulative!E1401)/10</f>
        <v>2028.0617999999783</v>
      </c>
      <c r="F1402" s="6">
        <f>(cumulative!F1402-cumulative!F1401)/10</f>
        <v>139746.63880000115</v>
      </c>
      <c r="G1402">
        <f t="shared" si="42"/>
        <v>118.76380284231369</v>
      </c>
      <c r="H1402">
        <f t="shared" si="43"/>
        <v>0.75129858507909042</v>
      </c>
    </row>
    <row r="1403" spans="1:8" x14ac:dyDescent="0.25">
      <c r="A1403" s="1">
        <v>43151</v>
      </c>
      <c r="B1403" s="6">
        <f>cumulative!B1403-cumulative!B1402</f>
        <v>1186698.6499999911</v>
      </c>
      <c r="C1403" s="6">
        <f>(cumulative!C1403-cumulative!C1402)/10</f>
        <v>32617.724999999999</v>
      </c>
      <c r="D1403" s="6">
        <f>(cumulative!D1403-cumulative!D1402)/10</f>
        <v>103513.97300000042</v>
      </c>
      <c r="E1403" s="6">
        <f>(cumulative!E1403-cumulative!E1402)/10</f>
        <v>1646.6945999999996</v>
      </c>
      <c r="F1403" s="6">
        <f>(cumulative!F1403-cumulative!F1402)/10</f>
        <v>137778.3925999999</v>
      </c>
      <c r="G1403">
        <f t="shared" si="42"/>
        <v>116.1022578057209</v>
      </c>
      <c r="H1403">
        <f t="shared" si="43"/>
        <v>0.75130774170463421</v>
      </c>
    </row>
    <row r="1404" spans="1:8" x14ac:dyDescent="0.25">
      <c r="A1404" s="1">
        <v>43152</v>
      </c>
      <c r="B1404" s="6">
        <f>cumulative!B1404-cumulative!B1403</f>
        <v>1149220.1149999946</v>
      </c>
      <c r="C1404" s="6">
        <f>(cumulative!C1404-cumulative!C1403)/10</f>
        <v>33650.244999999923</v>
      </c>
      <c r="D1404" s="6">
        <f>(cumulative!D1404-cumulative!D1403)/10</f>
        <v>101033.39399999977</v>
      </c>
      <c r="E1404" s="6">
        <f>(cumulative!E1404-cumulative!E1403)/10</f>
        <v>1902.5370000000112</v>
      </c>
      <c r="F1404" s="6">
        <f>(cumulative!F1404-cumulative!F1403)/10</f>
        <v>136586.17599999905</v>
      </c>
      <c r="G1404">
        <f t="shared" si="42"/>
        <v>118.8511880511243</v>
      </c>
      <c r="H1404">
        <f t="shared" si="43"/>
        <v>0.73970438999625021</v>
      </c>
    </row>
    <row r="1405" spans="1:8" x14ac:dyDescent="0.25">
      <c r="A1405" s="1">
        <v>43153</v>
      </c>
      <c r="B1405" s="6">
        <f>cumulative!B1405-cumulative!B1404</f>
        <v>1105604.9300000072</v>
      </c>
      <c r="C1405" s="6">
        <f>(cumulative!C1405-cumulative!C1404)/10</f>
        <v>32715.919999999925</v>
      </c>
      <c r="D1405" s="6">
        <f>(cumulative!D1405-cumulative!D1404)/10</f>
        <v>98396.370999999344</v>
      </c>
      <c r="E1405" s="6">
        <f>(cumulative!E1405-cumulative!E1404)/10</f>
        <v>1801.2215199999978</v>
      </c>
      <c r="F1405" s="6">
        <f>(cumulative!F1405-cumulative!F1404)/10</f>
        <v>132913.51252000034</v>
      </c>
      <c r="G1405">
        <f t="shared" si="42"/>
        <v>120.21790868823231</v>
      </c>
      <c r="H1405">
        <f t="shared" si="43"/>
        <v>0.74030374440065316</v>
      </c>
    </row>
    <row r="1406" spans="1:8" x14ac:dyDescent="0.25">
      <c r="A1406" s="1">
        <v>43154</v>
      </c>
      <c r="B1406" s="6">
        <f>cumulative!B1406-cumulative!B1405</f>
        <v>1027426.5549999923</v>
      </c>
      <c r="C1406" s="6">
        <f>(cumulative!C1406-cumulative!C1405)/10</f>
        <v>34147.948000000048</v>
      </c>
      <c r="D1406" s="6">
        <f>(cumulative!D1406-cumulative!D1405)/10</f>
        <v>88911.490000000602</v>
      </c>
      <c r="E1406" s="6">
        <f>(cumulative!E1406-cumulative!E1405)/10</f>
        <v>1717.7792000000131</v>
      </c>
      <c r="F1406" s="6">
        <f>(cumulative!F1406-cumulative!F1405)/10</f>
        <v>124777.21720000208</v>
      </c>
      <c r="G1406">
        <f t="shared" si="42"/>
        <v>121.44636187644869</v>
      </c>
      <c r="H1406">
        <f t="shared" si="43"/>
        <v>0.7125618922682555</v>
      </c>
    </row>
    <row r="1407" spans="1:8" x14ac:dyDescent="0.25">
      <c r="A1407" s="1">
        <v>43155</v>
      </c>
      <c r="B1407" s="6">
        <f>cumulative!B1407-cumulative!B1406</f>
        <v>939576.87000000477</v>
      </c>
      <c r="C1407" s="6">
        <f>(cumulative!C1407-cumulative!C1406)/10</f>
        <v>32836.855000000076</v>
      </c>
      <c r="D1407" s="6">
        <f>(cumulative!D1407-cumulative!D1406)/10</f>
        <v>77998.095000000292</v>
      </c>
      <c r="E1407" s="6">
        <f>(cumulative!E1407-cumulative!E1406)/10</f>
        <v>2068.1917799999937</v>
      </c>
      <c r="F1407" s="6">
        <f>(cumulative!F1407-cumulative!F1406)/10</f>
        <v>112903.14177999794</v>
      </c>
      <c r="G1407">
        <f t="shared" si="42"/>
        <v>120.16381563330457</v>
      </c>
      <c r="H1407">
        <f t="shared" si="43"/>
        <v>0.69084078414741268</v>
      </c>
    </row>
    <row r="1408" spans="1:8" x14ac:dyDescent="0.25">
      <c r="A1408" s="1">
        <v>43156</v>
      </c>
      <c r="B1408" s="6">
        <f>cumulative!B1408-cumulative!B1407</f>
        <v>1013136.0949999839</v>
      </c>
      <c r="C1408" s="6">
        <f>(cumulative!C1408-cumulative!C1407)/10</f>
        <v>31793.35</v>
      </c>
      <c r="D1408" s="6">
        <f>(cumulative!D1408-cumulative!D1407)/10</f>
        <v>77409.857999998334</v>
      </c>
      <c r="E1408" s="6">
        <f>(cumulative!E1408-cumulative!E1407)/10</f>
        <v>2371.7006999999985</v>
      </c>
      <c r="F1408" s="6">
        <f>(cumulative!F1408-cumulative!F1407)/10</f>
        <v>111574.90870000124</v>
      </c>
      <c r="G1408">
        <f t="shared" si="42"/>
        <v>110.12825349984496</v>
      </c>
      <c r="H1408">
        <f t="shared" si="43"/>
        <v>0.69379270753548439</v>
      </c>
    </row>
    <row r="1409" spans="1:8" x14ac:dyDescent="0.25">
      <c r="A1409" s="1">
        <v>43157</v>
      </c>
      <c r="B1409" s="6">
        <f>cumulative!B1409-cumulative!B1408</f>
        <v>1078807.1900000125</v>
      </c>
      <c r="C1409" s="6">
        <f>(cumulative!C1409-cumulative!C1408)/10</f>
        <v>32781.68999999985</v>
      </c>
      <c r="D1409" s="6">
        <f>(cumulative!D1409-cumulative!D1408)/10</f>
        <v>83668.564000001556</v>
      </c>
      <c r="E1409" s="6">
        <f>(cumulative!E1409-cumulative!E1408)/10</f>
        <v>2472.2566999999808</v>
      </c>
      <c r="F1409" s="6">
        <f>(cumulative!F1409-cumulative!F1408)/10</f>
        <v>118922.51069999933</v>
      </c>
      <c r="G1409">
        <f t="shared" si="42"/>
        <v>110.23518549222679</v>
      </c>
      <c r="H1409">
        <f t="shared" si="43"/>
        <v>0.70355531099632285</v>
      </c>
    </row>
    <row r="1410" spans="1:8" x14ac:dyDescent="0.25">
      <c r="A1410" s="1">
        <v>43158</v>
      </c>
      <c r="B1410" s="6">
        <f>cumulative!B1410-cumulative!B1409</f>
        <v>1031687.8350000083</v>
      </c>
      <c r="C1410" s="6">
        <f>(cumulative!C1410-cumulative!C1409)/10</f>
        <v>32512.3</v>
      </c>
      <c r="D1410" s="6">
        <f>(cumulative!D1410-cumulative!D1409)/10</f>
        <v>87123.270999999339</v>
      </c>
      <c r="E1410" s="6">
        <f>(cumulative!E1410-cumulative!E1409)/10</f>
        <v>1991.7346000000136</v>
      </c>
      <c r="F1410" s="6">
        <f>(cumulative!F1410-cumulative!F1409)/10</f>
        <v>121627.30559999942</v>
      </c>
      <c r="G1410">
        <f t="shared" si="42"/>
        <v>117.89157676750007</v>
      </c>
      <c r="H1410">
        <f t="shared" si="43"/>
        <v>0.71631341802904946</v>
      </c>
    </row>
    <row r="1411" spans="1:8" x14ac:dyDescent="0.25">
      <c r="A1411" s="1">
        <v>43159</v>
      </c>
      <c r="B1411" s="6">
        <f>cumulative!B1411-cumulative!B1410</f>
        <v>874949.70000000298</v>
      </c>
      <c r="C1411" s="6">
        <f>(cumulative!C1411-cumulative!C1410)/10</f>
        <v>29409.224999999999</v>
      </c>
      <c r="D1411" s="6">
        <f>(cumulative!D1411-cumulative!D1410)/10</f>
        <v>74361.644000001252</v>
      </c>
      <c r="E1411" s="6">
        <f>(cumulative!E1411-cumulative!E1410)/10</f>
        <v>1970.650720000011</v>
      </c>
      <c r="F1411" s="6">
        <f>(cumulative!F1411-cumulative!F1410)/10</f>
        <v>105741.51972000003</v>
      </c>
      <c r="G1411">
        <f t="shared" ref="G1411:G1474" si="44">IFERROR(F1411*1000/B1411,"")</f>
        <v>120.85439850999397</v>
      </c>
      <c r="H1411">
        <f t="shared" ref="H1411:H1474" si="45">IFERROR(D1411/F1411,"")</f>
        <v>0.70323978884461258</v>
      </c>
    </row>
    <row r="1412" spans="1:8" x14ac:dyDescent="0.25">
      <c r="A1412" s="1">
        <v>43160</v>
      </c>
      <c r="B1412" s="6">
        <f>cumulative!B1412-cumulative!B1411</f>
        <v>941279.20999999344</v>
      </c>
      <c r="C1412" s="6">
        <f>(cumulative!C1412-cumulative!C1411)/10</f>
        <v>29115.575000000001</v>
      </c>
      <c r="D1412" s="6">
        <f>(cumulative!D1412-cumulative!D1411)/10</f>
        <v>72156.169999998805</v>
      </c>
      <c r="E1412" s="6">
        <f>(cumulative!E1412-cumulative!E1411)/10</f>
        <v>1905.5790800000075</v>
      </c>
      <c r="F1412" s="6">
        <f>(cumulative!F1412-cumulative!F1411)/10</f>
        <v>103177.32407999932</v>
      </c>
      <c r="G1412">
        <f t="shared" si="44"/>
        <v>109.61394130865808</v>
      </c>
      <c r="H1412">
        <f t="shared" si="45"/>
        <v>0.69934135861143254</v>
      </c>
    </row>
    <row r="1413" spans="1:8" x14ac:dyDescent="0.25">
      <c r="A1413" s="1">
        <v>43161</v>
      </c>
      <c r="B1413" s="6">
        <f>cumulative!B1413-cumulative!B1412</f>
        <v>1051041.7349999994</v>
      </c>
      <c r="C1413" s="6">
        <f>(cumulative!C1413-cumulative!C1412)/10</f>
        <v>30756.140000000225</v>
      </c>
      <c r="D1413" s="6">
        <f>(cumulative!D1413-cumulative!D1412)/10</f>
        <v>79792.042000000176</v>
      </c>
      <c r="E1413" s="6">
        <f>(cumulative!E1413-cumulative!E1412)/10</f>
        <v>2393.6614999999993</v>
      </c>
      <c r="F1413" s="6">
        <f>(cumulative!F1413-cumulative!F1412)/10</f>
        <v>112941.84350000024</v>
      </c>
      <c r="G1413">
        <f t="shared" si="44"/>
        <v>107.45704926741116</v>
      </c>
      <c r="H1413">
        <f t="shared" si="45"/>
        <v>0.70648786603168923</v>
      </c>
    </row>
    <row r="1414" spans="1:8" x14ac:dyDescent="0.25">
      <c r="A1414" s="1">
        <v>43162</v>
      </c>
      <c r="B1414" s="6">
        <f>cumulative!B1414-cumulative!B1413</f>
        <v>1055429.4199999869</v>
      </c>
      <c r="C1414" s="6">
        <f>(cumulative!C1414-cumulative!C1413)/10</f>
        <v>31194.785000000149</v>
      </c>
      <c r="D1414" s="6">
        <f>(cumulative!D1414-cumulative!D1413)/10</f>
        <v>82828.853000000119</v>
      </c>
      <c r="E1414" s="6">
        <f>(cumulative!E1414-cumulative!E1413)/10</f>
        <v>1882.3565999999876</v>
      </c>
      <c r="F1414" s="6">
        <f>(cumulative!F1414-cumulative!F1413)/10</f>
        <v>115905.99460000098</v>
      </c>
      <c r="G1414">
        <f t="shared" si="44"/>
        <v>109.81880209479324</v>
      </c>
      <c r="H1414">
        <f t="shared" si="45"/>
        <v>0.7146209588714354</v>
      </c>
    </row>
    <row r="1415" spans="1:8" x14ac:dyDescent="0.25">
      <c r="A1415" s="1">
        <v>43163</v>
      </c>
      <c r="B1415" s="6">
        <f>cumulative!B1415-cumulative!B1414</f>
        <v>1071610.1350000054</v>
      </c>
      <c r="C1415" s="6">
        <f>(cumulative!C1415-cumulative!C1414)/10</f>
        <v>30741.119999999926</v>
      </c>
      <c r="D1415" s="6">
        <f>(cumulative!D1415-cumulative!D1414)/10</f>
        <v>87398.642000000182</v>
      </c>
      <c r="E1415" s="6">
        <f>(cumulative!E1415-cumulative!E1414)/10</f>
        <v>2410.6074000000021</v>
      </c>
      <c r="F1415" s="6">
        <f>(cumulative!F1415-cumulative!F1414)/10</f>
        <v>120550.36940000058</v>
      </c>
      <c r="G1415">
        <f t="shared" si="44"/>
        <v>112.49461484423155</v>
      </c>
      <c r="H1415">
        <f t="shared" si="45"/>
        <v>0.72499688250644023</v>
      </c>
    </row>
    <row r="1416" spans="1:8" x14ac:dyDescent="0.25">
      <c r="A1416" s="1">
        <v>43164</v>
      </c>
      <c r="B1416" s="6">
        <f>cumulative!B1416-cumulative!B1415</f>
        <v>1107032.9699999988</v>
      </c>
      <c r="C1416" s="6">
        <f>(cumulative!C1416-cumulative!C1415)/10</f>
        <v>30544.51499999985</v>
      </c>
      <c r="D1416" s="6">
        <f>(cumulative!D1416-cumulative!D1415)/10</f>
        <v>89094.378000000113</v>
      </c>
      <c r="E1416" s="6">
        <f>(cumulative!E1416-cumulative!E1415)/10</f>
        <v>2369.0226999999954</v>
      </c>
      <c r="F1416" s="6">
        <f>(cumulative!F1416-cumulative!F1415)/10</f>
        <v>122007.91569999754</v>
      </c>
      <c r="G1416">
        <f t="shared" si="44"/>
        <v>110.21163687654007</v>
      </c>
      <c r="H1416">
        <f t="shared" si="45"/>
        <v>0.73023440724184019</v>
      </c>
    </row>
    <row r="1417" spans="1:8" x14ac:dyDescent="0.25">
      <c r="A1417" s="1">
        <v>43165</v>
      </c>
      <c r="B1417" s="6">
        <f>cumulative!B1417-cumulative!B1416</f>
        <v>1120750.299999997</v>
      </c>
      <c r="C1417" s="6">
        <f>(cumulative!C1417-cumulative!C1416)/10</f>
        <v>32217.230000000076</v>
      </c>
      <c r="D1417" s="6">
        <f>(cumulative!D1417-cumulative!D1416)/10</f>
        <v>90278.871999998388</v>
      </c>
      <c r="E1417" s="6">
        <f>(cumulative!E1417-cumulative!E1416)/10</f>
        <v>2250.8086000000126</v>
      </c>
      <c r="F1417" s="6">
        <f>(cumulative!F1417-cumulative!F1416)/10</f>
        <v>124746.91060000061</v>
      </c>
      <c r="G1417">
        <f t="shared" si="44"/>
        <v>111.30660469151867</v>
      </c>
      <c r="H1417">
        <f t="shared" si="45"/>
        <v>0.72369625480727495</v>
      </c>
    </row>
    <row r="1418" spans="1:8" x14ac:dyDescent="0.25">
      <c r="A1418" s="1">
        <v>43166</v>
      </c>
      <c r="B1418" s="6">
        <f>cumulative!B1418-cumulative!B1417</f>
        <v>1131412.2950000167</v>
      </c>
      <c r="C1418" s="6">
        <f>(cumulative!C1418-cumulative!C1417)/10</f>
        <v>33304.18999999985</v>
      </c>
      <c r="D1418" s="6">
        <f>(cumulative!D1418-cumulative!D1417)/10</f>
        <v>91476.44800000191</v>
      </c>
      <c r="E1418" s="6">
        <f>(cumulative!E1418-cumulative!E1417)/10</f>
        <v>2400.0071199999888</v>
      </c>
      <c r="F1418" s="6">
        <f>(cumulative!F1418-cumulative!F1417)/10</f>
        <v>127180.64512000085</v>
      </c>
      <c r="G1418">
        <f t="shared" si="44"/>
        <v>112.40875292061322</v>
      </c>
      <c r="H1418">
        <f t="shared" si="45"/>
        <v>0.71926390932904638</v>
      </c>
    </row>
    <row r="1419" spans="1:8" x14ac:dyDescent="0.25">
      <c r="A1419" s="1">
        <v>43167</v>
      </c>
      <c r="B1419" s="6">
        <f>cumulative!B1419-cumulative!B1418</f>
        <v>1093610.3999999911</v>
      </c>
      <c r="C1419" s="6">
        <f>(cumulative!C1419-cumulative!C1418)/10</f>
        <v>33747.844999999928</v>
      </c>
      <c r="D1419" s="6">
        <f>(cumulative!D1419-cumulative!D1418)/10</f>
        <v>91691.298999999461</v>
      </c>
      <c r="E1419" s="6">
        <f>(cumulative!E1419-cumulative!E1418)/10</f>
        <v>2133.7895000000017</v>
      </c>
      <c r="F1419" s="6">
        <f>(cumulative!F1419-cumulative!F1418)/10</f>
        <v>127572.93350000083</v>
      </c>
      <c r="G1419">
        <f t="shared" si="44"/>
        <v>116.65299955084724</v>
      </c>
      <c r="H1419">
        <f t="shared" si="45"/>
        <v>0.71873630624006046</v>
      </c>
    </row>
    <row r="1420" spans="1:8" x14ac:dyDescent="0.25">
      <c r="A1420" s="1">
        <v>43168</v>
      </c>
      <c r="B1420" s="6">
        <f>cumulative!B1420-cumulative!B1419</f>
        <v>1097922.6650000066</v>
      </c>
      <c r="C1420" s="6">
        <f>(cumulative!C1420-cumulative!C1419)/10</f>
        <v>34571.665000000226</v>
      </c>
      <c r="D1420" s="6">
        <f>(cumulative!D1420-cumulative!D1419)/10</f>
        <v>92677.182999999815</v>
      </c>
      <c r="E1420" s="6">
        <f>(cumulative!E1420-cumulative!E1419)/10</f>
        <v>1833.4533799999858</v>
      </c>
      <c r="F1420" s="6">
        <f>(cumulative!F1420-cumulative!F1419)/10</f>
        <v>129082.30137999952</v>
      </c>
      <c r="G1420">
        <f t="shared" si="44"/>
        <v>117.56957524872551</v>
      </c>
      <c r="H1420">
        <f t="shared" si="45"/>
        <v>0.71796971396699583</v>
      </c>
    </row>
    <row r="1421" spans="1:8" x14ac:dyDescent="0.25">
      <c r="A1421" s="1">
        <v>43169</v>
      </c>
      <c r="B1421" s="6">
        <f>cumulative!B1421-cumulative!B1420</f>
        <v>1023455.0199999958</v>
      </c>
      <c r="C1421" s="6">
        <f>(cumulative!C1421-cumulative!C1420)/10</f>
        <v>34314.18999999985</v>
      </c>
      <c r="D1421" s="6">
        <f>(cumulative!D1421-cumulative!D1420)/10</f>
        <v>85921.185999999943</v>
      </c>
      <c r="E1421" s="6">
        <f>(cumulative!E1421-cumulative!E1420)/10</f>
        <v>2104.1477000000186</v>
      </c>
      <c r="F1421" s="6">
        <f>(cumulative!F1421-cumulative!F1420)/10</f>
        <v>122339.52369999886</v>
      </c>
      <c r="G1421">
        <f t="shared" si="44"/>
        <v>119.53580891126936</v>
      </c>
      <c r="H1421">
        <f t="shared" si="45"/>
        <v>0.70231748008677874</v>
      </c>
    </row>
    <row r="1422" spans="1:8" x14ac:dyDescent="0.25">
      <c r="A1422" s="1">
        <v>43170</v>
      </c>
      <c r="B1422" s="6">
        <f>cumulative!B1422-cumulative!B1421</f>
        <v>1100548.4050000012</v>
      </c>
      <c r="C1422" s="6">
        <f>(cumulative!C1422-cumulative!C1421)/10</f>
        <v>33178.219999999928</v>
      </c>
      <c r="D1422" s="6">
        <f>(cumulative!D1422-cumulative!D1421)/10</f>
        <v>86542.567999999228</v>
      </c>
      <c r="E1422" s="6">
        <f>(cumulative!E1422-cumulative!E1421)/10</f>
        <v>2689.1225999999792</v>
      </c>
      <c r="F1422" s="6">
        <f>(cumulative!F1422-cumulative!F1421)/10</f>
        <v>122409.91060000061</v>
      </c>
      <c r="G1422">
        <f t="shared" si="44"/>
        <v>111.22628504468233</v>
      </c>
      <c r="H1422">
        <f t="shared" si="45"/>
        <v>0.70698987995175278</v>
      </c>
    </row>
    <row r="1423" spans="1:8" x14ac:dyDescent="0.25">
      <c r="A1423" s="1">
        <v>43171</v>
      </c>
      <c r="B1423" s="6">
        <f>cumulative!B1423-cumulative!B1422</f>
        <v>1109963.0350000113</v>
      </c>
      <c r="C1423" s="6">
        <f>(cumulative!C1423-cumulative!C1422)/10</f>
        <v>32968.295000000297</v>
      </c>
      <c r="D1423" s="6">
        <f>(cumulative!D1423-cumulative!D1422)/10</f>
        <v>94941.961000001436</v>
      </c>
      <c r="E1423" s="6">
        <f>(cumulative!E1423-cumulative!E1422)/10</f>
        <v>2664.4550999999979</v>
      </c>
      <c r="F1423" s="6">
        <f>(cumulative!F1423-cumulative!F1422)/10</f>
        <v>130574.71110000015</v>
      </c>
      <c r="G1423">
        <f t="shared" si="44"/>
        <v>117.63879244861413</v>
      </c>
      <c r="H1423">
        <f t="shared" si="45"/>
        <v>0.72710833667700403</v>
      </c>
    </row>
    <row r="1424" spans="1:8" x14ac:dyDescent="0.25">
      <c r="A1424" s="1">
        <v>43172</v>
      </c>
      <c r="B1424" s="6">
        <f>cumulative!B1424-cumulative!B1423</f>
        <v>1092054.2049999684</v>
      </c>
      <c r="C1424" s="6">
        <f>(cumulative!C1424-cumulative!C1423)/10</f>
        <v>32573.134999999776</v>
      </c>
      <c r="D1424" s="6">
        <f>(cumulative!D1424-cumulative!D1423)/10</f>
        <v>95946.672999998933</v>
      </c>
      <c r="E1424" s="6">
        <f>(cumulative!E1424-cumulative!E1423)/10</f>
        <v>2323.312719999999</v>
      </c>
      <c r="F1424" s="6">
        <f>(cumulative!F1424-cumulative!F1423)/10</f>
        <v>130843.12071999907</v>
      </c>
      <c r="G1424">
        <f t="shared" si="44"/>
        <v>119.8137602702632</v>
      </c>
      <c r="H1424">
        <f t="shared" si="45"/>
        <v>0.73329551047106523</v>
      </c>
    </row>
    <row r="1425" spans="1:8" x14ac:dyDescent="0.25">
      <c r="A1425" s="1">
        <v>43173</v>
      </c>
      <c r="B1425" s="6">
        <f>cumulative!B1425-cumulative!B1424</f>
        <v>1115448.7850000262</v>
      </c>
      <c r="C1425" s="6">
        <f>(cumulative!C1425-cumulative!C1424)/10</f>
        <v>31606.800000000374</v>
      </c>
      <c r="D1425" s="6">
        <f>(cumulative!D1425-cumulative!D1424)/10</f>
        <v>94446.414000001547</v>
      </c>
      <c r="E1425" s="6">
        <f>(cumulative!E1425-cumulative!E1424)/10</f>
        <v>2720.111980000022</v>
      </c>
      <c r="F1425" s="6">
        <f>(cumulative!F1425-cumulative!F1424)/10</f>
        <v>128773.32598000318</v>
      </c>
      <c r="G1425">
        <f t="shared" si="44"/>
        <v>115.44530570267298</v>
      </c>
      <c r="H1425">
        <f t="shared" si="45"/>
        <v>0.73343150284607728</v>
      </c>
    </row>
    <row r="1426" spans="1:8" x14ac:dyDescent="0.25">
      <c r="A1426" s="1">
        <v>43174</v>
      </c>
      <c r="B1426" s="6">
        <f>cumulative!B1426-cumulative!B1425</f>
        <v>1105282.099999994</v>
      </c>
      <c r="C1426" s="6">
        <f>(cumulative!C1426-cumulative!C1425)/10</f>
        <v>33555.734999999775</v>
      </c>
      <c r="D1426" s="6">
        <f>(cumulative!D1426-cumulative!D1425)/10</f>
        <v>91449.79000000059</v>
      </c>
      <c r="E1426" s="6">
        <f>(cumulative!E1426-cumulative!E1425)/10</f>
        <v>2525.9623200000033</v>
      </c>
      <c r="F1426" s="6">
        <f>(cumulative!F1426-cumulative!F1425)/10</f>
        <v>127531.48731999844</v>
      </c>
      <c r="G1426">
        <f t="shared" si="44"/>
        <v>115.38365392871117</v>
      </c>
      <c r="H1426">
        <f t="shared" si="45"/>
        <v>0.71707616622189418</v>
      </c>
    </row>
    <row r="1427" spans="1:8" x14ac:dyDescent="0.25">
      <c r="A1427" s="1">
        <v>43175</v>
      </c>
      <c r="B1427" s="6">
        <f>cumulative!B1427-cumulative!B1426</f>
        <v>1107917.424999997</v>
      </c>
      <c r="C1427" s="6">
        <f>(cumulative!C1427-cumulative!C1426)/10</f>
        <v>31568.3</v>
      </c>
      <c r="D1427" s="6">
        <f>(cumulative!D1427-cumulative!D1426)/10</f>
        <v>93695.524999999994</v>
      </c>
      <c r="E1427" s="6">
        <f>(cumulative!E1427-cumulative!E1426)/10</f>
        <v>2717.7875999999933</v>
      </c>
      <c r="F1427" s="6">
        <f>(cumulative!F1427-cumulative!F1426)/10</f>
        <v>127981.6126000002</v>
      </c>
      <c r="G1427">
        <f t="shared" si="44"/>
        <v>115.51547950426048</v>
      </c>
      <c r="H1427">
        <f t="shared" si="45"/>
        <v>0.73210145658064518</v>
      </c>
    </row>
    <row r="1428" spans="1:8" x14ac:dyDescent="0.25">
      <c r="A1428" s="1">
        <v>43176</v>
      </c>
      <c r="B1428" s="6">
        <f>cumulative!B1428-cumulative!B1427</f>
        <v>1088344.0100000203</v>
      </c>
      <c r="C1428" s="6">
        <f>(cumulative!C1428-cumulative!C1427)/10</f>
        <v>32720.434999999776</v>
      </c>
      <c r="D1428" s="6">
        <f>(cumulative!D1428-cumulative!D1427)/10</f>
        <v>92643.728999999163</v>
      </c>
      <c r="E1428" s="6">
        <f>(cumulative!E1428-cumulative!E1427)/10</f>
        <v>2434.8961000000127</v>
      </c>
      <c r="F1428" s="6">
        <f>(cumulative!F1428-cumulative!F1427)/10</f>
        <v>127799.06009999961</v>
      </c>
      <c r="G1428">
        <f t="shared" si="44"/>
        <v>117.42524323719779</v>
      </c>
      <c r="H1428">
        <f t="shared" si="45"/>
        <v>0.72491713888590203</v>
      </c>
    </row>
    <row r="1429" spans="1:8" x14ac:dyDescent="0.25">
      <c r="A1429" s="1">
        <v>43177</v>
      </c>
      <c r="B1429" s="6">
        <f>cumulative!B1429-cumulative!B1428</f>
        <v>1079068.3550000042</v>
      </c>
      <c r="C1429" s="6">
        <f>(cumulative!C1429-cumulative!C1428)/10</f>
        <v>34231.830000000446</v>
      </c>
      <c r="D1429" s="6">
        <f>(cumulative!D1429-cumulative!D1428)/10</f>
        <v>88273.996999999887</v>
      </c>
      <c r="E1429" s="6">
        <f>(cumulative!E1429-cumulative!E1428)/10</f>
        <v>2121.0487999999896</v>
      </c>
      <c r="F1429" s="6">
        <f>(cumulative!F1429-cumulative!F1428)/10</f>
        <v>124626.87580000162</v>
      </c>
      <c r="G1429">
        <f t="shared" si="44"/>
        <v>115.49488521512721</v>
      </c>
      <c r="H1429">
        <f t="shared" si="45"/>
        <v>0.70830626566985433</v>
      </c>
    </row>
    <row r="1430" spans="1:8" x14ac:dyDescent="0.25">
      <c r="A1430" s="1">
        <v>43178</v>
      </c>
      <c r="B1430" s="6">
        <f>cumulative!B1430-cumulative!B1429</f>
        <v>1095558.9399999827</v>
      </c>
      <c r="C1430" s="6">
        <f>(cumulative!C1430-cumulative!C1429)/10</f>
        <v>33612.584999999774</v>
      </c>
      <c r="D1430" s="6">
        <f>(cumulative!D1430-cumulative!D1429)/10</f>
        <v>89841.096000000834</v>
      </c>
      <c r="E1430" s="6">
        <f>(cumulative!E1430-cumulative!E1429)/10</f>
        <v>2373.7733800000046</v>
      </c>
      <c r="F1430" s="6">
        <f>(cumulative!F1430-cumulative!F1429)/10</f>
        <v>125827.45437999963</v>
      </c>
      <c r="G1430">
        <f t="shared" si="44"/>
        <v>114.85229117842042</v>
      </c>
      <c r="H1430">
        <f t="shared" si="45"/>
        <v>0.71400233313693373</v>
      </c>
    </row>
    <row r="1431" spans="1:8" x14ac:dyDescent="0.25">
      <c r="A1431" s="1">
        <v>43179</v>
      </c>
      <c r="B1431" s="6">
        <f>cumulative!B1431-cumulative!B1430</f>
        <v>1063743.7899999768</v>
      </c>
      <c r="C1431" s="6">
        <f>(cumulative!C1431-cumulative!C1430)/10</f>
        <v>33811.594999999928</v>
      </c>
      <c r="D1431" s="6">
        <f>(cumulative!D1431-cumulative!D1430)/10</f>
        <v>88118.184999997917</v>
      </c>
      <c r="E1431" s="6">
        <f>(cumulative!E1431-cumulative!E1430)/10</f>
        <v>2585.4207199999828</v>
      </c>
      <c r="F1431" s="6">
        <f>(cumulative!F1431-cumulative!F1430)/10</f>
        <v>124515.20071999729</v>
      </c>
      <c r="G1431">
        <f t="shared" si="44"/>
        <v>117.05375099769091</v>
      </c>
      <c r="H1431">
        <f t="shared" si="45"/>
        <v>0.70769018152372487</v>
      </c>
    </row>
    <row r="1432" spans="1:8" x14ac:dyDescent="0.25">
      <c r="A1432" s="1">
        <v>43180</v>
      </c>
      <c r="B1432" s="6">
        <f>cumulative!B1432-cumulative!B1431</f>
        <v>1072255.7600000203</v>
      </c>
      <c r="C1432" s="6">
        <f>(cumulative!C1432-cumulative!C1431)/10</f>
        <v>32764.875</v>
      </c>
      <c r="D1432" s="6">
        <f>(cumulative!D1432-cumulative!D1431)/10</f>
        <v>89335.803000001615</v>
      </c>
      <c r="E1432" s="6">
        <f>(cumulative!E1432-cumulative!E1431)/10</f>
        <v>2310.633200000017</v>
      </c>
      <c r="F1432" s="6">
        <f>(cumulative!F1432-cumulative!F1431)/10</f>
        <v>124411.31120000183</v>
      </c>
      <c r="G1432">
        <f t="shared" si="44"/>
        <v>116.02764549383207</v>
      </c>
      <c r="H1432">
        <f t="shared" si="45"/>
        <v>0.71806817353115637</v>
      </c>
    </row>
    <row r="1433" spans="1:8" x14ac:dyDescent="0.25">
      <c r="A1433" s="1">
        <v>43181</v>
      </c>
      <c r="B1433" s="6">
        <f>cumulative!B1433-cumulative!B1432</f>
        <v>1048081.275000006</v>
      </c>
      <c r="C1433" s="6">
        <f>(cumulative!C1433-cumulative!C1432)/10</f>
        <v>34003.910000000149</v>
      </c>
      <c r="D1433" s="6">
        <f>(cumulative!D1433-cumulative!D1432)/10</f>
        <v>83124.415999998149</v>
      </c>
      <c r="E1433" s="6">
        <f>(cumulative!E1433-cumulative!E1432)/10</f>
        <v>3110.2091800000053</v>
      </c>
      <c r="F1433" s="6">
        <f>(cumulative!F1433-cumulative!F1432)/10</f>
        <v>120238.53517999947</v>
      </c>
      <c r="G1433">
        <f t="shared" si="44"/>
        <v>114.72252968167835</v>
      </c>
      <c r="H1433">
        <f t="shared" si="45"/>
        <v>0.69132924711332566</v>
      </c>
    </row>
    <row r="1434" spans="1:8" x14ac:dyDescent="0.25">
      <c r="A1434" s="1">
        <v>43182</v>
      </c>
      <c r="B1434" s="6">
        <f>cumulative!B1434-cumulative!B1433</f>
        <v>1069232.1050000042</v>
      </c>
      <c r="C1434" s="6">
        <f>(cumulative!C1434-cumulative!C1433)/10</f>
        <v>31707.224999999999</v>
      </c>
      <c r="D1434" s="6">
        <f>(cumulative!D1434-cumulative!D1433)/10</f>
        <v>88457.345000000292</v>
      </c>
      <c r="E1434" s="6">
        <f>(cumulative!E1434-cumulative!E1433)/10</f>
        <v>2777.6861199999926</v>
      </c>
      <c r="F1434" s="6">
        <f>(cumulative!F1434-cumulative!F1433)/10</f>
        <v>122942.25611999929</v>
      </c>
      <c r="G1434">
        <f t="shared" si="44"/>
        <v>114.98182251083716</v>
      </c>
      <c r="H1434">
        <f t="shared" si="45"/>
        <v>0.7195031862247625</v>
      </c>
    </row>
    <row r="1435" spans="1:8" x14ac:dyDescent="0.25">
      <c r="A1435" s="1">
        <v>43183</v>
      </c>
      <c r="B1435" s="6">
        <f>cumulative!B1435-cumulative!B1434</f>
        <v>1063624.7699999958</v>
      </c>
      <c r="C1435" s="6">
        <f>(cumulative!C1435-cumulative!C1434)/10</f>
        <v>33366.494999999552</v>
      </c>
      <c r="D1435" s="6">
        <f>(cumulative!D1435-cumulative!D1434)/10</f>
        <v>86892.937000000471</v>
      </c>
      <c r="E1435" s="6">
        <f>(cumulative!E1435-cumulative!E1434)/10</f>
        <v>1997.0611799999838</v>
      </c>
      <c r="F1435" s="6">
        <f>(cumulative!F1435-cumulative!F1434)/10</f>
        <v>122256.49318000078</v>
      </c>
      <c r="G1435">
        <f t="shared" si="44"/>
        <v>114.94325501652361</v>
      </c>
      <c r="H1435">
        <f t="shared" si="45"/>
        <v>0.71074292039496167</v>
      </c>
    </row>
    <row r="1436" spans="1:8" x14ac:dyDescent="0.25">
      <c r="A1436" s="1">
        <v>43184</v>
      </c>
      <c r="B1436" s="6">
        <f>cumulative!B1436-cumulative!B1435</f>
        <v>1084474.799999997</v>
      </c>
      <c r="C1436" s="6">
        <f>(cumulative!C1436-cumulative!C1435)/10</f>
        <v>33895.070000000298</v>
      </c>
      <c r="D1436" s="6">
        <f>(cumulative!D1436-cumulative!D1435)/10</f>
        <v>84780.420000001788</v>
      </c>
      <c r="E1436" s="6">
        <f>(cumulative!E1436-cumulative!E1435)/10</f>
        <v>2955.9917000000132</v>
      </c>
      <c r="F1436" s="6">
        <f>(cumulative!F1436-cumulative!F1435)/10</f>
        <v>121631.48170000016</v>
      </c>
      <c r="G1436">
        <f t="shared" si="44"/>
        <v>112.15703831937866</v>
      </c>
      <c r="H1436">
        <f t="shared" si="45"/>
        <v>0.69702694413531652</v>
      </c>
    </row>
    <row r="1437" spans="1:8" x14ac:dyDescent="0.25">
      <c r="A1437" s="1">
        <v>43185</v>
      </c>
      <c r="B1437" s="6">
        <f>cumulative!B1437-cumulative!B1436</f>
        <v>1091811.7100000083</v>
      </c>
      <c r="C1437" s="6">
        <f>(cumulative!C1437-cumulative!C1436)/10</f>
        <v>33785.710000000152</v>
      </c>
      <c r="D1437" s="6">
        <f>(cumulative!D1437-cumulative!D1436)/10</f>
        <v>86116.61199999899</v>
      </c>
      <c r="E1437" s="6">
        <f>(cumulative!E1437-cumulative!E1436)/10</f>
        <v>2849.5034000000219</v>
      </c>
      <c r="F1437" s="6">
        <f>(cumulative!F1437-cumulative!F1436)/10</f>
        <v>122751.82539999932</v>
      </c>
      <c r="G1437">
        <f t="shared" si="44"/>
        <v>112.42948236926162</v>
      </c>
      <c r="H1437">
        <f t="shared" si="45"/>
        <v>0.70155056121877812</v>
      </c>
    </row>
    <row r="1438" spans="1:8" x14ac:dyDescent="0.25">
      <c r="A1438" s="1">
        <v>43186</v>
      </c>
      <c r="B1438" s="6">
        <f>cumulative!B1438-cumulative!B1437</f>
        <v>1070925.7199999839</v>
      </c>
      <c r="C1438" s="6">
        <f>(cumulative!C1438-cumulative!C1437)/10</f>
        <v>34148.604999999705</v>
      </c>
      <c r="D1438" s="6">
        <f>(cumulative!D1438-cumulative!D1437)/10</f>
        <v>88329.984999999404</v>
      </c>
      <c r="E1438" s="6">
        <f>(cumulative!E1438-cumulative!E1437)/10</f>
        <v>2325.903299999959</v>
      </c>
      <c r="F1438" s="6">
        <f>(cumulative!F1438-cumulative!F1437)/10</f>
        <v>124804.49329999983</v>
      </c>
      <c r="G1438">
        <f t="shared" si="44"/>
        <v>116.53888871022886</v>
      </c>
      <c r="H1438">
        <f t="shared" si="45"/>
        <v>0.70774683398357685</v>
      </c>
    </row>
    <row r="1439" spans="1:8" x14ac:dyDescent="0.25">
      <c r="A1439" s="1">
        <v>43187</v>
      </c>
      <c r="B1439" s="6">
        <f>cumulative!B1439-cumulative!B1438</f>
        <v>1029524.8800000101</v>
      </c>
      <c r="C1439" s="6">
        <f>(cumulative!C1439-cumulative!C1438)/10</f>
        <v>31878.120000000297</v>
      </c>
      <c r="D1439" s="6">
        <f>(cumulative!D1439-cumulative!D1438)/10</f>
        <v>87577.505999998742</v>
      </c>
      <c r="E1439" s="6">
        <f>(cumulative!E1439-cumulative!E1438)/10</f>
        <v>2124.2483000000238</v>
      </c>
      <c r="F1439" s="6">
        <f>(cumulative!F1439-cumulative!F1438)/10</f>
        <v>121579.87430000157</v>
      </c>
      <c r="G1439">
        <f t="shared" si="44"/>
        <v>118.09318712142282</v>
      </c>
      <c r="H1439">
        <f t="shared" si="45"/>
        <v>0.72032897306587862</v>
      </c>
    </row>
    <row r="1440" spans="1:8" x14ac:dyDescent="0.25">
      <c r="A1440" s="1">
        <v>43188</v>
      </c>
      <c r="B1440" s="6">
        <f>cumulative!B1440-cumulative!B1439</f>
        <v>1015460.9199999869</v>
      </c>
      <c r="C1440" s="6">
        <f>(cumulative!C1440-cumulative!C1439)/10</f>
        <v>30156.714999999851</v>
      </c>
      <c r="D1440" s="6">
        <f>(cumulative!D1440-cumulative!D1439)/10</f>
        <v>85274.728000000119</v>
      </c>
      <c r="E1440" s="6">
        <f>(cumulative!E1440-cumulative!E1439)/10</f>
        <v>1852.7496199999937</v>
      </c>
      <c r="F1440" s="6">
        <f>(cumulative!F1440-cumulative!F1439)/10</f>
        <v>117284.19261999727</v>
      </c>
      <c r="G1440">
        <f t="shared" si="44"/>
        <v>115.49847986271966</v>
      </c>
      <c r="H1440">
        <f t="shared" si="45"/>
        <v>0.7270777595433654</v>
      </c>
    </row>
    <row r="1441" spans="1:8" x14ac:dyDescent="0.25">
      <c r="A1441" s="1">
        <v>43189</v>
      </c>
      <c r="B1441" s="6">
        <f>cumulative!B1441-cumulative!B1440</f>
        <v>971639.21999999881</v>
      </c>
      <c r="C1441" s="6">
        <f>(cumulative!C1441-cumulative!C1440)/10</f>
        <v>30308.385000000148</v>
      </c>
      <c r="D1441" s="6">
        <f>(cumulative!D1441-cumulative!D1440)/10</f>
        <v>79662.2380000025</v>
      </c>
      <c r="E1441" s="6">
        <f>(cumulative!E1441-cumulative!E1440)/10</f>
        <v>1931.2381200000177</v>
      </c>
      <c r="F1441" s="6">
        <f>(cumulative!F1441-cumulative!F1440)/10</f>
        <v>111901.86112000048</v>
      </c>
      <c r="G1441">
        <f t="shared" si="44"/>
        <v>115.16811880031008</v>
      </c>
      <c r="H1441">
        <f t="shared" si="45"/>
        <v>0.71189377194160253</v>
      </c>
    </row>
    <row r="1442" spans="1:8" x14ac:dyDescent="0.25">
      <c r="A1442" s="1">
        <v>43190</v>
      </c>
      <c r="B1442" s="6">
        <f>cumulative!B1442-cumulative!B1441</f>
        <v>978341.43000000715</v>
      </c>
      <c r="C1442" s="6">
        <f>(cumulative!C1442-cumulative!C1441)/10</f>
        <v>29947.364999999852</v>
      </c>
      <c r="D1442" s="6">
        <f>(cumulative!D1442-cumulative!D1441)/10</f>
        <v>80361.296000000832</v>
      </c>
      <c r="E1442" s="6">
        <f>(cumulative!E1442-cumulative!E1441)/10</f>
        <v>2006.8315000000177</v>
      </c>
      <c r="F1442" s="6">
        <f>(cumulative!F1442-cumulative!F1441)/10</f>
        <v>112315.49250000119</v>
      </c>
      <c r="G1442">
        <f t="shared" si="44"/>
        <v>114.80193831717867</v>
      </c>
      <c r="H1442">
        <f t="shared" si="45"/>
        <v>0.71549609240239043</v>
      </c>
    </row>
    <row r="1443" spans="1:8" x14ac:dyDescent="0.25">
      <c r="A1443" s="1">
        <v>43191</v>
      </c>
      <c r="B1443" s="6">
        <f>cumulative!B1443-cumulative!B1442</f>
        <v>1012002.0100000054</v>
      </c>
      <c r="C1443" s="6">
        <f>(cumulative!C1443-cumulative!C1442)/10</f>
        <v>28266.51499999985</v>
      </c>
      <c r="D1443" s="6">
        <f>(cumulative!D1443-cumulative!D1442)/10</f>
        <v>83893.202999997142</v>
      </c>
      <c r="E1443" s="6">
        <f>(cumulative!E1443-cumulative!E1442)/10</f>
        <v>1999.5501999999863</v>
      </c>
      <c r="F1443" s="6">
        <f>(cumulative!F1443-cumulative!F1442)/10</f>
        <v>114159.26819999814</v>
      </c>
      <c r="G1443">
        <f t="shared" si="44"/>
        <v>112.80537693793467</v>
      </c>
      <c r="H1443">
        <f t="shared" si="45"/>
        <v>0.73487859831952307</v>
      </c>
    </row>
    <row r="1444" spans="1:8" x14ac:dyDescent="0.25">
      <c r="A1444" s="1">
        <v>43192</v>
      </c>
      <c r="B1444" s="6">
        <f>cumulative!B1444-cumulative!B1443</f>
        <v>979710.38999998569</v>
      </c>
      <c r="C1444" s="6">
        <f>(cumulative!C1444-cumulative!C1443)/10</f>
        <v>30699.73500000015</v>
      </c>
      <c r="D1444" s="6">
        <f>(cumulative!D1444-cumulative!D1443)/10</f>
        <v>79300.359000003344</v>
      </c>
      <c r="E1444" s="6">
        <f>(cumulative!E1444-cumulative!E1443)/10</f>
        <v>1931.3567000000271</v>
      </c>
      <c r="F1444" s="6">
        <f>(cumulative!F1444-cumulative!F1443)/10</f>
        <v>111931.45070000291</v>
      </c>
      <c r="G1444">
        <f t="shared" si="44"/>
        <v>114.24952908788131</v>
      </c>
      <c r="H1444">
        <f t="shared" si="45"/>
        <v>0.70847253836227886</v>
      </c>
    </row>
    <row r="1445" spans="1:8" x14ac:dyDescent="0.25">
      <c r="A1445" s="1">
        <v>43193</v>
      </c>
      <c r="B1445" s="6">
        <f>cumulative!B1445-cumulative!B1444</f>
        <v>943501.88000002503</v>
      </c>
      <c r="C1445" s="6">
        <f>(cumulative!C1445-cumulative!C1444)/10</f>
        <v>29949.885000000148</v>
      </c>
      <c r="D1445" s="6">
        <f>(cumulative!D1445-cumulative!D1444)/10</f>
        <v>77097.568999998271</v>
      </c>
      <c r="E1445" s="6">
        <f>(cumulative!E1445-cumulative!E1444)/10</f>
        <v>1730.6299999999815</v>
      </c>
      <c r="F1445" s="6">
        <f>(cumulative!F1445-cumulative!F1444)/10</f>
        <v>108778.08399999887</v>
      </c>
      <c r="G1445">
        <f t="shared" si="44"/>
        <v>115.29185718209271</v>
      </c>
      <c r="H1445">
        <f t="shared" si="45"/>
        <v>0.70876013039537522</v>
      </c>
    </row>
    <row r="1446" spans="1:8" x14ac:dyDescent="0.25">
      <c r="A1446" s="1">
        <v>43194</v>
      </c>
      <c r="B1446" s="6">
        <f>cumulative!B1446-cumulative!B1445</f>
        <v>953467.37999999523</v>
      </c>
      <c r="C1446" s="6">
        <f>(cumulative!C1446-cumulative!C1445)/10</f>
        <v>30477.364999999852</v>
      </c>
      <c r="D1446" s="6">
        <f>(cumulative!D1446-cumulative!D1445)/10</f>
        <v>75793.918999998277</v>
      </c>
      <c r="E1446" s="6">
        <f>(cumulative!E1446-cumulative!E1445)/10</f>
        <v>1804.4550999999979</v>
      </c>
      <c r="F1446" s="6">
        <f>(cumulative!F1446-cumulative!F1445)/10</f>
        <v>108075.73910000027</v>
      </c>
      <c r="G1446">
        <f t="shared" si="44"/>
        <v>113.35022190271555</v>
      </c>
      <c r="H1446">
        <f t="shared" si="45"/>
        <v>0.70130373043174576</v>
      </c>
    </row>
    <row r="1447" spans="1:8" x14ac:dyDescent="0.25">
      <c r="A1447" s="1">
        <v>43195</v>
      </c>
      <c r="B1447" s="6">
        <f>cumulative!B1447-cumulative!B1446</f>
        <v>913511.66999998689</v>
      </c>
      <c r="C1447" s="6">
        <f>(cumulative!C1447-cumulative!C1446)/10</f>
        <v>30903.135000000148</v>
      </c>
      <c r="D1447" s="6">
        <f>(cumulative!D1447-cumulative!D1446)/10</f>
        <v>73001.145000001794</v>
      </c>
      <c r="E1447" s="6">
        <f>(cumulative!E1447-cumulative!E1446)/10</f>
        <v>1754.8206799999812</v>
      </c>
      <c r="F1447" s="6">
        <f>(cumulative!F1447-cumulative!F1446)/10</f>
        <v>105659.1006799996</v>
      </c>
      <c r="G1447">
        <f t="shared" si="44"/>
        <v>115.66256255927317</v>
      </c>
      <c r="H1447">
        <f t="shared" si="45"/>
        <v>0.69091204193658551</v>
      </c>
    </row>
    <row r="1448" spans="1:8" x14ac:dyDescent="0.25">
      <c r="A1448" s="1">
        <v>43196</v>
      </c>
      <c r="B1448" s="6">
        <f>cumulative!B1448-cumulative!B1447</f>
        <v>849980.63000002503</v>
      </c>
      <c r="C1448" s="6">
        <f>(cumulative!C1448-cumulative!C1447)/10</f>
        <v>29120.75</v>
      </c>
      <c r="D1448" s="6">
        <f>(cumulative!D1448-cumulative!D1447)/10</f>
        <v>67874.739999999103</v>
      </c>
      <c r="E1448" s="6">
        <f>(cumulative!E1448-cumulative!E1447)/10</f>
        <v>1761.698219999997</v>
      </c>
      <c r="F1448" s="6">
        <f>(cumulative!F1448-cumulative!F1447)/10</f>
        <v>98757.188219998774</v>
      </c>
      <c r="G1448">
        <f t="shared" si="44"/>
        <v>116.18757502744018</v>
      </c>
      <c r="H1448">
        <f t="shared" si="45"/>
        <v>0.68728911002201021</v>
      </c>
    </row>
    <row r="1449" spans="1:8" x14ac:dyDescent="0.25">
      <c r="A1449" s="1">
        <v>43197</v>
      </c>
      <c r="B1449" s="6">
        <f>cumulative!B1449-cumulative!B1448</f>
        <v>723605.9999999851</v>
      </c>
      <c r="C1449" s="6">
        <f>(cumulative!C1449-cumulative!C1448)/10</f>
        <v>28259.8</v>
      </c>
      <c r="D1449" s="6">
        <f>(cumulative!D1449-cumulative!D1448)/10</f>
        <v>59517.201999999583</v>
      </c>
      <c r="E1449" s="6">
        <f>(cumulative!E1449-cumulative!E1448)/10</f>
        <v>1670.762099999981</v>
      </c>
      <c r="F1449" s="6">
        <f>(cumulative!F1449-cumulative!F1448)/10</f>
        <v>89447.764100000262</v>
      </c>
      <c r="G1449">
        <f t="shared" si="44"/>
        <v>123.61390604832202</v>
      </c>
      <c r="H1449">
        <f t="shared" si="45"/>
        <v>0.66538501659427629</v>
      </c>
    </row>
    <row r="1450" spans="1:8" x14ac:dyDescent="0.25">
      <c r="A1450" s="1">
        <v>43198</v>
      </c>
      <c r="B1450" s="6">
        <f>cumulative!B1450-cumulative!B1449</f>
        <v>564801.40999999642</v>
      </c>
      <c r="C1450" s="6">
        <f>(cumulative!C1450-cumulative!C1449)/10</f>
        <v>28756.11000000015</v>
      </c>
      <c r="D1450" s="6">
        <f>(cumulative!D1450-cumulative!D1449)/10</f>
        <v>44399.687000000478</v>
      </c>
      <c r="E1450" s="6">
        <f>(cumulative!E1450-cumulative!E1449)/10</f>
        <v>1700.9993999999947</v>
      </c>
      <c r="F1450" s="6">
        <f>(cumulative!F1450-cumulative!F1449)/10</f>
        <v>74856.796400001651</v>
      </c>
      <c r="G1450">
        <f t="shared" si="44"/>
        <v>132.53648994963046</v>
      </c>
      <c r="H1450">
        <f t="shared" si="45"/>
        <v>0.59312833483746974</v>
      </c>
    </row>
    <row r="1451" spans="1:8" x14ac:dyDescent="0.25">
      <c r="A1451" s="1">
        <v>43199</v>
      </c>
      <c r="B1451" s="6">
        <f>cumulative!B1451-cumulative!B1450</f>
        <v>594689.26000000536</v>
      </c>
      <c r="C1451" s="6">
        <f>(cumulative!C1451-cumulative!C1450)/10</f>
        <v>26555.919999999554</v>
      </c>
      <c r="D1451" s="6">
        <f>(cumulative!D1451-cumulative!D1450)/10</f>
        <v>38549.926999999581</v>
      </c>
      <c r="E1451" s="6">
        <f>(cumulative!E1451-cumulative!E1450)/10</f>
        <v>2251.0347000000065</v>
      </c>
      <c r="F1451" s="6">
        <f>(cumulative!F1451-cumulative!F1450)/10</f>
        <v>67356.88169999719</v>
      </c>
      <c r="G1451">
        <f t="shared" si="44"/>
        <v>113.26399555289863</v>
      </c>
      <c r="H1451">
        <f t="shared" si="45"/>
        <v>0.57232351063545728</v>
      </c>
    </row>
    <row r="1452" spans="1:8" x14ac:dyDescent="0.25">
      <c r="A1452" s="1">
        <v>43200</v>
      </c>
      <c r="B1452" s="6">
        <f>cumulative!B1452-cumulative!B1451</f>
        <v>543297.29000000656</v>
      </c>
      <c r="C1452" s="6">
        <f>(cumulative!C1452-cumulative!C1451)/10</f>
        <v>26475.960000000148</v>
      </c>
      <c r="D1452" s="6">
        <f>(cumulative!D1452-cumulative!D1451)/10</f>
        <v>38083.740999998154</v>
      </c>
      <c r="E1452" s="6">
        <f>(cumulative!E1452-cumulative!E1451)/10</f>
        <v>1634.5305000000167</v>
      </c>
      <c r="F1452" s="6">
        <f>(cumulative!F1452-cumulative!F1451)/10</f>
        <v>66194.231500002745</v>
      </c>
      <c r="G1452">
        <f t="shared" si="44"/>
        <v>121.83795634246941</v>
      </c>
      <c r="H1452">
        <f t="shared" si="45"/>
        <v>0.57533322975426604</v>
      </c>
    </row>
    <row r="1453" spans="1:8" x14ac:dyDescent="0.25">
      <c r="A1453" s="1">
        <v>43201</v>
      </c>
      <c r="B1453" s="6">
        <f>cumulative!B1453-cumulative!B1452</f>
        <v>395501.84999997914</v>
      </c>
      <c r="C1453" s="6">
        <f>(cumulative!C1453-cumulative!C1452)/10</f>
        <v>22537.245000000297</v>
      </c>
      <c r="D1453" s="6">
        <f>(cumulative!D1453-cumulative!D1452)/10</f>
        <v>31993.200000001489</v>
      </c>
      <c r="E1453" s="6">
        <f>(cumulative!E1453-cumulative!E1452)/10</f>
        <v>1111.782200000016</v>
      </c>
      <c r="F1453" s="6">
        <f>(cumulative!F1453-cumulative!F1452)/10</f>
        <v>55642.227199998495</v>
      </c>
      <c r="G1453">
        <f t="shared" si="44"/>
        <v>140.68765342058813</v>
      </c>
      <c r="H1453">
        <f t="shared" si="45"/>
        <v>0.57498057877888742</v>
      </c>
    </row>
    <row r="1454" spans="1:8" x14ac:dyDescent="0.25">
      <c r="A1454" s="1">
        <v>43202</v>
      </c>
      <c r="B1454" s="6">
        <f>cumulative!B1454-cumulative!B1453</f>
        <v>182001.90000000596</v>
      </c>
      <c r="C1454" s="6">
        <f>(cumulative!C1454-cumulative!C1453)/10</f>
        <v>20962.660000000149</v>
      </c>
      <c r="D1454" s="6">
        <f>(cumulative!D1454-cumulative!D1453)/10</f>
        <v>16387.61900000125</v>
      </c>
      <c r="E1454" s="6">
        <f>(cumulative!E1454-cumulative!E1453)/10</f>
        <v>1055.8211999999826</v>
      </c>
      <c r="F1454" s="6">
        <f>(cumulative!F1454-cumulative!F1453)/10</f>
        <v>38406.100200000408</v>
      </c>
      <c r="G1454">
        <f t="shared" si="44"/>
        <v>211.0203256119807</v>
      </c>
      <c r="H1454">
        <f t="shared" si="45"/>
        <v>0.42669312725484887</v>
      </c>
    </row>
    <row r="1455" spans="1:8" x14ac:dyDescent="0.25">
      <c r="A1455" s="1">
        <v>43203</v>
      </c>
      <c r="B1455" s="6">
        <f>cumulative!B1455-cumulative!B1454</f>
        <v>63870.719999998808</v>
      </c>
      <c r="C1455" s="6">
        <f>(cumulative!C1455-cumulative!C1454)/10</f>
        <v>17615.51499999985</v>
      </c>
      <c r="D1455" s="6">
        <f>(cumulative!D1455-cumulative!D1454)/10</f>
        <v>1842.4039999991655</v>
      </c>
      <c r="E1455" s="6">
        <f>(cumulative!E1455-cumulative!E1454)/10</f>
        <v>1170.8077999999746</v>
      </c>
      <c r="F1455" s="6">
        <f>(cumulative!F1455-cumulative!F1454)/10</f>
        <v>20628.726800003649</v>
      </c>
      <c r="G1455">
        <f t="shared" si="44"/>
        <v>322.97626831205338</v>
      </c>
      <c r="H1455">
        <f t="shared" si="45"/>
        <v>8.9312540607151755E-2</v>
      </c>
    </row>
    <row r="1456" spans="1:8" x14ac:dyDescent="0.25">
      <c r="A1456" s="1">
        <v>43204</v>
      </c>
      <c r="B1456" s="6">
        <f>cumulative!B1456-cumulative!B1455</f>
        <v>27386.609999999404</v>
      </c>
      <c r="C1456" s="6">
        <f>(cumulative!C1456-cumulative!C1455)/10</f>
        <v>18201.964999999851</v>
      </c>
      <c r="D1456" s="6">
        <f>(cumulative!D1456-cumulative!D1455)/10</f>
        <v>-7521.9529999986289</v>
      </c>
      <c r="E1456" s="6">
        <f>(cumulative!E1456-cumulative!E1455)/10</f>
        <v>1276.3595000000205</v>
      </c>
      <c r="F1456" s="6">
        <f>(cumulative!F1456-cumulative!F1455)/10</f>
        <v>11956.371499997378</v>
      </c>
      <c r="G1456">
        <f t="shared" si="44"/>
        <v>436.57727261598416</v>
      </c>
      <c r="H1456">
        <f t="shared" si="45"/>
        <v>-0.62911670150097609</v>
      </c>
    </row>
    <row r="1457" spans="1:8" x14ac:dyDescent="0.25">
      <c r="A1457" s="1">
        <v>43205</v>
      </c>
      <c r="B1457" s="6">
        <f>cumulative!B1457-cumulative!B1456</f>
        <v>27636.649999991059</v>
      </c>
      <c r="C1457" s="6">
        <f>(cumulative!C1457-cumulative!C1456)/10</f>
        <v>18752.43999999985</v>
      </c>
      <c r="D1457" s="6">
        <f>(cumulative!D1457-cumulative!D1456)/10</f>
        <v>-10642.265999999643</v>
      </c>
      <c r="E1457" s="6">
        <f>(cumulative!E1457-cumulative!E1456)/10</f>
        <v>1210.0890000000131</v>
      </c>
      <c r="F1457" s="6">
        <f>(cumulative!F1457-cumulative!F1456)/10</f>
        <v>9320.2630000025038</v>
      </c>
      <c r="G1457">
        <f t="shared" si="44"/>
        <v>337.24286409552241</v>
      </c>
      <c r="H1457">
        <f t="shared" si="45"/>
        <v>-1.1418418128326191</v>
      </c>
    </row>
    <row r="1458" spans="1:8" x14ac:dyDescent="0.25">
      <c r="A1458" s="1">
        <v>43206</v>
      </c>
      <c r="B1458" s="6">
        <f>cumulative!B1458-cumulative!B1457</f>
        <v>33999.510000020266</v>
      </c>
      <c r="C1458" s="6">
        <f>(cumulative!C1458-cumulative!C1457)/10</f>
        <v>16591.660000000149</v>
      </c>
      <c r="D1458" s="6">
        <f>(cumulative!D1458-cumulative!D1457)/10</f>
        <v>-13727.142999999225</v>
      </c>
      <c r="E1458" s="6">
        <f>(cumulative!E1458-cumulative!E1457)/10</f>
        <v>1194.6703999999911</v>
      </c>
      <c r="F1458" s="6">
        <f>(cumulative!F1458-cumulative!F1457)/10</f>
        <v>4059.1873999983072</v>
      </c>
      <c r="G1458">
        <f t="shared" si="44"/>
        <v>119.38958532037337</v>
      </c>
      <c r="H1458">
        <f t="shared" si="45"/>
        <v>-3.3817465535109195</v>
      </c>
    </row>
    <row r="1459" spans="1:8" x14ac:dyDescent="0.25">
      <c r="A1459" s="1">
        <v>43207</v>
      </c>
      <c r="B1459" s="6">
        <f>cumulative!B1459-cumulative!B1458</f>
        <v>104944.34999997914</v>
      </c>
      <c r="C1459" s="6">
        <f>(cumulative!C1459-cumulative!C1458)/10</f>
        <v>16653.479999999701</v>
      </c>
      <c r="D1459" s="6">
        <f>(cumulative!D1459-cumulative!D1458)/10</f>
        <v>-13856.78900000155</v>
      </c>
      <c r="E1459" s="6">
        <f>(cumulative!E1459-cumulative!E1458)/10</f>
        <v>1290.2339999999851</v>
      </c>
      <c r="F1459" s="6">
        <f>(cumulative!F1459-cumulative!F1458)/10</f>
        <v>4086.9250000000002</v>
      </c>
      <c r="G1459">
        <f t="shared" si="44"/>
        <v>38.94373541787445</v>
      </c>
      <c r="H1459">
        <f t="shared" si="45"/>
        <v>-3.3905170757969745</v>
      </c>
    </row>
    <row r="1460" spans="1:8" x14ac:dyDescent="0.25">
      <c r="A1460" s="1">
        <v>43208</v>
      </c>
      <c r="B1460" s="6">
        <f>cumulative!B1460-cumulative!B1459</f>
        <v>209578.97000001371</v>
      </c>
      <c r="C1460" s="6">
        <f>(cumulative!C1460-cumulative!C1459)/10</f>
        <v>17113.36000000015</v>
      </c>
      <c r="D1460" s="6">
        <f>(cumulative!D1460-cumulative!D1459)/10</f>
        <v>-6294.6859999984499</v>
      </c>
      <c r="E1460" s="6">
        <f>(cumulative!E1460-cumulative!E1459)/10</f>
        <v>1182.8885999999941</v>
      </c>
      <c r="F1460" s="6">
        <f>(cumulative!F1460-cumulative!F1459)/10</f>
        <v>12001.562599998713</v>
      </c>
      <c r="G1460">
        <f t="shared" si="44"/>
        <v>57.265109185324881</v>
      </c>
      <c r="H1460">
        <f t="shared" si="45"/>
        <v>-0.52448886947430706</v>
      </c>
    </row>
    <row r="1461" spans="1:8" x14ac:dyDescent="0.25">
      <c r="A1461" s="1">
        <v>43209</v>
      </c>
      <c r="B1461" s="6">
        <f>cumulative!B1461-cumulative!B1460</f>
        <v>360489.04999998212</v>
      </c>
      <c r="C1461" s="6">
        <f>(cumulative!C1461-cumulative!C1460)/10</f>
        <v>14128.7</v>
      </c>
      <c r="D1461" s="6">
        <f>(cumulative!D1461-cumulative!D1460)/10</f>
        <v>6493.2799999997023</v>
      </c>
      <c r="E1461" s="6">
        <f>(cumulative!E1461-cumulative!E1460)/10</f>
        <v>1125.6206000000238</v>
      </c>
      <c r="F1461" s="6">
        <f>(cumulative!F1461-cumulative!F1460)/10</f>
        <v>21747.600600001217</v>
      </c>
      <c r="G1461">
        <f t="shared" si="44"/>
        <v>60.328047689665731</v>
      </c>
      <c r="H1461">
        <f t="shared" si="45"/>
        <v>0.29857454711575582</v>
      </c>
    </row>
    <row r="1462" spans="1:8" x14ac:dyDescent="0.25">
      <c r="A1462" s="1">
        <v>43210</v>
      </c>
      <c r="B1462" s="6">
        <f>cumulative!B1462-cumulative!B1461</f>
        <v>443220.71999999881</v>
      </c>
      <c r="C1462" s="6">
        <f>(cumulative!C1462-cumulative!C1461)/10</f>
        <v>19585.330000000446</v>
      </c>
      <c r="D1462" s="6">
        <f>(cumulative!D1462-cumulative!D1461)/10</f>
        <v>14771.028999999166</v>
      </c>
      <c r="E1462" s="6">
        <f>(cumulative!E1462-cumulative!E1461)/10</f>
        <v>981.36429999996903</v>
      </c>
      <c r="F1462" s="6">
        <f>(cumulative!F1462-cumulative!F1461)/10</f>
        <v>35337.723300001024</v>
      </c>
      <c r="G1462">
        <f t="shared" si="44"/>
        <v>79.729402767995865</v>
      </c>
      <c r="H1462">
        <f t="shared" si="45"/>
        <v>0.41799605692194486</v>
      </c>
    </row>
    <row r="1463" spans="1:8" x14ac:dyDescent="0.25">
      <c r="A1463" s="1">
        <v>43211</v>
      </c>
      <c r="B1463" s="6">
        <f>cumulative!B1463-cumulative!B1462</f>
        <v>487540.68000000715</v>
      </c>
      <c r="C1463" s="6">
        <f>(cumulative!C1463-cumulative!C1462)/10</f>
        <v>20510.129999999703</v>
      </c>
      <c r="D1463" s="6">
        <f>(cumulative!D1463-cumulative!D1462)/10</f>
        <v>22836.407000000774</v>
      </c>
      <c r="E1463" s="6">
        <f>(cumulative!E1463-cumulative!E1462)/10</f>
        <v>1354.1238000000362</v>
      </c>
      <c r="F1463" s="6">
        <f>(cumulative!F1463-cumulative!F1462)/10</f>
        <v>44700.660799998048</v>
      </c>
      <c r="G1463">
        <f t="shared" si="44"/>
        <v>91.686012334391023</v>
      </c>
      <c r="H1463">
        <f t="shared" si="45"/>
        <v>0.51087403611719695</v>
      </c>
    </row>
    <row r="1464" spans="1:8" x14ac:dyDescent="0.25">
      <c r="A1464" s="2">
        <v>43212</v>
      </c>
      <c r="B1464" s="6">
        <f>cumulative!B1464-cumulative!B1463</f>
        <v>481803.09000000358</v>
      </c>
      <c r="C1464" s="6">
        <f>(cumulative!C1464-cumulative!C1463)/10</f>
        <v>20018.469999999554</v>
      </c>
      <c r="D1464" s="6">
        <f>(cumulative!D1464-cumulative!D1463)/10</f>
        <v>26780.831999997794</v>
      </c>
      <c r="E1464" s="6">
        <f>(cumulative!E1464-cumulative!E1463)/10</f>
        <v>1398.2134999999776</v>
      </c>
      <c r="F1464" s="6">
        <f>(cumulative!F1464-cumulative!F1463)/10</f>
        <v>48197.515500000118</v>
      </c>
      <c r="G1464">
        <f t="shared" si="44"/>
        <v>100.03571272238989</v>
      </c>
      <c r="H1464">
        <f t="shared" si="45"/>
        <v>0.55564756237274782</v>
      </c>
    </row>
    <row r="1465" spans="1:8" x14ac:dyDescent="0.25">
      <c r="A1465" s="1">
        <v>43213</v>
      </c>
      <c r="B1465" s="6">
        <f>cumulative!B1465-cumulative!B1464</f>
        <v>495687.22999998927</v>
      </c>
      <c r="C1465" s="6">
        <f>(cumulative!C1465-cumulative!C1464)/10</f>
        <v>19425.805000000448</v>
      </c>
      <c r="D1465" s="6">
        <f>(cumulative!D1465-cumulative!D1464)/10</f>
        <v>27736.999000000953</v>
      </c>
      <c r="E1465" s="6">
        <f>(cumulative!E1465-cumulative!E1464)/10</f>
        <v>1258.2663000000175</v>
      </c>
      <c r="F1465" s="6">
        <f>(cumulative!F1465-cumulative!F1464)/10</f>
        <v>48421.070299997926</v>
      </c>
      <c r="G1465">
        <f t="shared" si="44"/>
        <v>97.68472409506893</v>
      </c>
      <c r="H1465">
        <f t="shared" si="45"/>
        <v>0.57282911815359316</v>
      </c>
    </row>
    <row r="1466" spans="1:8" x14ac:dyDescent="0.25">
      <c r="A1466" s="1">
        <v>43214</v>
      </c>
      <c r="B1466" s="6">
        <f>cumulative!B1466-cumulative!B1465</f>
        <v>514830.15000002086</v>
      </c>
      <c r="C1466" s="6">
        <f>(cumulative!C1466-cumulative!C1465)/10</f>
        <v>18511.020000000299</v>
      </c>
      <c r="D1466" s="6">
        <f>(cumulative!D1466-cumulative!D1465)/10</f>
        <v>32373.75799999982</v>
      </c>
      <c r="E1466" s="6">
        <f>(cumulative!E1466-cumulative!E1465)/10</f>
        <v>1403.2436999999918</v>
      </c>
      <c r="F1466" s="6">
        <f>(cumulative!F1466-cumulative!F1465)/10</f>
        <v>52288.021700003745</v>
      </c>
      <c r="G1466">
        <f t="shared" si="44"/>
        <v>101.56363550192549</v>
      </c>
      <c r="H1466">
        <f t="shared" si="45"/>
        <v>0.61914291165461133</v>
      </c>
    </row>
    <row r="1467" spans="1:8" x14ac:dyDescent="0.25">
      <c r="A1467" s="1">
        <v>43215</v>
      </c>
      <c r="B1467" s="6">
        <f>cumulative!B1467-cumulative!B1466</f>
        <v>513312.92999999225</v>
      </c>
      <c r="C1467" s="6">
        <f>(cumulative!C1467-cumulative!C1466)/10</f>
        <v>18517.964999999851</v>
      </c>
      <c r="D1467" s="6">
        <f>(cumulative!D1467-cumulative!D1466)/10</f>
        <v>33755.018000000717</v>
      </c>
      <c r="E1467" s="6">
        <f>(cumulative!E1467-cumulative!E1466)/10</f>
        <v>1575.5001000000163</v>
      </c>
      <c r="F1467" s="6">
        <f>(cumulative!F1467-cumulative!F1466)/10</f>
        <v>53848.483099997044</v>
      </c>
      <c r="G1467">
        <f t="shared" si="44"/>
        <v>104.90381198852297</v>
      </c>
      <c r="H1467">
        <f t="shared" si="45"/>
        <v>0.62685178962826849</v>
      </c>
    </row>
    <row r="1468" spans="1:8" x14ac:dyDescent="0.25">
      <c r="A1468" s="1">
        <v>43216</v>
      </c>
      <c r="B1468" s="6">
        <f>cumulative!B1468-cumulative!B1467</f>
        <v>476284.87999999523</v>
      </c>
      <c r="C1468" s="6">
        <f>(cumulative!C1468-cumulative!C1467)/10</f>
        <v>19626.885000000148</v>
      </c>
      <c r="D1468" s="6">
        <f>(cumulative!D1468-cumulative!D1467)/10</f>
        <v>30725.740000000595</v>
      </c>
      <c r="E1468" s="6">
        <f>(cumulative!E1468-cumulative!E1467)/10</f>
        <v>1459.7445999999995</v>
      </c>
      <c r="F1468" s="6">
        <f>(cumulative!F1468-cumulative!F1467)/10</f>
        <v>51812.36960000098</v>
      </c>
      <c r="G1468">
        <f t="shared" si="44"/>
        <v>108.78440986831556</v>
      </c>
      <c r="H1468">
        <f t="shared" si="45"/>
        <v>0.59301939357739808</v>
      </c>
    </row>
    <row r="1469" spans="1:8" x14ac:dyDescent="0.25">
      <c r="A1469" s="1">
        <v>43217</v>
      </c>
      <c r="B1469" s="6">
        <f>cumulative!B1469-cumulative!B1468</f>
        <v>445605.57000000775</v>
      </c>
      <c r="C1469" s="6">
        <f>(cumulative!C1469-cumulative!C1468)/10</f>
        <v>19360.494999999552</v>
      </c>
      <c r="D1469" s="6">
        <f>(cumulative!D1469-cumulative!D1468)/10</f>
        <v>27249.182999998331</v>
      </c>
      <c r="E1469" s="6">
        <f>(cumulative!E1469-cumulative!E1468)/10</f>
        <v>1378.489799999958</v>
      </c>
      <c r="F1469" s="6">
        <f>(cumulative!F1469-cumulative!F1468)/10</f>
        <v>47988.167800000308</v>
      </c>
      <c r="G1469">
        <f t="shared" si="44"/>
        <v>107.69202862522449</v>
      </c>
      <c r="H1469">
        <f t="shared" si="45"/>
        <v>0.56783128527774629</v>
      </c>
    </row>
    <row r="1470" spans="1:8" x14ac:dyDescent="0.25">
      <c r="A1470" s="1">
        <v>43218</v>
      </c>
      <c r="B1470" s="6">
        <f>cumulative!B1470-cumulative!B1469</f>
        <v>336600.05000001192</v>
      </c>
      <c r="C1470" s="6">
        <f>(cumulative!C1470-cumulative!C1469)/10</f>
        <v>16984.089999999851</v>
      </c>
      <c r="D1470" s="6">
        <f>(cumulative!D1470-cumulative!D1469)/10</f>
        <v>21142.413999998571</v>
      </c>
      <c r="E1470" s="6">
        <f>(cumulative!E1470-cumulative!E1469)/10</f>
        <v>1017.5647000000347</v>
      </c>
      <c r="F1470" s="6">
        <f>(cumulative!F1470-cumulative!F1469)/10</f>
        <v>39144.068700000644</v>
      </c>
      <c r="G1470">
        <f t="shared" si="44"/>
        <v>116.29252194109674</v>
      </c>
      <c r="H1470">
        <f t="shared" si="45"/>
        <v>0.54011794640035016</v>
      </c>
    </row>
    <row r="1471" spans="1:8" x14ac:dyDescent="0.25">
      <c r="A1471" s="1">
        <v>43219</v>
      </c>
      <c r="B1471" s="6">
        <f>cumulative!B1471-cumulative!B1470</f>
        <v>136302.36999998987</v>
      </c>
      <c r="C1471" s="6">
        <f>(cumulative!C1471-cumulative!C1470)/10</f>
        <v>16696.104999999701</v>
      </c>
      <c r="D1471" s="6">
        <f>(cumulative!D1471-cumulative!D1470)/10</f>
        <v>8432.0320000022657</v>
      </c>
      <c r="E1471" s="6">
        <f>(cumulative!E1471-cumulative!E1470)/10</f>
        <v>1113.6501999999862</v>
      </c>
      <c r="F1471" s="6">
        <f>(cumulative!F1471-cumulative!F1470)/10</f>
        <v>28966.39619999826</v>
      </c>
      <c r="G1471">
        <f t="shared" si="44"/>
        <v>212.51571927913221</v>
      </c>
      <c r="H1471">
        <f t="shared" si="45"/>
        <v>0.29109703332728604</v>
      </c>
    </row>
    <row r="1472" spans="1:8" x14ac:dyDescent="0.25">
      <c r="A1472" s="1">
        <v>43220</v>
      </c>
      <c r="B1472" s="6">
        <f>cumulative!B1472-cumulative!B1471</f>
        <v>145920.44000001252</v>
      </c>
      <c r="C1472" s="6">
        <f>(cumulative!C1472-cumulative!C1471)/10</f>
        <v>13339.980000000447</v>
      </c>
      <c r="D1472" s="6">
        <f>(cumulative!D1472-cumulative!D1471)/10</f>
        <v>8432.0319999992844</v>
      </c>
      <c r="E1472" s="6">
        <f>(cumulative!E1472-cumulative!E1471)/10</f>
        <v>1062.866000000015</v>
      </c>
      <c r="F1472" s="6">
        <f>(cumulative!F1472-cumulative!F1471)/10</f>
        <v>20110.26899999976</v>
      </c>
      <c r="G1472">
        <f t="shared" si="44"/>
        <v>137.81666913831972</v>
      </c>
      <c r="H1472">
        <f t="shared" si="45"/>
        <v>0.4192898662866909</v>
      </c>
    </row>
    <row r="1473" spans="1:8" x14ac:dyDescent="0.25">
      <c r="A1473" s="1">
        <v>43221</v>
      </c>
      <c r="B1473" s="6">
        <f>cumulative!B1473-cumulative!B1472</f>
        <v>165154.95999999344</v>
      </c>
      <c r="C1473" s="6">
        <f>(cumulative!C1473-cumulative!C1472)/10</f>
        <v>12305.3</v>
      </c>
      <c r="D1473" s="6">
        <f>(cumulative!D1473-cumulative!D1472)/10</f>
        <v>5906.0310000002382</v>
      </c>
      <c r="E1473" s="6">
        <f>(cumulative!E1473-cumulative!E1472)/10</f>
        <v>837.48540000002833</v>
      </c>
      <c r="F1473" s="6">
        <f>(cumulative!F1473-cumulative!F1472)/10</f>
        <v>19048.816400000454</v>
      </c>
      <c r="G1473">
        <f t="shared" si="44"/>
        <v>115.33905127645703</v>
      </c>
      <c r="H1473">
        <f t="shared" si="45"/>
        <v>0.31004713762688674</v>
      </c>
    </row>
    <row r="1474" spans="1:8" x14ac:dyDescent="0.25">
      <c r="A1474" s="1">
        <v>43222</v>
      </c>
      <c r="B1474" s="6">
        <f>cumulative!B1474-cumulative!B1473</f>
        <v>166425.02000001073</v>
      </c>
      <c r="C1474" s="6">
        <f>(cumulative!C1474-cumulative!C1473)/10</f>
        <v>12097.630000000447</v>
      </c>
      <c r="D1474" s="6">
        <f>(cumulative!D1474-cumulative!D1473)/10</f>
        <v>1600.1659999996423</v>
      </c>
      <c r="E1474" s="6">
        <f>(cumulative!E1474-cumulative!E1473)/10</f>
        <v>1172.8546999999321</v>
      </c>
      <c r="F1474" s="6">
        <f>(cumulative!F1474-cumulative!F1473)/10</f>
        <v>14870.650699999929</v>
      </c>
      <c r="G1474">
        <f t="shared" si="44"/>
        <v>89.353455988762803</v>
      </c>
      <c r="H1474">
        <f t="shared" si="45"/>
        <v>0.10760564768020876</v>
      </c>
    </row>
    <row r="1475" spans="1:8" x14ac:dyDescent="0.25">
      <c r="A1475" s="1">
        <v>43223</v>
      </c>
      <c r="B1475" s="6">
        <f>cumulative!B1475-cumulative!B1474</f>
        <v>195706.13999998569</v>
      </c>
      <c r="C1475" s="6">
        <f>(cumulative!C1475-cumulative!C1474)/10</f>
        <v>11467.709999999404</v>
      </c>
      <c r="D1475" s="6">
        <f>(cumulative!D1475-cumulative!D1474)/10</f>
        <v>2050.4460000008344</v>
      </c>
      <c r="E1475" s="6">
        <f>(cumulative!E1475-cumulative!E1474)/10</f>
        <v>941.54810000001453</v>
      </c>
      <c r="F1475" s="6">
        <f>(cumulative!F1475-cumulative!F1474)/10</f>
        <v>14459.704100000858</v>
      </c>
      <c r="G1475">
        <f t="shared" ref="G1475:G1538" si="46">IFERROR(F1475*1000/B1475,"")</f>
        <v>73.884774897721229</v>
      </c>
      <c r="H1475">
        <f t="shared" ref="H1475:H1538" si="47">IFERROR(D1475/F1475,"")</f>
        <v>0.14180414660080856</v>
      </c>
    </row>
    <row r="1476" spans="1:8" x14ac:dyDescent="0.25">
      <c r="A1476" s="1">
        <v>43224</v>
      </c>
      <c r="B1476" s="6">
        <f>cumulative!B1476-cumulative!B1475</f>
        <v>217747.68999998271</v>
      </c>
      <c r="C1476" s="6">
        <f>(cumulative!C1476-cumulative!C1475)/10</f>
        <v>10924.710000000148</v>
      </c>
      <c r="D1476" s="6">
        <f>(cumulative!D1476-cumulative!D1475)/10</f>
        <v>983.58599999994044</v>
      </c>
      <c r="E1476" s="6">
        <f>(cumulative!E1476-cumulative!E1475)/10</f>
        <v>776.05280000003984</v>
      </c>
      <c r="F1476" s="6">
        <f>(cumulative!F1476-cumulative!F1475)/10</f>
        <v>12684.348800000549</v>
      </c>
      <c r="G1476">
        <f t="shared" si="46"/>
        <v>58.252506834867248</v>
      </c>
      <c r="H1476">
        <f t="shared" si="47"/>
        <v>7.7543279163049969E-2</v>
      </c>
    </row>
    <row r="1477" spans="1:8" x14ac:dyDescent="0.25">
      <c r="A1477" s="1">
        <v>43225</v>
      </c>
      <c r="B1477" s="6">
        <f>cumulative!B1477-cumulative!B1476</f>
        <v>177363.05000002682</v>
      </c>
      <c r="C1477" s="6">
        <f>(cumulative!C1477-cumulative!C1476)/10</f>
        <v>10593.320000000298</v>
      </c>
      <c r="D1477" s="6">
        <f>(cumulative!D1477-cumulative!D1476)/10</f>
        <v>3649.467999999225</v>
      </c>
      <c r="E1477" s="6">
        <f>(cumulative!E1477-cumulative!E1476)/10</f>
        <v>752.00249999999073</v>
      </c>
      <c r="F1477" s="6">
        <f>(cumulative!F1477-cumulative!F1476)/10</f>
        <v>14994.790500000119</v>
      </c>
      <c r="G1477">
        <f t="shared" si="46"/>
        <v>84.542921989658225</v>
      </c>
      <c r="H1477">
        <f t="shared" si="47"/>
        <v>0.2433823933718311</v>
      </c>
    </row>
    <row r="1478" spans="1:8" x14ac:dyDescent="0.25">
      <c r="A1478" s="1">
        <v>43226</v>
      </c>
      <c r="B1478" s="6">
        <f>cumulative!B1478-cumulative!B1477</f>
        <v>192735.67999997735</v>
      </c>
      <c r="C1478" s="6">
        <f>(cumulative!C1478-cumulative!C1477)/10</f>
        <v>10709.569999999552</v>
      </c>
      <c r="D1478" s="6">
        <f>(cumulative!D1478-cumulative!D1477)/10</f>
        <v>3674.8480000004174</v>
      </c>
      <c r="E1478" s="6">
        <f>(cumulative!E1478-cumulative!E1477)/10</f>
        <v>758.57260000002566</v>
      </c>
      <c r="F1478" s="6">
        <f>(cumulative!F1478-cumulative!F1477)/10</f>
        <v>15142.990599998831</v>
      </c>
      <c r="G1478">
        <f t="shared" si="46"/>
        <v>78.56869366378146</v>
      </c>
      <c r="H1478">
        <f t="shared" si="47"/>
        <v>0.24267650275109467</v>
      </c>
    </row>
    <row r="1479" spans="1:8" x14ac:dyDescent="0.25">
      <c r="A1479" s="1">
        <v>43227</v>
      </c>
      <c r="B1479" s="6">
        <f>cumulative!B1479-cumulative!B1478</f>
        <v>208313.99000000954</v>
      </c>
      <c r="C1479" s="6">
        <f>(cumulative!C1479-cumulative!C1478)/10</f>
        <v>9652.7200000002977</v>
      </c>
      <c r="D1479" s="6">
        <f>(cumulative!D1479-cumulative!D1478)/10</f>
        <v>3471.3040000006558</v>
      </c>
      <c r="E1479" s="6">
        <f>(cumulative!E1479-cumulative!E1478)/10</f>
        <v>136.57900000000373</v>
      </c>
      <c r="F1479" s="6">
        <f>(cumulative!F1479-cumulative!F1478)/10</f>
        <v>13260.603000000119</v>
      </c>
      <c r="G1479">
        <f t="shared" si="46"/>
        <v>63.656804807010381</v>
      </c>
      <c r="H1479">
        <f t="shared" si="47"/>
        <v>0.26177572769508478</v>
      </c>
    </row>
    <row r="1480" spans="1:8" x14ac:dyDescent="0.25">
      <c r="A1480" s="1">
        <v>43228</v>
      </c>
      <c r="B1480" s="6">
        <f>cumulative!B1480-cumulative!B1479</f>
        <v>200507.68000000715</v>
      </c>
      <c r="C1480" s="6">
        <f>(cumulative!C1480-cumulative!C1479)/10</f>
        <v>9812.8899999998503</v>
      </c>
      <c r="D1480" s="6">
        <f>(cumulative!D1480-cumulative!D1479)/10</f>
        <v>5498.2700000002978</v>
      </c>
      <c r="E1480" s="6">
        <f>(cumulative!E1480-cumulative!E1479)/10</f>
        <v>225.72519999998622</v>
      </c>
      <c r="F1480" s="6">
        <f>(cumulative!F1480-cumulative!F1479)/10</f>
        <v>15536.88519999981</v>
      </c>
      <c r="G1480">
        <f t="shared" si="46"/>
        <v>77.487731143262224</v>
      </c>
      <c r="H1480">
        <f t="shared" si="47"/>
        <v>0.35388496015921939</v>
      </c>
    </row>
    <row r="1481" spans="1:8" x14ac:dyDescent="0.25">
      <c r="A1481" s="1">
        <v>43229</v>
      </c>
      <c r="B1481" s="6">
        <f>cumulative!B1481-cumulative!B1480</f>
        <v>205390.81999999285</v>
      </c>
      <c r="C1481" s="6">
        <f>(cumulative!C1481-cumulative!C1480)/10</f>
        <v>10085.660000000149</v>
      </c>
      <c r="D1481" s="6">
        <f>(cumulative!D1481-cumulative!D1480)/10</f>
        <v>7458.6679999992248</v>
      </c>
      <c r="E1481" s="6">
        <f>(cumulative!E1481-cumulative!E1480)/10</f>
        <v>214.61639999998732</v>
      </c>
      <c r="F1481" s="6">
        <f>(cumulative!F1481-cumulative!F1480)/10</f>
        <v>17758.944400000571</v>
      </c>
      <c r="G1481">
        <f t="shared" si="46"/>
        <v>86.464158427339598</v>
      </c>
      <c r="H1481">
        <f t="shared" si="47"/>
        <v>0.41999500826180775</v>
      </c>
    </row>
    <row r="1482" spans="1:8" x14ac:dyDescent="0.25">
      <c r="A1482" s="1">
        <v>43230</v>
      </c>
      <c r="B1482" s="6">
        <f>cumulative!B1482-cumulative!B1481</f>
        <v>222818.11000001431</v>
      </c>
      <c r="C1482" s="6">
        <f>(cumulative!C1482-cumulative!C1481)/10</f>
        <v>9286.5099999994036</v>
      </c>
      <c r="D1482" s="6">
        <f>(cumulative!D1482-cumulative!D1481)/10</f>
        <v>7589.3930000007149</v>
      </c>
      <c r="E1482" s="6">
        <f>(cumulative!E1482-cumulative!E1481)/10</f>
        <v>220.77700000000186</v>
      </c>
      <c r="F1482" s="6">
        <f>(cumulative!F1482-cumulative!F1481)/10</f>
        <v>17096.67999999821</v>
      </c>
      <c r="G1482">
        <f t="shared" si="46"/>
        <v>76.729310736892586</v>
      </c>
      <c r="H1482">
        <f t="shared" si="47"/>
        <v>0.44391033814761166</v>
      </c>
    </row>
    <row r="1483" spans="1:8" x14ac:dyDescent="0.25">
      <c r="A1483" s="1">
        <v>43231</v>
      </c>
      <c r="B1483" s="6">
        <f>cumulative!B1483-cumulative!B1482</f>
        <v>184672.64999999106</v>
      </c>
      <c r="C1483" s="6">
        <f>(cumulative!C1483-cumulative!C1482)/10</f>
        <v>8922.2100000001483</v>
      </c>
      <c r="D1483" s="6">
        <f>(cumulative!D1483-cumulative!D1482)/10</f>
        <v>10224.034999996424</v>
      </c>
      <c r="E1483" s="6">
        <f>(cumulative!E1483-cumulative!E1482)/10</f>
        <v>163.37029999997466</v>
      </c>
      <c r="F1483" s="6">
        <f>(cumulative!F1483-cumulative!F1482)/10</f>
        <v>19309.615299999714</v>
      </c>
      <c r="G1483">
        <f t="shared" si="46"/>
        <v>104.56131592848561</v>
      </c>
      <c r="H1483">
        <f t="shared" si="47"/>
        <v>0.5294789585992723</v>
      </c>
    </row>
    <row r="1484" spans="1:8" x14ac:dyDescent="0.25">
      <c r="A1484" s="1">
        <v>43232</v>
      </c>
      <c r="B1484" s="6">
        <f>cumulative!B1484-cumulative!B1483</f>
        <v>146468.03999999166</v>
      </c>
      <c r="C1484" s="6">
        <f>(cumulative!C1484-cumulative!C1483)/10</f>
        <v>8524.7000000000007</v>
      </c>
      <c r="D1484" s="6">
        <f>(cumulative!D1484-cumulative!D1483)/10</f>
        <v>9421.8120000019662</v>
      </c>
      <c r="E1484" s="6">
        <f>(cumulative!E1484-cumulative!E1483)/10</f>
        <v>136.10610000002197</v>
      </c>
      <c r="F1484" s="6">
        <f>(cumulative!F1484-cumulative!F1483)/10</f>
        <v>18082.618100002408</v>
      </c>
      <c r="G1484">
        <f t="shared" si="46"/>
        <v>123.45777345012222</v>
      </c>
      <c r="H1484">
        <f t="shared" si="47"/>
        <v>0.52104247006138515</v>
      </c>
    </row>
    <row r="1485" spans="1:8" x14ac:dyDescent="0.25">
      <c r="A1485" s="1">
        <v>43233</v>
      </c>
      <c r="B1485" s="6">
        <f>cumulative!B1485-cumulative!B1484</f>
        <v>123923.05000001192</v>
      </c>
      <c r="C1485" s="6">
        <f>(cumulative!C1485-cumulative!C1484)/10</f>
        <v>7044</v>
      </c>
      <c r="D1485" s="6">
        <f>(cumulative!D1485-cumulative!D1484)/10</f>
        <v>7749.5630000010133</v>
      </c>
      <c r="E1485" s="6">
        <f>(cumulative!E1485-cumulative!E1484)/10</f>
        <v>78.835800000000745</v>
      </c>
      <c r="F1485" s="6">
        <f>(cumulative!F1485-cumulative!F1484)/10</f>
        <v>14872.398800000548</v>
      </c>
      <c r="G1485">
        <f t="shared" si="46"/>
        <v>120.01317591843582</v>
      </c>
      <c r="H1485">
        <f t="shared" si="47"/>
        <v>0.52107014505291016</v>
      </c>
    </row>
    <row r="1486" spans="1:8" x14ac:dyDescent="0.25">
      <c r="A1486" s="1">
        <v>43234</v>
      </c>
      <c r="B1486" s="6">
        <f>cumulative!B1486-cumulative!B1485</f>
        <v>139672.43999998271</v>
      </c>
      <c r="C1486" s="6">
        <f>(cumulative!C1486-cumulative!C1485)/10</f>
        <v>6253.8600000001488</v>
      </c>
      <c r="D1486" s="6">
        <f>(cumulative!D1486-cumulative!D1485)/10</f>
        <v>3823.2620000004767</v>
      </c>
      <c r="E1486" s="6">
        <f>(cumulative!E1486-cumulative!E1485)/10</f>
        <v>1.1520000000018626</v>
      </c>
      <c r="F1486" s="6">
        <f>(cumulative!F1486-cumulative!F1485)/10</f>
        <v>10078.274000000954</v>
      </c>
      <c r="G1486">
        <f t="shared" si="46"/>
        <v>72.156497015461326</v>
      </c>
      <c r="H1486">
        <f t="shared" si="47"/>
        <v>0.37935682240829277</v>
      </c>
    </row>
    <row r="1487" spans="1:8" x14ac:dyDescent="0.25">
      <c r="A1487" s="1">
        <v>43235</v>
      </c>
      <c r="B1487" s="6">
        <f>cumulative!B1487-cumulative!B1486</f>
        <v>136708.87999999523</v>
      </c>
      <c r="C1487" s="6">
        <f>(cumulative!C1487-cumulative!C1486)/10</f>
        <v>5779.8799999997018</v>
      </c>
      <c r="D1487" s="6">
        <f>(cumulative!D1487-cumulative!D1486)/10</f>
        <v>4650.9409999996424</v>
      </c>
      <c r="E1487" s="6">
        <f>(cumulative!E1487-cumulative!E1486)/10</f>
        <v>1.1519999999552966</v>
      </c>
      <c r="F1487" s="6">
        <f>(cumulative!F1487-cumulative!F1486)/10</f>
        <v>10431.972999998927</v>
      </c>
      <c r="G1487">
        <f t="shared" si="46"/>
        <v>76.307939908506981</v>
      </c>
      <c r="H1487">
        <f t="shared" si="47"/>
        <v>0.44583522215789101</v>
      </c>
    </row>
    <row r="1488" spans="1:8" x14ac:dyDescent="0.25">
      <c r="A1488" s="1">
        <v>43236</v>
      </c>
      <c r="B1488" s="6">
        <f>cumulative!B1488-cumulative!B1487</f>
        <v>136452.8900000304</v>
      </c>
      <c r="C1488" s="6">
        <f>(cumulative!C1488-cumulative!C1487)/10</f>
        <v>6748.45</v>
      </c>
      <c r="D1488" s="6">
        <f>(cumulative!D1488-cumulative!D1487)/10</f>
        <v>3599.0340000003575</v>
      </c>
      <c r="E1488" s="6">
        <f>(cumulative!E1488-cumulative!E1487)/10</f>
        <v>26.152000000048428</v>
      </c>
      <c r="F1488" s="6">
        <f>(cumulative!F1488-cumulative!F1487)/10</f>
        <v>10373.63600000143</v>
      </c>
      <c r="G1488">
        <f t="shared" si="46"/>
        <v>76.023571212006715</v>
      </c>
      <c r="H1488">
        <f t="shared" si="47"/>
        <v>0.34694045559337744</v>
      </c>
    </row>
    <row r="1489" spans="1:8" x14ac:dyDescent="0.25">
      <c r="A1489" s="1">
        <v>43237</v>
      </c>
      <c r="B1489" s="6">
        <f>cumulative!B1489-cumulative!B1488</f>
        <v>116443.44999997318</v>
      </c>
      <c r="C1489" s="6">
        <f>(cumulative!C1489-cumulative!C1488)/10</f>
        <v>6909.2</v>
      </c>
      <c r="D1489" s="6">
        <f>(cumulative!D1489-cumulative!D1488)/10</f>
        <v>5093.270999999344</v>
      </c>
      <c r="E1489" s="6">
        <f>(cumulative!E1489-cumulative!E1488)/10</f>
        <v>20.767999999970197</v>
      </c>
      <c r="F1489" s="6">
        <f>(cumulative!F1489-cumulative!F1488)/10</f>
        <v>12023.23899999857</v>
      </c>
      <c r="G1489">
        <f t="shared" si="46"/>
        <v>103.25388847549037</v>
      </c>
      <c r="H1489">
        <f t="shared" si="47"/>
        <v>0.42361887674360876</v>
      </c>
    </row>
    <row r="1490" spans="1:8" x14ac:dyDescent="0.25">
      <c r="A1490" s="1">
        <v>43238</v>
      </c>
      <c r="B1490" s="6">
        <f>cumulative!B1490-cumulative!B1489</f>
        <v>113610.92000001669</v>
      </c>
      <c r="C1490" s="6">
        <f>(cumulative!C1490-cumulative!C1489)/10</f>
        <v>3801.8100000001491</v>
      </c>
      <c r="D1490" s="6">
        <f>(cumulative!D1490-cumulative!D1489)/10</f>
        <v>6102.5829999998214</v>
      </c>
      <c r="E1490" s="6">
        <f>(cumulative!E1490-cumulative!E1489)/10</f>
        <v>1.1520000000484287</v>
      </c>
      <c r="F1490" s="6">
        <f>(cumulative!F1490-cumulative!F1489)/10</f>
        <v>9905.5450000017881</v>
      </c>
      <c r="G1490">
        <f t="shared" si="46"/>
        <v>87.188317813114551</v>
      </c>
      <c r="H1490">
        <f t="shared" si="47"/>
        <v>0.61607745964494831</v>
      </c>
    </row>
    <row r="1491" spans="1:8" x14ac:dyDescent="0.25">
      <c r="A1491" s="1">
        <v>43239</v>
      </c>
      <c r="B1491" s="6">
        <f>cumulative!B1491-cumulative!B1490</f>
        <v>88364.590000003576</v>
      </c>
      <c r="C1491" s="6">
        <f>(cumulative!C1491-cumulative!C1490)/10</f>
        <v>4436.1800000004469</v>
      </c>
      <c r="D1491" s="6">
        <f>(cumulative!D1491-cumulative!D1490)/10</f>
        <v>4222.2359999999408</v>
      </c>
      <c r="E1491" s="6">
        <f>(cumulative!E1491-cumulative!E1490)/10</f>
        <v>0</v>
      </c>
      <c r="F1491" s="6">
        <f>(cumulative!F1491-cumulative!F1490)/10</f>
        <v>8658.4159999966614</v>
      </c>
      <c r="G1491">
        <f t="shared" si="46"/>
        <v>97.985131827084942</v>
      </c>
      <c r="H1491">
        <f t="shared" si="47"/>
        <v>0.48764531526338867</v>
      </c>
    </row>
    <row r="1492" spans="1:8" x14ac:dyDescent="0.25">
      <c r="A1492" s="1">
        <v>43240</v>
      </c>
      <c r="B1492" s="6">
        <f>cumulative!B1492-cumulative!B1491</f>
        <v>107353.27999997139</v>
      </c>
      <c r="C1492" s="6">
        <f>(cumulative!C1492-cumulative!C1491)/10</f>
        <v>4396.1299999997018</v>
      </c>
      <c r="D1492" s="6">
        <f>(cumulative!D1492-cumulative!D1491)/10</f>
        <v>4622.4040000006553</v>
      </c>
      <c r="E1492" s="6">
        <f>(cumulative!E1492-cumulative!E1491)/10</f>
        <v>0</v>
      </c>
      <c r="F1492" s="6">
        <f>(cumulative!F1492-cumulative!F1491)/10</f>
        <v>9018.5340000033375</v>
      </c>
      <c r="G1492">
        <f t="shared" si="46"/>
        <v>84.007996774814345</v>
      </c>
      <c r="H1492">
        <f t="shared" si="47"/>
        <v>0.51254494355722835</v>
      </c>
    </row>
    <row r="1493" spans="1:8" x14ac:dyDescent="0.25">
      <c r="A1493" s="1">
        <v>43241</v>
      </c>
      <c r="B1493" s="6">
        <f>cumulative!B1493-cumulative!B1492</f>
        <v>90610.610000014305</v>
      </c>
      <c r="C1493" s="6">
        <f>(cumulative!C1493-cumulative!C1492)/10</f>
        <v>4612.3899999998512</v>
      </c>
      <c r="D1493" s="6">
        <f>(cumulative!D1493-cumulative!D1492)/10</f>
        <v>2997.6319999992847</v>
      </c>
      <c r="E1493" s="6">
        <f>(cumulative!E1493-cumulative!E1492)/10</f>
        <v>0</v>
      </c>
      <c r="F1493" s="6">
        <f>(cumulative!F1493-cumulative!F1492)/10</f>
        <v>7610.0219999969004</v>
      </c>
      <c r="G1493">
        <f t="shared" si="46"/>
        <v>83.985992368837373</v>
      </c>
      <c r="H1493">
        <f t="shared" si="47"/>
        <v>0.39390582576509053</v>
      </c>
    </row>
    <row r="1494" spans="1:8" x14ac:dyDescent="0.25">
      <c r="A1494" s="1">
        <v>43242</v>
      </c>
      <c r="B1494" s="6">
        <f>cumulative!B1494-cumulative!B1493</f>
        <v>84705.59999999404</v>
      </c>
      <c r="C1494" s="6">
        <f>(cumulative!C1494-cumulative!C1493)/10</f>
        <v>3549.7899999998508</v>
      </c>
      <c r="D1494" s="6">
        <f>(cumulative!D1494-cumulative!D1493)/10</f>
        <v>3633.630000001192</v>
      </c>
      <c r="E1494" s="6">
        <f>(cumulative!E1494-cumulative!E1493)/10</f>
        <v>0</v>
      </c>
      <c r="F1494" s="6">
        <f>(cumulative!F1494-cumulative!F1493)/10</f>
        <v>7183.4200000017881</v>
      </c>
      <c r="G1494">
        <f t="shared" si="46"/>
        <v>84.80454657073787</v>
      </c>
      <c r="H1494">
        <f t="shared" si="47"/>
        <v>0.50583566045146844</v>
      </c>
    </row>
    <row r="1495" spans="1:8" x14ac:dyDescent="0.25">
      <c r="A1495" s="1">
        <v>43243</v>
      </c>
      <c r="B1495" s="6">
        <f>cumulative!B1495-cumulative!B1494</f>
        <v>56364.250000029802</v>
      </c>
      <c r="C1495" s="6">
        <f>(cumulative!C1495-cumulative!C1494)/10</f>
        <v>3271.230000000447</v>
      </c>
      <c r="D1495" s="6">
        <f>(cumulative!D1495-cumulative!D1494)/10</f>
        <v>2794.9719999998806</v>
      </c>
      <c r="E1495" s="6">
        <f>(cumulative!E1495-cumulative!E1494)/10</f>
        <v>0</v>
      </c>
      <c r="F1495" s="6">
        <f>(cumulative!F1495-cumulative!F1494)/10</f>
        <v>6066.201999998093</v>
      </c>
      <c r="G1495">
        <f t="shared" si="46"/>
        <v>107.62499279232644</v>
      </c>
      <c r="H1495">
        <f t="shared" si="47"/>
        <v>0.46074496035587986</v>
      </c>
    </row>
    <row r="1496" spans="1:8" x14ac:dyDescent="0.25">
      <c r="A1496" s="1">
        <v>43244</v>
      </c>
      <c r="B1496" s="6">
        <f>cumulative!B1496-cumulative!B1495</f>
        <v>53493.169999986887</v>
      </c>
      <c r="C1496" s="6">
        <f>(cumulative!C1496-cumulative!C1495)/10</f>
        <v>2874.6299999997018</v>
      </c>
      <c r="D1496" s="6">
        <f>(cumulative!D1496-cumulative!D1495)/10</f>
        <v>1219.1030000001192</v>
      </c>
      <c r="E1496" s="6">
        <f>(cumulative!E1496-cumulative!E1495)/10</f>
        <v>0</v>
      </c>
      <c r="F1496" s="6">
        <f>(cumulative!F1496-cumulative!F1495)/10</f>
        <v>4093.7330000013112</v>
      </c>
      <c r="G1496">
        <f t="shared" si="46"/>
        <v>76.528143686424173</v>
      </c>
      <c r="H1496">
        <f t="shared" si="47"/>
        <v>0.29779738932649702</v>
      </c>
    </row>
    <row r="1497" spans="1:8" x14ac:dyDescent="0.25">
      <c r="A1497" s="1">
        <v>43245</v>
      </c>
      <c r="B1497" s="6">
        <f>cumulative!B1497-cumulative!B1496</f>
        <v>52987.949999988079</v>
      </c>
      <c r="C1497" s="6">
        <f>(cumulative!C1497-cumulative!C1496)/10</f>
        <v>2024.120000000298</v>
      </c>
      <c r="D1497" s="6">
        <f>(cumulative!D1497-cumulative!D1496)/10</f>
        <v>1912.6239999994636</v>
      </c>
      <c r="E1497" s="6">
        <f>(cumulative!E1497-cumulative!E1496)/10</f>
        <v>0</v>
      </c>
      <c r="F1497" s="6">
        <f>(cumulative!F1497-cumulative!F1496)/10</f>
        <v>3936.7439999997614</v>
      </c>
      <c r="G1497">
        <f t="shared" si="46"/>
        <v>74.295080296570205</v>
      </c>
      <c r="H1497">
        <f t="shared" si="47"/>
        <v>0.48583905887697537</v>
      </c>
    </row>
    <row r="1498" spans="1:8" x14ac:dyDescent="0.25">
      <c r="A1498" s="1">
        <v>43246</v>
      </c>
      <c r="B1498" s="6">
        <f>cumulative!B1498-cumulative!B1497</f>
        <v>44916.060000002384</v>
      </c>
      <c r="C1498" s="6">
        <f>(cumulative!C1498-cumulative!C1497)/10</f>
        <v>2014.4</v>
      </c>
      <c r="D1498" s="6">
        <f>(cumulative!D1498-cumulative!D1497)/10</f>
        <v>1008.1919999986887</v>
      </c>
      <c r="E1498" s="6">
        <f>(cumulative!E1498-cumulative!E1497)/10</f>
        <v>0</v>
      </c>
      <c r="F1498" s="6">
        <f>(cumulative!F1498-cumulative!F1497)/10</f>
        <v>3022.5919999986886</v>
      </c>
      <c r="G1498">
        <f t="shared" si="46"/>
        <v>67.294237295046102</v>
      </c>
      <c r="H1498">
        <f t="shared" si="47"/>
        <v>0.333552130092029</v>
      </c>
    </row>
    <row r="1499" spans="1:8" x14ac:dyDescent="0.25">
      <c r="A1499" s="1">
        <v>43247</v>
      </c>
      <c r="B1499" s="6">
        <f>cumulative!B1499-cumulative!B1498</f>
        <v>35346.290000021458</v>
      </c>
      <c r="C1499" s="6">
        <f>(cumulative!C1499-cumulative!C1498)/10</f>
        <v>2412.2299999997022</v>
      </c>
      <c r="D1499" s="6">
        <f>(cumulative!D1499-cumulative!D1498)/10</f>
        <v>-24.768999999761583</v>
      </c>
      <c r="E1499" s="6">
        <f>(cumulative!E1499-cumulative!E1498)/10</f>
        <v>0</v>
      </c>
      <c r="F1499" s="6">
        <f>(cumulative!F1499-cumulative!F1498)/10</f>
        <v>2387.4610000014304</v>
      </c>
      <c r="G1499">
        <f t="shared" si="46"/>
        <v>67.544882362476542</v>
      </c>
      <c r="H1499">
        <f t="shared" si="47"/>
        <v>-1.037461973190211E-2</v>
      </c>
    </row>
    <row r="1500" spans="1:8" x14ac:dyDescent="0.25">
      <c r="A1500" s="1">
        <v>43248</v>
      </c>
      <c r="B1500" s="6">
        <f>cumulative!B1500-cumulative!B1499</f>
        <v>41967.319999992847</v>
      </c>
      <c r="C1500" s="6">
        <f>(cumulative!C1500-cumulative!C1499)/10</f>
        <v>2376.5850000001492</v>
      </c>
      <c r="D1500" s="6">
        <f>(cumulative!D1500-cumulative!D1499)/10</f>
        <v>-745.08199999928479</v>
      </c>
      <c r="E1500" s="6">
        <f>(cumulative!E1500-cumulative!E1499)/10</f>
        <v>0</v>
      </c>
      <c r="F1500" s="6">
        <f>(cumulative!F1500-cumulative!F1499)/10</f>
        <v>1631.5030000001193</v>
      </c>
      <c r="G1500">
        <f t="shared" si="46"/>
        <v>38.875558410696641</v>
      </c>
      <c r="H1500">
        <f t="shared" si="47"/>
        <v>-0.45668441921297742</v>
      </c>
    </row>
    <row r="1501" spans="1:8" x14ac:dyDescent="0.25">
      <c r="A1501" s="1">
        <v>43249</v>
      </c>
      <c r="B1501" s="6">
        <f>cumulative!B1501-cumulative!B1500</f>
        <v>21117.639999985695</v>
      </c>
      <c r="C1501" s="6">
        <f>(cumulative!C1501-cumulative!C1500)/10</f>
        <v>941.6</v>
      </c>
      <c r="D1501" s="6">
        <f>(cumulative!D1501-cumulative!D1500)/10</f>
        <v>823.59200000017881</v>
      </c>
      <c r="E1501" s="6">
        <f>(cumulative!E1501-cumulative!E1500)/10</f>
        <v>0</v>
      </c>
      <c r="F1501" s="6">
        <f>(cumulative!F1501-cumulative!F1500)/10</f>
        <v>1765.1920000016689</v>
      </c>
      <c r="G1501">
        <f t="shared" si="46"/>
        <v>83.588507049218791</v>
      </c>
      <c r="H1501">
        <f t="shared" si="47"/>
        <v>0.46657360785648255</v>
      </c>
    </row>
    <row r="1502" spans="1:8" x14ac:dyDescent="0.25">
      <c r="A1502" s="1">
        <v>43250</v>
      </c>
      <c r="B1502" s="6">
        <f>cumulative!B1502-cumulative!B1501</f>
        <v>28437.5</v>
      </c>
      <c r="C1502" s="6">
        <f>(cumulative!C1502-cumulative!C1501)/10</f>
        <v>977.6</v>
      </c>
      <c r="D1502" s="6">
        <f>(cumulative!D1502-cumulative!D1501)/10</f>
        <v>1699.532999998331</v>
      </c>
      <c r="E1502" s="6">
        <f>(cumulative!E1502-cumulative!E1501)/10</f>
        <v>0</v>
      </c>
      <c r="F1502" s="6">
        <f>(cumulative!F1502-cumulative!F1501)/10</f>
        <v>2677.1329999983309</v>
      </c>
      <c r="G1502">
        <f t="shared" si="46"/>
        <v>94.140940659281966</v>
      </c>
      <c r="H1502">
        <f t="shared" si="47"/>
        <v>0.63483323391082569</v>
      </c>
    </row>
    <row r="1503" spans="1:8" x14ac:dyDescent="0.25">
      <c r="A1503" s="1">
        <v>43251</v>
      </c>
      <c r="B1503" s="6">
        <f>cumulative!B1503-cumulative!B1502</f>
        <v>18341.410000026226</v>
      </c>
      <c r="C1503" s="6">
        <f>(cumulative!C1503-cumulative!C1502)/10</f>
        <v>1002.55</v>
      </c>
      <c r="D1503" s="6">
        <f>(cumulative!D1503-cumulative!D1502)/10</f>
        <v>669.90900000184774</v>
      </c>
      <c r="E1503" s="6">
        <f>(cumulative!E1503-cumulative!E1502)/10</f>
        <v>0</v>
      </c>
      <c r="F1503" s="6">
        <f>(cumulative!F1503-cumulative!F1502)/10</f>
        <v>1672.4590000003577</v>
      </c>
      <c r="G1503">
        <f t="shared" si="46"/>
        <v>91.184865285600523</v>
      </c>
      <c r="H1503">
        <f t="shared" si="47"/>
        <v>0.40055331700311009</v>
      </c>
    </row>
    <row r="1504" spans="1:8" x14ac:dyDescent="0.25">
      <c r="A1504" s="1">
        <v>43252</v>
      </c>
      <c r="B1504" s="6">
        <f>cumulative!B1504-cumulative!B1503</f>
        <v>15115.289999991655</v>
      </c>
      <c r="C1504" s="6">
        <f>(cumulative!C1504-cumulative!C1503)/10</f>
        <v>744.43999999985101</v>
      </c>
      <c r="D1504" s="6">
        <f>(cumulative!D1504-cumulative!D1503)/10</f>
        <v>557.66599999964239</v>
      </c>
      <c r="E1504" s="6">
        <f>(cumulative!E1504-cumulative!E1503)/10</f>
        <v>0</v>
      </c>
      <c r="F1504" s="6">
        <f>(cumulative!F1504-cumulative!F1503)/10</f>
        <v>1302.1059999972581</v>
      </c>
      <c r="G1504">
        <f t="shared" si="46"/>
        <v>86.14495653063733</v>
      </c>
      <c r="H1504">
        <f t="shared" si="47"/>
        <v>0.42828003250182145</v>
      </c>
    </row>
    <row r="1505" spans="1:8" x14ac:dyDescent="0.25">
      <c r="A1505" s="1">
        <v>43253</v>
      </c>
      <c r="B1505" s="6">
        <f>cumulative!B1505-cumulative!B1504</f>
        <v>8381.1399999856949</v>
      </c>
      <c r="C1505" s="6">
        <f>(cumulative!C1505-cumulative!C1504)/10</f>
        <v>842.76000000014903</v>
      </c>
      <c r="D1505" s="6">
        <f>(cumulative!D1505-cumulative!D1504)/10</f>
        <v>413.18900000005959</v>
      </c>
      <c r="E1505" s="6">
        <f>(cumulative!E1505-cumulative!E1504)/10</f>
        <v>0</v>
      </c>
      <c r="F1505" s="6">
        <f>(cumulative!F1505-cumulative!F1504)/10</f>
        <v>1255.9490000009537</v>
      </c>
      <c r="G1505">
        <f t="shared" si="46"/>
        <v>149.85419644619913</v>
      </c>
      <c r="H1505">
        <f t="shared" si="47"/>
        <v>0.32898549224510376</v>
      </c>
    </row>
    <row r="1506" spans="1:8" x14ac:dyDescent="0.25">
      <c r="A1506" s="1">
        <v>43254</v>
      </c>
      <c r="B1506" s="6">
        <f>cumulative!B1506-cumulative!B1505</f>
        <v>9046.0700000226498</v>
      </c>
      <c r="C1506" s="6">
        <f>(cumulative!C1506-cumulative!C1505)/10</f>
        <v>866.220000000298</v>
      </c>
      <c r="D1506" s="6">
        <f>(cumulative!D1506-cumulative!D1505)/10</f>
        <v>840.05300000011925</v>
      </c>
      <c r="E1506" s="6">
        <f>(cumulative!E1506-cumulative!E1505)/10</f>
        <v>0</v>
      </c>
      <c r="F1506" s="6">
        <f>(cumulative!F1506-cumulative!F1505)/10</f>
        <v>1706.2730000019073</v>
      </c>
      <c r="G1506">
        <f t="shared" si="46"/>
        <v>188.6203622122795</v>
      </c>
      <c r="H1506">
        <f t="shared" si="47"/>
        <v>0.49233211801345989</v>
      </c>
    </row>
    <row r="1507" spans="1:8" x14ac:dyDescent="0.25">
      <c r="A1507" s="1">
        <v>43255</v>
      </c>
      <c r="B1507" s="6">
        <f>cumulative!B1507-cumulative!B1506</f>
        <v>8035.25</v>
      </c>
      <c r="C1507" s="6">
        <f>(cumulative!C1507-cumulative!C1506)/10</f>
        <v>790.4</v>
      </c>
      <c r="D1507" s="6">
        <f>(cumulative!D1507-cumulative!D1506)/10</f>
        <v>-454.82100000083449</v>
      </c>
      <c r="E1507" s="6">
        <f>(cumulative!E1507-cumulative!E1506)/10</f>
        <v>0</v>
      </c>
      <c r="F1507" s="6">
        <f>(cumulative!F1507-cumulative!F1506)/10</f>
        <v>335.57899999916555</v>
      </c>
      <c r="G1507">
        <f t="shared" si="46"/>
        <v>41.763355215975302</v>
      </c>
      <c r="H1507">
        <f t="shared" si="47"/>
        <v>-1.3553321274631769</v>
      </c>
    </row>
    <row r="1508" spans="1:8" x14ac:dyDescent="0.25">
      <c r="A1508" s="1">
        <v>43256</v>
      </c>
      <c r="B1508" s="6">
        <f>cumulative!B1508-cumulative!B1507</f>
        <v>0</v>
      </c>
      <c r="C1508" s="6">
        <f>(cumulative!C1508-cumulative!C1507)/10</f>
        <v>498.85</v>
      </c>
      <c r="D1508" s="6">
        <f>(cumulative!D1508-cumulative!D1507)/10</f>
        <v>1181.6280000001193</v>
      </c>
      <c r="E1508" s="6">
        <f>(cumulative!E1508-cumulative!E1507)/10</f>
        <v>0</v>
      </c>
      <c r="F1508" s="6">
        <f>(cumulative!F1508-cumulative!F1507)/10</f>
        <v>1680.4780000001192</v>
      </c>
      <c r="G1508" t="str">
        <f t="shared" si="46"/>
        <v/>
      </c>
      <c r="H1508">
        <f t="shared" si="47"/>
        <v>0.70314993710125062</v>
      </c>
    </row>
    <row r="1509" spans="1:8" x14ac:dyDescent="0.25">
      <c r="A1509" s="1">
        <v>43257</v>
      </c>
      <c r="B1509" s="6">
        <f>cumulative!B1509-cumulative!B1508</f>
        <v>0</v>
      </c>
      <c r="C1509" s="6">
        <f>(cumulative!C1509-cumulative!C1508)/10</f>
        <v>40405.521000000088</v>
      </c>
      <c r="D1509" s="6">
        <f>(cumulative!D1509-cumulative!D1508)/10</f>
        <v>3316.1171999990938</v>
      </c>
      <c r="E1509" s="35">
        <f>(cumulative!E1509-cumulative!E1508)/10</f>
        <v>-2.0000012591481207E-5</v>
      </c>
      <c r="F1509" s="6">
        <f>(cumulative!F1509-cumulative!F1508)/10</f>
        <v>31877.480180001257</v>
      </c>
      <c r="G1509" t="str">
        <f t="shared" si="46"/>
        <v/>
      </c>
      <c r="H1509">
        <f t="shared" si="47"/>
        <v>0.10402695511922871</v>
      </c>
    </row>
    <row r="1510" spans="1:8" x14ac:dyDescent="0.25">
      <c r="A1510" s="1">
        <v>43258</v>
      </c>
      <c r="B1510" s="6">
        <v>0</v>
      </c>
      <c r="C1510" s="6">
        <v>0</v>
      </c>
      <c r="D1510" s="6">
        <v>0</v>
      </c>
      <c r="E1510" s="6">
        <v>0</v>
      </c>
      <c r="F1510" s="6">
        <v>0</v>
      </c>
      <c r="G1510" t="str">
        <f t="shared" si="46"/>
        <v/>
      </c>
      <c r="H1510" t="str">
        <f t="shared" si="47"/>
        <v/>
      </c>
    </row>
    <row r="1511" spans="1:8" x14ac:dyDescent="0.25">
      <c r="A1511" s="1">
        <v>43259</v>
      </c>
      <c r="B1511" s="6">
        <f>cumulative!B1511-cumulative!B1510</f>
        <v>0</v>
      </c>
      <c r="C1511" s="6">
        <f>(cumulative!C1511-cumulative!C1510)/10</f>
        <v>0</v>
      </c>
      <c r="D1511" s="6">
        <f>(cumulative!D1511-cumulative!D1510)/10</f>
        <v>0</v>
      </c>
      <c r="E1511" s="6">
        <f>(cumulative!E1511-cumulative!E1510)/10</f>
        <v>0</v>
      </c>
      <c r="F1511" s="6">
        <f>(cumulative!F1511-cumulative!F1510)/10</f>
        <v>0</v>
      </c>
      <c r="G1511" t="str">
        <f t="shared" si="46"/>
        <v/>
      </c>
      <c r="H1511" t="str">
        <f t="shared" si="47"/>
        <v/>
      </c>
    </row>
    <row r="1512" spans="1:8" x14ac:dyDescent="0.25">
      <c r="A1512" s="1">
        <v>43260</v>
      </c>
      <c r="B1512" s="6">
        <f>cumulative!B1512-cumulative!B1511</f>
        <v>0</v>
      </c>
      <c r="C1512" s="6">
        <f>(cumulative!C1512-cumulative!C1511)/10</f>
        <v>0</v>
      </c>
      <c r="D1512" s="6">
        <f>(cumulative!D1512-cumulative!D1511)/10</f>
        <v>0</v>
      </c>
      <c r="E1512" s="6">
        <f>(cumulative!E1512-cumulative!E1511)/10</f>
        <v>0</v>
      </c>
      <c r="F1512" s="6">
        <f>(cumulative!F1512-cumulative!F1511)/10</f>
        <v>0</v>
      </c>
      <c r="G1512" t="str">
        <f t="shared" si="46"/>
        <v/>
      </c>
      <c r="H1512" t="str">
        <f t="shared" si="47"/>
        <v/>
      </c>
    </row>
    <row r="1513" spans="1:8" x14ac:dyDescent="0.25">
      <c r="A1513" s="1">
        <v>43261</v>
      </c>
      <c r="B1513" s="6">
        <f>cumulative!B1513-cumulative!B1512</f>
        <v>0</v>
      </c>
      <c r="C1513" s="6">
        <f>(cumulative!C1513-cumulative!C1512)/10</f>
        <v>0</v>
      </c>
      <c r="D1513" s="6">
        <f>(cumulative!D1513-cumulative!D1512)/10</f>
        <v>0</v>
      </c>
      <c r="E1513" s="6">
        <f>(cumulative!E1513-cumulative!E1512)/10</f>
        <v>0</v>
      </c>
      <c r="F1513" s="6">
        <f>(cumulative!F1513-cumulative!F1512)/10</f>
        <v>0</v>
      </c>
      <c r="G1513" t="str">
        <f t="shared" si="46"/>
        <v/>
      </c>
      <c r="H1513" t="str">
        <f t="shared" si="47"/>
        <v/>
      </c>
    </row>
    <row r="1514" spans="1:8" x14ac:dyDescent="0.25">
      <c r="A1514" s="1">
        <v>43262</v>
      </c>
      <c r="B1514" s="6">
        <f>cumulative!B1514-cumulative!B1513</f>
        <v>0</v>
      </c>
      <c r="C1514" s="6">
        <f>(cumulative!C1514-cumulative!C1513)/10</f>
        <v>0</v>
      </c>
      <c r="D1514" s="6">
        <f>(cumulative!D1514-cumulative!D1513)/10</f>
        <v>0</v>
      </c>
      <c r="E1514" s="6">
        <f>(cumulative!E1514-cumulative!E1513)/10</f>
        <v>0</v>
      </c>
      <c r="F1514" s="6">
        <f>(cumulative!F1514-cumulative!F1513)/10</f>
        <v>0</v>
      </c>
      <c r="G1514" t="str">
        <f t="shared" si="46"/>
        <v/>
      </c>
      <c r="H1514" t="str">
        <f t="shared" si="47"/>
        <v/>
      </c>
    </row>
    <row r="1515" spans="1:8" x14ac:dyDescent="0.25">
      <c r="A1515" s="1">
        <v>43263</v>
      </c>
      <c r="B1515" s="6">
        <f>cumulative!B1515-cumulative!B1514</f>
        <v>0</v>
      </c>
      <c r="C1515" s="6">
        <f>(cumulative!C1515-cumulative!C1514)/10</f>
        <v>0</v>
      </c>
      <c r="D1515" s="6">
        <f>(cumulative!D1515-cumulative!D1514)/10</f>
        <v>0</v>
      </c>
      <c r="E1515" s="6">
        <f>(cumulative!E1515-cumulative!E1514)/10</f>
        <v>0</v>
      </c>
      <c r="F1515" s="6">
        <f>(cumulative!F1515-cumulative!F1514)/10</f>
        <v>0</v>
      </c>
      <c r="G1515" t="str">
        <f t="shared" si="46"/>
        <v/>
      </c>
      <c r="H1515" t="str">
        <f t="shared" si="47"/>
        <v/>
      </c>
    </row>
    <row r="1516" spans="1:8" x14ac:dyDescent="0.25">
      <c r="A1516" s="1">
        <v>43264</v>
      </c>
      <c r="B1516" s="6">
        <f>cumulative!B1516-cumulative!B1515</f>
        <v>0</v>
      </c>
      <c r="C1516" s="6">
        <f>(cumulative!C1516-cumulative!C1515)/10</f>
        <v>0</v>
      </c>
      <c r="D1516" s="6">
        <f>(cumulative!D1516-cumulative!D1515)/10</f>
        <v>0</v>
      </c>
      <c r="E1516" s="6">
        <f>(cumulative!E1516-cumulative!E1515)/10</f>
        <v>0</v>
      </c>
      <c r="F1516" s="6">
        <f>(cumulative!F1516-cumulative!F1515)/10</f>
        <v>0</v>
      </c>
      <c r="G1516" t="str">
        <f t="shared" si="46"/>
        <v/>
      </c>
      <c r="H1516" t="str">
        <f t="shared" si="47"/>
        <v/>
      </c>
    </row>
    <row r="1517" spans="1:8" x14ac:dyDescent="0.25">
      <c r="A1517" s="1">
        <v>43265</v>
      </c>
      <c r="B1517" s="6">
        <f>cumulative!B1517-cumulative!B1516</f>
        <v>0</v>
      </c>
      <c r="C1517" s="6">
        <f>(cumulative!C1517-cumulative!C1516)/10</f>
        <v>0</v>
      </c>
      <c r="D1517" s="6">
        <f>(cumulative!D1517-cumulative!D1516)/10</f>
        <v>0</v>
      </c>
      <c r="E1517" s="6">
        <f>(cumulative!E1517-cumulative!E1516)/10</f>
        <v>0</v>
      </c>
      <c r="F1517" s="6">
        <f>(cumulative!F1517-cumulative!F1516)/10</f>
        <v>0</v>
      </c>
      <c r="G1517" t="str">
        <f t="shared" si="46"/>
        <v/>
      </c>
      <c r="H1517" t="str">
        <f t="shared" si="47"/>
        <v/>
      </c>
    </row>
    <row r="1518" spans="1:8" x14ac:dyDescent="0.25">
      <c r="A1518" s="1">
        <v>43266</v>
      </c>
      <c r="B1518" s="6">
        <f>cumulative!B1518-cumulative!B1517</f>
        <v>0</v>
      </c>
      <c r="C1518" s="6">
        <f>(cumulative!C1518-cumulative!C1517)/10</f>
        <v>0</v>
      </c>
      <c r="D1518" s="6">
        <f>(cumulative!D1518-cumulative!D1517)/10</f>
        <v>0</v>
      </c>
      <c r="E1518" s="6">
        <f>(cumulative!E1518-cumulative!E1517)/10</f>
        <v>0</v>
      </c>
      <c r="F1518" s="6">
        <f>(cumulative!F1518-cumulative!F1517)/10</f>
        <v>0</v>
      </c>
      <c r="G1518" t="str">
        <f t="shared" si="46"/>
        <v/>
      </c>
      <c r="H1518" t="str">
        <f t="shared" si="47"/>
        <v/>
      </c>
    </row>
    <row r="1519" spans="1:8" x14ac:dyDescent="0.25">
      <c r="A1519" s="1">
        <v>43267</v>
      </c>
      <c r="B1519" s="6">
        <f>cumulative!B1519-cumulative!B1518</f>
        <v>0</v>
      </c>
      <c r="C1519" s="6">
        <f>(cumulative!C1519-cumulative!C1518)/10</f>
        <v>0</v>
      </c>
      <c r="D1519" s="6">
        <f>(cumulative!D1519-cumulative!D1518)/10</f>
        <v>0</v>
      </c>
      <c r="E1519" s="6">
        <f>(cumulative!E1519-cumulative!E1518)/10</f>
        <v>0</v>
      </c>
      <c r="F1519" s="6">
        <f>(cumulative!F1519-cumulative!F1518)/10</f>
        <v>0</v>
      </c>
      <c r="G1519" t="str">
        <f t="shared" si="46"/>
        <v/>
      </c>
      <c r="H1519" t="str">
        <f t="shared" si="47"/>
        <v/>
      </c>
    </row>
    <row r="1520" spans="1:8" x14ac:dyDescent="0.25">
      <c r="A1520" s="1">
        <v>43268</v>
      </c>
      <c r="B1520" s="6">
        <f>cumulative!B1520-cumulative!B1519</f>
        <v>0</v>
      </c>
      <c r="C1520" s="6">
        <f>(cumulative!C1520-cumulative!C1519)/10</f>
        <v>0</v>
      </c>
      <c r="D1520" s="6">
        <f>(cumulative!D1520-cumulative!D1519)/10</f>
        <v>0</v>
      </c>
      <c r="E1520" s="6">
        <f>(cumulative!E1520-cumulative!E1519)/10</f>
        <v>0</v>
      </c>
      <c r="F1520" s="6">
        <f>(cumulative!F1520-cumulative!F1519)/10</f>
        <v>0</v>
      </c>
      <c r="G1520" t="str">
        <f t="shared" si="46"/>
        <v/>
      </c>
      <c r="H1520" t="str">
        <f t="shared" si="47"/>
        <v/>
      </c>
    </row>
    <row r="1521" spans="1:8" x14ac:dyDescent="0.25">
      <c r="A1521" s="2">
        <v>43269</v>
      </c>
      <c r="B1521" s="6">
        <f>cumulative!B1521-cumulative!B1520</f>
        <v>0</v>
      </c>
      <c r="C1521" s="6">
        <f>(cumulative!C1521-cumulative!C1520)/10</f>
        <v>0</v>
      </c>
      <c r="D1521" s="6">
        <f>(cumulative!D1521-cumulative!D1520)/10</f>
        <v>0</v>
      </c>
      <c r="E1521" s="6">
        <f>(cumulative!E1521-cumulative!E1520)/10</f>
        <v>0</v>
      </c>
      <c r="F1521" s="6">
        <f>(cumulative!F1521-cumulative!F1520)/10</f>
        <v>0</v>
      </c>
      <c r="G1521" t="str">
        <f t="shared" si="46"/>
        <v/>
      </c>
      <c r="H1521" t="str">
        <f t="shared" si="47"/>
        <v/>
      </c>
    </row>
    <row r="1522" spans="1:8" x14ac:dyDescent="0.25">
      <c r="A1522" s="1">
        <v>43270</v>
      </c>
      <c r="B1522" s="6">
        <f>cumulative!B1522-cumulative!B1521</f>
        <v>0</v>
      </c>
      <c r="C1522" s="6">
        <f>(cumulative!C1522-cumulative!C1521)/10</f>
        <v>0</v>
      </c>
      <c r="D1522" s="6">
        <f>(cumulative!D1522-cumulative!D1521)/10</f>
        <v>0</v>
      </c>
      <c r="E1522" s="6">
        <f>(cumulative!E1522-cumulative!E1521)/10</f>
        <v>0</v>
      </c>
      <c r="F1522" s="6">
        <f>(cumulative!F1522-cumulative!F1521)/10</f>
        <v>0</v>
      </c>
      <c r="G1522" t="str">
        <f t="shared" si="46"/>
        <v/>
      </c>
      <c r="H1522" t="str">
        <f t="shared" si="47"/>
        <v/>
      </c>
    </row>
    <row r="1523" spans="1:8" x14ac:dyDescent="0.25">
      <c r="A1523" s="1">
        <v>43271</v>
      </c>
      <c r="B1523" s="6">
        <f>cumulative!B1523-cumulative!B1522</f>
        <v>0</v>
      </c>
      <c r="C1523" s="6">
        <f>(cumulative!C1523-cumulative!C1522)/10</f>
        <v>0</v>
      </c>
      <c r="D1523" s="6">
        <f>(cumulative!D1523-cumulative!D1522)/10</f>
        <v>0</v>
      </c>
      <c r="E1523" s="6">
        <f>(cumulative!E1523-cumulative!E1522)/10</f>
        <v>0</v>
      </c>
      <c r="F1523" s="6">
        <f>(cumulative!F1523-cumulative!F1522)/10</f>
        <v>0</v>
      </c>
      <c r="G1523" t="str">
        <f t="shared" si="46"/>
        <v/>
      </c>
      <c r="H1523" t="str">
        <f t="shared" si="47"/>
        <v/>
      </c>
    </row>
    <row r="1524" spans="1:8" x14ac:dyDescent="0.25">
      <c r="A1524" s="1">
        <v>43272</v>
      </c>
      <c r="B1524" s="6">
        <f>cumulative!B1524-cumulative!B1523</f>
        <v>0</v>
      </c>
      <c r="C1524" s="6">
        <f>(cumulative!C1524-cumulative!C1523)/10</f>
        <v>0</v>
      </c>
      <c r="D1524" s="6">
        <f>(cumulative!D1524-cumulative!D1523)/10</f>
        <v>0</v>
      </c>
      <c r="E1524" s="6">
        <f>(cumulative!E1524-cumulative!E1523)/10</f>
        <v>0</v>
      </c>
      <c r="F1524" s="6">
        <f>(cumulative!F1524-cumulative!F1523)/10</f>
        <v>0</v>
      </c>
      <c r="G1524" t="str">
        <f t="shared" si="46"/>
        <v/>
      </c>
      <c r="H1524" t="str">
        <f t="shared" si="47"/>
        <v/>
      </c>
    </row>
    <row r="1525" spans="1:8" x14ac:dyDescent="0.25">
      <c r="A1525" s="1">
        <v>43273</v>
      </c>
      <c r="B1525" s="6">
        <f>cumulative!B1525-cumulative!B1524</f>
        <v>0</v>
      </c>
      <c r="C1525" s="6">
        <f>(cumulative!C1525-cumulative!C1524)/10</f>
        <v>0</v>
      </c>
      <c r="D1525" s="6">
        <f>(cumulative!D1525-cumulative!D1524)/10</f>
        <v>0</v>
      </c>
      <c r="E1525" s="6">
        <f>(cumulative!E1525-cumulative!E1524)/10</f>
        <v>0</v>
      </c>
      <c r="F1525" s="6">
        <f>(cumulative!F1525-cumulative!F1524)/10</f>
        <v>0</v>
      </c>
      <c r="G1525" t="str">
        <f t="shared" si="46"/>
        <v/>
      </c>
      <c r="H1525" t="str">
        <f t="shared" si="47"/>
        <v/>
      </c>
    </row>
    <row r="1526" spans="1:8" x14ac:dyDescent="0.25">
      <c r="A1526" s="1">
        <v>43274</v>
      </c>
      <c r="B1526" s="6">
        <f>cumulative!B1526-cumulative!B1525</f>
        <v>0</v>
      </c>
      <c r="C1526" s="6">
        <f>(cumulative!C1526-cumulative!C1525)/10</f>
        <v>0</v>
      </c>
      <c r="D1526" s="6">
        <f>(cumulative!D1526-cumulative!D1525)/10</f>
        <v>0</v>
      </c>
      <c r="E1526" s="6">
        <f>(cumulative!E1526-cumulative!E1525)/10</f>
        <v>0</v>
      </c>
      <c r="F1526" s="6">
        <f>(cumulative!F1526-cumulative!F1525)/10</f>
        <v>0</v>
      </c>
      <c r="G1526" t="str">
        <f t="shared" si="46"/>
        <v/>
      </c>
      <c r="H1526" t="str">
        <f t="shared" si="47"/>
        <v/>
      </c>
    </row>
    <row r="1527" spans="1:8" x14ac:dyDescent="0.25">
      <c r="A1527" s="1">
        <v>43275</v>
      </c>
      <c r="B1527" s="6">
        <f>cumulative!B1527-cumulative!B1526</f>
        <v>0</v>
      </c>
      <c r="C1527" s="6">
        <f>(cumulative!C1527-cumulative!C1526)/10</f>
        <v>0</v>
      </c>
      <c r="D1527" s="6">
        <f>(cumulative!D1527-cumulative!D1526)/10</f>
        <v>0</v>
      </c>
      <c r="E1527" s="6">
        <f>(cumulative!E1527-cumulative!E1526)/10</f>
        <v>0</v>
      </c>
      <c r="F1527" s="6">
        <f>(cumulative!F1527-cumulative!F1526)/10</f>
        <v>0</v>
      </c>
      <c r="G1527" t="str">
        <f t="shared" si="46"/>
        <v/>
      </c>
      <c r="H1527" t="str">
        <f t="shared" si="47"/>
        <v/>
      </c>
    </row>
    <row r="1528" spans="1:8" x14ac:dyDescent="0.25">
      <c r="A1528" s="1">
        <v>43276</v>
      </c>
      <c r="B1528" s="6">
        <f>cumulative!B1528-cumulative!B1527</f>
        <v>0</v>
      </c>
      <c r="C1528" s="6">
        <f>(cumulative!C1528-cumulative!C1527)/10</f>
        <v>0</v>
      </c>
      <c r="D1528" s="6">
        <f>(cumulative!D1528-cumulative!D1527)/10</f>
        <v>0</v>
      </c>
      <c r="E1528" s="6">
        <f>(cumulative!E1528-cumulative!E1527)/10</f>
        <v>0</v>
      </c>
      <c r="F1528" s="6">
        <f>(cumulative!F1528-cumulative!F1527)/10</f>
        <v>0</v>
      </c>
      <c r="G1528" t="str">
        <f t="shared" si="46"/>
        <v/>
      </c>
      <c r="H1528" t="str">
        <f t="shared" si="47"/>
        <v/>
      </c>
    </row>
    <row r="1529" spans="1:8" x14ac:dyDescent="0.25">
      <c r="A1529" s="1">
        <v>43277</v>
      </c>
      <c r="B1529" s="6">
        <f>cumulative!B1529-cumulative!B1528</f>
        <v>0</v>
      </c>
      <c r="C1529" s="6">
        <f>(cumulative!C1529-cumulative!C1528)/10</f>
        <v>0</v>
      </c>
      <c r="D1529" s="6">
        <f>(cumulative!D1529-cumulative!D1528)/10</f>
        <v>0</v>
      </c>
      <c r="E1529" s="6">
        <f>(cumulative!E1529-cumulative!E1528)/10</f>
        <v>0</v>
      </c>
      <c r="F1529" s="6">
        <f>(cumulative!F1529-cumulative!F1528)/10</f>
        <v>0</v>
      </c>
      <c r="G1529" t="str">
        <f t="shared" si="46"/>
        <v/>
      </c>
      <c r="H1529" t="str">
        <f t="shared" si="47"/>
        <v/>
      </c>
    </row>
    <row r="1530" spans="1:8" x14ac:dyDescent="0.25">
      <c r="A1530" s="1">
        <v>43278</v>
      </c>
      <c r="B1530" s="6">
        <f>cumulative!B1530-cumulative!B1529</f>
        <v>0</v>
      </c>
      <c r="C1530" s="6">
        <f>(cumulative!C1530-cumulative!C1529)/10</f>
        <v>0</v>
      </c>
      <c r="D1530" s="6">
        <f>(cumulative!D1530-cumulative!D1529)/10</f>
        <v>0</v>
      </c>
      <c r="E1530" s="6">
        <f>(cumulative!E1530-cumulative!E1529)/10</f>
        <v>0</v>
      </c>
      <c r="F1530" s="6">
        <f>(cumulative!F1530-cumulative!F1529)/10</f>
        <v>0</v>
      </c>
      <c r="G1530" t="str">
        <f t="shared" si="46"/>
        <v/>
      </c>
      <c r="H1530" t="str">
        <f t="shared" si="47"/>
        <v/>
      </c>
    </row>
    <row r="1531" spans="1:8" x14ac:dyDescent="0.25">
      <c r="A1531" s="1">
        <v>43279</v>
      </c>
      <c r="B1531" s="6">
        <f>cumulative!B1531-cumulative!B1530</f>
        <v>0</v>
      </c>
      <c r="C1531" s="6">
        <f>(cumulative!C1531-cumulative!C1530)/10</f>
        <v>0</v>
      </c>
      <c r="D1531" s="6">
        <f>(cumulative!D1531-cumulative!D1530)/10</f>
        <v>0</v>
      </c>
      <c r="E1531" s="6">
        <f>(cumulative!E1531-cumulative!E1530)/10</f>
        <v>0</v>
      </c>
      <c r="F1531" s="6">
        <f>(cumulative!F1531-cumulative!F1530)/10</f>
        <v>0</v>
      </c>
      <c r="G1531" t="str">
        <f t="shared" si="46"/>
        <v/>
      </c>
      <c r="H1531" t="str">
        <f t="shared" si="47"/>
        <v/>
      </c>
    </row>
    <row r="1532" spans="1:8" x14ac:dyDescent="0.25">
      <c r="A1532" s="1">
        <v>43280</v>
      </c>
      <c r="B1532" s="6">
        <f>cumulative!B1532-cumulative!B1531</f>
        <v>0</v>
      </c>
      <c r="C1532" s="6">
        <f>(cumulative!C1532-cumulative!C1531)/10</f>
        <v>0</v>
      </c>
      <c r="D1532" s="6">
        <f>(cumulative!D1532-cumulative!D1531)/10</f>
        <v>0</v>
      </c>
      <c r="E1532" s="6">
        <f>(cumulative!E1532-cumulative!E1531)/10</f>
        <v>0</v>
      </c>
      <c r="F1532" s="6">
        <f>(cumulative!F1532-cumulative!F1531)/10</f>
        <v>0</v>
      </c>
      <c r="G1532" t="str">
        <f t="shared" si="46"/>
        <v/>
      </c>
      <c r="H1532" t="str">
        <f t="shared" si="47"/>
        <v/>
      </c>
    </row>
    <row r="1533" spans="1:8" x14ac:dyDescent="0.25">
      <c r="A1533" s="1">
        <v>43281</v>
      </c>
      <c r="B1533" s="6">
        <f>cumulative!B1533-cumulative!B1532</f>
        <v>0</v>
      </c>
      <c r="C1533" s="6">
        <f>(cumulative!C1533-cumulative!C1532)/10</f>
        <v>0</v>
      </c>
      <c r="D1533" s="6">
        <f>(cumulative!D1533-cumulative!D1532)/10</f>
        <v>0</v>
      </c>
      <c r="E1533" s="6">
        <f>(cumulative!E1533-cumulative!E1532)/10</f>
        <v>0</v>
      </c>
      <c r="F1533" s="6">
        <f>(cumulative!F1533-cumulative!F1532)/10</f>
        <v>0</v>
      </c>
      <c r="G1533" t="str">
        <f t="shared" si="46"/>
        <v/>
      </c>
      <c r="H1533" t="str">
        <f t="shared" si="47"/>
        <v/>
      </c>
    </row>
    <row r="1534" spans="1:8" x14ac:dyDescent="0.25">
      <c r="A1534" s="1">
        <v>43282</v>
      </c>
      <c r="B1534" s="6">
        <f>cumulative!B1534-cumulative!B1533</f>
        <v>0</v>
      </c>
      <c r="C1534" s="6">
        <f>(cumulative!C1534-cumulative!C1533)/10</f>
        <v>0</v>
      </c>
      <c r="D1534" s="6">
        <f>(cumulative!D1534-cumulative!D1533)/10</f>
        <v>0</v>
      </c>
      <c r="E1534" s="6">
        <f>(cumulative!E1534-cumulative!E1533)/10</f>
        <v>0</v>
      </c>
      <c r="F1534" s="6">
        <f>(cumulative!F1534-cumulative!F1533)/10</f>
        <v>0</v>
      </c>
      <c r="G1534" t="str">
        <f t="shared" si="46"/>
        <v/>
      </c>
      <c r="H1534" t="str">
        <f t="shared" si="47"/>
        <v/>
      </c>
    </row>
    <row r="1535" spans="1:8" x14ac:dyDescent="0.25">
      <c r="A1535" s="1">
        <v>43283</v>
      </c>
      <c r="B1535" s="6">
        <f>cumulative!B1535-cumulative!B1534</f>
        <v>0</v>
      </c>
      <c r="C1535" s="6">
        <f>(cumulative!C1535-cumulative!C1534)/10</f>
        <v>0</v>
      </c>
      <c r="D1535" s="6">
        <f>(cumulative!D1535-cumulative!D1534)/10</f>
        <v>0</v>
      </c>
      <c r="E1535" s="6">
        <f>(cumulative!E1535-cumulative!E1534)/10</f>
        <v>0</v>
      </c>
      <c r="F1535" s="6">
        <f>(cumulative!F1535-cumulative!F1534)/10</f>
        <v>0</v>
      </c>
      <c r="G1535" t="str">
        <f t="shared" si="46"/>
        <v/>
      </c>
      <c r="H1535" t="str">
        <f t="shared" si="47"/>
        <v/>
      </c>
    </row>
    <row r="1536" spans="1:8" x14ac:dyDescent="0.25">
      <c r="A1536" s="1">
        <v>43284</v>
      </c>
      <c r="B1536" s="6">
        <f>cumulative!B1536-cumulative!B1535</f>
        <v>0</v>
      </c>
      <c r="C1536" s="6">
        <f>(cumulative!C1536-cumulative!C1535)/10</f>
        <v>0</v>
      </c>
      <c r="D1536" s="6">
        <f>(cumulative!D1536-cumulative!D1535)/10</f>
        <v>0</v>
      </c>
      <c r="E1536" s="6">
        <f>(cumulative!E1536-cumulative!E1535)/10</f>
        <v>0</v>
      </c>
      <c r="F1536" s="6">
        <f>(cumulative!F1536-cumulative!F1535)/10</f>
        <v>0</v>
      </c>
      <c r="G1536" t="str">
        <f t="shared" si="46"/>
        <v/>
      </c>
      <c r="H1536" t="str">
        <f t="shared" si="47"/>
        <v/>
      </c>
    </row>
    <row r="1537" spans="1:8" x14ac:dyDescent="0.25">
      <c r="A1537" s="1">
        <v>43285</v>
      </c>
      <c r="B1537" s="6">
        <f>cumulative!B1537-cumulative!B1536</f>
        <v>0</v>
      </c>
      <c r="C1537" s="6">
        <f>(cumulative!C1537-cumulative!C1536)/10</f>
        <v>0</v>
      </c>
      <c r="D1537" s="6">
        <f>(cumulative!D1537-cumulative!D1536)/10</f>
        <v>0</v>
      </c>
      <c r="E1537" s="6">
        <f>(cumulative!E1537-cumulative!E1536)/10</f>
        <v>0</v>
      </c>
      <c r="F1537" s="6">
        <f>(cumulative!F1537-cumulative!F1536)/10</f>
        <v>0</v>
      </c>
      <c r="G1537" t="str">
        <f t="shared" si="46"/>
        <v/>
      </c>
      <c r="H1537" t="str">
        <f t="shared" si="47"/>
        <v/>
      </c>
    </row>
    <row r="1538" spans="1:8" x14ac:dyDescent="0.25">
      <c r="A1538" s="1">
        <v>43286</v>
      </c>
      <c r="B1538" s="6">
        <f>cumulative!B1538-cumulative!B1537</f>
        <v>0</v>
      </c>
      <c r="C1538" s="6">
        <f>(cumulative!C1538-cumulative!C1537)/10</f>
        <v>0</v>
      </c>
      <c r="D1538" s="6">
        <f>(cumulative!D1538-cumulative!D1537)/10</f>
        <v>0</v>
      </c>
      <c r="E1538" s="6">
        <f>(cumulative!E1538-cumulative!E1537)/10</f>
        <v>0</v>
      </c>
      <c r="F1538" s="6">
        <f>(cumulative!F1538-cumulative!F1537)/10</f>
        <v>0</v>
      </c>
      <c r="G1538" t="str">
        <f t="shared" si="46"/>
        <v/>
      </c>
      <c r="H1538" t="str">
        <f t="shared" si="47"/>
        <v/>
      </c>
    </row>
    <row r="1539" spans="1:8" x14ac:dyDescent="0.25">
      <c r="A1539" s="1">
        <v>43287</v>
      </c>
      <c r="B1539" s="6">
        <f>cumulative!B1539-cumulative!B1538</f>
        <v>0</v>
      </c>
      <c r="C1539" s="6">
        <f>(cumulative!C1539-cumulative!C1538)/10</f>
        <v>0</v>
      </c>
      <c r="D1539" s="6">
        <f>(cumulative!D1539-cumulative!D1538)/10</f>
        <v>0</v>
      </c>
      <c r="E1539" s="6">
        <f>(cumulative!E1539-cumulative!E1538)/10</f>
        <v>0</v>
      </c>
      <c r="F1539" s="6">
        <f>(cumulative!F1539-cumulative!F1538)/10</f>
        <v>0</v>
      </c>
      <c r="G1539" t="str">
        <f t="shared" ref="G1539:G1602" si="48">IFERROR(F1539*1000/B1539,"")</f>
        <v/>
      </c>
      <c r="H1539" t="str">
        <f t="shared" ref="H1539:H1602" si="49">IFERROR(D1539/F1539,"")</f>
        <v/>
      </c>
    </row>
    <row r="1540" spans="1:8" x14ac:dyDescent="0.25">
      <c r="A1540" s="1">
        <v>43288</v>
      </c>
      <c r="B1540" s="6">
        <f>cumulative!B1540-cumulative!B1539</f>
        <v>0</v>
      </c>
      <c r="C1540" s="6">
        <f>(cumulative!C1540-cumulative!C1539)/10</f>
        <v>0</v>
      </c>
      <c r="D1540" s="6">
        <f>(cumulative!D1540-cumulative!D1539)/10</f>
        <v>0</v>
      </c>
      <c r="E1540" s="6">
        <f>(cumulative!E1540-cumulative!E1539)/10</f>
        <v>0</v>
      </c>
      <c r="F1540" s="6">
        <f>(cumulative!F1540-cumulative!F1539)/10</f>
        <v>0</v>
      </c>
      <c r="G1540" t="str">
        <f t="shared" si="48"/>
        <v/>
      </c>
      <c r="H1540" t="str">
        <f t="shared" si="49"/>
        <v/>
      </c>
    </row>
    <row r="1541" spans="1:8" x14ac:dyDescent="0.25">
      <c r="A1541" s="1">
        <v>43289</v>
      </c>
      <c r="B1541" s="6">
        <f>cumulative!B1541-cumulative!B1540</f>
        <v>0</v>
      </c>
      <c r="C1541" s="6">
        <f>(cumulative!C1541-cumulative!C1540)/10</f>
        <v>0</v>
      </c>
      <c r="D1541" s="6">
        <f>(cumulative!D1541-cumulative!D1540)/10</f>
        <v>0</v>
      </c>
      <c r="E1541" s="6">
        <f>(cumulative!E1541-cumulative!E1540)/10</f>
        <v>0</v>
      </c>
      <c r="F1541" s="6">
        <f>(cumulative!F1541-cumulative!F1540)/10</f>
        <v>0</v>
      </c>
      <c r="G1541" t="str">
        <f t="shared" si="48"/>
        <v/>
      </c>
      <c r="H1541" t="str">
        <f t="shared" si="49"/>
        <v/>
      </c>
    </row>
    <row r="1542" spans="1:8" x14ac:dyDescent="0.25">
      <c r="A1542" s="1">
        <v>43290</v>
      </c>
      <c r="B1542" s="6">
        <f>cumulative!B1542-cumulative!B1541</f>
        <v>0</v>
      </c>
      <c r="C1542" s="6">
        <f>(cumulative!C1542-cumulative!C1541)/10</f>
        <v>0</v>
      </c>
      <c r="D1542" s="6">
        <f>(cumulative!D1542-cumulative!D1541)/10</f>
        <v>0</v>
      </c>
      <c r="E1542" s="6">
        <f>(cumulative!E1542-cumulative!E1541)/10</f>
        <v>0</v>
      </c>
      <c r="F1542" s="6">
        <f>(cumulative!F1542-cumulative!F1541)/10</f>
        <v>0</v>
      </c>
      <c r="G1542" t="str">
        <f t="shared" si="48"/>
        <v/>
      </c>
      <c r="H1542" t="str">
        <f t="shared" si="49"/>
        <v/>
      </c>
    </row>
    <row r="1543" spans="1:8" x14ac:dyDescent="0.25">
      <c r="A1543" s="1">
        <v>43291</v>
      </c>
      <c r="B1543" s="6">
        <f>cumulative!B1543-cumulative!B1542</f>
        <v>0</v>
      </c>
      <c r="C1543" s="6">
        <f>(cumulative!C1543-cumulative!C1542)/10</f>
        <v>0</v>
      </c>
      <c r="D1543" s="6">
        <f>(cumulative!D1543-cumulative!D1542)/10</f>
        <v>0</v>
      </c>
      <c r="E1543" s="6">
        <f>(cumulative!E1543-cumulative!E1542)/10</f>
        <v>0</v>
      </c>
      <c r="F1543" s="6">
        <f>(cumulative!F1543-cumulative!F1542)/10</f>
        <v>0</v>
      </c>
      <c r="G1543" t="str">
        <f t="shared" si="48"/>
        <v/>
      </c>
      <c r="H1543" t="str">
        <f t="shared" si="49"/>
        <v/>
      </c>
    </row>
    <row r="1544" spans="1:8" x14ac:dyDescent="0.25">
      <c r="A1544" s="1">
        <v>43292</v>
      </c>
      <c r="B1544" s="6">
        <f>cumulative!B1544-cumulative!B1543</f>
        <v>0</v>
      </c>
      <c r="C1544" s="6">
        <f>(cumulative!C1544-cumulative!C1543)/10</f>
        <v>0</v>
      </c>
      <c r="D1544" s="6">
        <f>(cumulative!D1544-cumulative!D1543)/10</f>
        <v>0</v>
      </c>
      <c r="E1544" s="6">
        <f>(cumulative!E1544-cumulative!E1543)/10</f>
        <v>0</v>
      </c>
      <c r="F1544" s="6">
        <f>(cumulative!F1544-cumulative!F1543)/10</f>
        <v>0</v>
      </c>
      <c r="G1544" t="str">
        <f t="shared" si="48"/>
        <v/>
      </c>
      <c r="H1544" t="str">
        <f t="shared" si="49"/>
        <v/>
      </c>
    </row>
    <row r="1545" spans="1:8" x14ac:dyDescent="0.25">
      <c r="A1545" s="1">
        <v>43293</v>
      </c>
      <c r="B1545" s="6">
        <f>cumulative!B1545-cumulative!B1544</f>
        <v>0</v>
      </c>
      <c r="C1545" s="6">
        <f>(cumulative!C1545-cumulative!C1544)/10</f>
        <v>0</v>
      </c>
      <c r="D1545" s="6">
        <f>(cumulative!D1545-cumulative!D1544)/10</f>
        <v>0</v>
      </c>
      <c r="E1545" s="6">
        <f>(cumulative!E1545-cumulative!E1544)/10</f>
        <v>0</v>
      </c>
      <c r="F1545" s="6">
        <f>(cumulative!F1545-cumulative!F1544)/10</f>
        <v>0</v>
      </c>
      <c r="G1545" t="str">
        <f t="shared" si="48"/>
        <v/>
      </c>
      <c r="H1545" t="str">
        <f t="shared" si="49"/>
        <v/>
      </c>
    </row>
    <row r="1546" spans="1:8" x14ac:dyDescent="0.25">
      <c r="A1546" s="1">
        <v>43294</v>
      </c>
      <c r="B1546" s="6">
        <f>cumulative!B1546-cumulative!B1545</f>
        <v>0</v>
      </c>
      <c r="C1546" s="6">
        <f>(cumulative!C1546-cumulative!C1545)/10</f>
        <v>0</v>
      </c>
      <c r="D1546" s="6">
        <f>(cumulative!D1546-cumulative!D1545)/10</f>
        <v>0</v>
      </c>
      <c r="E1546" s="6">
        <f>(cumulative!E1546-cumulative!E1545)/10</f>
        <v>0</v>
      </c>
      <c r="F1546" s="6">
        <f>(cumulative!F1546-cumulative!F1545)/10</f>
        <v>0</v>
      </c>
      <c r="G1546" t="str">
        <f t="shared" si="48"/>
        <v/>
      </c>
      <c r="H1546" t="str">
        <f t="shared" si="49"/>
        <v/>
      </c>
    </row>
    <row r="1547" spans="1:8" x14ac:dyDescent="0.25">
      <c r="A1547" s="1">
        <v>43295</v>
      </c>
      <c r="B1547" s="6">
        <f>cumulative!B1547-cumulative!B1546</f>
        <v>0</v>
      </c>
      <c r="C1547" s="6">
        <f>(cumulative!C1547-cumulative!C1546)/10</f>
        <v>0</v>
      </c>
      <c r="D1547" s="6">
        <f>(cumulative!D1547-cumulative!D1546)/10</f>
        <v>0</v>
      </c>
      <c r="E1547" s="6">
        <f>(cumulative!E1547-cumulative!E1546)/10</f>
        <v>0</v>
      </c>
      <c r="F1547" s="6">
        <f>(cumulative!F1547-cumulative!F1546)/10</f>
        <v>0</v>
      </c>
      <c r="G1547" t="str">
        <f t="shared" si="48"/>
        <v/>
      </c>
      <c r="H1547" t="str">
        <f t="shared" si="49"/>
        <v/>
      </c>
    </row>
    <row r="1548" spans="1:8" x14ac:dyDescent="0.25">
      <c r="A1548" s="1">
        <v>43296</v>
      </c>
      <c r="B1548" s="6">
        <f>cumulative!B1548-cumulative!B1547</f>
        <v>0</v>
      </c>
      <c r="C1548" s="6">
        <f>(cumulative!C1548-cumulative!C1547)/10</f>
        <v>0</v>
      </c>
      <c r="D1548" s="6">
        <f>(cumulative!D1548-cumulative!D1547)/10</f>
        <v>0</v>
      </c>
      <c r="E1548" s="6">
        <f>(cumulative!E1548-cumulative!E1547)/10</f>
        <v>0</v>
      </c>
      <c r="F1548" s="6">
        <f>(cumulative!F1548-cumulative!F1547)/10</f>
        <v>0</v>
      </c>
      <c r="G1548" t="str">
        <f t="shared" si="48"/>
        <v/>
      </c>
      <c r="H1548" t="str">
        <f t="shared" si="49"/>
        <v/>
      </c>
    </row>
    <row r="1549" spans="1:8" x14ac:dyDescent="0.25">
      <c r="A1549" s="1">
        <v>43297</v>
      </c>
      <c r="B1549" s="6">
        <f>cumulative!B1549-cumulative!B1548</f>
        <v>0</v>
      </c>
      <c r="C1549" s="6">
        <f>(cumulative!C1549-cumulative!C1548)/10</f>
        <v>0</v>
      </c>
      <c r="D1549" s="6">
        <f>(cumulative!D1549-cumulative!D1548)/10</f>
        <v>0</v>
      </c>
      <c r="E1549" s="6">
        <f>(cumulative!E1549-cumulative!E1548)/10</f>
        <v>0</v>
      </c>
      <c r="F1549" s="6">
        <f>(cumulative!F1549-cumulative!F1548)/10</f>
        <v>0</v>
      </c>
      <c r="G1549" t="str">
        <f t="shared" si="48"/>
        <v/>
      </c>
      <c r="H1549" t="str">
        <f t="shared" si="49"/>
        <v/>
      </c>
    </row>
    <row r="1550" spans="1:8" x14ac:dyDescent="0.25">
      <c r="A1550" s="1">
        <v>43298</v>
      </c>
      <c r="B1550" s="6">
        <f>cumulative!B1550-cumulative!B1549</f>
        <v>0</v>
      </c>
      <c r="C1550" s="6">
        <f>(cumulative!C1550-cumulative!C1549)/10</f>
        <v>0</v>
      </c>
      <c r="D1550" s="6">
        <f>(cumulative!D1550-cumulative!D1549)/10</f>
        <v>0</v>
      </c>
      <c r="E1550" s="6">
        <f>(cumulative!E1550-cumulative!E1549)/10</f>
        <v>0</v>
      </c>
      <c r="F1550" s="6">
        <f>(cumulative!F1550-cumulative!F1549)/10</f>
        <v>0</v>
      </c>
      <c r="G1550" t="str">
        <f t="shared" si="48"/>
        <v/>
      </c>
      <c r="H1550" t="str">
        <f t="shared" si="49"/>
        <v/>
      </c>
    </row>
    <row r="1551" spans="1:8" x14ac:dyDescent="0.25">
      <c r="A1551" s="1">
        <v>43299</v>
      </c>
      <c r="B1551" s="6">
        <f>cumulative!B1551-cumulative!B1550</f>
        <v>0</v>
      </c>
      <c r="C1551" s="6">
        <f>(cumulative!C1551-cumulative!C1550)/10</f>
        <v>0</v>
      </c>
      <c r="D1551" s="6">
        <f>(cumulative!D1551-cumulative!D1550)/10</f>
        <v>0</v>
      </c>
      <c r="E1551" s="6">
        <f>(cumulative!E1551-cumulative!E1550)/10</f>
        <v>0</v>
      </c>
      <c r="F1551" s="6">
        <f>(cumulative!F1551-cumulative!F1550)/10</f>
        <v>0</v>
      </c>
      <c r="G1551" t="str">
        <f t="shared" si="48"/>
        <v/>
      </c>
      <c r="H1551" t="str">
        <f t="shared" si="49"/>
        <v/>
      </c>
    </row>
    <row r="1552" spans="1:8" x14ac:dyDescent="0.25">
      <c r="A1552" s="1">
        <v>43300</v>
      </c>
      <c r="B1552" s="6">
        <f>cumulative!B1552-cumulative!B1551</f>
        <v>0</v>
      </c>
      <c r="C1552" s="6">
        <f>(cumulative!C1552-cumulative!C1551)/10</f>
        <v>0</v>
      </c>
      <c r="D1552" s="6">
        <f>(cumulative!D1552-cumulative!D1551)/10</f>
        <v>0</v>
      </c>
      <c r="E1552" s="6">
        <f>(cumulative!E1552-cumulative!E1551)/10</f>
        <v>0</v>
      </c>
      <c r="F1552" s="6">
        <f>(cumulative!F1552-cumulative!F1551)/10</f>
        <v>0</v>
      </c>
      <c r="G1552" t="str">
        <f t="shared" si="48"/>
        <v/>
      </c>
      <c r="H1552" t="str">
        <f t="shared" si="49"/>
        <v/>
      </c>
    </row>
    <row r="1553" spans="1:8" x14ac:dyDescent="0.25">
      <c r="A1553" s="1">
        <v>43301</v>
      </c>
      <c r="B1553" s="6">
        <f>cumulative!B1553-cumulative!B1552</f>
        <v>0</v>
      </c>
      <c r="C1553" s="6">
        <f>(cumulative!C1553-cumulative!C1552)/10</f>
        <v>0</v>
      </c>
      <c r="D1553" s="6">
        <f>(cumulative!D1553-cumulative!D1552)/10</f>
        <v>0</v>
      </c>
      <c r="E1553" s="6">
        <f>(cumulative!E1553-cumulative!E1552)/10</f>
        <v>0</v>
      </c>
      <c r="F1553" s="6">
        <f>(cumulative!F1553-cumulative!F1552)/10</f>
        <v>0</v>
      </c>
      <c r="G1553" t="str">
        <f t="shared" si="48"/>
        <v/>
      </c>
      <c r="H1553" t="str">
        <f t="shared" si="49"/>
        <v/>
      </c>
    </row>
    <row r="1554" spans="1:8" x14ac:dyDescent="0.25">
      <c r="A1554" s="1">
        <v>43302</v>
      </c>
      <c r="B1554" s="6">
        <f>cumulative!B1554-cumulative!B1553</f>
        <v>0</v>
      </c>
      <c r="C1554" s="6">
        <f>(cumulative!C1554-cumulative!C1553)/10</f>
        <v>0</v>
      </c>
      <c r="D1554" s="6">
        <f>(cumulative!D1554-cumulative!D1553)/10</f>
        <v>0</v>
      </c>
      <c r="E1554" s="6">
        <f>(cumulative!E1554-cumulative!E1553)/10</f>
        <v>0</v>
      </c>
      <c r="F1554" s="6">
        <f>(cumulative!F1554-cumulative!F1553)/10</f>
        <v>0</v>
      </c>
      <c r="G1554" t="str">
        <f t="shared" si="48"/>
        <v/>
      </c>
      <c r="H1554" t="str">
        <f t="shared" si="49"/>
        <v/>
      </c>
    </row>
    <row r="1555" spans="1:8" x14ac:dyDescent="0.25">
      <c r="A1555" s="1">
        <v>43303</v>
      </c>
      <c r="B1555" s="6">
        <f>cumulative!B1555-cumulative!B1554</f>
        <v>0</v>
      </c>
      <c r="C1555" s="6">
        <f>(cumulative!C1555-cumulative!C1554)/10</f>
        <v>0</v>
      </c>
      <c r="D1555" s="6">
        <f>(cumulative!D1555-cumulative!D1554)/10</f>
        <v>0</v>
      </c>
      <c r="E1555" s="6">
        <f>(cumulative!E1555-cumulative!E1554)/10</f>
        <v>0</v>
      </c>
      <c r="F1555" s="6">
        <f>(cumulative!F1555-cumulative!F1554)/10</f>
        <v>0</v>
      </c>
      <c r="G1555" t="str">
        <f t="shared" si="48"/>
        <v/>
      </c>
      <c r="H1555" t="str">
        <f t="shared" si="49"/>
        <v/>
      </c>
    </row>
    <row r="1556" spans="1:8" x14ac:dyDescent="0.25">
      <c r="A1556" s="1">
        <v>43304</v>
      </c>
      <c r="B1556" s="6">
        <f>cumulative!B1556-cumulative!B1555</f>
        <v>0</v>
      </c>
      <c r="C1556" s="6">
        <f>(cumulative!C1556-cumulative!C1555)/10</f>
        <v>0</v>
      </c>
      <c r="D1556" s="6">
        <f>(cumulative!D1556-cumulative!D1555)/10</f>
        <v>0</v>
      </c>
      <c r="E1556" s="6">
        <f>(cumulative!E1556-cumulative!E1555)/10</f>
        <v>0</v>
      </c>
      <c r="F1556" s="6">
        <f>(cumulative!F1556-cumulative!F1555)/10</f>
        <v>0</v>
      </c>
      <c r="G1556" t="str">
        <f t="shared" si="48"/>
        <v/>
      </c>
      <c r="H1556" t="str">
        <f t="shared" si="49"/>
        <v/>
      </c>
    </row>
    <row r="1557" spans="1:8" x14ac:dyDescent="0.25">
      <c r="A1557" s="1">
        <v>43305</v>
      </c>
      <c r="B1557" s="6">
        <f>cumulative!B1557-cumulative!B1556</f>
        <v>0</v>
      </c>
      <c r="C1557" s="6">
        <f>(cumulative!C1557-cumulative!C1556)/10</f>
        <v>0</v>
      </c>
      <c r="D1557" s="6">
        <f>(cumulative!D1557-cumulative!D1556)/10</f>
        <v>0</v>
      </c>
      <c r="E1557" s="6">
        <f>(cumulative!E1557-cumulative!E1556)/10</f>
        <v>0</v>
      </c>
      <c r="F1557" s="6">
        <f>(cumulative!F1557-cumulative!F1556)/10</f>
        <v>0</v>
      </c>
      <c r="G1557" t="str">
        <f t="shared" si="48"/>
        <v/>
      </c>
      <c r="H1557" t="str">
        <f t="shared" si="49"/>
        <v/>
      </c>
    </row>
    <row r="1558" spans="1:8" x14ac:dyDescent="0.25">
      <c r="A1558" s="1">
        <v>43306</v>
      </c>
      <c r="B1558" s="6">
        <f>cumulative!B1558-cumulative!B1557</f>
        <v>0</v>
      </c>
      <c r="C1558" s="6">
        <f>(cumulative!C1558-cumulative!C1557)/10</f>
        <v>0</v>
      </c>
      <c r="D1558" s="6">
        <f>(cumulative!D1558-cumulative!D1557)/10</f>
        <v>0</v>
      </c>
      <c r="E1558" s="6">
        <f>(cumulative!E1558-cumulative!E1557)/10</f>
        <v>0</v>
      </c>
      <c r="F1558" s="6">
        <f>(cumulative!F1558-cumulative!F1557)/10</f>
        <v>0</v>
      </c>
      <c r="G1558" t="str">
        <f t="shared" si="48"/>
        <v/>
      </c>
      <c r="H1558" t="str">
        <f t="shared" si="49"/>
        <v/>
      </c>
    </row>
    <row r="1559" spans="1:8" x14ac:dyDescent="0.25">
      <c r="A1559" s="1">
        <v>43307</v>
      </c>
      <c r="B1559" s="6">
        <f>cumulative!B1559-cumulative!B1558</f>
        <v>0</v>
      </c>
      <c r="C1559" s="6">
        <f>(cumulative!C1559-cumulative!C1558)/10</f>
        <v>0</v>
      </c>
      <c r="D1559" s="6">
        <f>(cumulative!D1559-cumulative!D1558)/10</f>
        <v>0</v>
      </c>
      <c r="E1559" s="6">
        <f>(cumulative!E1559-cumulative!E1558)/10</f>
        <v>0</v>
      </c>
      <c r="F1559" s="6">
        <f>(cumulative!F1559-cumulative!F1558)/10</f>
        <v>0</v>
      </c>
      <c r="G1559" t="str">
        <f t="shared" si="48"/>
        <v/>
      </c>
      <c r="H1559" t="str">
        <f t="shared" si="49"/>
        <v/>
      </c>
    </row>
    <row r="1560" spans="1:8" x14ac:dyDescent="0.25">
      <c r="A1560" s="1">
        <v>43308</v>
      </c>
      <c r="B1560" s="6">
        <f>cumulative!B1560-cumulative!B1559</f>
        <v>0</v>
      </c>
      <c r="C1560" s="6">
        <f>(cumulative!C1560-cumulative!C1559)/10</f>
        <v>0</v>
      </c>
      <c r="D1560" s="6">
        <f>(cumulative!D1560-cumulative!D1559)/10</f>
        <v>0</v>
      </c>
      <c r="E1560" s="6">
        <f>(cumulative!E1560-cumulative!E1559)/10</f>
        <v>0</v>
      </c>
      <c r="F1560" s="6">
        <f>(cumulative!F1560-cumulative!F1559)/10</f>
        <v>0</v>
      </c>
      <c r="G1560" t="str">
        <f t="shared" si="48"/>
        <v/>
      </c>
      <c r="H1560" t="str">
        <f t="shared" si="49"/>
        <v/>
      </c>
    </row>
    <row r="1561" spans="1:8" x14ac:dyDescent="0.25">
      <c r="A1561" s="1">
        <v>43309</v>
      </c>
      <c r="B1561" s="6">
        <f>cumulative!B1561-cumulative!B1560</f>
        <v>0</v>
      </c>
      <c r="C1561" s="6">
        <f>(cumulative!C1561-cumulative!C1560)/10</f>
        <v>0</v>
      </c>
      <c r="D1561" s="6">
        <f>(cumulative!D1561-cumulative!D1560)/10</f>
        <v>0</v>
      </c>
      <c r="E1561" s="6">
        <f>(cumulative!E1561-cumulative!E1560)/10</f>
        <v>0</v>
      </c>
      <c r="F1561" s="6">
        <f>(cumulative!F1561-cumulative!F1560)/10</f>
        <v>0</v>
      </c>
      <c r="G1561" t="str">
        <f t="shared" si="48"/>
        <v/>
      </c>
      <c r="H1561" t="str">
        <f t="shared" si="49"/>
        <v/>
      </c>
    </row>
    <row r="1562" spans="1:8" x14ac:dyDescent="0.25">
      <c r="A1562" s="1">
        <v>43310</v>
      </c>
      <c r="B1562" s="6">
        <f>cumulative!B1562-cumulative!B1561</f>
        <v>0</v>
      </c>
      <c r="C1562" s="6">
        <f>(cumulative!C1562-cumulative!C1561)/10</f>
        <v>0</v>
      </c>
      <c r="D1562" s="6">
        <f>(cumulative!D1562-cumulative!D1561)/10</f>
        <v>0</v>
      </c>
      <c r="E1562" s="6">
        <f>(cumulative!E1562-cumulative!E1561)/10</f>
        <v>0</v>
      </c>
      <c r="F1562" s="6">
        <f>(cumulative!F1562-cumulative!F1561)/10</f>
        <v>0</v>
      </c>
      <c r="G1562" t="str">
        <f t="shared" si="48"/>
        <v/>
      </c>
      <c r="H1562" t="str">
        <f t="shared" si="49"/>
        <v/>
      </c>
    </row>
    <row r="1563" spans="1:8" x14ac:dyDescent="0.25">
      <c r="A1563" s="1">
        <v>43311</v>
      </c>
      <c r="B1563" s="6">
        <f>cumulative!B1563-cumulative!B1562</f>
        <v>0</v>
      </c>
      <c r="C1563" s="6">
        <f>(cumulative!C1563-cumulative!C1562)/10</f>
        <v>0</v>
      </c>
      <c r="D1563" s="6">
        <f>(cumulative!D1563-cumulative!D1562)/10</f>
        <v>0</v>
      </c>
      <c r="E1563" s="6">
        <f>(cumulative!E1563-cumulative!E1562)/10</f>
        <v>0</v>
      </c>
      <c r="F1563" s="6">
        <f>(cumulative!F1563-cumulative!F1562)/10</f>
        <v>0</v>
      </c>
      <c r="G1563" t="str">
        <f t="shared" si="48"/>
        <v/>
      </c>
      <c r="H1563" t="str">
        <f t="shared" si="49"/>
        <v/>
      </c>
    </row>
    <row r="1564" spans="1:8" x14ac:dyDescent="0.25">
      <c r="A1564" s="1">
        <v>43312</v>
      </c>
      <c r="B1564" s="6">
        <f>cumulative!B1564-cumulative!B1563</f>
        <v>0</v>
      </c>
      <c r="C1564" s="6">
        <f>(cumulative!C1564-cumulative!C1563)/10</f>
        <v>0</v>
      </c>
      <c r="D1564" s="6">
        <f>(cumulative!D1564-cumulative!D1563)/10</f>
        <v>0</v>
      </c>
      <c r="E1564" s="6">
        <f>(cumulative!E1564-cumulative!E1563)/10</f>
        <v>0</v>
      </c>
      <c r="F1564" s="6">
        <f>(cumulative!F1564-cumulative!F1563)/10</f>
        <v>0</v>
      </c>
      <c r="G1564" t="str">
        <f t="shared" si="48"/>
        <v/>
      </c>
      <c r="H1564" t="str">
        <f t="shared" si="49"/>
        <v/>
      </c>
    </row>
    <row r="1565" spans="1:8" x14ac:dyDescent="0.25">
      <c r="A1565" s="1">
        <v>43313</v>
      </c>
      <c r="B1565" s="6">
        <f>cumulative!B1565-cumulative!B1564</f>
        <v>0</v>
      </c>
      <c r="C1565" s="6">
        <f>(cumulative!C1565-cumulative!C1564)/10</f>
        <v>0</v>
      </c>
      <c r="D1565" s="6">
        <f>(cumulative!D1565-cumulative!D1564)/10</f>
        <v>0</v>
      </c>
      <c r="E1565" s="6">
        <f>(cumulative!E1565-cumulative!E1564)/10</f>
        <v>0</v>
      </c>
      <c r="F1565" s="6">
        <f>(cumulative!F1565-cumulative!F1564)/10</f>
        <v>0</v>
      </c>
      <c r="G1565" t="str">
        <f t="shared" si="48"/>
        <v/>
      </c>
      <c r="H1565" t="str">
        <f t="shared" si="49"/>
        <v/>
      </c>
    </row>
    <row r="1566" spans="1:8" x14ac:dyDescent="0.25">
      <c r="A1566" s="1">
        <v>43405</v>
      </c>
      <c r="B1566" s="6">
        <f>cumulative!B1566-cumulative!B1565</f>
        <v>0</v>
      </c>
      <c r="C1566" s="6">
        <f>(cumulative!C1566-cumulative!C1565)/10</f>
        <v>0</v>
      </c>
      <c r="D1566" s="6">
        <f>(cumulative!D1566-cumulative!D1565)/10</f>
        <v>0</v>
      </c>
      <c r="E1566" s="6">
        <f>(cumulative!E1566-cumulative!E1565)/10</f>
        <v>0</v>
      </c>
      <c r="F1566" s="6">
        <f>(cumulative!F1566-cumulative!F1565)/10</f>
        <v>0</v>
      </c>
      <c r="G1566" t="str">
        <f t="shared" si="48"/>
        <v/>
      </c>
      <c r="H1566" t="str">
        <f t="shared" si="49"/>
        <v/>
      </c>
    </row>
    <row r="1567" spans="1:8" x14ac:dyDescent="0.25">
      <c r="A1567" s="1">
        <v>43406</v>
      </c>
      <c r="B1567" s="6">
        <f>cumulative!B1567-cumulative!B1566</f>
        <v>0</v>
      </c>
      <c r="C1567" s="6">
        <f>(cumulative!C1567-cumulative!C1566)/10</f>
        <v>0</v>
      </c>
      <c r="D1567" s="6">
        <f>(cumulative!D1567-cumulative!D1566)/10</f>
        <v>0</v>
      </c>
      <c r="E1567" s="6">
        <f>(cumulative!E1567-cumulative!E1566)/10</f>
        <v>0</v>
      </c>
      <c r="F1567" s="6">
        <f>(cumulative!F1567-cumulative!F1566)/10</f>
        <v>0</v>
      </c>
      <c r="G1567" t="str">
        <f t="shared" si="48"/>
        <v/>
      </c>
      <c r="H1567" t="str">
        <f t="shared" si="49"/>
        <v/>
      </c>
    </row>
    <row r="1568" spans="1:8" x14ac:dyDescent="0.25">
      <c r="A1568" s="1">
        <v>43407</v>
      </c>
      <c r="B1568" s="6">
        <f>cumulative!B1568-cumulative!B1567</f>
        <v>0</v>
      </c>
      <c r="C1568" s="6">
        <f>(cumulative!C1568-cumulative!C1567)/10</f>
        <v>0</v>
      </c>
      <c r="D1568" s="6">
        <f>(cumulative!D1568-cumulative!D1567)/10</f>
        <v>0</v>
      </c>
      <c r="E1568" s="6">
        <f>(cumulative!E1568-cumulative!E1567)/10</f>
        <v>0</v>
      </c>
      <c r="F1568" s="6">
        <f>(cumulative!F1568-cumulative!F1567)/10</f>
        <v>0</v>
      </c>
      <c r="G1568" t="str">
        <f t="shared" si="48"/>
        <v/>
      </c>
      <c r="H1568" t="str">
        <f t="shared" si="49"/>
        <v/>
      </c>
    </row>
    <row r="1569" spans="1:8" x14ac:dyDescent="0.25">
      <c r="A1569" s="1">
        <v>43408</v>
      </c>
      <c r="B1569" s="6">
        <f>cumulative!B1569-cumulative!B1568</f>
        <v>0</v>
      </c>
      <c r="C1569" s="6">
        <f>(cumulative!C1569-cumulative!C1568)/10</f>
        <v>0</v>
      </c>
      <c r="D1569" s="6">
        <f>(cumulative!D1569-cumulative!D1568)/10</f>
        <v>0</v>
      </c>
      <c r="E1569" s="6">
        <f>(cumulative!E1569-cumulative!E1568)/10</f>
        <v>0</v>
      </c>
      <c r="F1569" s="6">
        <f>(cumulative!F1569-cumulative!F1568)/10</f>
        <v>0</v>
      </c>
      <c r="G1569" t="str">
        <f t="shared" si="48"/>
        <v/>
      </c>
      <c r="H1569" t="str">
        <f t="shared" si="49"/>
        <v/>
      </c>
    </row>
    <row r="1570" spans="1:8" x14ac:dyDescent="0.25">
      <c r="A1570" s="1">
        <v>43409</v>
      </c>
      <c r="B1570" s="6">
        <f>cumulative!B1570-cumulative!B1569</f>
        <v>0</v>
      </c>
      <c r="C1570" s="6">
        <f>(cumulative!C1570-cumulative!C1569)/10</f>
        <v>0</v>
      </c>
      <c r="D1570" s="6">
        <f>(cumulative!D1570-cumulative!D1569)/10</f>
        <v>0</v>
      </c>
      <c r="E1570" s="6">
        <f>(cumulative!E1570-cumulative!E1569)/10</f>
        <v>0</v>
      </c>
      <c r="F1570" s="6">
        <f>(cumulative!F1570-cumulative!F1569)/10</f>
        <v>0</v>
      </c>
      <c r="G1570" t="str">
        <f t="shared" si="48"/>
        <v/>
      </c>
      <c r="H1570" t="str">
        <f t="shared" si="49"/>
        <v/>
      </c>
    </row>
    <row r="1571" spans="1:8" x14ac:dyDescent="0.25">
      <c r="A1571" s="1">
        <v>43410</v>
      </c>
      <c r="B1571" s="6">
        <f>cumulative!B1571-cumulative!B1570</f>
        <v>0</v>
      </c>
      <c r="C1571" s="6">
        <f>(cumulative!C1571-cumulative!C1570)/10</f>
        <v>0</v>
      </c>
      <c r="D1571" s="6">
        <f>(cumulative!D1571-cumulative!D1570)/10</f>
        <v>0</v>
      </c>
      <c r="E1571" s="6">
        <f>(cumulative!E1571-cumulative!E1570)/10</f>
        <v>0</v>
      </c>
      <c r="F1571" s="6">
        <f>(cumulative!F1571-cumulative!F1570)/10</f>
        <v>0</v>
      </c>
      <c r="G1571" t="str">
        <f t="shared" si="48"/>
        <v/>
      </c>
      <c r="H1571" t="str">
        <f t="shared" si="49"/>
        <v/>
      </c>
    </row>
    <row r="1572" spans="1:8" x14ac:dyDescent="0.25">
      <c r="A1572" s="1">
        <v>43411</v>
      </c>
      <c r="B1572" s="6">
        <f>cumulative!B1572-cumulative!B1571</f>
        <v>0</v>
      </c>
      <c r="C1572" s="6">
        <f>(cumulative!C1572-cumulative!C1571)/10</f>
        <v>0</v>
      </c>
      <c r="D1572" s="6">
        <f>(cumulative!D1572-cumulative!D1571)/10</f>
        <v>0</v>
      </c>
      <c r="E1572" s="6">
        <f>(cumulative!E1572-cumulative!E1571)/10</f>
        <v>0</v>
      </c>
      <c r="F1572" s="6">
        <f>(cumulative!F1572-cumulative!F1571)/10</f>
        <v>0</v>
      </c>
      <c r="G1572" t="str">
        <f t="shared" si="48"/>
        <v/>
      </c>
      <c r="H1572" t="str">
        <f t="shared" si="49"/>
        <v/>
      </c>
    </row>
    <row r="1573" spans="1:8" x14ac:dyDescent="0.25">
      <c r="A1573" s="1">
        <v>43412</v>
      </c>
      <c r="B1573" s="6">
        <f>cumulative!B1573-cumulative!B1572</f>
        <v>0</v>
      </c>
      <c r="C1573" s="6">
        <f>(cumulative!C1573-cumulative!C1572)/10</f>
        <v>0</v>
      </c>
      <c r="D1573" s="6">
        <f>(cumulative!D1573-cumulative!D1572)/10</f>
        <v>0</v>
      </c>
      <c r="E1573" s="6">
        <f>(cumulative!E1573-cumulative!E1572)/10</f>
        <v>0</v>
      </c>
      <c r="F1573" s="6">
        <f>(cumulative!F1573-cumulative!F1572)/10</f>
        <v>0</v>
      </c>
      <c r="G1573" t="str">
        <f t="shared" si="48"/>
        <v/>
      </c>
      <c r="H1573" t="str">
        <f t="shared" si="49"/>
        <v/>
      </c>
    </row>
    <row r="1574" spans="1:8" x14ac:dyDescent="0.25">
      <c r="A1574" s="1">
        <v>43413</v>
      </c>
      <c r="B1574" s="6">
        <f>cumulative!B1574-cumulative!B1573</f>
        <v>0</v>
      </c>
      <c r="C1574" s="6">
        <f>(cumulative!C1574-cumulative!C1573)/10</f>
        <v>0</v>
      </c>
      <c r="D1574" s="6">
        <f>(cumulative!D1574-cumulative!D1573)/10</f>
        <v>0</v>
      </c>
      <c r="E1574" s="6">
        <f>(cumulative!E1574-cumulative!E1573)/10</f>
        <v>0</v>
      </c>
      <c r="F1574" s="6">
        <f>(cumulative!F1574-cumulative!F1573)/10</f>
        <v>0</v>
      </c>
      <c r="G1574" t="str">
        <f t="shared" si="48"/>
        <v/>
      </c>
      <c r="H1574" t="str">
        <f t="shared" si="49"/>
        <v/>
      </c>
    </row>
    <row r="1575" spans="1:8" x14ac:dyDescent="0.25">
      <c r="A1575" s="1">
        <v>43414</v>
      </c>
      <c r="B1575" s="6">
        <f>cumulative!B1575-cumulative!B1574</f>
        <v>0</v>
      </c>
      <c r="C1575" s="6">
        <f>(cumulative!C1575-cumulative!C1574)/10</f>
        <v>0</v>
      </c>
      <c r="D1575" s="6">
        <f>(cumulative!D1575-cumulative!D1574)/10</f>
        <v>0</v>
      </c>
      <c r="E1575" s="6">
        <f>(cumulative!E1575-cumulative!E1574)/10</f>
        <v>0</v>
      </c>
      <c r="F1575" s="6">
        <f>(cumulative!F1575-cumulative!F1574)/10</f>
        <v>0</v>
      </c>
      <c r="G1575" t="str">
        <f t="shared" si="48"/>
        <v/>
      </c>
      <c r="H1575" t="str">
        <f t="shared" si="49"/>
        <v/>
      </c>
    </row>
    <row r="1576" spans="1:8" x14ac:dyDescent="0.25">
      <c r="A1576" s="1">
        <v>43415</v>
      </c>
      <c r="B1576" s="6">
        <f>cumulative!B1576-cumulative!B1575</f>
        <v>0</v>
      </c>
      <c r="C1576" s="6">
        <f>(cumulative!C1576-cumulative!C1575)/10</f>
        <v>0</v>
      </c>
      <c r="D1576" s="6">
        <f>(cumulative!D1576-cumulative!D1575)/10</f>
        <v>0</v>
      </c>
      <c r="E1576" s="6">
        <f>(cumulative!E1576-cumulative!E1575)/10</f>
        <v>0</v>
      </c>
      <c r="F1576" s="6">
        <f>(cumulative!F1576-cumulative!F1575)/10</f>
        <v>0</v>
      </c>
      <c r="G1576" t="str">
        <f t="shared" si="48"/>
        <v/>
      </c>
      <c r="H1576" t="str">
        <f t="shared" si="49"/>
        <v/>
      </c>
    </row>
    <row r="1577" spans="1:8" x14ac:dyDescent="0.25">
      <c r="A1577" s="1">
        <v>43416</v>
      </c>
      <c r="B1577" s="6">
        <f>cumulative!B1577-cumulative!B1576</f>
        <v>0</v>
      </c>
      <c r="C1577" s="6">
        <f>(cumulative!C1577-cumulative!C1576)/10</f>
        <v>0</v>
      </c>
      <c r="D1577" s="6">
        <f>(cumulative!D1577-cumulative!D1576)/10</f>
        <v>0</v>
      </c>
      <c r="E1577" s="6">
        <f>(cumulative!E1577-cumulative!E1576)/10</f>
        <v>0</v>
      </c>
      <c r="F1577" s="6">
        <f>(cumulative!F1577-cumulative!F1576)/10</f>
        <v>0</v>
      </c>
      <c r="G1577" t="str">
        <f t="shared" si="48"/>
        <v/>
      </c>
      <c r="H1577" t="str">
        <f t="shared" si="49"/>
        <v/>
      </c>
    </row>
    <row r="1578" spans="1:8" x14ac:dyDescent="0.25">
      <c r="A1578" s="1">
        <v>43417</v>
      </c>
      <c r="B1578" s="6">
        <f>cumulative!B1578-cumulative!B1577</f>
        <v>0</v>
      </c>
      <c r="C1578" s="6">
        <f>(cumulative!C1578-cumulative!C1577)/10</f>
        <v>0</v>
      </c>
      <c r="D1578" s="6">
        <f>(cumulative!D1578-cumulative!D1577)/10</f>
        <v>0</v>
      </c>
      <c r="E1578" s="6">
        <f>(cumulative!E1578-cumulative!E1577)/10</f>
        <v>0</v>
      </c>
      <c r="F1578" s="6">
        <f>(cumulative!F1578-cumulative!F1577)/10</f>
        <v>0</v>
      </c>
      <c r="G1578" t="str">
        <f t="shared" si="48"/>
        <v/>
      </c>
      <c r="H1578" t="str">
        <f t="shared" si="49"/>
        <v/>
      </c>
    </row>
    <row r="1579" spans="1:8" x14ac:dyDescent="0.25">
      <c r="A1579" s="1">
        <v>43418</v>
      </c>
      <c r="B1579" s="6">
        <f>cumulative!B1579-cumulative!B1578</f>
        <v>0</v>
      </c>
      <c r="C1579" s="6">
        <f>(cumulative!C1579-cumulative!C1578)/10</f>
        <v>0</v>
      </c>
      <c r="D1579" s="6">
        <f>(cumulative!D1579-cumulative!D1578)/10</f>
        <v>0</v>
      </c>
      <c r="E1579" s="6">
        <f>(cumulative!E1579-cumulative!E1578)/10</f>
        <v>0</v>
      </c>
      <c r="F1579" s="6">
        <f>(cumulative!F1579-cumulative!F1578)/10</f>
        <v>0</v>
      </c>
      <c r="G1579" t="str">
        <f t="shared" si="48"/>
        <v/>
      </c>
      <c r="H1579" t="str">
        <f t="shared" si="49"/>
        <v/>
      </c>
    </row>
    <row r="1580" spans="1:8" x14ac:dyDescent="0.25">
      <c r="A1580" s="1">
        <v>43419</v>
      </c>
      <c r="B1580" s="6">
        <f>cumulative!B1580-cumulative!B1579</f>
        <v>0</v>
      </c>
      <c r="C1580" s="6">
        <f>(cumulative!C1580-cumulative!C1579)/10</f>
        <v>0</v>
      </c>
      <c r="D1580" s="6">
        <f>(cumulative!D1580-cumulative!D1579)/10</f>
        <v>0</v>
      </c>
      <c r="E1580" s="6">
        <f>(cumulative!E1580-cumulative!E1579)/10</f>
        <v>0</v>
      </c>
      <c r="F1580" s="6">
        <f>(cumulative!F1580-cumulative!F1579)/10</f>
        <v>0</v>
      </c>
      <c r="G1580" t="str">
        <f t="shared" si="48"/>
        <v/>
      </c>
      <c r="H1580" t="str">
        <f t="shared" si="49"/>
        <v/>
      </c>
    </row>
    <row r="1581" spans="1:8" x14ac:dyDescent="0.25">
      <c r="A1581" s="1">
        <v>43420</v>
      </c>
      <c r="B1581" s="6">
        <f>cumulative!B1581-cumulative!B1580</f>
        <v>0</v>
      </c>
      <c r="C1581" s="6">
        <f>(cumulative!C1581-cumulative!C1580)/10</f>
        <v>0</v>
      </c>
      <c r="D1581" s="6">
        <f>(cumulative!D1581-cumulative!D1580)/10</f>
        <v>0</v>
      </c>
      <c r="E1581" s="6">
        <f>(cumulative!E1581-cumulative!E1580)/10</f>
        <v>0</v>
      </c>
      <c r="F1581" s="6">
        <f>(cumulative!F1581-cumulative!F1580)/10</f>
        <v>0</v>
      </c>
      <c r="G1581" t="str">
        <f t="shared" si="48"/>
        <v/>
      </c>
      <c r="H1581" t="str">
        <f t="shared" si="49"/>
        <v/>
      </c>
    </row>
    <row r="1582" spans="1:8" x14ac:dyDescent="0.25">
      <c r="A1582" s="1">
        <v>43421</v>
      </c>
      <c r="B1582" s="6">
        <f>cumulative!B1582-cumulative!B1581</f>
        <v>0</v>
      </c>
      <c r="C1582" s="6">
        <f>(cumulative!C1582-cumulative!C1581)/10</f>
        <v>0</v>
      </c>
      <c r="D1582" s="6">
        <f>(cumulative!D1582-cumulative!D1581)/10</f>
        <v>0</v>
      </c>
      <c r="E1582" s="6">
        <f>(cumulative!E1582-cumulative!E1581)/10</f>
        <v>0</v>
      </c>
      <c r="F1582" s="6">
        <f>(cumulative!F1582-cumulative!F1581)/10</f>
        <v>0</v>
      </c>
      <c r="G1582" t="str">
        <f t="shared" si="48"/>
        <v/>
      </c>
      <c r="H1582" t="str">
        <f t="shared" si="49"/>
        <v/>
      </c>
    </row>
    <row r="1583" spans="1:8" x14ac:dyDescent="0.25">
      <c r="A1583" s="1">
        <v>43422</v>
      </c>
      <c r="B1583" s="6">
        <f>cumulative!B1583-cumulative!B1582</f>
        <v>0</v>
      </c>
      <c r="C1583" s="6">
        <f>(cumulative!C1583-cumulative!C1582)/10</f>
        <v>0</v>
      </c>
      <c r="D1583" s="6">
        <f>(cumulative!D1583-cumulative!D1582)/10</f>
        <v>0</v>
      </c>
      <c r="E1583" s="6">
        <f>(cumulative!E1583-cumulative!E1582)/10</f>
        <v>0</v>
      </c>
      <c r="F1583" s="6">
        <f>(cumulative!F1583-cumulative!F1582)/10</f>
        <v>0</v>
      </c>
      <c r="G1583" t="str">
        <f t="shared" si="48"/>
        <v/>
      </c>
      <c r="H1583" t="str">
        <f t="shared" si="49"/>
        <v/>
      </c>
    </row>
    <row r="1584" spans="1:8" x14ac:dyDescent="0.25">
      <c r="A1584" s="1">
        <v>43423</v>
      </c>
      <c r="B1584" s="6">
        <f>cumulative!B1584-cumulative!B1583</f>
        <v>0</v>
      </c>
      <c r="C1584" s="6">
        <f>(cumulative!C1584-cumulative!C1583)/10</f>
        <v>0</v>
      </c>
      <c r="D1584" s="6">
        <f>(cumulative!D1584-cumulative!D1583)/10</f>
        <v>0</v>
      </c>
      <c r="E1584" s="6">
        <f>(cumulative!E1584-cumulative!E1583)/10</f>
        <v>0</v>
      </c>
      <c r="F1584" s="6">
        <f>(cumulative!F1584-cumulative!F1583)/10</f>
        <v>0</v>
      </c>
      <c r="G1584" t="str">
        <f t="shared" si="48"/>
        <v/>
      </c>
      <c r="H1584" t="str">
        <f t="shared" si="49"/>
        <v/>
      </c>
    </row>
    <row r="1585" spans="1:8" x14ac:dyDescent="0.25">
      <c r="A1585" s="1">
        <v>43424</v>
      </c>
      <c r="B1585" s="6">
        <f>cumulative!B1585-cumulative!B1584</f>
        <v>48920.869999999995</v>
      </c>
      <c r="C1585" s="6">
        <f>(cumulative!C1585-cumulative!C1584)/10</f>
        <v>0</v>
      </c>
      <c r="D1585" s="6">
        <f>(cumulative!D1585-cumulative!D1584)/10</f>
        <v>126.60999999999999</v>
      </c>
      <c r="E1585" s="6">
        <f>(cumulative!E1585-cumulative!E1584)/10</f>
        <v>0</v>
      </c>
      <c r="F1585" s="6">
        <f>(cumulative!F1585-cumulative!F1584)/10</f>
        <v>0</v>
      </c>
      <c r="G1585">
        <f t="shared" si="48"/>
        <v>0</v>
      </c>
      <c r="H1585" t="str">
        <f t="shared" si="49"/>
        <v/>
      </c>
    </row>
    <row r="1586" spans="1:8" x14ac:dyDescent="0.25">
      <c r="A1586" s="1">
        <v>43425</v>
      </c>
      <c r="B1586" s="6">
        <f>cumulative!B1586-cumulative!B1585</f>
        <v>55849.8</v>
      </c>
      <c r="C1586" s="6">
        <f>(cumulative!C1586-cumulative!C1585)/10</f>
        <v>0</v>
      </c>
      <c r="D1586" s="6">
        <f>(cumulative!D1586-cumulative!D1585)/10</f>
        <v>1761.4940000000001</v>
      </c>
      <c r="E1586" s="6">
        <f>(cumulative!E1586-cumulative!E1585)/10</f>
        <v>0</v>
      </c>
      <c r="F1586" s="6">
        <f>(cumulative!F1586-cumulative!F1585)/10</f>
        <v>1888.104</v>
      </c>
      <c r="G1586">
        <f t="shared" si="48"/>
        <v>33.806817571414754</v>
      </c>
      <c r="H1586">
        <f t="shared" si="49"/>
        <v>0.93294331244465356</v>
      </c>
    </row>
    <row r="1587" spans="1:8" x14ac:dyDescent="0.25">
      <c r="A1587" s="1">
        <v>43426</v>
      </c>
      <c r="B1587" s="6">
        <f>cumulative!B1587-cumulative!B1586</f>
        <v>98666.55</v>
      </c>
      <c r="C1587" s="6">
        <f>(cumulative!C1587-cumulative!C1586)/10</f>
        <v>0</v>
      </c>
      <c r="D1587" s="6">
        <f>(cumulative!D1587-cumulative!D1586)/10</f>
        <v>3988.5720000000001</v>
      </c>
      <c r="E1587" s="6">
        <f>(cumulative!E1587-cumulative!E1586)/10</f>
        <v>0</v>
      </c>
      <c r="F1587" s="6">
        <f>(cumulative!F1587-cumulative!F1586)/10</f>
        <v>3988.5720000000001</v>
      </c>
      <c r="G1587">
        <f t="shared" si="48"/>
        <v>40.424764015768261</v>
      </c>
      <c r="H1587">
        <f t="shared" si="49"/>
        <v>1</v>
      </c>
    </row>
    <row r="1588" spans="1:8" x14ac:dyDescent="0.25">
      <c r="A1588" s="1">
        <v>43427</v>
      </c>
      <c r="B1588" s="6">
        <f>cumulative!B1588-cumulative!B1587</f>
        <v>94133.74000000002</v>
      </c>
      <c r="C1588" s="6">
        <f>(cumulative!C1588-cumulative!C1587)/10</f>
        <v>1072.25</v>
      </c>
      <c r="D1588" s="6">
        <f>(cumulative!D1588-cumulative!D1587)/10</f>
        <v>5807.9969999999994</v>
      </c>
      <c r="E1588" s="6">
        <f>(cumulative!E1588-cumulative!E1587)/10</f>
        <v>0</v>
      </c>
      <c r="F1588" s="6">
        <f>(cumulative!F1588-cumulative!F1587)/10</f>
        <v>6880.2470000000003</v>
      </c>
      <c r="G1588">
        <f t="shared" si="48"/>
        <v>73.090126876930611</v>
      </c>
      <c r="H1588">
        <f t="shared" si="49"/>
        <v>0.84415530430811558</v>
      </c>
    </row>
    <row r="1589" spans="1:8" x14ac:dyDescent="0.25">
      <c r="A1589" s="1">
        <v>43428</v>
      </c>
      <c r="B1589" s="6">
        <f>cumulative!B1589-cumulative!B1588</f>
        <v>123258.25</v>
      </c>
      <c r="C1589" s="6">
        <f>(cumulative!C1589-cumulative!C1588)/10</f>
        <v>117</v>
      </c>
      <c r="D1589" s="6">
        <f>(cumulative!D1589-cumulative!D1588)/10</f>
        <v>7418.2940000000017</v>
      </c>
      <c r="E1589" s="6">
        <f>(cumulative!E1589-cumulative!E1588)/10</f>
        <v>0</v>
      </c>
      <c r="F1589" s="6">
        <f>(cumulative!F1589-cumulative!F1588)/10</f>
        <v>7535.2940000000017</v>
      </c>
      <c r="G1589">
        <f t="shared" si="48"/>
        <v>61.134195885468131</v>
      </c>
      <c r="H1589">
        <f t="shared" si="49"/>
        <v>0.98447306767327192</v>
      </c>
    </row>
    <row r="1590" spans="1:8" x14ac:dyDescent="0.25">
      <c r="A1590" s="1">
        <v>43429</v>
      </c>
      <c r="B1590" s="6">
        <f>cumulative!B1590-cumulative!B1589</f>
        <v>166368.38999999996</v>
      </c>
      <c r="C1590" s="6">
        <f>(cumulative!C1590-cumulative!C1589)/10</f>
        <v>169.5</v>
      </c>
      <c r="D1590" s="6">
        <f>(cumulative!D1590-cumulative!D1589)/10</f>
        <v>10643.636000000002</v>
      </c>
      <c r="E1590" s="6">
        <f>(cumulative!E1590-cumulative!E1589)/10</f>
        <v>0</v>
      </c>
      <c r="F1590" s="6">
        <f>(cumulative!F1590-cumulative!F1589)/10</f>
        <v>10813.136000000002</v>
      </c>
      <c r="G1590">
        <f t="shared" si="48"/>
        <v>64.995135193650697</v>
      </c>
      <c r="H1590">
        <f t="shared" si="49"/>
        <v>0.98432462146041633</v>
      </c>
    </row>
    <row r="1591" spans="1:8" x14ac:dyDescent="0.25">
      <c r="A1591" s="1">
        <v>43430</v>
      </c>
      <c r="B1591" s="6">
        <f>cumulative!B1591-cumulative!B1590</f>
        <v>202356.52000000002</v>
      </c>
      <c r="C1591" s="6">
        <f>(cumulative!C1591-cumulative!C1590)/10</f>
        <v>244.5</v>
      </c>
      <c r="D1591" s="6">
        <f>(cumulative!D1591-cumulative!D1590)/10</f>
        <v>16112.056</v>
      </c>
      <c r="E1591" s="6">
        <f>(cumulative!E1591-cumulative!E1590)/10</f>
        <v>0</v>
      </c>
      <c r="F1591" s="6">
        <f>(cumulative!F1591-cumulative!F1590)/10</f>
        <v>16356.556</v>
      </c>
      <c r="G1591">
        <f t="shared" si="48"/>
        <v>80.830387871861006</v>
      </c>
      <c r="H1591">
        <f t="shared" si="49"/>
        <v>0.98505186544160028</v>
      </c>
    </row>
    <row r="1592" spans="1:8" x14ac:dyDescent="0.25">
      <c r="A1592" s="1">
        <v>43431</v>
      </c>
      <c r="B1592" s="6">
        <f>cumulative!B1592-cumulative!B1591</f>
        <v>225138.90000000002</v>
      </c>
      <c r="C1592" s="6">
        <f>(cumulative!C1592-cumulative!C1591)/10</f>
        <v>1358.05</v>
      </c>
      <c r="D1592" s="6">
        <f>(cumulative!D1592-cumulative!D1591)/10</f>
        <v>15216.983999999991</v>
      </c>
      <c r="E1592" s="6">
        <f>(cumulative!E1592-cumulative!E1591)/10</f>
        <v>0</v>
      </c>
      <c r="F1592" s="6">
        <f>(cumulative!F1592-cumulative!F1591)/10</f>
        <v>16575.034000000003</v>
      </c>
      <c r="G1592">
        <f t="shared" si="48"/>
        <v>73.621368852739366</v>
      </c>
      <c r="H1592">
        <f t="shared" si="49"/>
        <v>0.9180665330761909</v>
      </c>
    </row>
    <row r="1593" spans="1:8" x14ac:dyDescent="0.25">
      <c r="A1593" s="1">
        <v>43432</v>
      </c>
      <c r="B1593" s="6">
        <f>cumulative!B1593-cumulative!B1592</f>
        <v>258350.21999999997</v>
      </c>
      <c r="C1593" s="6">
        <f>(cumulative!C1593-cumulative!C1592)/10</f>
        <v>1727.05</v>
      </c>
      <c r="D1593" s="6">
        <f>(cumulative!D1593-cumulative!D1592)/10</f>
        <v>19243.862000000012</v>
      </c>
      <c r="E1593" s="6">
        <f>(cumulative!E1593-cumulative!E1592)/10</f>
        <v>0</v>
      </c>
      <c r="F1593" s="6">
        <f>(cumulative!F1593-cumulative!F1592)/10</f>
        <v>20970.912</v>
      </c>
      <c r="G1593">
        <f t="shared" si="48"/>
        <v>81.172417813307845</v>
      </c>
      <c r="H1593">
        <f t="shared" si="49"/>
        <v>0.91764545099421579</v>
      </c>
    </row>
    <row r="1594" spans="1:8" x14ac:dyDescent="0.25">
      <c r="A1594" s="1">
        <v>43433</v>
      </c>
      <c r="B1594" s="6">
        <f>cumulative!B1594-cumulative!B1593</f>
        <v>322980.64999999991</v>
      </c>
      <c r="C1594" s="6">
        <f>(cumulative!C1594-cumulative!C1593)/10</f>
        <v>1995.6</v>
      </c>
      <c r="D1594" s="6">
        <f>(cumulative!D1594-cumulative!D1593)/10</f>
        <v>20208.095999999983</v>
      </c>
      <c r="E1594" s="6">
        <f>(cumulative!E1594-cumulative!E1593)/10</f>
        <v>0</v>
      </c>
      <c r="F1594" s="6">
        <f>(cumulative!F1594-cumulative!F1593)/10</f>
        <v>22203.695999999996</v>
      </c>
      <c r="G1594">
        <f t="shared" si="48"/>
        <v>68.746211266835957</v>
      </c>
      <c r="H1594">
        <f t="shared" si="49"/>
        <v>0.91012307140216597</v>
      </c>
    </row>
    <row r="1595" spans="1:8" x14ac:dyDescent="0.25">
      <c r="A1595" s="1">
        <v>43434</v>
      </c>
      <c r="B1595" s="6">
        <f>cumulative!B1595-cumulative!B1594</f>
        <v>368142.18000000017</v>
      </c>
      <c r="C1595" s="6">
        <f>(cumulative!C1595-cumulative!C1594)/10</f>
        <v>3203.3100000000004</v>
      </c>
      <c r="D1595" s="6">
        <f>(cumulative!D1595-cumulative!D1594)/10</f>
        <v>26090.522000000008</v>
      </c>
      <c r="E1595" s="6">
        <f>(cumulative!E1595-cumulative!E1594)/10</f>
        <v>0</v>
      </c>
      <c r="F1595" s="6">
        <f>(cumulative!F1595-cumulative!F1594)/10</f>
        <v>29293.832000000006</v>
      </c>
      <c r="G1595">
        <f t="shared" si="48"/>
        <v>79.572060990131575</v>
      </c>
      <c r="H1595">
        <f t="shared" si="49"/>
        <v>0.89064899395886488</v>
      </c>
    </row>
    <row r="1596" spans="1:8" x14ac:dyDescent="0.25">
      <c r="A1596" s="1">
        <v>43435</v>
      </c>
      <c r="B1596" s="6">
        <f>cumulative!B1596-cumulative!B1595</f>
        <v>432116.71500000008</v>
      </c>
      <c r="C1596" s="6">
        <f>(cumulative!C1596-cumulative!C1595)/10</f>
        <v>3772.4649999999992</v>
      </c>
      <c r="D1596" s="6">
        <f>(cumulative!D1596-cumulative!D1595)/10</f>
        <v>30827.956999999984</v>
      </c>
      <c r="E1596" s="6">
        <f>(cumulative!E1596-cumulative!E1595)/10</f>
        <v>161.66079999999999</v>
      </c>
      <c r="F1596" s="6">
        <f>(cumulative!F1596-cumulative!F1595)/10</f>
        <v>34762.082799999996</v>
      </c>
      <c r="G1596">
        <f t="shared" si="48"/>
        <v>80.446049859469085</v>
      </c>
      <c r="H1596">
        <f t="shared" si="49"/>
        <v>0.88682709771348878</v>
      </c>
    </row>
    <row r="1597" spans="1:8" x14ac:dyDescent="0.25">
      <c r="A1597" s="1">
        <v>43436</v>
      </c>
      <c r="B1597" s="6">
        <f>cumulative!B1597-cumulative!B1596</f>
        <v>490456.95999999996</v>
      </c>
      <c r="C1597" s="6">
        <f>(cumulative!C1597-cumulative!C1596)/10</f>
        <v>3999.35</v>
      </c>
      <c r="D1597" s="6">
        <f>(cumulative!D1597-cumulative!D1596)/10</f>
        <v>33762.310000000012</v>
      </c>
      <c r="E1597" s="6">
        <f>(cumulative!E1597-cumulative!E1596)/10</f>
        <v>243.59929999999994</v>
      </c>
      <c r="F1597" s="6">
        <f>(cumulative!F1597-cumulative!F1596)/10</f>
        <v>38005.259299999991</v>
      </c>
      <c r="G1597">
        <f t="shared" si="48"/>
        <v>77.489489189836334</v>
      </c>
      <c r="H1597">
        <f t="shared" si="49"/>
        <v>0.88835889089697695</v>
      </c>
    </row>
    <row r="1598" spans="1:8" x14ac:dyDescent="0.25">
      <c r="A1598" s="1">
        <v>43437</v>
      </c>
      <c r="B1598" s="6">
        <f>cumulative!B1598-cumulative!B1597</f>
        <v>556474.19999999972</v>
      </c>
      <c r="C1598" s="6">
        <f>(cumulative!C1598-cumulative!C1597)/10</f>
        <v>4385.9750000000004</v>
      </c>
      <c r="D1598" s="6">
        <f>(cumulative!D1598-cumulative!D1597)/10</f>
        <v>37209.616999999991</v>
      </c>
      <c r="E1598" s="6">
        <f>(cumulative!E1598-cumulative!E1597)/10</f>
        <v>253.09960000000001</v>
      </c>
      <c r="F1598" s="6">
        <f>(cumulative!F1598-cumulative!F1597)/10</f>
        <v>41848.691599999998</v>
      </c>
      <c r="G1598">
        <f t="shared" si="48"/>
        <v>75.203291724935355</v>
      </c>
      <c r="H1598">
        <f t="shared" si="49"/>
        <v>0.88914648409222885</v>
      </c>
    </row>
    <row r="1599" spans="1:8" x14ac:dyDescent="0.25">
      <c r="A1599" s="1">
        <v>43438</v>
      </c>
      <c r="B1599" s="6">
        <f>cumulative!B1599-cumulative!B1598</f>
        <v>662576.3200000003</v>
      </c>
      <c r="C1599" s="6">
        <f>(cumulative!C1599-cumulative!C1598)/10</f>
        <v>5311.35</v>
      </c>
      <c r="D1599" s="6">
        <f>(cumulative!D1599-cumulative!D1598)/10</f>
        <v>49084.562000000013</v>
      </c>
      <c r="E1599" s="6">
        <f>(cumulative!E1599-cumulative!E1598)/10</f>
        <v>223.27960000000002</v>
      </c>
      <c r="F1599" s="6">
        <f>(cumulative!F1599-cumulative!F1598)/10</f>
        <v>54619.19160000002</v>
      </c>
      <c r="G1599">
        <f t="shared" si="48"/>
        <v>82.43456633041157</v>
      </c>
      <c r="H1599">
        <f t="shared" si="49"/>
        <v>0.89866877487802277</v>
      </c>
    </row>
    <row r="1600" spans="1:8" x14ac:dyDescent="0.25">
      <c r="A1600" s="1">
        <v>43439</v>
      </c>
      <c r="B1600" s="6">
        <f>cumulative!B1600-cumulative!B1599</f>
        <v>701379.44999999972</v>
      </c>
      <c r="C1600" s="6">
        <f>(cumulative!C1600-cumulative!C1599)/10</f>
        <v>5530.8349999999973</v>
      </c>
      <c r="D1600" s="6">
        <f>(cumulative!D1600-cumulative!D1599)/10</f>
        <v>54486.437000000013</v>
      </c>
      <c r="E1600" s="6">
        <f>(cumulative!E1600-cumulative!E1599)/10</f>
        <v>245.91539999999986</v>
      </c>
      <c r="F1600" s="6">
        <f>(cumulative!F1600-cumulative!F1599)/10</f>
        <v>60263.187399999981</v>
      </c>
      <c r="G1600">
        <f t="shared" si="48"/>
        <v>85.920948211413958</v>
      </c>
      <c r="H1600">
        <f t="shared" si="49"/>
        <v>0.90414130667107773</v>
      </c>
    </row>
    <row r="1601" spans="1:8" x14ac:dyDescent="0.25">
      <c r="A1601" s="1">
        <v>43440</v>
      </c>
      <c r="B1601" s="6">
        <f>cumulative!B1601-cumulative!B1600</f>
        <v>782425.11000000034</v>
      </c>
      <c r="C1601" s="6">
        <f>(cumulative!C1601-cumulative!C1600)/10</f>
        <v>6151.4250000000002</v>
      </c>
      <c r="D1601" s="6">
        <f>(cumulative!D1601-cumulative!D1600)/10</f>
        <v>57968.429999999935</v>
      </c>
      <c r="E1601" s="6">
        <f>(cumulative!E1601-cumulative!E1600)/10</f>
        <v>462.22770000000003</v>
      </c>
      <c r="F1601" s="6">
        <f>(cumulative!F1601-cumulative!F1600)/10</f>
        <v>64582.082700000006</v>
      </c>
      <c r="G1601">
        <f t="shared" si="48"/>
        <v>82.540912701536342</v>
      </c>
      <c r="H1601">
        <f t="shared" si="49"/>
        <v>0.89759307189391602</v>
      </c>
    </row>
    <row r="1602" spans="1:8" x14ac:dyDescent="0.25">
      <c r="A1602" s="1">
        <v>43441</v>
      </c>
      <c r="B1602" s="6">
        <f>cumulative!B1602-cumulative!B1601</f>
        <v>816493.80999999959</v>
      </c>
      <c r="C1602" s="6">
        <f>(cumulative!C1602-cumulative!C1601)/10</f>
        <v>6504.25</v>
      </c>
      <c r="D1602" s="6">
        <f>(cumulative!D1602-cumulative!D1601)/10</f>
        <v>62495.851000000068</v>
      </c>
      <c r="E1602" s="6">
        <f>(cumulative!E1602-cumulative!E1601)/10</f>
        <v>604.36360000000002</v>
      </c>
      <c r="F1602" s="6">
        <f>(cumulative!F1602-cumulative!F1601)/10</f>
        <v>69604.464599999978</v>
      </c>
      <c r="G1602">
        <f t="shared" si="48"/>
        <v>85.248000349200467</v>
      </c>
      <c r="H1602">
        <f t="shared" si="49"/>
        <v>0.89787129833048218</v>
      </c>
    </row>
    <row r="1603" spans="1:8" x14ac:dyDescent="0.25">
      <c r="A1603" s="1">
        <v>43442</v>
      </c>
      <c r="B1603" s="6">
        <f>cumulative!B1603-cumulative!B1602</f>
        <v>788230.14500000048</v>
      </c>
      <c r="C1603" s="6">
        <f>(cumulative!C1603-cumulative!C1602)/10</f>
        <v>8315.2250000000004</v>
      </c>
      <c r="D1603" s="6">
        <f>(cumulative!D1603-cumulative!D1602)/10</f>
        <v>62790.824000000022</v>
      </c>
      <c r="E1603" s="6">
        <f>(cumulative!E1603-cumulative!E1602)/10</f>
        <v>687.84570000000019</v>
      </c>
      <c r="F1603" s="6">
        <f>(cumulative!F1603-cumulative!F1602)/10</f>
        <v>71793.894700000063</v>
      </c>
      <c r="G1603">
        <f t="shared" ref="G1603:G1666" si="50">IFERROR(F1603*1000/B1603,"")</f>
        <v>91.082401701345759</v>
      </c>
      <c r="H1603">
        <f t="shared" ref="H1603:H1666" si="51">IFERROR(D1603/F1603,"")</f>
        <v>0.87459838002074519</v>
      </c>
    </row>
    <row r="1604" spans="1:8" x14ac:dyDescent="0.25">
      <c r="A1604" s="1">
        <v>43443</v>
      </c>
      <c r="B1604" s="6">
        <f>cumulative!B1604-cumulative!B1603</f>
        <v>790194.9299999997</v>
      </c>
      <c r="C1604" s="6">
        <f>(cumulative!C1604-cumulative!C1603)/10</f>
        <v>8994.2599999999984</v>
      </c>
      <c r="D1604" s="6">
        <f>(cumulative!D1604-cumulative!D1603)/10</f>
        <v>64077.575999999979</v>
      </c>
      <c r="E1604" s="6">
        <f>(cumulative!E1604-cumulative!E1603)/10</f>
        <v>522.20479999999952</v>
      </c>
      <c r="F1604" s="6">
        <f>(cumulative!F1604-cumulative!F1603)/10</f>
        <v>73594.040799999988</v>
      </c>
      <c r="G1604">
        <f t="shared" si="50"/>
        <v>93.134033142936019</v>
      </c>
      <c r="H1604">
        <f t="shared" si="51"/>
        <v>0.87068973660704319</v>
      </c>
    </row>
    <row r="1605" spans="1:8" x14ac:dyDescent="0.25">
      <c r="A1605" s="1">
        <v>43444</v>
      </c>
      <c r="B1605" s="6">
        <f>cumulative!B1605-cumulative!B1604</f>
        <v>884460.04</v>
      </c>
      <c r="C1605" s="6">
        <f>(cumulative!C1605-cumulative!C1604)/10</f>
        <v>10430.930000000004</v>
      </c>
      <c r="D1605" s="6">
        <f>(cumulative!D1605-cumulative!D1604)/10</f>
        <v>66995.503000000026</v>
      </c>
      <c r="E1605" s="6">
        <f>(cumulative!E1605-cumulative!E1604)/10</f>
        <v>762.31575000000009</v>
      </c>
      <c r="F1605" s="6">
        <f>(cumulative!F1605-cumulative!F1604)/10</f>
        <v>78188.748749999984</v>
      </c>
      <c r="G1605">
        <f t="shared" si="50"/>
        <v>88.40280534324647</v>
      </c>
      <c r="H1605">
        <f t="shared" si="51"/>
        <v>0.85684326800280253</v>
      </c>
    </row>
    <row r="1606" spans="1:8" x14ac:dyDescent="0.25">
      <c r="A1606" s="1">
        <v>43445</v>
      </c>
      <c r="B1606" s="6">
        <f>cumulative!B1606-cumulative!B1605</f>
        <v>975800.5</v>
      </c>
      <c r="C1606" s="6">
        <f>(cumulative!C1606-cumulative!C1605)/10</f>
        <v>11975.790999999992</v>
      </c>
      <c r="D1606" s="6">
        <f>(cumulative!D1606-cumulative!D1605)/10</f>
        <v>72749.780999999959</v>
      </c>
      <c r="E1606" s="6">
        <f>(cumulative!E1606-cumulative!E1605)/10</f>
        <v>1200.6977000000006</v>
      </c>
      <c r="F1606" s="6">
        <f>(cumulative!F1606-cumulative!F1605)/10</f>
        <v>85926.269700000063</v>
      </c>
      <c r="G1606">
        <f t="shared" si="50"/>
        <v>88.057210157199208</v>
      </c>
      <c r="H1606">
        <f t="shared" si="51"/>
        <v>0.84665354674415605</v>
      </c>
    </row>
    <row r="1607" spans="1:8" x14ac:dyDescent="0.25">
      <c r="A1607" s="1">
        <v>43446</v>
      </c>
      <c r="B1607" s="6">
        <f>cumulative!B1607-cumulative!B1606</f>
        <v>982925.08500000089</v>
      </c>
      <c r="C1607" s="6">
        <f>(cumulative!C1607-cumulative!C1606)/10</f>
        <v>14175.98600000001</v>
      </c>
      <c r="D1607" s="6">
        <f>(cumulative!D1607-cumulative!D1606)/10</f>
        <v>76453.436000000031</v>
      </c>
      <c r="E1607" s="6">
        <f>(cumulative!E1607-cumulative!E1606)/10</f>
        <v>808.59431999999947</v>
      </c>
      <c r="F1607" s="6">
        <f>(cumulative!F1607-cumulative!F1606)/10</f>
        <v>91438.016319999937</v>
      </c>
      <c r="G1607">
        <f t="shared" si="50"/>
        <v>93.026434786736417</v>
      </c>
      <c r="H1607">
        <f t="shared" si="51"/>
        <v>0.83612308180921924</v>
      </c>
    </row>
    <row r="1608" spans="1:8" x14ac:dyDescent="0.25">
      <c r="A1608" s="1">
        <v>43447</v>
      </c>
      <c r="B1608" s="6">
        <f>cumulative!B1608-cumulative!B1607</f>
        <v>1015568.3599999994</v>
      </c>
      <c r="C1608" s="6">
        <f>(cumulative!C1608-cumulative!C1607)/10</f>
        <v>13703.773999999999</v>
      </c>
      <c r="D1608" s="6">
        <f>(cumulative!D1608-cumulative!D1607)/10</f>
        <v>80548.783999999985</v>
      </c>
      <c r="E1608" s="6">
        <f>(cumulative!E1608-cumulative!E1607)/10</f>
        <v>867.82116999999926</v>
      </c>
      <c r="F1608" s="6">
        <f>(cumulative!F1608-cumulative!F1607)/10</f>
        <v>95120.37917</v>
      </c>
      <c r="G1608">
        <f t="shared" si="50"/>
        <v>93.662212133115347</v>
      </c>
      <c r="H1608">
        <f t="shared" si="51"/>
        <v>0.84680890365294348</v>
      </c>
    </row>
    <row r="1609" spans="1:8" x14ac:dyDescent="0.25">
      <c r="A1609" s="1">
        <v>43448</v>
      </c>
      <c r="B1609" s="6">
        <f>cumulative!B1609-cumulative!B1608</f>
        <v>1039221.2050000001</v>
      </c>
      <c r="C1609" s="6">
        <f>(cumulative!C1609-cumulative!C1608)/10</f>
        <v>14066.284999999985</v>
      </c>
      <c r="D1609" s="6">
        <f>(cumulative!D1609-cumulative!D1608)/10</f>
        <v>85245.665000000037</v>
      </c>
      <c r="E1609" s="6">
        <f>(cumulative!E1609-cumulative!E1608)/10</f>
        <v>553.97320000000184</v>
      </c>
      <c r="F1609" s="6">
        <f>(cumulative!F1609-cumulative!F1608)/10</f>
        <v>99865.923200000077</v>
      </c>
      <c r="G1609">
        <f t="shared" si="50"/>
        <v>96.096887476425266</v>
      </c>
      <c r="H1609">
        <f t="shared" si="51"/>
        <v>0.8536011310813173</v>
      </c>
    </row>
    <row r="1610" spans="1:8" x14ac:dyDescent="0.25">
      <c r="A1610" s="1">
        <v>43449</v>
      </c>
      <c r="B1610" s="6">
        <f>cumulative!B1610-cumulative!B1609</f>
        <v>1062258.2999999989</v>
      </c>
      <c r="C1610" s="6">
        <f>(cumulative!C1610-cumulative!C1609)/10</f>
        <v>15354.685000000009</v>
      </c>
      <c r="D1610" s="6">
        <f>(cumulative!D1610-cumulative!D1609)/10</f>
        <v>85769.618999999948</v>
      </c>
      <c r="E1610" s="6">
        <f>(cumulative!E1610-cumulative!E1609)/10</f>
        <v>1258.4342999999978</v>
      </c>
      <c r="F1610" s="6">
        <f>(cumulative!F1610-cumulative!F1609)/10</f>
        <v>102382.73829999994</v>
      </c>
      <c r="G1610">
        <f t="shared" si="50"/>
        <v>96.38214952050744</v>
      </c>
      <c r="H1610">
        <f t="shared" si="51"/>
        <v>0.83773515364161732</v>
      </c>
    </row>
    <row r="1611" spans="1:8" x14ac:dyDescent="0.25">
      <c r="A1611" s="1">
        <v>43450</v>
      </c>
      <c r="B1611" s="6">
        <f>cumulative!B1611-cumulative!B1610</f>
        <v>1070794.5550000016</v>
      </c>
      <c r="C1611" s="6">
        <f>(cumulative!C1611-cumulative!C1610)/10</f>
        <v>16420.2</v>
      </c>
      <c r="D1611" s="6">
        <f>(cumulative!D1611-cumulative!D1610)/10</f>
        <v>89782.687999999893</v>
      </c>
      <c r="E1611" s="6">
        <f>(cumulative!E1611-cumulative!E1610)/10</f>
        <v>1620.3620999999998</v>
      </c>
      <c r="F1611" s="6">
        <f>(cumulative!F1611-cumulative!F1610)/10</f>
        <v>107823.25010000002</v>
      </c>
      <c r="G1611">
        <f t="shared" si="50"/>
        <v>100.69461933339758</v>
      </c>
      <c r="H1611">
        <f t="shared" si="51"/>
        <v>0.83268393335140134</v>
      </c>
    </row>
    <row r="1612" spans="1:8" x14ac:dyDescent="0.25">
      <c r="A1612" s="1">
        <v>43451</v>
      </c>
      <c r="B1612" s="6">
        <f>cumulative!B1612-cumulative!B1611</f>
        <v>1066125.0549999997</v>
      </c>
      <c r="C1612" s="6">
        <f>(cumulative!C1612-cumulative!C1611)/10</f>
        <v>16096.769999999995</v>
      </c>
      <c r="D1612" s="6">
        <f>(cumulative!D1612-cumulative!D1611)/10</f>
        <v>87936.641000000018</v>
      </c>
      <c r="E1612" s="6">
        <f>(cumulative!E1612-cumulative!E1611)/10</f>
        <v>1323.3669999999997</v>
      </c>
      <c r="F1612" s="6">
        <f>(cumulative!F1612-cumulative!F1611)/10</f>
        <v>105356.77799999993</v>
      </c>
      <c r="G1612">
        <f t="shared" si="50"/>
        <v>98.822157406290358</v>
      </c>
      <c r="H1612">
        <f t="shared" si="51"/>
        <v>0.83465575418413107</v>
      </c>
    </row>
    <row r="1613" spans="1:8" x14ac:dyDescent="0.25">
      <c r="A1613" s="1">
        <v>43452</v>
      </c>
      <c r="B1613" s="6">
        <f>cumulative!B1613-cumulative!B1612</f>
        <v>1060425.8199999984</v>
      </c>
      <c r="C1613" s="6">
        <f>(cumulative!C1613-cumulative!C1612)/10</f>
        <v>16420.285000000011</v>
      </c>
      <c r="D1613" s="6">
        <f>(cumulative!D1613-cumulative!D1612)/10</f>
        <v>88251.975000000006</v>
      </c>
      <c r="E1613" s="6">
        <f>(cumulative!E1613-cumulative!E1612)/10</f>
        <v>1540.7716000000014</v>
      </c>
      <c r="F1613" s="6">
        <f>(cumulative!F1613-cumulative!F1612)/10</f>
        <v>106213.03159999996</v>
      </c>
      <c r="G1613">
        <f t="shared" si="50"/>
        <v>100.16073693867631</v>
      </c>
      <c r="H1613">
        <f t="shared" si="51"/>
        <v>0.83089592369755916</v>
      </c>
    </row>
    <row r="1614" spans="1:8" x14ac:dyDescent="0.25">
      <c r="A1614" s="1">
        <v>43453</v>
      </c>
      <c r="B1614" s="6">
        <f>cumulative!B1614-cumulative!B1613</f>
        <v>1106964.0700000003</v>
      </c>
      <c r="C1614" s="6">
        <f>(cumulative!C1614-cumulative!C1613)/10</f>
        <v>16974.844999999994</v>
      </c>
      <c r="D1614" s="6">
        <f>(cumulative!D1614-cumulative!D1613)/10</f>
        <v>90118.280000000072</v>
      </c>
      <c r="E1614" s="6">
        <f>(cumulative!E1614-cumulative!E1613)/10</f>
        <v>1493.1176999999996</v>
      </c>
      <c r="F1614" s="6">
        <f>(cumulative!F1614-cumulative!F1613)/10</f>
        <v>108586.24269999992</v>
      </c>
      <c r="G1614">
        <f t="shared" si="50"/>
        <v>98.093737315249882</v>
      </c>
      <c r="H1614">
        <f t="shared" si="51"/>
        <v>0.82992354979053107</v>
      </c>
    </row>
    <row r="1615" spans="1:8" x14ac:dyDescent="0.25">
      <c r="A1615" s="1">
        <v>43454</v>
      </c>
      <c r="B1615" s="6">
        <f>cumulative!B1615-cumulative!B1614</f>
        <v>1123802.7400000021</v>
      </c>
      <c r="C1615" s="6">
        <f>(cumulative!C1615-cumulative!C1614)/10</f>
        <v>18282.875</v>
      </c>
      <c r="D1615" s="6">
        <f>(cumulative!D1615-cumulative!D1614)/10</f>
        <v>89450.047000000064</v>
      </c>
      <c r="E1615" s="6">
        <f>(cumulative!E1615-cumulative!E1614)/10</f>
        <v>1719.5888999999995</v>
      </c>
      <c r="F1615" s="6">
        <f>(cumulative!F1615-cumulative!F1614)/10</f>
        <v>109452.5109000003</v>
      </c>
      <c r="G1615">
        <f t="shared" si="50"/>
        <v>97.394771345725758</v>
      </c>
      <c r="H1615">
        <f t="shared" si="51"/>
        <v>0.8172498398115764</v>
      </c>
    </row>
    <row r="1616" spans="1:8" x14ac:dyDescent="0.25">
      <c r="A1616" s="1">
        <v>43455</v>
      </c>
      <c r="B1616" s="6">
        <f>cumulative!B1616-cumulative!B1615</f>
        <v>1158062.1950000003</v>
      </c>
      <c r="C1616" s="6">
        <f>(cumulative!C1616-cumulative!C1615)/10</f>
        <v>19480.325000000001</v>
      </c>
      <c r="D1616" s="6">
        <f>(cumulative!D1616-cumulative!D1615)/10</f>
        <v>92414.052999999927</v>
      </c>
      <c r="E1616" s="6">
        <f>(cumulative!E1616-cumulative!E1615)/10</f>
        <v>1880.888499999998</v>
      </c>
      <c r="F1616" s="6">
        <f>(cumulative!F1616-cumulative!F1615)/10</f>
        <v>113775.26649999991</v>
      </c>
      <c r="G1616">
        <f t="shared" si="50"/>
        <v>98.246248769048094</v>
      </c>
      <c r="H1616">
        <f t="shared" si="51"/>
        <v>0.81225081551445977</v>
      </c>
    </row>
    <row r="1617" spans="1:8" x14ac:dyDescent="0.25">
      <c r="A1617" s="1">
        <v>43456</v>
      </c>
      <c r="B1617" s="6">
        <f>cumulative!B1617-cumulative!B1616</f>
        <v>1157596.5749999993</v>
      </c>
      <c r="C1617" s="6">
        <f>(cumulative!C1617-cumulative!C1616)/10</f>
        <v>19625.089999999989</v>
      </c>
      <c r="D1617" s="6">
        <f>(cumulative!D1617-cumulative!D1616)/10</f>
        <v>95215.769000000131</v>
      </c>
      <c r="E1617" s="6">
        <f>(cumulative!E1617-cumulative!E1616)/10</f>
        <v>1327.9101000000023</v>
      </c>
      <c r="F1617" s="6">
        <f>(cumulative!F1617-cumulative!F1616)/10</f>
        <v>116168.76909999996</v>
      </c>
      <c r="G1617">
        <f t="shared" si="50"/>
        <v>100.35341466002527</v>
      </c>
      <c r="H1617">
        <f t="shared" si="51"/>
        <v>0.81963310567607761</v>
      </c>
    </row>
    <row r="1618" spans="1:8" x14ac:dyDescent="0.25">
      <c r="A1618" s="1">
        <v>43457</v>
      </c>
      <c r="B1618" s="6">
        <f>cumulative!B1618-cumulative!B1617</f>
        <v>1153843.2300000004</v>
      </c>
      <c r="C1618" s="6">
        <f>(cumulative!C1618-cumulative!C1617)/10</f>
        <v>22197.530000000028</v>
      </c>
      <c r="D1618" s="6">
        <f>(cumulative!D1618-cumulative!D1617)/10</f>
        <v>94211.635000000155</v>
      </c>
      <c r="E1618" s="6">
        <f>(cumulative!E1618-cumulative!E1617)/10</f>
        <v>1697.7650999999983</v>
      </c>
      <c r="F1618" s="6">
        <f>(cumulative!F1618-cumulative!F1617)/10</f>
        <v>118106.93009999991</v>
      </c>
      <c r="G1618">
        <f t="shared" si="50"/>
        <v>102.35959879922324</v>
      </c>
      <c r="H1618">
        <f t="shared" si="51"/>
        <v>0.79768083820510904</v>
      </c>
    </row>
    <row r="1619" spans="1:8" x14ac:dyDescent="0.25">
      <c r="A1619" s="1">
        <v>43458</v>
      </c>
      <c r="B1619" s="6">
        <f>cumulative!B1619-cumulative!B1618</f>
        <v>1168551.9749999978</v>
      </c>
      <c r="C1619" s="6">
        <f>(cumulative!C1619-cumulative!C1618)/10</f>
        <v>22307.989999999991</v>
      </c>
      <c r="D1619" s="6">
        <f>(cumulative!D1619-cumulative!D1618)/10</f>
        <v>94029.934999999779</v>
      </c>
      <c r="E1619" s="6">
        <f>(cumulative!E1619-cumulative!E1618)/10</f>
        <v>1697.0193000000029</v>
      </c>
      <c r="F1619" s="6">
        <f>(cumulative!F1619-cumulative!F1618)/10</f>
        <v>118034.9443</v>
      </c>
      <c r="G1619">
        <f t="shared" si="50"/>
        <v>101.00958008307694</v>
      </c>
      <c r="H1619">
        <f t="shared" si="51"/>
        <v>0.79662794401809855</v>
      </c>
    </row>
    <row r="1620" spans="1:8" x14ac:dyDescent="0.25">
      <c r="A1620" s="1">
        <v>43459</v>
      </c>
      <c r="B1620" s="6">
        <f>cumulative!B1620-cumulative!B1619</f>
        <v>1180647.8350000009</v>
      </c>
      <c r="C1620" s="6">
        <f>(cumulative!C1620-cumulative!C1619)/10</f>
        <v>23855.444999999971</v>
      </c>
      <c r="D1620" s="6">
        <f>(cumulative!D1620-cumulative!D1619)/10</f>
        <v>92744.870999999723</v>
      </c>
      <c r="E1620" s="6">
        <f>(cumulative!E1620-cumulative!E1619)/10</f>
        <v>1619.8162999999972</v>
      </c>
      <c r="F1620" s="6">
        <f>(cumulative!F1620-cumulative!F1619)/10</f>
        <v>118220.1322999999</v>
      </c>
      <c r="G1620">
        <f t="shared" si="50"/>
        <v>100.13157928672253</v>
      </c>
      <c r="H1620">
        <f t="shared" si="51"/>
        <v>0.78450995778491284</v>
      </c>
    </row>
    <row r="1621" spans="1:8" x14ac:dyDescent="0.25">
      <c r="A1621" s="1">
        <v>43460</v>
      </c>
      <c r="B1621" s="6">
        <f>cumulative!B1621-cumulative!B1620</f>
        <v>1152203.1649999991</v>
      </c>
      <c r="C1621" s="6">
        <f>(cumulative!C1621-cumulative!C1620)/10</f>
        <v>25770.900000000045</v>
      </c>
      <c r="D1621" s="6">
        <f>(cumulative!D1621-cumulative!D1620)/10</f>
        <v>92842.98600000031</v>
      </c>
      <c r="E1621" s="6">
        <f>(cumulative!E1621-cumulative!E1620)/10</f>
        <v>1600.4977000000013</v>
      </c>
      <c r="F1621" s="6">
        <f>(cumulative!F1621-cumulative!F1620)/10</f>
        <v>120214.38370000012</v>
      </c>
      <c r="G1621">
        <f t="shared" si="50"/>
        <v>104.33436337592443</v>
      </c>
      <c r="H1621">
        <f t="shared" si="51"/>
        <v>0.77231179117212589</v>
      </c>
    </row>
    <row r="1622" spans="1:8" x14ac:dyDescent="0.25">
      <c r="A1622" s="1">
        <v>43461</v>
      </c>
      <c r="B1622" s="6">
        <f>cumulative!B1622-cumulative!B1621</f>
        <v>1167470.4100000001</v>
      </c>
      <c r="C1622" s="6">
        <f>(cumulative!C1622-cumulative!C1621)/10</f>
        <v>24057.924999999999</v>
      </c>
      <c r="D1622" s="6">
        <f>(cumulative!D1622-cumulative!D1621)/10</f>
        <v>92087.621999999887</v>
      </c>
      <c r="E1622" s="6">
        <f>(cumulative!E1622-cumulative!E1621)/10</f>
        <v>1853.9606000000028</v>
      </c>
      <c r="F1622" s="6">
        <f>(cumulative!F1622-cumulative!F1621)/10</f>
        <v>117999.50760000013</v>
      </c>
      <c r="G1622">
        <f t="shared" si="50"/>
        <v>101.07280372099548</v>
      </c>
      <c r="H1622">
        <f t="shared" si="51"/>
        <v>0.78040683281630729</v>
      </c>
    </row>
    <row r="1623" spans="1:8" x14ac:dyDescent="0.25">
      <c r="A1623" s="1">
        <v>43462</v>
      </c>
      <c r="B1623" s="6">
        <f>cumulative!B1623-cumulative!B1622</f>
        <v>954833.25</v>
      </c>
      <c r="C1623" s="6">
        <f>(cumulative!C1623-cumulative!C1622)/10</f>
        <v>24004.660000000011</v>
      </c>
      <c r="D1623" s="6">
        <f>(cumulative!D1623-cumulative!D1622)/10</f>
        <v>90501.120999999723</v>
      </c>
      <c r="E1623" s="6">
        <f>(cumulative!E1623-cumulative!E1622)/10</f>
        <v>1511.7810999999988</v>
      </c>
      <c r="F1623" s="6">
        <f>(cumulative!F1623-cumulative!F1622)/10</f>
        <v>116017.56209999994</v>
      </c>
      <c r="G1623">
        <f t="shared" si="50"/>
        <v>121.50557398372955</v>
      </c>
      <c r="H1623">
        <f t="shared" si="51"/>
        <v>0.78006397791735504</v>
      </c>
    </row>
    <row r="1624" spans="1:8" x14ac:dyDescent="0.25">
      <c r="A1624" s="1">
        <v>43463</v>
      </c>
      <c r="B1624" s="6">
        <f>cumulative!B1624-cumulative!B1623</f>
        <v>408300.46499999985</v>
      </c>
      <c r="C1624" s="6">
        <f>(cumulative!C1624-cumulative!C1623)/10</f>
        <v>19439.654999999981</v>
      </c>
      <c r="D1624" s="6">
        <f>(cumulative!D1624-cumulative!D1623)/10</f>
        <v>56754.312000000107</v>
      </c>
      <c r="E1624" s="6">
        <f>(cumulative!E1624-cumulative!E1623)/10</f>
        <v>731.67229999999984</v>
      </c>
      <c r="F1624" s="6">
        <f>(cumulative!F1624-cumulative!F1623)/10</f>
        <v>76925.639299999923</v>
      </c>
      <c r="G1624">
        <f t="shared" si="50"/>
        <v>188.40448614233136</v>
      </c>
      <c r="H1624">
        <f t="shared" si="51"/>
        <v>0.7377814798349055</v>
      </c>
    </row>
    <row r="1625" spans="1:8" x14ac:dyDescent="0.25">
      <c r="A1625" s="1">
        <v>43464</v>
      </c>
      <c r="B1625" s="6">
        <f>cumulative!B1625-cumulative!B1624</f>
        <v>143419.29500000179</v>
      </c>
      <c r="C1625" s="6">
        <f>(cumulative!C1625-cumulative!C1624)/10</f>
        <v>17569.5</v>
      </c>
      <c r="D1625" s="6">
        <f>(cumulative!D1625-cumulative!D1624)/10</f>
        <v>18533.523000000416</v>
      </c>
      <c r="E1625" s="6">
        <f>(cumulative!E1625-cumulative!E1624)/10</f>
        <v>458.75769999999903</v>
      </c>
      <c r="F1625" s="6">
        <f>(cumulative!F1625-cumulative!F1624)/10</f>
        <v>36561.780700000003</v>
      </c>
      <c r="G1625">
        <f t="shared" si="50"/>
        <v>254.92930152807924</v>
      </c>
      <c r="H1625">
        <f t="shared" si="51"/>
        <v>0.50690974687675472</v>
      </c>
    </row>
    <row r="1626" spans="1:8" x14ac:dyDescent="0.25">
      <c r="A1626" s="1">
        <v>43465</v>
      </c>
      <c r="B1626" s="6">
        <f>cumulative!B1626-cumulative!B1625</f>
        <v>48736.029999997467</v>
      </c>
      <c r="C1626" s="6">
        <f>(cumulative!C1626-cumulative!C1625)/10</f>
        <v>14683.275</v>
      </c>
      <c r="D1626" s="6">
        <f>(cumulative!D1626-cumulative!D1625)/10</f>
        <v>975.21699999980626</v>
      </c>
      <c r="E1626" s="6">
        <f>(cumulative!E1626-cumulative!E1625)/10</f>
        <v>642.00830000000428</v>
      </c>
      <c r="F1626" s="6">
        <f>(cumulative!F1626-cumulative!F1625)/10</f>
        <v>16300.500299999863</v>
      </c>
      <c r="G1626">
        <f t="shared" si="50"/>
        <v>334.46508260932848</v>
      </c>
      <c r="H1626">
        <f t="shared" si="51"/>
        <v>5.982742750538856E-2</v>
      </c>
    </row>
    <row r="1627" spans="1:8" x14ac:dyDescent="0.25">
      <c r="A1627" s="1">
        <v>43466</v>
      </c>
      <c r="B1627" s="6">
        <f>cumulative!B1627-cumulative!B1626</f>
        <v>32560.330000001937</v>
      </c>
      <c r="C1627" s="6">
        <f>(cumulative!C1627-cumulative!C1626)/10</f>
        <v>12366.779999999981</v>
      </c>
      <c r="D1627" s="6">
        <f>(cumulative!D1627-cumulative!D1626)/10</f>
        <v>-7294.5739999998359</v>
      </c>
      <c r="E1627" s="6">
        <f>(cumulative!E1627-cumulative!E1626)/10</f>
        <v>338.40299999999695</v>
      </c>
      <c r="F1627" s="6">
        <f>(cumulative!F1627-cumulative!F1626)/10</f>
        <v>5410.6089999999849</v>
      </c>
      <c r="G1627">
        <f t="shared" si="50"/>
        <v>166.17181091222551</v>
      </c>
      <c r="H1627">
        <f t="shared" si="51"/>
        <v>-1.3481983266578412</v>
      </c>
    </row>
    <row r="1628" spans="1:8" x14ac:dyDescent="0.25">
      <c r="A1628" s="1">
        <v>43467</v>
      </c>
      <c r="B1628" s="6">
        <f>cumulative!B1628-cumulative!B1627</f>
        <v>248271.73000000045</v>
      </c>
      <c r="C1628" s="6">
        <f>(cumulative!C1628-cumulative!C1627)/10</f>
        <v>13762.25</v>
      </c>
      <c r="D1628" s="6">
        <f>(cumulative!D1628-cumulative!D1627)/10</f>
        <v>-6013.5210000004618</v>
      </c>
      <c r="E1628" s="6">
        <f>(cumulative!E1628-cumulative!E1627)/10</f>
        <v>516.86056000000099</v>
      </c>
      <c r="F1628" s="6">
        <f>(cumulative!F1628-cumulative!F1627)/10</f>
        <v>8265.5895600002259</v>
      </c>
      <c r="G1628">
        <f t="shared" si="50"/>
        <v>33.292512039128304</v>
      </c>
      <c r="H1628">
        <f t="shared" si="51"/>
        <v>-0.72753685098299237</v>
      </c>
    </row>
    <row r="1629" spans="1:8" x14ac:dyDescent="0.25">
      <c r="A1629" s="1">
        <v>43468</v>
      </c>
      <c r="B1629" s="6">
        <f>cumulative!B1629-cumulative!B1628</f>
        <v>845210.84499999881</v>
      </c>
      <c r="C1629" s="6">
        <f>(cumulative!C1629-cumulative!C1628)/10</f>
        <v>16350.35</v>
      </c>
      <c r="D1629" s="6">
        <f>(cumulative!D1629-cumulative!D1628)/10</f>
        <v>25448.460000000148</v>
      </c>
      <c r="E1629" s="6">
        <f>(cumulative!E1629-cumulative!E1628)/10</f>
        <v>844.08863999999596</v>
      </c>
      <c r="F1629" s="6">
        <f>(cumulative!F1629-cumulative!F1628)/10</f>
        <v>42642.898640000072</v>
      </c>
      <c r="G1629">
        <f t="shared" si="50"/>
        <v>50.452379891079289</v>
      </c>
      <c r="H1629">
        <f t="shared" si="51"/>
        <v>0.59678072578604857</v>
      </c>
    </row>
    <row r="1630" spans="1:8" x14ac:dyDescent="0.25">
      <c r="A1630" s="1">
        <v>43469</v>
      </c>
      <c r="B1630" s="6">
        <f>cumulative!B1630-cumulative!B1629</f>
        <v>1182288.5949999988</v>
      </c>
      <c r="C1630" s="6">
        <f>(cumulative!C1630-cumulative!C1629)/10</f>
        <v>21630.95499999998</v>
      </c>
      <c r="D1630" s="6">
        <f>(cumulative!D1630-cumulative!D1629)/10</f>
        <v>70162.082000000402</v>
      </c>
      <c r="E1630" s="6">
        <f>(cumulative!E1630-cumulative!E1629)/10</f>
        <v>1657.8412999999941</v>
      </c>
      <c r="F1630" s="6">
        <f>(cumulative!F1630-cumulative!F1629)/10</f>
        <v>93450.878299999604</v>
      </c>
      <c r="G1630">
        <f t="shared" si="50"/>
        <v>79.042357927845615</v>
      </c>
      <c r="H1630">
        <f t="shared" si="51"/>
        <v>0.75079103884677667</v>
      </c>
    </row>
    <row r="1631" spans="1:8" x14ac:dyDescent="0.25">
      <c r="A1631" s="1">
        <v>43470</v>
      </c>
      <c r="B1631" s="6">
        <f>cumulative!B1631-cumulative!B1630</f>
        <v>1232028.5050000027</v>
      </c>
      <c r="C1631" s="6">
        <f>(cumulative!C1631-cumulative!C1630)/10</f>
        <v>25870.845000000019</v>
      </c>
      <c r="D1631" s="6">
        <f>(cumulative!D1631-cumulative!D1630)/10</f>
        <v>92980.827999999368</v>
      </c>
      <c r="E1631" s="6">
        <f>(cumulative!E1631-cumulative!E1630)/10</f>
        <v>3121.8975000000091</v>
      </c>
      <c r="F1631" s="6">
        <f>(cumulative!F1631-cumulative!F1630)/10</f>
        <v>121973.57050000019</v>
      </c>
      <c r="G1631">
        <f t="shared" si="50"/>
        <v>99.002230877766848</v>
      </c>
      <c r="H1631">
        <f t="shared" si="51"/>
        <v>0.76230307614057446</v>
      </c>
    </row>
    <row r="1632" spans="1:8" x14ac:dyDescent="0.25">
      <c r="A1632" s="1">
        <v>43471</v>
      </c>
      <c r="B1632" s="6">
        <f>cumulative!B1632-cumulative!B1631</f>
        <v>1270697.6399999969</v>
      </c>
      <c r="C1632" s="6">
        <f>(cumulative!C1632-cumulative!C1631)/10</f>
        <v>29023.770000000019</v>
      </c>
      <c r="D1632" s="6">
        <f>(cumulative!D1632-cumulative!D1631)/10</f>
        <v>100615.60000000037</v>
      </c>
      <c r="E1632" s="6">
        <f>(cumulative!E1632-cumulative!E1631)/10</f>
        <v>4357.2495199999948</v>
      </c>
      <c r="F1632" s="6">
        <f>(cumulative!F1632-cumulative!F1631)/10</f>
        <v>133996.61952000036</v>
      </c>
      <c r="G1632">
        <f t="shared" si="50"/>
        <v>105.45122246390628</v>
      </c>
      <c r="H1632">
        <f t="shared" si="51"/>
        <v>0.75088162940545278</v>
      </c>
    </row>
    <row r="1633" spans="1:8" x14ac:dyDescent="0.25">
      <c r="A1633" s="1">
        <v>43472</v>
      </c>
      <c r="B1633" s="6">
        <f>cumulative!B1633-cumulative!B1632</f>
        <v>1271043.0450000018</v>
      </c>
      <c r="C1633" s="6">
        <f>(cumulative!C1633-cumulative!C1632)/10</f>
        <v>27306.334999999963</v>
      </c>
      <c r="D1633" s="6">
        <f>(cumulative!D1633-cumulative!D1632)/10</f>
        <v>102522.20199999996</v>
      </c>
      <c r="E1633" s="6">
        <f>(cumulative!E1633-cumulative!E1632)/10</f>
        <v>4623.7574000000022</v>
      </c>
      <c r="F1633" s="6">
        <f>(cumulative!F1633-cumulative!F1632)/10</f>
        <v>134452.29439999946</v>
      </c>
      <c r="G1633">
        <f t="shared" si="50"/>
        <v>105.78107085271787</v>
      </c>
      <c r="H1633">
        <f t="shared" si="51"/>
        <v>0.7625173111214707</v>
      </c>
    </row>
    <row r="1634" spans="1:8" x14ac:dyDescent="0.25">
      <c r="A1634" s="1">
        <v>43473</v>
      </c>
      <c r="B1634" s="6">
        <f>cumulative!B1634-cumulative!B1633</f>
        <v>1262118.4549999982</v>
      </c>
      <c r="C1634" s="6">
        <f>(cumulative!C1634-cumulative!C1633)/10</f>
        <v>27951.359999999964</v>
      </c>
      <c r="D1634" s="6">
        <f>(cumulative!D1634-cumulative!D1633)/10</f>
        <v>104119.18999999986</v>
      </c>
      <c r="E1634" s="6">
        <f>(cumulative!E1634-cumulative!E1633)/10</f>
        <v>3877.5171700000005</v>
      </c>
      <c r="F1634" s="6">
        <f>(cumulative!F1634-cumulative!F1633)/10</f>
        <v>135948.06717000008</v>
      </c>
      <c r="G1634">
        <f t="shared" si="50"/>
        <v>107.71419008368773</v>
      </c>
      <c r="H1634">
        <f t="shared" si="51"/>
        <v>0.76587473560621566</v>
      </c>
    </row>
    <row r="1635" spans="1:8" x14ac:dyDescent="0.25">
      <c r="A1635" s="1">
        <v>43474</v>
      </c>
      <c r="B1635" s="6">
        <f>cumulative!B1635-cumulative!B1634</f>
        <v>1252187.9250000045</v>
      </c>
      <c r="C1635" s="6">
        <f>(cumulative!C1635-cumulative!C1634)/10</f>
        <v>30612.150000000092</v>
      </c>
      <c r="D1635" s="6">
        <f>(cumulative!D1635-cumulative!D1634)/10</f>
        <v>103020.09400000013</v>
      </c>
      <c r="E1635" s="6">
        <f>(cumulative!E1635-cumulative!E1634)/10</f>
        <v>2175.4600199999927</v>
      </c>
      <c r="F1635" s="6">
        <f>(cumulative!F1635-cumulative!F1634)/10</f>
        <v>135807.70402000024</v>
      </c>
      <c r="G1635">
        <f t="shared" si="50"/>
        <v>108.45632776725567</v>
      </c>
      <c r="H1635">
        <f t="shared" si="51"/>
        <v>0.75857326904538847</v>
      </c>
    </row>
    <row r="1636" spans="1:8" x14ac:dyDescent="0.25">
      <c r="A1636" s="1">
        <v>43475</v>
      </c>
      <c r="B1636" s="6">
        <f>cumulative!B1636-cumulative!B1635</f>
        <v>1257018.5399999991</v>
      </c>
      <c r="C1636" s="6">
        <f>(cumulative!C1636-cumulative!C1635)/10</f>
        <v>30689.32999999998</v>
      </c>
      <c r="D1636" s="6">
        <f>(cumulative!D1636-cumulative!D1635)/10</f>
        <v>103746.52899999991</v>
      </c>
      <c r="E1636" s="6">
        <f>(cumulative!E1636-cumulative!E1635)/10</f>
        <v>1425.9905000000144</v>
      </c>
      <c r="F1636" s="6">
        <f>(cumulative!F1636-cumulative!F1635)/10</f>
        <v>135861.84949999972</v>
      </c>
      <c r="G1636">
        <f t="shared" si="50"/>
        <v>108.08261388093753</v>
      </c>
      <c r="H1636">
        <f t="shared" si="51"/>
        <v>0.76361781752426472</v>
      </c>
    </row>
    <row r="1637" spans="1:8" x14ac:dyDescent="0.25">
      <c r="A1637" s="1">
        <v>43476</v>
      </c>
      <c r="B1637" s="6">
        <f>cumulative!B1637-cumulative!B1636</f>
        <v>1267407.4750000015</v>
      </c>
      <c r="C1637" s="6">
        <f>(cumulative!C1637-cumulative!C1636)/10</f>
        <v>32173.775000000001</v>
      </c>
      <c r="D1637" s="6">
        <f>(cumulative!D1637-cumulative!D1636)/10</f>
        <v>104978.77699999996</v>
      </c>
      <c r="E1637" s="6">
        <f>(cumulative!E1637-cumulative!E1636)/10</f>
        <v>1639.5830999999889</v>
      </c>
      <c r="F1637" s="6">
        <f>(cumulative!F1637-cumulative!F1636)/10</f>
        <v>138792.13510000036</v>
      </c>
      <c r="G1637">
        <f t="shared" si="50"/>
        <v>109.50869222228643</v>
      </c>
      <c r="H1637">
        <f t="shared" si="51"/>
        <v>0.75637410523559045</v>
      </c>
    </row>
    <row r="1638" spans="1:8" x14ac:dyDescent="0.25">
      <c r="A1638" s="1">
        <v>43477</v>
      </c>
      <c r="B1638" s="6">
        <f>cumulative!B1638-cumulative!B1637</f>
        <v>1252654.4099999964</v>
      </c>
      <c r="C1638" s="6">
        <f>(cumulative!C1638-cumulative!C1637)/10</f>
        <v>32037.084999999963</v>
      </c>
      <c r="D1638" s="6">
        <f>(cumulative!D1638-cumulative!D1637)/10</f>
        <v>102764.68000000008</v>
      </c>
      <c r="E1638" s="6">
        <f>(cumulative!E1638-cumulative!E1637)/10</f>
        <v>1572.4315000000061</v>
      </c>
      <c r="F1638" s="6">
        <f>(cumulative!F1638-cumulative!F1637)/10</f>
        <v>136374.19649999961</v>
      </c>
      <c r="G1638">
        <f t="shared" si="50"/>
        <v>108.86817258720224</v>
      </c>
      <c r="H1638">
        <f t="shared" si="51"/>
        <v>0.75354929772217116</v>
      </c>
    </row>
    <row r="1639" spans="1:8" x14ac:dyDescent="0.25">
      <c r="A1639" s="1">
        <v>43478</v>
      </c>
      <c r="B1639" s="6">
        <f>cumulative!B1639-cumulative!B1638</f>
        <v>1233009.7449999973</v>
      </c>
      <c r="C1639" s="6">
        <f>(cumulative!C1639-cumulative!C1638)/10</f>
        <v>32444.724999999999</v>
      </c>
      <c r="D1639" s="6">
        <f>(cumulative!D1639-cumulative!D1638)/10</f>
        <v>102100.68100000024</v>
      </c>
      <c r="E1639" s="6">
        <f>(cumulative!E1639-cumulative!E1638)/10</f>
        <v>1707.6185000000055</v>
      </c>
      <c r="F1639" s="6">
        <f>(cumulative!F1639-cumulative!F1638)/10</f>
        <v>136253.02449999974</v>
      </c>
      <c r="G1639">
        <f t="shared" si="50"/>
        <v>110.50441819500789</v>
      </c>
      <c r="H1639">
        <f t="shared" si="51"/>
        <v>0.74934616222042427</v>
      </c>
    </row>
    <row r="1640" spans="1:8" x14ac:dyDescent="0.25">
      <c r="A1640" s="1">
        <v>43479</v>
      </c>
      <c r="B1640" s="6">
        <f>cumulative!B1640-cumulative!B1639</f>
        <v>1244169.7450000048</v>
      </c>
      <c r="C1640" s="6">
        <f>(cumulative!C1640-cumulative!C1639)/10</f>
        <v>31571.484999999964</v>
      </c>
      <c r="D1640" s="6">
        <f>(cumulative!D1640-cumulative!D1639)/10</f>
        <v>105212.36899999976</v>
      </c>
      <c r="E1640" s="6">
        <f>(cumulative!E1640-cumulative!E1639)/10</f>
        <v>1741.7081499999972</v>
      </c>
      <c r="F1640" s="6">
        <f>(cumulative!F1640-cumulative!F1639)/10</f>
        <v>138525.56215000077</v>
      </c>
      <c r="G1640">
        <f t="shared" si="50"/>
        <v>111.33976107898384</v>
      </c>
      <c r="H1640">
        <f t="shared" si="51"/>
        <v>0.75951591437017085</v>
      </c>
    </row>
    <row r="1641" spans="1:8" x14ac:dyDescent="0.25">
      <c r="A1641" s="1">
        <v>43480</v>
      </c>
      <c r="B1641" s="6">
        <f>cumulative!B1641-cumulative!B1640</f>
        <v>1254387.0099999979</v>
      </c>
      <c r="C1641" s="6">
        <f>(cumulative!C1641-cumulative!C1640)/10</f>
        <v>30380.660000000149</v>
      </c>
      <c r="D1641" s="6">
        <f>(cumulative!D1641-cumulative!D1640)/10</f>
        <v>107022.92899999992</v>
      </c>
      <c r="E1641" s="6">
        <f>(cumulative!E1641-cumulative!E1640)/10</f>
        <v>1240.5235299999943</v>
      </c>
      <c r="F1641" s="6">
        <f>(cumulative!F1641-cumulative!F1640)/10</f>
        <v>138644.11252999975</v>
      </c>
      <c r="G1641">
        <f t="shared" si="50"/>
        <v>110.52738223907468</v>
      </c>
      <c r="H1641">
        <f t="shared" si="51"/>
        <v>0.77192552245478396</v>
      </c>
    </row>
    <row r="1642" spans="1:8" x14ac:dyDescent="0.25">
      <c r="A1642" s="1">
        <v>43481</v>
      </c>
      <c r="B1642" s="6">
        <f>cumulative!B1642-cumulative!B1641</f>
        <v>1236208.6850000024</v>
      </c>
      <c r="C1642" s="6">
        <f>(cumulative!C1642-cumulative!C1641)/10</f>
        <v>30254.084999999963</v>
      </c>
      <c r="D1642" s="6">
        <f>(cumulative!D1642-cumulative!D1641)/10</f>
        <v>107379.0210000001</v>
      </c>
      <c r="E1642" s="6">
        <f>(cumulative!E1642-cumulative!E1641)/10</f>
        <v>1181.9824000000021</v>
      </c>
      <c r="F1642" s="6">
        <f>(cumulative!F1642-cumulative!F1641)/10</f>
        <v>138815.0883999996</v>
      </c>
      <c r="G1642">
        <f t="shared" si="50"/>
        <v>112.29098297428587</v>
      </c>
      <c r="H1642">
        <f t="shared" si="51"/>
        <v>0.77353998212776709</v>
      </c>
    </row>
    <row r="1643" spans="1:8" x14ac:dyDescent="0.25">
      <c r="A1643" s="1">
        <v>43482</v>
      </c>
      <c r="B1643" s="6">
        <f>cumulative!B1643-cumulative!B1642</f>
        <v>1234488.4349999949</v>
      </c>
      <c r="C1643" s="6">
        <f>(cumulative!C1643-cumulative!C1642)/10</f>
        <v>29920.834999999963</v>
      </c>
      <c r="D1643" s="6">
        <f>(cumulative!D1643-cumulative!D1642)/10</f>
        <v>104369.54600000009</v>
      </c>
      <c r="E1643" s="6">
        <f>(cumulative!E1643-cumulative!E1642)/10</f>
        <v>1624.0579000000027</v>
      </c>
      <c r="F1643" s="6">
        <f>(cumulative!F1643-cumulative!F1642)/10</f>
        <v>135914.43890000059</v>
      </c>
      <c r="G1643">
        <f t="shared" si="50"/>
        <v>110.09778224451424</v>
      </c>
      <c r="H1643">
        <f t="shared" si="51"/>
        <v>0.76790624193203094</v>
      </c>
    </row>
    <row r="1644" spans="1:8" x14ac:dyDescent="0.25">
      <c r="A1644" s="1">
        <v>43483</v>
      </c>
      <c r="B1644" s="6">
        <f>cumulative!B1644-cumulative!B1643</f>
        <v>1151138.6650000066</v>
      </c>
      <c r="C1644" s="6">
        <f>(cumulative!C1644-cumulative!C1643)/10</f>
        <v>30611.840000000037</v>
      </c>
      <c r="D1644" s="6">
        <f>(cumulative!D1644-cumulative!D1643)/10</f>
        <v>101290.47700000033</v>
      </c>
      <c r="E1644" s="6">
        <f>(cumulative!E1644-cumulative!E1643)/10</f>
        <v>1549.7312899999902</v>
      </c>
      <c r="F1644" s="6">
        <f>(cumulative!F1644-cumulative!F1643)/10</f>
        <v>133452.04829000012</v>
      </c>
      <c r="G1644">
        <f t="shared" si="50"/>
        <v>115.93047158223928</v>
      </c>
      <c r="H1644">
        <f t="shared" si="51"/>
        <v>0.75900279012495508</v>
      </c>
    </row>
    <row r="1645" spans="1:8" x14ac:dyDescent="0.25">
      <c r="A1645" s="1">
        <v>43484</v>
      </c>
      <c r="B1645" s="6">
        <f>cumulative!B1645-cumulative!B1644</f>
        <v>1203057.7049999982</v>
      </c>
      <c r="C1645" s="6">
        <f>(cumulative!C1645-cumulative!C1644)/10</f>
        <v>29018.690000000039</v>
      </c>
      <c r="D1645" s="6">
        <f>(cumulative!D1645-cumulative!D1644)/10</f>
        <v>100102.56199999973</v>
      </c>
      <c r="E1645" s="6">
        <f>(cumulative!E1645-cumulative!E1644)/10</f>
        <v>1548.8437200000044</v>
      </c>
      <c r="F1645" s="6">
        <f>(cumulative!F1645-cumulative!F1644)/10</f>
        <v>130670.09572000057</v>
      </c>
      <c r="G1645">
        <f t="shared" si="50"/>
        <v>108.61498594533398</v>
      </c>
      <c r="H1645">
        <f t="shared" si="51"/>
        <v>0.76607093190242359</v>
      </c>
    </row>
    <row r="1646" spans="1:8" x14ac:dyDescent="0.25">
      <c r="A1646" s="1">
        <v>43485</v>
      </c>
      <c r="B1646" s="6">
        <f>cumulative!B1646-cumulative!B1645</f>
        <v>1213363.8200000003</v>
      </c>
      <c r="C1646" s="6">
        <f>(cumulative!C1646-cumulative!C1645)/10</f>
        <v>31078.325000000001</v>
      </c>
      <c r="D1646" s="6">
        <f>(cumulative!D1646-cumulative!D1645)/10</f>
        <v>101314.39299999997</v>
      </c>
      <c r="E1646" s="6">
        <f>(cumulative!E1646-cumulative!E1645)/10</f>
        <v>1792.6808700000051</v>
      </c>
      <c r="F1646" s="6">
        <f>(cumulative!F1646-cumulative!F1645)/10</f>
        <v>134185.39886999875</v>
      </c>
      <c r="G1646">
        <f t="shared" si="50"/>
        <v>110.58958299086149</v>
      </c>
      <c r="H1646">
        <f t="shared" si="51"/>
        <v>0.75503291604890033</v>
      </c>
    </row>
    <row r="1647" spans="1:8" x14ac:dyDescent="0.25">
      <c r="A1647" s="1">
        <v>43486</v>
      </c>
      <c r="B1647" s="6">
        <f>cumulative!B1647-cumulative!B1646</f>
        <v>1213500.3350000009</v>
      </c>
      <c r="C1647" s="6">
        <f>(cumulative!C1647-cumulative!C1646)/10</f>
        <v>30677.525000000001</v>
      </c>
      <c r="D1647" s="6">
        <f>(cumulative!D1647-cumulative!D1646)/10</f>
        <v>103419.07099999934</v>
      </c>
      <c r="E1647" s="6">
        <f>(cumulative!E1647-cumulative!E1646)/10</f>
        <v>2216.4858000000008</v>
      </c>
      <c r="F1647" s="6">
        <f>(cumulative!F1647-cumulative!F1646)/10</f>
        <v>136313.08180000036</v>
      </c>
      <c r="G1647">
        <f t="shared" si="50"/>
        <v>112.33048551239195</v>
      </c>
      <c r="H1647">
        <f t="shared" si="51"/>
        <v>0.75868779162176547</v>
      </c>
    </row>
    <row r="1648" spans="1:8" x14ac:dyDescent="0.25">
      <c r="A1648" s="1">
        <v>43487</v>
      </c>
      <c r="B1648" s="6">
        <f>cumulative!B1648-cumulative!B1647</f>
        <v>1181336.0299999937</v>
      </c>
      <c r="C1648" s="6">
        <f>(cumulative!C1648-cumulative!C1647)/10</f>
        <v>29966.464999999851</v>
      </c>
      <c r="D1648" s="6">
        <f>(cumulative!D1648-cumulative!D1647)/10</f>
        <v>99456.130000000441</v>
      </c>
      <c r="E1648" s="6">
        <f>(cumulative!E1648-cumulative!E1647)/10</f>
        <v>2139.5739500000027</v>
      </c>
      <c r="F1648" s="6">
        <f>(cumulative!F1648-cumulative!F1647)/10</f>
        <v>131562.16894999967</v>
      </c>
      <c r="G1648">
        <f t="shared" si="50"/>
        <v>111.36727028464574</v>
      </c>
      <c r="H1648">
        <f t="shared" si="51"/>
        <v>0.75596298536092721</v>
      </c>
    </row>
    <row r="1649" spans="1:8" x14ac:dyDescent="0.25">
      <c r="A1649" s="1">
        <v>43488</v>
      </c>
      <c r="B1649" s="6">
        <f>cumulative!B1649-cumulative!B1648</f>
        <v>1229018.9150000066</v>
      </c>
      <c r="C1649" s="6">
        <f>(cumulative!C1649-cumulative!C1648)/10</f>
        <v>28143.555000000073</v>
      </c>
      <c r="D1649" s="6">
        <f>(cumulative!D1649-cumulative!D1648)/10</f>
        <v>110489.95399999991</v>
      </c>
      <c r="E1649" s="6">
        <f>(cumulative!E1649-cumulative!E1648)/10</f>
        <v>1968.7378499999875</v>
      </c>
      <c r="F1649" s="6">
        <f>(cumulative!F1649-cumulative!F1648)/10</f>
        <v>140602.24685000032</v>
      </c>
      <c r="G1649">
        <f t="shared" si="50"/>
        <v>114.4020202894921</v>
      </c>
      <c r="H1649">
        <f t="shared" si="51"/>
        <v>0.7858334875535431</v>
      </c>
    </row>
    <row r="1650" spans="1:8" x14ac:dyDescent="0.25">
      <c r="A1650" s="1">
        <v>43489</v>
      </c>
      <c r="B1650" s="6">
        <f>cumulative!B1650-cumulative!B1649</f>
        <v>1195897.7650000006</v>
      </c>
      <c r="C1650" s="6">
        <f>(cumulative!C1650-cumulative!C1649)/10</f>
        <v>27645.15</v>
      </c>
      <c r="D1650" s="6">
        <f>(cumulative!D1650-cumulative!D1649)/10</f>
        <v>107783.81000000014</v>
      </c>
      <c r="E1650" s="6">
        <f>(cumulative!E1650-cumulative!E1649)/10</f>
        <v>1717.7129000000073</v>
      </c>
      <c r="F1650" s="6">
        <f>(cumulative!F1650-cumulative!F1649)/10</f>
        <v>137146.67290000021</v>
      </c>
      <c r="G1650">
        <f t="shared" si="50"/>
        <v>114.68093420176277</v>
      </c>
      <c r="H1650">
        <f t="shared" si="51"/>
        <v>0.78590174825888892</v>
      </c>
    </row>
    <row r="1651" spans="1:8" x14ac:dyDescent="0.25">
      <c r="A1651" s="1">
        <v>43490</v>
      </c>
      <c r="B1651" s="6">
        <f>cumulative!B1651-cumulative!B1650</f>
        <v>1199613.6999999955</v>
      </c>
      <c r="C1651" s="6">
        <f>(cumulative!C1651-cumulative!C1650)/10</f>
        <v>28243.45</v>
      </c>
      <c r="D1651" s="6">
        <f>(cumulative!D1651-cumulative!D1650)/10</f>
        <v>105049.70799999982</v>
      </c>
      <c r="E1651" s="6">
        <f>(cumulative!E1651-cumulative!E1650)/10</f>
        <v>1623.1420199999934</v>
      </c>
      <c r="F1651" s="6">
        <f>(cumulative!F1651-cumulative!F1650)/10</f>
        <v>134916.30001999959</v>
      </c>
      <c r="G1651">
        <f t="shared" si="50"/>
        <v>112.46645484292159</v>
      </c>
      <c r="H1651">
        <f t="shared" si="51"/>
        <v>0.7786287348854628</v>
      </c>
    </row>
    <row r="1652" spans="1:8" x14ac:dyDescent="0.25">
      <c r="A1652" s="1">
        <v>43491</v>
      </c>
      <c r="B1652" s="6">
        <f>cumulative!B1652-cumulative!B1651</f>
        <v>1228375.1300000027</v>
      </c>
      <c r="C1652" s="6">
        <f>(cumulative!C1652-cumulative!C1651)/10</f>
        <v>29990.730000000076</v>
      </c>
      <c r="D1652" s="6">
        <f>(cumulative!D1652-cumulative!D1651)/10</f>
        <v>106786.05100000053</v>
      </c>
      <c r="E1652" s="6">
        <f>(cumulative!E1652-cumulative!E1651)/10</f>
        <v>1894.237180000008</v>
      </c>
      <c r="F1652" s="6">
        <f>(cumulative!F1652-cumulative!F1651)/10</f>
        <v>138671.01818000077</v>
      </c>
      <c r="G1652">
        <f t="shared" si="50"/>
        <v>112.88979627908982</v>
      </c>
      <c r="H1652">
        <f t="shared" si="51"/>
        <v>0.77006754837112235</v>
      </c>
    </row>
    <row r="1653" spans="1:8" x14ac:dyDescent="0.25">
      <c r="A1653" s="1">
        <v>43492</v>
      </c>
      <c r="B1653" s="6">
        <f>cumulative!B1653-cumulative!B1652</f>
        <v>1251331.5700000003</v>
      </c>
      <c r="C1653" s="6">
        <f>(cumulative!C1653-cumulative!C1652)/10</f>
        <v>30863.789999999852</v>
      </c>
      <c r="D1653" s="6">
        <f>(cumulative!D1653-cumulative!D1652)/10</f>
        <v>109732.1849999994</v>
      </c>
      <c r="E1653" s="6">
        <f>(cumulative!E1653-cumulative!E1652)/10</f>
        <v>1893.3856199999923</v>
      </c>
      <c r="F1653" s="6">
        <f>(cumulative!F1653-cumulative!F1652)/10</f>
        <v>142489.36061999947</v>
      </c>
      <c r="G1653">
        <f t="shared" si="50"/>
        <v>113.87018759544237</v>
      </c>
      <c r="H1653">
        <f t="shared" si="51"/>
        <v>0.77010791909327758</v>
      </c>
    </row>
    <row r="1654" spans="1:8" x14ac:dyDescent="0.25">
      <c r="A1654" s="1">
        <v>43493</v>
      </c>
      <c r="B1654" s="6">
        <f>cumulative!B1654-cumulative!B1653</f>
        <v>1201082.9549999982</v>
      </c>
      <c r="C1654" s="6">
        <f>(cumulative!C1654-cumulative!C1653)/10</f>
        <v>30278.6</v>
      </c>
      <c r="D1654" s="6">
        <f>(cumulative!D1654-cumulative!D1653)/10</f>
        <v>109709.27700000032</v>
      </c>
      <c r="E1654" s="6">
        <f>(cumulative!E1654-cumulative!E1653)/10</f>
        <v>1676.6698000000092</v>
      </c>
      <c r="F1654" s="6">
        <f>(cumulative!F1654-cumulative!F1653)/10</f>
        <v>141664.54680000021</v>
      </c>
      <c r="G1654">
        <f t="shared" si="50"/>
        <v>117.94734594331199</v>
      </c>
      <c r="H1654">
        <f t="shared" si="51"/>
        <v>0.77443001427086877</v>
      </c>
    </row>
    <row r="1655" spans="1:8" x14ac:dyDescent="0.25">
      <c r="A1655" s="1">
        <v>43494</v>
      </c>
      <c r="B1655" s="6">
        <f>cumulative!B1655-cumulative!B1654</f>
        <v>1151226.299999997</v>
      </c>
      <c r="C1655" s="6">
        <f>(cumulative!C1655-cumulative!C1654)/10</f>
        <v>30473.855000000076</v>
      </c>
      <c r="D1655" s="6">
        <f>(cumulative!D1655-cumulative!D1654)/10</f>
        <v>105108.97400000021</v>
      </c>
      <c r="E1655" s="6">
        <f>(cumulative!E1655-cumulative!E1654)/10</f>
        <v>1392.383600000001</v>
      </c>
      <c r="F1655" s="6">
        <f>(cumulative!F1655-cumulative!F1654)/10</f>
        <v>136975.2126000002</v>
      </c>
      <c r="G1655">
        <f t="shared" si="50"/>
        <v>118.98200432008942</v>
      </c>
      <c r="H1655">
        <f t="shared" si="51"/>
        <v>0.76735762628047965</v>
      </c>
    </row>
    <row r="1656" spans="1:8" x14ac:dyDescent="0.25">
      <c r="A1656" s="1">
        <v>43495</v>
      </c>
      <c r="B1656" s="6">
        <f>cumulative!B1656-cumulative!B1655</f>
        <v>1150518.1799999997</v>
      </c>
      <c r="C1656" s="6">
        <f>(cumulative!C1656-cumulative!C1655)/10</f>
        <v>28641.200000000001</v>
      </c>
      <c r="D1656" s="6">
        <f>(cumulative!D1656-cumulative!D1655)/10</f>
        <v>103455.29199999943</v>
      </c>
      <c r="E1656" s="6">
        <f>(cumulative!E1656-cumulative!E1655)/10</f>
        <v>1353.3899799999897</v>
      </c>
      <c r="F1656" s="6">
        <f>(cumulative!F1656-cumulative!F1655)/10</f>
        <v>133449.88197999969</v>
      </c>
      <c r="G1656">
        <f t="shared" si="50"/>
        <v>115.99111104876215</v>
      </c>
      <c r="H1656">
        <f t="shared" si="51"/>
        <v>0.7752370437877526</v>
      </c>
    </row>
    <row r="1657" spans="1:8" x14ac:dyDescent="0.25">
      <c r="A1657" s="1">
        <v>43496</v>
      </c>
      <c r="B1657" s="6">
        <f>cumulative!B1657-cumulative!B1656</f>
        <v>1154338.3850000054</v>
      </c>
      <c r="C1657" s="6">
        <f>(cumulative!C1657-cumulative!C1656)/10</f>
        <v>28085.200000000001</v>
      </c>
      <c r="D1657" s="6">
        <f>(cumulative!D1657-cumulative!D1656)/10</f>
        <v>107455.73000000119</v>
      </c>
      <c r="E1657" s="6">
        <f>(cumulative!E1657-cumulative!E1656)/10</f>
        <v>1245.8874000000069</v>
      </c>
      <c r="F1657" s="6">
        <f>(cumulative!F1657-cumulative!F1656)/10</f>
        <v>136786.81739999951</v>
      </c>
      <c r="G1657">
        <f t="shared" si="50"/>
        <v>118.49802378355361</v>
      </c>
      <c r="H1657">
        <f t="shared" si="51"/>
        <v>0.78557080311162775</v>
      </c>
    </row>
    <row r="1658" spans="1:8" x14ac:dyDescent="0.25">
      <c r="A1658" s="1">
        <v>43497</v>
      </c>
      <c r="B1658" s="6">
        <f>cumulative!B1658-cumulative!B1657</f>
        <v>1164146</v>
      </c>
      <c r="C1658" s="6">
        <f>(cumulative!C1658-cumulative!C1657)/10</f>
        <v>27984.215000000037</v>
      </c>
      <c r="D1658" s="6">
        <f>(cumulative!D1658-cumulative!D1657)/10</f>
        <v>104032.57799999937</v>
      </c>
      <c r="E1658" s="6">
        <f>(cumulative!E1658-cumulative!E1657)/10</f>
        <v>1566.5399600000005</v>
      </c>
      <c r="F1658" s="6">
        <f>(cumulative!F1658-cumulative!F1657)/10</f>
        <v>133583.33295999988</v>
      </c>
      <c r="G1658">
        <f t="shared" si="50"/>
        <v>114.74792075907995</v>
      </c>
      <c r="H1658">
        <f t="shared" si="51"/>
        <v>0.77878411696128902</v>
      </c>
    </row>
    <row r="1659" spans="1:8" x14ac:dyDescent="0.25">
      <c r="A1659" s="1">
        <v>43498</v>
      </c>
      <c r="B1659" s="6">
        <f>cumulative!B1659-cumulative!B1658</f>
        <v>1189601.1550000012</v>
      </c>
      <c r="C1659" s="6">
        <f>(cumulative!C1659-cumulative!C1658)/10</f>
        <v>28869.234999999964</v>
      </c>
      <c r="D1659" s="6">
        <f>(cumulative!D1659-cumulative!D1658)/10</f>
        <v>107488.70300000013</v>
      </c>
      <c r="E1659" s="6">
        <f>(cumulative!E1659-cumulative!E1658)/10</f>
        <v>1698.98875999999</v>
      </c>
      <c r="F1659" s="6">
        <f>(cumulative!F1659-cumulative!F1658)/10</f>
        <v>138056.92676</v>
      </c>
      <c r="G1659">
        <f t="shared" si="50"/>
        <v>116.0531209807037</v>
      </c>
      <c r="H1659">
        <f t="shared" si="51"/>
        <v>0.77858246972902645</v>
      </c>
    </row>
    <row r="1660" spans="1:8" x14ac:dyDescent="0.25">
      <c r="A1660" s="1">
        <v>43499</v>
      </c>
      <c r="B1660" s="6">
        <f>cumulative!B1660-cumulative!B1659</f>
        <v>1097137.224999994</v>
      </c>
      <c r="C1660" s="6">
        <f>(cumulative!C1660-cumulative!C1659)/10</f>
        <v>26903.794999999925</v>
      </c>
      <c r="D1660" s="6">
        <f>(cumulative!D1660-cumulative!D1659)/10</f>
        <v>105601.10599999949</v>
      </c>
      <c r="E1660" s="6">
        <f>(cumulative!E1660-cumulative!E1659)/10</f>
        <v>1534.1376700000255</v>
      </c>
      <c r="F1660" s="6">
        <f>(cumulative!F1660-cumulative!F1659)/10</f>
        <v>134039.03867000045</v>
      </c>
      <c r="G1660">
        <f t="shared" si="50"/>
        <v>122.17162595134914</v>
      </c>
      <c r="H1660">
        <f t="shared" si="51"/>
        <v>0.78783843160786782</v>
      </c>
    </row>
    <row r="1661" spans="1:8" x14ac:dyDescent="0.25">
      <c r="A1661" s="1">
        <v>43500</v>
      </c>
      <c r="B1661" s="6">
        <f>cumulative!B1661-cumulative!B1660</f>
        <v>983818</v>
      </c>
      <c r="C1661" s="6">
        <f>(cumulative!C1661-cumulative!C1660)/10</f>
        <v>25399.8</v>
      </c>
      <c r="D1661" s="6">
        <f>(cumulative!D1661-cumulative!D1660)/10</f>
        <v>98445.648000000423</v>
      </c>
      <c r="E1661" s="6">
        <f>(cumulative!E1661-cumulative!E1660)/10</f>
        <v>1228.63707999998</v>
      </c>
      <c r="F1661" s="6">
        <f>(cumulative!F1661-cumulative!F1660)/10</f>
        <v>125074.08508000076</v>
      </c>
      <c r="G1661">
        <f t="shared" si="50"/>
        <v>127.13132416768219</v>
      </c>
      <c r="H1661">
        <f t="shared" si="51"/>
        <v>0.78709868584712761</v>
      </c>
    </row>
    <row r="1662" spans="1:8" x14ac:dyDescent="0.25">
      <c r="A1662" s="1">
        <v>43501</v>
      </c>
      <c r="B1662" s="6">
        <f>cumulative!B1662-cumulative!B1661</f>
        <v>924649.07999999821</v>
      </c>
      <c r="C1662" s="6">
        <f>(cumulative!C1662-cumulative!C1661)/10</f>
        <v>21527.290000000037</v>
      </c>
      <c r="D1662" s="6">
        <f>(cumulative!D1662-cumulative!D1661)/10</f>
        <v>90028.290999999648</v>
      </c>
      <c r="E1662" s="6">
        <f>(cumulative!E1662-cumulative!E1661)/10</f>
        <v>1310.2556299999937</v>
      </c>
      <c r="F1662" s="6">
        <f>(cumulative!F1662-cumulative!F1661)/10</f>
        <v>112865.83663000018</v>
      </c>
      <c r="G1662">
        <f t="shared" si="50"/>
        <v>122.06342824674675</v>
      </c>
      <c r="H1662">
        <f t="shared" si="51"/>
        <v>0.79765758787694818</v>
      </c>
    </row>
    <row r="1663" spans="1:8" x14ac:dyDescent="0.25">
      <c r="A1663" s="1">
        <v>43502</v>
      </c>
      <c r="B1663" s="6">
        <f>cumulative!B1663-cumulative!B1662</f>
        <v>990068.93000000715</v>
      </c>
      <c r="C1663" s="6">
        <f>(cumulative!C1663-cumulative!C1662)/10</f>
        <v>20459.265000000036</v>
      </c>
      <c r="D1663" s="6">
        <f>(cumulative!D1663-cumulative!D1662)/10</f>
        <v>88623.982000000033</v>
      </c>
      <c r="E1663" s="6">
        <f>(cumulative!E1663-cumulative!E1662)/10</f>
        <v>1553.6325700000161</v>
      </c>
      <c r="F1663" s="6">
        <f>(cumulative!F1663-cumulative!F1662)/10</f>
        <v>110636.87956999839</v>
      </c>
      <c r="G1663">
        <f t="shared" si="50"/>
        <v>111.74664330694388</v>
      </c>
      <c r="H1663">
        <f t="shared" si="51"/>
        <v>0.80103472137361653</v>
      </c>
    </row>
    <row r="1664" spans="1:8" x14ac:dyDescent="0.25">
      <c r="A1664" s="1">
        <v>43503</v>
      </c>
      <c r="B1664" s="6">
        <f>cumulative!B1664-cumulative!B1663</f>
        <v>1097831.5300000012</v>
      </c>
      <c r="C1664" s="6">
        <f>(cumulative!C1664-cumulative!C1663)/10</f>
        <v>20570.609999999964</v>
      </c>
      <c r="D1664" s="6">
        <f>(cumulative!D1664-cumulative!D1663)/10</f>
        <v>95050.680999999488</v>
      </c>
      <c r="E1664" s="6">
        <f>(cumulative!E1664-cumulative!E1663)/10</f>
        <v>1634.9308199999971</v>
      </c>
      <c r="F1664" s="6">
        <f>(cumulative!F1664-cumulative!F1663)/10</f>
        <v>117256.22181999982</v>
      </c>
      <c r="G1664">
        <f t="shared" si="50"/>
        <v>106.80711804660929</v>
      </c>
      <c r="H1664">
        <f t="shared" si="51"/>
        <v>0.81062377351635906</v>
      </c>
    </row>
    <row r="1665" spans="1:8" x14ac:dyDescent="0.25">
      <c r="A1665" s="1">
        <v>43504</v>
      </c>
      <c r="B1665" s="6">
        <f>cumulative!B1665-cumulative!B1664</f>
        <v>1182144.0099999905</v>
      </c>
      <c r="C1665" s="6">
        <f>(cumulative!C1665-cumulative!C1664)/10</f>
        <v>24234.679999999888</v>
      </c>
      <c r="D1665" s="6">
        <f>(cumulative!D1665-cumulative!D1664)/10</f>
        <v>106348.65000000149</v>
      </c>
      <c r="E1665" s="6">
        <f>(cumulative!E1665-cumulative!E1664)/10</f>
        <v>1300.5619499999914</v>
      </c>
      <c r="F1665" s="6">
        <f>(cumulative!F1665-cumulative!F1664)/10</f>
        <v>131883.89195000083</v>
      </c>
      <c r="G1665">
        <f t="shared" si="50"/>
        <v>111.56330433041056</v>
      </c>
      <c r="H1665">
        <f t="shared" si="51"/>
        <v>0.80638088873142955</v>
      </c>
    </row>
    <row r="1666" spans="1:8" x14ac:dyDescent="0.25">
      <c r="A1666" s="1">
        <v>43505</v>
      </c>
      <c r="B1666" s="6">
        <f>cumulative!B1666-cumulative!B1665</f>
        <v>1165557.7199999988</v>
      </c>
      <c r="C1666" s="6">
        <f>(cumulative!C1666-cumulative!C1665)/10</f>
        <v>27928.125</v>
      </c>
      <c r="D1666" s="6">
        <f>(cumulative!D1666-cumulative!D1665)/10</f>
        <v>102292.97199999914</v>
      </c>
      <c r="E1666" s="6">
        <f>(cumulative!E1666-cumulative!E1665)/10</f>
        <v>1490.4699699999996</v>
      </c>
      <c r="F1666" s="6">
        <f>(cumulative!F1666-cumulative!F1665)/10</f>
        <v>131711.56696999967</v>
      </c>
      <c r="G1666">
        <f t="shared" si="50"/>
        <v>113.00304112781288</v>
      </c>
      <c r="H1666">
        <f t="shared" si="51"/>
        <v>0.77664380094497476</v>
      </c>
    </row>
    <row r="1667" spans="1:8" x14ac:dyDescent="0.25">
      <c r="A1667" s="1">
        <v>43506</v>
      </c>
      <c r="B1667" s="6">
        <f>cumulative!B1667-cumulative!B1666</f>
        <v>1217514.6150000095</v>
      </c>
      <c r="C1667" s="6">
        <f>(cumulative!C1667-cumulative!C1666)/10</f>
        <v>28589.4</v>
      </c>
      <c r="D1667" s="6">
        <f>(cumulative!D1667-cumulative!D1666)/10</f>
        <v>108264.93800000027</v>
      </c>
      <c r="E1667" s="6">
        <f>(cumulative!E1667-cumulative!E1666)/10</f>
        <v>1567.5794100000057</v>
      </c>
      <c r="F1667" s="6">
        <f>(cumulative!F1667-cumulative!F1666)/10</f>
        <v>138421.91740999967</v>
      </c>
      <c r="G1667">
        <f t="shared" ref="G1667:G1730" si="52">IFERROR(F1667*1000/B1667,"")</f>
        <v>113.69220188785872</v>
      </c>
      <c r="H1667">
        <f t="shared" ref="H1667:H1730" si="53">IFERROR(D1667/F1667,"")</f>
        <v>0.78213725128025968</v>
      </c>
    </row>
    <row r="1668" spans="1:8" x14ac:dyDescent="0.25">
      <c r="A1668" s="1">
        <v>43507</v>
      </c>
      <c r="B1668" s="6">
        <f>cumulative!B1668-cumulative!B1667</f>
        <v>1218248.875</v>
      </c>
      <c r="C1668" s="6">
        <f>(cumulative!C1668-cumulative!C1667)/10</f>
        <v>29759.255000000074</v>
      </c>
      <c r="D1668" s="6">
        <f>(cumulative!D1668-cumulative!D1667)/10</f>
        <v>111130.52899999917</v>
      </c>
      <c r="E1668" s="6">
        <f>(cumulative!E1668-cumulative!E1667)/10</f>
        <v>1552.1726999999955</v>
      </c>
      <c r="F1668" s="6">
        <f>(cumulative!F1668-cumulative!F1667)/10</f>
        <v>142441.95670000167</v>
      </c>
      <c r="G1668">
        <f t="shared" si="52"/>
        <v>116.92352820765105</v>
      </c>
      <c r="H1668">
        <f t="shared" si="53"/>
        <v>0.78018114588282583</v>
      </c>
    </row>
    <row r="1669" spans="1:8" x14ac:dyDescent="0.25">
      <c r="A1669" s="1">
        <v>43508</v>
      </c>
      <c r="B1669" s="6">
        <f>cumulative!B1669-cumulative!B1668</f>
        <v>1215051.0549999923</v>
      </c>
      <c r="C1669" s="6">
        <f>(cumulative!C1669-cumulative!C1668)/10</f>
        <v>28814.885000000148</v>
      </c>
      <c r="D1669" s="6">
        <f>(cumulative!D1669-cumulative!D1668)/10</f>
        <v>112646.79900000096</v>
      </c>
      <c r="E1669" s="6">
        <f>(cumulative!E1669-cumulative!E1668)/10</f>
        <v>1522.7446500000078</v>
      </c>
      <c r="F1669" s="6">
        <f>(cumulative!F1669-cumulative!F1668)/10</f>
        <v>142984.4286499992</v>
      </c>
      <c r="G1669">
        <f t="shared" si="52"/>
        <v>117.6777124398284</v>
      </c>
      <c r="H1669">
        <f t="shared" si="53"/>
        <v>0.78782563992153698</v>
      </c>
    </row>
    <row r="1670" spans="1:8" x14ac:dyDescent="0.25">
      <c r="A1670" s="1">
        <v>43509</v>
      </c>
      <c r="B1670" s="6">
        <f>cumulative!B1670-cumulative!B1669</f>
        <v>1171173.9950000048</v>
      </c>
      <c r="C1670" s="6">
        <f>(cumulative!C1670-cumulative!C1669)/10</f>
        <v>30578.075000000001</v>
      </c>
      <c r="D1670" s="6">
        <f>(cumulative!D1670-cumulative!D1669)/10</f>
        <v>106663.94799999967</v>
      </c>
      <c r="E1670" s="6">
        <f>(cumulative!E1670-cumulative!E1669)/10</f>
        <v>1713.9383699999889</v>
      </c>
      <c r="F1670" s="6">
        <f>(cumulative!F1670-cumulative!F1669)/10</f>
        <v>138955.96137000024</v>
      </c>
      <c r="G1670">
        <f t="shared" si="52"/>
        <v>118.64672709881991</v>
      </c>
      <c r="H1670">
        <f t="shared" si="53"/>
        <v>0.76760973007832234</v>
      </c>
    </row>
    <row r="1671" spans="1:8" x14ac:dyDescent="0.25">
      <c r="A1671" s="1">
        <v>43510</v>
      </c>
      <c r="B1671" s="6">
        <f>cumulative!B1671-cumulative!B1670</f>
        <v>1149141.424999997</v>
      </c>
      <c r="C1671" s="6">
        <f>(cumulative!C1671-cumulative!C1670)/10</f>
        <v>29783.629999999703</v>
      </c>
      <c r="D1671" s="6">
        <f>(cumulative!D1671-cumulative!D1670)/10</f>
        <v>101465.18999999986</v>
      </c>
      <c r="E1671" s="6">
        <f>(cumulative!E1671-cumulative!E1670)/10</f>
        <v>2035.6324599999934</v>
      </c>
      <c r="F1671" s="6">
        <f>(cumulative!F1671-cumulative!F1670)/10</f>
        <v>133284.45245999991</v>
      </c>
      <c r="G1671">
        <f t="shared" si="52"/>
        <v>115.98611760079946</v>
      </c>
      <c r="H1671">
        <f t="shared" si="53"/>
        <v>0.76126801083907847</v>
      </c>
    </row>
    <row r="1672" spans="1:8" x14ac:dyDescent="0.25">
      <c r="A1672" s="1">
        <v>43511</v>
      </c>
      <c r="B1672" s="6">
        <f>cumulative!B1672-cumulative!B1671</f>
        <v>1182882.275000006</v>
      </c>
      <c r="C1672" s="6">
        <f>(cumulative!C1672-cumulative!C1671)/10</f>
        <v>31061.490000000224</v>
      </c>
      <c r="D1672" s="6">
        <f>(cumulative!D1672-cumulative!D1671)/10</f>
        <v>101068.58100000024</v>
      </c>
      <c r="E1672" s="6">
        <f>(cumulative!E1672-cumulative!E1671)/10</f>
        <v>1902.0067000000272</v>
      </c>
      <c r="F1672" s="6">
        <f>(cumulative!F1672-cumulative!F1671)/10</f>
        <v>134032.07770000101</v>
      </c>
      <c r="G1672">
        <f t="shared" si="52"/>
        <v>113.30973549333162</v>
      </c>
      <c r="H1672">
        <f t="shared" si="53"/>
        <v>0.75406262988937811</v>
      </c>
    </row>
    <row r="1673" spans="1:8" x14ac:dyDescent="0.25">
      <c r="A1673" s="1">
        <v>43512</v>
      </c>
      <c r="B1673" s="6">
        <f>cumulative!B1673-cumulative!B1672</f>
        <v>1252125.299999997</v>
      </c>
      <c r="C1673" s="6">
        <f>(cumulative!C1673-cumulative!C1672)/10</f>
        <v>32112.605000000076</v>
      </c>
      <c r="D1673" s="6">
        <f>(cumulative!D1673-cumulative!D1672)/10</f>
        <v>108445.55300000012</v>
      </c>
      <c r="E1673" s="6">
        <f>(cumulative!E1673-cumulative!E1672)/10</f>
        <v>1967.2417199999793</v>
      </c>
      <c r="F1673" s="6">
        <f>(cumulative!F1673-cumulative!F1672)/10</f>
        <v>142525.39971999824</v>
      </c>
      <c r="G1673">
        <f t="shared" si="52"/>
        <v>113.82678691980634</v>
      </c>
      <c r="H1673">
        <f t="shared" si="53"/>
        <v>0.76088580149958873</v>
      </c>
    </row>
    <row r="1674" spans="1:8" x14ac:dyDescent="0.25">
      <c r="A1674" s="1">
        <v>43513</v>
      </c>
      <c r="B1674" s="6">
        <f>cumulative!B1674-cumulative!B1673</f>
        <v>1203644.3850000054</v>
      </c>
      <c r="C1674" s="6">
        <f>(cumulative!C1674-cumulative!C1673)/10</f>
        <v>31483.719999999925</v>
      </c>
      <c r="D1674" s="6">
        <f>(cumulative!D1674-cumulative!D1673)/10</f>
        <v>104784.3900000006</v>
      </c>
      <c r="E1674" s="6">
        <f>(cumulative!E1674-cumulative!E1673)/10</f>
        <v>1744.1041600000112</v>
      </c>
      <c r="F1674" s="6">
        <f>(cumulative!F1674-cumulative!F1673)/10</f>
        <v>138012.2141599998</v>
      </c>
      <c r="G1674">
        <f t="shared" si="52"/>
        <v>114.66195155307369</v>
      </c>
      <c r="H1674">
        <f t="shared" si="53"/>
        <v>0.75923997479326255</v>
      </c>
    </row>
    <row r="1675" spans="1:8" x14ac:dyDescent="0.25">
      <c r="A1675" s="1">
        <v>43514</v>
      </c>
      <c r="B1675" s="6">
        <f>cumulative!B1675-cumulative!B1674</f>
        <v>1134681.9399999976</v>
      </c>
      <c r="C1675" s="6">
        <f>(cumulative!C1675-cumulative!C1674)/10</f>
        <v>30874.205000000075</v>
      </c>
      <c r="D1675" s="6">
        <f>(cumulative!D1675-cumulative!D1674)/10</f>
        <v>104952.66799999922</v>
      </c>
      <c r="E1675" s="6">
        <f>(cumulative!E1675-cumulative!E1674)/10</f>
        <v>1651.0938399999868</v>
      </c>
      <c r="F1675" s="6">
        <f>(cumulative!F1675-cumulative!F1674)/10</f>
        <v>137477.96684000044</v>
      </c>
      <c r="G1675">
        <f t="shared" si="52"/>
        <v>121.15991450432422</v>
      </c>
      <c r="H1675">
        <f t="shared" si="53"/>
        <v>0.76341446133070323</v>
      </c>
    </row>
    <row r="1676" spans="1:8" x14ac:dyDescent="0.25">
      <c r="A1676" s="1">
        <v>43515</v>
      </c>
      <c r="B1676" s="6">
        <f>cumulative!B1676-cumulative!B1675</f>
        <v>1158288.8900000006</v>
      </c>
      <c r="C1676" s="6">
        <f>(cumulative!C1676-cumulative!C1675)/10</f>
        <v>31297.694999999927</v>
      </c>
      <c r="D1676" s="6">
        <f>(cumulative!D1676-cumulative!D1675)/10</f>
        <v>100741.59600000083</v>
      </c>
      <c r="E1676" s="6">
        <f>(cumulative!E1676-cumulative!E1675)/10</f>
        <v>1858.5605000000214</v>
      </c>
      <c r="F1676" s="6">
        <f>(cumulative!F1676-cumulative!F1675)/10</f>
        <v>133897.85150000005</v>
      </c>
      <c r="G1676">
        <f t="shared" si="52"/>
        <v>115.59970285133269</v>
      </c>
      <c r="H1676">
        <f t="shared" si="53"/>
        <v>0.75237649350931368</v>
      </c>
    </row>
    <row r="1677" spans="1:8" x14ac:dyDescent="0.25">
      <c r="A1677" s="1">
        <v>43516</v>
      </c>
      <c r="B1677" s="6">
        <f>cumulative!B1677-cumulative!B1676</f>
        <v>1192258.8599999994</v>
      </c>
      <c r="C1677" s="6">
        <f>(cumulative!C1677-cumulative!C1676)/10</f>
        <v>30317.68999999985</v>
      </c>
      <c r="D1677" s="6">
        <f>(cumulative!D1677-cumulative!D1676)/10</f>
        <v>103383.18900000006</v>
      </c>
      <c r="E1677" s="6">
        <f>(cumulative!E1677-cumulative!E1676)/10</f>
        <v>1846.989699999988</v>
      </c>
      <c r="F1677" s="6">
        <f>(cumulative!F1677-cumulative!F1676)/10</f>
        <v>135547.86870000063</v>
      </c>
      <c r="G1677">
        <f t="shared" si="52"/>
        <v>113.68996553315671</v>
      </c>
      <c r="H1677">
        <f t="shared" si="53"/>
        <v>0.76270611992292858</v>
      </c>
    </row>
    <row r="1678" spans="1:8" x14ac:dyDescent="0.25">
      <c r="A1678" s="1">
        <v>43517</v>
      </c>
      <c r="B1678" s="6">
        <f>cumulative!B1678-cumulative!B1677</f>
        <v>1182317.7099999934</v>
      </c>
      <c r="C1678" s="6">
        <f>(cumulative!C1678-cumulative!C1677)/10</f>
        <v>30219.535000000149</v>
      </c>
      <c r="D1678" s="6">
        <f>(cumulative!D1678-cumulative!D1677)/10</f>
        <v>105607.95899999887</v>
      </c>
      <c r="E1678" s="6">
        <f>(cumulative!E1678-cumulative!E1677)/10</f>
        <v>2223.4479700000024</v>
      </c>
      <c r="F1678" s="6">
        <f>(cumulative!F1678-cumulative!F1677)/10</f>
        <v>138050.94196999967</v>
      </c>
      <c r="G1678">
        <f t="shared" si="52"/>
        <v>116.76298240512733</v>
      </c>
      <c r="H1678">
        <f t="shared" si="53"/>
        <v>0.76499267221913558</v>
      </c>
    </row>
    <row r="1679" spans="1:8" x14ac:dyDescent="0.25">
      <c r="A1679" s="1">
        <v>43518</v>
      </c>
      <c r="B1679" s="6">
        <f>cumulative!B1679-cumulative!B1678</f>
        <v>1156294.0799999982</v>
      </c>
      <c r="C1679" s="6">
        <f>(cumulative!C1679-cumulative!C1678)/10</f>
        <v>30313.13999999985</v>
      </c>
      <c r="D1679" s="6">
        <f>(cumulative!D1679-cumulative!D1678)/10</f>
        <v>104464.85400000066</v>
      </c>
      <c r="E1679" s="6">
        <f>(cumulative!E1679-cumulative!E1678)/10</f>
        <v>2120.8832799999973</v>
      </c>
      <c r="F1679" s="6">
        <f>(cumulative!F1679-cumulative!F1678)/10</f>
        <v>136898.87727999984</v>
      </c>
      <c r="G1679">
        <f t="shared" si="52"/>
        <v>118.3945154160091</v>
      </c>
      <c r="H1679">
        <f t="shared" si="53"/>
        <v>0.76308042896756756</v>
      </c>
    </row>
    <row r="1680" spans="1:8" x14ac:dyDescent="0.25">
      <c r="A1680" s="1">
        <v>43519</v>
      </c>
      <c r="B1680" s="6">
        <f>cumulative!B1680-cumulative!B1679</f>
        <v>1210901.2850000113</v>
      </c>
      <c r="C1680" s="6">
        <f>(cumulative!C1680-cumulative!C1679)/10</f>
        <v>30116.565000000224</v>
      </c>
      <c r="D1680" s="6">
        <f>(cumulative!D1680-cumulative!D1679)/10</f>
        <v>105013.65600000024</v>
      </c>
      <c r="E1680" s="6">
        <f>(cumulative!E1680-cumulative!E1679)/10</f>
        <v>1936.9189000000013</v>
      </c>
      <c r="F1680" s="6">
        <f>(cumulative!F1680-cumulative!F1679)/10</f>
        <v>137067.13990000039</v>
      </c>
      <c r="G1680">
        <f t="shared" si="52"/>
        <v>113.19431368841855</v>
      </c>
      <c r="H1680">
        <f t="shared" si="53"/>
        <v>0.76614756882367796</v>
      </c>
    </row>
    <row r="1681" spans="1:8" x14ac:dyDescent="0.25">
      <c r="A1681" s="1">
        <v>43520</v>
      </c>
      <c r="B1681" s="6">
        <f>cumulative!B1681-cumulative!B1680</f>
        <v>1150991.799999997</v>
      </c>
      <c r="C1681" s="6">
        <f>(cumulative!C1681-cumulative!C1680)/10</f>
        <v>32847.159999999778</v>
      </c>
      <c r="D1681" s="6">
        <f>(cumulative!D1681-cumulative!D1680)/10</f>
        <v>101519.28799999952</v>
      </c>
      <c r="E1681" s="6">
        <f>(cumulative!E1681-cumulative!E1680)/10</f>
        <v>1823.6472899999935</v>
      </c>
      <c r="F1681" s="6">
        <f>(cumulative!F1681-cumulative!F1680)/10</f>
        <v>136190.09529000073</v>
      </c>
      <c r="G1681">
        <f t="shared" si="52"/>
        <v>118.32412297811426</v>
      </c>
      <c r="H1681">
        <f t="shared" si="53"/>
        <v>0.74542343027094726</v>
      </c>
    </row>
    <row r="1682" spans="1:8" x14ac:dyDescent="0.25">
      <c r="A1682" s="1">
        <v>43521</v>
      </c>
      <c r="B1682" s="6">
        <f>cumulative!B1682-cumulative!B1681</f>
        <v>1174295.8799999952</v>
      </c>
      <c r="C1682" s="6">
        <f>(cumulative!C1682-cumulative!C1681)/10</f>
        <v>30967.544999999925</v>
      </c>
      <c r="D1682" s="6">
        <f>(cumulative!D1682-cumulative!D1681)/10</f>
        <v>102398.75600000024</v>
      </c>
      <c r="E1682" s="6">
        <f>(cumulative!E1682-cumulative!E1681)/10</f>
        <v>1843.0391200000188</v>
      </c>
      <c r="F1682" s="6">
        <f>(cumulative!F1682-cumulative!F1681)/10</f>
        <v>135209.34011999966</v>
      </c>
      <c r="G1682">
        <f t="shared" si="52"/>
        <v>115.14077705867469</v>
      </c>
      <c r="H1682">
        <f t="shared" si="53"/>
        <v>0.75733492900061716</v>
      </c>
    </row>
    <row r="1683" spans="1:8" x14ac:dyDescent="0.25">
      <c r="A1683" s="1">
        <v>43522</v>
      </c>
      <c r="B1683" s="6">
        <f>cumulative!B1683-cumulative!B1682</f>
        <v>1101704.4849999994</v>
      </c>
      <c r="C1683" s="6">
        <f>(cumulative!C1683-cumulative!C1682)/10</f>
        <v>30515.130000000074</v>
      </c>
      <c r="D1683" s="6">
        <f>(cumulative!D1683-cumulative!D1682)/10</f>
        <v>97684.200999999041</v>
      </c>
      <c r="E1683" s="6">
        <f>(cumulative!E1683-cumulative!E1682)/10</f>
        <v>1483.5720099999803</v>
      </c>
      <c r="F1683" s="6">
        <f>(cumulative!F1683-cumulative!F1682)/10</f>
        <v>129682.90301000029</v>
      </c>
      <c r="G1683">
        <f t="shared" si="52"/>
        <v>117.71115101705368</v>
      </c>
      <c r="H1683">
        <f t="shared" si="53"/>
        <v>0.75325427433149217</v>
      </c>
    </row>
    <row r="1684" spans="1:8" x14ac:dyDescent="0.25">
      <c r="A1684" s="1">
        <v>43523</v>
      </c>
      <c r="B1684" s="6">
        <f>cumulative!B1684-cumulative!B1683</f>
        <v>1059728.9150000066</v>
      </c>
      <c r="C1684" s="6">
        <f>(cumulative!C1684-cumulative!C1683)/10</f>
        <v>29496.130000000074</v>
      </c>
      <c r="D1684" s="6">
        <f>(cumulative!D1684-cumulative!D1683)/10</f>
        <v>94332.08900000155</v>
      </c>
      <c r="E1684" s="6">
        <f>(cumulative!E1684-cumulative!E1683)/10</f>
        <v>1699.3904200000222</v>
      </c>
      <c r="F1684" s="6">
        <f>(cumulative!F1684-cumulative!F1683)/10</f>
        <v>125527.60942000002</v>
      </c>
      <c r="G1684">
        <f t="shared" si="52"/>
        <v>118.45256616405455</v>
      </c>
      <c r="H1684">
        <f t="shared" si="53"/>
        <v>0.75148478837335242</v>
      </c>
    </row>
    <row r="1685" spans="1:8" x14ac:dyDescent="0.25">
      <c r="A1685" s="1">
        <v>43524</v>
      </c>
      <c r="B1685" s="6">
        <f>cumulative!B1685-cumulative!B1684</f>
        <v>1109724.7399999946</v>
      </c>
      <c r="C1685" s="6">
        <f>(cumulative!C1685-cumulative!C1684)/10</f>
        <v>30392.519999999924</v>
      </c>
      <c r="D1685" s="6">
        <f>(cumulative!D1685-cumulative!D1684)/10</f>
        <v>94363.631999999285</v>
      </c>
      <c r="E1685" s="6">
        <f>(cumulative!E1685-cumulative!E1684)/10</f>
        <v>1934.3740999999923</v>
      </c>
      <c r="F1685" s="6">
        <f>(cumulative!F1685-cumulative!F1684)/10</f>
        <v>126690.52609999776</v>
      </c>
      <c r="G1685">
        <f t="shared" si="52"/>
        <v>114.16391969417423</v>
      </c>
      <c r="H1685">
        <f t="shared" si="53"/>
        <v>0.74483574190478441</v>
      </c>
    </row>
    <row r="1686" spans="1:8" x14ac:dyDescent="0.25">
      <c r="A1686" s="1">
        <v>43525</v>
      </c>
      <c r="B1686" s="6">
        <f>cumulative!B1686-cumulative!B1685</f>
        <v>1113957.9150000066</v>
      </c>
      <c r="C1686" s="6">
        <f>(cumulative!C1686-cumulative!C1685)/10</f>
        <v>29679.61000000015</v>
      </c>
      <c r="D1686" s="6">
        <f>(cumulative!D1686-cumulative!D1685)/10</f>
        <v>98790.942999999228</v>
      </c>
      <c r="E1686" s="6">
        <f>(cumulative!E1686-cumulative!E1685)/10</f>
        <v>1713.3332599999849</v>
      </c>
      <c r="F1686" s="6">
        <f>(cumulative!F1686-cumulative!F1685)/10</f>
        <v>130183.88625999987</v>
      </c>
      <c r="G1686">
        <f t="shared" si="52"/>
        <v>116.86607232374583</v>
      </c>
      <c r="H1686">
        <f t="shared" si="53"/>
        <v>0.75885692030038598</v>
      </c>
    </row>
    <row r="1687" spans="1:8" x14ac:dyDescent="0.25">
      <c r="A1687" s="1">
        <v>43526</v>
      </c>
      <c r="B1687" s="6">
        <f>cumulative!B1687-cumulative!B1686</f>
        <v>1102344.3849999905</v>
      </c>
      <c r="C1687" s="6">
        <f>(cumulative!C1687-cumulative!C1686)/10</f>
        <v>30019.055000000073</v>
      </c>
      <c r="D1687" s="6">
        <f>(cumulative!D1687-cumulative!D1686)/10</f>
        <v>95617.992000000173</v>
      </c>
      <c r="E1687" s="6">
        <f>(cumulative!E1687-cumulative!E1686)/10</f>
        <v>1864.9161599999993</v>
      </c>
      <c r="F1687" s="6">
        <f>(cumulative!F1687-cumulative!F1686)/10</f>
        <v>127501.96316000074</v>
      </c>
      <c r="G1687">
        <f t="shared" si="52"/>
        <v>115.6643648708764</v>
      </c>
      <c r="H1687">
        <f t="shared" si="53"/>
        <v>0.74993348831821716</v>
      </c>
    </row>
    <row r="1688" spans="1:8" x14ac:dyDescent="0.25">
      <c r="A1688" s="1">
        <v>43527</v>
      </c>
      <c r="B1688" s="6">
        <f>cumulative!B1688-cumulative!B1687</f>
        <v>1149409.150000006</v>
      </c>
      <c r="C1688" s="6">
        <f>(cumulative!C1688-cumulative!C1687)/10</f>
        <v>28988.619999999926</v>
      </c>
      <c r="D1688" s="6">
        <f>(cumulative!D1688-cumulative!D1687)/10</f>
        <v>99706.764000000054</v>
      </c>
      <c r="E1688" s="6">
        <f>(cumulative!E1688-cumulative!E1687)/10</f>
        <v>2086.8815200000072</v>
      </c>
      <c r="F1688" s="6">
        <f>(cumulative!F1688-cumulative!F1687)/10</f>
        <v>130782.26552000045</v>
      </c>
      <c r="G1688">
        <f t="shared" si="52"/>
        <v>113.78216844715372</v>
      </c>
      <c r="H1688">
        <f t="shared" si="53"/>
        <v>0.76238749652759275</v>
      </c>
    </row>
    <row r="1689" spans="1:8" x14ac:dyDescent="0.25">
      <c r="A1689" s="47">
        <v>43528</v>
      </c>
      <c r="B1689" s="6">
        <f>cumulative!B1689-cumulative!B1688</f>
        <v>1126204.4549999982</v>
      </c>
      <c r="C1689" s="6">
        <f>(cumulative!C1689-cumulative!C1688)/10</f>
        <v>26988.734999999775</v>
      </c>
      <c r="D1689" s="6">
        <f>(cumulative!D1689-cumulative!D1688)/10</f>
        <v>102157.10400000066</v>
      </c>
      <c r="E1689" s="6">
        <f>(cumulative!E1689-cumulative!E1688)/10</f>
        <v>1829.0438100000144</v>
      </c>
      <c r="F1689" s="6">
        <f>(cumulative!F1689-cumulative!F1688)/10</f>
        <v>130974.88280999959</v>
      </c>
      <c r="G1689">
        <f t="shared" si="52"/>
        <v>116.29760673429391</v>
      </c>
      <c r="H1689">
        <f t="shared" si="53"/>
        <v>0.77997476927080889</v>
      </c>
    </row>
    <row r="1690" spans="1:8" x14ac:dyDescent="0.25">
      <c r="A1690" s="2">
        <v>43529</v>
      </c>
      <c r="B1690" s="6">
        <f>cumulative!B1690-cumulative!B1689</f>
        <v>1132780.0150000006</v>
      </c>
      <c r="C1690" s="6">
        <f>(cumulative!C1690-cumulative!C1689)/10</f>
        <v>26277.245000000297</v>
      </c>
      <c r="D1690" s="6">
        <f>(cumulative!D1690-cumulative!D1689)/10</f>
        <v>105956.96400000007</v>
      </c>
      <c r="E1690" s="6">
        <f>(cumulative!E1690-cumulative!E1689)/10</f>
        <v>1795.0788499999792</v>
      </c>
      <c r="F1690" s="6">
        <f>(cumulative!F1690-cumulative!F1689)/10</f>
        <v>134029.28784999996</v>
      </c>
      <c r="G1690">
        <f t="shared" si="52"/>
        <v>118.31890223628274</v>
      </c>
      <c r="H1690">
        <f t="shared" si="53"/>
        <v>0.79055082437342139</v>
      </c>
    </row>
    <row r="1691" spans="1:8" x14ac:dyDescent="0.25">
      <c r="A1691" s="1">
        <v>43530</v>
      </c>
      <c r="B1691" s="6">
        <f>cumulative!B1691-cumulative!B1690</f>
        <v>1090028.7900000066</v>
      </c>
      <c r="C1691" s="6">
        <f>(cumulative!C1691-cumulative!C1690)/10</f>
        <v>24933.739999999852</v>
      </c>
      <c r="D1691" s="6">
        <f>(cumulative!D1691-cumulative!D1690)/10</f>
        <v>101485.33499999941</v>
      </c>
      <c r="E1691" s="6">
        <f>(cumulative!E1691-cumulative!E1690)/10</f>
        <v>2177.5275800000177</v>
      </c>
      <c r="F1691" s="6">
        <f>(cumulative!F1691-cumulative!F1690)/10</f>
        <v>128596.60258000046</v>
      </c>
      <c r="G1691">
        <f t="shared" si="52"/>
        <v>117.97541841073729</v>
      </c>
      <c r="H1691">
        <f t="shared" si="53"/>
        <v>0.78917586440018883</v>
      </c>
    </row>
    <row r="1692" spans="1:8" x14ac:dyDescent="0.25">
      <c r="A1692" s="1">
        <v>43531</v>
      </c>
      <c r="B1692" s="6">
        <f>cumulative!B1692-cumulative!B1691</f>
        <v>1054752.724999994</v>
      </c>
      <c r="C1692" s="6">
        <f>(cumulative!C1692-cumulative!C1691)/10</f>
        <v>25611.825000000001</v>
      </c>
      <c r="D1692" s="6">
        <f>(cumulative!D1692-cumulative!D1691)/10</f>
        <v>98269.964999999109</v>
      </c>
      <c r="E1692" s="6">
        <f>(cumulative!E1692-cumulative!E1691)/10</f>
        <v>1486.1190500000025</v>
      </c>
      <c r="F1692" s="6">
        <f>(cumulative!F1692-cumulative!F1691)/10</f>
        <v>125367.90904999823</v>
      </c>
      <c r="G1692">
        <f t="shared" si="52"/>
        <v>118.86000014837499</v>
      </c>
      <c r="H1692">
        <f t="shared" si="53"/>
        <v>0.78385262819377377</v>
      </c>
    </row>
    <row r="1693" spans="1:8" x14ac:dyDescent="0.25">
      <c r="A1693" s="1">
        <v>43532</v>
      </c>
      <c r="B1693" s="6">
        <f>cumulative!B1693-cumulative!B1692</f>
        <v>1072032.1899999976</v>
      </c>
      <c r="C1693" s="6">
        <f>(cumulative!C1693-cumulative!C1692)/10</f>
        <v>25468.105000000076</v>
      </c>
      <c r="D1693" s="6">
        <f>(cumulative!D1693-cumulative!D1692)/10</f>
        <v>99735.166000001132</v>
      </c>
      <c r="E1693" s="6">
        <f>(cumulative!E1693-cumulative!E1692)/10</f>
        <v>1734.0828200000105</v>
      </c>
      <c r="F1693" s="6">
        <f>(cumulative!F1693-cumulative!F1692)/10</f>
        <v>126937.35382000208</v>
      </c>
      <c r="G1693">
        <f t="shared" si="52"/>
        <v>118.40815509467338</v>
      </c>
      <c r="H1693">
        <f t="shared" si="53"/>
        <v>0.78570383735449678</v>
      </c>
    </row>
    <row r="1694" spans="1:8" x14ac:dyDescent="0.25">
      <c r="A1694" s="1">
        <v>43533</v>
      </c>
      <c r="B1694" s="6">
        <f>cumulative!B1694-cumulative!B1693</f>
        <v>1071291.8900000006</v>
      </c>
      <c r="C1694" s="6">
        <f>(cumulative!C1694-cumulative!C1693)/10</f>
        <v>24203.414999999852</v>
      </c>
      <c r="D1694" s="6">
        <f>(cumulative!D1694-cumulative!D1693)/10</f>
        <v>98323.632999999827</v>
      </c>
      <c r="E1694" s="6">
        <f>(cumulative!E1694-cumulative!E1693)/10</f>
        <v>1517.1135899999645</v>
      </c>
      <c r="F1694" s="6">
        <f>(cumulative!F1694-cumulative!F1693)/10</f>
        <v>124044.16158999949</v>
      </c>
      <c r="G1694">
        <f t="shared" si="52"/>
        <v>115.78932198394541</v>
      </c>
      <c r="H1694">
        <f t="shared" si="53"/>
        <v>0.7926502282710155</v>
      </c>
    </row>
    <row r="1695" spans="1:8" x14ac:dyDescent="0.25">
      <c r="A1695" s="1">
        <v>43534</v>
      </c>
      <c r="B1695" s="6">
        <f>cumulative!B1695-cumulative!B1694</f>
        <v>1088587.650000006</v>
      </c>
      <c r="C1695" s="6">
        <f>(cumulative!C1695-cumulative!C1694)/10</f>
        <v>24262.944999999927</v>
      </c>
      <c r="D1695" s="6">
        <f>(cumulative!D1695-cumulative!D1694)/10</f>
        <v>102167.73100000023</v>
      </c>
      <c r="E1695" s="6">
        <f>(cumulative!E1695-cumulative!E1694)/10</f>
        <v>1494.3025699999882</v>
      </c>
      <c r="F1695" s="6">
        <f>(cumulative!F1695-cumulative!F1694)/10</f>
        <v>127924.97857000232</v>
      </c>
      <c r="G1695">
        <f t="shared" si="52"/>
        <v>117.51463336002537</v>
      </c>
      <c r="H1695">
        <f t="shared" si="53"/>
        <v>0.79865349318071321</v>
      </c>
    </row>
    <row r="1696" spans="1:8" x14ac:dyDescent="0.25">
      <c r="A1696" s="1">
        <v>43535</v>
      </c>
      <c r="B1696" s="6">
        <f>cumulative!B1696-cumulative!B1695</f>
        <v>1076327.8389999866</v>
      </c>
      <c r="C1696" s="6">
        <f>(cumulative!C1696-cumulative!C1695)/10</f>
        <v>25801.285000000149</v>
      </c>
      <c r="D1696" s="6">
        <f>(cumulative!D1696-cumulative!D1695)/10</f>
        <v>100282.98100000023</v>
      </c>
      <c r="E1696" s="6">
        <f>(cumulative!E1696-cumulative!E1695)/10</f>
        <v>1192.1508000000147</v>
      </c>
      <c r="F1696" s="6">
        <f>(cumulative!F1696-cumulative!F1695)/10</f>
        <v>127276.41679999977</v>
      </c>
      <c r="G1696">
        <f t="shared" si="52"/>
        <v>118.25060375494139</v>
      </c>
      <c r="H1696">
        <f t="shared" si="53"/>
        <v>0.78791486688051082</v>
      </c>
    </row>
    <row r="1697" spans="1:8" x14ac:dyDescent="0.25">
      <c r="A1697" s="1">
        <v>43536</v>
      </c>
      <c r="B1697" s="6">
        <f>cumulative!B1697-cumulative!B1696</f>
        <v>1066641.7950000018</v>
      </c>
      <c r="C1697" s="6">
        <f>(cumulative!C1697-cumulative!C1696)/10</f>
        <v>24831.830000000075</v>
      </c>
      <c r="D1697" s="6">
        <f>(cumulative!D1697-cumulative!D1696)/10</f>
        <v>103085.88599999846</v>
      </c>
      <c r="E1697" s="6">
        <f>(cumulative!E1697-cumulative!E1696)/10</f>
        <v>1173.175580000016</v>
      </c>
      <c r="F1697" s="6">
        <f>(cumulative!F1697-cumulative!F1696)/10</f>
        <v>129090.89157999754</v>
      </c>
      <c r="G1697">
        <f t="shared" si="52"/>
        <v>121.0255328312888</v>
      </c>
      <c r="H1697">
        <f t="shared" si="53"/>
        <v>0.79855274635016527</v>
      </c>
    </row>
    <row r="1698" spans="1:8" x14ac:dyDescent="0.25">
      <c r="A1698" s="1">
        <v>43537</v>
      </c>
      <c r="B1698" s="6">
        <f>cumulative!B1698-cumulative!B1697</f>
        <v>1038462.6449999958</v>
      </c>
      <c r="C1698" s="6">
        <f>(cumulative!C1698-cumulative!C1697)/10</f>
        <v>27231.174999999999</v>
      </c>
      <c r="D1698" s="6">
        <f>(cumulative!D1698-cumulative!D1697)/10</f>
        <v>97866.87700000107</v>
      </c>
      <c r="E1698" s="6">
        <f>(cumulative!E1698-cumulative!E1697)/10</f>
        <v>1496.9747100000036</v>
      </c>
      <c r="F1698" s="6">
        <f>(cumulative!F1698-cumulative!F1697)/10</f>
        <v>126595.02671000213</v>
      </c>
      <c r="G1698">
        <f t="shared" si="52"/>
        <v>121.9061921192193</v>
      </c>
      <c r="H1698">
        <f t="shared" si="53"/>
        <v>0.7730704715927732</v>
      </c>
    </row>
    <row r="1699" spans="1:8" x14ac:dyDescent="0.25">
      <c r="A1699" s="1">
        <v>43538</v>
      </c>
      <c r="B1699" s="6">
        <f>cumulative!B1699-cumulative!B1698</f>
        <v>984161.41500000656</v>
      </c>
      <c r="C1699" s="6">
        <f>(cumulative!C1699-cumulative!C1698)/10</f>
        <v>27628.094999999925</v>
      </c>
      <c r="D1699" s="6">
        <f>(cumulative!D1699-cumulative!D1698)/10</f>
        <v>93587.857999999818</v>
      </c>
      <c r="E1699" s="6">
        <f>(cumulative!E1699-cumulative!E1698)/10</f>
        <v>1729.5196599999676</v>
      </c>
      <c r="F1699" s="6">
        <f>(cumulative!F1699-cumulative!F1698)/10</f>
        <v>122945.47265999913</v>
      </c>
      <c r="G1699">
        <f t="shared" si="52"/>
        <v>124.92409353398428</v>
      </c>
      <c r="H1699">
        <f t="shared" si="53"/>
        <v>0.76121434954187672</v>
      </c>
    </row>
    <row r="1700" spans="1:8" x14ac:dyDescent="0.25">
      <c r="A1700" s="1">
        <v>43539</v>
      </c>
      <c r="B1700" s="6">
        <f>cumulative!B1700-cumulative!B1699</f>
        <v>1001565.8349999934</v>
      </c>
      <c r="C1700" s="6">
        <f>(cumulative!C1700-cumulative!C1699)/10</f>
        <v>26997.205000000075</v>
      </c>
      <c r="D1700" s="6">
        <f>(cumulative!D1700-cumulative!D1699)/10</f>
        <v>89300.392000000182</v>
      </c>
      <c r="E1700" s="6">
        <f>(cumulative!E1700-cumulative!E1699)/10</f>
        <v>1660.285800000024</v>
      </c>
      <c r="F1700" s="6">
        <f>(cumulative!F1700-cumulative!F1699)/10</f>
        <v>117957.88280000091</v>
      </c>
      <c r="G1700">
        <f t="shared" si="52"/>
        <v>117.77346898020106</v>
      </c>
      <c r="H1700">
        <f t="shared" si="53"/>
        <v>0.75705319458310494</v>
      </c>
    </row>
    <row r="1701" spans="1:8" x14ac:dyDescent="0.25">
      <c r="A1701" s="1">
        <v>43540</v>
      </c>
      <c r="B1701" s="6">
        <f>cumulative!B1701-cumulative!B1700</f>
        <v>976694.49000000954</v>
      </c>
      <c r="C1701" s="6">
        <f>(cumulative!C1701-cumulative!C1700)/10</f>
        <v>27509.025000000001</v>
      </c>
      <c r="D1701" s="6">
        <f>(cumulative!D1701-cumulative!D1700)/10</f>
        <v>87970.950999999041</v>
      </c>
      <c r="E1701" s="6">
        <f>(cumulative!E1701-cumulative!E1700)/10</f>
        <v>1749.9819399999919</v>
      </c>
      <c r="F1701" s="6">
        <f>(cumulative!F1701-cumulative!F1700)/10</f>
        <v>117229.9579399988</v>
      </c>
      <c r="G1701">
        <f t="shared" si="52"/>
        <v>120.02725431572534</v>
      </c>
      <c r="H1701">
        <f t="shared" si="53"/>
        <v>0.75041356787848335</v>
      </c>
    </row>
    <row r="1702" spans="1:8" x14ac:dyDescent="0.25">
      <c r="A1702" s="1">
        <v>43541</v>
      </c>
      <c r="B1702" s="6">
        <f>cumulative!B1702-cumulative!B1701</f>
        <v>984396.74499998987</v>
      </c>
      <c r="C1702" s="6">
        <f>(cumulative!C1702-cumulative!C1701)/10</f>
        <v>27342.130000000074</v>
      </c>
      <c r="D1702" s="6">
        <f>(cumulative!D1702-cumulative!D1701)/10</f>
        <v>86858.202000001067</v>
      </c>
      <c r="E1702" s="6">
        <f>(cumulative!E1702-cumulative!E1701)/10</f>
        <v>2110.8443100000031</v>
      </c>
      <c r="F1702" s="6">
        <f>(cumulative!F1702-cumulative!F1701)/10</f>
        <v>116311.17631000132</v>
      </c>
      <c r="G1702">
        <f t="shared" si="52"/>
        <v>118.15477540003701</v>
      </c>
      <c r="H1702">
        <f t="shared" si="53"/>
        <v>0.74677434065751369</v>
      </c>
    </row>
    <row r="1703" spans="1:8" x14ac:dyDescent="0.25">
      <c r="A1703" s="1">
        <v>43542</v>
      </c>
      <c r="B1703" s="6">
        <f>cumulative!B1703-cumulative!B1702</f>
        <v>949527.10000000894</v>
      </c>
      <c r="C1703" s="6">
        <f>(cumulative!C1703-cumulative!C1702)/10</f>
        <v>26693.65</v>
      </c>
      <c r="D1703" s="6">
        <f>(cumulative!D1703-cumulative!D1702)/10</f>
        <v>87754.231999999291</v>
      </c>
      <c r="E1703" s="6">
        <f>(cumulative!E1703-cumulative!E1702)/10</f>
        <v>2078.6249399999856</v>
      </c>
      <c r="F1703" s="6">
        <f>(cumulative!F1703-cumulative!F1702)/10</f>
        <v>116526.50693999827</v>
      </c>
      <c r="G1703">
        <f t="shared" si="52"/>
        <v>122.72056999741994</v>
      </c>
      <c r="H1703">
        <f t="shared" si="53"/>
        <v>0.75308386310065589</v>
      </c>
    </row>
    <row r="1704" spans="1:8" x14ac:dyDescent="0.25">
      <c r="A1704" s="1">
        <v>43543</v>
      </c>
      <c r="B1704" s="6">
        <f>cumulative!B1704-cumulative!B1703</f>
        <v>944996.5</v>
      </c>
      <c r="C1704" s="6">
        <f>(cumulative!C1704-cumulative!C1703)/10</f>
        <v>25702.36000000015</v>
      </c>
      <c r="D1704" s="6">
        <f>(cumulative!D1704-cumulative!D1703)/10</f>
        <v>84540.812999999529</v>
      </c>
      <c r="E1704" s="6">
        <f>(cumulative!E1704-cumulative!E1703)/10</f>
        <v>2274.3598400000019</v>
      </c>
      <c r="F1704" s="6">
        <f>(cumulative!F1704-cumulative!F1703)/10</f>
        <v>112517.53284000009</v>
      </c>
      <c r="G1704">
        <f t="shared" si="52"/>
        <v>119.0666133049171</v>
      </c>
      <c r="H1704">
        <f t="shared" si="53"/>
        <v>0.75135679628006558</v>
      </c>
    </row>
    <row r="1705" spans="1:8" x14ac:dyDescent="0.25">
      <c r="A1705" s="1">
        <v>43544</v>
      </c>
      <c r="B1705" s="6">
        <f>cumulative!B1705-cumulative!B1704</f>
        <v>927648.87999999523</v>
      </c>
      <c r="C1705" s="6">
        <f>(cumulative!C1705-cumulative!C1704)/10</f>
        <v>26719.3</v>
      </c>
      <c r="D1705" s="6">
        <f>(cumulative!D1705-cumulative!D1704)/10</f>
        <v>80271.128000000113</v>
      </c>
      <c r="E1705" s="6">
        <f>(cumulative!E1705-cumulative!E1704)/10</f>
        <v>2031.4577999999979</v>
      </c>
      <c r="F1705" s="6">
        <f>(cumulative!F1705-cumulative!F1704)/10</f>
        <v>109021.88579999954</v>
      </c>
      <c r="G1705">
        <f t="shared" si="52"/>
        <v>117.52494737017318</v>
      </c>
      <c r="H1705">
        <f t="shared" si="53"/>
        <v>0.73628453049562326</v>
      </c>
    </row>
    <row r="1706" spans="1:8" x14ac:dyDescent="0.25">
      <c r="A1706" s="1">
        <v>43545</v>
      </c>
      <c r="B1706" s="6">
        <f>cumulative!B1706-cumulative!B1705</f>
        <v>877155.29999999702</v>
      </c>
      <c r="C1706" s="6">
        <f>(cumulative!C1706-cumulative!C1705)/10</f>
        <v>26561</v>
      </c>
      <c r="D1706" s="6">
        <f>(cumulative!D1706-cumulative!D1705)/10</f>
        <v>82437.846000000834</v>
      </c>
      <c r="E1706" s="6">
        <f>(cumulative!E1706-cumulative!E1705)/10</f>
        <v>2252.9905000000263</v>
      </c>
      <c r="F1706" s="6">
        <f>(cumulative!F1706-cumulative!F1705)/10</f>
        <v>111251.83649999947</v>
      </c>
      <c r="G1706">
        <f t="shared" si="52"/>
        <v>126.8325420823426</v>
      </c>
      <c r="H1706">
        <f t="shared" si="53"/>
        <v>0.74100211370444413</v>
      </c>
    </row>
    <row r="1707" spans="1:8" x14ac:dyDescent="0.25">
      <c r="A1707" s="1">
        <v>43546</v>
      </c>
      <c r="B1707" s="6">
        <f>cumulative!B1707-cumulative!B1706</f>
        <v>867413.39100000262</v>
      </c>
      <c r="C1707" s="6">
        <f>(cumulative!C1707-cumulative!C1706)/10</f>
        <v>26463.469999999925</v>
      </c>
      <c r="D1707" s="6">
        <f>(cumulative!D1707-cumulative!D1706)/10</f>
        <v>78294.495999999344</v>
      </c>
      <c r="E1707" s="6">
        <f>(cumulative!E1707-cumulative!E1706)/10</f>
        <v>2405.2867499999702</v>
      </c>
      <c r="F1707" s="6">
        <f>(cumulative!F1707-cumulative!F1706)/10</f>
        <v>107163.25275000036</v>
      </c>
      <c r="G1707">
        <f t="shared" si="52"/>
        <v>123.54346135520986</v>
      </c>
      <c r="H1707">
        <f t="shared" si="53"/>
        <v>0.73060955122976223</v>
      </c>
    </row>
    <row r="1708" spans="1:8" x14ac:dyDescent="0.25">
      <c r="A1708" s="1">
        <v>43547</v>
      </c>
      <c r="B1708" s="6">
        <f>cumulative!B1708-cumulative!B1707</f>
        <v>838936.87000000477</v>
      </c>
      <c r="C1708" s="6">
        <f>(cumulative!C1708-cumulative!C1707)/10</f>
        <v>26208.299999999628</v>
      </c>
      <c r="D1708" s="6">
        <f>(cumulative!D1708-cumulative!D1707)/10</f>
        <v>75941.664000000063</v>
      </c>
      <c r="E1708" s="6">
        <f>(cumulative!E1708-cumulative!E1707)/10</f>
        <v>1632.7139600000344</v>
      </c>
      <c r="F1708" s="6">
        <f>(cumulative!F1708-cumulative!F1707)/10</f>
        <v>103782.67796000093</v>
      </c>
      <c r="G1708">
        <f t="shared" si="52"/>
        <v>123.70737497804852</v>
      </c>
      <c r="H1708">
        <f t="shared" si="53"/>
        <v>0.73173737171504549</v>
      </c>
    </row>
    <row r="1709" spans="1:8" x14ac:dyDescent="0.25">
      <c r="A1709" s="1">
        <v>43548</v>
      </c>
      <c r="B1709" s="6">
        <f>cumulative!B1709-cumulative!B1708</f>
        <v>772877.71500000358</v>
      </c>
      <c r="C1709" s="6">
        <f>(cumulative!C1709-cumulative!C1708)/10</f>
        <v>25685.460000000148</v>
      </c>
      <c r="D1709" s="6">
        <f>(cumulative!D1709-cumulative!D1708)/10</f>
        <v>73272.710000000894</v>
      </c>
      <c r="E1709" s="6">
        <f>(cumulative!E1709-cumulative!E1708)/10</f>
        <v>1716.5826399999903</v>
      </c>
      <c r="F1709" s="6">
        <f>(cumulative!F1709-cumulative!F1708)/10</f>
        <v>100674.75264000148</v>
      </c>
      <c r="G1709">
        <f t="shared" si="52"/>
        <v>130.25961376050415</v>
      </c>
      <c r="H1709">
        <f t="shared" si="53"/>
        <v>0.72781614137174622</v>
      </c>
    </row>
    <row r="1710" spans="1:8" x14ac:dyDescent="0.25">
      <c r="A1710" s="1">
        <v>43549</v>
      </c>
      <c r="B1710" s="6">
        <f>cumulative!B1710-cumulative!B1709</f>
        <v>717872.62999999523</v>
      </c>
      <c r="C1710" s="6">
        <f>(cumulative!C1710-cumulative!C1709)/10</f>
        <v>23587.864999999852</v>
      </c>
      <c r="D1710" s="6">
        <f>(cumulative!D1710-cumulative!D1709)/10</f>
        <v>64482.680999998745</v>
      </c>
      <c r="E1710" s="6">
        <f>(cumulative!E1710-cumulative!E1709)/10</f>
        <v>1950.9487800000002</v>
      </c>
      <c r="F1710" s="6">
        <f>(cumulative!F1710-cumulative!F1709)/10</f>
        <v>90021.494779998058</v>
      </c>
      <c r="G1710">
        <f t="shared" si="52"/>
        <v>125.40037190162643</v>
      </c>
      <c r="H1710">
        <f t="shared" si="53"/>
        <v>0.71630315801339262</v>
      </c>
    </row>
    <row r="1711" spans="1:8" x14ac:dyDescent="0.25">
      <c r="A1711" s="1">
        <v>43550</v>
      </c>
      <c r="B1711" s="6">
        <f>cumulative!B1711-cumulative!B1710</f>
        <v>725363.01000000536</v>
      </c>
      <c r="C1711" s="6">
        <f>(cumulative!C1711-cumulative!C1710)/10</f>
        <v>22855.375000000371</v>
      </c>
      <c r="D1711" s="6">
        <f>(cumulative!D1711-cumulative!D1710)/10</f>
        <v>64823.758000001311</v>
      </c>
      <c r="E1711" s="6">
        <f>(cumulative!E1711-cumulative!E1710)/10</f>
        <v>1746.5554099999833</v>
      </c>
      <c r="F1711" s="6">
        <f>(cumulative!F1711-cumulative!F1710)/10</f>
        <v>89425.688409999013</v>
      </c>
      <c r="G1711">
        <f t="shared" si="52"/>
        <v>123.28404836910329</v>
      </c>
      <c r="H1711">
        <f t="shared" si="53"/>
        <v>0.72488967267209914</v>
      </c>
    </row>
    <row r="1712" spans="1:8" x14ac:dyDescent="0.25">
      <c r="A1712" s="1">
        <v>43551</v>
      </c>
      <c r="B1712" s="6">
        <f>cumulative!B1712-cumulative!B1711</f>
        <v>703273.91499999166</v>
      </c>
      <c r="C1712" s="6">
        <f>(cumulative!C1712-cumulative!C1711)/10</f>
        <v>21022.604999999701</v>
      </c>
      <c r="D1712" s="6">
        <f>(cumulative!D1712-cumulative!D1711)/10</f>
        <v>65409.179999999702</v>
      </c>
      <c r="E1712" s="6">
        <f>(cumulative!E1712-cumulative!E1711)/10</f>
        <v>1365.6002300000284</v>
      </c>
      <c r="F1712" s="6">
        <f>(cumulative!F1712-cumulative!F1711)/10</f>
        <v>87797.385230001804</v>
      </c>
      <c r="G1712">
        <f t="shared" si="52"/>
        <v>124.84095223409906</v>
      </c>
      <c r="H1712">
        <f t="shared" si="53"/>
        <v>0.74500145794374195</v>
      </c>
    </row>
    <row r="1713" spans="1:8" x14ac:dyDescent="0.25">
      <c r="A1713" s="1">
        <v>43552</v>
      </c>
      <c r="B1713" s="6">
        <f>cumulative!B1713-cumulative!B1712</f>
        <v>707398.89500001073</v>
      </c>
      <c r="C1713" s="6">
        <f>(cumulative!C1713-cumulative!C1712)/10</f>
        <v>22973.960000000148</v>
      </c>
      <c r="D1713" s="6">
        <f>(cumulative!D1713-cumulative!D1712)/10</f>
        <v>61285.003000001612</v>
      </c>
      <c r="E1713" s="6">
        <f>(cumulative!E1713-cumulative!E1712)/10</f>
        <v>1591.7915299999993</v>
      </c>
      <c r="F1713" s="6">
        <f>(cumulative!F1713-cumulative!F1712)/10</f>
        <v>85850.75453000069</v>
      </c>
      <c r="G1713">
        <f t="shared" si="52"/>
        <v>121.36116572531455</v>
      </c>
      <c r="H1713">
        <f t="shared" si="53"/>
        <v>0.71385514705739095</v>
      </c>
    </row>
    <row r="1714" spans="1:8" x14ac:dyDescent="0.25">
      <c r="A1714" s="1">
        <v>43553</v>
      </c>
      <c r="B1714" s="6">
        <f>cumulative!B1714-cumulative!B1713</f>
        <v>687357.89999999106</v>
      </c>
      <c r="C1714" s="6">
        <f>(cumulative!C1714-cumulative!C1713)/10</f>
        <v>23659.069999999927</v>
      </c>
      <c r="D1714" s="6">
        <f>(cumulative!D1714-cumulative!D1713)/10</f>
        <v>59235.022999998924</v>
      </c>
      <c r="E1714" s="6">
        <f>(cumulative!E1714-cumulative!E1713)/10</f>
        <v>2623.839229999995</v>
      </c>
      <c r="F1714" s="6">
        <f>(cumulative!F1714-cumulative!F1713)/10</f>
        <v>85517.932229998711</v>
      </c>
      <c r="G1714">
        <f t="shared" si="52"/>
        <v>124.41543514666787</v>
      </c>
      <c r="H1714">
        <f t="shared" si="53"/>
        <v>0.69266201199401733</v>
      </c>
    </row>
    <row r="1715" spans="1:8" x14ac:dyDescent="0.25">
      <c r="A1715" s="1">
        <v>43554</v>
      </c>
      <c r="B1715" s="6">
        <f>cumulative!B1715-cumulative!B1714</f>
        <v>655205.07999999821</v>
      </c>
      <c r="C1715" s="6">
        <f>(cumulative!C1715-cumulative!C1714)/10</f>
        <v>22574.289999999852</v>
      </c>
      <c r="D1715" s="6">
        <f>(cumulative!D1715-cumulative!D1714)/10</f>
        <v>54867.540000000598</v>
      </c>
      <c r="E1715" s="6">
        <f>(cumulative!E1715-cumulative!E1714)/10</f>
        <v>1614.5893399999943</v>
      </c>
      <c r="F1715" s="6">
        <f>(cumulative!F1715-cumulative!F1714)/10</f>
        <v>79056.419339999557</v>
      </c>
      <c r="G1715">
        <f t="shared" si="52"/>
        <v>120.65904516491199</v>
      </c>
      <c r="H1715">
        <f t="shared" si="53"/>
        <v>0.69403016805037232</v>
      </c>
    </row>
    <row r="1716" spans="1:8" x14ac:dyDescent="0.25">
      <c r="A1716" s="1">
        <v>43555</v>
      </c>
      <c r="B1716" s="6">
        <f>cumulative!B1716-cumulative!B1715</f>
        <v>653770.85000000894</v>
      </c>
      <c r="C1716" s="6">
        <f>(cumulative!C1716-cumulative!C1715)/10</f>
        <v>22832.335000000148</v>
      </c>
      <c r="D1716" s="6">
        <f>(cumulative!D1716-cumulative!D1715)/10</f>
        <v>54149.030999998751</v>
      </c>
      <c r="E1716" s="6">
        <f>(cumulative!E1716-cumulative!E1715)/10</f>
        <v>1992.4599399999715</v>
      </c>
      <c r="F1716" s="6">
        <f>(cumulative!F1716-cumulative!F1715)/10</f>
        <v>78973.825940001014</v>
      </c>
      <c r="G1716">
        <f t="shared" si="52"/>
        <v>120.79741080533023</v>
      </c>
      <c r="H1716">
        <f t="shared" si="53"/>
        <v>0.68565794243193345</v>
      </c>
    </row>
    <row r="1717" spans="1:8" x14ac:dyDescent="0.25">
      <c r="A1717" s="1">
        <v>43556</v>
      </c>
      <c r="B1717" s="6">
        <f>cumulative!B1717-cumulative!B1716</f>
        <v>581466.81999999285</v>
      </c>
      <c r="C1717" s="6">
        <f>(cumulative!C1717-cumulative!C1716)/10</f>
        <v>23023.06499999985</v>
      </c>
      <c r="D1717" s="6">
        <f>(cumulative!D1717-cumulative!D1716)/10</f>
        <v>49893.490000000595</v>
      </c>
      <c r="E1717" s="6">
        <f>(cumulative!E1717-cumulative!E1716)/10</f>
        <v>1667.1080000000306</v>
      </c>
      <c r="F1717" s="6">
        <f>(cumulative!F1717-cumulative!F1716)/10</f>
        <v>74583.66299999952</v>
      </c>
      <c r="G1717">
        <f t="shared" si="52"/>
        <v>128.26813230718898</v>
      </c>
      <c r="H1717">
        <f t="shared" si="53"/>
        <v>0.66896003753531008</v>
      </c>
    </row>
    <row r="1718" spans="1:8" x14ac:dyDescent="0.25">
      <c r="A1718" s="1">
        <v>43557</v>
      </c>
      <c r="B1718" s="6">
        <f>cumulative!B1718-cumulative!B1717</f>
        <v>549373.24000000954</v>
      </c>
      <c r="C1718" s="6">
        <f>(cumulative!C1718-cumulative!C1717)/10</f>
        <v>22363.900000000373</v>
      </c>
      <c r="D1718" s="6">
        <f>(cumulative!D1718-cumulative!D1717)/10</f>
        <v>46323.458999998868</v>
      </c>
      <c r="E1718" s="6">
        <f>(cumulative!E1718-cumulative!E1717)/10</f>
        <v>1463.4583100000164</v>
      </c>
      <c r="F1718" s="6">
        <f>(cumulative!F1718-cumulative!F1717)/10</f>
        <v>70150.81730999946</v>
      </c>
      <c r="G1718">
        <f t="shared" si="52"/>
        <v>127.69245424112439</v>
      </c>
      <c r="H1718">
        <f t="shared" si="53"/>
        <v>0.66034097358115618</v>
      </c>
    </row>
    <row r="1719" spans="1:8" x14ac:dyDescent="0.25">
      <c r="A1719" s="1">
        <v>43558</v>
      </c>
      <c r="B1719" s="6">
        <f>cumulative!B1719-cumulative!B1718</f>
        <v>521577.64499999583</v>
      </c>
      <c r="C1719" s="6">
        <f>(cumulative!C1719-cumulative!C1718)/10</f>
        <v>20305.130000000074</v>
      </c>
      <c r="D1719" s="6">
        <f>(cumulative!D1719-cumulative!D1718)/10</f>
        <v>43909.774000000951</v>
      </c>
      <c r="E1719" s="6">
        <f>(cumulative!E1719-cumulative!E1718)/10</f>
        <v>1657.0417999999597</v>
      </c>
      <c r="F1719" s="6">
        <f>(cumulative!F1719-cumulative!F1718)/10</f>
        <v>65871.945800000423</v>
      </c>
      <c r="G1719">
        <f t="shared" si="52"/>
        <v>126.29365240529231</v>
      </c>
      <c r="H1719">
        <f t="shared" si="53"/>
        <v>0.66659293978227474</v>
      </c>
    </row>
    <row r="1720" spans="1:8" x14ac:dyDescent="0.25">
      <c r="A1720" s="1">
        <v>43559</v>
      </c>
      <c r="B1720" s="6">
        <f>cumulative!B1720-cumulative!B1719</f>
        <v>460774.57500000298</v>
      </c>
      <c r="C1720" s="6">
        <f>(cumulative!C1720-cumulative!C1719)/10</f>
        <v>18709.944999999927</v>
      </c>
      <c r="D1720" s="6">
        <f>(cumulative!D1720-cumulative!D1719)/10</f>
        <v>42815.751999999586</v>
      </c>
      <c r="E1720" s="6">
        <f>(cumulative!E1720-cumulative!E1719)/10</f>
        <v>1718.3885100000073</v>
      </c>
      <c r="F1720" s="6">
        <f>(cumulative!F1720-cumulative!F1719)/10</f>
        <v>63244.085510000587</v>
      </c>
      <c r="G1720">
        <f t="shared" si="52"/>
        <v>137.25602266574751</v>
      </c>
      <c r="H1720">
        <f t="shared" si="53"/>
        <v>0.67699219072792616</v>
      </c>
    </row>
    <row r="1721" spans="1:8" x14ac:dyDescent="0.25">
      <c r="A1721" s="1">
        <v>43560</v>
      </c>
      <c r="B1721" s="6">
        <f>cumulative!B1721-cumulative!B1720</f>
        <v>450017.28499999642</v>
      </c>
      <c r="C1721" s="6">
        <f>(cumulative!C1721-cumulative!C1720)/10</f>
        <v>16061.829999999702</v>
      </c>
      <c r="D1721" s="6">
        <f>(cumulative!D1721-cumulative!D1720)/10</f>
        <v>36579.378999999164</v>
      </c>
      <c r="E1721" s="6">
        <f>(cumulative!E1721-cumulative!E1720)/10</f>
        <v>948.21584000003054</v>
      </c>
      <c r="F1721" s="6">
        <f>(cumulative!F1721-cumulative!F1720)/10</f>
        <v>53589.424840000269</v>
      </c>
      <c r="G1721">
        <f t="shared" si="52"/>
        <v>119.08303664380513</v>
      </c>
      <c r="H1721">
        <f t="shared" si="53"/>
        <v>0.68258577339116255</v>
      </c>
    </row>
    <row r="1722" spans="1:8" x14ac:dyDescent="0.25">
      <c r="A1722" s="1">
        <v>43561</v>
      </c>
      <c r="B1722" s="6">
        <f>cumulative!B1722-cumulative!B1721</f>
        <v>400781.21500000358</v>
      </c>
      <c r="C1722" s="6">
        <f>(cumulative!C1722-cumulative!C1721)/10</f>
        <v>15263.740000000224</v>
      </c>
      <c r="D1722" s="6">
        <f>(cumulative!D1722-cumulative!D1721)/10</f>
        <v>33985.747000001371</v>
      </c>
      <c r="E1722" s="6">
        <f>(cumulative!E1722-cumulative!E1721)/10</f>
        <v>999.31907999997497</v>
      </c>
      <c r="F1722" s="6">
        <f>(cumulative!F1722-cumulative!F1721)/10</f>
        <v>50248.806080001596</v>
      </c>
      <c r="G1722">
        <f t="shared" si="52"/>
        <v>125.37714892650631</v>
      </c>
      <c r="H1722">
        <f t="shared" si="53"/>
        <v>0.67634934342305253</v>
      </c>
    </row>
    <row r="1723" spans="1:8" x14ac:dyDescent="0.25">
      <c r="A1723" s="1">
        <v>43562</v>
      </c>
      <c r="B1723" s="6">
        <f>cumulative!B1723-cumulative!B1722</f>
        <v>338861.34000000358</v>
      </c>
      <c r="C1723" s="6">
        <f>(cumulative!C1723-cumulative!C1722)/10</f>
        <v>15314.11000000015</v>
      </c>
      <c r="D1723" s="6">
        <f>(cumulative!D1723-cumulative!D1722)/10</f>
        <v>29818.381999999285</v>
      </c>
      <c r="E1723" s="6">
        <f>(cumulative!E1723-cumulative!E1722)/10</f>
        <v>1424.2256499999901</v>
      </c>
      <c r="F1723" s="6">
        <f>(cumulative!F1723-cumulative!F1722)/10</f>
        <v>46556.717649996281</v>
      </c>
      <c r="G1723">
        <f t="shared" si="52"/>
        <v>137.39164712621331</v>
      </c>
      <c r="H1723">
        <f t="shared" si="53"/>
        <v>0.64047431831787793</v>
      </c>
    </row>
    <row r="1724" spans="1:8" x14ac:dyDescent="0.25">
      <c r="A1724" s="1">
        <v>43563</v>
      </c>
      <c r="B1724" s="6">
        <f>cumulative!B1724-cumulative!B1723</f>
        <v>315792.80499999225</v>
      </c>
      <c r="C1724" s="6">
        <f>(cumulative!C1724-cumulative!C1723)/10</f>
        <v>15101.569999999552</v>
      </c>
      <c r="D1724" s="6">
        <f>(cumulative!D1724-cumulative!D1723)/10</f>
        <v>25928.629999998211</v>
      </c>
      <c r="E1724" s="6">
        <f>(cumulative!E1724-cumulative!E1723)/10</f>
        <v>1251.7643300000345</v>
      </c>
      <c r="F1724" s="6">
        <f>(cumulative!F1724-cumulative!F1723)/10</f>
        <v>42281.964330002666</v>
      </c>
      <c r="G1724">
        <f t="shared" si="52"/>
        <v>133.89147460153092</v>
      </c>
      <c r="H1724">
        <f t="shared" si="53"/>
        <v>0.61323144302450572</v>
      </c>
    </row>
    <row r="1725" spans="1:8" x14ac:dyDescent="0.25">
      <c r="A1725" s="1">
        <v>43564</v>
      </c>
      <c r="B1725" s="6">
        <f>cumulative!B1725-cumulative!B1724</f>
        <v>258332.40000000596</v>
      </c>
      <c r="C1725" s="6">
        <f>(cumulative!C1725-cumulative!C1724)/10</f>
        <v>14627.870000000297</v>
      </c>
      <c r="D1725" s="6">
        <f>(cumulative!D1725-cumulative!D1724)/10</f>
        <v>20958.687000001966</v>
      </c>
      <c r="E1725" s="6">
        <f>(cumulative!E1725-cumulative!E1724)/10</f>
        <v>964.78584999996235</v>
      </c>
      <c r="F1725" s="6">
        <f>(cumulative!F1725-cumulative!F1724)/10</f>
        <v>36551.342849996683</v>
      </c>
      <c r="G1725">
        <f t="shared" si="52"/>
        <v>141.48958028491913</v>
      </c>
      <c r="H1725">
        <f t="shared" si="53"/>
        <v>0.57340402200856122</v>
      </c>
    </row>
    <row r="1726" spans="1:8" x14ac:dyDescent="0.25">
      <c r="A1726" s="1">
        <v>43565</v>
      </c>
      <c r="B1726" s="6">
        <f>cumulative!B1726-cumulative!B1725</f>
        <v>179245.92999999225</v>
      </c>
      <c r="C1726" s="6">
        <f>(cumulative!C1726-cumulative!C1725)/10</f>
        <v>13149.45</v>
      </c>
      <c r="D1726" s="6">
        <f>(cumulative!D1726-cumulative!D1725)/10</f>
        <v>17563.326999999583</v>
      </c>
      <c r="E1726" s="6">
        <f>(cumulative!E1726-cumulative!E1725)/10</f>
        <v>1240.0689400000033</v>
      </c>
      <c r="F1726" s="6">
        <f>(cumulative!F1726-cumulative!F1725)/10</f>
        <v>31952.8459400028</v>
      </c>
      <c r="G1726">
        <f t="shared" si="52"/>
        <v>178.26260233637763</v>
      </c>
      <c r="H1726">
        <f t="shared" si="53"/>
        <v>0.54966393394121704</v>
      </c>
    </row>
    <row r="1727" spans="1:8" x14ac:dyDescent="0.25">
      <c r="A1727" s="1">
        <v>43566</v>
      </c>
      <c r="B1727" s="6">
        <f>cumulative!B1727-cumulative!B1726</f>
        <v>68741.590000003576</v>
      </c>
      <c r="C1727" s="6">
        <f>(cumulative!C1727-cumulative!C1726)/10</f>
        <v>9900.429999999702</v>
      </c>
      <c r="D1727" s="6">
        <f>(cumulative!D1727-cumulative!D1726)/10</f>
        <v>10731.134999999404</v>
      </c>
      <c r="E1727" s="6">
        <f>(cumulative!E1727-cumulative!E1726)/10</f>
        <v>1133.7651399999856</v>
      </c>
      <c r="F1727" s="6">
        <f>(cumulative!F1727-cumulative!F1726)/10</f>
        <v>21765.330139997601</v>
      </c>
      <c r="G1727">
        <f t="shared" si="52"/>
        <v>316.62535213393329</v>
      </c>
      <c r="H1727">
        <f t="shared" si="53"/>
        <v>0.4930380072792494</v>
      </c>
    </row>
    <row r="1728" spans="1:8" x14ac:dyDescent="0.25">
      <c r="A1728" s="1">
        <v>43567</v>
      </c>
      <c r="B1728" s="6">
        <f>cumulative!B1728-cumulative!B1727</f>
        <v>27982.20000000298</v>
      </c>
      <c r="C1728" s="6">
        <f>(cumulative!C1728-cumulative!C1727)/10</f>
        <v>7941.8350000001492</v>
      </c>
      <c r="D1728" s="6">
        <f>(cumulative!D1728-cumulative!D1727)/10</f>
        <v>2984.9100000008939</v>
      </c>
      <c r="E1728" s="6">
        <f>(cumulative!E1728-cumulative!E1727)/10</f>
        <v>791.52587000001222</v>
      </c>
      <c r="F1728" s="6">
        <f>(cumulative!F1728-cumulative!F1727)/10</f>
        <v>11718.270870003103</v>
      </c>
      <c r="G1728">
        <f t="shared" si="52"/>
        <v>418.77589574807757</v>
      </c>
      <c r="H1728">
        <f t="shared" si="53"/>
        <v>0.25472273453259947</v>
      </c>
    </row>
    <row r="1729" spans="1:8" x14ac:dyDescent="0.25">
      <c r="A1729" s="1">
        <v>43568</v>
      </c>
      <c r="B1729" s="6">
        <f>cumulative!B1729-cumulative!B1728</f>
        <v>7673.2299999892712</v>
      </c>
      <c r="C1729" s="6">
        <f>(cumulative!C1729-cumulative!C1728)/10</f>
        <v>5994.15</v>
      </c>
      <c r="D1729" s="6">
        <f>(cumulative!D1729-cumulative!D1728)/10</f>
        <v>-238.36000000089408</v>
      </c>
      <c r="E1729" s="6">
        <f>(cumulative!E1729-cumulative!E1728)/10</f>
        <v>696.40879999999891</v>
      </c>
      <c r="F1729" s="6">
        <f>(cumulative!F1729-cumulative!F1728)/10</f>
        <v>6452.1987999975681</v>
      </c>
      <c r="G1729">
        <f t="shared" si="52"/>
        <v>840.87128888441896</v>
      </c>
      <c r="H1729">
        <f t="shared" si="53"/>
        <v>-3.694244510894238E-2</v>
      </c>
    </row>
    <row r="1730" spans="1:8" x14ac:dyDescent="0.25">
      <c r="A1730" s="1">
        <v>43569</v>
      </c>
      <c r="B1730" s="6">
        <f>cumulative!B1730-cumulative!B1729</f>
        <v>855.04000000655651</v>
      </c>
      <c r="C1730" s="6">
        <f>(cumulative!C1730-cumulative!C1729)/10</f>
        <v>5329.0600000001486</v>
      </c>
      <c r="D1730" s="6">
        <f>(cumulative!D1730-cumulative!D1729)/10</f>
        <v>-4593.8569999992851</v>
      </c>
      <c r="E1730" s="6">
        <f>(cumulative!E1730-cumulative!E1729)/10</f>
        <v>657.9334000000265</v>
      </c>
      <c r="F1730" s="6">
        <f>(cumulative!F1730-cumulative!F1729)/10</f>
        <v>1393.1363999992609</v>
      </c>
      <c r="G1730">
        <f t="shared" si="52"/>
        <v>1629.3230725914323</v>
      </c>
      <c r="H1730">
        <f t="shared" si="53"/>
        <v>-3.2974926216856599</v>
      </c>
    </row>
    <row r="1731" spans="1:8" x14ac:dyDescent="0.25">
      <c r="A1731" s="1">
        <v>43570</v>
      </c>
      <c r="B1731" s="6">
        <f>cumulative!B1731-cumulative!B1730</f>
        <v>908.81000000238419</v>
      </c>
      <c r="C1731" s="6">
        <f>(cumulative!C1731-cumulative!C1730)/10</f>
        <v>4895</v>
      </c>
      <c r="D1731" s="6">
        <f>(cumulative!D1731-cumulative!D1730)/10</f>
        <v>-5747.7259999990465</v>
      </c>
      <c r="E1731" s="6">
        <f>(cumulative!E1731-cumulative!E1730)/10</f>
        <v>533.33594999997877</v>
      </c>
      <c r="F1731" s="6">
        <f>(cumulative!F1731-cumulative!F1730)/10</f>
        <v>-319.39004999995234</v>
      </c>
      <c r="G1731">
        <f t="shared" ref="G1731:G1794" si="54">IFERROR(F1731*1000/B1731,"")</f>
        <v>-351.43764923263876</v>
      </c>
      <c r="H1731">
        <f t="shared" ref="H1731:H1754" si="55">IFERROR(D1731/F1731,"")</f>
        <v>17.995945709642189</v>
      </c>
    </row>
    <row r="1732" spans="1:8" x14ac:dyDescent="0.25">
      <c r="A1732" s="1">
        <v>43571</v>
      </c>
      <c r="B1732" s="6">
        <f>cumulative!B1732-cumulative!B1731</f>
        <v>4933.8700000047684</v>
      </c>
      <c r="C1732" s="6">
        <f>(cumulative!C1732-cumulative!C1731)/10</f>
        <v>4674.9399999998514</v>
      </c>
      <c r="D1732" s="6">
        <f>(cumulative!D1732-cumulative!D1731)/10</f>
        <v>-5709.5330000013109</v>
      </c>
      <c r="E1732" s="6">
        <f>(cumulative!E1732-cumulative!E1731)/10</f>
        <v>530.30922999996687</v>
      </c>
      <c r="F1732" s="6">
        <f>(cumulative!F1732-cumulative!F1731)/10</f>
        <v>-504.28376999795438</v>
      </c>
      <c r="G1732">
        <f t="shared" si="54"/>
        <v>-102.20856447321616</v>
      </c>
      <c r="H1732">
        <f t="shared" si="55"/>
        <v>11.322063765852452</v>
      </c>
    </row>
    <row r="1733" spans="1:8" x14ac:dyDescent="0.25">
      <c r="A1733" s="1">
        <v>43572</v>
      </c>
      <c r="B1733" s="6">
        <f>cumulative!B1733-cumulative!B1732</f>
        <v>37488.229999989271</v>
      </c>
      <c r="C1733" s="6">
        <f>(cumulative!C1733-cumulative!C1732)/10</f>
        <v>4448.1399999998512</v>
      </c>
      <c r="D1733" s="6">
        <f>(cumulative!D1733-cumulative!D1732)/10</f>
        <v>-2629.0109999984502</v>
      </c>
      <c r="E1733" s="6">
        <f>(cumulative!E1733-cumulative!E1732)/10</f>
        <v>649.84236000003295</v>
      </c>
      <c r="F1733" s="6">
        <f>(cumulative!F1733-cumulative!F1732)/10</f>
        <v>2468.9713599979877</v>
      </c>
      <c r="G1733">
        <f t="shared" si="54"/>
        <v>65.859907496264682</v>
      </c>
      <c r="H1733">
        <f t="shared" si="55"/>
        <v>-1.0648203711851048</v>
      </c>
    </row>
    <row r="1734" spans="1:8" x14ac:dyDescent="0.25">
      <c r="A1734" s="1">
        <v>43573</v>
      </c>
      <c r="B1734" s="6">
        <f>cumulative!B1734-cumulative!B1733</f>
        <v>93686.600000008941</v>
      </c>
      <c r="C1734" s="6">
        <f>(cumulative!C1734-cumulative!C1733)/10</f>
        <v>5338.2400000002235</v>
      </c>
      <c r="D1734" s="6">
        <f>(cumulative!D1734-cumulative!D1733)/10</f>
        <v>-764.51200000047686</v>
      </c>
      <c r="E1734" s="6">
        <f>(cumulative!E1734-cumulative!E1733)/10</f>
        <v>731.90383000005966</v>
      </c>
      <c r="F1734" s="6">
        <f>(cumulative!F1734-cumulative!F1733)/10</f>
        <v>5305.631830000877</v>
      </c>
      <c r="G1734">
        <f t="shared" si="54"/>
        <v>56.631704320579153</v>
      </c>
      <c r="H1734">
        <f t="shared" si="55"/>
        <v>-0.14409443106804312</v>
      </c>
    </row>
    <row r="1735" spans="1:8" x14ac:dyDescent="0.25">
      <c r="A1735" s="1">
        <v>43574</v>
      </c>
      <c r="B1735" s="6">
        <f>cumulative!B1735-cumulative!B1734</f>
        <v>135099.87999999523</v>
      </c>
      <c r="C1735" s="6">
        <f>(cumulative!C1735-cumulative!C1734)/10</f>
        <v>6015.75</v>
      </c>
      <c r="D1735" s="6">
        <f>(cumulative!D1735-cumulative!D1734)/10</f>
        <v>5561.7099999994043</v>
      </c>
      <c r="E1735" s="6">
        <f>(cumulative!E1735-cumulative!E1734)/10</f>
        <v>725.09928999994884</v>
      </c>
      <c r="F1735" s="6">
        <f>(cumulative!F1735-cumulative!F1734)/10</f>
        <v>12302.559290000796</v>
      </c>
      <c r="G1735">
        <f t="shared" si="54"/>
        <v>91.062695910619837</v>
      </c>
      <c r="H1735">
        <f t="shared" si="55"/>
        <v>0.45207747988825536</v>
      </c>
    </row>
    <row r="1736" spans="1:8" x14ac:dyDescent="0.25">
      <c r="A1736" s="1">
        <v>43575</v>
      </c>
      <c r="B1736" s="6">
        <f>cumulative!B1736-cumulative!B1735</f>
        <v>117887.01000000536</v>
      </c>
      <c r="C1736" s="6">
        <f>(cumulative!C1736-cumulative!C1735)/10</f>
        <v>6572.4349999997767</v>
      </c>
      <c r="D1736" s="6">
        <f>(cumulative!D1736-cumulative!D1735)/10</f>
        <v>7182.8789999991659</v>
      </c>
      <c r="E1736" s="6">
        <f>(cumulative!E1736-cumulative!E1735)/10</f>
        <v>684.82054000003268</v>
      </c>
      <c r="F1736" s="6">
        <f>(cumulative!F1736-cumulative!F1735)/10</f>
        <v>14440.134540000558</v>
      </c>
      <c r="G1736">
        <f t="shared" si="54"/>
        <v>122.49131214711359</v>
      </c>
      <c r="H1736">
        <f t="shared" si="55"/>
        <v>0.49742465903637545</v>
      </c>
    </row>
    <row r="1737" spans="1:8" x14ac:dyDescent="0.25">
      <c r="A1737" s="1">
        <v>43576</v>
      </c>
      <c r="B1737" s="6">
        <f>cumulative!B1737-cumulative!B1736</f>
        <v>128796.56999999285</v>
      </c>
      <c r="C1737" s="6">
        <f>(cumulative!C1737-cumulative!C1736)/10</f>
        <v>6687.05</v>
      </c>
      <c r="D1737" s="6">
        <f>(cumulative!D1737-cumulative!D1736)/10</f>
        <v>6569.7530000001188</v>
      </c>
      <c r="E1737" s="6">
        <f>(cumulative!E1737-cumulative!E1736)/10</f>
        <v>992.32998999999836</v>
      </c>
      <c r="F1737" s="6">
        <f>(cumulative!F1737-cumulative!F1736)/10</f>
        <v>14249.132989999653</v>
      </c>
      <c r="G1737">
        <f t="shared" si="54"/>
        <v>110.63286071981919</v>
      </c>
      <c r="H1737">
        <f t="shared" si="55"/>
        <v>0.46106335063409909</v>
      </c>
    </row>
    <row r="1738" spans="1:8" x14ac:dyDescent="0.25">
      <c r="A1738" s="1">
        <v>43577</v>
      </c>
      <c r="B1738" s="6">
        <f>cumulative!B1738-cumulative!B1737</f>
        <v>130134.93000000715</v>
      </c>
      <c r="C1738" s="6">
        <f>(cumulative!C1738-cumulative!C1737)/10</f>
        <v>6342.4400000002233</v>
      </c>
      <c r="D1738" s="6">
        <f>(cumulative!D1738-cumulative!D1737)/10</f>
        <v>7113.5330000013109</v>
      </c>
      <c r="E1738" s="6">
        <f>(cumulative!E1738-cumulative!E1737)/10</f>
        <v>1159.2056799999905</v>
      </c>
      <c r="F1738" s="6">
        <f>(cumulative!F1738-cumulative!F1737)/10</f>
        <v>14615.17867999971</v>
      </c>
      <c r="G1738">
        <f t="shared" si="54"/>
        <v>112.30788443962668</v>
      </c>
      <c r="H1738">
        <f t="shared" si="55"/>
        <v>0.48672227386011352</v>
      </c>
    </row>
    <row r="1739" spans="1:8" x14ac:dyDescent="0.25">
      <c r="A1739" s="1">
        <v>43578</v>
      </c>
      <c r="B1739" s="6">
        <f>cumulative!B1739-cumulative!B1738</f>
        <v>114968.98999999464</v>
      </c>
      <c r="C1739" s="6">
        <f>(cumulative!C1739-cumulative!C1738)/10</f>
        <v>6532.7749999999996</v>
      </c>
      <c r="D1739" s="6">
        <f>(cumulative!D1739-cumulative!D1738)/10</f>
        <v>6467.0659999996424</v>
      </c>
      <c r="E1739" s="6">
        <f>(cumulative!E1739-cumulative!E1738)/10</f>
        <v>921.32955999993715</v>
      </c>
      <c r="F1739" s="6">
        <f>(cumulative!F1739-cumulative!F1738)/10</f>
        <v>13921.170559999347</v>
      </c>
      <c r="G1739">
        <f t="shared" si="54"/>
        <v>121.08630822972349</v>
      </c>
      <c r="H1739">
        <f t="shared" si="55"/>
        <v>0.4645490098786596</v>
      </c>
    </row>
    <row r="1740" spans="1:8" x14ac:dyDescent="0.25">
      <c r="A1740" s="1">
        <v>43579</v>
      </c>
      <c r="B1740" s="6">
        <f>cumulative!B1740-cumulative!B1739</f>
        <v>120764.17000000179</v>
      </c>
      <c r="C1740" s="6">
        <f>(cumulative!C1740-cumulative!C1739)/10</f>
        <v>6652.9250000000002</v>
      </c>
      <c r="D1740" s="6">
        <f>(cumulative!D1740-cumulative!D1739)/10</f>
        <v>6398.3829999983309</v>
      </c>
      <c r="E1740" s="6">
        <f>(cumulative!E1740-cumulative!E1739)/10</f>
        <v>1206.5389600000344</v>
      </c>
      <c r="F1740" s="6">
        <f>(cumulative!F1740-cumulative!F1739)/10</f>
        <v>14257.846960002184</v>
      </c>
      <c r="G1740">
        <f t="shared" si="54"/>
        <v>118.06355279055015</v>
      </c>
      <c r="H1740">
        <f t="shared" si="55"/>
        <v>0.44876221619911055</v>
      </c>
    </row>
    <row r="1741" spans="1:8" x14ac:dyDescent="0.25">
      <c r="A1741" s="1">
        <v>43580</v>
      </c>
      <c r="B1741" s="6">
        <f>cumulative!B1741-cumulative!B1740</f>
        <v>99477.79999999702</v>
      </c>
      <c r="C1741" s="6">
        <f>(cumulative!C1741-cumulative!C1740)/10</f>
        <v>6560.5</v>
      </c>
      <c r="D1741" s="6">
        <f>(cumulative!D1741-cumulative!D1740)/10</f>
        <v>5961.0460000008343</v>
      </c>
      <c r="E1741" s="6">
        <f>(cumulative!E1741-cumulative!E1740)/10</f>
        <v>1106.273750000028</v>
      </c>
      <c r="F1741" s="6">
        <f>(cumulative!F1741-cumulative!F1740)/10</f>
        <v>13627.819749999046</v>
      </c>
      <c r="G1741">
        <f t="shared" si="54"/>
        <v>136.9935779641232</v>
      </c>
      <c r="H1741">
        <f t="shared" si="55"/>
        <v>0.43741743795820692</v>
      </c>
    </row>
    <row r="1742" spans="1:8" x14ac:dyDescent="0.25">
      <c r="A1742" s="1">
        <v>43581</v>
      </c>
      <c r="B1742" s="6">
        <f>cumulative!B1742-cumulative!B1741</f>
        <v>70166.59999999404</v>
      </c>
      <c r="C1742" s="6">
        <f>(cumulative!C1742-cumulative!C1741)/10</f>
        <v>5228.3900000002232</v>
      </c>
      <c r="D1742" s="6">
        <f>(cumulative!D1742-cumulative!D1741)/10</f>
        <v>4412.7250000014901</v>
      </c>
      <c r="E1742" s="6">
        <f>(cumulative!E1742-cumulative!E1741)/10</f>
        <v>1112.5994399999734</v>
      </c>
      <c r="F1742" s="6">
        <f>(cumulative!F1742-cumulative!F1741)/10</f>
        <v>10753.714439997077</v>
      </c>
      <c r="G1742">
        <f t="shared" si="54"/>
        <v>153.25973383344768</v>
      </c>
      <c r="H1742">
        <f t="shared" si="55"/>
        <v>0.41034426054581841</v>
      </c>
    </row>
    <row r="1743" spans="1:8" x14ac:dyDescent="0.25">
      <c r="A1743" s="1">
        <v>43582</v>
      </c>
      <c r="B1743" s="6">
        <f>cumulative!B1743-cumulative!B1742</f>
        <v>51700.260000005364</v>
      </c>
      <c r="C1743" s="6">
        <f>(cumulative!C1743-cumulative!C1742)/10</f>
        <v>5684.8799999997018</v>
      </c>
      <c r="D1743" s="6">
        <f>(cumulative!D1743-cumulative!D1742)/10</f>
        <v>1374.6670000001789</v>
      </c>
      <c r="E1743" s="6">
        <f>(cumulative!E1743-cumulative!E1742)/10</f>
        <v>1044.5269699999596</v>
      </c>
      <c r="F1743" s="6">
        <f>(cumulative!F1743-cumulative!F1742)/10</f>
        <v>8104.0739700019358</v>
      </c>
      <c r="G1743">
        <f t="shared" si="54"/>
        <v>156.75112600983235</v>
      </c>
      <c r="H1743">
        <f t="shared" si="55"/>
        <v>0.16962666000935459</v>
      </c>
    </row>
    <row r="1744" spans="1:8" x14ac:dyDescent="0.25">
      <c r="A1744" s="1">
        <v>43583</v>
      </c>
      <c r="B1744" s="6">
        <f>cumulative!B1744-cumulative!B1743</f>
        <v>47916.95000000298</v>
      </c>
      <c r="C1744" s="6">
        <f>(cumulative!C1744-cumulative!C1743)/10</f>
        <v>5233.8600000001488</v>
      </c>
      <c r="D1744" s="6">
        <f>(cumulative!D1744-cumulative!D1743)/10</f>
        <v>2190.1649999991059</v>
      </c>
      <c r="E1744" s="6">
        <f>(cumulative!E1744-cumulative!E1743)/10</f>
        <v>709.21858000005591</v>
      </c>
      <c r="F1744" s="6">
        <f>(cumulative!F1744-cumulative!F1743)/10</f>
        <v>8133.2435800015928</v>
      </c>
      <c r="G1744">
        <f t="shared" si="54"/>
        <v>169.73625366391406</v>
      </c>
      <c r="H1744">
        <f t="shared" si="55"/>
        <v>0.26928555359935219</v>
      </c>
    </row>
    <row r="1745" spans="1:8" x14ac:dyDescent="0.25">
      <c r="A1745" s="1">
        <v>43584</v>
      </c>
      <c r="B1745" s="6">
        <f>cumulative!B1745-cumulative!B1744</f>
        <v>32164.239999994636</v>
      </c>
      <c r="C1745" s="6">
        <f>(cumulative!C1745-cumulative!C1744)/10</f>
        <v>4430.8500000000004</v>
      </c>
      <c r="D1745" s="6">
        <f>(cumulative!D1745-cumulative!D1744)/10</f>
        <v>1833.0259999990462</v>
      </c>
      <c r="E1745" s="6">
        <f>(cumulative!E1745-cumulative!E1744)/10</f>
        <v>693.74291999996638</v>
      </c>
      <c r="F1745" s="6">
        <f>(cumulative!F1745-cumulative!F1744)/10</f>
        <v>6957.6189199984074</v>
      </c>
      <c r="G1745">
        <f t="shared" si="54"/>
        <v>216.31535270224222</v>
      </c>
      <c r="H1745">
        <f t="shared" si="55"/>
        <v>0.26345593529567235</v>
      </c>
    </row>
    <row r="1746" spans="1:8" x14ac:dyDescent="0.25">
      <c r="A1746" s="1">
        <v>43585</v>
      </c>
      <c r="B1746" s="6">
        <f>cumulative!B1746-cumulative!B1745</f>
        <v>19456.530000001192</v>
      </c>
      <c r="C1746" s="6">
        <f>(cumulative!C1746-cumulative!C1745)/10</f>
        <v>4552.3899999998512</v>
      </c>
      <c r="D1746" s="6">
        <f>(cumulative!D1746-cumulative!D1745)/10</f>
        <v>745.88700000047686</v>
      </c>
      <c r="E1746" s="6">
        <f>(cumulative!E1746-cumulative!E1745)/10</f>
        <v>722.79314000005832</v>
      </c>
      <c r="F1746" s="6">
        <f>(cumulative!F1746-cumulative!F1745)/10</f>
        <v>6021.0701400011776</v>
      </c>
      <c r="G1746">
        <f t="shared" si="54"/>
        <v>309.46269144604969</v>
      </c>
      <c r="H1746">
        <f t="shared" si="55"/>
        <v>0.1238794736910889</v>
      </c>
    </row>
    <row r="1747" spans="1:8" x14ac:dyDescent="0.25">
      <c r="A1747" s="1">
        <v>43586</v>
      </c>
      <c r="B1747" s="6">
        <f>cumulative!B1747-cumulative!B1746</f>
        <v>13439.29999999702</v>
      </c>
      <c r="C1747" s="6">
        <f>(cumulative!C1747-cumulative!C1746)/10</f>
        <v>3982.05</v>
      </c>
      <c r="D1747" s="6">
        <f>(cumulative!D1747-cumulative!D1746)/10</f>
        <v>-362.88900000005958</v>
      </c>
      <c r="E1747" s="6">
        <f>(cumulative!E1747-cumulative!E1746)/10</f>
        <v>426.43089999994265</v>
      </c>
      <c r="F1747" s="6">
        <f>(cumulative!F1747-cumulative!F1746)/10</f>
        <v>4045.5918999969958</v>
      </c>
      <c r="G1747">
        <f t="shared" si="54"/>
        <v>301.02698057174803</v>
      </c>
      <c r="H1747">
        <f t="shared" si="55"/>
        <v>-8.9699853314499922E-2</v>
      </c>
    </row>
    <row r="1748" spans="1:8" x14ac:dyDescent="0.25">
      <c r="A1748" s="1">
        <v>43587</v>
      </c>
      <c r="B1748" s="6">
        <f>cumulative!B1748-cumulative!B1747</f>
        <v>7480.190000012517</v>
      </c>
      <c r="C1748" s="6">
        <f>(cumulative!C1748-cumulative!C1747)/10</f>
        <v>2895.5100000001489</v>
      </c>
      <c r="D1748" s="6">
        <f>(cumulative!D1748-cumulative!D1747)/10</f>
        <v>-1887.6399999991058</v>
      </c>
      <c r="E1748" s="6">
        <f>(cumulative!E1748-cumulative!E1747)/10</f>
        <v>591.1285500000231</v>
      </c>
      <c r="F1748" s="6">
        <f>(cumulative!F1748-cumulative!F1747)/10</f>
        <v>1598.9985500037669</v>
      </c>
      <c r="G1748">
        <f t="shared" si="54"/>
        <v>213.76442978067286</v>
      </c>
      <c r="H1748">
        <f t="shared" si="55"/>
        <v>-1.1805138910192625</v>
      </c>
    </row>
    <row r="1749" spans="1:8" x14ac:dyDescent="0.25">
      <c r="A1749" s="1">
        <v>43588</v>
      </c>
      <c r="B1749" s="6">
        <f>cumulative!B1749-cumulative!B1748</f>
        <v>6941.8799999952316</v>
      </c>
      <c r="C1749" s="6">
        <f>(cumulative!C1749-cumulative!C1748)/10</f>
        <v>2904.75</v>
      </c>
      <c r="D1749" s="6">
        <f>(cumulative!D1749-cumulative!D1748)/10</f>
        <v>-2399.242999999225</v>
      </c>
      <c r="E1749" s="6">
        <f>(cumulative!E1749-cumulative!E1748)/10</f>
        <v>564.98818000000904</v>
      </c>
      <c r="F1749" s="6">
        <f>(cumulative!F1749-cumulative!F1748)/10</f>
        <v>1070.4951799958944</v>
      </c>
      <c r="G1749">
        <f t="shared" si="54"/>
        <v>154.20825194279212</v>
      </c>
      <c r="H1749">
        <f t="shared" si="55"/>
        <v>-2.2412459624605003</v>
      </c>
    </row>
    <row r="1750" spans="1:8" x14ac:dyDescent="0.25">
      <c r="A1750" s="1">
        <v>43589</v>
      </c>
      <c r="B1750" s="6">
        <f>cumulative!B1750-cumulative!B1749</f>
        <v>4711.8700000047684</v>
      </c>
      <c r="C1750" s="6">
        <f>(cumulative!C1750-cumulative!C1749)/10</f>
        <v>2588.4499999999998</v>
      </c>
      <c r="D1750" s="6">
        <f>(cumulative!D1750-cumulative!D1749)/10</f>
        <v>-2963.2260000005363</v>
      </c>
      <c r="E1750" s="6">
        <f>(cumulative!E1750-cumulative!E1749)/10</f>
        <v>498.02058999999429</v>
      </c>
      <c r="F1750" s="6">
        <f>(cumulative!F1750-cumulative!F1749)/10</f>
        <v>123.24459000229835</v>
      </c>
      <c r="G1750">
        <f t="shared" si="54"/>
        <v>26.156194886992559</v>
      </c>
      <c r="H1750">
        <f t="shared" si="55"/>
        <v>-24.04345699835811</v>
      </c>
    </row>
    <row r="1751" spans="1:8" x14ac:dyDescent="0.25">
      <c r="A1751" s="1">
        <v>43590</v>
      </c>
      <c r="B1751" s="6">
        <f>cumulative!B1751-cumulative!B1750</f>
        <v>7926.5499999970198</v>
      </c>
      <c r="C1751" s="6">
        <f>(cumulative!C1751-cumulative!C1750)/10</f>
        <v>3043.85</v>
      </c>
      <c r="D1751" s="6">
        <f>(cumulative!D1751-cumulative!D1750)/10</f>
        <v>-2672.1550000011921</v>
      </c>
      <c r="E1751" s="6">
        <f>(cumulative!E1751-cumulative!E1750)/10</f>
        <v>400.51493999999946</v>
      </c>
      <c r="F1751" s="6">
        <f>(cumulative!F1751-cumulative!F1750)/10</f>
        <v>772.20993999838834</v>
      </c>
      <c r="G1751">
        <f t="shared" si="54"/>
        <v>97.420686174777003</v>
      </c>
      <c r="H1751">
        <f t="shared" si="55"/>
        <v>-3.4603996421060952</v>
      </c>
    </row>
    <row r="1752" spans="1:8" x14ac:dyDescent="0.25">
      <c r="A1752" s="1">
        <v>43591</v>
      </c>
      <c r="B1752" s="6">
        <f>cumulative!B1752-cumulative!B1751</f>
        <v>2742.0999999940395</v>
      </c>
      <c r="C1752" s="6">
        <f>(cumulative!C1752-cumulative!C1751)/10</f>
        <v>2915.0600000001491</v>
      </c>
      <c r="D1752" s="6">
        <f>(cumulative!D1752-cumulative!D1751)/10</f>
        <v>-2794.8389999985693</v>
      </c>
      <c r="E1752" s="6">
        <f>(cumulative!E1752-cumulative!E1751)/10</f>
        <v>426.65368999997156</v>
      </c>
      <c r="F1752" s="6">
        <f>(cumulative!F1752-cumulative!F1751)/10</f>
        <v>546.87469000220301</v>
      </c>
      <c r="G1752">
        <f t="shared" si="54"/>
        <v>199.43645016716812</v>
      </c>
      <c r="H1752">
        <f t="shared" si="55"/>
        <v>-5.1105656397945767</v>
      </c>
    </row>
    <row r="1753" spans="1:8" x14ac:dyDescent="0.25">
      <c r="A1753" s="47">
        <v>43592</v>
      </c>
      <c r="B1753" s="6">
        <f>cumulative!B1753-cumulative!B1752</f>
        <v>-1532.9200000017881</v>
      </c>
      <c r="C1753" s="6">
        <f>(cumulative!C1753-cumulative!C1752)/10</f>
        <v>2545.4699999995528</v>
      </c>
      <c r="D1753" s="6">
        <f>(cumulative!D1753-cumulative!D1752)/10</f>
        <v>-3668.107999999821</v>
      </c>
      <c r="E1753" s="6">
        <f>(cumulative!E1753-cumulative!E1752)/10</f>
        <v>487.87240000003948</v>
      </c>
      <c r="F1753" s="6">
        <f>(cumulative!F1753-cumulative!F1752)/10</f>
        <v>-634.765600001812</v>
      </c>
      <c r="G1753">
        <f t="shared" si="54"/>
        <v>414.08918926041252</v>
      </c>
      <c r="H1753">
        <f t="shared" si="55"/>
        <v>5.778681138343587</v>
      </c>
    </row>
    <row r="1754" spans="1:8" x14ac:dyDescent="0.25">
      <c r="A1754" s="1">
        <v>43593</v>
      </c>
      <c r="B1754" s="6">
        <f>cumulative!B1754-cumulative!B1753</f>
        <v>831.3200000077486</v>
      </c>
      <c r="C1754" s="6">
        <f>(cumulative!C1754-cumulative!C1753)/10</f>
        <v>2921.2600000001489</v>
      </c>
      <c r="D1754" s="6">
        <f>(cumulative!D1754-cumulative!D1753)/10</f>
        <v>-3152.8120000019671</v>
      </c>
      <c r="E1754" s="6">
        <f>(cumulative!E1754-cumulative!E1753)/10</f>
        <v>802.89155999999491</v>
      </c>
      <c r="F1754" s="6">
        <f>(cumulative!F1754-cumulative!F1753)/10</f>
        <v>571.33955999910836</v>
      </c>
      <c r="G1754">
        <f t="shared" si="54"/>
        <v>687.26791126615853</v>
      </c>
      <c r="H1754">
        <f t="shared" si="55"/>
        <v>-5.5182805825784014</v>
      </c>
    </row>
    <row r="1755" spans="1:8" x14ac:dyDescent="0.25">
      <c r="A1755" s="1">
        <v>43594</v>
      </c>
      <c r="B1755" s="6">
        <v>0</v>
      </c>
      <c r="C1755" s="6">
        <v>0</v>
      </c>
      <c r="D1755" s="6">
        <v>0</v>
      </c>
      <c r="E1755" s="6">
        <v>0</v>
      </c>
      <c r="F1755" s="6">
        <v>0</v>
      </c>
      <c r="G1755" t="str">
        <f t="shared" si="54"/>
        <v/>
      </c>
      <c r="H1755" t="str">
        <f t="shared" ref="H1755:H1776" si="56">IFERROR(D1755/F1755,"")</f>
        <v/>
      </c>
    </row>
    <row r="1756" spans="1:8" x14ac:dyDescent="0.25">
      <c r="A1756" s="1">
        <v>43595</v>
      </c>
      <c r="B1756" s="6">
        <f>cumulative!B1756-cumulative!B1755</f>
        <v>0</v>
      </c>
      <c r="C1756" s="6">
        <f>(cumulative!C1756-cumulative!C1755)/10</f>
        <v>0</v>
      </c>
      <c r="D1756" s="6">
        <f>(cumulative!D1756-cumulative!D1755)/10</f>
        <v>0</v>
      </c>
      <c r="E1756" s="6">
        <f>(cumulative!E1756-cumulative!E1755)/10</f>
        <v>0</v>
      </c>
      <c r="F1756" s="6">
        <f>(cumulative!F1756-cumulative!F1755)/10</f>
        <v>0</v>
      </c>
      <c r="G1756" t="str">
        <f t="shared" si="54"/>
        <v/>
      </c>
      <c r="H1756" t="str">
        <f t="shared" si="56"/>
        <v/>
      </c>
    </row>
    <row r="1757" spans="1:8" x14ac:dyDescent="0.25">
      <c r="A1757" s="1">
        <v>43596</v>
      </c>
      <c r="B1757" s="6">
        <f>cumulative!B1757-cumulative!B1756</f>
        <v>0</v>
      </c>
      <c r="C1757" s="6">
        <f>(cumulative!C1757-cumulative!C1756)/10</f>
        <v>0</v>
      </c>
      <c r="D1757" s="6">
        <f>(cumulative!D1757-cumulative!D1756)/10</f>
        <v>0</v>
      </c>
      <c r="E1757" s="6">
        <f>(cumulative!E1757-cumulative!E1756)/10</f>
        <v>0</v>
      </c>
      <c r="F1757" s="6">
        <f>(cumulative!F1757-cumulative!F1756)/10</f>
        <v>0</v>
      </c>
      <c r="G1757" t="str">
        <f t="shared" si="54"/>
        <v/>
      </c>
      <c r="H1757" t="str">
        <f t="shared" si="56"/>
        <v/>
      </c>
    </row>
    <row r="1758" spans="1:8" x14ac:dyDescent="0.25">
      <c r="A1758" s="1">
        <v>43597</v>
      </c>
      <c r="B1758" s="6">
        <f>cumulative!B1758-cumulative!B1757</f>
        <v>0</v>
      </c>
      <c r="C1758" s="6">
        <f>(cumulative!C1758-cumulative!C1757)/10</f>
        <v>0</v>
      </c>
      <c r="D1758" s="6">
        <f>(cumulative!D1758-cumulative!D1757)/10</f>
        <v>0</v>
      </c>
      <c r="E1758" s="6">
        <f>(cumulative!E1758-cumulative!E1757)/10</f>
        <v>0</v>
      </c>
      <c r="F1758" s="6">
        <f>(cumulative!F1758-cumulative!F1757)/10</f>
        <v>0</v>
      </c>
      <c r="G1758" t="str">
        <f t="shared" si="54"/>
        <v/>
      </c>
      <c r="H1758" t="str">
        <f t="shared" si="56"/>
        <v/>
      </c>
    </row>
    <row r="1759" spans="1:8" x14ac:dyDescent="0.25">
      <c r="A1759" s="1">
        <v>43598</v>
      </c>
      <c r="B1759" s="6">
        <f>cumulative!B1759-cumulative!B1758</f>
        <v>0</v>
      </c>
      <c r="C1759" s="6">
        <f>(cumulative!C1759-cumulative!C1758)/10</f>
        <v>0</v>
      </c>
      <c r="D1759" s="6">
        <f>(cumulative!D1759-cumulative!D1758)/10</f>
        <v>0</v>
      </c>
      <c r="E1759" s="6">
        <f>(cumulative!E1759-cumulative!E1758)/10</f>
        <v>0</v>
      </c>
      <c r="F1759" s="6">
        <f>(cumulative!F1759-cumulative!F1758)/10</f>
        <v>0</v>
      </c>
      <c r="G1759" t="str">
        <f t="shared" si="54"/>
        <v/>
      </c>
      <c r="H1759" t="str">
        <f t="shared" si="56"/>
        <v/>
      </c>
    </row>
    <row r="1760" spans="1:8" x14ac:dyDescent="0.25">
      <c r="A1760" s="1">
        <v>43599</v>
      </c>
      <c r="B1760" s="6">
        <f>cumulative!B1760-cumulative!B1759</f>
        <v>0</v>
      </c>
      <c r="C1760" s="6">
        <f>(cumulative!C1760-cumulative!C1759)/10</f>
        <v>0</v>
      </c>
      <c r="D1760" s="6">
        <f>(cumulative!D1760-cumulative!D1759)/10</f>
        <v>0</v>
      </c>
      <c r="E1760" s="6">
        <f>(cumulative!E1760-cumulative!E1759)/10</f>
        <v>0</v>
      </c>
      <c r="F1760" s="6">
        <f>(cumulative!F1760-cumulative!F1759)/10</f>
        <v>0</v>
      </c>
      <c r="G1760" t="str">
        <f t="shared" si="54"/>
        <v/>
      </c>
      <c r="H1760" t="str">
        <f t="shared" si="56"/>
        <v/>
      </c>
    </row>
    <row r="1761" spans="1:8" x14ac:dyDescent="0.25">
      <c r="A1761" s="1">
        <v>43600</v>
      </c>
      <c r="B1761" s="6">
        <f>cumulative!B1761-cumulative!B1760</f>
        <v>0</v>
      </c>
      <c r="C1761" s="6">
        <f>(cumulative!C1761-cumulative!C1760)/10</f>
        <v>0</v>
      </c>
      <c r="D1761" s="6">
        <f>(cumulative!D1761-cumulative!D1760)/10</f>
        <v>0</v>
      </c>
      <c r="E1761" s="6">
        <f>(cumulative!E1761-cumulative!E1760)/10</f>
        <v>0</v>
      </c>
      <c r="F1761" s="6">
        <f>(cumulative!F1761-cumulative!F1760)/10</f>
        <v>0</v>
      </c>
      <c r="G1761" t="str">
        <f t="shared" si="54"/>
        <v/>
      </c>
      <c r="H1761" t="str">
        <f t="shared" si="56"/>
        <v/>
      </c>
    </row>
    <row r="1762" spans="1:8" x14ac:dyDescent="0.25">
      <c r="A1762" s="1">
        <v>43601</v>
      </c>
      <c r="B1762" s="6">
        <f>cumulative!B1762-cumulative!B1761</f>
        <v>0</v>
      </c>
      <c r="C1762" s="6">
        <f>(cumulative!C1762-cumulative!C1761)/10</f>
        <v>0</v>
      </c>
      <c r="D1762" s="6">
        <f>(cumulative!D1762-cumulative!D1761)/10</f>
        <v>0</v>
      </c>
      <c r="E1762" s="6">
        <f>(cumulative!E1762-cumulative!E1761)/10</f>
        <v>0</v>
      </c>
      <c r="F1762" s="6">
        <f>(cumulative!F1762-cumulative!F1761)/10</f>
        <v>0</v>
      </c>
      <c r="G1762" t="str">
        <f t="shared" si="54"/>
        <v/>
      </c>
      <c r="H1762" t="str">
        <f t="shared" si="56"/>
        <v/>
      </c>
    </row>
    <row r="1763" spans="1:8" x14ac:dyDescent="0.25">
      <c r="A1763" s="1">
        <v>43602</v>
      </c>
      <c r="B1763" s="6">
        <f>cumulative!B1763-cumulative!B1762</f>
        <v>0</v>
      </c>
      <c r="C1763" s="6">
        <f>(cumulative!C1763-cumulative!C1762)/10</f>
        <v>0</v>
      </c>
      <c r="D1763" s="6">
        <f>(cumulative!D1763-cumulative!D1762)/10</f>
        <v>0</v>
      </c>
      <c r="E1763" s="6">
        <f>(cumulative!E1763-cumulative!E1762)/10</f>
        <v>0</v>
      </c>
      <c r="F1763" s="6">
        <f>(cumulative!F1763-cumulative!F1762)/10</f>
        <v>0</v>
      </c>
      <c r="G1763" t="str">
        <f t="shared" si="54"/>
        <v/>
      </c>
      <c r="H1763" t="str">
        <f t="shared" si="56"/>
        <v/>
      </c>
    </row>
    <row r="1764" spans="1:8" x14ac:dyDescent="0.25">
      <c r="A1764" s="1">
        <v>43603</v>
      </c>
      <c r="B1764" s="6">
        <f>cumulative!B1764-cumulative!B1763</f>
        <v>0</v>
      </c>
      <c r="C1764" s="6">
        <f>(cumulative!C1764-cumulative!C1763)/10</f>
        <v>0</v>
      </c>
      <c r="D1764" s="6">
        <f>(cumulative!D1764-cumulative!D1763)/10</f>
        <v>0</v>
      </c>
      <c r="E1764" s="6">
        <f>(cumulative!E1764-cumulative!E1763)/10</f>
        <v>0</v>
      </c>
      <c r="F1764" s="6">
        <f>(cumulative!F1764-cumulative!F1763)/10</f>
        <v>0</v>
      </c>
      <c r="G1764" t="str">
        <f t="shared" si="54"/>
        <v/>
      </c>
      <c r="H1764" t="str">
        <f t="shared" si="56"/>
        <v/>
      </c>
    </row>
    <row r="1765" spans="1:8" x14ac:dyDescent="0.25">
      <c r="A1765" s="1">
        <v>43604</v>
      </c>
      <c r="B1765" s="6">
        <f>cumulative!B1765-cumulative!B1764</f>
        <v>0</v>
      </c>
      <c r="C1765" s="6">
        <f>(cumulative!C1765-cumulative!C1764)/10</f>
        <v>0</v>
      </c>
      <c r="D1765" s="6">
        <f>(cumulative!D1765-cumulative!D1764)/10</f>
        <v>0</v>
      </c>
      <c r="E1765" s="6">
        <f>(cumulative!E1765-cumulative!E1764)/10</f>
        <v>0</v>
      </c>
      <c r="F1765" s="6">
        <f>(cumulative!F1765-cumulative!F1764)/10</f>
        <v>0</v>
      </c>
      <c r="G1765" t="str">
        <f t="shared" si="54"/>
        <v/>
      </c>
      <c r="H1765" t="str">
        <f t="shared" si="56"/>
        <v/>
      </c>
    </row>
    <row r="1766" spans="1:8" x14ac:dyDescent="0.25">
      <c r="A1766" s="1">
        <v>43605</v>
      </c>
      <c r="B1766" s="6">
        <f>cumulative!B1766-cumulative!B1765</f>
        <v>0</v>
      </c>
      <c r="C1766" s="6">
        <f>(cumulative!C1766-cumulative!C1765)/10</f>
        <v>0</v>
      </c>
      <c r="D1766" s="6">
        <f>(cumulative!D1766-cumulative!D1765)/10</f>
        <v>0</v>
      </c>
      <c r="E1766" s="6">
        <f>(cumulative!E1766-cumulative!E1765)/10</f>
        <v>0</v>
      </c>
      <c r="F1766" s="6">
        <f>(cumulative!F1766-cumulative!F1765)/10</f>
        <v>0</v>
      </c>
      <c r="G1766" t="str">
        <f t="shared" si="54"/>
        <v/>
      </c>
      <c r="H1766" t="str">
        <f t="shared" si="56"/>
        <v/>
      </c>
    </row>
    <row r="1767" spans="1:8" x14ac:dyDescent="0.25">
      <c r="A1767" s="1">
        <v>43606</v>
      </c>
      <c r="B1767" s="6">
        <f>cumulative!B1767-cumulative!B1766</f>
        <v>0</v>
      </c>
      <c r="C1767" s="6">
        <f>(cumulative!C1767-cumulative!C1766)/10</f>
        <v>0</v>
      </c>
      <c r="D1767" s="6">
        <f>(cumulative!D1767-cumulative!D1766)/10</f>
        <v>0</v>
      </c>
      <c r="E1767" s="6">
        <f>(cumulative!E1767-cumulative!E1766)/10</f>
        <v>0</v>
      </c>
      <c r="F1767" s="6">
        <f>(cumulative!F1767-cumulative!F1766)/10</f>
        <v>0</v>
      </c>
      <c r="G1767" t="str">
        <f t="shared" si="54"/>
        <v/>
      </c>
      <c r="H1767" t="str">
        <f t="shared" si="56"/>
        <v/>
      </c>
    </row>
    <row r="1768" spans="1:8" x14ac:dyDescent="0.25">
      <c r="A1768" s="1">
        <v>43607</v>
      </c>
      <c r="B1768" s="6">
        <f>cumulative!B1768-cumulative!B1767</f>
        <v>0</v>
      </c>
      <c r="C1768" s="6">
        <f>(cumulative!C1768-cumulative!C1767)/10</f>
        <v>0</v>
      </c>
      <c r="D1768" s="6">
        <f>(cumulative!D1768-cumulative!D1767)/10</f>
        <v>0</v>
      </c>
      <c r="E1768" s="6">
        <f>(cumulative!E1768-cumulative!E1767)/10</f>
        <v>0</v>
      </c>
      <c r="F1768" s="6">
        <f>(cumulative!F1768-cumulative!F1767)/10</f>
        <v>0</v>
      </c>
      <c r="G1768" t="str">
        <f t="shared" si="54"/>
        <v/>
      </c>
      <c r="H1768" t="str">
        <f t="shared" si="56"/>
        <v/>
      </c>
    </row>
    <row r="1769" spans="1:8" x14ac:dyDescent="0.25">
      <c r="A1769" s="1">
        <v>43608</v>
      </c>
      <c r="B1769" s="6">
        <f>cumulative!B1769-cumulative!B1768</f>
        <v>0</v>
      </c>
      <c r="C1769" s="6">
        <f>(cumulative!C1769-cumulative!C1768)/10</f>
        <v>0</v>
      </c>
      <c r="D1769" s="6">
        <f>(cumulative!D1769-cumulative!D1768)/10</f>
        <v>0</v>
      </c>
      <c r="E1769" s="6">
        <f>(cumulative!E1769-cumulative!E1768)/10</f>
        <v>0</v>
      </c>
      <c r="F1769" s="6">
        <f>(cumulative!F1769-cumulative!F1768)/10</f>
        <v>0</v>
      </c>
      <c r="G1769" t="str">
        <f t="shared" si="54"/>
        <v/>
      </c>
      <c r="H1769" t="str">
        <f t="shared" si="56"/>
        <v/>
      </c>
    </row>
    <row r="1770" spans="1:8" x14ac:dyDescent="0.25">
      <c r="A1770" s="1">
        <v>43609</v>
      </c>
      <c r="B1770" s="6">
        <f>cumulative!B1770-cumulative!B1769</f>
        <v>0</v>
      </c>
      <c r="C1770" s="6">
        <f>(cumulative!C1770-cumulative!C1769)/10</f>
        <v>0</v>
      </c>
      <c r="D1770" s="6">
        <f>(cumulative!D1770-cumulative!D1769)/10</f>
        <v>0</v>
      </c>
      <c r="E1770" s="6">
        <f>(cumulative!E1770-cumulative!E1769)/10</f>
        <v>0</v>
      </c>
      <c r="F1770" s="6">
        <f>(cumulative!F1770-cumulative!F1769)/10</f>
        <v>0</v>
      </c>
      <c r="G1770" t="str">
        <f t="shared" si="54"/>
        <v/>
      </c>
      <c r="H1770" t="str">
        <f t="shared" si="56"/>
        <v/>
      </c>
    </row>
    <row r="1771" spans="1:8" x14ac:dyDescent="0.25">
      <c r="A1771" s="1">
        <v>43610</v>
      </c>
      <c r="B1771" s="6">
        <f>cumulative!B1771-cumulative!B1770</f>
        <v>0</v>
      </c>
      <c r="C1771" s="6">
        <f>(cumulative!C1771-cumulative!C1770)/10</f>
        <v>0</v>
      </c>
      <c r="D1771" s="6">
        <f>(cumulative!D1771-cumulative!D1770)/10</f>
        <v>0</v>
      </c>
      <c r="E1771" s="6">
        <f>(cumulative!E1771-cumulative!E1770)/10</f>
        <v>0</v>
      </c>
      <c r="F1771" s="6">
        <f>(cumulative!F1771-cumulative!F1770)/10</f>
        <v>0</v>
      </c>
      <c r="G1771" t="str">
        <f t="shared" si="54"/>
        <v/>
      </c>
      <c r="H1771" t="str">
        <f t="shared" si="56"/>
        <v/>
      </c>
    </row>
    <row r="1772" spans="1:8" x14ac:dyDescent="0.25">
      <c r="A1772" s="1">
        <v>43611</v>
      </c>
      <c r="B1772" s="6">
        <f>cumulative!B1772-cumulative!B1771</f>
        <v>0</v>
      </c>
      <c r="C1772" s="6">
        <f>(cumulative!C1772-cumulative!C1771)/10</f>
        <v>0</v>
      </c>
      <c r="D1772" s="6">
        <f>(cumulative!D1772-cumulative!D1771)/10</f>
        <v>0</v>
      </c>
      <c r="E1772" s="6">
        <f>(cumulative!E1772-cumulative!E1771)/10</f>
        <v>0</v>
      </c>
      <c r="F1772" s="6">
        <f>(cumulative!F1772-cumulative!F1771)/10</f>
        <v>0</v>
      </c>
      <c r="G1772" t="str">
        <f t="shared" si="54"/>
        <v/>
      </c>
      <c r="H1772" t="str">
        <f t="shared" si="56"/>
        <v/>
      </c>
    </row>
    <row r="1773" spans="1:8" x14ac:dyDescent="0.25">
      <c r="A1773" s="1">
        <v>43612</v>
      </c>
      <c r="B1773" s="6">
        <f>cumulative!B1773-cumulative!B1772</f>
        <v>0</v>
      </c>
      <c r="C1773" s="6">
        <f>(cumulative!C1773-cumulative!C1772)/10</f>
        <v>0</v>
      </c>
      <c r="D1773" s="6">
        <f>(cumulative!D1773-cumulative!D1772)/10</f>
        <v>0</v>
      </c>
      <c r="E1773" s="6">
        <f>(cumulative!E1773-cumulative!E1772)/10</f>
        <v>0</v>
      </c>
      <c r="F1773" s="6">
        <f>(cumulative!F1773-cumulative!F1772)/10</f>
        <v>0</v>
      </c>
      <c r="G1773" t="str">
        <f t="shared" si="54"/>
        <v/>
      </c>
      <c r="H1773" t="str">
        <f t="shared" si="56"/>
        <v/>
      </c>
    </row>
    <row r="1774" spans="1:8" x14ac:dyDescent="0.25">
      <c r="A1774" s="1">
        <v>43613</v>
      </c>
      <c r="B1774" s="6">
        <f>cumulative!B1774-cumulative!B1773</f>
        <v>0</v>
      </c>
      <c r="C1774" s="6">
        <f>(cumulative!C1774-cumulative!C1773)/10</f>
        <v>0</v>
      </c>
      <c r="D1774" s="6">
        <f>(cumulative!D1774-cumulative!D1773)/10</f>
        <v>0</v>
      </c>
      <c r="E1774" s="6">
        <f>(cumulative!E1774-cumulative!E1773)/10</f>
        <v>0</v>
      </c>
      <c r="F1774" s="6">
        <f>(cumulative!F1774-cumulative!F1773)/10</f>
        <v>0</v>
      </c>
      <c r="G1774" t="str">
        <f t="shared" si="54"/>
        <v/>
      </c>
      <c r="H1774" t="str">
        <f t="shared" si="56"/>
        <v/>
      </c>
    </row>
    <row r="1775" spans="1:8" x14ac:dyDescent="0.25">
      <c r="A1775" s="1">
        <v>43614</v>
      </c>
      <c r="B1775" s="6">
        <f>cumulative!B1775-cumulative!B1774</f>
        <v>0</v>
      </c>
      <c r="C1775" s="6">
        <f>(cumulative!C1775-cumulative!C1774)/10</f>
        <v>0</v>
      </c>
      <c r="D1775" s="6">
        <f>(cumulative!D1775-cumulative!D1774)/10</f>
        <v>0</v>
      </c>
      <c r="E1775" s="6">
        <f>(cumulative!E1775-cumulative!E1774)/10</f>
        <v>0</v>
      </c>
      <c r="F1775" s="6">
        <f>(cumulative!F1775-cumulative!F1774)/10</f>
        <v>0</v>
      </c>
      <c r="G1775" t="str">
        <f t="shared" si="54"/>
        <v/>
      </c>
      <c r="H1775" t="str">
        <f t="shared" si="56"/>
        <v/>
      </c>
    </row>
    <row r="1776" spans="1:8" x14ac:dyDescent="0.25">
      <c r="A1776" s="1">
        <v>43615</v>
      </c>
      <c r="B1776" s="6">
        <f>cumulative!B1776-cumulative!B1775</f>
        <v>0</v>
      </c>
      <c r="C1776" s="6">
        <f>(cumulative!C1776-cumulative!C1775)/10</f>
        <v>0</v>
      </c>
      <c r="D1776" s="6">
        <f>(cumulative!D1776-cumulative!D1775)/10</f>
        <v>0</v>
      </c>
      <c r="E1776" s="6">
        <f>(cumulative!E1776-cumulative!E1775)/10</f>
        <v>0</v>
      </c>
      <c r="F1776" s="6">
        <f>(cumulative!F1776-cumulative!F1775)/10</f>
        <v>0</v>
      </c>
      <c r="G1776" t="str">
        <f t="shared" si="54"/>
        <v/>
      </c>
      <c r="H1776" t="str">
        <f t="shared" si="56"/>
        <v/>
      </c>
    </row>
    <row r="1777" spans="1:8" x14ac:dyDescent="0.25">
      <c r="A1777" s="1">
        <v>43616</v>
      </c>
      <c r="B1777" s="6">
        <f>cumulative!B1777-cumulative!B1776</f>
        <v>0</v>
      </c>
      <c r="C1777" s="6">
        <f>(cumulative!C1777-cumulative!C1776)/10</f>
        <v>0</v>
      </c>
      <c r="D1777" s="6">
        <f>(cumulative!D1777-cumulative!D1776)/10</f>
        <v>0</v>
      </c>
      <c r="E1777" s="6">
        <f>(cumulative!E1777-cumulative!E1776)/10</f>
        <v>0</v>
      </c>
      <c r="F1777" s="6">
        <f>(cumulative!F1777-cumulative!F1776)/10</f>
        <v>0</v>
      </c>
      <c r="G1777" t="str">
        <f t="shared" si="54"/>
        <v/>
      </c>
      <c r="H1777" t="str">
        <f t="shared" ref="H1777:H1839" si="57">IFERROR(D1777/F1777,"")</f>
        <v/>
      </c>
    </row>
    <row r="1778" spans="1:8" x14ac:dyDescent="0.25">
      <c r="A1778" s="1">
        <v>43617</v>
      </c>
      <c r="B1778" s="6">
        <f>cumulative!B1778-cumulative!B1777</f>
        <v>0</v>
      </c>
      <c r="C1778" s="6">
        <f>(cumulative!C1778-cumulative!C1777)/10</f>
        <v>0</v>
      </c>
      <c r="D1778" s="6">
        <f>(cumulative!D1778-cumulative!D1777)/10</f>
        <v>0</v>
      </c>
      <c r="E1778" s="6">
        <f>(cumulative!E1778-cumulative!E1777)/10</f>
        <v>0</v>
      </c>
      <c r="F1778" s="6">
        <f>(cumulative!F1778-cumulative!F1777)/10</f>
        <v>0</v>
      </c>
      <c r="G1778" t="str">
        <f t="shared" si="54"/>
        <v/>
      </c>
      <c r="H1778" t="str">
        <f t="shared" si="57"/>
        <v/>
      </c>
    </row>
    <row r="1779" spans="1:8" x14ac:dyDescent="0.25">
      <c r="A1779" s="1">
        <v>43618</v>
      </c>
      <c r="B1779" s="6">
        <f>cumulative!B1779-cumulative!B1778</f>
        <v>0</v>
      </c>
      <c r="C1779" s="6">
        <f>(cumulative!C1779-cumulative!C1778)/10</f>
        <v>0</v>
      </c>
      <c r="D1779" s="6">
        <f>(cumulative!D1779-cumulative!D1778)/10</f>
        <v>0</v>
      </c>
      <c r="E1779" s="6">
        <f>(cumulative!E1779-cumulative!E1778)/10</f>
        <v>0</v>
      </c>
      <c r="F1779" s="6">
        <f>(cumulative!F1779-cumulative!F1778)/10</f>
        <v>0</v>
      </c>
      <c r="G1779" t="str">
        <f t="shared" si="54"/>
        <v/>
      </c>
      <c r="H1779" t="str">
        <f t="shared" si="57"/>
        <v/>
      </c>
    </row>
    <row r="1780" spans="1:8" x14ac:dyDescent="0.25">
      <c r="A1780" s="1">
        <v>43619</v>
      </c>
      <c r="B1780" s="6">
        <f>cumulative!B1780-cumulative!B1779</f>
        <v>0</v>
      </c>
      <c r="C1780" s="6">
        <f>(cumulative!C1780-cumulative!C1779)/10</f>
        <v>0</v>
      </c>
      <c r="D1780" s="6">
        <f>(cumulative!D1780-cumulative!D1779)/10</f>
        <v>0</v>
      </c>
      <c r="E1780" s="6">
        <f>(cumulative!E1780-cumulative!E1779)/10</f>
        <v>0</v>
      </c>
      <c r="F1780" s="6">
        <f>(cumulative!F1780-cumulative!F1779)/10</f>
        <v>0</v>
      </c>
      <c r="G1780" t="str">
        <f t="shared" si="54"/>
        <v/>
      </c>
      <c r="H1780" t="str">
        <f t="shared" si="57"/>
        <v/>
      </c>
    </row>
    <row r="1781" spans="1:8" x14ac:dyDescent="0.25">
      <c r="A1781" s="1">
        <v>43620</v>
      </c>
      <c r="B1781" s="6">
        <f>cumulative!B1781-cumulative!B1780</f>
        <v>0</v>
      </c>
      <c r="C1781" s="6">
        <f>(cumulative!C1781-cumulative!C1780)/10</f>
        <v>0</v>
      </c>
      <c r="D1781" s="6">
        <f>(cumulative!D1781-cumulative!D1780)/10</f>
        <v>0</v>
      </c>
      <c r="E1781" s="6">
        <f>(cumulative!E1781-cumulative!E1780)/10</f>
        <v>0</v>
      </c>
      <c r="F1781" s="6">
        <f>(cumulative!F1781-cumulative!F1780)/10</f>
        <v>0</v>
      </c>
      <c r="G1781" t="str">
        <f t="shared" si="54"/>
        <v/>
      </c>
      <c r="H1781" t="str">
        <f t="shared" si="57"/>
        <v/>
      </c>
    </row>
    <row r="1782" spans="1:8" x14ac:dyDescent="0.25">
      <c r="A1782" s="1">
        <v>43621</v>
      </c>
      <c r="B1782" s="6">
        <f>cumulative!B1782-cumulative!B1781</f>
        <v>0</v>
      </c>
      <c r="C1782" s="6">
        <f>(cumulative!C1782-cumulative!C1781)/10</f>
        <v>0</v>
      </c>
      <c r="D1782" s="6">
        <f>(cumulative!D1782-cumulative!D1781)/10</f>
        <v>0</v>
      </c>
      <c r="E1782" s="6">
        <f>(cumulative!E1782-cumulative!E1781)/10</f>
        <v>0</v>
      </c>
      <c r="F1782" s="6">
        <f>(cumulative!F1782-cumulative!F1781)/10</f>
        <v>0</v>
      </c>
      <c r="G1782" t="str">
        <f t="shared" si="54"/>
        <v/>
      </c>
      <c r="H1782" t="str">
        <f t="shared" si="57"/>
        <v/>
      </c>
    </row>
    <row r="1783" spans="1:8" x14ac:dyDescent="0.25">
      <c r="A1783" s="1">
        <v>43622</v>
      </c>
      <c r="B1783" s="6">
        <f>cumulative!B1783-cumulative!B1782</f>
        <v>0</v>
      </c>
      <c r="C1783" s="6">
        <f>(cumulative!C1783-cumulative!C1782)/10</f>
        <v>0</v>
      </c>
      <c r="D1783" s="6">
        <f>(cumulative!D1783-cumulative!D1782)/10</f>
        <v>0</v>
      </c>
      <c r="E1783" s="6">
        <f>(cumulative!E1783-cumulative!E1782)/10</f>
        <v>0</v>
      </c>
      <c r="F1783" s="6">
        <f>(cumulative!F1783-cumulative!F1782)/10</f>
        <v>0</v>
      </c>
      <c r="G1783" t="str">
        <f t="shared" si="54"/>
        <v/>
      </c>
      <c r="H1783" t="str">
        <f t="shared" si="57"/>
        <v/>
      </c>
    </row>
    <row r="1784" spans="1:8" x14ac:dyDescent="0.25">
      <c r="A1784" s="1">
        <v>43623</v>
      </c>
      <c r="B1784" s="6">
        <f>cumulative!B1784-cumulative!B1783</f>
        <v>0</v>
      </c>
      <c r="C1784" s="6">
        <f>(cumulative!C1784-cumulative!C1783)/10</f>
        <v>0</v>
      </c>
      <c r="D1784" s="6">
        <f>(cumulative!D1784-cumulative!D1783)/10</f>
        <v>0</v>
      </c>
      <c r="E1784" s="6">
        <f>(cumulative!E1784-cumulative!E1783)/10</f>
        <v>0</v>
      </c>
      <c r="F1784" s="6">
        <f>(cumulative!F1784-cumulative!F1783)/10</f>
        <v>0</v>
      </c>
      <c r="G1784" t="str">
        <f t="shared" si="54"/>
        <v/>
      </c>
      <c r="H1784" t="str">
        <f t="shared" si="57"/>
        <v/>
      </c>
    </row>
    <row r="1785" spans="1:8" x14ac:dyDescent="0.25">
      <c r="A1785" s="1">
        <v>43624</v>
      </c>
      <c r="B1785" s="6">
        <f>cumulative!B1785-cumulative!B1784</f>
        <v>0</v>
      </c>
      <c r="C1785" s="6">
        <f>(cumulative!C1785-cumulative!C1784)/10</f>
        <v>0</v>
      </c>
      <c r="D1785" s="6">
        <f>(cumulative!D1785-cumulative!D1784)/10</f>
        <v>0</v>
      </c>
      <c r="E1785" s="6">
        <f>(cumulative!E1785-cumulative!E1784)/10</f>
        <v>0</v>
      </c>
      <c r="F1785" s="6">
        <f>(cumulative!F1785-cumulative!F1784)/10</f>
        <v>0</v>
      </c>
      <c r="G1785" t="str">
        <f t="shared" si="54"/>
        <v/>
      </c>
      <c r="H1785" t="str">
        <f t="shared" si="57"/>
        <v/>
      </c>
    </row>
    <row r="1786" spans="1:8" x14ac:dyDescent="0.25">
      <c r="A1786" s="1">
        <v>43625</v>
      </c>
      <c r="B1786" s="6">
        <f>cumulative!B1786-cumulative!B1785</f>
        <v>0</v>
      </c>
      <c r="C1786" s="6">
        <f>(cumulative!C1786-cumulative!C1785)/10</f>
        <v>0</v>
      </c>
      <c r="D1786" s="6">
        <f>(cumulative!D1786-cumulative!D1785)/10</f>
        <v>0</v>
      </c>
      <c r="E1786" s="6">
        <f>(cumulative!E1786-cumulative!E1785)/10</f>
        <v>0</v>
      </c>
      <c r="F1786" s="6">
        <f>(cumulative!F1786-cumulative!F1785)/10</f>
        <v>0</v>
      </c>
      <c r="G1786" t="str">
        <f t="shared" si="54"/>
        <v/>
      </c>
      <c r="H1786" t="str">
        <f t="shared" si="57"/>
        <v/>
      </c>
    </row>
    <row r="1787" spans="1:8" x14ac:dyDescent="0.25">
      <c r="A1787" s="1">
        <v>43626</v>
      </c>
      <c r="B1787" s="6">
        <f>cumulative!B1787-cumulative!B1786</f>
        <v>0</v>
      </c>
      <c r="C1787" s="6">
        <f>(cumulative!C1787-cumulative!C1786)/10</f>
        <v>0</v>
      </c>
      <c r="D1787" s="6">
        <f>(cumulative!D1787-cumulative!D1786)/10</f>
        <v>0</v>
      </c>
      <c r="E1787" s="6">
        <f>(cumulative!E1787-cumulative!E1786)/10</f>
        <v>0</v>
      </c>
      <c r="F1787" s="6">
        <f>(cumulative!F1787-cumulative!F1786)/10</f>
        <v>0</v>
      </c>
      <c r="G1787" t="str">
        <f t="shared" si="54"/>
        <v/>
      </c>
      <c r="H1787" t="str">
        <f t="shared" si="57"/>
        <v/>
      </c>
    </row>
    <row r="1788" spans="1:8" x14ac:dyDescent="0.25">
      <c r="A1788" s="1">
        <v>43627</v>
      </c>
      <c r="B1788" s="6">
        <f>cumulative!B1788-cumulative!B1787</f>
        <v>0</v>
      </c>
      <c r="C1788" s="6">
        <f>(cumulative!C1788-cumulative!C1787)/10</f>
        <v>0</v>
      </c>
      <c r="D1788" s="6">
        <f>(cumulative!D1788-cumulative!D1787)/10</f>
        <v>0</v>
      </c>
      <c r="E1788" s="6">
        <f>(cumulative!E1788-cumulative!E1787)/10</f>
        <v>0</v>
      </c>
      <c r="F1788" s="6">
        <f>(cumulative!F1788-cumulative!F1787)/10</f>
        <v>0</v>
      </c>
      <c r="G1788" t="str">
        <f t="shared" si="54"/>
        <v/>
      </c>
      <c r="H1788" t="str">
        <f t="shared" si="57"/>
        <v/>
      </c>
    </row>
    <row r="1789" spans="1:8" x14ac:dyDescent="0.25">
      <c r="A1789" s="1">
        <v>43628</v>
      </c>
      <c r="B1789" s="6">
        <f>cumulative!B1789-cumulative!B1788</f>
        <v>0</v>
      </c>
      <c r="C1789" s="6">
        <f>(cumulative!C1789-cumulative!C1788)/10</f>
        <v>0</v>
      </c>
      <c r="D1789" s="6">
        <f>(cumulative!D1789-cumulative!D1788)/10</f>
        <v>0</v>
      </c>
      <c r="E1789" s="6">
        <f>(cumulative!E1789-cumulative!E1788)/10</f>
        <v>0</v>
      </c>
      <c r="F1789" s="6">
        <f>(cumulative!F1789-cumulative!F1788)/10</f>
        <v>0</v>
      </c>
      <c r="G1789" t="str">
        <f t="shared" si="54"/>
        <v/>
      </c>
      <c r="H1789" t="str">
        <f t="shared" si="57"/>
        <v/>
      </c>
    </row>
    <row r="1790" spans="1:8" x14ac:dyDescent="0.25">
      <c r="A1790" s="1">
        <v>43629</v>
      </c>
      <c r="B1790" s="6">
        <f>cumulative!B1790-cumulative!B1789</f>
        <v>0</v>
      </c>
      <c r="C1790" s="6">
        <f>(cumulative!C1790-cumulative!C1789)/10</f>
        <v>0</v>
      </c>
      <c r="D1790" s="6">
        <f>(cumulative!D1790-cumulative!D1789)/10</f>
        <v>0</v>
      </c>
      <c r="E1790" s="6">
        <f>(cumulative!E1790-cumulative!E1789)/10</f>
        <v>0</v>
      </c>
      <c r="F1790" s="6">
        <f>(cumulative!F1790-cumulative!F1789)/10</f>
        <v>0</v>
      </c>
      <c r="G1790" t="str">
        <f t="shared" si="54"/>
        <v/>
      </c>
      <c r="H1790" t="str">
        <f t="shared" si="57"/>
        <v/>
      </c>
    </row>
    <row r="1791" spans="1:8" x14ac:dyDescent="0.25">
      <c r="A1791" s="1">
        <v>43630</v>
      </c>
      <c r="B1791" s="6">
        <f>cumulative!B1791-cumulative!B1790</f>
        <v>0</v>
      </c>
      <c r="C1791" s="6">
        <f>(cumulative!C1791-cumulative!C1790)/10</f>
        <v>0</v>
      </c>
      <c r="D1791" s="6">
        <f>(cumulative!D1791-cumulative!D1790)/10</f>
        <v>0</v>
      </c>
      <c r="E1791" s="6">
        <f>(cumulative!E1791-cumulative!E1790)/10</f>
        <v>0</v>
      </c>
      <c r="F1791" s="6">
        <f>(cumulative!F1791-cumulative!F1790)/10</f>
        <v>0</v>
      </c>
      <c r="G1791" t="str">
        <f t="shared" si="54"/>
        <v/>
      </c>
      <c r="H1791" t="str">
        <f t="shared" si="57"/>
        <v/>
      </c>
    </row>
    <row r="1792" spans="1:8" x14ac:dyDescent="0.25">
      <c r="A1792" s="1">
        <v>43631</v>
      </c>
      <c r="B1792" s="6">
        <f>cumulative!B1792-cumulative!B1791</f>
        <v>0</v>
      </c>
      <c r="C1792" s="6">
        <f>(cumulative!C1792-cumulative!C1791)/10</f>
        <v>0</v>
      </c>
      <c r="D1792" s="6">
        <f>(cumulative!D1792-cumulative!D1791)/10</f>
        <v>0</v>
      </c>
      <c r="E1792" s="6">
        <f>(cumulative!E1792-cumulative!E1791)/10</f>
        <v>0</v>
      </c>
      <c r="F1792" s="6">
        <f>(cumulative!F1792-cumulative!F1791)/10</f>
        <v>0</v>
      </c>
      <c r="G1792" t="str">
        <f t="shared" si="54"/>
        <v/>
      </c>
      <c r="H1792" t="str">
        <f t="shared" si="57"/>
        <v/>
      </c>
    </row>
    <row r="1793" spans="1:8" x14ac:dyDescent="0.25">
      <c r="A1793" s="1">
        <v>43632</v>
      </c>
      <c r="B1793" s="6">
        <f>cumulative!B1793-cumulative!B1792</f>
        <v>0</v>
      </c>
      <c r="C1793" s="6">
        <f>(cumulative!C1793-cumulative!C1792)/10</f>
        <v>0</v>
      </c>
      <c r="D1793" s="6">
        <f>(cumulative!D1793-cumulative!D1792)/10</f>
        <v>0</v>
      </c>
      <c r="E1793" s="6">
        <f>(cumulative!E1793-cumulative!E1792)/10</f>
        <v>0</v>
      </c>
      <c r="F1793" s="6">
        <f>(cumulative!F1793-cumulative!F1792)/10</f>
        <v>0</v>
      </c>
      <c r="G1793" t="str">
        <f t="shared" si="54"/>
        <v/>
      </c>
      <c r="H1793" t="str">
        <f t="shared" si="57"/>
        <v/>
      </c>
    </row>
    <row r="1794" spans="1:8" x14ac:dyDescent="0.25">
      <c r="A1794" s="1">
        <v>43633</v>
      </c>
      <c r="B1794" s="6">
        <f>cumulative!B1794-cumulative!B1793</f>
        <v>0</v>
      </c>
      <c r="C1794" s="6">
        <f>(cumulative!C1794-cumulative!C1793)/10</f>
        <v>0</v>
      </c>
      <c r="D1794" s="6">
        <f>(cumulative!D1794-cumulative!D1793)/10</f>
        <v>0</v>
      </c>
      <c r="E1794" s="6">
        <f>(cumulative!E1794-cumulative!E1793)/10</f>
        <v>0</v>
      </c>
      <c r="F1794" s="6">
        <f>(cumulative!F1794-cumulative!F1793)/10</f>
        <v>0</v>
      </c>
      <c r="G1794" t="str">
        <f t="shared" si="54"/>
        <v/>
      </c>
      <c r="H1794" t="str">
        <f t="shared" si="57"/>
        <v/>
      </c>
    </row>
    <row r="1795" spans="1:8" x14ac:dyDescent="0.25">
      <c r="A1795" s="1">
        <v>43634</v>
      </c>
      <c r="B1795" s="6">
        <f>cumulative!B1795-cumulative!B1794</f>
        <v>0</v>
      </c>
      <c r="C1795" s="6">
        <f>(cumulative!C1795-cumulative!C1794)/10</f>
        <v>0</v>
      </c>
      <c r="D1795" s="6">
        <f>(cumulative!D1795-cumulative!D1794)/10</f>
        <v>0</v>
      </c>
      <c r="E1795" s="6">
        <f>(cumulative!E1795-cumulative!E1794)/10</f>
        <v>0</v>
      </c>
      <c r="F1795" s="6">
        <f>(cumulative!F1795-cumulative!F1794)/10</f>
        <v>0</v>
      </c>
      <c r="G1795" t="str">
        <f t="shared" ref="G1795:G1858" si="58">IFERROR(F1795*1000/B1795,"")</f>
        <v/>
      </c>
      <c r="H1795" t="str">
        <f t="shared" si="57"/>
        <v/>
      </c>
    </row>
    <row r="1796" spans="1:8" x14ac:dyDescent="0.25">
      <c r="A1796" s="1">
        <v>43635</v>
      </c>
      <c r="B1796" s="6">
        <f>cumulative!B1796-cumulative!B1795</f>
        <v>0</v>
      </c>
      <c r="C1796" s="6">
        <f>(cumulative!C1796-cumulative!C1795)/10</f>
        <v>0</v>
      </c>
      <c r="D1796" s="6">
        <f>(cumulative!D1796-cumulative!D1795)/10</f>
        <v>0</v>
      </c>
      <c r="E1796" s="6">
        <f>(cumulative!E1796-cumulative!E1795)/10</f>
        <v>0</v>
      </c>
      <c r="F1796" s="6">
        <f>(cumulative!F1796-cumulative!F1795)/10</f>
        <v>0</v>
      </c>
      <c r="G1796" t="str">
        <f t="shared" si="58"/>
        <v/>
      </c>
      <c r="H1796" t="str">
        <f t="shared" si="57"/>
        <v/>
      </c>
    </row>
    <row r="1797" spans="1:8" x14ac:dyDescent="0.25">
      <c r="A1797" s="1">
        <v>43636</v>
      </c>
      <c r="B1797" s="6">
        <f>cumulative!B1797-cumulative!B1796</f>
        <v>0</v>
      </c>
      <c r="C1797" s="6">
        <f>(cumulative!C1797-cumulative!C1796)/10</f>
        <v>0</v>
      </c>
      <c r="D1797" s="6">
        <f>(cumulative!D1797-cumulative!D1796)/10</f>
        <v>0</v>
      </c>
      <c r="E1797" s="6">
        <f>(cumulative!E1797-cumulative!E1796)/10</f>
        <v>0</v>
      </c>
      <c r="F1797" s="6">
        <f>(cumulative!F1797-cumulative!F1796)/10</f>
        <v>0</v>
      </c>
      <c r="G1797" t="str">
        <f t="shared" si="58"/>
        <v/>
      </c>
      <c r="H1797" t="str">
        <f t="shared" si="57"/>
        <v/>
      </c>
    </row>
    <row r="1798" spans="1:8" x14ac:dyDescent="0.25">
      <c r="A1798" s="1">
        <v>43637</v>
      </c>
      <c r="B1798" s="6">
        <f>cumulative!B1798-cumulative!B1797</f>
        <v>0</v>
      </c>
      <c r="C1798" s="6">
        <f>(cumulative!C1798-cumulative!C1797)/10</f>
        <v>0</v>
      </c>
      <c r="D1798" s="6">
        <f>(cumulative!D1798-cumulative!D1797)/10</f>
        <v>0</v>
      </c>
      <c r="E1798" s="6">
        <f>(cumulative!E1798-cumulative!E1797)/10</f>
        <v>0</v>
      </c>
      <c r="F1798" s="6">
        <f>(cumulative!F1798-cumulative!F1797)/10</f>
        <v>0</v>
      </c>
      <c r="G1798" t="str">
        <f t="shared" si="58"/>
        <v/>
      </c>
      <c r="H1798" t="str">
        <f t="shared" si="57"/>
        <v/>
      </c>
    </row>
    <row r="1799" spans="1:8" x14ac:dyDescent="0.25">
      <c r="A1799" s="1">
        <v>43638</v>
      </c>
      <c r="B1799" s="6">
        <f>cumulative!B1799-cumulative!B1798</f>
        <v>0</v>
      </c>
      <c r="C1799" s="6">
        <f>(cumulative!C1799-cumulative!C1798)/10</f>
        <v>0</v>
      </c>
      <c r="D1799" s="6">
        <f>(cumulative!D1799-cumulative!D1798)/10</f>
        <v>0</v>
      </c>
      <c r="E1799" s="6">
        <f>(cumulative!E1799-cumulative!E1798)/10</f>
        <v>0</v>
      </c>
      <c r="F1799" s="6">
        <f>(cumulative!F1799-cumulative!F1798)/10</f>
        <v>0</v>
      </c>
      <c r="G1799" t="str">
        <f t="shared" si="58"/>
        <v/>
      </c>
      <c r="H1799" t="str">
        <f t="shared" si="57"/>
        <v/>
      </c>
    </row>
    <row r="1800" spans="1:8" x14ac:dyDescent="0.25">
      <c r="A1800" s="1">
        <v>43639</v>
      </c>
      <c r="B1800" s="6">
        <f>cumulative!B1800-cumulative!B1799</f>
        <v>0</v>
      </c>
      <c r="C1800" s="6">
        <f>(cumulative!C1800-cumulative!C1799)/10</f>
        <v>0</v>
      </c>
      <c r="D1800" s="6">
        <f>(cumulative!D1800-cumulative!D1799)/10</f>
        <v>0</v>
      </c>
      <c r="E1800" s="6">
        <f>(cumulative!E1800-cumulative!E1799)/10</f>
        <v>0</v>
      </c>
      <c r="F1800" s="6">
        <f>(cumulative!F1800-cumulative!F1799)/10</f>
        <v>0</v>
      </c>
      <c r="G1800" t="str">
        <f t="shared" si="58"/>
        <v/>
      </c>
      <c r="H1800" t="str">
        <f t="shared" si="57"/>
        <v/>
      </c>
    </row>
    <row r="1801" spans="1:8" x14ac:dyDescent="0.25">
      <c r="A1801" s="1">
        <v>43640</v>
      </c>
      <c r="B1801" s="6">
        <f>cumulative!B1801-cumulative!B1800</f>
        <v>0</v>
      </c>
      <c r="C1801" s="6">
        <f>(cumulative!C1801-cumulative!C1800)/10</f>
        <v>0</v>
      </c>
      <c r="D1801" s="6">
        <f>(cumulative!D1801-cumulative!D1800)/10</f>
        <v>0</v>
      </c>
      <c r="E1801" s="6">
        <f>(cumulative!E1801-cumulative!E1800)/10</f>
        <v>0</v>
      </c>
      <c r="F1801" s="6">
        <f>(cumulative!F1801-cumulative!F1800)/10</f>
        <v>0</v>
      </c>
      <c r="G1801" t="str">
        <f t="shared" si="58"/>
        <v/>
      </c>
      <c r="H1801" t="str">
        <f t="shared" si="57"/>
        <v/>
      </c>
    </row>
    <row r="1802" spans="1:8" x14ac:dyDescent="0.25">
      <c r="A1802" s="1">
        <v>43641</v>
      </c>
      <c r="B1802" s="6">
        <f>cumulative!B1802-cumulative!B1801</f>
        <v>0</v>
      </c>
      <c r="C1802" s="6">
        <f>(cumulative!C1802-cumulative!C1801)/10</f>
        <v>0</v>
      </c>
      <c r="D1802" s="6">
        <f>(cumulative!D1802-cumulative!D1801)/10</f>
        <v>0</v>
      </c>
      <c r="E1802" s="6">
        <f>(cumulative!E1802-cumulative!E1801)/10</f>
        <v>0</v>
      </c>
      <c r="F1802" s="6">
        <f>(cumulative!F1802-cumulative!F1801)/10</f>
        <v>0</v>
      </c>
      <c r="G1802" t="str">
        <f t="shared" si="58"/>
        <v/>
      </c>
      <c r="H1802" t="str">
        <f t="shared" si="57"/>
        <v/>
      </c>
    </row>
    <row r="1803" spans="1:8" x14ac:dyDescent="0.25">
      <c r="A1803" s="1">
        <v>43642</v>
      </c>
      <c r="B1803" s="6">
        <f>cumulative!B1803-cumulative!B1802</f>
        <v>0</v>
      </c>
      <c r="C1803" s="6">
        <f>(cumulative!C1803-cumulative!C1802)/10</f>
        <v>0</v>
      </c>
      <c r="D1803" s="6">
        <f>(cumulative!D1803-cumulative!D1802)/10</f>
        <v>0</v>
      </c>
      <c r="E1803" s="6">
        <f>(cumulative!E1803-cumulative!E1802)/10</f>
        <v>0</v>
      </c>
      <c r="F1803" s="6">
        <f>(cumulative!F1803-cumulative!F1802)/10</f>
        <v>0</v>
      </c>
      <c r="G1803" t="str">
        <f t="shared" si="58"/>
        <v/>
      </c>
      <c r="H1803" t="str">
        <f t="shared" si="57"/>
        <v/>
      </c>
    </row>
    <row r="1804" spans="1:8" x14ac:dyDescent="0.25">
      <c r="A1804" s="1">
        <v>43643</v>
      </c>
      <c r="B1804" s="6">
        <f>cumulative!B1804-cumulative!B1803</f>
        <v>0</v>
      </c>
      <c r="C1804" s="6">
        <f>(cumulative!C1804-cumulative!C1803)/10</f>
        <v>0</v>
      </c>
      <c r="D1804" s="6">
        <f>(cumulative!D1804-cumulative!D1803)/10</f>
        <v>0</v>
      </c>
      <c r="E1804" s="6">
        <f>(cumulative!E1804-cumulative!E1803)/10</f>
        <v>0</v>
      </c>
      <c r="F1804" s="6">
        <f>(cumulative!F1804-cumulative!F1803)/10</f>
        <v>0</v>
      </c>
      <c r="G1804" t="str">
        <f t="shared" si="58"/>
        <v/>
      </c>
      <c r="H1804" t="str">
        <f t="shared" si="57"/>
        <v/>
      </c>
    </row>
    <row r="1805" spans="1:8" x14ac:dyDescent="0.25">
      <c r="A1805" s="1">
        <v>43644</v>
      </c>
      <c r="B1805" s="6">
        <f>cumulative!B1805-cumulative!B1804</f>
        <v>0</v>
      </c>
      <c r="C1805" s="6">
        <f>(cumulative!C1805-cumulative!C1804)/10</f>
        <v>0</v>
      </c>
      <c r="D1805" s="6">
        <f>(cumulative!D1805-cumulative!D1804)/10</f>
        <v>0</v>
      </c>
      <c r="E1805" s="6">
        <f>(cumulative!E1805-cumulative!E1804)/10</f>
        <v>0</v>
      </c>
      <c r="F1805" s="6">
        <f>(cumulative!F1805-cumulative!F1804)/10</f>
        <v>0</v>
      </c>
      <c r="G1805" t="str">
        <f t="shared" si="58"/>
        <v/>
      </c>
      <c r="H1805" t="str">
        <f t="shared" si="57"/>
        <v/>
      </c>
    </row>
    <row r="1806" spans="1:8" x14ac:dyDescent="0.25">
      <c r="A1806" s="1">
        <v>43645</v>
      </c>
      <c r="B1806" s="6">
        <f>cumulative!B1806-cumulative!B1805</f>
        <v>0</v>
      </c>
      <c r="C1806" s="6">
        <f>(cumulative!C1806-cumulative!C1805)/10</f>
        <v>0</v>
      </c>
      <c r="D1806" s="6">
        <f>(cumulative!D1806-cumulative!D1805)/10</f>
        <v>0</v>
      </c>
      <c r="E1806" s="6">
        <f>(cumulative!E1806-cumulative!E1805)/10</f>
        <v>0</v>
      </c>
      <c r="F1806" s="6">
        <f>(cumulative!F1806-cumulative!F1805)/10</f>
        <v>0</v>
      </c>
      <c r="G1806" t="str">
        <f t="shared" si="58"/>
        <v/>
      </c>
      <c r="H1806" t="str">
        <f t="shared" si="57"/>
        <v/>
      </c>
    </row>
    <row r="1807" spans="1:8" x14ac:dyDescent="0.25">
      <c r="A1807" s="1">
        <v>43646</v>
      </c>
      <c r="B1807" s="6">
        <f>cumulative!B1807-cumulative!B1806</f>
        <v>0</v>
      </c>
      <c r="C1807" s="6">
        <f>(cumulative!C1807-cumulative!C1806)/10</f>
        <v>0</v>
      </c>
      <c r="D1807" s="6">
        <f>(cumulative!D1807-cumulative!D1806)/10</f>
        <v>0</v>
      </c>
      <c r="E1807" s="6">
        <f>(cumulative!E1807-cumulative!E1806)/10</f>
        <v>0</v>
      </c>
      <c r="F1807" s="6">
        <f>(cumulative!F1807-cumulative!F1806)/10</f>
        <v>0</v>
      </c>
      <c r="G1807" t="str">
        <f t="shared" si="58"/>
        <v/>
      </c>
      <c r="H1807" t="str">
        <f t="shared" si="57"/>
        <v/>
      </c>
    </row>
    <row r="1808" spans="1:8" x14ac:dyDescent="0.25">
      <c r="A1808" s="1">
        <v>43647</v>
      </c>
      <c r="B1808" s="6">
        <f>cumulative!B1808-cumulative!B1807</f>
        <v>0</v>
      </c>
      <c r="C1808" s="6">
        <f>(cumulative!C1808-cumulative!C1807)/10</f>
        <v>0</v>
      </c>
      <c r="D1808" s="6">
        <f>(cumulative!D1808-cumulative!D1807)/10</f>
        <v>0</v>
      </c>
      <c r="E1808" s="6">
        <f>(cumulative!E1808-cumulative!E1807)/10</f>
        <v>0</v>
      </c>
      <c r="F1808" s="6">
        <f>(cumulative!F1808-cumulative!F1807)/10</f>
        <v>0</v>
      </c>
      <c r="G1808" t="str">
        <f t="shared" si="58"/>
        <v/>
      </c>
      <c r="H1808" t="str">
        <f t="shared" si="57"/>
        <v/>
      </c>
    </row>
    <row r="1809" spans="1:8" x14ac:dyDescent="0.25">
      <c r="A1809" s="1">
        <v>43648</v>
      </c>
      <c r="B1809" s="6">
        <f>cumulative!B1809-cumulative!B1808</f>
        <v>0</v>
      </c>
      <c r="C1809" s="6">
        <f>(cumulative!C1809-cumulative!C1808)/10</f>
        <v>0</v>
      </c>
      <c r="D1809" s="6">
        <f>(cumulative!D1809-cumulative!D1808)/10</f>
        <v>0</v>
      </c>
      <c r="E1809" s="6">
        <f>(cumulative!E1809-cumulative!E1808)/10</f>
        <v>0</v>
      </c>
      <c r="F1809" s="6">
        <f>(cumulative!F1809-cumulative!F1808)/10</f>
        <v>0</v>
      </c>
      <c r="G1809" t="str">
        <f t="shared" si="58"/>
        <v/>
      </c>
      <c r="H1809" t="str">
        <f t="shared" si="57"/>
        <v/>
      </c>
    </row>
    <row r="1810" spans="1:8" x14ac:dyDescent="0.25">
      <c r="A1810" s="1">
        <v>43649</v>
      </c>
      <c r="B1810" s="6">
        <f>cumulative!B1810-cumulative!B1809</f>
        <v>0</v>
      </c>
      <c r="C1810" s="6">
        <f>(cumulative!C1810-cumulative!C1809)/10</f>
        <v>0</v>
      </c>
      <c r="D1810" s="6">
        <f>(cumulative!D1810-cumulative!D1809)/10</f>
        <v>0</v>
      </c>
      <c r="E1810" s="6">
        <f>(cumulative!E1810-cumulative!E1809)/10</f>
        <v>0</v>
      </c>
      <c r="F1810" s="6">
        <f>(cumulative!F1810-cumulative!F1809)/10</f>
        <v>0</v>
      </c>
      <c r="G1810" t="str">
        <f t="shared" si="58"/>
        <v/>
      </c>
      <c r="H1810" t="str">
        <f t="shared" si="57"/>
        <v/>
      </c>
    </row>
    <row r="1811" spans="1:8" x14ac:dyDescent="0.25">
      <c r="A1811" s="1">
        <v>43650</v>
      </c>
      <c r="B1811" s="6">
        <f>cumulative!B1811-cumulative!B1810</f>
        <v>0</v>
      </c>
      <c r="C1811" s="6">
        <f>(cumulative!C1811-cumulative!C1810)/10</f>
        <v>0</v>
      </c>
      <c r="D1811" s="6">
        <f>(cumulative!D1811-cumulative!D1810)/10</f>
        <v>0</v>
      </c>
      <c r="E1811" s="6">
        <f>(cumulative!E1811-cumulative!E1810)/10</f>
        <v>0</v>
      </c>
      <c r="F1811" s="6">
        <f>(cumulative!F1811-cumulative!F1810)/10</f>
        <v>0</v>
      </c>
      <c r="G1811" t="str">
        <f t="shared" si="58"/>
        <v/>
      </c>
      <c r="H1811" t="str">
        <f t="shared" si="57"/>
        <v/>
      </c>
    </row>
    <row r="1812" spans="1:8" x14ac:dyDescent="0.25">
      <c r="A1812" s="1">
        <v>43651</v>
      </c>
      <c r="B1812" s="6">
        <f>cumulative!B1812-cumulative!B1811</f>
        <v>0</v>
      </c>
      <c r="C1812" s="6">
        <f>(cumulative!C1812-cumulative!C1811)/10</f>
        <v>0</v>
      </c>
      <c r="D1812" s="6">
        <f>(cumulative!D1812-cumulative!D1811)/10</f>
        <v>0</v>
      </c>
      <c r="E1812" s="6">
        <f>(cumulative!E1812-cumulative!E1811)/10</f>
        <v>0</v>
      </c>
      <c r="F1812" s="6">
        <f>(cumulative!F1812-cumulative!F1811)/10</f>
        <v>0</v>
      </c>
      <c r="G1812" t="str">
        <f t="shared" si="58"/>
        <v/>
      </c>
      <c r="H1812" t="str">
        <f t="shared" si="57"/>
        <v/>
      </c>
    </row>
    <row r="1813" spans="1:8" x14ac:dyDescent="0.25">
      <c r="A1813" s="1">
        <v>43652</v>
      </c>
      <c r="B1813" s="6">
        <f>cumulative!B1813-cumulative!B1812</f>
        <v>0</v>
      </c>
      <c r="C1813" s="6">
        <f>(cumulative!C1813-cumulative!C1812)/10</f>
        <v>0</v>
      </c>
      <c r="D1813" s="6">
        <f>(cumulative!D1813-cumulative!D1812)/10</f>
        <v>0</v>
      </c>
      <c r="E1813" s="6">
        <f>(cumulative!E1813-cumulative!E1812)/10</f>
        <v>0</v>
      </c>
      <c r="F1813" s="6">
        <f>(cumulative!F1813-cumulative!F1812)/10</f>
        <v>0</v>
      </c>
      <c r="G1813" t="str">
        <f t="shared" si="58"/>
        <v/>
      </c>
      <c r="H1813" t="str">
        <f t="shared" si="57"/>
        <v/>
      </c>
    </row>
    <row r="1814" spans="1:8" x14ac:dyDescent="0.25">
      <c r="A1814" s="1">
        <v>43653</v>
      </c>
      <c r="B1814" s="6">
        <f>cumulative!B1814-cumulative!B1813</f>
        <v>0</v>
      </c>
      <c r="C1814" s="6">
        <f>(cumulative!C1814-cumulative!C1813)/10</f>
        <v>0</v>
      </c>
      <c r="D1814" s="6">
        <f>(cumulative!D1814-cumulative!D1813)/10</f>
        <v>0</v>
      </c>
      <c r="E1814" s="6">
        <f>(cumulative!E1814-cumulative!E1813)/10</f>
        <v>0</v>
      </c>
      <c r="F1814" s="6">
        <f>(cumulative!F1814-cumulative!F1813)/10</f>
        <v>0</v>
      </c>
      <c r="G1814" t="str">
        <f t="shared" si="58"/>
        <v/>
      </c>
      <c r="H1814" t="str">
        <f t="shared" si="57"/>
        <v/>
      </c>
    </row>
    <row r="1815" spans="1:8" x14ac:dyDescent="0.25">
      <c r="A1815" s="1">
        <v>43654</v>
      </c>
      <c r="B1815" s="6">
        <f>cumulative!B1815-cumulative!B1814</f>
        <v>0</v>
      </c>
      <c r="C1815" s="6">
        <f>(cumulative!C1815-cumulative!C1814)/10</f>
        <v>0</v>
      </c>
      <c r="D1815" s="6">
        <f>(cumulative!D1815-cumulative!D1814)/10</f>
        <v>0</v>
      </c>
      <c r="E1815" s="6">
        <f>(cumulative!E1815-cumulative!E1814)/10</f>
        <v>0</v>
      </c>
      <c r="F1815" s="6">
        <f>(cumulative!F1815-cumulative!F1814)/10</f>
        <v>0</v>
      </c>
      <c r="G1815" t="str">
        <f t="shared" si="58"/>
        <v/>
      </c>
      <c r="H1815" t="str">
        <f t="shared" si="57"/>
        <v/>
      </c>
    </row>
    <row r="1816" spans="1:8" x14ac:dyDescent="0.25">
      <c r="A1816" s="1">
        <v>43655</v>
      </c>
      <c r="B1816" s="6">
        <f>cumulative!B1816-cumulative!B1815</f>
        <v>0</v>
      </c>
      <c r="C1816" s="6">
        <f>(cumulative!C1816-cumulative!C1815)/10</f>
        <v>0</v>
      </c>
      <c r="D1816" s="6">
        <f>(cumulative!D1816-cumulative!D1815)/10</f>
        <v>0</v>
      </c>
      <c r="E1816" s="6">
        <f>(cumulative!E1816-cumulative!E1815)/10</f>
        <v>0</v>
      </c>
      <c r="F1816" s="6">
        <f>(cumulative!F1816-cumulative!F1815)/10</f>
        <v>0</v>
      </c>
      <c r="G1816" t="str">
        <f t="shared" si="58"/>
        <v/>
      </c>
      <c r="H1816" t="str">
        <f t="shared" si="57"/>
        <v/>
      </c>
    </row>
    <row r="1817" spans="1:8" x14ac:dyDescent="0.25">
      <c r="A1817" s="1">
        <v>43656</v>
      </c>
      <c r="B1817" s="6">
        <f>cumulative!B1817-cumulative!B1816</f>
        <v>0</v>
      </c>
      <c r="C1817" s="6">
        <f>(cumulative!C1817-cumulative!C1816)/10</f>
        <v>0</v>
      </c>
      <c r="D1817" s="6">
        <f>(cumulative!D1817-cumulative!D1816)/10</f>
        <v>0</v>
      </c>
      <c r="E1817" s="6">
        <f>(cumulative!E1817-cumulative!E1816)/10</f>
        <v>0</v>
      </c>
      <c r="F1817" s="6">
        <f>(cumulative!F1817-cumulative!F1816)/10</f>
        <v>0</v>
      </c>
      <c r="G1817" t="str">
        <f t="shared" si="58"/>
        <v/>
      </c>
      <c r="H1817" t="str">
        <f t="shared" si="57"/>
        <v/>
      </c>
    </row>
    <row r="1818" spans="1:8" x14ac:dyDescent="0.25">
      <c r="A1818" s="1">
        <v>43657</v>
      </c>
      <c r="B1818" s="6">
        <f>cumulative!B1818-cumulative!B1817</f>
        <v>0</v>
      </c>
      <c r="C1818" s="6">
        <f>(cumulative!C1818-cumulative!C1817)/10</f>
        <v>0</v>
      </c>
      <c r="D1818" s="6">
        <f>(cumulative!D1818-cumulative!D1817)/10</f>
        <v>0</v>
      </c>
      <c r="E1818" s="6">
        <f>(cumulative!E1818-cumulative!E1817)/10</f>
        <v>0</v>
      </c>
      <c r="F1818" s="6">
        <f>(cumulative!F1818-cumulative!F1817)/10</f>
        <v>0</v>
      </c>
      <c r="G1818" t="str">
        <f t="shared" si="58"/>
        <v/>
      </c>
      <c r="H1818" t="str">
        <f t="shared" si="57"/>
        <v/>
      </c>
    </row>
    <row r="1819" spans="1:8" x14ac:dyDescent="0.25">
      <c r="A1819" s="1">
        <v>43658</v>
      </c>
      <c r="B1819" s="6">
        <f>cumulative!B1819-cumulative!B1818</f>
        <v>0</v>
      </c>
      <c r="C1819" s="6">
        <f>(cumulative!C1819-cumulative!C1818)/10</f>
        <v>0</v>
      </c>
      <c r="D1819" s="6">
        <f>(cumulative!D1819-cumulative!D1818)/10</f>
        <v>0</v>
      </c>
      <c r="E1819" s="6">
        <f>(cumulative!E1819-cumulative!E1818)/10</f>
        <v>0</v>
      </c>
      <c r="F1819" s="6">
        <f>(cumulative!F1819-cumulative!F1818)/10</f>
        <v>0</v>
      </c>
      <c r="G1819" t="str">
        <f t="shared" si="58"/>
        <v/>
      </c>
      <c r="H1819" t="str">
        <f t="shared" si="57"/>
        <v/>
      </c>
    </row>
    <row r="1820" spans="1:8" x14ac:dyDescent="0.25">
      <c r="A1820" s="1">
        <v>43659</v>
      </c>
      <c r="B1820" s="6">
        <f>cumulative!B1820-cumulative!B1819</f>
        <v>0</v>
      </c>
      <c r="C1820" s="6">
        <f>(cumulative!C1820-cumulative!C1819)/10</f>
        <v>0</v>
      </c>
      <c r="D1820" s="6">
        <f>(cumulative!D1820-cumulative!D1819)/10</f>
        <v>0</v>
      </c>
      <c r="E1820" s="6">
        <f>(cumulative!E1820-cumulative!E1819)/10</f>
        <v>0</v>
      </c>
      <c r="F1820" s="6">
        <f>(cumulative!F1820-cumulative!F1819)/10</f>
        <v>0</v>
      </c>
      <c r="G1820" t="str">
        <f t="shared" si="58"/>
        <v/>
      </c>
      <c r="H1820" t="str">
        <f t="shared" si="57"/>
        <v/>
      </c>
    </row>
    <row r="1821" spans="1:8" x14ac:dyDescent="0.25">
      <c r="A1821" s="1">
        <v>43660</v>
      </c>
      <c r="B1821" s="6">
        <f>cumulative!B1821-cumulative!B1820</f>
        <v>0</v>
      </c>
      <c r="C1821" s="6">
        <f>(cumulative!C1821-cumulative!C1820)/10</f>
        <v>0</v>
      </c>
      <c r="D1821" s="6">
        <f>(cumulative!D1821-cumulative!D1820)/10</f>
        <v>0</v>
      </c>
      <c r="E1821" s="6">
        <f>(cumulative!E1821-cumulative!E1820)/10</f>
        <v>0</v>
      </c>
      <c r="F1821" s="6">
        <f>(cumulative!F1821-cumulative!F1820)/10</f>
        <v>0</v>
      </c>
      <c r="G1821" t="str">
        <f t="shared" si="58"/>
        <v/>
      </c>
      <c r="H1821" t="str">
        <f t="shared" si="57"/>
        <v/>
      </c>
    </row>
    <row r="1822" spans="1:8" x14ac:dyDescent="0.25">
      <c r="A1822" s="1">
        <v>43661</v>
      </c>
      <c r="B1822" s="6">
        <f>cumulative!B1822-cumulative!B1821</f>
        <v>0</v>
      </c>
      <c r="C1822" s="6">
        <f>(cumulative!C1822-cumulative!C1821)/10</f>
        <v>0</v>
      </c>
      <c r="D1822" s="6">
        <f>(cumulative!D1822-cumulative!D1821)/10</f>
        <v>0</v>
      </c>
      <c r="E1822" s="6">
        <f>(cumulative!E1822-cumulative!E1821)/10</f>
        <v>0</v>
      </c>
      <c r="F1822" s="6">
        <f>(cumulative!F1822-cumulative!F1821)/10</f>
        <v>0</v>
      </c>
      <c r="G1822" t="str">
        <f t="shared" si="58"/>
        <v/>
      </c>
      <c r="H1822" t="str">
        <f t="shared" si="57"/>
        <v/>
      </c>
    </row>
    <row r="1823" spans="1:8" x14ac:dyDescent="0.25">
      <c r="A1823" s="1">
        <v>43662</v>
      </c>
      <c r="B1823" s="6">
        <f>cumulative!B1823-cumulative!B1822</f>
        <v>0</v>
      </c>
      <c r="C1823" s="6">
        <f>(cumulative!C1823-cumulative!C1822)/10</f>
        <v>0</v>
      </c>
      <c r="D1823" s="6">
        <f>(cumulative!D1823-cumulative!D1822)/10</f>
        <v>0</v>
      </c>
      <c r="E1823" s="6">
        <f>(cumulative!E1823-cumulative!E1822)/10</f>
        <v>0</v>
      </c>
      <c r="F1823" s="6">
        <f>(cumulative!F1823-cumulative!F1822)/10</f>
        <v>0</v>
      </c>
      <c r="G1823" t="str">
        <f t="shared" si="58"/>
        <v/>
      </c>
      <c r="H1823" t="str">
        <f t="shared" si="57"/>
        <v/>
      </c>
    </row>
    <row r="1824" spans="1:8" x14ac:dyDescent="0.25">
      <c r="A1824" s="1">
        <v>43663</v>
      </c>
      <c r="B1824" s="6">
        <f>cumulative!B1824-cumulative!B1823</f>
        <v>0</v>
      </c>
      <c r="C1824" s="6">
        <f>(cumulative!C1824-cumulative!C1823)/10</f>
        <v>0</v>
      </c>
      <c r="D1824" s="6">
        <f>(cumulative!D1824-cumulative!D1823)/10</f>
        <v>0</v>
      </c>
      <c r="E1824" s="6">
        <f>(cumulative!E1824-cumulative!E1823)/10</f>
        <v>0</v>
      </c>
      <c r="F1824" s="6">
        <f>(cumulative!F1824-cumulative!F1823)/10</f>
        <v>0</v>
      </c>
      <c r="G1824" t="str">
        <f t="shared" si="58"/>
        <v/>
      </c>
      <c r="H1824" t="str">
        <f t="shared" si="57"/>
        <v/>
      </c>
    </row>
    <row r="1825" spans="1:8" x14ac:dyDescent="0.25">
      <c r="A1825" s="1">
        <v>43664</v>
      </c>
      <c r="B1825" s="6">
        <f>cumulative!B1825-cumulative!B1824</f>
        <v>0</v>
      </c>
      <c r="C1825" s="6">
        <f>(cumulative!C1825-cumulative!C1824)/10</f>
        <v>0</v>
      </c>
      <c r="D1825" s="6">
        <f>(cumulative!D1825-cumulative!D1824)/10</f>
        <v>0</v>
      </c>
      <c r="E1825" s="6">
        <f>(cumulative!E1825-cumulative!E1824)/10</f>
        <v>0</v>
      </c>
      <c r="F1825" s="6">
        <f>(cumulative!F1825-cumulative!F1824)/10</f>
        <v>0</v>
      </c>
      <c r="G1825" t="str">
        <f t="shared" si="58"/>
        <v/>
      </c>
      <c r="H1825" t="str">
        <f t="shared" si="57"/>
        <v/>
      </c>
    </row>
    <row r="1826" spans="1:8" x14ac:dyDescent="0.25">
      <c r="A1826" s="1">
        <v>43665</v>
      </c>
      <c r="B1826" s="6">
        <f>cumulative!B1826-cumulative!B1825</f>
        <v>0</v>
      </c>
      <c r="C1826" s="6">
        <f>(cumulative!C1826-cumulative!C1825)/10</f>
        <v>0</v>
      </c>
      <c r="D1826" s="6">
        <f>(cumulative!D1826-cumulative!D1825)/10</f>
        <v>0</v>
      </c>
      <c r="E1826" s="6">
        <f>(cumulative!E1826-cumulative!E1825)/10</f>
        <v>0</v>
      </c>
      <c r="F1826" s="6">
        <f>(cumulative!F1826-cumulative!F1825)/10</f>
        <v>0</v>
      </c>
      <c r="G1826" t="str">
        <f t="shared" si="58"/>
        <v/>
      </c>
      <c r="H1826" t="str">
        <f t="shared" si="57"/>
        <v/>
      </c>
    </row>
    <row r="1827" spans="1:8" x14ac:dyDescent="0.25">
      <c r="A1827" s="1">
        <v>43666</v>
      </c>
      <c r="B1827" s="6">
        <f>cumulative!B1827-cumulative!B1826</f>
        <v>0</v>
      </c>
      <c r="C1827" s="6">
        <f>(cumulative!C1827-cumulative!C1826)/10</f>
        <v>0</v>
      </c>
      <c r="D1827" s="6">
        <f>(cumulative!D1827-cumulative!D1826)/10</f>
        <v>0</v>
      </c>
      <c r="E1827" s="6">
        <f>(cumulative!E1827-cumulative!E1826)/10</f>
        <v>0</v>
      </c>
      <c r="F1827" s="6">
        <f>(cumulative!F1827-cumulative!F1826)/10</f>
        <v>0</v>
      </c>
      <c r="G1827" t="str">
        <f t="shared" si="58"/>
        <v/>
      </c>
      <c r="H1827" t="str">
        <f t="shared" si="57"/>
        <v/>
      </c>
    </row>
    <row r="1828" spans="1:8" x14ac:dyDescent="0.25">
      <c r="A1828" s="1">
        <v>43667</v>
      </c>
      <c r="B1828" s="6">
        <f>cumulative!B1828-cumulative!B1827</f>
        <v>0</v>
      </c>
      <c r="C1828" s="6">
        <f>(cumulative!C1828-cumulative!C1827)/10</f>
        <v>0</v>
      </c>
      <c r="D1828" s="6">
        <f>(cumulative!D1828-cumulative!D1827)/10</f>
        <v>0</v>
      </c>
      <c r="E1828" s="6">
        <f>(cumulative!E1828-cumulative!E1827)/10</f>
        <v>0</v>
      </c>
      <c r="F1828" s="6">
        <f>(cumulative!F1828-cumulative!F1827)/10</f>
        <v>0</v>
      </c>
      <c r="G1828" t="str">
        <f t="shared" si="58"/>
        <v/>
      </c>
      <c r="H1828" t="str">
        <f t="shared" si="57"/>
        <v/>
      </c>
    </row>
    <row r="1829" spans="1:8" x14ac:dyDescent="0.25">
      <c r="A1829" s="1">
        <v>43668</v>
      </c>
      <c r="B1829" s="6">
        <f>cumulative!B1829-cumulative!B1828</f>
        <v>0</v>
      </c>
      <c r="C1829" s="6">
        <f>(cumulative!C1829-cumulative!C1828)/10</f>
        <v>0</v>
      </c>
      <c r="D1829" s="6">
        <f>(cumulative!D1829-cumulative!D1828)/10</f>
        <v>0</v>
      </c>
      <c r="E1829" s="6">
        <f>(cumulative!E1829-cumulative!E1828)/10</f>
        <v>0</v>
      </c>
      <c r="F1829" s="6">
        <f>(cumulative!F1829-cumulative!F1828)/10</f>
        <v>0</v>
      </c>
      <c r="G1829" t="str">
        <f t="shared" si="58"/>
        <v/>
      </c>
      <c r="H1829" t="str">
        <f t="shared" si="57"/>
        <v/>
      </c>
    </row>
    <row r="1830" spans="1:8" x14ac:dyDescent="0.25">
      <c r="A1830" s="1">
        <v>43669</v>
      </c>
      <c r="B1830" s="6">
        <f>cumulative!B1830-cumulative!B1829</f>
        <v>0</v>
      </c>
      <c r="C1830" s="6">
        <f>(cumulative!C1830-cumulative!C1829)/10</f>
        <v>0</v>
      </c>
      <c r="D1830" s="6">
        <f>(cumulative!D1830-cumulative!D1829)/10</f>
        <v>0</v>
      </c>
      <c r="E1830" s="6">
        <f>(cumulative!E1830-cumulative!E1829)/10</f>
        <v>0</v>
      </c>
      <c r="F1830" s="6">
        <f>(cumulative!F1830-cumulative!F1829)/10</f>
        <v>0</v>
      </c>
      <c r="G1830" t="str">
        <f t="shared" si="58"/>
        <v/>
      </c>
      <c r="H1830" t="str">
        <f t="shared" si="57"/>
        <v/>
      </c>
    </row>
    <row r="1831" spans="1:8" x14ac:dyDescent="0.25">
      <c r="A1831" s="1">
        <v>43670</v>
      </c>
      <c r="B1831" s="6">
        <f>cumulative!B1831-cumulative!B1830</f>
        <v>0</v>
      </c>
      <c r="C1831" s="6">
        <f>(cumulative!C1831-cumulative!C1830)/10</f>
        <v>0</v>
      </c>
      <c r="D1831" s="6">
        <f>(cumulative!D1831-cumulative!D1830)/10</f>
        <v>0</v>
      </c>
      <c r="E1831" s="6">
        <f>(cumulative!E1831-cumulative!E1830)/10</f>
        <v>0</v>
      </c>
      <c r="F1831" s="6">
        <f>(cumulative!F1831-cumulative!F1830)/10</f>
        <v>0</v>
      </c>
      <c r="G1831" t="str">
        <f t="shared" si="58"/>
        <v/>
      </c>
      <c r="H1831" t="str">
        <f t="shared" si="57"/>
        <v/>
      </c>
    </row>
    <row r="1832" spans="1:8" x14ac:dyDescent="0.25">
      <c r="A1832" s="1">
        <v>43671</v>
      </c>
      <c r="B1832" s="6">
        <f>cumulative!B1832-cumulative!B1831</f>
        <v>0</v>
      </c>
      <c r="C1832" s="6">
        <f>(cumulative!C1832-cumulative!C1831)/10</f>
        <v>0</v>
      </c>
      <c r="D1832" s="6">
        <f>(cumulative!D1832-cumulative!D1831)/10</f>
        <v>0</v>
      </c>
      <c r="E1832" s="6">
        <f>(cumulative!E1832-cumulative!E1831)/10</f>
        <v>0</v>
      </c>
      <c r="F1832" s="6">
        <f>(cumulative!F1832-cumulative!F1831)/10</f>
        <v>0</v>
      </c>
      <c r="G1832" t="str">
        <f t="shared" si="58"/>
        <v/>
      </c>
      <c r="H1832" t="str">
        <f t="shared" si="57"/>
        <v/>
      </c>
    </row>
    <row r="1833" spans="1:8" x14ac:dyDescent="0.25">
      <c r="A1833" s="1">
        <v>43672</v>
      </c>
      <c r="B1833" s="6">
        <f>cumulative!B1833-cumulative!B1832</f>
        <v>0</v>
      </c>
      <c r="C1833" s="6">
        <f>(cumulative!C1833-cumulative!C1832)/10</f>
        <v>0</v>
      </c>
      <c r="D1833" s="6">
        <f>(cumulative!D1833-cumulative!D1832)/10</f>
        <v>0</v>
      </c>
      <c r="E1833" s="6">
        <f>(cumulative!E1833-cumulative!E1832)/10</f>
        <v>0</v>
      </c>
      <c r="F1833" s="6">
        <f>(cumulative!F1833-cumulative!F1832)/10</f>
        <v>0</v>
      </c>
      <c r="G1833" t="str">
        <f t="shared" si="58"/>
        <v/>
      </c>
      <c r="H1833" t="str">
        <f t="shared" si="57"/>
        <v/>
      </c>
    </row>
    <row r="1834" spans="1:8" x14ac:dyDescent="0.25">
      <c r="A1834" s="1">
        <v>43673</v>
      </c>
      <c r="B1834" s="6">
        <f>cumulative!B1834-cumulative!B1833</f>
        <v>0</v>
      </c>
      <c r="C1834" s="6">
        <f>(cumulative!C1834-cumulative!C1833)/10</f>
        <v>0</v>
      </c>
      <c r="D1834" s="6">
        <f>(cumulative!D1834-cumulative!D1833)/10</f>
        <v>0</v>
      </c>
      <c r="E1834" s="6">
        <f>(cumulative!E1834-cumulative!E1833)/10</f>
        <v>0</v>
      </c>
      <c r="F1834" s="6">
        <f>(cumulative!F1834-cumulative!F1833)/10</f>
        <v>0</v>
      </c>
      <c r="G1834" t="str">
        <f t="shared" si="58"/>
        <v/>
      </c>
      <c r="H1834" t="str">
        <f t="shared" si="57"/>
        <v/>
      </c>
    </row>
    <row r="1835" spans="1:8" x14ac:dyDescent="0.25">
      <c r="A1835" s="1">
        <v>43674</v>
      </c>
      <c r="B1835" s="6">
        <f>cumulative!B1835-cumulative!B1834</f>
        <v>0</v>
      </c>
      <c r="C1835" s="6">
        <f>(cumulative!C1835-cumulative!C1834)/10</f>
        <v>0</v>
      </c>
      <c r="D1835" s="6">
        <f>(cumulative!D1835-cumulative!D1834)/10</f>
        <v>0</v>
      </c>
      <c r="E1835" s="6">
        <f>(cumulative!E1835-cumulative!E1834)/10</f>
        <v>0</v>
      </c>
      <c r="F1835" s="6">
        <f>(cumulative!F1835-cumulative!F1834)/10</f>
        <v>0</v>
      </c>
      <c r="G1835" t="str">
        <f t="shared" si="58"/>
        <v/>
      </c>
      <c r="H1835" t="str">
        <f t="shared" si="57"/>
        <v/>
      </c>
    </row>
    <row r="1836" spans="1:8" x14ac:dyDescent="0.25">
      <c r="A1836" s="1">
        <v>43675</v>
      </c>
      <c r="B1836" s="6">
        <f>cumulative!B1836-cumulative!B1835</f>
        <v>0</v>
      </c>
      <c r="C1836" s="6">
        <f>(cumulative!C1836-cumulative!C1835)/10</f>
        <v>0</v>
      </c>
      <c r="D1836" s="6">
        <f>(cumulative!D1836-cumulative!D1835)/10</f>
        <v>0</v>
      </c>
      <c r="E1836" s="6">
        <f>(cumulative!E1836-cumulative!E1835)/10</f>
        <v>0</v>
      </c>
      <c r="F1836" s="6">
        <f>(cumulative!F1836-cumulative!F1835)/10</f>
        <v>0</v>
      </c>
      <c r="G1836" t="str">
        <f t="shared" si="58"/>
        <v/>
      </c>
      <c r="H1836" t="str">
        <f t="shared" si="57"/>
        <v/>
      </c>
    </row>
    <row r="1837" spans="1:8" x14ac:dyDescent="0.25">
      <c r="A1837" s="1">
        <v>43676</v>
      </c>
      <c r="B1837" s="6">
        <f>cumulative!B1837-cumulative!B1836</f>
        <v>0</v>
      </c>
      <c r="C1837" s="6">
        <f>(cumulative!C1837-cumulative!C1836)/10</f>
        <v>0</v>
      </c>
      <c r="D1837" s="6">
        <f>(cumulative!D1837-cumulative!D1836)/10</f>
        <v>0</v>
      </c>
      <c r="E1837" s="6">
        <f>(cumulative!E1837-cumulative!E1836)/10</f>
        <v>0</v>
      </c>
      <c r="F1837" s="6">
        <f>(cumulative!F1837-cumulative!F1836)/10</f>
        <v>0</v>
      </c>
      <c r="G1837" t="str">
        <f t="shared" si="58"/>
        <v/>
      </c>
      <c r="H1837" t="str">
        <f t="shared" si="57"/>
        <v/>
      </c>
    </row>
    <row r="1838" spans="1:8" x14ac:dyDescent="0.25">
      <c r="A1838" s="1">
        <v>43677</v>
      </c>
      <c r="B1838" s="6">
        <f>cumulative!B1838-cumulative!B1837</f>
        <v>0</v>
      </c>
      <c r="C1838" s="6">
        <f>(cumulative!C1838-cumulative!C1837)/10</f>
        <v>0</v>
      </c>
      <c r="D1838" s="6">
        <f>(cumulative!D1838-cumulative!D1837)/10</f>
        <v>0</v>
      </c>
      <c r="E1838" s="6">
        <f>(cumulative!E1838-cumulative!E1837)/10</f>
        <v>0</v>
      </c>
      <c r="F1838" s="6">
        <f>(cumulative!F1838-cumulative!F1837)/10</f>
        <v>0</v>
      </c>
      <c r="G1838" t="str">
        <f t="shared" si="58"/>
        <v/>
      </c>
      <c r="H1838" t="str">
        <f t="shared" si="57"/>
        <v/>
      </c>
    </row>
    <row r="1839" spans="1:8" x14ac:dyDescent="0.25">
      <c r="A1839" s="1">
        <v>43678</v>
      </c>
      <c r="B1839" s="6">
        <f>cumulative!B1839-cumulative!B1838</f>
        <v>0</v>
      </c>
      <c r="C1839" s="6">
        <f>(cumulative!C1839-cumulative!C1838)/10</f>
        <v>0</v>
      </c>
      <c r="D1839" s="6">
        <f>(cumulative!D1839-cumulative!D1838)/10</f>
        <v>0</v>
      </c>
      <c r="E1839" s="6">
        <f>(cumulative!E1839-cumulative!E1838)/10</f>
        <v>0</v>
      </c>
      <c r="F1839" s="6">
        <f>(cumulative!F1839-cumulative!F1838)/10</f>
        <v>0</v>
      </c>
      <c r="G1839" t="str">
        <f t="shared" si="58"/>
        <v/>
      </c>
      <c r="H1839" t="str">
        <f t="shared" si="57"/>
        <v/>
      </c>
    </row>
    <row r="1840" spans="1:8" x14ac:dyDescent="0.25">
      <c r="A1840" s="5">
        <v>43770</v>
      </c>
      <c r="B1840" s="6">
        <f>cumulative!B1840-cumulative!B1839</f>
        <v>0</v>
      </c>
      <c r="C1840" s="6">
        <f>(cumulative!C1840-cumulative!C1839)/10</f>
        <v>0</v>
      </c>
      <c r="D1840" s="6">
        <f>(cumulative!D1840-cumulative!D1839)/10</f>
        <v>0</v>
      </c>
      <c r="E1840" s="6">
        <f>(cumulative!E1840-cumulative!E1839)/10</f>
        <v>0</v>
      </c>
      <c r="F1840" s="6">
        <f>(cumulative!F1840-cumulative!F1839)/10</f>
        <v>0</v>
      </c>
      <c r="G1840" t="str">
        <f t="shared" si="58"/>
        <v/>
      </c>
      <c r="H1840" t="str">
        <f t="shared" ref="H1840:H1871" si="59">IFERROR(D1840/F1840,"")</f>
        <v/>
      </c>
    </row>
    <row r="1841" spans="1:8" x14ac:dyDescent="0.25">
      <c r="A1841" s="5">
        <v>43771</v>
      </c>
      <c r="B1841" s="6">
        <f>cumulative!B1841-cumulative!B1840</f>
        <v>0</v>
      </c>
      <c r="C1841" s="6">
        <f>(cumulative!C1841-cumulative!C1840)/10</f>
        <v>0</v>
      </c>
      <c r="D1841" s="6">
        <f>(cumulative!D1841-cumulative!D1840)/10</f>
        <v>0</v>
      </c>
      <c r="E1841" s="6">
        <f>(cumulative!E1841-cumulative!E1840)/10</f>
        <v>0</v>
      </c>
      <c r="F1841" s="6">
        <f>(cumulative!F1841-cumulative!F1840)/10</f>
        <v>0</v>
      </c>
      <c r="G1841" t="str">
        <f t="shared" si="58"/>
        <v/>
      </c>
      <c r="H1841" t="str">
        <f t="shared" si="59"/>
        <v/>
      </c>
    </row>
    <row r="1842" spans="1:8" x14ac:dyDescent="0.25">
      <c r="A1842" s="5">
        <v>43772</v>
      </c>
      <c r="B1842" s="6">
        <f>cumulative!B1842-cumulative!B1841</f>
        <v>0</v>
      </c>
      <c r="C1842" s="6">
        <f>(cumulative!C1842-cumulative!C1841)/10</f>
        <v>0</v>
      </c>
      <c r="D1842" s="6">
        <f>(cumulative!D1842-cumulative!D1841)/10</f>
        <v>0</v>
      </c>
      <c r="E1842" s="6">
        <f>(cumulative!E1842-cumulative!E1841)/10</f>
        <v>0</v>
      </c>
      <c r="F1842" s="6">
        <f>(cumulative!F1842-cumulative!F1841)/10</f>
        <v>0</v>
      </c>
      <c r="G1842" t="str">
        <f t="shared" si="58"/>
        <v/>
      </c>
      <c r="H1842" t="str">
        <f t="shared" si="59"/>
        <v/>
      </c>
    </row>
    <row r="1843" spans="1:8" x14ac:dyDescent="0.25">
      <c r="A1843" s="5">
        <v>43773</v>
      </c>
      <c r="B1843" s="6">
        <f>cumulative!B1843-cumulative!B1842</f>
        <v>0</v>
      </c>
      <c r="C1843" s="6">
        <f>(cumulative!C1843-cumulative!C1842)/10</f>
        <v>0</v>
      </c>
      <c r="D1843" s="6">
        <f>(cumulative!D1843-cumulative!D1842)/10</f>
        <v>0</v>
      </c>
      <c r="E1843" s="6">
        <f>(cumulative!E1843-cumulative!E1842)/10</f>
        <v>0</v>
      </c>
      <c r="F1843" s="6">
        <f>(cumulative!F1843-cumulative!F1842)/10</f>
        <v>0</v>
      </c>
      <c r="G1843" t="str">
        <f t="shared" si="58"/>
        <v/>
      </c>
      <c r="H1843" t="str">
        <f t="shared" si="59"/>
        <v/>
      </c>
    </row>
    <row r="1844" spans="1:8" x14ac:dyDescent="0.25">
      <c r="A1844" s="5">
        <v>43774</v>
      </c>
      <c r="B1844" s="6">
        <f>cumulative!B1844-cumulative!B1843</f>
        <v>0</v>
      </c>
      <c r="C1844" s="6">
        <f>(cumulative!C1844-cumulative!C1843)/10</f>
        <v>0</v>
      </c>
      <c r="D1844" s="6">
        <f>(cumulative!D1844-cumulative!D1843)/10</f>
        <v>0</v>
      </c>
      <c r="E1844" s="6">
        <f>(cumulative!E1844-cumulative!E1843)/10</f>
        <v>0</v>
      </c>
      <c r="F1844" s="6">
        <f>(cumulative!F1844-cumulative!F1843)/10</f>
        <v>0</v>
      </c>
      <c r="G1844" t="str">
        <f t="shared" si="58"/>
        <v/>
      </c>
      <c r="H1844" t="str">
        <f t="shared" si="59"/>
        <v/>
      </c>
    </row>
    <row r="1845" spans="1:8" x14ac:dyDescent="0.25">
      <c r="A1845" s="5">
        <v>43775</v>
      </c>
      <c r="B1845" s="6">
        <f>cumulative!B1845-cumulative!B1844</f>
        <v>0</v>
      </c>
      <c r="C1845" s="6">
        <f>(cumulative!C1845-cumulative!C1844)/10</f>
        <v>0</v>
      </c>
      <c r="D1845" s="6">
        <f>(cumulative!D1845-cumulative!D1844)/10</f>
        <v>0</v>
      </c>
      <c r="E1845" s="6">
        <f>(cumulative!E1845-cumulative!E1844)/10</f>
        <v>0</v>
      </c>
      <c r="F1845" s="6">
        <f>(cumulative!F1845-cumulative!F1844)/10</f>
        <v>0</v>
      </c>
      <c r="G1845" t="str">
        <f t="shared" si="58"/>
        <v/>
      </c>
      <c r="H1845" t="str">
        <f t="shared" si="59"/>
        <v/>
      </c>
    </row>
    <row r="1846" spans="1:8" x14ac:dyDescent="0.25">
      <c r="A1846" s="5">
        <v>43776</v>
      </c>
      <c r="B1846" s="6">
        <f>cumulative!B1846-cumulative!B1845</f>
        <v>0</v>
      </c>
      <c r="C1846" s="6">
        <f>(cumulative!C1846-cumulative!C1845)/10</f>
        <v>0</v>
      </c>
      <c r="D1846" s="6">
        <f>(cumulative!D1846-cumulative!D1845)/10</f>
        <v>0</v>
      </c>
      <c r="E1846" s="6">
        <f>(cumulative!E1846-cumulative!E1845)/10</f>
        <v>0</v>
      </c>
      <c r="F1846" s="6">
        <f>(cumulative!F1846-cumulative!F1845)/10</f>
        <v>0</v>
      </c>
      <c r="G1846" t="str">
        <f t="shared" si="58"/>
        <v/>
      </c>
      <c r="H1846" t="str">
        <f t="shared" si="59"/>
        <v/>
      </c>
    </row>
    <row r="1847" spans="1:8" x14ac:dyDescent="0.25">
      <c r="A1847" s="5">
        <v>43777</v>
      </c>
      <c r="B1847" s="6">
        <f>cumulative!B1847-cumulative!B1846</f>
        <v>0</v>
      </c>
      <c r="C1847" s="6">
        <f>(cumulative!C1847-cumulative!C1846)/10</f>
        <v>0</v>
      </c>
      <c r="D1847" s="6">
        <f>(cumulative!D1847-cumulative!D1846)/10</f>
        <v>0</v>
      </c>
      <c r="E1847" s="6">
        <f>(cumulative!E1847-cumulative!E1846)/10</f>
        <v>0</v>
      </c>
      <c r="F1847" s="6">
        <f>(cumulative!F1847-cumulative!F1846)/10</f>
        <v>0</v>
      </c>
      <c r="G1847" t="str">
        <f t="shared" si="58"/>
        <v/>
      </c>
      <c r="H1847" t="str">
        <f t="shared" si="59"/>
        <v/>
      </c>
    </row>
    <row r="1848" spans="1:8" x14ac:dyDescent="0.25">
      <c r="A1848" s="5">
        <v>43778</v>
      </c>
      <c r="B1848" s="6">
        <f>cumulative!B1848-cumulative!B1847</f>
        <v>0</v>
      </c>
      <c r="C1848" s="6">
        <f>(cumulative!C1848-cumulative!C1847)/10</f>
        <v>0</v>
      </c>
      <c r="D1848" s="6">
        <f>(cumulative!D1848-cumulative!D1847)/10</f>
        <v>0</v>
      </c>
      <c r="E1848" s="6">
        <f>(cumulative!E1848-cumulative!E1847)/10</f>
        <v>0</v>
      </c>
      <c r="F1848" s="6">
        <f>(cumulative!F1848-cumulative!F1847)/10</f>
        <v>0</v>
      </c>
      <c r="G1848" t="str">
        <f t="shared" si="58"/>
        <v/>
      </c>
      <c r="H1848" t="str">
        <f t="shared" si="59"/>
        <v/>
      </c>
    </row>
    <row r="1849" spans="1:8" x14ac:dyDescent="0.25">
      <c r="A1849" s="5">
        <v>43779</v>
      </c>
      <c r="B1849" s="6">
        <f>cumulative!B1849-cumulative!B1848</f>
        <v>0</v>
      </c>
      <c r="C1849" s="6">
        <f>(cumulative!C1849-cumulative!C1848)/10</f>
        <v>0</v>
      </c>
      <c r="D1849" s="6">
        <f>(cumulative!D1849-cumulative!D1848)/10</f>
        <v>0</v>
      </c>
      <c r="E1849" s="6">
        <f>(cumulative!E1849-cumulative!E1848)/10</f>
        <v>0</v>
      </c>
      <c r="F1849" s="6">
        <f>(cumulative!F1849-cumulative!F1848)/10</f>
        <v>0</v>
      </c>
      <c r="G1849" t="str">
        <f t="shared" si="58"/>
        <v/>
      </c>
      <c r="H1849" t="str">
        <f t="shared" si="59"/>
        <v/>
      </c>
    </row>
    <row r="1850" spans="1:8" x14ac:dyDescent="0.25">
      <c r="A1850" s="5">
        <v>43780</v>
      </c>
      <c r="B1850" s="6">
        <f>cumulative!B1850-cumulative!B1849</f>
        <v>0</v>
      </c>
      <c r="C1850" s="6">
        <f>(cumulative!C1850-cumulative!C1849)/10</f>
        <v>0</v>
      </c>
      <c r="D1850" s="6">
        <f>(cumulative!D1850-cumulative!D1849)/10</f>
        <v>0</v>
      </c>
      <c r="E1850" s="6">
        <f>(cumulative!E1850-cumulative!E1849)/10</f>
        <v>0</v>
      </c>
      <c r="F1850" s="6">
        <f>(cumulative!F1850-cumulative!F1849)/10</f>
        <v>0</v>
      </c>
      <c r="G1850" t="str">
        <f t="shared" si="58"/>
        <v/>
      </c>
      <c r="H1850" t="str">
        <f t="shared" si="59"/>
        <v/>
      </c>
    </row>
    <row r="1851" spans="1:8" x14ac:dyDescent="0.25">
      <c r="A1851" s="5">
        <v>43781</v>
      </c>
      <c r="B1851" s="6">
        <f>cumulative!B1851-cumulative!B1850</f>
        <v>0</v>
      </c>
      <c r="C1851" s="6">
        <f>(cumulative!C1851-cumulative!C1850)/10</f>
        <v>0</v>
      </c>
      <c r="D1851" s="6">
        <f>(cumulative!D1851-cumulative!D1850)/10</f>
        <v>0</v>
      </c>
      <c r="E1851" s="6">
        <f>(cumulative!E1851-cumulative!E1850)/10</f>
        <v>0</v>
      </c>
      <c r="F1851" s="6">
        <f>(cumulative!F1851-cumulative!F1850)/10</f>
        <v>0</v>
      </c>
      <c r="G1851" t="str">
        <f t="shared" si="58"/>
        <v/>
      </c>
      <c r="H1851" t="str">
        <f t="shared" si="59"/>
        <v/>
      </c>
    </row>
    <row r="1852" spans="1:8" x14ac:dyDescent="0.25">
      <c r="A1852" s="5">
        <v>43782</v>
      </c>
      <c r="B1852" s="6">
        <f>cumulative!B1852-cumulative!B1851</f>
        <v>0</v>
      </c>
      <c r="C1852" s="6">
        <f>(cumulative!C1852-cumulative!C1851)/10</f>
        <v>0</v>
      </c>
      <c r="D1852" s="6">
        <f>(cumulative!D1852-cumulative!D1851)/10</f>
        <v>0</v>
      </c>
      <c r="E1852" s="6">
        <f>(cumulative!E1852-cumulative!E1851)/10</f>
        <v>0</v>
      </c>
      <c r="F1852" s="6">
        <f>(cumulative!F1852-cumulative!F1851)/10</f>
        <v>0</v>
      </c>
      <c r="G1852" t="str">
        <f t="shared" si="58"/>
        <v/>
      </c>
      <c r="H1852" t="str">
        <f t="shared" si="59"/>
        <v/>
      </c>
    </row>
    <row r="1853" spans="1:8" x14ac:dyDescent="0.25">
      <c r="A1853" s="5">
        <v>43783</v>
      </c>
      <c r="B1853" s="6">
        <f>cumulative!B1853-cumulative!B1852</f>
        <v>0</v>
      </c>
      <c r="C1853" s="6">
        <f>(cumulative!C1853-cumulative!C1852)/10</f>
        <v>0</v>
      </c>
      <c r="D1853" s="6">
        <f>(cumulative!D1853-cumulative!D1852)/10</f>
        <v>0</v>
      </c>
      <c r="E1853" s="6">
        <f>(cumulative!E1853-cumulative!E1852)/10</f>
        <v>0</v>
      </c>
      <c r="F1853" s="6">
        <f>(cumulative!F1853-cumulative!F1852)/10</f>
        <v>0</v>
      </c>
      <c r="G1853" t="str">
        <f t="shared" si="58"/>
        <v/>
      </c>
      <c r="H1853" t="str">
        <f t="shared" si="59"/>
        <v/>
      </c>
    </row>
    <row r="1854" spans="1:8" x14ac:dyDescent="0.25">
      <c r="A1854" s="5">
        <v>43784</v>
      </c>
      <c r="B1854" s="6">
        <f>cumulative!B1854-cumulative!B1853</f>
        <v>0</v>
      </c>
      <c r="C1854" s="6">
        <f>(cumulative!C1854-cumulative!C1853)/10</f>
        <v>0</v>
      </c>
      <c r="D1854" s="6">
        <f>(cumulative!D1854-cumulative!D1853)/10</f>
        <v>0</v>
      </c>
      <c r="E1854" s="6">
        <f>(cumulative!E1854-cumulative!E1853)/10</f>
        <v>0</v>
      </c>
      <c r="F1854" s="6">
        <f>(cumulative!F1854-cumulative!F1853)/10</f>
        <v>0</v>
      </c>
      <c r="G1854" t="str">
        <f t="shared" si="58"/>
        <v/>
      </c>
      <c r="H1854" t="str">
        <f t="shared" si="59"/>
        <v/>
      </c>
    </row>
    <row r="1855" spans="1:8" x14ac:dyDescent="0.25">
      <c r="A1855" s="5">
        <v>43785</v>
      </c>
      <c r="B1855" s="6">
        <f>cumulative!B1855-cumulative!B1854</f>
        <v>0</v>
      </c>
      <c r="C1855" s="6">
        <f>(cumulative!C1855-cumulative!C1854)/10</f>
        <v>0</v>
      </c>
      <c r="D1855" s="6">
        <f>(cumulative!D1855-cumulative!D1854)/10</f>
        <v>0</v>
      </c>
      <c r="E1855" s="6">
        <f>(cumulative!E1855-cumulative!E1854)/10</f>
        <v>0</v>
      </c>
      <c r="F1855" s="6">
        <f>(cumulative!F1855-cumulative!F1854)/10</f>
        <v>0</v>
      </c>
      <c r="G1855" t="str">
        <f t="shared" si="58"/>
        <v/>
      </c>
      <c r="H1855" t="str">
        <f t="shared" si="59"/>
        <v/>
      </c>
    </row>
    <row r="1856" spans="1:8" x14ac:dyDescent="0.25">
      <c r="A1856" s="5">
        <v>43786</v>
      </c>
      <c r="B1856" s="6">
        <f>cumulative!B1856-cumulative!B1855</f>
        <v>0</v>
      </c>
      <c r="C1856" s="6">
        <f>(cumulative!C1856-cumulative!C1855)/10</f>
        <v>0</v>
      </c>
      <c r="D1856" s="6">
        <f>(cumulative!D1856-cumulative!D1855)/10</f>
        <v>0</v>
      </c>
      <c r="E1856" s="6">
        <f>(cumulative!E1856-cumulative!E1855)/10</f>
        <v>0</v>
      </c>
      <c r="F1856" s="6">
        <f>(cumulative!F1856-cumulative!F1855)/10</f>
        <v>0</v>
      </c>
      <c r="G1856" t="str">
        <f t="shared" si="58"/>
        <v/>
      </c>
      <c r="H1856" t="str">
        <f t="shared" si="59"/>
        <v/>
      </c>
    </row>
    <row r="1857" spans="1:8" x14ac:dyDescent="0.25">
      <c r="A1857" s="5">
        <v>43787</v>
      </c>
      <c r="B1857" s="6">
        <f>cumulative!B1857-cumulative!B1856</f>
        <v>0</v>
      </c>
      <c r="C1857" s="6">
        <f>(cumulative!C1857-cumulative!C1856)/10</f>
        <v>0</v>
      </c>
      <c r="D1857" s="6">
        <f>(cumulative!D1857-cumulative!D1856)/10</f>
        <v>0</v>
      </c>
      <c r="E1857" s="6">
        <f>(cumulative!E1857-cumulative!E1856)/10</f>
        <v>0</v>
      </c>
      <c r="F1857" s="6">
        <f>(cumulative!F1857-cumulative!F1856)/10</f>
        <v>0</v>
      </c>
      <c r="G1857" t="str">
        <f t="shared" si="58"/>
        <v/>
      </c>
      <c r="H1857" t="str">
        <f t="shared" si="59"/>
        <v/>
      </c>
    </row>
    <row r="1858" spans="1:8" x14ac:dyDescent="0.25">
      <c r="A1858" s="5">
        <v>43788</v>
      </c>
      <c r="B1858" s="6">
        <f>cumulative!B1858-cumulative!B1857</f>
        <v>0</v>
      </c>
      <c r="C1858" s="6">
        <f>(cumulative!C1858-cumulative!C1857)/10</f>
        <v>0</v>
      </c>
      <c r="D1858" s="6">
        <f>(cumulative!D1858-cumulative!D1857)/10</f>
        <v>0</v>
      </c>
      <c r="E1858" s="6">
        <f>(cumulative!E1858-cumulative!E1857)/10</f>
        <v>0</v>
      </c>
      <c r="F1858" s="6">
        <f>(cumulative!F1858-cumulative!F1857)/10</f>
        <v>0</v>
      </c>
      <c r="G1858" t="str">
        <f t="shared" si="58"/>
        <v/>
      </c>
      <c r="H1858" t="str">
        <f t="shared" si="59"/>
        <v/>
      </c>
    </row>
    <row r="1859" spans="1:8" x14ac:dyDescent="0.25">
      <c r="A1859" s="5">
        <v>43789</v>
      </c>
      <c r="B1859" s="6">
        <f>cumulative!B1859-cumulative!B1858</f>
        <v>0</v>
      </c>
      <c r="C1859" s="6">
        <f>(cumulative!C1859-cumulative!C1858)/10</f>
        <v>0</v>
      </c>
      <c r="D1859" s="6">
        <f>(cumulative!D1859-cumulative!D1858)/10</f>
        <v>0</v>
      </c>
      <c r="E1859" s="6">
        <f>(cumulative!E1859-cumulative!E1858)/10</f>
        <v>0</v>
      </c>
      <c r="F1859" s="6">
        <f>(cumulative!F1859-cumulative!F1858)/10</f>
        <v>0</v>
      </c>
      <c r="G1859" t="str">
        <f t="shared" ref="G1859:G1902" si="60">IFERROR(F1859*1000/B1859,"")</f>
        <v/>
      </c>
      <c r="H1859" t="str">
        <f t="shared" si="59"/>
        <v/>
      </c>
    </row>
    <row r="1860" spans="1:8" x14ac:dyDescent="0.25">
      <c r="A1860" s="5">
        <v>43790</v>
      </c>
      <c r="B1860" s="6">
        <f>cumulative!B1860-cumulative!B1859</f>
        <v>0</v>
      </c>
      <c r="C1860" s="6">
        <f>(cumulative!C1860-cumulative!C1859)/10</f>
        <v>0</v>
      </c>
      <c r="D1860" s="6">
        <f>(cumulative!D1860-cumulative!D1859)/10</f>
        <v>0</v>
      </c>
      <c r="E1860" s="6">
        <f>(cumulative!E1860-cumulative!E1859)/10</f>
        <v>0</v>
      </c>
      <c r="F1860" s="6">
        <f>(cumulative!F1860-cumulative!F1859)/10</f>
        <v>0</v>
      </c>
      <c r="G1860" t="str">
        <f t="shared" si="60"/>
        <v/>
      </c>
      <c r="H1860" t="str">
        <f t="shared" si="59"/>
        <v/>
      </c>
    </row>
    <row r="1861" spans="1:8" x14ac:dyDescent="0.25">
      <c r="A1861" s="5">
        <v>43791</v>
      </c>
      <c r="B1861" s="6">
        <f>cumulative!B1861-cumulative!B1860</f>
        <v>0</v>
      </c>
      <c r="C1861" s="6">
        <f>(cumulative!C1861-cumulative!C1860)/10</f>
        <v>0</v>
      </c>
      <c r="D1861" s="6">
        <f>(cumulative!D1861-cumulative!D1860)/10</f>
        <v>0</v>
      </c>
      <c r="E1861" s="6">
        <f>(cumulative!E1861-cumulative!E1860)/10</f>
        <v>0</v>
      </c>
      <c r="F1861" s="6">
        <f>(cumulative!F1861-cumulative!F1860)/10</f>
        <v>0</v>
      </c>
      <c r="G1861" t="str">
        <f t="shared" si="60"/>
        <v/>
      </c>
      <c r="H1861" t="str">
        <f t="shared" si="59"/>
        <v/>
      </c>
    </row>
    <row r="1862" spans="1:8" x14ac:dyDescent="0.25">
      <c r="A1862" s="5">
        <v>43792</v>
      </c>
      <c r="B1862" s="6">
        <f>cumulative!B1862-cumulative!B1861</f>
        <v>0</v>
      </c>
      <c r="C1862" s="6">
        <f>(cumulative!C1862-cumulative!C1861)/10</f>
        <v>0</v>
      </c>
      <c r="D1862" s="6">
        <f>(cumulative!D1862-cumulative!D1861)/10</f>
        <v>0</v>
      </c>
      <c r="E1862" s="6">
        <f>(cumulative!E1862-cumulative!E1861)/10</f>
        <v>0</v>
      </c>
      <c r="F1862" s="6">
        <f>(cumulative!F1862-cumulative!F1861)/10</f>
        <v>0</v>
      </c>
      <c r="G1862" t="str">
        <f t="shared" si="60"/>
        <v/>
      </c>
      <c r="H1862" t="str">
        <f t="shared" si="59"/>
        <v/>
      </c>
    </row>
    <row r="1863" spans="1:8" x14ac:dyDescent="0.25">
      <c r="A1863" s="5">
        <v>43793</v>
      </c>
      <c r="B1863" s="6">
        <f>cumulative!B1863-cumulative!B1862</f>
        <v>0</v>
      </c>
      <c r="C1863" s="6">
        <f>(cumulative!C1863-cumulative!C1862)/10</f>
        <v>0</v>
      </c>
      <c r="D1863" s="6">
        <f>(cumulative!D1863-cumulative!D1862)/10</f>
        <v>0</v>
      </c>
      <c r="E1863" s="6">
        <f>(cumulative!E1863-cumulative!E1862)/10</f>
        <v>0</v>
      </c>
      <c r="F1863" s="6">
        <f>(cumulative!F1863-cumulative!F1862)/10</f>
        <v>0</v>
      </c>
      <c r="G1863" t="str">
        <f t="shared" si="60"/>
        <v/>
      </c>
      <c r="H1863" t="str">
        <f t="shared" si="59"/>
        <v/>
      </c>
    </row>
    <row r="1864" spans="1:8" x14ac:dyDescent="0.25">
      <c r="A1864" s="5">
        <v>43794</v>
      </c>
      <c r="B1864" s="6">
        <f>cumulative!B1864-cumulative!B1863</f>
        <v>0</v>
      </c>
      <c r="C1864" s="6">
        <f>(cumulative!C1864-cumulative!C1863)/10</f>
        <v>0</v>
      </c>
      <c r="D1864" s="6">
        <f>(cumulative!D1864-cumulative!D1863)/10</f>
        <v>0</v>
      </c>
      <c r="E1864" s="6">
        <f>(cumulative!E1864-cumulative!E1863)/10</f>
        <v>0</v>
      </c>
      <c r="F1864" s="6">
        <f>(cumulative!F1864-cumulative!F1863)/10</f>
        <v>0</v>
      </c>
      <c r="G1864" t="str">
        <f t="shared" si="60"/>
        <v/>
      </c>
      <c r="H1864" t="str">
        <f t="shared" si="59"/>
        <v/>
      </c>
    </row>
    <row r="1865" spans="1:8" x14ac:dyDescent="0.25">
      <c r="A1865" s="5">
        <v>43795</v>
      </c>
      <c r="B1865" s="6">
        <f>cumulative!B1865-cumulative!B1864</f>
        <v>0</v>
      </c>
      <c r="C1865" s="6">
        <f>(cumulative!C1865-cumulative!C1864)/10</f>
        <v>0</v>
      </c>
      <c r="D1865" s="6">
        <f>(cumulative!D1865-cumulative!D1864)/10</f>
        <v>0</v>
      </c>
      <c r="E1865" s="6">
        <f>(cumulative!E1865-cumulative!E1864)/10</f>
        <v>0</v>
      </c>
      <c r="F1865" s="6">
        <f>(cumulative!F1865-cumulative!F1864)/10</f>
        <v>0</v>
      </c>
      <c r="G1865" t="str">
        <f t="shared" si="60"/>
        <v/>
      </c>
      <c r="H1865" t="str">
        <f t="shared" si="59"/>
        <v/>
      </c>
    </row>
    <row r="1866" spans="1:8" x14ac:dyDescent="0.25">
      <c r="A1866" s="5">
        <v>43796</v>
      </c>
      <c r="B1866" s="6">
        <f>cumulative!B1866-cumulative!B1865</f>
        <v>0</v>
      </c>
      <c r="C1866" s="6">
        <f>(cumulative!C1866-cumulative!C1865)/10</f>
        <v>0</v>
      </c>
      <c r="D1866" s="6">
        <f>(cumulative!D1866-cumulative!D1865)/10</f>
        <v>0</v>
      </c>
      <c r="E1866" s="6">
        <f>(cumulative!E1866-cumulative!E1865)/10</f>
        <v>0</v>
      </c>
      <c r="F1866" s="6">
        <f>(cumulative!F1866-cumulative!F1865)/10</f>
        <v>0</v>
      </c>
      <c r="G1866" t="str">
        <f t="shared" si="60"/>
        <v/>
      </c>
      <c r="H1866" t="str">
        <f t="shared" si="59"/>
        <v/>
      </c>
    </row>
    <row r="1867" spans="1:8" x14ac:dyDescent="0.25">
      <c r="A1867" s="5">
        <v>43797</v>
      </c>
      <c r="B1867" s="6">
        <f>cumulative!B1867-cumulative!B1866</f>
        <v>0</v>
      </c>
      <c r="C1867" s="6">
        <f>(cumulative!C1867-cumulative!C1866)/10</f>
        <v>0</v>
      </c>
      <c r="D1867" s="6">
        <f>(cumulative!D1867-cumulative!D1866)/10</f>
        <v>0</v>
      </c>
      <c r="E1867" s="6">
        <f>(cumulative!E1867-cumulative!E1866)/10</f>
        <v>0</v>
      </c>
      <c r="F1867" s="6">
        <f>(cumulative!F1867-cumulative!F1866)/10</f>
        <v>0</v>
      </c>
      <c r="G1867" t="str">
        <f t="shared" si="60"/>
        <v/>
      </c>
      <c r="H1867" t="str">
        <f t="shared" si="59"/>
        <v/>
      </c>
    </row>
    <row r="1868" spans="1:8" x14ac:dyDescent="0.25">
      <c r="A1868" s="5">
        <v>43798</v>
      </c>
      <c r="B1868" s="6">
        <f>cumulative!B1868-cumulative!B1867</f>
        <v>0</v>
      </c>
      <c r="C1868" s="6">
        <f>(cumulative!C1868-cumulative!C1867)/10</f>
        <v>0</v>
      </c>
      <c r="D1868" s="6">
        <f>(cumulative!D1868-cumulative!D1867)/10</f>
        <v>0</v>
      </c>
      <c r="E1868" s="6">
        <f>(cumulative!E1868-cumulative!E1867)/10</f>
        <v>0</v>
      </c>
      <c r="F1868" s="6">
        <f>(cumulative!F1868-cumulative!F1867)/10</f>
        <v>0</v>
      </c>
      <c r="G1868" t="str">
        <f t="shared" si="60"/>
        <v/>
      </c>
      <c r="H1868" t="str">
        <f t="shared" si="59"/>
        <v/>
      </c>
    </row>
    <row r="1869" spans="1:8" x14ac:dyDescent="0.25">
      <c r="A1869" s="5">
        <v>43799</v>
      </c>
      <c r="B1869" s="6">
        <f>cumulative!B1869-cumulative!B1868</f>
        <v>0</v>
      </c>
      <c r="C1869" s="6">
        <f>(cumulative!C1869-cumulative!C1868)/10</f>
        <v>0</v>
      </c>
      <c r="D1869" s="6">
        <f>(cumulative!D1869-cumulative!D1868)/10</f>
        <v>0</v>
      </c>
      <c r="E1869" s="6">
        <f>(cumulative!E1869-cumulative!E1868)/10</f>
        <v>0</v>
      </c>
      <c r="F1869" s="6">
        <f>(cumulative!F1869-cumulative!F1868)/10</f>
        <v>0</v>
      </c>
      <c r="G1869" t="str">
        <f t="shared" si="60"/>
        <v/>
      </c>
      <c r="H1869" t="str">
        <f t="shared" si="59"/>
        <v/>
      </c>
    </row>
    <row r="1870" spans="1:8" x14ac:dyDescent="0.25">
      <c r="A1870" s="5">
        <v>43800</v>
      </c>
      <c r="B1870" s="6">
        <f>cumulative!B1870-cumulative!B1869</f>
        <v>97299.365000000005</v>
      </c>
      <c r="C1870" s="6">
        <f>(cumulative!C1870-cumulative!C1869)/10</f>
        <v>0</v>
      </c>
      <c r="D1870" s="6">
        <f>(cumulative!D1870-cumulative!D1869)/10</f>
        <v>635.61</v>
      </c>
      <c r="E1870" s="6">
        <f>(cumulative!E1870-cumulative!E1869)/10</f>
        <v>0</v>
      </c>
      <c r="F1870" s="6">
        <f>(cumulative!F1870-cumulative!F1869)/10</f>
        <v>635.61</v>
      </c>
      <c r="G1870">
        <f t="shared" si="60"/>
        <v>6.5325195082208394</v>
      </c>
      <c r="H1870">
        <f t="shared" si="59"/>
        <v>1</v>
      </c>
    </row>
    <row r="1871" spans="1:8" x14ac:dyDescent="0.25">
      <c r="A1871" s="5">
        <v>43801</v>
      </c>
      <c r="B1871" s="6">
        <f>cumulative!B1871-cumulative!B1870</f>
        <v>225693.14</v>
      </c>
      <c r="C1871" s="6">
        <f>(cumulative!C1871-cumulative!C1870)/10</f>
        <v>0</v>
      </c>
      <c r="D1871" s="6">
        <f>(cumulative!D1871-cumulative!D1870)/10</f>
        <v>5119.4009999999998</v>
      </c>
      <c r="E1871" s="6">
        <f>(cumulative!E1871-cumulative!E1870)/10</f>
        <v>0</v>
      </c>
      <c r="F1871" s="6">
        <f>(cumulative!F1871-cumulative!F1870)/10</f>
        <v>5119.4009999999998</v>
      </c>
      <c r="G1871">
        <f t="shared" si="60"/>
        <v>22.683015531619613</v>
      </c>
      <c r="H1871">
        <f t="shared" si="59"/>
        <v>1</v>
      </c>
    </row>
    <row r="1872" spans="1:8" x14ac:dyDescent="0.25">
      <c r="A1872" s="5">
        <v>43802</v>
      </c>
      <c r="B1872" s="6">
        <f>cumulative!B1872-cumulative!B1871</f>
        <v>278474.60499999998</v>
      </c>
      <c r="C1872" s="6">
        <f>(cumulative!C1872-cumulative!C1871)/10</f>
        <v>431.52499999999998</v>
      </c>
      <c r="D1872" s="6">
        <f>(cumulative!D1872-cumulative!D1871)/10</f>
        <v>13314.798999999999</v>
      </c>
      <c r="E1872" s="6">
        <f>(cumulative!E1872-cumulative!E1871)/10</f>
        <v>218.01339999999999</v>
      </c>
      <c r="F1872" s="6">
        <f>(cumulative!F1872-cumulative!F1871)/10</f>
        <v>13964.3374</v>
      </c>
      <c r="G1872">
        <f t="shared" si="60"/>
        <v>50.145819939308296</v>
      </c>
      <c r="H1872">
        <f t="shared" ref="H1872:H1888" si="61">IFERROR(D1872/F1872,"")</f>
        <v>0.95348591333807209</v>
      </c>
    </row>
    <row r="1873" spans="1:8" x14ac:dyDescent="0.25">
      <c r="A1873" s="5">
        <v>43803</v>
      </c>
      <c r="B1873" s="6">
        <f>cumulative!B1873-cumulative!B1872</f>
        <v>339792.88500000001</v>
      </c>
      <c r="C1873" s="6">
        <f>(cumulative!C1873-cumulative!C1872)/10</f>
        <v>858.06000000000006</v>
      </c>
      <c r="D1873" s="6">
        <f>(cumulative!D1873-cumulative!D1872)/10</f>
        <v>18680.893000000004</v>
      </c>
      <c r="E1873" s="6">
        <f>(cumulative!E1873-cumulative!E1872)/10</f>
        <v>614.25980000000004</v>
      </c>
      <c r="F1873" s="6">
        <f>(cumulative!F1873-cumulative!F1872)/10</f>
        <v>20153.212800000001</v>
      </c>
      <c r="G1873">
        <f t="shared" si="60"/>
        <v>59.310284851903241</v>
      </c>
      <c r="H1873">
        <f t="shared" si="61"/>
        <v>0.92694366825720231</v>
      </c>
    </row>
    <row r="1874" spans="1:8" x14ac:dyDescent="0.25">
      <c r="A1874" s="5">
        <v>43804</v>
      </c>
      <c r="B1874" s="6">
        <f>cumulative!B1874-cumulative!B1873</f>
        <v>366074.51500000001</v>
      </c>
      <c r="C1874" s="6">
        <f>(cumulative!C1874-cumulative!C1873)/10</f>
        <v>1992.3150000000001</v>
      </c>
      <c r="D1874" s="6">
        <f>(cumulative!D1874-cumulative!D1873)/10</f>
        <v>25296.424999999999</v>
      </c>
      <c r="E1874" s="6">
        <f>(cumulative!E1874-cumulative!E1873)/10</f>
        <v>778.65149999999994</v>
      </c>
      <c r="F1874" s="6">
        <f>(cumulative!F1874-cumulative!F1873)/10</f>
        <v>28067.391499999998</v>
      </c>
      <c r="G1874">
        <f t="shared" si="60"/>
        <v>76.671252299548897</v>
      </c>
      <c r="H1874">
        <f t="shared" si="61"/>
        <v>0.90127452706105593</v>
      </c>
    </row>
    <row r="1875" spans="1:8" x14ac:dyDescent="0.25">
      <c r="A1875" s="5">
        <v>43805</v>
      </c>
      <c r="B1875" s="6">
        <f>cumulative!B1875-cumulative!B1874</f>
        <v>401761.69500000007</v>
      </c>
      <c r="C1875" s="6">
        <f>(cumulative!C1875-cumulative!C1874)/10</f>
        <v>4423.1499999999996</v>
      </c>
      <c r="D1875" s="6">
        <f>(cumulative!D1875-cumulative!D1874)/10</f>
        <v>26274.243999999995</v>
      </c>
      <c r="E1875" s="6">
        <f>(cumulative!E1875-cumulative!E1874)/10</f>
        <v>918.29520000000014</v>
      </c>
      <c r="F1875" s="6">
        <f>(cumulative!F1875-cumulative!F1874)/10</f>
        <v>31615.689200000001</v>
      </c>
      <c r="G1875">
        <f t="shared" si="60"/>
        <v>78.692641915501667</v>
      </c>
      <c r="H1875">
        <f t="shared" si="61"/>
        <v>0.8310508062560279</v>
      </c>
    </row>
    <row r="1876" spans="1:8" x14ac:dyDescent="0.25">
      <c r="A1876" s="5">
        <v>43806</v>
      </c>
      <c r="B1876" s="6">
        <f>cumulative!B1876-cumulative!B1875</f>
        <v>500268.625</v>
      </c>
      <c r="C1876" s="6">
        <f>(cumulative!C1876-cumulative!C1875)/10</f>
        <v>4939.6449999999995</v>
      </c>
      <c r="D1876" s="6">
        <f>(cumulative!D1876-cumulative!D1875)/10</f>
        <v>32004.2</v>
      </c>
      <c r="E1876" s="6">
        <f>(cumulative!E1876-cumulative!E1875)/10</f>
        <v>954.32370000000014</v>
      </c>
      <c r="F1876" s="6">
        <f>(cumulative!F1876-cumulative!F1875)/10</f>
        <v>37898.168699999995</v>
      </c>
      <c r="G1876">
        <f t="shared" si="60"/>
        <v>75.755637683654442</v>
      </c>
      <c r="H1876">
        <f t="shared" si="61"/>
        <v>0.84447879931464886</v>
      </c>
    </row>
    <row r="1877" spans="1:8" x14ac:dyDescent="0.25">
      <c r="A1877" s="5">
        <v>43807</v>
      </c>
      <c r="B1877" s="6">
        <f>cumulative!B1877-cumulative!B1876</f>
        <v>553706.5299999998</v>
      </c>
      <c r="C1877" s="6">
        <f>(cumulative!C1877-cumulative!C1876)/10</f>
        <v>7260.38</v>
      </c>
      <c r="D1877" s="6">
        <f>(cumulative!D1877-cumulative!D1876)/10</f>
        <v>35746.615999999995</v>
      </c>
      <c r="E1877" s="6">
        <f>(cumulative!E1877-cumulative!E1876)/10</f>
        <v>886.90669999999955</v>
      </c>
      <c r="F1877" s="6">
        <f>(cumulative!F1877-cumulative!F1876)/10</f>
        <v>43893.902699999999</v>
      </c>
      <c r="G1877">
        <f t="shared" si="60"/>
        <v>79.272864454027683</v>
      </c>
      <c r="H1877">
        <f t="shared" si="61"/>
        <v>0.81438682370797699</v>
      </c>
    </row>
    <row r="1878" spans="1:8" x14ac:dyDescent="0.25">
      <c r="A1878" s="5">
        <v>43808</v>
      </c>
      <c r="B1878" s="6">
        <f>cumulative!B1878-cumulative!B1877</f>
        <v>621078.64500000002</v>
      </c>
      <c r="C1878" s="6">
        <f>(cumulative!C1878-cumulative!C1877)/10</f>
        <v>8658.5789999999979</v>
      </c>
      <c r="D1878" s="6">
        <f>(cumulative!D1878-cumulative!D1877)/10</f>
        <v>42071.951000000001</v>
      </c>
      <c r="E1878" s="6">
        <f>(cumulative!E1878-cumulative!E1877)/10</f>
        <v>709.15490000000068</v>
      </c>
      <c r="F1878" s="6">
        <f>(cumulative!F1878-cumulative!F1877)/10</f>
        <v>51439.684899999993</v>
      </c>
      <c r="G1878">
        <f t="shared" si="60"/>
        <v>82.8231421481252</v>
      </c>
      <c r="H1878">
        <f t="shared" si="61"/>
        <v>0.81788897194430532</v>
      </c>
    </row>
    <row r="1879" spans="1:8" x14ac:dyDescent="0.25">
      <c r="A1879" s="5">
        <v>43809</v>
      </c>
      <c r="B1879" s="6">
        <f>cumulative!B1879-cumulative!B1878</f>
        <v>778671.73</v>
      </c>
      <c r="C1879" s="6">
        <f>(cumulative!C1879-cumulative!C1878)/10</f>
        <v>9240.7920000000049</v>
      </c>
      <c r="D1879" s="6">
        <f>(cumulative!D1879-cumulative!D1878)/10</f>
        <v>51326.500000000022</v>
      </c>
      <c r="E1879" s="6">
        <f>(cumulative!E1879-cumulative!E1878)/10</f>
        <v>932.93379999999956</v>
      </c>
      <c r="F1879" s="6">
        <f>(cumulative!F1879-cumulative!F1878)/10</f>
        <v>61500.225800000037</v>
      </c>
      <c r="G1879">
        <f t="shared" si="60"/>
        <v>78.980940787461279</v>
      </c>
      <c r="H1879">
        <f t="shared" si="61"/>
        <v>0.83457417159596825</v>
      </c>
    </row>
    <row r="1880" spans="1:8" x14ac:dyDescent="0.25">
      <c r="A1880" s="5">
        <v>43810</v>
      </c>
      <c r="B1880" s="6">
        <f>cumulative!B1880-cumulative!B1879</f>
        <v>864757.52</v>
      </c>
      <c r="C1880" s="6">
        <f>(cumulative!C1880-cumulative!C1879)/10</f>
        <v>9797.5799999999981</v>
      </c>
      <c r="D1880" s="6">
        <f>(cumulative!D1880-cumulative!D1879)/10</f>
        <v>61163.952000000005</v>
      </c>
      <c r="E1880" s="6">
        <f>(cumulative!E1880-cumulative!E1879)/10</f>
        <v>1185.2320000000007</v>
      </c>
      <c r="F1880" s="6">
        <f>(cumulative!F1880-cumulative!F1879)/10</f>
        <v>72146.763999999966</v>
      </c>
      <c r="G1880">
        <f t="shared" si="60"/>
        <v>83.430051004355491</v>
      </c>
      <c r="H1880">
        <f t="shared" si="61"/>
        <v>0.84777124584548291</v>
      </c>
    </row>
    <row r="1881" spans="1:8" x14ac:dyDescent="0.25">
      <c r="A1881" s="5">
        <v>43811</v>
      </c>
      <c r="B1881" s="6">
        <f>cumulative!B1881-cumulative!B1880</f>
        <v>886480.03500000015</v>
      </c>
      <c r="C1881" s="6">
        <f>(cumulative!C1881-cumulative!C1880)/10</f>
        <v>10220.415000000003</v>
      </c>
      <c r="D1881" s="6">
        <f>(cumulative!D1881-cumulative!D1880)/10</f>
        <v>65003.988999999965</v>
      </c>
      <c r="E1881" s="6">
        <f>(cumulative!E1881-cumulative!E1880)/10</f>
        <v>2177.5738999999985</v>
      </c>
      <c r="F1881" s="6">
        <f>(cumulative!F1881-cumulative!F1880)/10</f>
        <v>77401.977900000013</v>
      </c>
      <c r="G1881">
        <f t="shared" si="60"/>
        <v>87.313842211911734</v>
      </c>
      <c r="H1881">
        <f t="shared" si="61"/>
        <v>0.83982335805400599</v>
      </c>
    </row>
    <row r="1882" spans="1:8" x14ac:dyDescent="0.25">
      <c r="A1882" s="5">
        <v>43812</v>
      </c>
      <c r="B1882" s="6">
        <f>cumulative!B1882-cumulative!B1881</f>
        <v>940005.01999999955</v>
      </c>
      <c r="C1882" s="6">
        <f>(cumulative!C1882-cumulative!C1881)/10</f>
        <v>10789.915000000003</v>
      </c>
      <c r="D1882" s="6">
        <f>(cumulative!D1882-cumulative!D1881)/10</f>
        <v>73828.696999999971</v>
      </c>
      <c r="E1882" s="6">
        <f>(cumulative!E1882-cumulative!E1881)/10</f>
        <v>8631.8966000000019</v>
      </c>
      <c r="F1882" s="6">
        <f>(cumulative!F1882-cumulative!F1881)/10</f>
        <v>93250.508600000016</v>
      </c>
      <c r="G1882">
        <f t="shared" si="60"/>
        <v>99.202138941768681</v>
      </c>
      <c r="H1882">
        <f t="shared" si="61"/>
        <v>0.79172433596785718</v>
      </c>
    </row>
    <row r="1883" spans="1:8" x14ac:dyDescent="0.25">
      <c r="A1883" s="5">
        <v>43813</v>
      </c>
      <c r="B1883" s="6">
        <f>cumulative!B1883-cumulative!B1882</f>
        <v>981063.42500000075</v>
      </c>
      <c r="C1883" s="6">
        <f>(cumulative!C1883-cumulative!C1882)/10</f>
        <v>11525.519999999995</v>
      </c>
      <c r="D1883" s="6">
        <f>(cumulative!D1883-cumulative!D1882)/10</f>
        <v>75635.863000000085</v>
      </c>
      <c r="E1883" s="6">
        <f>(cumulative!E1883-cumulative!E1882)/10</f>
        <v>4531.5316999999977</v>
      </c>
      <c r="F1883" s="6">
        <f>(cumulative!F1883-cumulative!F1882)/10</f>
        <v>91692.914699999994</v>
      </c>
      <c r="G1883">
        <f t="shared" si="60"/>
        <v>93.462779636291017</v>
      </c>
      <c r="H1883">
        <f t="shared" si="61"/>
        <v>0.82488230685505837</v>
      </c>
    </row>
    <row r="1884" spans="1:8" x14ac:dyDescent="0.25">
      <c r="A1884" s="5">
        <v>43814</v>
      </c>
      <c r="B1884" s="6">
        <f>cumulative!B1884-cumulative!B1883</f>
        <v>1025803.4349999996</v>
      </c>
      <c r="C1884" s="6">
        <f>(cumulative!C1884-cumulative!C1883)/10</f>
        <v>12019.365000000002</v>
      </c>
      <c r="D1884" s="6">
        <f>(cumulative!D1884-cumulative!D1883)/10</f>
        <v>82432.141999999993</v>
      </c>
      <c r="E1884" s="6">
        <f>(cumulative!E1884-cumulative!E1883)/10</f>
        <v>2155.1843000000022</v>
      </c>
      <c r="F1884" s="6">
        <f>(cumulative!F1884-cumulative!F1883)/10</f>
        <v>96606.691300000064</v>
      </c>
      <c r="G1884">
        <f t="shared" si="60"/>
        <v>94.176611233515814</v>
      </c>
      <c r="H1884">
        <f t="shared" si="61"/>
        <v>0.85327569851261365</v>
      </c>
    </row>
    <row r="1885" spans="1:8" x14ac:dyDescent="0.25">
      <c r="A1885" s="5">
        <v>43815</v>
      </c>
      <c r="B1885" s="6">
        <f>cumulative!B1885-cumulative!B1884</f>
        <v>1034779.1199999992</v>
      </c>
      <c r="C1885" s="6">
        <f>(cumulative!C1885-cumulative!C1884)/10</f>
        <v>13153.104999999992</v>
      </c>
      <c r="D1885" s="6">
        <f>(cumulative!D1885-cumulative!D1884)/10</f>
        <v>85168.154999999984</v>
      </c>
      <c r="E1885" s="6">
        <f>(cumulative!E1885-cumulative!E1884)/10</f>
        <v>3113.2067999999972</v>
      </c>
      <c r="F1885" s="6">
        <f>(cumulative!F1885-cumulative!F1884)/10</f>
        <v>101434.46679999997</v>
      </c>
      <c r="G1885">
        <f t="shared" si="60"/>
        <v>98.025235375835621</v>
      </c>
      <c r="H1885">
        <f t="shared" si="61"/>
        <v>0.83963723265709533</v>
      </c>
    </row>
    <row r="1886" spans="1:8" x14ac:dyDescent="0.25">
      <c r="A1886" s="5">
        <v>43816</v>
      </c>
      <c r="B1886" s="6">
        <f>cumulative!B1886-cumulative!B1885</f>
        <v>1061764.8400000017</v>
      </c>
      <c r="C1886" s="6">
        <f>(cumulative!C1886-cumulative!C1885)/10</f>
        <v>14454.615000000014</v>
      </c>
      <c r="D1886" s="6">
        <f>(cumulative!D1886-cumulative!D1885)/10</f>
        <v>84735.712000000014</v>
      </c>
      <c r="E1886" s="6">
        <f>(cumulative!E1886-cumulative!E1885)/10</f>
        <v>4649.4964000000036</v>
      </c>
      <c r="F1886" s="6">
        <f>(cumulative!F1886-cumulative!F1885)/10</f>
        <v>103839.82340000002</v>
      </c>
      <c r="G1886">
        <f t="shared" si="60"/>
        <v>97.799267302917897</v>
      </c>
      <c r="H1886">
        <f t="shared" si="61"/>
        <v>0.81602326762046473</v>
      </c>
    </row>
    <row r="1887" spans="1:8" x14ac:dyDescent="0.25">
      <c r="A1887" s="5">
        <v>43817</v>
      </c>
      <c r="B1887" s="76">
        <f>cumulative!B1887-cumulative!B1886</f>
        <v>1074532.6549999993</v>
      </c>
      <c r="C1887" s="76">
        <f>(cumulative!C1887-cumulative!C1886)/10</f>
        <v>15744.504999999981</v>
      </c>
      <c r="D1887" s="76">
        <f>(cumulative!D1887-cumulative!D1886)/10</f>
        <v>88003.187999999893</v>
      </c>
      <c r="E1887" s="76">
        <f>(cumulative!E1887-cumulative!E1886)/10</f>
        <v>4368.4233000000004</v>
      </c>
      <c r="F1887" s="76">
        <f>(cumulative!F1887-cumulative!F1886)/10</f>
        <v>108116.11629999988</v>
      </c>
      <c r="G1887">
        <f t="shared" si="60"/>
        <v>100.61687357467973</v>
      </c>
      <c r="H1887">
        <f t="shared" si="61"/>
        <v>0.81396919360115783</v>
      </c>
    </row>
    <row r="1888" spans="1:8" x14ac:dyDescent="0.25">
      <c r="A1888" s="5">
        <v>43818</v>
      </c>
      <c r="B1888" s="76">
        <f>cumulative!B1888-cumulative!B1887</f>
        <v>1075036.2850000001</v>
      </c>
      <c r="C1888" s="76">
        <f>(cumulative!C1888-cumulative!C1887)/10</f>
        <v>16948.21000000001</v>
      </c>
      <c r="D1888" s="76">
        <f>(cumulative!D1888-cumulative!D1887)/10</f>
        <v>87366.970000000118</v>
      </c>
      <c r="E1888" s="76">
        <f>(cumulative!E1888-cumulative!E1887)/10</f>
        <v>4732.7409999999973</v>
      </c>
      <c r="F1888" s="76">
        <f>(cumulative!F1888-cumulative!F1887)/10</f>
        <v>109047.92100000009</v>
      </c>
      <c r="G1888">
        <f t="shared" si="60"/>
        <v>101.4365026758144</v>
      </c>
      <c r="H1888">
        <f t="shared" si="61"/>
        <v>0.80117960249787834</v>
      </c>
    </row>
    <row r="1889" spans="1:8" x14ac:dyDescent="0.25">
      <c r="A1889" s="5">
        <v>43819</v>
      </c>
      <c r="B1889" s="76">
        <f>cumulative!B1889-cumulative!B1888</f>
        <v>1104395.1500000004</v>
      </c>
      <c r="C1889" s="76">
        <f>(cumulative!C1889-cumulative!C1888)/10</f>
        <v>17724.489999999991</v>
      </c>
      <c r="D1889" s="76">
        <f>(cumulative!D1889-cumulative!D1888)/10</f>
        <v>89181.524999999994</v>
      </c>
      <c r="E1889" s="76">
        <f>(cumulative!E1889-cumulative!E1888)/10</f>
        <v>4889.2947500000009</v>
      </c>
      <c r="F1889" s="76">
        <f>(cumulative!F1889-cumulative!F1888)/10</f>
        <v>111795.30975000001</v>
      </c>
      <c r="G1889">
        <f t="shared" si="60"/>
        <v>101.22763555236546</v>
      </c>
      <c r="H1889">
        <f>IFERROR(cumulative!D1889/cumulative!F1889,"")</f>
        <v>0.82802014456790773</v>
      </c>
    </row>
    <row r="1890" spans="1:8" x14ac:dyDescent="0.25">
      <c r="A1890" s="5">
        <v>43820</v>
      </c>
      <c r="B1890" s="76">
        <f>cumulative!B1890-cumulative!B1889</f>
        <v>1108488.5899999999</v>
      </c>
      <c r="C1890" s="76">
        <f>(cumulative!C1890-cumulative!C1889)/10</f>
        <v>18923.080000000005</v>
      </c>
      <c r="D1890" s="76">
        <f>(cumulative!D1890-cumulative!D1889)/10</f>
        <v>90963.437999999893</v>
      </c>
      <c r="E1890" s="76">
        <f>(cumulative!E1890-cumulative!E1889)/10</f>
        <v>4747.8969999999972</v>
      </c>
      <c r="F1890" s="76">
        <f>(cumulative!F1890-cumulative!F1889)/10</f>
        <v>114634.41500000004</v>
      </c>
      <c r="G1890">
        <f t="shared" si="60"/>
        <v>103.41506086228641</v>
      </c>
      <c r="H1890">
        <f>IFERROR(cumulative!D1890/cumulative!F1890,"")</f>
        <v>0.82514137154116651</v>
      </c>
    </row>
    <row r="1891" spans="1:8" x14ac:dyDescent="0.25">
      <c r="A1891" s="5">
        <v>43821</v>
      </c>
      <c r="B1891" s="76">
        <f>cumulative!B1891-cumulative!B1890</f>
        <v>1088560.4049999993</v>
      </c>
      <c r="C1891" s="76">
        <f>(cumulative!C1891-cumulative!C1890)/10</f>
        <v>18974.395000000019</v>
      </c>
      <c r="D1891" s="76">
        <f>(cumulative!D1891-cumulative!D1890)/10</f>
        <v>91913.747000000061</v>
      </c>
      <c r="E1891" s="76">
        <f>(cumulative!E1891-cumulative!E1890)/10</f>
        <v>4445.4766000000063</v>
      </c>
      <c r="F1891" s="76">
        <f>(cumulative!F1891-cumulative!F1890)/10</f>
        <v>115333.61859999989</v>
      </c>
      <c r="G1891">
        <f t="shared" si="60"/>
        <v>105.95059132249069</v>
      </c>
      <c r="H1891">
        <f>IFERROR(cumulative!D1891/cumulative!F1891,"")</f>
        <v>0.82295768524273449</v>
      </c>
    </row>
    <row r="1892" spans="1:8" x14ac:dyDescent="0.25">
      <c r="A1892" s="5">
        <v>43822</v>
      </c>
      <c r="B1892" s="76">
        <f>cumulative!B1892-cumulative!B1891</f>
        <v>1125371.1600000001</v>
      </c>
      <c r="C1892" s="76">
        <f>(cumulative!C1892-cumulative!C1891)/10</f>
        <v>20438.504999999983</v>
      </c>
      <c r="D1892" s="76">
        <f>(cumulative!D1892-cumulative!D1891)/10</f>
        <v>95212.523000000045</v>
      </c>
      <c r="E1892" s="76">
        <f>(cumulative!E1892-cumulative!E1891)/10</f>
        <v>5034.9836999999943</v>
      </c>
      <c r="F1892" s="76">
        <f>(cumulative!F1892-cumulative!F1891)/10</f>
        <v>120686.01170000006</v>
      </c>
      <c r="G1892">
        <f t="shared" si="60"/>
        <v>107.24107386935351</v>
      </c>
      <c r="H1892">
        <f>IFERROR(cumulative!D1892/cumulative!F1892,"")</f>
        <v>0.82040721407201744</v>
      </c>
    </row>
    <row r="1893" spans="1:8" x14ac:dyDescent="0.25">
      <c r="A1893" s="5">
        <v>43823</v>
      </c>
      <c r="B1893" s="76">
        <f>cumulative!B1893-cumulative!B1892</f>
        <v>1148299.7950000018</v>
      </c>
      <c r="C1893" s="76">
        <f>(cumulative!C1893-cumulative!C1892)/10</f>
        <v>21124.650000000045</v>
      </c>
      <c r="D1893" s="76">
        <f>(cumulative!D1893-cumulative!D1892)/10</f>
        <v>94147.786999999924</v>
      </c>
      <c r="E1893" s="76">
        <f>(cumulative!E1893-cumulative!E1892)/10</f>
        <v>4778.5473999999931</v>
      </c>
      <c r="F1893" s="76">
        <f>(cumulative!F1893-cumulative!F1892)/10</f>
        <v>120050.98440000004</v>
      </c>
      <c r="G1893">
        <f t="shared" si="60"/>
        <v>104.54672631897479</v>
      </c>
      <c r="H1893">
        <f>IFERROR(cumulative!D1893/cumulative!F1893,"")</f>
        <v>0.81789733512550411</v>
      </c>
    </row>
    <row r="1894" spans="1:8" x14ac:dyDescent="0.25">
      <c r="A1894" s="5">
        <v>43824</v>
      </c>
      <c r="B1894" s="76">
        <f>cumulative!B1894-cumulative!B1893</f>
        <v>1136990.4299999997</v>
      </c>
      <c r="C1894" s="76">
        <f>(cumulative!C1894-cumulative!C1893)/10</f>
        <v>22007.744999999974</v>
      </c>
      <c r="D1894" s="76">
        <f>(cumulative!D1894-cumulative!D1893)/10</f>
        <v>94129.389000000054</v>
      </c>
      <c r="E1894" s="76">
        <f>(cumulative!E1894-cumulative!E1893)/10</f>
        <v>4604.1429000000007</v>
      </c>
      <c r="F1894" s="76">
        <f>(cumulative!F1894-cumulative!F1893)/10</f>
        <v>120741.27690000013</v>
      </c>
      <c r="G1894">
        <f t="shared" si="60"/>
        <v>106.19374949356448</v>
      </c>
      <c r="H1894">
        <f>IFERROR(cumulative!D1894/cumulative!F1894,"")</f>
        <v>0.81539900251284025</v>
      </c>
    </row>
    <row r="1895" spans="1:8" x14ac:dyDescent="0.25">
      <c r="A1895" s="5">
        <v>43825</v>
      </c>
      <c r="B1895" s="76">
        <f>cumulative!B1895-cumulative!B1894</f>
        <v>1136797.7449999973</v>
      </c>
      <c r="C1895" s="76">
        <f>(cumulative!C1895-cumulative!C1894)/10</f>
        <v>23005.625</v>
      </c>
      <c r="D1895" s="76">
        <f>(cumulative!D1895-cumulative!D1894)/10</f>
        <v>94974.798000000039</v>
      </c>
      <c r="E1895" s="76">
        <f>(cumulative!E1895-cumulative!E1894)/10</f>
        <v>5542.6040500000117</v>
      </c>
      <c r="F1895" s="76">
        <f>(cumulative!F1895-cumulative!F1894)/10</f>
        <v>123523.02705000006</v>
      </c>
      <c r="G1895">
        <f t="shared" si="60"/>
        <v>108.65875446471821</v>
      </c>
      <c r="H1895">
        <f>IFERROR(cumulative!D1895/cumulative!F1895,"")</f>
        <v>0.81248915457464588</v>
      </c>
    </row>
    <row r="1896" spans="1:8" x14ac:dyDescent="0.25">
      <c r="A1896" s="5">
        <v>43826</v>
      </c>
      <c r="B1896" s="76">
        <f>cumulative!B1896-cumulative!B1895</f>
        <v>1035413.4150000028</v>
      </c>
      <c r="C1896" s="76">
        <f>(cumulative!C1896-cumulative!C1895)/10</f>
        <v>25415.404999999981</v>
      </c>
      <c r="D1896" s="76">
        <f>(cumulative!D1896-cumulative!D1895)/10</f>
        <v>84429.671999999875</v>
      </c>
      <c r="E1896" s="76">
        <f>(cumulative!E1896-cumulative!E1895)/10</f>
        <v>5495.0432999999957</v>
      </c>
      <c r="F1896" s="76">
        <f>(cumulative!F1896-cumulative!F1895)/10</f>
        <v>115340.12029999979</v>
      </c>
      <c r="G1896">
        <f t="shared" si="60"/>
        <v>111.39523462712667</v>
      </c>
      <c r="H1896">
        <f>IFERROR(cumulative!D1896/cumulative!F1896,"")</f>
        <v>0.80804741406970926</v>
      </c>
    </row>
    <row r="1897" spans="1:8" x14ac:dyDescent="0.25">
      <c r="A1897" s="5">
        <v>43827</v>
      </c>
      <c r="B1897" s="76">
        <f>cumulative!B1897-cumulative!B1896</f>
        <v>645763.5549999997</v>
      </c>
      <c r="C1897" s="76">
        <f>(cumulative!C1897-cumulative!C1896)/10</f>
        <v>22626.760000000009</v>
      </c>
      <c r="D1897" s="76">
        <f>(cumulative!D1897-cumulative!D1896)/10</f>
        <v>71941.708999999988</v>
      </c>
      <c r="E1897" s="76">
        <f>(cumulative!E1897-cumulative!E1896)/10</f>
        <v>4340.1447000000044</v>
      </c>
      <c r="F1897" s="76">
        <f>(cumulative!F1897-cumulative!F1896)/10</f>
        <v>98908.613699999827</v>
      </c>
      <c r="G1897">
        <f t="shared" si="60"/>
        <v>153.1653697923536</v>
      </c>
      <c r="H1897">
        <f>IFERROR(cumulative!D1897/cumulative!F1897,"")</f>
        <v>0.80440112327364188</v>
      </c>
    </row>
    <row r="1898" spans="1:8" x14ac:dyDescent="0.25">
      <c r="A1898" s="5">
        <v>43828</v>
      </c>
      <c r="B1898" s="76">
        <f>cumulative!B1898-cumulative!B1897</f>
        <v>219402.25999999791</v>
      </c>
      <c r="C1898" s="76">
        <f>(cumulative!C1898-cumulative!C1897)/10</f>
        <v>18317.014999999992</v>
      </c>
      <c r="D1898" s="76">
        <f>(cumulative!D1898-cumulative!D1897)/10</f>
        <v>32484.505000000074</v>
      </c>
      <c r="E1898" s="76">
        <f>(cumulative!E1898-cumulative!E1897)/10</f>
        <v>1639.7147999999929</v>
      </c>
      <c r="F1898" s="76">
        <f>(cumulative!F1898-cumulative!F1897)/10</f>
        <v>52441.234800000115</v>
      </c>
      <c r="G1898">
        <f t="shared" si="60"/>
        <v>239.01866279773333</v>
      </c>
      <c r="H1898">
        <f>IFERROR(cumulative!D1898/cumulative!F1898,"")</f>
        <v>0.80007355791451706</v>
      </c>
    </row>
    <row r="1899" spans="1:8" x14ac:dyDescent="0.25">
      <c r="A1899" s="5">
        <v>43829</v>
      </c>
      <c r="B1899" s="76">
        <f>cumulative!B1899-cumulative!B1898</f>
        <v>121055.06000000238</v>
      </c>
      <c r="C1899" s="76">
        <f>(cumulative!C1899-cumulative!C1898)/10</f>
        <v>15454.15</v>
      </c>
      <c r="D1899" s="76">
        <f>(cumulative!D1899-cumulative!D1898)/10</f>
        <v>12732.735999999941</v>
      </c>
      <c r="E1899" s="76">
        <f>(cumulative!E1899-cumulative!E1898)/10</f>
        <v>888.3126999999979</v>
      </c>
      <c r="F1899" s="76">
        <f>(cumulative!F1899-cumulative!F1898)/10</f>
        <v>29075.198699999972</v>
      </c>
      <c r="G1899">
        <f t="shared" si="60"/>
        <v>240.18160579160755</v>
      </c>
      <c r="H1899">
        <f>IFERROR(cumulative!D1899/cumulative!F1899,"")</f>
        <v>0.79543570901491123</v>
      </c>
    </row>
    <row r="1900" spans="1:8" x14ac:dyDescent="0.25">
      <c r="A1900" s="5">
        <v>43830</v>
      </c>
      <c r="B1900" s="76">
        <f>cumulative!B1900-cumulative!B1899</f>
        <v>30376.910000000149</v>
      </c>
      <c r="C1900" s="76">
        <f>(cumulative!C1900-cumulative!C1899)/10</f>
        <v>13453.5</v>
      </c>
      <c r="D1900" s="76">
        <f>(cumulative!D1900-cumulative!D1899)/10</f>
        <v>-2355.1849999997767</v>
      </c>
      <c r="E1900" s="76">
        <f>(cumulative!E1900-cumulative!E1899)/10</f>
        <v>203.03280000000959</v>
      </c>
      <c r="F1900" s="76">
        <f>(cumulative!F1900-cumulative!F1899)/10</f>
        <v>11301.347800000385</v>
      </c>
      <c r="G1900">
        <f t="shared" si="60"/>
        <v>372.03743896269663</v>
      </c>
      <c r="H1900">
        <f>IFERROR(cumulative!D1900/cumulative!F1900,"")</f>
        <v>0.79046358317048548</v>
      </c>
    </row>
    <row r="1901" spans="1:8" x14ac:dyDescent="0.25">
      <c r="A1901" s="5">
        <v>43831</v>
      </c>
      <c r="B1901" s="76">
        <f>cumulative!B1901-cumulative!B1900</f>
        <v>15118.529999997467</v>
      </c>
      <c r="C1901" s="76">
        <f>(cumulative!C1901-cumulative!C1900)/10</f>
        <v>14779.670000000018</v>
      </c>
      <c r="D1901" s="76">
        <f>(cumulative!D1901-cumulative!D1900)/10</f>
        <v>-10772.155000000075</v>
      </c>
      <c r="E1901" s="76">
        <f>(cumulative!E1901-cumulative!E1900)/10</f>
        <v>125.3</v>
      </c>
      <c r="F1901" s="76">
        <f>(cumulative!F1901-cumulative!F1900)/10</f>
        <v>4132.8149999998514</v>
      </c>
      <c r="G1901">
        <f t="shared" si="60"/>
        <v>273.36090215123721</v>
      </c>
      <c r="H1901">
        <f>IFERROR(cumulative!D1901/cumulative!F1901,"")</f>
        <v>0.78432172314130133</v>
      </c>
    </row>
    <row r="1902" spans="1:8" x14ac:dyDescent="0.25">
      <c r="A1902" s="5">
        <v>43832</v>
      </c>
      <c r="B1902" s="76">
        <f>cumulative!B1902-cumulative!B1901</f>
        <v>176786.37000000104</v>
      </c>
      <c r="C1902" s="76">
        <f>(cumulative!C1902-cumulative!C1901)/10</f>
        <v>13897.259999999962</v>
      </c>
      <c r="D1902" s="76">
        <f>(cumulative!D1902-cumulative!D1901)/10</f>
        <v>-7970.1100000001488</v>
      </c>
      <c r="E1902" s="76">
        <f>(cumulative!E1902-cumulative!E1901)/10</f>
        <v>422.99469999999275</v>
      </c>
      <c r="F1902" s="76">
        <f>(cumulative!F1902-cumulative!F1901)/10</f>
        <v>6350.1446999996897</v>
      </c>
      <c r="G1902">
        <f t="shared" si="60"/>
        <v>35.919877194150502</v>
      </c>
      <c r="H1902">
        <f>IFERROR(cumulative!D1902/cumulative!F1902,"")</f>
        <v>0.77867168758536731</v>
      </c>
    </row>
    <row r="1903" spans="1:8" x14ac:dyDescent="0.25">
      <c r="A1903" s="5">
        <v>43833</v>
      </c>
      <c r="B1903" s="76">
        <f>cumulative!B1903-cumulative!B1902</f>
        <v>743750.76999999955</v>
      </c>
      <c r="C1903" s="76">
        <f>(cumulative!C1903-cumulative!C1902)/10</f>
        <v>16407.565000000039</v>
      </c>
      <c r="D1903" s="76">
        <f>(cumulative!D1903-cumulative!D1902)/10</f>
        <v>17851.99200000018</v>
      </c>
      <c r="E1903" s="76">
        <f>(cumulative!E1903-cumulative!E1902)/10</f>
        <v>717.30764999999667</v>
      </c>
      <c r="F1903" s="76">
        <f>(cumulative!F1903-cumulative!F1902)/10</f>
        <v>34976.864650000258</v>
      </c>
      <c r="G1903">
        <f t="shared" ref="G1903:G1906" si="62">IFERROR(F1903*1000/B1903,"")</f>
        <v>47.027668489002409</v>
      </c>
      <c r="H1903">
        <f>IFERROR(cumulative!D1903/cumulative!F1903,"")</f>
        <v>0.774639442065162</v>
      </c>
    </row>
    <row r="1904" spans="1:8" x14ac:dyDescent="0.25">
      <c r="A1904" s="5">
        <v>43834</v>
      </c>
      <c r="B1904" s="76">
        <f>cumulative!B1904-cumulative!B1903</f>
        <v>1046353.7399999984</v>
      </c>
      <c r="C1904" s="76">
        <f>(cumulative!C1904-cumulative!C1903)/10</f>
        <v>20536.884999999962</v>
      </c>
      <c r="D1904" s="76">
        <f>(cumulative!D1904-cumulative!D1903)/10</f>
        <v>57534.827999999747</v>
      </c>
      <c r="E1904" s="76">
        <f>(cumulative!E1904-cumulative!E1903)/10</f>
        <v>1333.6991000000155</v>
      </c>
      <c r="F1904" s="76">
        <f>(cumulative!F1904-cumulative!F1903)/10</f>
        <v>79405.412099999565</v>
      </c>
      <c r="G1904">
        <f t="shared" si="62"/>
        <v>75.887731906037516</v>
      </c>
      <c r="H1904">
        <f>IFERROR(cumulative!D1904/cumulative!F1904,"")</f>
        <v>0.77298737429160813</v>
      </c>
    </row>
    <row r="1905" spans="1:8" x14ac:dyDescent="0.25">
      <c r="A1905" s="5">
        <v>43835</v>
      </c>
      <c r="B1905" s="76">
        <f>cumulative!B1905-cumulative!B1904</f>
        <v>1150233.9400000013</v>
      </c>
      <c r="C1905" s="76">
        <f>(cumulative!C1905-cumulative!C1904)/10</f>
        <v>23957.656000000054</v>
      </c>
      <c r="D1905" s="76">
        <f>(cumulative!D1905-cumulative!D1904)/10</f>
        <v>82480.68200000003</v>
      </c>
      <c r="E1905" s="76">
        <f>(cumulative!E1905-cumulative!E1904)/10</f>
        <v>4243.050699999987</v>
      </c>
      <c r="F1905" s="76">
        <f>(cumulative!F1905-cumulative!F1904)/10</f>
        <v>110681.3887000002</v>
      </c>
      <c r="G1905">
        <f t="shared" si="62"/>
        <v>96.225111128263237</v>
      </c>
      <c r="H1905">
        <f>IFERROR(cumulative!D1905/cumulative!F1905,"")</f>
        <v>0.77176592551187273</v>
      </c>
    </row>
    <row r="1906" spans="1:8" x14ac:dyDescent="0.25">
      <c r="A1906" s="5">
        <v>43836</v>
      </c>
      <c r="B1906" s="76">
        <f>cumulative!B1906-cumulative!B1905</f>
        <v>1153308.7250000015</v>
      </c>
      <c r="C1906" s="76">
        <f>(cumulative!C1906-cumulative!C1905)/10</f>
        <v>25915.384999999962</v>
      </c>
      <c r="D1906" s="76">
        <f>(cumulative!D1906-cumulative!D1905)/10</f>
        <v>91357.901999999958</v>
      </c>
      <c r="E1906" s="76">
        <f>(cumulative!E1906-cumulative!E1905)/10</f>
        <v>5274.6107599999987</v>
      </c>
      <c r="F1906" s="76">
        <f>(cumulative!F1906-cumulative!F1905)/10</f>
        <v>122547.89776000008</v>
      </c>
      <c r="G1906">
        <f t="shared" si="62"/>
        <v>106.25766987065838</v>
      </c>
      <c r="H1906">
        <f>IFERROR(cumulative!D1906/cumulative!F1906,"")</f>
        <v>0.77054596561530053</v>
      </c>
    </row>
    <row r="1907" spans="1:8" x14ac:dyDescent="0.25">
      <c r="A1907" s="5">
        <v>43837</v>
      </c>
      <c r="B1907" s="76">
        <f>cumulative!B1907-cumulative!B1906</f>
        <v>1177481.6999999993</v>
      </c>
      <c r="C1907" s="76">
        <f>(cumulative!C1907-cumulative!C1906)/10</f>
        <v>25987.015000000036</v>
      </c>
      <c r="D1907" s="76">
        <f>(cumulative!D1907-cumulative!D1906)/10</f>
        <v>95940.286000000313</v>
      </c>
      <c r="E1907" s="76">
        <f>(cumulative!E1907-cumulative!E1906)/10</f>
        <v>7779.0020400000039</v>
      </c>
      <c r="F1907" s="76">
        <f>(cumulative!F1907-cumulative!F1906)/10</f>
        <v>129706.30304000006</v>
      </c>
      <c r="G1907">
        <f t="shared" ref="G1907:G1909" si="63">IFERROR(F1907*1000/B1907,"")</f>
        <v>110.15568483145015</v>
      </c>
      <c r="H1907">
        <f>IFERROR(cumulative!D1907/cumulative!F1907,"")</f>
        <v>0.76910005660781045</v>
      </c>
    </row>
    <row r="1908" spans="1:8" x14ac:dyDescent="0.25">
      <c r="A1908" s="5">
        <v>43838</v>
      </c>
      <c r="B1908" s="76">
        <f>cumulative!B1908-cumulative!B1907</f>
        <v>1208142.0599999987</v>
      </c>
      <c r="C1908" s="76">
        <f>(cumulative!C1908-cumulative!C1907)/10</f>
        <v>26352.45499999998</v>
      </c>
      <c r="D1908" s="76">
        <f>(cumulative!D1908-cumulative!D1907)/10</f>
        <v>98049.968999999764</v>
      </c>
      <c r="E1908" s="76">
        <f>(cumulative!E1908-cumulative!E1907)/10</f>
        <v>8076.5610799999904</v>
      </c>
      <c r="F1908" s="76">
        <f>(cumulative!F1908-cumulative!F1907)/10</f>
        <v>132478.98508000001</v>
      </c>
      <c r="G1908">
        <f t="shared" si="63"/>
        <v>109.65513863493848</v>
      </c>
      <c r="H1908">
        <f>IFERROR(cumulative!D1908/cumulative!F1908,"")</f>
        <v>0.7677769308674548</v>
      </c>
    </row>
    <row r="1909" spans="1:8" x14ac:dyDescent="0.25">
      <c r="A1909" s="5">
        <v>43839</v>
      </c>
      <c r="B1909" s="76">
        <f>cumulative!B1909-cumulative!B1908</f>
        <v>1194680.4299999997</v>
      </c>
      <c r="C1909" s="76">
        <f>(cumulative!C1909-cumulative!C1908)/10</f>
        <v>27250.009999999962</v>
      </c>
      <c r="D1909" s="76">
        <f>(cumulative!D1909-cumulative!D1908)/10</f>
        <v>101934.48399999998</v>
      </c>
      <c r="E1909" s="76">
        <f>(cumulative!E1909-cumulative!E1908)/10</f>
        <v>6666.0528700000141</v>
      </c>
      <c r="F1909" s="76">
        <f>(cumulative!F1909-cumulative!F1908)/10</f>
        <v>135850.5468699999</v>
      </c>
      <c r="G1909">
        <f t="shared" si="63"/>
        <v>113.7128753921247</v>
      </c>
      <c r="H1909">
        <f>IFERROR(cumulative!D1909/cumulative!F1909,"")</f>
        <v>0.76699727368309845</v>
      </c>
    </row>
    <row r="1910" spans="1:8" x14ac:dyDescent="0.25">
      <c r="A1910" s="5">
        <v>43840</v>
      </c>
      <c r="B1910" s="76">
        <f>cumulative!B1910-cumulative!B1909</f>
        <v>1173888.075000003</v>
      </c>
      <c r="C1910" s="76">
        <f>(cumulative!C1910-cumulative!C1909)/10</f>
        <v>29802.860000000055</v>
      </c>
      <c r="D1910" s="76">
        <f>(cumulative!D1910-cumulative!D1909)/10</f>
        <v>97834.689000000057</v>
      </c>
      <c r="E1910" s="76">
        <f>(cumulative!E1910-cumulative!E1909)/10</f>
        <v>4649.7941299999829</v>
      </c>
      <c r="F1910" s="76">
        <f>(cumulative!F1910-cumulative!F1909)/10</f>
        <v>132287.34312999994</v>
      </c>
      <c r="G1910">
        <f t="shared" ref="G1910:G1912" si="64">IFERROR(F1910*1000/B1910,"")</f>
        <v>112.69161510989845</v>
      </c>
      <c r="H1910">
        <f>IFERROR(cumulative!D1910/cumulative!F1910,"")</f>
        <v>0.76585239728466148</v>
      </c>
    </row>
    <row r="1911" spans="1:8" x14ac:dyDescent="0.25">
      <c r="A1911" s="5">
        <v>43841</v>
      </c>
      <c r="B1911" s="76">
        <f>cumulative!B1911-cumulative!B1910</f>
        <v>1194923.2749999985</v>
      </c>
      <c r="C1911" s="76">
        <f>(cumulative!C1911-cumulative!C1910)/10</f>
        <v>30026.864999999943</v>
      </c>
      <c r="D1911" s="76">
        <f>(cumulative!D1911-cumulative!D1910)/10</f>
        <v>97609.051000000167</v>
      </c>
      <c r="E1911" s="76">
        <f>(cumulative!E1911-cumulative!E1910)/10</f>
        <v>4717.5880000000125</v>
      </c>
      <c r="F1911" s="76">
        <f>(cumulative!F1911-cumulative!F1910)/10</f>
        <v>132353.50400000028</v>
      </c>
      <c r="G1911">
        <f t="shared" si="64"/>
        <v>110.76318184529501</v>
      </c>
      <c r="H1911">
        <f>IFERROR(cumulative!D1911/cumulative!F1911,"")</f>
        <v>0.76471559785436294</v>
      </c>
    </row>
    <row r="1912" spans="1:8" x14ac:dyDescent="0.25">
      <c r="A1912" s="5">
        <v>43842</v>
      </c>
      <c r="B1912" s="76">
        <f>cumulative!B1912-cumulative!B1911</f>
        <v>1200502.6699999981</v>
      </c>
      <c r="C1912" s="76">
        <f>(cumulative!C1912-cumulative!C1911)/10</f>
        <v>30078.20499999998</v>
      </c>
      <c r="D1912" s="76">
        <f>(cumulative!D1912-cumulative!D1911)/10</f>
        <v>99450.128999999914</v>
      </c>
      <c r="E1912" s="76">
        <f>(cumulative!E1912-cumulative!E1911)/10</f>
        <v>4817.7617000000082</v>
      </c>
      <c r="F1912" s="76">
        <f>(cumulative!F1912-cumulative!F1911)/10</f>
        <v>134346.09569999986</v>
      </c>
      <c r="G1912">
        <f t="shared" si="64"/>
        <v>111.90820233660962</v>
      </c>
      <c r="H1912">
        <f>IFERROR(cumulative!D1912/cumulative!F1912,"")</f>
        <v>0.76375934452110705</v>
      </c>
    </row>
    <row r="1913" spans="1:8" x14ac:dyDescent="0.25">
      <c r="A1913" s="5">
        <v>43843</v>
      </c>
      <c r="B1913" s="76">
        <f>cumulative!B1913-cumulative!B1912</f>
        <v>1207558.1300000027</v>
      </c>
      <c r="C1913" s="76">
        <f>(cumulative!C1913-cumulative!C1912)/10</f>
        <v>30648.674999999999</v>
      </c>
      <c r="D1913" s="76">
        <f>(cumulative!D1913-cumulative!D1912)/10</f>
        <v>102178.51400000005</v>
      </c>
      <c r="E1913" s="76">
        <f>(cumulative!E1913-cumulative!E1912)/10</f>
        <v>5444.5787599999921</v>
      </c>
      <c r="F1913" s="76">
        <f>(cumulative!F1913-cumulative!F1912)/10</f>
        <v>138271.76776000037</v>
      </c>
      <c r="G1913">
        <f t="shared" ref="G1913:G1916" si="65">IFERROR(F1913*1000/B1913,"")</f>
        <v>114.50526837991647</v>
      </c>
      <c r="H1913">
        <f>IFERROR(cumulative!D1913/cumulative!F1913,"")</f>
        <v>0.76280052003738397</v>
      </c>
    </row>
    <row r="1914" spans="1:8" x14ac:dyDescent="0.25">
      <c r="A1914" s="5">
        <v>43844</v>
      </c>
      <c r="B1914" s="76">
        <f>cumulative!B1914-cumulative!B1913</f>
        <v>1199507.2800000012</v>
      </c>
      <c r="C1914" s="76">
        <f>(cumulative!C1914-cumulative!C1913)/10</f>
        <v>30037.040000000037</v>
      </c>
      <c r="D1914" s="76">
        <f>(cumulative!D1914-cumulative!D1913)/10</f>
        <v>101984.81400000006</v>
      </c>
      <c r="E1914" s="76">
        <f>(cumulative!E1914-cumulative!E1913)/10</f>
        <v>5877.9007900000088</v>
      </c>
      <c r="F1914" s="76">
        <f>(cumulative!F1914-cumulative!F1913)/10</f>
        <v>137899.75478999986</v>
      </c>
      <c r="G1914">
        <f t="shared" si="65"/>
        <v>114.96366640642626</v>
      </c>
      <c r="H1914">
        <f>IFERROR(cumulative!D1914/cumulative!F1914,"")</f>
        <v>0.76193727244062759</v>
      </c>
    </row>
    <row r="1915" spans="1:8" x14ac:dyDescent="0.25">
      <c r="A1915" s="5">
        <v>43845</v>
      </c>
      <c r="B1915" s="76">
        <f>cumulative!B1915-cumulative!B1914</f>
        <v>1211063.8900000006</v>
      </c>
      <c r="C1915" s="76">
        <f>(cumulative!C1915-cumulative!C1914)/10</f>
        <v>31302.859999999964</v>
      </c>
      <c r="D1915" s="76">
        <f>(cumulative!D1915-cumulative!D1914)/10</f>
        <v>101521.5</v>
      </c>
      <c r="E1915" s="76">
        <f>(cumulative!E1915-cumulative!E1914)/10</f>
        <v>5826.2440000000179</v>
      </c>
      <c r="F1915" s="76">
        <f>(cumulative!F1915-cumulative!F1914)/10</f>
        <v>138650.6039999999</v>
      </c>
      <c r="G1915">
        <f t="shared" si="65"/>
        <v>114.48661391431615</v>
      </c>
      <c r="H1915">
        <f>IFERROR(cumulative!D1915/cumulative!F1915,"")</f>
        <v>0.76086718002114673</v>
      </c>
    </row>
    <row r="1916" spans="1:8" x14ac:dyDescent="0.25">
      <c r="A1916" s="5">
        <v>43846</v>
      </c>
      <c r="B1916" s="76">
        <f>cumulative!B1916-cumulative!B1915</f>
        <v>1156441.8849999979</v>
      </c>
      <c r="C1916" s="76">
        <f>(cumulative!C1916-cumulative!C1915)/10</f>
        <v>30244.730000000076</v>
      </c>
      <c r="D1916" s="76">
        <f>(cumulative!D1916-cumulative!D1915)/10</f>
        <v>100886.11099999995</v>
      </c>
      <c r="E1916" s="76">
        <f>(cumulative!E1916-cumulative!E1915)/10</f>
        <v>2080.8554999999701</v>
      </c>
      <c r="F1916" s="76">
        <f>(cumulative!F1916-cumulative!F1915)/10</f>
        <v>133211.69649999961</v>
      </c>
      <c r="G1916">
        <f t="shared" si="65"/>
        <v>115.19099941628269</v>
      </c>
      <c r="H1916">
        <f>IFERROR(cumulative!D1916/cumulative!F1916,"")</f>
        <v>0.76074915752944028</v>
      </c>
    </row>
    <row r="1917" spans="1:8" x14ac:dyDescent="0.25">
      <c r="A1917" s="5">
        <v>43847</v>
      </c>
    </row>
    <row r="1918" spans="1:8" x14ac:dyDescent="0.25">
      <c r="A1918" s="5">
        <v>43848</v>
      </c>
    </row>
    <row r="1919" spans="1:8" x14ac:dyDescent="0.25">
      <c r="A1919" s="5">
        <v>43849</v>
      </c>
    </row>
    <row r="1920" spans="1:8" x14ac:dyDescent="0.25">
      <c r="A1920" s="5">
        <v>43850</v>
      </c>
    </row>
    <row r="1921" spans="1:1" x14ac:dyDescent="0.25">
      <c r="A1921" s="5">
        <v>43851</v>
      </c>
    </row>
    <row r="1922" spans="1:1" x14ac:dyDescent="0.25">
      <c r="A1922" s="5">
        <v>43852</v>
      </c>
    </row>
    <row r="1923" spans="1:1" x14ac:dyDescent="0.25">
      <c r="A1923" s="5">
        <v>43853</v>
      </c>
    </row>
    <row r="1924" spans="1:1" x14ac:dyDescent="0.25">
      <c r="A1924" s="5">
        <v>43854</v>
      </c>
    </row>
    <row r="1925" spans="1:1" x14ac:dyDescent="0.25">
      <c r="A1925" s="5">
        <v>43855</v>
      </c>
    </row>
    <row r="1926" spans="1:1" x14ac:dyDescent="0.25">
      <c r="A1926" s="5">
        <v>43856</v>
      </c>
    </row>
    <row r="1927" spans="1:1" x14ac:dyDescent="0.25">
      <c r="A1927" s="5">
        <v>43857</v>
      </c>
    </row>
    <row r="1928" spans="1:1" x14ac:dyDescent="0.25">
      <c r="A1928" s="5">
        <v>43858</v>
      </c>
    </row>
    <row r="1929" spans="1:1" x14ac:dyDescent="0.25">
      <c r="A1929" s="5">
        <v>43859</v>
      </c>
    </row>
    <row r="1930" spans="1:1" x14ac:dyDescent="0.25">
      <c r="A1930" s="5">
        <v>43860</v>
      </c>
    </row>
    <row r="1931" spans="1:1" x14ac:dyDescent="0.25">
      <c r="A1931" s="5">
        <v>43861</v>
      </c>
    </row>
    <row r="1932" spans="1:1" x14ac:dyDescent="0.25">
      <c r="A1932" s="5">
        <v>43862</v>
      </c>
    </row>
    <row r="1933" spans="1:1" x14ac:dyDescent="0.25">
      <c r="A1933" s="5">
        <v>43863</v>
      </c>
    </row>
    <row r="1934" spans="1:1" x14ac:dyDescent="0.25">
      <c r="A1934" s="5">
        <v>43864</v>
      </c>
    </row>
    <row r="1935" spans="1:1" x14ac:dyDescent="0.25">
      <c r="A1935" s="5">
        <v>43865</v>
      </c>
    </row>
    <row r="1936" spans="1:1" x14ac:dyDescent="0.25">
      <c r="A1936" s="5">
        <v>43866</v>
      </c>
    </row>
    <row r="1937" spans="1:1" x14ac:dyDescent="0.25">
      <c r="A1937" s="5">
        <v>43867</v>
      </c>
    </row>
    <row r="1938" spans="1:1" x14ac:dyDescent="0.25">
      <c r="A1938" s="5">
        <v>43868</v>
      </c>
    </row>
    <row r="1939" spans="1:1" x14ac:dyDescent="0.25">
      <c r="A1939" s="5">
        <v>43869</v>
      </c>
    </row>
    <row r="1940" spans="1:1" x14ac:dyDescent="0.25">
      <c r="A1940" s="5">
        <v>43870</v>
      </c>
    </row>
    <row r="1941" spans="1:1" x14ac:dyDescent="0.25">
      <c r="A1941" s="5">
        <v>43871</v>
      </c>
    </row>
    <row r="1942" spans="1:1" x14ac:dyDescent="0.25">
      <c r="A1942" s="5">
        <v>43872</v>
      </c>
    </row>
    <row r="1943" spans="1:1" x14ac:dyDescent="0.25">
      <c r="A1943" s="5">
        <v>43873</v>
      </c>
    </row>
    <row r="1944" spans="1:1" x14ac:dyDescent="0.25">
      <c r="A1944" s="5">
        <v>43874</v>
      </c>
    </row>
    <row r="1945" spans="1:1" x14ac:dyDescent="0.25">
      <c r="A1945" s="5">
        <v>43875</v>
      </c>
    </row>
    <row r="1946" spans="1:1" x14ac:dyDescent="0.25">
      <c r="A1946" s="5">
        <v>43876</v>
      </c>
    </row>
    <row r="1947" spans="1:1" x14ac:dyDescent="0.25">
      <c r="A1947" s="5">
        <v>43877</v>
      </c>
    </row>
    <row r="1948" spans="1:1" x14ac:dyDescent="0.25">
      <c r="A1948" s="5">
        <v>43878</v>
      </c>
    </row>
    <row r="1949" spans="1:1" x14ac:dyDescent="0.25">
      <c r="A1949" s="5">
        <v>43879</v>
      </c>
    </row>
    <row r="1950" spans="1:1" x14ac:dyDescent="0.25">
      <c r="A1950" s="5">
        <v>43880</v>
      </c>
    </row>
    <row r="1951" spans="1:1" x14ac:dyDescent="0.25">
      <c r="A1951" s="5">
        <v>43881</v>
      </c>
    </row>
    <row r="1952" spans="1:1" x14ac:dyDescent="0.25">
      <c r="A1952" s="5">
        <v>43882</v>
      </c>
    </row>
    <row r="1953" spans="1:1" x14ac:dyDescent="0.25">
      <c r="A1953" s="5">
        <v>43883</v>
      </c>
    </row>
    <row r="1954" spans="1:1" x14ac:dyDescent="0.25">
      <c r="A1954" s="5">
        <v>43884</v>
      </c>
    </row>
    <row r="1955" spans="1:1" x14ac:dyDescent="0.25">
      <c r="A1955" s="5">
        <v>43885</v>
      </c>
    </row>
    <row r="1956" spans="1:1" x14ac:dyDescent="0.25">
      <c r="A1956" s="5">
        <v>43886</v>
      </c>
    </row>
    <row r="1957" spans="1:1" x14ac:dyDescent="0.25">
      <c r="A1957" s="5">
        <v>43887</v>
      </c>
    </row>
    <row r="1958" spans="1:1" x14ac:dyDescent="0.25">
      <c r="A1958" s="5">
        <v>43888</v>
      </c>
    </row>
    <row r="1959" spans="1:1" x14ac:dyDescent="0.25">
      <c r="A1959" s="5">
        <v>43889</v>
      </c>
    </row>
    <row r="1960" spans="1:1" x14ac:dyDescent="0.25">
      <c r="A1960" s="5">
        <v>43890</v>
      </c>
    </row>
    <row r="1961" spans="1:1" x14ac:dyDescent="0.25">
      <c r="A1961" s="5">
        <v>43891</v>
      </c>
    </row>
    <row r="1962" spans="1:1" x14ac:dyDescent="0.25">
      <c r="A1962" s="5">
        <v>43892</v>
      </c>
    </row>
    <row r="1963" spans="1:1" x14ac:dyDescent="0.25">
      <c r="A1963" s="5">
        <v>43893</v>
      </c>
    </row>
    <row r="1964" spans="1:1" x14ac:dyDescent="0.25">
      <c r="A1964" s="5">
        <v>43894</v>
      </c>
    </row>
    <row r="1965" spans="1:1" x14ac:dyDescent="0.25">
      <c r="A1965" s="5">
        <v>43895</v>
      </c>
    </row>
    <row r="1966" spans="1:1" x14ac:dyDescent="0.25">
      <c r="A1966" s="5">
        <v>43896</v>
      </c>
    </row>
    <row r="1967" spans="1:1" x14ac:dyDescent="0.25">
      <c r="A1967" s="5">
        <v>43897</v>
      </c>
    </row>
    <row r="1968" spans="1:1" x14ac:dyDescent="0.25">
      <c r="A1968" s="5">
        <v>43898</v>
      </c>
    </row>
    <row r="1969" spans="1:1" x14ac:dyDescent="0.25">
      <c r="A1969" s="5">
        <v>43899</v>
      </c>
    </row>
    <row r="1970" spans="1:1" x14ac:dyDescent="0.25">
      <c r="A1970" s="5">
        <v>43900</v>
      </c>
    </row>
    <row r="1971" spans="1:1" x14ac:dyDescent="0.25">
      <c r="A1971" s="5">
        <v>43901</v>
      </c>
    </row>
    <row r="1972" spans="1:1" x14ac:dyDescent="0.25">
      <c r="A1972" s="5">
        <v>43902</v>
      </c>
    </row>
    <row r="1973" spans="1:1" x14ac:dyDescent="0.25">
      <c r="A1973" s="5">
        <v>43903</v>
      </c>
    </row>
    <row r="1974" spans="1:1" x14ac:dyDescent="0.25">
      <c r="A1974" s="5">
        <v>43904</v>
      </c>
    </row>
    <row r="1975" spans="1:1" x14ac:dyDescent="0.25">
      <c r="A1975" s="5">
        <v>43905</v>
      </c>
    </row>
    <row r="1976" spans="1:1" x14ac:dyDescent="0.25">
      <c r="A1976" s="5">
        <v>43906</v>
      </c>
    </row>
    <row r="1977" spans="1:1" x14ac:dyDescent="0.25">
      <c r="A1977" s="5">
        <v>43907</v>
      </c>
    </row>
    <row r="1978" spans="1:1" x14ac:dyDescent="0.25">
      <c r="A1978" s="5">
        <v>43908</v>
      </c>
    </row>
    <row r="1979" spans="1:1" x14ac:dyDescent="0.25">
      <c r="A1979" s="5">
        <v>43909</v>
      </c>
    </row>
    <row r="1980" spans="1:1" x14ac:dyDescent="0.25">
      <c r="A1980" s="5">
        <v>43910</v>
      </c>
    </row>
    <row r="1981" spans="1:1" x14ac:dyDescent="0.25">
      <c r="A1981" s="5">
        <v>43911</v>
      </c>
    </row>
    <row r="1982" spans="1:1" x14ac:dyDescent="0.25">
      <c r="A1982" s="5">
        <v>43912</v>
      </c>
    </row>
    <row r="1983" spans="1:1" x14ac:dyDescent="0.25">
      <c r="A1983" s="5">
        <v>43913</v>
      </c>
    </row>
    <row r="1984" spans="1:1" x14ac:dyDescent="0.25">
      <c r="A1984" s="5">
        <v>43914</v>
      </c>
    </row>
    <row r="1985" spans="1:1" x14ac:dyDescent="0.25">
      <c r="A1985" s="5">
        <v>43915</v>
      </c>
    </row>
    <row r="1986" spans="1:1" x14ac:dyDescent="0.25">
      <c r="A1986" s="5">
        <v>43916</v>
      </c>
    </row>
    <row r="1987" spans="1:1" x14ac:dyDescent="0.25">
      <c r="A1987" s="5">
        <v>43917</v>
      </c>
    </row>
    <row r="1988" spans="1:1" x14ac:dyDescent="0.25">
      <c r="A1988" s="5">
        <v>43918</v>
      </c>
    </row>
    <row r="1989" spans="1:1" x14ac:dyDescent="0.25">
      <c r="A1989" s="5">
        <v>43919</v>
      </c>
    </row>
    <row r="1990" spans="1:1" x14ac:dyDescent="0.25">
      <c r="A1990" s="5">
        <v>43920</v>
      </c>
    </row>
    <row r="1991" spans="1:1" x14ac:dyDescent="0.25">
      <c r="A1991" s="5">
        <v>43921</v>
      </c>
    </row>
    <row r="1992" spans="1:1" x14ac:dyDescent="0.25">
      <c r="A1992" s="5">
        <v>43922</v>
      </c>
    </row>
    <row r="1993" spans="1:1" x14ac:dyDescent="0.25">
      <c r="A1993" s="5">
        <v>43923</v>
      </c>
    </row>
    <row r="1994" spans="1:1" x14ac:dyDescent="0.25">
      <c r="A1994" s="5">
        <v>43924</v>
      </c>
    </row>
    <row r="1995" spans="1:1" x14ac:dyDescent="0.25">
      <c r="A1995" s="5">
        <v>43925</v>
      </c>
    </row>
    <row r="1996" spans="1:1" x14ac:dyDescent="0.25">
      <c r="A1996" s="5">
        <v>43926</v>
      </c>
    </row>
    <row r="1997" spans="1:1" x14ac:dyDescent="0.25">
      <c r="A1997" s="5">
        <v>43927</v>
      </c>
    </row>
    <row r="1998" spans="1:1" x14ac:dyDescent="0.25">
      <c r="A1998" s="5">
        <v>43928</v>
      </c>
    </row>
    <row r="1999" spans="1:1" x14ac:dyDescent="0.25">
      <c r="A1999" s="5">
        <v>43929</v>
      </c>
    </row>
    <row r="2000" spans="1:1" x14ac:dyDescent="0.25">
      <c r="A2000" s="5">
        <v>43930</v>
      </c>
    </row>
    <row r="2001" spans="1:1" x14ac:dyDescent="0.25">
      <c r="A2001" s="5">
        <v>43931</v>
      </c>
    </row>
    <row r="2002" spans="1:1" x14ac:dyDescent="0.25">
      <c r="A2002" s="5">
        <v>43932</v>
      </c>
    </row>
    <row r="2003" spans="1:1" x14ac:dyDescent="0.25">
      <c r="A2003" s="5">
        <v>43933</v>
      </c>
    </row>
    <row r="2004" spans="1:1" x14ac:dyDescent="0.25">
      <c r="A2004" s="5">
        <v>43934</v>
      </c>
    </row>
    <row r="2005" spans="1:1" x14ac:dyDescent="0.25">
      <c r="A2005" s="5">
        <v>43935</v>
      </c>
    </row>
    <row r="2006" spans="1:1" x14ac:dyDescent="0.25">
      <c r="A2006" s="5">
        <v>43936</v>
      </c>
    </row>
    <row r="2007" spans="1:1" x14ac:dyDescent="0.25">
      <c r="A2007" s="5">
        <v>43937</v>
      </c>
    </row>
    <row r="2008" spans="1:1" x14ac:dyDescent="0.25">
      <c r="A2008" s="5">
        <v>43938</v>
      </c>
    </row>
    <row r="2009" spans="1:1" x14ac:dyDescent="0.25">
      <c r="A2009" s="5">
        <v>43939</v>
      </c>
    </row>
    <row r="2010" spans="1:1" x14ac:dyDescent="0.25">
      <c r="A2010" s="5">
        <v>43940</v>
      </c>
    </row>
    <row r="2011" spans="1:1" x14ac:dyDescent="0.25">
      <c r="A2011" s="5">
        <v>43941</v>
      </c>
    </row>
    <row r="2012" spans="1:1" x14ac:dyDescent="0.25">
      <c r="A2012" s="5">
        <v>43942</v>
      </c>
    </row>
    <row r="2013" spans="1:1" x14ac:dyDescent="0.25">
      <c r="A2013" s="5">
        <v>43943</v>
      </c>
    </row>
    <row r="2014" spans="1:1" x14ac:dyDescent="0.25">
      <c r="A2014" s="5">
        <v>43944</v>
      </c>
    </row>
    <row r="2015" spans="1:1" x14ac:dyDescent="0.25">
      <c r="A2015" s="5">
        <v>43945</v>
      </c>
    </row>
    <row r="2016" spans="1:1" x14ac:dyDescent="0.25">
      <c r="A2016" s="5">
        <v>43946</v>
      </c>
    </row>
    <row r="2017" spans="1:1" x14ac:dyDescent="0.25">
      <c r="A2017" s="5">
        <v>43947</v>
      </c>
    </row>
    <row r="2018" spans="1:1" x14ac:dyDescent="0.25">
      <c r="A2018" s="5">
        <v>43948</v>
      </c>
    </row>
    <row r="2019" spans="1:1" x14ac:dyDescent="0.25">
      <c r="A2019" s="5">
        <v>43949</v>
      </c>
    </row>
    <row r="2020" spans="1:1" x14ac:dyDescent="0.25">
      <c r="A2020" s="5">
        <v>43950</v>
      </c>
    </row>
    <row r="2021" spans="1:1" x14ac:dyDescent="0.25">
      <c r="A2021" s="5">
        <v>43951</v>
      </c>
    </row>
    <row r="2022" spans="1:1" x14ac:dyDescent="0.25">
      <c r="A2022" s="5">
        <v>43952</v>
      </c>
    </row>
    <row r="2023" spans="1:1" x14ac:dyDescent="0.25">
      <c r="A2023" s="5">
        <v>43953</v>
      </c>
    </row>
    <row r="2024" spans="1:1" x14ac:dyDescent="0.25">
      <c r="A2024" s="5">
        <v>43954</v>
      </c>
    </row>
    <row r="2025" spans="1:1" x14ac:dyDescent="0.25">
      <c r="A2025" s="5">
        <v>43955</v>
      </c>
    </row>
    <row r="2026" spans="1:1" x14ac:dyDescent="0.25">
      <c r="A2026" s="5">
        <v>43956</v>
      </c>
    </row>
    <row r="2027" spans="1:1" x14ac:dyDescent="0.25">
      <c r="A2027" s="5">
        <v>43957</v>
      </c>
    </row>
    <row r="2028" spans="1:1" x14ac:dyDescent="0.25">
      <c r="A2028" s="5">
        <v>43958</v>
      </c>
    </row>
    <row r="2029" spans="1:1" x14ac:dyDescent="0.25">
      <c r="A2029" s="5">
        <v>43959</v>
      </c>
    </row>
    <row r="2030" spans="1:1" x14ac:dyDescent="0.25">
      <c r="A2030" s="5">
        <v>43960</v>
      </c>
    </row>
    <row r="2031" spans="1:1" x14ac:dyDescent="0.25">
      <c r="A2031" s="5">
        <v>43961</v>
      </c>
    </row>
    <row r="2032" spans="1:1" x14ac:dyDescent="0.25">
      <c r="A2032" s="5">
        <v>43962</v>
      </c>
    </row>
    <row r="2033" spans="1:1" x14ac:dyDescent="0.25">
      <c r="A2033" s="5">
        <v>43963</v>
      </c>
    </row>
    <row r="2034" spans="1:1" x14ac:dyDescent="0.25">
      <c r="A2034" s="5">
        <v>43964</v>
      </c>
    </row>
    <row r="2035" spans="1:1" x14ac:dyDescent="0.25">
      <c r="A2035" s="5">
        <v>43965</v>
      </c>
    </row>
    <row r="2036" spans="1:1" x14ac:dyDescent="0.25">
      <c r="A2036" s="5">
        <v>43966</v>
      </c>
    </row>
    <row r="2037" spans="1:1" x14ac:dyDescent="0.25">
      <c r="A2037" s="5">
        <v>43967</v>
      </c>
    </row>
    <row r="2038" spans="1:1" x14ac:dyDescent="0.25">
      <c r="A2038" s="5">
        <v>43968</v>
      </c>
    </row>
    <row r="2039" spans="1:1" x14ac:dyDescent="0.25">
      <c r="A2039" s="5">
        <v>43969</v>
      </c>
    </row>
    <row r="2040" spans="1:1" x14ac:dyDescent="0.25">
      <c r="A2040" s="5">
        <v>43970</v>
      </c>
    </row>
    <row r="2041" spans="1:1" x14ac:dyDescent="0.25">
      <c r="A2041" s="5">
        <v>43971</v>
      </c>
    </row>
    <row r="2042" spans="1:1" x14ac:dyDescent="0.25">
      <c r="A2042" s="5">
        <v>43972</v>
      </c>
    </row>
    <row r="2043" spans="1:1" x14ac:dyDescent="0.25">
      <c r="A2043" s="5">
        <v>43973</v>
      </c>
    </row>
    <row r="2044" spans="1:1" x14ac:dyDescent="0.25">
      <c r="A2044" s="5">
        <v>43974</v>
      </c>
    </row>
    <row r="2045" spans="1:1" x14ac:dyDescent="0.25">
      <c r="A2045" s="5">
        <v>43975</v>
      </c>
    </row>
    <row r="2046" spans="1:1" x14ac:dyDescent="0.25">
      <c r="A2046" s="5">
        <v>43976</v>
      </c>
    </row>
    <row r="2047" spans="1:1" x14ac:dyDescent="0.25">
      <c r="A2047" s="5">
        <v>43977</v>
      </c>
    </row>
    <row r="2048" spans="1:1" x14ac:dyDescent="0.25">
      <c r="A2048" s="5">
        <v>43978</v>
      </c>
    </row>
    <row r="2049" spans="1:1" x14ac:dyDescent="0.25">
      <c r="A2049" s="5">
        <v>43979</v>
      </c>
    </row>
    <row r="2050" spans="1:1" x14ac:dyDescent="0.25">
      <c r="A2050" s="5">
        <v>43980</v>
      </c>
    </row>
    <row r="2051" spans="1:1" x14ac:dyDescent="0.25">
      <c r="A2051" s="5">
        <v>43981</v>
      </c>
    </row>
    <row r="2052" spans="1:1" x14ac:dyDescent="0.25">
      <c r="A2052" s="5">
        <v>43982</v>
      </c>
    </row>
    <row r="2053" spans="1:1" x14ac:dyDescent="0.25">
      <c r="A2053" s="5">
        <v>43983</v>
      </c>
    </row>
    <row r="2054" spans="1:1" x14ac:dyDescent="0.25">
      <c r="A2054" s="5">
        <v>43984</v>
      </c>
    </row>
    <row r="2055" spans="1:1" x14ac:dyDescent="0.25">
      <c r="A2055" s="5">
        <v>43985</v>
      </c>
    </row>
    <row r="2056" spans="1:1" x14ac:dyDescent="0.25">
      <c r="A2056" s="5">
        <v>43986</v>
      </c>
    </row>
    <row r="2057" spans="1:1" x14ac:dyDescent="0.25">
      <c r="A2057" s="5">
        <v>43987</v>
      </c>
    </row>
    <row r="2058" spans="1:1" x14ac:dyDescent="0.25">
      <c r="A2058" s="5">
        <v>43988</v>
      </c>
    </row>
    <row r="2059" spans="1:1" x14ac:dyDescent="0.25">
      <c r="A2059" s="5">
        <v>43989</v>
      </c>
    </row>
    <row r="2060" spans="1:1" x14ac:dyDescent="0.25">
      <c r="A2060" s="5">
        <v>43990</v>
      </c>
    </row>
    <row r="2061" spans="1:1" x14ac:dyDescent="0.25">
      <c r="A2061" s="5">
        <v>43991</v>
      </c>
    </row>
    <row r="2062" spans="1:1" x14ac:dyDescent="0.25">
      <c r="A2062" s="5">
        <v>43992</v>
      </c>
    </row>
    <row r="2063" spans="1:1" x14ac:dyDescent="0.25">
      <c r="A2063" s="5">
        <v>43993</v>
      </c>
    </row>
    <row r="2064" spans="1:1" x14ac:dyDescent="0.25">
      <c r="A2064" s="5">
        <v>43994</v>
      </c>
    </row>
    <row r="2065" spans="1:1" x14ac:dyDescent="0.25">
      <c r="A2065" s="5">
        <v>43995</v>
      </c>
    </row>
    <row r="2066" spans="1:1" x14ac:dyDescent="0.25">
      <c r="A2066" s="5">
        <v>43996</v>
      </c>
    </row>
    <row r="2067" spans="1:1" x14ac:dyDescent="0.25">
      <c r="A2067" s="5">
        <v>43997</v>
      </c>
    </row>
    <row r="2068" spans="1:1" x14ac:dyDescent="0.25">
      <c r="A2068" s="5">
        <v>43998</v>
      </c>
    </row>
    <row r="2069" spans="1:1" x14ac:dyDescent="0.25">
      <c r="A2069" s="5">
        <v>43999</v>
      </c>
    </row>
    <row r="2070" spans="1:1" x14ac:dyDescent="0.25">
      <c r="A2070" s="5">
        <v>44000</v>
      </c>
    </row>
    <row r="2071" spans="1:1" x14ac:dyDescent="0.25">
      <c r="A2071" s="5">
        <v>44001</v>
      </c>
    </row>
    <row r="2072" spans="1:1" x14ac:dyDescent="0.25">
      <c r="A2072" s="5">
        <v>44002</v>
      </c>
    </row>
    <row r="2073" spans="1:1" x14ac:dyDescent="0.25">
      <c r="A2073" s="5">
        <v>44003</v>
      </c>
    </row>
    <row r="2074" spans="1:1" x14ac:dyDescent="0.25">
      <c r="A2074" s="5">
        <v>44004</v>
      </c>
    </row>
    <row r="2075" spans="1:1" x14ac:dyDescent="0.25">
      <c r="A2075" s="5">
        <v>44005</v>
      </c>
    </row>
    <row r="2076" spans="1:1" x14ac:dyDescent="0.25">
      <c r="A2076" s="5">
        <v>44006</v>
      </c>
    </row>
    <row r="2077" spans="1:1" x14ac:dyDescent="0.25">
      <c r="A2077" s="5">
        <v>44007</v>
      </c>
    </row>
    <row r="2078" spans="1:1" x14ac:dyDescent="0.25">
      <c r="A2078" s="5">
        <v>44008</v>
      </c>
    </row>
    <row r="2079" spans="1:1" x14ac:dyDescent="0.25">
      <c r="A2079" s="5">
        <v>44009</v>
      </c>
    </row>
    <row r="2080" spans="1:1" x14ac:dyDescent="0.25">
      <c r="A2080" s="5">
        <v>44010</v>
      </c>
    </row>
    <row r="2081" spans="1:1" x14ac:dyDescent="0.25">
      <c r="A2081" s="5">
        <v>44011</v>
      </c>
    </row>
    <row r="2082" spans="1:1" x14ac:dyDescent="0.25">
      <c r="A2082" s="5">
        <v>44012</v>
      </c>
    </row>
    <row r="2083" spans="1:1" x14ac:dyDescent="0.25">
      <c r="A2083" s="5">
        <v>44013</v>
      </c>
    </row>
    <row r="2084" spans="1:1" x14ac:dyDescent="0.25">
      <c r="A2084" s="5">
        <v>44014</v>
      </c>
    </row>
    <row r="2085" spans="1:1" x14ac:dyDescent="0.25">
      <c r="A2085" s="5">
        <v>44015</v>
      </c>
    </row>
    <row r="2086" spans="1:1" x14ac:dyDescent="0.25">
      <c r="A2086" s="5">
        <v>44016</v>
      </c>
    </row>
    <row r="2087" spans="1:1" x14ac:dyDescent="0.25">
      <c r="A2087" s="5">
        <v>44017</v>
      </c>
    </row>
    <row r="2088" spans="1:1" x14ac:dyDescent="0.25">
      <c r="A2088" s="5">
        <v>44018</v>
      </c>
    </row>
    <row r="2089" spans="1:1" x14ac:dyDescent="0.25">
      <c r="A2089" s="5">
        <v>44019</v>
      </c>
    </row>
    <row r="2090" spans="1:1" x14ac:dyDescent="0.25">
      <c r="A2090" s="5">
        <v>44020</v>
      </c>
    </row>
    <row r="2091" spans="1:1" x14ac:dyDescent="0.25">
      <c r="A2091" s="5">
        <v>44021</v>
      </c>
    </row>
    <row r="2092" spans="1:1" x14ac:dyDescent="0.25">
      <c r="A2092" s="5">
        <v>44022</v>
      </c>
    </row>
    <row r="2093" spans="1:1" x14ac:dyDescent="0.25">
      <c r="A2093" s="5">
        <v>44023</v>
      </c>
    </row>
    <row r="2094" spans="1:1" x14ac:dyDescent="0.25">
      <c r="A2094" s="5">
        <v>44024</v>
      </c>
    </row>
    <row r="2095" spans="1:1" x14ac:dyDescent="0.25">
      <c r="A2095" s="5">
        <v>44025</v>
      </c>
    </row>
    <row r="2096" spans="1:1" x14ac:dyDescent="0.25">
      <c r="A2096" s="5">
        <v>44026</v>
      </c>
    </row>
    <row r="2097" spans="1:1" x14ac:dyDescent="0.25">
      <c r="A2097" s="5">
        <v>44027</v>
      </c>
    </row>
    <row r="2098" spans="1:1" x14ac:dyDescent="0.25">
      <c r="A2098" s="5">
        <v>44028</v>
      </c>
    </row>
    <row r="2099" spans="1:1" x14ac:dyDescent="0.25">
      <c r="A2099" s="5">
        <v>44029</v>
      </c>
    </row>
    <row r="2100" spans="1:1" x14ac:dyDescent="0.25">
      <c r="A2100" s="5">
        <v>44030</v>
      </c>
    </row>
    <row r="2101" spans="1:1" x14ac:dyDescent="0.25">
      <c r="A2101" s="5">
        <v>44031</v>
      </c>
    </row>
    <row r="2102" spans="1:1" x14ac:dyDescent="0.25">
      <c r="A2102" s="5">
        <v>44032</v>
      </c>
    </row>
    <row r="2103" spans="1:1" x14ac:dyDescent="0.25">
      <c r="A2103" s="5">
        <v>44033</v>
      </c>
    </row>
    <row r="2104" spans="1:1" x14ac:dyDescent="0.25">
      <c r="A2104" s="5">
        <v>44034</v>
      </c>
    </row>
    <row r="2105" spans="1:1" x14ac:dyDescent="0.25">
      <c r="A2105" s="5">
        <v>44035</v>
      </c>
    </row>
    <row r="2106" spans="1:1" x14ac:dyDescent="0.25">
      <c r="A2106" s="5">
        <v>44036</v>
      </c>
    </row>
    <row r="2107" spans="1:1" x14ac:dyDescent="0.25">
      <c r="A2107" s="5">
        <v>44037</v>
      </c>
    </row>
    <row r="2108" spans="1:1" x14ac:dyDescent="0.25">
      <c r="A2108" s="5">
        <v>44038</v>
      </c>
    </row>
    <row r="2109" spans="1:1" x14ac:dyDescent="0.25">
      <c r="A2109" s="5">
        <v>44039</v>
      </c>
    </row>
  </sheetData>
  <autoFilter ref="A1:F2109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91"/>
  <sheetViews>
    <sheetView workbookViewId="0">
      <selection activeCell="C791" sqref="C791"/>
    </sheetView>
  </sheetViews>
  <sheetFormatPr defaultRowHeight="15" x14ac:dyDescent="0.25"/>
  <cols>
    <col min="1" max="1" width="12.42578125" style="1" customWidth="1"/>
    <col min="2" max="2" width="14.5703125" customWidth="1"/>
    <col min="3" max="3" width="12" customWidth="1"/>
  </cols>
  <sheetData>
    <row r="1" spans="1:3" x14ac:dyDescent="0.25">
      <c r="B1" s="43" t="s">
        <v>22</v>
      </c>
      <c r="C1" t="s">
        <v>56</v>
      </c>
    </row>
    <row r="2" spans="1:3" x14ac:dyDescent="0.25">
      <c r="A2" s="1">
        <v>41228</v>
      </c>
      <c r="B2">
        <v>4.152119762831715</v>
      </c>
      <c r="C2">
        <v>4.152119762831715</v>
      </c>
    </row>
    <row r="3" spans="1:3" x14ac:dyDescent="0.25">
      <c r="A3" s="1">
        <v>41229</v>
      </c>
      <c r="B3">
        <v>20.660783873233083</v>
      </c>
      <c r="C3">
        <v>16.508664110401369</v>
      </c>
    </row>
    <row r="4" spans="1:3" x14ac:dyDescent="0.25">
      <c r="A4" s="1">
        <v>41230</v>
      </c>
      <c r="B4">
        <v>52.395726381576196</v>
      </c>
      <c r="C4">
        <v>31.734942508343114</v>
      </c>
    </row>
    <row r="5" spans="1:3" x14ac:dyDescent="0.25">
      <c r="A5" s="1">
        <v>41231</v>
      </c>
      <c r="B5">
        <v>38.957628789014983</v>
      </c>
      <c r="C5">
        <v>-13.438097592561213</v>
      </c>
    </row>
    <row r="6" spans="1:3" x14ac:dyDescent="0.25">
      <c r="A6" s="1">
        <v>41232</v>
      </c>
      <c r="B6">
        <v>26.818172710088788</v>
      </c>
      <c r="C6">
        <v>-12.139456078926194</v>
      </c>
    </row>
    <row r="7" spans="1:3" x14ac:dyDescent="0.25">
      <c r="A7" s="1">
        <v>41233</v>
      </c>
      <c r="B7">
        <v>27.934024004443476</v>
      </c>
      <c r="C7">
        <v>1.1158512943546874</v>
      </c>
    </row>
    <row r="8" spans="1:3" x14ac:dyDescent="0.25">
      <c r="A8" s="1">
        <v>41234</v>
      </c>
      <c r="B8">
        <v>39.675385460161898</v>
      </c>
      <c r="C8">
        <v>11.741361455718422</v>
      </c>
    </row>
    <row r="9" spans="1:3" x14ac:dyDescent="0.25">
      <c r="A9" s="1">
        <v>41235</v>
      </c>
      <c r="B9">
        <v>68.10238105417784</v>
      </c>
      <c r="C9">
        <v>28.426995594015942</v>
      </c>
    </row>
    <row r="10" spans="1:3" x14ac:dyDescent="0.25">
      <c r="A10" s="1">
        <v>41236</v>
      </c>
      <c r="B10">
        <v>47.277098340194101</v>
      </c>
      <c r="C10">
        <v>-20.825282713983739</v>
      </c>
    </row>
    <row r="11" spans="1:3" x14ac:dyDescent="0.25">
      <c r="A11" s="1">
        <v>41237</v>
      </c>
      <c r="B11">
        <v>52.230478561250806</v>
      </c>
      <c r="C11">
        <v>4.9533802210567046</v>
      </c>
    </row>
    <row r="12" spans="1:3" x14ac:dyDescent="0.25">
      <c r="A12" s="1">
        <v>41238</v>
      </c>
      <c r="B12">
        <v>66.258960044812895</v>
      </c>
      <c r="C12">
        <v>14.028481483562089</v>
      </c>
    </row>
    <row r="13" spans="1:3" x14ac:dyDescent="0.25">
      <c r="A13" s="1">
        <v>41239</v>
      </c>
      <c r="B13">
        <v>54.180601076106399</v>
      </c>
      <c r="C13">
        <v>-12.078358968706496</v>
      </c>
    </row>
    <row r="14" spans="1:3" x14ac:dyDescent="0.25">
      <c r="A14" s="1">
        <v>41240</v>
      </c>
      <c r="B14">
        <v>65.151105350155447</v>
      </c>
      <c r="C14">
        <v>10.970504274049048</v>
      </c>
    </row>
    <row r="15" spans="1:3" x14ac:dyDescent="0.25">
      <c r="A15" s="1">
        <v>41241</v>
      </c>
      <c r="B15">
        <v>67.267167736512377</v>
      </c>
      <c r="C15">
        <v>2.1160623863569299</v>
      </c>
    </row>
    <row r="16" spans="1:3" x14ac:dyDescent="0.25">
      <c r="A16" s="1">
        <v>41242</v>
      </c>
      <c r="B16">
        <v>80.934531328370724</v>
      </c>
      <c r="C16">
        <v>13.667363591858347</v>
      </c>
    </row>
    <row r="17" spans="1:3" x14ac:dyDescent="0.25">
      <c r="A17" s="1">
        <v>41243</v>
      </c>
      <c r="B17">
        <v>56.420069697888742</v>
      </c>
      <c r="C17">
        <v>-24.514461630481982</v>
      </c>
    </row>
    <row r="18" spans="1:3" x14ac:dyDescent="0.25">
      <c r="A18" s="1">
        <v>41244</v>
      </c>
      <c r="B18">
        <v>64.569642383646979</v>
      </c>
      <c r="C18">
        <v>8.1495726857582369</v>
      </c>
    </row>
    <row r="19" spans="1:3" x14ac:dyDescent="0.25">
      <c r="A19" s="1">
        <v>41245</v>
      </c>
      <c r="B19">
        <v>74.273559058458716</v>
      </c>
      <c r="C19">
        <v>9.7039166748117367</v>
      </c>
    </row>
    <row r="20" spans="1:3" x14ac:dyDescent="0.25">
      <c r="A20" s="1">
        <v>41246</v>
      </c>
      <c r="B20">
        <v>72.80240587706804</v>
      </c>
      <c r="C20">
        <v>-1.471153181390676</v>
      </c>
    </row>
    <row r="21" spans="1:3" x14ac:dyDescent="0.25">
      <c r="A21" s="1">
        <v>41247</v>
      </c>
      <c r="B21">
        <v>73.671750212228247</v>
      </c>
      <c r="C21">
        <v>0.86934433516020704</v>
      </c>
    </row>
    <row r="22" spans="1:3" x14ac:dyDescent="0.25">
      <c r="A22" s="1">
        <v>41248</v>
      </c>
      <c r="B22">
        <v>80.917034670929041</v>
      </c>
      <c r="C22">
        <v>7.2452844587007945</v>
      </c>
    </row>
    <row r="23" spans="1:3" x14ac:dyDescent="0.25">
      <c r="A23" s="1">
        <v>41249</v>
      </c>
      <c r="B23">
        <v>70.383897429847337</v>
      </c>
      <c r="C23">
        <v>-10.533137241081704</v>
      </c>
    </row>
    <row r="24" spans="1:3" x14ac:dyDescent="0.25">
      <c r="A24" s="1">
        <v>41250</v>
      </c>
      <c r="B24">
        <v>77.088693377921203</v>
      </c>
      <c r="C24">
        <v>6.7047959480738655</v>
      </c>
    </row>
    <row r="25" spans="1:3" x14ac:dyDescent="0.25">
      <c r="A25" s="1">
        <v>41251</v>
      </c>
      <c r="B25">
        <v>79.363560826884196</v>
      </c>
      <c r="C25">
        <v>2.2748674489629934</v>
      </c>
    </row>
    <row r="26" spans="1:3" x14ac:dyDescent="0.25">
      <c r="A26" s="1">
        <v>41252</v>
      </c>
      <c r="B26">
        <v>80.200875499255886</v>
      </c>
      <c r="C26">
        <v>0.83731467237168999</v>
      </c>
    </row>
    <row r="27" spans="1:3" x14ac:dyDescent="0.25">
      <c r="A27" s="1">
        <v>41253</v>
      </c>
      <c r="B27">
        <v>81.594500373880322</v>
      </c>
      <c r="C27">
        <v>1.393624874624436</v>
      </c>
    </row>
    <row r="28" spans="1:3" x14ac:dyDescent="0.25">
      <c r="A28" s="1">
        <v>41254</v>
      </c>
      <c r="B28">
        <v>81.381120716870029</v>
      </c>
      <c r="C28">
        <v>-0.21337965701029304</v>
      </c>
    </row>
    <row r="29" spans="1:3" x14ac:dyDescent="0.25">
      <c r="A29" s="1">
        <v>41255</v>
      </c>
      <c r="B29">
        <v>83.837980803304234</v>
      </c>
      <c r="C29">
        <v>2.4568600864342045</v>
      </c>
    </row>
    <row r="30" spans="1:3" x14ac:dyDescent="0.25">
      <c r="A30" s="1">
        <v>41256</v>
      </c>
      <c r="B30">
        <v>84.013120013390505</v>
      </c>
      <c r="C30">
        <v>0.17513921008627165</v>
      </c>
    </row>
    <row r="31" spans="1:3" x14ac:dyDescent="0.25">
      <c r="A31" s="1">
        <v>41257</v>
      </c>
      <c r="B31">
        <v>78.616929759348849</v>
      </c>
      <c r="C31">
        <v>-5.396190254041656</v>
      </c>
    </row>
    <row r="32" spans="1:3" x14ac:dyDescent="0.25">
      <c r="A32" s="1">
        <v>41258</v>
      </c>
      <c r="B32">
        <v>84.791764567620802</v>
      </c>
      <c r="C32">
        <v>6.1748348082719531</v>
      </c>
    </row>
    <row r="33" spans="1:3" x14ac:dyDescent="0.25">
      <c r="A33" s="1">
        <v>41259</v>
      </c>
      <c r="B33">
        <v>88.676318987505582</v>
      </c>
      <c r="C33">
        <v>3.884554419884779</v>
      </c>
    </row>
    <row r="34" spans="1:3" x14ac:dyDescent="0.25">
      <c r="A34" s="1">
        <v>41260</v>
      </c>
      <c r="B34">
        <v>86.382418614597455</v>
      </c>
      <c r="C34">
        <v>-2.2939003729081264</v>
      </c>
    </row>
    <row r="35" spans="1:3" x14ac:dyDescent="0.25">
      <c r="A35" s="1">
        <v>41261</v>
      </c>
      <c r="B35">
        <v>84.232514600287445</v>
      </c>
      <c r="C35">
        <v>-2.1499040143100103</v>
      </c>
    </row>
    <row r="36" spans="1:3" x14ac:dyDescent="0.25">
      <c r="A36" s="1">
        <v>41262</v>
      </c>
      <c r="B36">
        <v>87.779535272911318</v>
      </c>
      <c r="C36">
        <v>3.5470206726238729</v>
      </c>
    </row>
    <row r="37" spans="1:3" x14ac:dyDescent="0.25">
      <c r="A37" s="1">
        <v>41263</v>
      </c>
      <c r="B37">
        <v>89.140035199203609</v>
      </c>
      <c r="C37">
        <v>1.3604999262922917</v>
      </c>
    </row>
    <row r="38" spans="1:3" x14ac:dyDescent="0.25">
      <c r="A38" s="1">
        <v>41264</v>
      </c>
      <c r="B38">
        <v>88.608673152589574</v>
      </c>
      <c r="C38">
        <v>-0.53136204661403497</v>
      </c>
    </row>
    <row r="39" spans="1:3" x14ac:dyDescent="0.25">
      <c r="A39" s="1">
        <v>41265</v>
      </c>
      <c r="B39">
        <v>88.597279738356093</v>
      </c>
      <c r="C39">
        <v>-1.139341423348128E-2</v>
      </c>
    </row>
    <row r="40" spans="1:3" x14ac:dyDescent="0.25">
      <c r="A40" s="1">
        <v>41266</v>
      </c>
      <c r="B40">
        <v>94.385671819058146</v>
      </c>
      <c r="C40">
        <v>5.788392080702053</v>
      </c>
    </row>
    <row r="41" spans="1:3" x14ac:dyDescent="0.25">
      <c r="A41" s="1">
        <v>41267</v>
      </c>
      <c r="B41">
        <v>86.923638082833932</v>
      </c>
      <c r="C41">
        <v>-7.462033736224214</v>
      </c>
    </row>
    <row r="42" spans="1:3" x14ac:dyDescent="0.25">
      <c r="A42" s="1">
        <v>41268</v>
      </c>
      <c r="B42">
        <v>85.988918993057254</v>
      </c>
      <c r="C42">
        <v>-0.93471908977667795</v>
      </c>
    </row>
    <row r="43" spans="1:3" x14ac:dyDescent="0.25">
      <c r="A43" s="1">
        <v>41269</v>
      </c>
      <c r="B43">
        <v>89.178217701213981</v>
      </c>
      <c r="C43">
        <v>3.189298708156727</v>
      </c>
    </row>
    <row r="44" spans="1:3" x14ac:dyDescent="0.25">
      <c r="A44" s="1">
        <v>41270</v>
      </c>
      <c r="B44">
        <v>89.591985601789915</v>
      </c>
      <c r="C44">
        <v>0.41376790057593382</v>
      </c>
    </row>
    <row r="45" spans="1:3" x14ac:dyDescent="0.25">
      <c r="A45" s="1">
        <v>41278</v>
      </c>
      <c r="B45">
        <v>83.633745817051803</v>
      </c>
      <c r="C45">
        <v>8.5869617303169434</v>
      </c>
    </row>
    <row r="46" spans="1:3" x14ac:dyDescent="0.25">
      <c r="A46" s="1">
        <v>41279</v>
      </c>
      <c r="B46">
        <v>89.52626641063209</v>
      </c>
      <c r="C46">
        <v>5.8925205935802865</v>
      </c>
    </row>
    <row r="47" spans="1:3" x14ac:dyDescent="0.25">
      <c r="A47" s="1">
        <v>41280</v>
      </c>
      <c r="B47">
        <v>94.935857611580047</v>
      </c>
      <c r="C47">
        <v>5.4095912009479576</v>
      </c>
    </row>
    <row r="48" spans="1:3" x14ac:dyDescent="0.25">
      <c r="A48" s="1">
        <v>41281</v>
      </c>
      <c r="B48">
        <v>96.610770412855828</v>
      </c>
      <c r="C48">
        <v>1.6749128012757808</v>
      </c>
    </row>
    <row r="49" spans="1:3" x14ac:dyDescent="0.25">
      <c r="A49" s="1">
        <v>41282</v>
      </c>
      <c r="B49">
        <v>99.117736084913247</v>
      </c>
      <c r="C49">
        <v>2.5069656720574187</v>
      </c>
    </row>
    <row r="50" spans="1:3" x14ac:dyDescent="0.25">
      <c r="A50" s="1">
        <v>41283</v>
      </c>
      <c r="B50">
        <v>101.08081706851091</v>
      </c>
      <c r="C50">
        <v>1.9630809835976635</v>
      </c>
    </row>
    <row r="51" spans="1:3" x14ac:dyDescent="0.25">
      <c r="A51" s="1">
        <v>41284</v>
      </c>
      <c r="B51">
        <v>96.650535643561568</v>
      </c>
      <c r="C51">
        <v>-4.4302814249493423</v>
      </c>
    </row>
    <row r="52" spans="1:3" x14ac:dyDescent="0.25">
      <c r="A52" s="1">
        <v>41285</v>
      </c>
      <c r="B52">
        <v>98.35994827739394</v>
      </c>
      <c r="C52">
        <v>1.7094126338323719</v>
      </c>
    </row>
    <row r="53" spans="1:3" x14ac:dyDescent="0.25">
      <c r="A53" s="1">
        <v>41286</v>
      </c>
      <c r="B53">
        <v>98.044859893761867</v>
      </c>
      <c r="C53">
        <v>-0.31508838363207303</v>
      </c>
    </row>
    <row r="54" spans="1:3" x14ac:dyDescent="0.25">
      <c r="A54" s="1">
        <v>41287</v>
      </c>
      <c r="B54">
        <v>100.21242500731302</v>
      </c>
      <c r="C54">
        <v>2.1675651135511487</v>
      </c>
    </row>
    <row r="55" spans="1:3" x14ac:dyDescent="0.25">
      <c r="A55" s="1">
        <v>41288</v>
      </c>
      <c r="B55">
        <v>99.931433745420634</v>
      </c>
      <c r="C55">
        <v>-0.28099126189238177</v>
      </c>
    </row>
    <row r="56" spans="1:3" x14ac:dyDescent="0.25">
      <c r="A56" s="1">
        <v>41289</v>
      </c>
      <c r="B56">
        <v>103.21604030101992</v>
      </c>
      <c r="C56">
        <v>3.2846065555992823</v>
      </c>
    </row>
    <row r="57" spans="1:3" x14ac:dyDescent="0.25">
      <c r="A57" s="1">
        <v>41290</v>
      </c>
      <c r="B57">
        <v>102.18460966921366</v>
      </c>
      <c r="C57">
        <v>-1.0314306318062592</v>
      </c>
    </row>
    <row r="58" spans="1:3" x14ac:dyDescent="0.25">
      <c r="A58" s="1">
        <v>41291</v>
      </c>
      <c r="B58">
        <v>103.91009767012703</v>
      </c>
      <c r="C58">
        <v>1.7254880009133728</v>
      </c>
    </row>
    <row r="59" spans="1:3" x14ac:dyDescent="0.25">
      <c r="A59" s="1">
        <v>41292</v>
      </c>
      <c r="B59">
        <v>98.955562956816109</v>
      </c>
      <c r="C59">
        <v>-4.9545347133109203</v>
      </c>
    </row>
    <row r="60" spans="1:3" x14ac:dyDescent="0.25">
      <c r="A60" s="1">
        <v>41293</v>
      </c>
      <c r="B60">
        <v>101.38233957310109</v>
      </c>
      <c r="C60">
        <v>2.4267766162849824</v>
      </c>
    </row>
    <row r="61" spans="1:3" x14ac:dyDescent="0.25">
      <c r="A61" s="1">
        <v>41294</v>
      </c>
      <c r="B61">
        <v>103.80508322163995</v>
      </c>
      <c r="C61">
        <v>2.4227436485388552</v>
      </c>
    </row>
    <row r="62" spans="1:3" x14ac:dyDescent="0.25">
      <c r="A62" s="1">
        <v>41295</v>
      </c>
      <c r="B62">
        <v>99.657999027659869</v>
      </c>
      <c r="C62">
        <v>-4.1470841939800778</v>
      </c>
    </row>
    <row r="63" spans="1:3" x14ac:dyDescent="0.25">
      <c r="A63" s="1">
        <v>41296</v>
      </c>
      <c r="B63">
        <v>103.23434547674866</v>
      </c>
      <c r="C63">
        <v>3.5763464490887884</v>
      </c>
    </row>
    <row r="64" spans="1:3" x14ac:dyDescent="0.25">
      <c r="A64" s="1">
        <v>41297</v>
      </c>
      <c r="B64">
        <v>104.53864069039015</v>
      </c>
      <c r="C64">
        <v>1.3042952136414954</v>
      </c>
    </row>
    <row r="65" spans="1:3" x14ac:dyDescent="0.25">
      <c r="A65" s="1">
        <v>41298</v>
      </c>
      <c r="B65">
        <v>102.81855411624628</v>
      </c>
      <c r="C65">
        <v>-1.7200865741438776</v>
      </c>
    </row>
    <row r="66" spans="1:3" x14ac:dyDescent="0.25">
      <c r="A66" s="1">
        <v>41299</v>
      </c>
      <c r="B66">
        <v>103.40426275702289</v>
      </c>
      <c r="C66">
        <v>0.58570864077661611</v>
      </c>
    </row>
    <row r="67" spans="1:3" x14ac:dyDescent="0.25">
      <c r="A67" s="1">
        <v>41300</v>
      </c>
      <c r="B67">
        <v>104.94674785685567</v>
      </c>
      <c r="C67">
        <v>1.5424850998327742</v>
      </c>
    </row>
    <row r="68" spans="1:3" x14ac:dyDescent="0.25">
      <c r="A68" s="1">
        <v>41301</v>
      </c>
      <c r="B68">
        <v>102.54949086413751</v>
      </c>
      <c r="C68">
        <v>-2.3972569927181553</v>
      </c>
    </row>
    <row r="69" spans="1:3" x14ac:dyDescent="0.25">
      <c r="A69" s="1">
        <v>41302</v>
      </c>
      <c r="B69">
        <v>104.23815582559287</v>
      </c>
      <c r="C69">
        <v>1.688664961455359</v>
      </c>
    </row>
    <row r="70" spans="1:3" x14ac:dyDescent="0.25">
      <c r="A70" s="1">
        <v>41303</v>
      </c>
      <c r="B70">
        <v>107.94259664795027</v>
      </c>
      <c r="C70">
        <v>3.7044408223573981</v>
      </c>
    </row>
    <row r="71" spans="1:3" x14ac:dyDescent="0.25">
      <c r="A71" s="1">
        <v>41304</v>
      </c>
      <c r="B71">
        <v>99.368384659797613</v>
      </c>
      <c r="C71">
        <v>-8.5742119881526548</v>
      </c>
    </row>
    <row r="72" spans="1:3" x14ac:dyDescent="0.25">
      <c r="A72" s="1">
        <v>41305</v>
      </c>
      <c r="B72">
        <v>103.70747035318252</v>
      </c>
      <c r="C72">
        <v>4.3390856933849022</v>
      </c>
    </row>
    <row r="73" spans="1:3" x14ac:dyDescent="0.25">
      <c r="A73" s="1">
        <v>41306</v>
      </c>
      <c r="B73">
        <v>99.83676830624907</v>
      </c>
      <c r="C73">
        <v>-3.8707020469334452</v>
      </c>
    </row>
    <row r="74" spans="1:3" x14ac:dyDescent="0.25">
      <c r="A74" s="1">
        <v>41307</v>
      </c>
      <c r="B74">
        <v>96.296824874420807</v>
      </c>
      <c r="C74">
        <v>-3.539943431828263</v>
      </c>
    </row>
    <row r="75" spans="1:3" x14ac:dyDescent="0.25">
      <c r="A75" s="1">
        <v>41308</v>
      </c>
      <c r="B75">
        <v>101.20919990032482</v>
      </c>
      <c r="C75">
        <v>4.9123750259040122</v>
      </c>
    </row>
    <row r="76" spans="1:3" x14ac:dyDescent="0.25">
      <c r="A76" s="1">
        <v>41309</v>
      </c>
      <c r="B76">
        <v>95.48569444364243</v>
      </c>
      <c r="C76">
        <v>-5.7235054566823891</v>
      </c>
    </row>
    <row r="77" spans="1:3" x14ac:dyDescent="0.25">
      <c r="A77" s="1">
        <v>41310</v>
      </c>
      <c r="B77">
        <v>97.230336321657745</v>
      </c>
      <c r="C77">
        <v>1.7446418780153152</v>
      </c>
    </row>
    <row r="78" spans="1:3" x14ac:dyDescent="0.25">
      <c r="A78" s="1">
        <v>41311</v>
      </c>
      <c r="B78">
        <v>102.8378223887126</v>
      </c>
      <c r="C78">
        <v>5.6074860670548503</v>
      </c>
    </row>
    <row r="79" spans="1:3" x14ac:dyDescent="0.25">
      <c r="A79" s="1">
        <v>41312</v>
      </c>
      <c r="B79">
        <v>104.73363248533906</v>
      </c>
      <c r="C79">
        <v>1.8958100966264624</v>
      </c>
    </row>
    <row r="80" spans="1:3" x14ac:dyDescent="0.25">
      <c r="A80" s="1">
        <v>41313</v>
      </c>
      <c r="B80">
        <v>104.0169045280894</v>
      </c>
      <c r="C80">
        <v>-0.71672795724965965</v>
      </c>
    </row>
    <row r="81" spans="1:3" x14ac:dyDescent="0.25">
      <c r="A81" s="1">
        <v>41314</v>
      </c>
      <c r="B81">
        <v>112.69990459957356</v>
      </c>
      <c r="C81">
        <v>8.6830000714841589</v>
      </c>
    </row>
    <row r="82" spans="1:3" x14ac:dyDescent="0.25">
      <c r="A82" s="1">
        <v>41315</v>
      </c>
      <c r="B82">
        <v>109.54846218937017</v>
      </c>
      <c r="C82">
        <v>-3.1514424102033871</v>
      </c>
    </row>
    <row r="83" spans="1:3" x14ac:dyDescent="0.25">
      <c r="A83" s="1">
        <v>41316</v>
      </c>
      <c r="B83">
        <v>102.35424815965398</v>
      </c>
      <c r="C83">
        <v>-7.1942140297161927</v>
      </c>
    </row>
    <row r="84" spans="1:3" x14ac:dyDescent="0.25">
      <c r="A84" s="1">
        <v>41317</v>
      </c>
      <c r="B84">
        <v>100.95831839057401</v>
      </c>
      <c r="C84">
        <v>-1.3959297690799701</v>
      </c>
    </row>
    <row r="85" spans="1:3" x14ac:dyDescent="0.25">
      <c r="A85" s="1">
        <v>41318</v>
      </c>
      <c r="B85">
        <v>104.08927397722918</v>
      </c>
      <c r="C85">
        <v>3.1309555866551761</v>
      </c>
    </row>
    <row r="86" spans="1:3" x14ac:dyDescent="0.25">
      <c r="A86" s="1">
        <v>41319</v>
      </c>
      <c r="B86">
        <v>102.42736671765103</v>
      </c>
      <c r="C86">
        <v>-1.6619072595781574</v>
      </c>
    </row>
    <row r="87" spans="1:3" x14ac:dyDescent="0.25">
      <c r="A87" s="1">
        <v>41320</v>
      </c>
      <c r="B87">
        <v>111.3890816162429</v>
      </c>
      <c r="C87">
        <v>8.9617148985918789</v>
      </c>
    </row>
    <row r="88" spans="1:3" x14ac:dyDescent="0.25">
      <c r="A88" s="1">
        <v>41321</v>
      </c>
      <c r="B88">
        <v>108.25508414034033</v>
      </c>
      <c r="C88">
        <v>-3.133997475902575</v>
      </c>
    </row>
    <row r="89" spans="1:3" x14ac:dyDescent="0.25">
      <c r="A89" s="1">
        <v>41322</v>
      </c>
      <c r="B89">
        <v>106.20446969367205</v>
      </c>
      <c r="C89">
        <v>-2.050614446668277</v>
      </c>
    </row>
    <row r="90" spans="1:3" x14ac:dyDescent="0.25">
      <c r="A90" s="1">
        <v>41323</v>
      </c>
      <c r="B90">
        <v>106.21513007083253</v>
      </c>
      <c r="C90">
        <v>1.0660377160476742E-2</v>
      </c>
    </row>
    <row r="91" spans="1:3" x14ac:dyDescent="0.25">
      <c r="A91" s="1">
        <v>41324</v>
      </c>
      <c r="B91">
        <v>106.90584228141445</v>
      </c>
      <c r="C91">
        <v>0.69071221058192123</v>
      </c>
    </row>
    <row r="92" spans="1:3" x14ac:dyDescent="0.25">
      <c r="A92" s="1">
        <v>41325</v>
      </c>
      <c r="B92">
        <v>105.44620112846141</v>
      </c>
      <c r="C92">
        <v>-1.45964115295304</v>
      </c>
    </row>
    <row r="93" spans="1:3" x14ac:dyDescent="0.25">
      <c r="A93" s="1">
        <v>41326</v>
      </c>
      <c r="B93">
        <v>107.05787472128503</v>
      </c>
      <c r="C93">
        <v>1.611673592823621</v>
      </c>
    </row>
    <row r="94" spans="1:3" x14ac:dyDescent="0.25">
      <c r="A94" s="1">
        <v>41327</v>
      </c>
      <c r="B94">
        <v>107.05385766396854</v>
      </c>
      <c r="C94">
        <v>-4.0170573164886036E-3</v>
      </c>
    </row>
    <row r="95" spans="1:3" x14ac:dyDescent="0.25">
      <c r="A95" s="1">
        <v>41328</v>
      </c>
      <c r="B95">
        <v>107.01337291238545</v>
      </c>
      <c r="C95">
        <v>-4.0484751583093725E-2</v>
      </c>
    </row>
    <row r="96" spans="1:3" x14ac:dyDescent="0.25">
      <c r="A96" s="1">
        <v>41329</v>
      </c>
      <c r="B96">
        <v>108.98812381084782</v>
      </c>
      <c r="C96">
        <v>1.9747508984623749</v>
      </c>
    </row>
    <row r="97" spans="1:3" x14ac:dyDescent="0.25">
      <c r="A97" s="1">
        <v>41330</v>
      </c>
      <c r="B97">
        <v>109.78496528065125</v>
      </c>
      <c r="C97">
        <v>0.79684146980342518</v>
      </c>
    </row>
    <row r="98" spans="1:3" x14ac:dyDescent="0.25">
      <c r="A98" s="1">
        <v>41331</v>
      </c>
      <c r="B98">
        <v>108.73921424547417</v>
      </c>
      <c r="C98">
        <v>-1.0457510351770765</v>
      </c>
    </row>
    <row r="99" spans="1:3" x14ac:dyDescent="0.25">
      <c r="A99" s="1">
        <v>41332</v>
      </c>
      <c r="B99">
        <v>107.73100865442751</v>
      </c>
      <c r="C99">
        <v>-1.0082055910466607</v>
      </c>
    </row>
    <row r="100" spans="1:3" x14ac:dyDescent="0.25">
      <c r="A100" s="1">
        <v>41333</v>
      </c>
      <c r="B100">
        <v>108.14699447134885</v>
      </c>
      <c r="C100">
        <v>0.41598581692133507</v>
      </c>
    </row>
    <row r="101" spans="1:3" x14ac:dyDescent="0.25">
      <c r="A101" s="1">
        <v>41334</v>
      </c>
      <c r="B101">
        <v>112.03313565405915</v>
      </c>
      <c r="C101">
        <v>3.8861411827103041</v>
      </c>
    </row>
    <row r="102" spans="1:3" x14ac:dyDescent="0.25">
      <c r="A102" s="1">
        <v>41335</v>
      </c>
      <c r="B102">
        <v>106.44377126786947</v>
      </c>
      <c r="C102">
        <v>-5.5893643861896862</v>
      </c>
    </row>
    <row r="103" spans="1:3" x14ac:dyDescent="0.25">
      <c r="A103" s="1">
        <v>41336</v>
      </c>
      <c r="B103">
        <v>106.15263841686937</v>
      </c>
      <c r="C103">
        <v>-0.29113285100009989</v>
      </c>
    </row>
    <row r="104" spans="1:3" x14ac:dyDescent="0.25">
      <c r="A104" s="1">
        <v>41337</v>
      </c>
      <c r="B104">
        <v>113.0833356463542</v>
      </c>
      <c r="C104">
        <v>6.930697229484835</v>
      </c>
    </row>
    <row r="105" spans="1:3" x14ac:dyDescent="0.25">
      <c r="A105" s="1">
        <v>41338</v>
      </c>
      <c r="B105">
        <v>112.7338827799868</v>
      </c>
      <c r="C105">
        <v>-0.34945286636740036</v>
      </c>
    </row>
    <row r="106" spans="1:3" x14ac:dyDescent="0.25">
      <c r="A106" s="1">
        <v>41339</v>
      </c>
      <c r="B106">
        <v>99.976285207678615</v>
      </c>
      <c r="C106">
        <v>-12.757597572308185</v>
      </c>
    </row>
    <row r="107" spans="1:3" x14ac:dyDescent="0.25">
      <c r="A107" s="1">
        <v>41340</v>
      </c>
      <c r="B107">
        <v>102.53100267718733</v>
      </c>
      <c r="C107">
        <v>2.5547174695087165</v>
      </c>
    </row>
    <row r="108" spans="1:3" x14ac:dyDescent="0.25">
      <c r="A108" s="1">
        <v>41341</v>
      </c>
      <c r="B108">
        <v>102.12035711325152</v>
      </c>
      <c r="C108">
        <v>-0.41064556393581597</v>
      </c>
    </row>
    <row r="109" spans="1:3" x14ac:dyDescent="0.25">
      <c r="A109" s="1">
        <v>41342</v>
      </c>
      <c r="B109">
        <v>107.199092506954</v>
      </c>
      <c r="C109">
        <v>5.0787353937024875</v>
      </c>
    </row>
    <row r="110" spans="1:3" x14ac:dyDescent="0.25">
      <c r="A110" s="1">
        <v>41343</v>
      </c>
      <c r="B110">
        <v>105.10739066493873</v>
      </c>
      <c r="C110">
        <v>-2.0917018420152687</v>
      </c>
    </row>
    <row r="111" spans="1:3" x14ac:dyDescent="0.25">
      <c r="A111" s="1">
        <v>41344</v>
      </c>
      <c r="B111">
        <v>110.92244876807227</v>
      </c>
      <c r="C111">
        <v>5.8150581031335378</v>
      </c>
    </row>
    <row r="112" spans="1:3" x14ac:dyDescent="0.25">
      <c r="A112" s="1">
        <v>41345</v>
      </c>
      <c r="B112">
        <v>109.75404127310458</v>
      </c>
      <c r="C112">
        <v>-1.1684074949676955</v>
      </c>
    </row>
    <row r="113" spans="1:3" x14ac:dyDescent="0.25">
      <c r="A113" s="1">
        <v>41346</v>
      </c>
      <c r="B113">
        <v>109.48812071238245</v>
      </c>
      <c r="C113">
        <v>-0.26592056072212245</v>
      </c>
    </row>
    <row r="114" spans="1:3" x14ac:dyDescent="0.25">
      <c r="A114" s="1">
        <v>41347</v>
      </c>
      <c r="B114">
        <v>108.12057658249944</v>
      </c>
      <c r="C114">
        <v>-1.3675441298830151</v>
      </c>
    </row>
    <row r="115" spans="1:3" x14ac:dyDescent="0.25">
      <c r="A115" s="1">
        <v>41348</v>
      </c>
      <c r="B115">
        <v>110.47139181897052</v>
      </c>
      <c r="C115">
        <v>2.3508152364710782</v>
      </c>
    </row>
    <row r="116" spans="1:3" x14ac:dyDescent="0.25">
      <c r="A116" s="1">
        <v>41349</v>
      </c>
      <c r="B116">
        <v>115.77598091605925</v>
      </c>
      <c r="C116">
        <v>5.304589097088737</v>
      </c>
    </row>
    <row r="117" spans="1:3" x14ac:dyDescent="0.25">
      <c r="A117" s="1">
        <v>41350</v>
      </c>
      <c r="B117">
        <v>111.37125440002637</v>
      </c>
      <c r="C117">
        <v>-4.4047265160328806</v>
      </c>
    </row>
    <row r="118" spans="1:3" x14ac:dyDescent="0.25">
      <c r="A118" s="1">
        <v>41351</v>
      </c>
      <c r="B118">
        <v>110.5994943509119</v>
      </c>
      <c r="C118">
        <v>-0.77176004911447649</v>
      </c>
    </row>
    <row r="119" spans="1:3" x14ac:dyDescent="0.25">
      <c r="A119" s="1">
        <v>41352</v>
      </c>
      <c r="B119">
        <v>107.39102308904891</v>
      </c>
      <c r="C119">
        <v>-3.2084712618629823</v>
      </c>
    </row>
    <row r="120" spans="1:3" x14ac:dyDescent="0.25">
      <c r="A120" s="1">
        <v>41353</v>
      </c>
      <c r="B120">
        <v>109.0196550195019</v>
      </c>
      <c r="C120">
        <v>1.6286319304529826</v>
      </c>
    </row>
    <row r="121" spans="1:3" x14ac:dyDescent="0.25">
      <c r="A121" s="3">
        <v>41604</v>
      </c>
      <c r="B121">
        <v>38.994929870262446</v>
      </c>
      <c r="C121">
        <v>38.994929870262446</v>
      </c>
    </row>
    <row r="122" spans="1:3" x14ac:dyDescent="0.25">
      <c r="A122" s="1">
        <v>41605</v>
      </c>
      <c r="B122">
        <v>70.83290999649536</v>
      </c>
      <c r="C122">
        <v>31.837980126232914</v>
      </c>
    </row>
    <row r="123" spans="1:3" x14ac:dyDescent="0.25">
      <c r="A123" s="1">
        <v>41606</v>
      </c>
      <c r="B123">
        <v>24.682711657188413</v>
      </c>
      <c r="C123">
        <v>-46.150198339306947</v>
      </c>
    </row>
    <row r="124" spans="1:3" x14ac:dyDescent="0.25">
      <c r="A124" s="1">
        <v>41607</v>
      </c>
      <c r="B124">
        <v>33.563487189371699</v>
      </c>
      <c r="C124">
        <v>8.8807755321832857</v>
      </c>
    </row>
    <row r="125" spans="1:3" x14ac:dyDescent="0.25">
      <c r="A125" s="1">
        <v>41608</v>
      </c>
      <c r="B125">
        <v>55.062422803182002</v>
      </c>
      <c r="C125">
        <v>21.498935613810303</v>
      </c>
    </row>
    <row r="126" spans="1:3" x14ac:dyDescent="0.25">
      <c r="A126" s="1">
        <v>41609</v>
      </c>
      <c r="B126">
        <v>53.027976537976755</v>
      </c>
      <c r="C126">
        <v>-2.0344462652052471</v>
      </c>
    </row>
    <row r="127" spans="1:3" x14ac:dyDescent="0.25">
      <c r="A127" s="1">
        <v>41610</v>
      </c>
      <c r="B127">
        <v>51.74675568566807</v>
      </c>
      <c r="C127">
        <v>-1.2812208523086852</v>
      </c>
    </row>
    <row r="128" spans="1:3" x14ac:dyDescent="0.25">
      <c r="A128" s="1">
        <v>41611</v>
      </c>
      <c r="B128">
        <v>61.788974292581116</v>
      </c>
      <c r="C128">
        <v>10.042218606913046</v>
      </c>
    </row>
    <row r="129" spans="1:3" x14ac:dyDescent="0.25">
      <c r="A129" s="1">
        <v>41612</v>
      </c>
      <c r="B129">
        <v>66.090582043708977</v>
      </c>
      <c r="C129">
        <v>4.301607751127861</v>
      </c>
    </row>
    <row r="130" spans="1:3" x14ac:dyDescent="0.25">
      <c r="A130" s="1">
        <v>41613</v>
      </c>
      <c r="B130">
        <v>75.59799095588042</v>
      </c>
      <c r="C130">
        <v>9.5074089121714422</v>
      </c>
    </row>
    <row r="131" spans="1:3" x14ac:dyDescent="0.25">
      <c r="A131" s="1">
        <v>41614</v>
      </c>
      <c r="B131">
        <v>72.432147302338791</v>
      </c>
      <c r="C131">
        <v>-3.1658436535416286</v>
      </c>
    </row>
    <row r="132" spans="1:3" x14ac:dyDescent="0.25">
      <c r="A132" s="1">
        <v>41615</v>
      </c>
      <c r="B132">
        <v>72.96337360099777</v>
      </c>
      <c r="C132">
        <v>0.53122629865897864</v>
      </c>
    </row>
    <row r="133" spans="1:3" x14ac:dyDescent="0.25">
      <c r="A133" s="1">
        <v>41616</v>
      </c>
      <c r="B133">
        <v>75.983925106981758</v>
      </c>
      <c r="C133">
        <v>3.0205515059839882</v>
      </c>
    </row>
    <row r="134" spans="1:3" x14ac:dyDescent="0.25">
      <c r="A134" s="1">
        <v>41617</v>
      </c>
      <c r="B134">
        <v>81.306047716633856</v>
      </c>
      <c r="C134">
        <v>5.3221226096520979</v>
      </c>
    </row>
    <row r="135" spans="1:3" x14ac:dyDescent="0.25">
      <c r="A135" s="1">
        <v>41618</v>
      </c>
      <c r="B135">
        <v>78.824829092787766</v>
      </c>
      <c r="C135">
        <v>-2.4812186238460896</v>
      </c>
    </row>
    <row r="136" spans="1:3" x14ac:dyDescent="0.25">
      <c r="A136" s="1">
        <v>41619</v>
      </c>
      <c r="B136">
        <v>80.995346227287584</v>
      </c>
      <c r="C136">
        <v>2.1705171344998178</v>
      </c>
    </row>
    <row r="137" spans="1:3" x14ac:dyDescent="0.25">
      <c r="A137" s="1">
        <v>41620</v>
      </c>
      <c r="B137">
        <v>93.3646707422768</v>
      </c>
      <c r="C137">
        <v>12.369324514989216</v>
      </c>
    </row>
    <row r="138" spans="1:3" x14ac:dyDescent="0.25">
      <c r="A138" s="1">
        <v>41621</v>
      </c>
      <c r="B138">
        <v>89.735641053068662</v>
      </c>
      <c r="C138">
        <v>-3.6290296892081386</v>
      </c>
    </row>
    <row r="139" spans="1:3" x14ac:dyDescent="0.25">
      <c r="A139" s="1">
        <v>41622</v>
      </c>
      <c r="B139">
        <v>91.516812625889472</v>
      </c>
      <c r="C139">
        <v>1.78117157282081</v>
      </c>
    </row>
    <row r="140" spans="1:3" x14ac:dyDescent="0.25">
      <c r="A140" s="1">
        <v>41623</v>
      </c>
      <c r="B140">
        <v>93.486107166996504</v>
      </c>
      <c r="C140">
        <v>1.9692945411070326</v>
      </c>
    </row>
    <row r="141" spans="1:3" x14ac:dyDescent="0.25">
      <c r="A141" s="1">
        <v>41624</v>
      </c>
      <c r="B141">
        <v>93.808712268752927</v>
      </c>
      <c r="C141">
        <v>0.3226051017564231</v>
      </c>
    </row>
    <row r="142" spans="1:3" x14ac:dyDescent="0.25">
      <c r="A142" s="1">
        <v>41625</v>
      </c>
      <c r="B142">
        <v>97.417850413698687</v>
      </c>
      <c r="C142">
        <v>3.60913814494576</v>
      </c>
    </row>
    <row r="143" spans="1:3" x14ac:dyDescent="0.25">
      <c r="A143" s="1">
        <v>41626</v>
      </c>
      <c r="B143">
        <v>93.253855905849008</v>
      </c>
      <c r="C143">
        <v>-4.1639945078496794</v>
      </c>
    </row>
    <row r="144" spans="1:3" x14ac:dyDescent="0.25">
      <c r="A144" s="1">
        <v>41627</v>
      </c>
      <c r="B144">
        <v>92.968438745723049</v>
      </c>
      <c r="C144">
        <v>-0.28541716012595941</v>
      </c>
    </row>
    <row r="145" spans="1:3" x14ac:dyDescent="0.25">
      <c r="A145" s="1">
        <v>41628</v>
      </c>
      <c r="B145">
        <v>95.737975270830745</v>
      </c>
      <c r="C145">
        <v>2.7695365251076964</v>
      </c>
    </row>
    <row r="146" spans="1:3" x14ac:dyDescent="0.25">
      <c r="A146" s="1">
        <v>41629</v>
      </c>
      <c r="B146">
        <v>90.555795944288874</v>
      </c>
      <c r="C146">
        <v>-5.1821793265418705</v>
      </c>
    </row>
    <row r="147" spans="1:3" x14ac:dyDescent="0.25">
      <c r="A147" s="1">
        <v>41630</v>
      </c>
      <c r="B147">
        <v>92.351058305469294</v>
      </c>
      <c r="C147">
        <v>1.7952623611804199</v>
      </c>
    </row>
    <row r="148" spans="1:3" x14ac:dyDescent="0.25">
      <c r="A148" s="1">
        <v>41631</v>
      </c>
      <c r="B148">
        <v>93.886267052676899</v>
      </c>
      <c r="C148">
        <v>1.535208747207605</v>
      </c>
    </row>
    <row r="149" spans="1:3" x14ac:dyDescent="0.25">
      <c r="A149" s="1">
        <v>41632</v>
      </c>
      <c r="B149">
        <v>95.954669667244318</v>
      </c>
      <c r="C149">
        <v>2.0684026145674181</v>
      </c>
    </row>
    <row r="150" spans="1:3" x14ac:dyDescent="0.25">
      <c r="A150" s="1">
        <v>41633</v>
      </c>
      <c r="B150">
        <v>95.205352843840089</v>
      </c>
      <c r="C150">
        <v>-0.74931682340422867</v>
      </c>
    </row>
    <row r="151" spans="1:3" x14ac:dyDescent="0.25">
      <c r="A151" s="1">
        <v>41634</v>
      </c>
      <c r="B151">
        <v>94.799838627460147</v>
      </c>
      <c r="C151">
        <v>-0.40551421637994167</v>
      </c>
    </row>
    <row r="152" spans="1:3" x14ac:dyDescent="0.25">
      <c r="A152" s="1">
        <v>41635</v>
      </c>
      <c r="B152">
        <v>101.38220887802646</v>
      </c>
      <c r="C152">
        <v>6.5823702505663135</v>
      </c>
    </row>
    <row r="153" spans="1:3" x14ac:dyDescent="0.25">
      <c r="A153" s="1">
        <v>41643</v>
      </c>
      <c r="B153">
        <v>90.072628032947861</v>
      </c>
      <c r="C153">
        <v>3.8746450973424515</v>
      </c>
    </row>
    <row r="154" spans="1:3" x14ac:dyDescent="0.25">
      <c r="A154" s="1">
        <v>41644</v>
      </c>
      <c r="B154">
        <v>100.51683921769019</v>
      </c>
      <c r="C154">
        <v>10.444211184742329</v>
      </c>
    </row>
    <row r="155" spans="1:3" x14ac:dyDescent="0.25">
      <c r="A155" s="1">
        <v>41645</v>
      </c>
      <c r="B155">
        <v>104.94779675405404</v>
      </c>
      <c r="C155">
        <v>4.4309575363638487</v>
      </c>
    </row>
    <row r="156" spans="1:3" x14ac:dyDescent="0.25">
      <c r="A156" s="1">
        <v>41646</v>
      </c>
      <c r="B156">
        <v>102.79578396908096</v>
      </c>
      <c r="C156">
        <v>-2.1520127849730812</v>
      </c>
    </row>
    <row r="157" spans="1:3" x14ac:dyDescent="0.25">
      <c r="A157" s="1">
        <v>41647</v>
      </c>
      <c r="B157">
        <v>107.30984924594975</v>
      </c>
      <c r="C157">
        <v>4.5140652768687914</v>
      </c>
    </row>
    <row r="158" spans="1:3" x14ac:dyDescent="0.25">
      <c r="A158" s="1">
        <v>41648</v>
      </c>
      <c r="B158">
        <v>109.79239613367216</v>
      </c>
      <c r="C158">
        <v>2.4825468877224068</v>
      </c>
    </row>
    <row r="159" spans="1:3" x14ac:dyDescent="0.25">
      <c r="A159" s="1">
        <v>41649</v>
      </c>
      <c r="B159">
        <v>105.47199894548848</v>
      </c>
      <c r="C159">
        <v>-4.3203971881836765</v>
      </c>
    </row>
    <row r="160" spans="1:3" x14ac:dyDescent="0.25">
      <c r="A160" s="1">
        <v>41650</v>
      </c>
      <c r="B160">
        <v>105.59982863159681</v>
      </c>
      <c r="C160">
        <v>0.12782968610832768</v>
      </c>
    </row>
    <row r="161" spans="1:3" x14ac:dyDescent="0.25">
      <c r="A161" s="1">
        <v>41651</v>
      </c>
      <c r="B161">
        <v>104.94964421348674</v>
      </c>
      <c r="C161">
        <v>-0.65018441811007222</v>
      </c>
    </row>
    <row r="162" spans="1:3" x14ac:dyDescent="0.25">
      <c r="A162" s="1">
        <v>41652</v>
      </c>
      <c r="B162">
        <v>110.95102415784181</v>
      </c>
      <c r="C162">
        <v>6.0013799443550795</v>
      </c>
    </row>
    <row r="163" spans="1:3" x14ac:dyDescent="0.25">
      <c r="A163" s="1">
        <v>41653</v>
      </c>
      <c r="B163">
        <v>106.50928635970338</v>
      </c>
      <c r="C163">
        <v>-4.4417377981384334</v>
      </c>
    </row>
    <row r="164" spans="1:3" x14ac:dyDescent="0.25">
      <c r="A164" s="1">
        <v>41654</v>
      </c>
      <c r="B164">
        <v>108.20246643432459</v>
      </c>
      <c r="C164">
        <v>1.6931800746212105</v>
      </c>
    </row>
    <row r="165" spans="1:3" x14ac:dyDescent="0.25">
      <c r="A165" s="1">
        <v>41655</v>
      </c>
      <c r="B165">
        <v>110.82919845712884</v>
      </c>
      <c r="C165">
        <v>2.6267320228042479</v>
      </c>
    </row>
    <row r="166" spans="1:3" x14ac:dyDescent="0.25">
      <c r="A166" s="1">
        <v>41656</v>
      </c>
      <c r="B166">
        <v>107.84238556799291</v>
      </c>
      <c r="C166">
        <v>-2.9868128891359333</v>
      </c>
    </row>
    <row r="167" spans="1:3" x14ac:dyDescent="0.25">
      <c r="A167" s="1">
        <v>41657</v>
      </c>
      <c r="B167">
        <v>106.16268720652376</v>
      </c>
      <c r="C167">
        <v>-1.6796983614691499</v>
      </c>
    </row>
    <row r="168" spans="1:3" x14ac:dyDescent="0.25">
      <c r="A168" s="1">
        <v>41658</v>
      </c>
      <c r="B168">
        <v>108.98904175050804</v>
      </c>
      <c r="C168">
        <v>2.8263545439842801</v>
      </c>
    </row>
    <row r="169" spans="1:3" x14ac:dyDescent="0.25">
      <c r="A169" s="1">
        <v>41659</v>
      </c>
      <c r="B169">
        <v>110.81006231795698</v>
      </c>
      <c r="C169">
        <v>1.8210205674489401</v>
      </c>
    </row>
    <row r="170" spans="1:3" x14ac:dyDescent="0.25">
      <c r="A170" s="1">
        <v>41660</v>
      </c>
      <c r="B170">
        <v>112.2628497995786</v>
      </c>
      <c r="C170">
        <v>1.4527874816216269</v>
      </c>
    </row>
    <row r="171" spans="1:3" x14ac:dyDescent="0.25">
      <c r="A171" s="1">
        <v>41661</v>
      </c>
      <c r="B171">
        <v>112.26216835469899</v>
      </c>
      <c r="C171">
        <v>-6.8144487961774303E-4</v>
      </c>
    </row>
    <row r="172" spans="1:3" x14ac:dyDescent="0.25">
      <c r="A172" s="1">
        <v>41662</v>
      </c>
      <c r="B172">
        <v>111.36040392444421</v>
      </c>
      <c r="C172">
        <v>-0.90176443025477226</v>
      </c>
    </row>
    <row r="173" spans="1:3" x14ac:dyDescent="0.25">
      <c r="A173" s="1">
        <v>41663</v>
      </c>
      <c r="B173">
        <v>113.68430099356571</v>
      </c>
      <c r="C173">
        <v>2.3238970691215002</v>
      </c>
    </row>
    <row r="174" spans="1:3" x14ac:dyDescent="0.25">
      <c r="A174" s="1">
        <v>41664</v>
      </c>
      <c r="B174">
        <v>115.800694296583</v>
      </c>
      <c r="C174">
        <v>2.1163933030172899</v>
      </c>
    </row>
    <row r="175" spans="1:3" x14ac:dyDescent="0.25">
      <c r="A175" s="1">
        <v>41665</v>
      </c>
      <c r="B175">
        <v>113.73020171273639</v>
      </c>
      <c r="C175">
        <v>-2.0704925838466153</v>
      </c>
    </row>
    <row r="176" spans="1:3" x14ac:dyDescent="0.25">
      <c r="A176" s="1">
        <v>41666</v>
      </c>
      <c r="B176">
        <v>111.98365901576183</v>
      </c>
      <c r="C176">
        <v>-1.7465426969745579</v>
      </c>
    </row>
    <row r="177" spans="1:3" x14ac:dyDescent="0.25">
      <c r="A177" s="1">
        <v>41667</v>
      </c>
      <c r="B177">
        <v>116.8526598223781</v>
      </c>
      <c r="C177">
        <v>4.8690008066162704</v>
      </c>
    </row>
    <row r="178" spans="1:3" x14ac:dyDescent="0.25">
      <c r="A178" s="1">
        <v>41668</v>
      </c>
      <c r="B178">
        <v>115.92601150818057</v>
      </c>
      <c r="C178">
        <v>-0.92664831419753568</v>
      </c>
    </row>
    <row r="179" spans="1:3" x14ac:dyDescent="0.25">
      <c r="A179" s="1">
        <v>41669</v>
      </c>
      <c r="B179">
        <v>125.36707951113881</v>
      </c>
      <c r="C179">
        <v>9.4410680029582466</v>
      </c>
    </row>
    <row r="180" spans="1:3" x14ac:dyDescent="0.25">
      <c r="A180" s="1">
        <v>41670</v>
      </c>
      <c r="B180">
        <v>126.09521946982187</v>
      </c>
      <c r="C180">
        <v>0.72813995868305881</v>
      </c>
    </row>
    <row r="181" spans="1:3" x14ac:dyDescent="0.25">
      <c r="A181" s="1">
        <v>41671</v>
      </c>
      <c r="B181">
        <v>108.10371453686088</v>
      </c>
      <c r="C181">
        <v>-17.991504932960993</v>
      </c>
    </row>
    <row r="182" spans="1:3" x14ac:dyDescent="0.25">
      <c r="A182" s="1">
        <v>41672</v>
      </c>
      <c r="B182">
        <v>99.707846256981171</v>
      </c>
      <c r="C182">
        <v>-8.3958682798797071</v>
      </c>
    </row>
    <row r="183" spans="1:3" x14ac:dyDescent="0.25">
      <c r="A183" s="1">
        <v>41673</v>
      </c>
      <c r="B183">
        <v>101.93250086748998</v>
      </c>
      <c r="C183">
        <v>2.2246546105088072</v>
      </c>
    </row>
    <row r="184" spans="1:3" x14ac:dyDescent="0.25">
      <c r="A184" s="1">
        <v>41674</v>
      </c>
      <c r="B184">
        <v>108.38430015964734</v>
      </c>
      <c r="C184">
        <v>6.4517992921573608</v>
      </c>
    </row>
    <row r="185" spans="1:3" x14ac:dyDescent="0.25">
      <c r="A185" s="1">
        <v>41675</v>
      </c>
      <c r="B185">
        <v>115.37034162620877</v>
      </c>
      <c r="C185">
        <v>6.9860414665614314</v>
      </c>
    </row>
    <row r="186" spans="1:3" x14ac:dyDescent="0.25">
      <c r="A186" s="1">
        <v>41676</v>
      </c>
      <c r="B186">
        <v>108.05840534291771</v>
      </c>
      <c r="C186">
        <v>-7.311936283291061</v>
      </c>
    </row>
    <row r="187" spans="1:3" x14ac:dyDescent="0.25">
      <c r="A187" s="1">
        <v>41677</v>
      </c>
      <c r="B187">
        <v>117.30513565377248</v>
      </c>
      <c r="C187">
        <v>9.2467303108547725</v>
      </c>
    </row>
    <row r="188" spans="1:3" x14ac:dyDescent="0.25">
      <c r="A188" s="1">
        <v>41678</v>
      </c>
      <c r="B188">
        <v>111.74610769285965</v>
      </c>
      <c r="C188">
        <v>-5.5590279609128288</v>
      </c>
    </row>
    <row r="189" spans="1:3" x14ac:dyDescent="0.25">
      <c r="A189" s="1">
        <v>41679</v>
      </c>
      <c r="B189">
        <v>112.8316461289436</v>
      </c>
      <c r="C189">
        <v>1.0855384360839508</v>
      </c>
    </row>
    <row r="190" spans="1:3" x14ac:dyDescent="0.25">
      <c r="A190" s="1">
        <v>41680</v>
      </c>
      <c r="B190">
        <v>112.47666506833075</v>
      </c>
      <c r="C190">
        <v>-0.35498106061285739</v>
      </c>
    </row>
    <row r="191" spans="1:3" x14ac:dyDescent="0.25">
      <c r="A191" s="1">
        <v>41681</v>
      </c>
      <c r="B191">
        <v>116.35768989671077</v>
      </c>
      <c r="C191">
        <v>3.8810248283800206</v>
      </c>
    </row>
    <row r="192" spans="1:3" x14ac:dyDescent="0.25">
      <c r="A192" s="1">
        <v>41682</v>
      </c>
      <c r="B192">
        <v>116.94500501842414</v>
      </c>
      <c r="C192">
        <v>0.58731512171337386</v>
      </c>
    </row>
    <row r="193" spans="1:3" x14ac:dyDescent="0.25">
      <c r="A193" s="1">
        <v>41683</v>
      </c>
      <c r="B193">
        <v>117.3612407165628</v>
      </c>
      <c r="C193">
        <v>0.41623569813866368</v>
      </c>
    </row>
    <row r="194" spans="1:3" x14ac:dyDescent="0.25">
      <c r="A194" s="1">
        <v>41684</v>
      </c>
      <c r="B194">
        <v>118.35163105694193</v>
      </c>
      <c r="C194">
        <v>0.99039034037912188</v>
      </c>
    </row>
    <row r="195" spans="1:3" x14ac:dyDescent="0.25">
      <c r="A195" s="1">
        <v>41685</v>
      </c>
      <c r="B195">
        <v>115.14837987280883</v>
      </c>
      <c r="C195">
        <v>-3.2032511841330944</v>
      </c>
    </row>
    <row r="196" spans="1:3" x14ac:dyDescent="0.25">
      <c r="A196" s="1">
        <v>41686</v>
      </c>
      <c r="B196">
        <v>115.62094502126889</v>
      </c>
      <c r="C196">
        <v>0.47256514846006326</v>
      </c>
    </row>
    <row r="197" spans="1:3" x14ac:dyDescent="0.25">
      <c r="A197" s="1">
        <v>41687</v>
      </c>
      <c r="B197">
        <v>111.27897669117201</v>
      </c>
      <c r="C197">
        <v>-4.3419683300968899</v>
      </c>
    </row>
    <row r="198" spans="1:3" x14ac:dyDescent="0.25">
      <c r="A198" s="1">
        <v>41688</v>
      </c>
      <c r="B198">
        <v>116.00539502854011</v>
      </c>
      <c r="C198">
        <v>4.7264183373681021</v>
      </c>
    </row>
    <row r="199" spans="1:3" x14ac:dyDescent="0.25">
      <c r="A199" s="1">
        <v>41689</v>
      </c>
      <c r="B199">
        <v>116.65381345875248</v>
      </c>
      <c r="C199">
        <v>0.64841843021237366</v>
      </c>
    </row>
    <row r="200" spans="1:3" x14ac:dyDescent="0.25">
      <c r="A200" s="1">
        <v>41690</v>
      </c>
      <c r="B200">
        <v>111.1073551585242</v>
      </c>
      <c r="C200">
        <v>-5.5464583002282808</v>
      </c>
    </row>
    <row r="201" spans="1:3" x14ac:dyDescent="0.25">
      <c r="A201" s="1">
        <v>41691</v>
      </c>
      <c r="B201">
        <v>115.38788120876715</v>
      </c>
      <c r="C201">
        <v>4.2805260502429547</v>
      </c>
    </row>
    <row r="202" spans="1:3" x14ac:dyDescent="0.25">
      <c r="A202" s="1">
        <v>41692</v>
      </c>
      <c r="B202">
        <v>116.00827167119094</v>
      </c>
      <c r="C202">
        <v>0.62039046242378504</v>
      </c>
    </row>
    <row r="203" spans="1:3" x14ac:dyDescent="0.25">
      <c r="A203" s="1">
        <v>41693</v>
      </c>
      <c r="B203">
        <v>121.5414568461868</v>
      </c>
      <c r="C203">
        <v>5.5331851749958645</v>
      </c>
    </row>
    <row r="204" spans="1:3" x14ac:dyDescent="0.25">
      <c r="A204" s="1">
        <v>41694</v>
      </c>
      <c r="B204">
        <v>114.27058097847824</v>
      </c>
      <c r="C204">
        <v>-7.2708758677085683</v>
      </c>
    </row>
    <row r="205" spans="1:3" x14ac:dyDescent="0.25">
      <c r="A205" s="1">
        <v>41695</v>
      </c>
      <c r="B205">
        <v>116.09862642482612</v>
      </c>
      <c r="C205">
        <v>1.8280454463478861</v>
      </c>
    </row>
    <row r="206" spans="1:3" x14ac:dyDescent="0.25">
      <c r="A206" s="1">
        <v>41696</v>
      </c>
      <c r="B206">
        <v>116.16763521279991</v>
      </c>
      <c r="C206">
        <v>6.9008787973785957E-2</v>
      </c>
    </row>
    <row r="207" spans="1:3" x14ac:dyDescent="0.25">
      <c r="A207" s="1">
        <v>41697</v>
      </c>
      <c r="B207">
        <v>120.43219599459854</v>
      </c>
      <c r="C207">
        <v>4.264560781798636</v>
      </c>
    </row>
    <row r="208" spans="1:3" x14ac:dyDescent="0.25">
      <c r="A208" s="1">
        <v>41698</v>
      </c>
      <c r="B208">
        <v>119.00174205044844</v>
      </c>
      <c r="C208">
        <v>-1.4304539441501021</v>
      </c>
    </row>
    <row r="209" spans="1:3" x14ac:dyDescent="0.25">
      <c r="A209" s="1">
        <v>41699</v>
      </c>
      <c r="B209">
        <v>117.29626205911532</v>
      </c>
      <c r="C209">
        <v>-1.7054799913331209</v>
      </c>
    </row>
    <row r="210" spans="1:3" x14ac:dyDescent="0.25">
      <c r="A210" s="1">
        <v>41700</v>
      </c>
      <c r="B210">
        <v>114.80730914369917</v>
      </c>
      <c r="C210">
        <v>-2.4889529154161494</v>
      </c>
    </row>
    <row r="211" spans="1:3" x14ac:dyDescent="0.25">
      <c r="A211" s="1">
        <v>41701</v>
      </c>
      <c r="B211">
        <v>115.34013894270134</v>
      </c>
      <c r="C211">
        <v>0.53282979900217242</v>
      </c>
    </row>
    <row r="212" spans="1:3" x14ac:dyDescent="0.25">
      <c r="A212" s="1">
        <v>41702</v>
      </c>
      <c r="B212">
        <v>120.85484607778629</v>
      </c>
      <c r="C212">
        <v>5.5147071350849473</v>
      </c>
    </row>
    <row r="213" spans="1:3" x14ac:dyDescent="0.25">
      <c r="A213" s="1">
        <v>41703</v>
      </c>
      <c r="B213">
        <v>113.41943641719132</v>
      </c>
      <c r="C213">
        <v>-7.4354096605949707</v>
      </c>
    </row>
    <row r="214" spans="1:3" x14ac:dyDescent="0.25">
      <c r="A214" s="1">
        <v>41704</v>
      </c>
      <c r="B214">
        <v>116.24992079157087</v>
      </c>
      <c r="C214">
        <v>2.8304843743795516</v>
      </c>
    </row>
    <row r="215" spans="1:3" x14ac:dyDescent="0.25">
      <c r="A215" s="1">
        <v>41705</v>
      </c>
      <c r="B215">
        <v>118.46672483174899</v>
      </c>
      <c r="C215">
        <v>2.2168040401781184</v>
      </c>
    </row>
    <row r="216" spans="1:3" x14ac:dyDescent="0.25">
      <c r="A216" s="1">
        <v>41706</v>
      </c>
      <c r="B216">
        <v>119.84649967340884</v>
      </c>
      <c r="C216">
        <v>1.3797748416598523</v>
      </c>
    </row>
    <row r="217" spans="1:3" x14ac:dyDescent="0.25">
      <c r="A217" s="1">
        <v>41707</v>
      </c>
      <c r="B217">
        <v>117.38191416748533</v>
      </c>
      <c r="C217">
        <v>-2.4645855059235089</v>
      </c>
    </row>
    <row r="218" spans="1:3" x14ac:dyDescent="0.25">
      <c r="A218" s="1">
        <v>41708</v>
      </c>
      <c r="B218">
        <v>115.98733639907005</v>
      </c>
      <c r="C218">
        <v>-1.3945777684152887</v>
      </c>
    </row>
    <row r="219" spans="1:3" x14ac:dyDescent="0.25">
      <c r="A219" s="1">
        <v>41709</v>
      </c>
      <c r="B219">
        <v>117.71777869111489</v>
      </c>
      <c r="C219">
        <v>1.7304422920448417</v>
      </c>
    </row>
    <row r="220" spans="1:3" x14ac:dyDescent="0.25">
      <c r="A220" s="1">
        <v>41710</v>
      </c>
      <c r="B220">
        <v>118.49174265053026</v>
      </c>
      <c r="C220">
        <v>0.77396395941536866</v>
      </c>
    </row>
    <row r="221" spans="1:3" x14ac:dyDescent="0.25">
      <c r="A221" s="1">
        <v>41711</v>
      </c>
      <c r="B221">
        <v>122.31549918279275</v>
      </c>
      <c r="C221">
        <v>3.8237565322624931</v>
      </c>
    </row>
    <row r="222" spans="1:3" x14ac:dyDescent="0.25">
      <c r="A222" s="1">
        <v>41712</v>
      </c>
      <c r="B222">
        <v>121.9248220996673</v>
      </c>
      <c r="C222">
        <v>-0.39067708312545335</v>
      </c>
    </row>
    <row r="223" spans="1:3" x14ac:dyDescent="0.25">
      <c r="A223" s="1">
        <v>41713</v>
      </c>
      <c r="B223">
        <v>122.29385765391241</v>
      </c>
      <c r="C223">
        <v>0.3690355542451158</v>
      </c>
    </row>
    <row r="224" spans="1:3" x14ac:dyDescent="0.25">
      <c r="A224" s="1">
        <v>41714</v>
      </c>
      <c r="B224">
        <v>119.69889192788219</v>
      </c>
      <c r="C224">
        <v>-2.5949657260302246</v>
      </c>
    </row>
    <row r="225" spans="1:3" x14ac:dyDescent="0.25">
      <c r="A225" s="1">
        <v>41715</v>
      </c>
      <c r="B225">
        <v>119.82548244630938</v>
      </c>
      <c r="C225">
        <v>0.12659051842719293</v>
      </c>
    </row>
    <row r="226" spans="1:3" x14ac:dyDescent="0.25">
      <c r="A226" s="1">
        <v>41716</v>
      </c>
      <c r="B226">
        <v>120.80308684885534</v>
      </c>
      <c r="C226">
        <v>0.97760440254596404</v>
      </c>
    </row>
    <row r="227" spans="1:3" x14ac:dyDescent="0.25">
      <c r="A227" s="1">
        <v>41717</v>
      </c>
      <c r="B227">
        <v>123.12537864745383</v>
      </c>
      <c r="C227">
        <v>2.322291798598485</v>
      </c>
    </row>
    <row r="228" spans="1:3" x14ac:dyDescent="0.25">
      <c r="A228" s="1">
        <v>41718</v>
      </c>
      <c r="B228">
        <v>125.63304479395164</v>
      </c>
      <c r="C228">
        <v>2.5076661464978116</v>
      </c>
    </row>
    <row r="229" spans="1:3" x14ac:dyDescent="0.25">
      <c r="A229" s="1">
        <v>41974</v>
      </c>
      <c r="B229">
        <v>6.8457338103067613</v>
      </c>
      <c r="C229">
        <v>6.8457338103067613</v>
      </c>
    </row>
    <row r="230" spans="1:3" x14ac:dyDescent="0.25">
      <c r="A230" s="1">
        <v>41975</v>
      </c>
      <c r="B230">
        <v>25.152274536533959</v>
      </c>
      <c r="C230">
        <v>18.306540726227198</v>
      </c>
    </row>
    <row r="231" spans="1:3" x14ac:dyDescent="0.25">
      <c r="A231" s="1">
        <v>41976</v>
      </c>
      <c r="B231">
        <v>48.24745200528163</v>
      </c>
      <c r="C231">
        <v>23.095177468747671</v>
      </c>
    </row>
    <row r="232" spans="1:3" x14ac:dyDescent="0.25">
      <c r="A232" s="1">
        <v>41977</v>
      </c>
      <c r="B232">
        <v>57.673045956819927</v>
      </c>
      <c r="C232">
        <v>9.4255939515382963</v>
      </c>
    </row>
    <row r="233" spans="1:3" x14ac:dyDescent="0.25">
      <c r="A233" s="1">
        <v>41978</v>
      </c>
      <c r="B233">
        <v>68.965351946714193</v>
      </c>
      <c r="C233">
        <v>11.292305989894267</v>
      </c>
    </row>
    <row r="234" spans="1:3" x14ac:dyDescent="0.25">
      <c r="A234" s="1">
        <v>41979</v>
      </c>
      <c r="B234">
        <v>72.38045775863543</v>
      </c>
      <c r="C234">
        <v>3.4151058119212365</v>
      </c>
    </row>
    <row r="235" spans="1:3" x14ac:dyDescent="0.25">
      <c r="A235" s="1">
        <v>41980</v>
      </c>
      <c r="B235">
        <v>82.121202985878668</v>
      </c>
      <c r="C235">
        <v>9.740745227243238</v>
      </c>
    </row>
    <row r="236" spans="1:3" x14ac:dyDescent="0.25">
      <c r="A236" s="1">
        <v>41981</v>
      </c>
      <c r="B236">
        <v>83.035892446612579</v>
      </c>
      <c r="C236">
        <v>0.91468946073391066</v>
      </c>
    </row>
    <row r="237" spans="1:3" x14ac:dyDescent="0.25">
      <c r="A237" s="1">
        <v>41982</v>
      </c>
      <c r="B237">
        <v>68.9060959846217</v>
      </c>
      <c r="C237">
        <v>-14.129796461990878</v>
      </c>
    </row>
    <row r="238" spans="1:3" x14ac:dyDescent="0.25">
      <c r="A238" s="1">
        <v>41983</v>
      </c>
      <c r="B238">
        <v>78.693638754574181</v>
      </c>
      <c r="C238">
        <v>9.7875427699524806</v>
      </c>
    </row>
    <row r="239" spans="1:3" x14ac:dyDescent="0.25">
      <c r="A239" s="1">
        <v>41984</v>
      </c>
      <c r="B239">
        <v>76.478160789749168</v>
      </c>
      <c r="C239">
        <v>-2.2154779648250127</v>
      </c>
    </row>
    <row r="240" spans="1:3" x14ac:dyDescent="0.25">
      <c r="A240" s="1">
        <v>41985</v>
      </c>
      <c r="B240">
        <v>80.466578195274835</v>
      </c>
      <c r="C240">
        <v>3.9884174055256665</v>
      </c>
    </row>
    <row r="241" spans="1:3" x14ac:dyDescent="0.25">
      <c r="A241" s="1">
        <v>41986</v>
      </c>
      <c r="B241">
        <v>83.80420138421988</v>
      </c>
      <c r="C241">
        <v>3.3376231889450452</v>
      </c>
    </row>
    <row r="242" spans="1:3" x14ac:dyDescent="0.25">
      <c r="A242" s="1">
        <v>41987</v>
      </c>
      <c r="B242">
        <v>86.003329616861521</v>
      </c>
      <c r="C242">
        <v>2.199128232641641</v>
      </c>
    </row>
    <row r="243" spans="1:3" x14ac:dyDescent="0.25">
      <c r="A243" s="1">
        <v>41988</v>
      </c>
      <c r="B243">
        <v>98.808712885286866</v>
      </c>
      <c r="C243">
        <v>12.805383268425345</v>
      </c>
    </row>
    <row r="244" spans="1:3" x14ac:dyDescent="0.25">
      <c r="A244" s="1">
        <v>41989</v>
      </c>
      <c r="B244">
        <v>94.121766087356548</v>
      </c>
      <c r="C244">
        <v>-4.6869467979303181</v>
      </c>
    </row>
    <row r="245" spans="1:3" x14ac:dyDescent="0.25">
      <c r="A245" s="1">
        <v>41990</v>
      </c>
      <c r="B245">
        <v>84.725432961263067</v>
      </c>
      <c r="C245">
        <v>-9.3963331260934808</v>
      </c>
    </row>
    <row r="246" spans="1:3" x14ac:dyDescent="0.25">
      <c r="A246" s="1">
        <v>41991</v>
      </c>
      <c r="B246">
        <v>90.166463457938278</v>
      </c>
      <c r="C246">
        <v>5.4410304966752108</v>
      </c>
    </row>
    <row r="247" spans="1:3" x14ac:dyDescent="0.25">
      <c r="A247" s="1">
        <v>41992</v>
      </c>
      <c r="B247">
        <v>93.550553271149155</v>
      </c>
      <c r="C247">
        <v>3.3840898132108777</v>
      </c>
    </row>
    <row r="248" spans="1:3" x14ac:dyDescent="0.25">
      <c r="A248" s="1">
        <v>41993</v>
      </c>
      <c r="B248">
        <v>93.110675104973495</v>
      </c>
      <c r="C248">
        <v>-0.43987816617566011</v>
      </c>
    </row>
    <row r="249" spans="1:3" x14ac:dyDescent="0.25">
      <c r="A249" s="1">
        <v>41994</v>
      </c>
      <c r="B249">
        <v>93.374318550469198</v>
      </c>
      <c r="C249">
        <v>0.26364344549570262</v>
      </c>
    </row>
    <row r="250" spans="1:3" x14ac:dyDescent="0.25">
      <c r="A250" s="1">
        <v>41995</v>
      </c>
      <c r="B250">
        <v>90.178385502478534</v>
      </c>
      <c r="C250">
        <v>-3.195933047990664</v>
      </c>
    </row>
    <row r="251" spans="1:3" x14ac:dyDescent="0.25">
      <c r="A251" s="1">
        <v>41996</v>
      </c>
      <c r="B251">
        <v>96.245069956992253</v>
      </c>
      <c r="C251">
        <v>6.0666844545137195</v>
      </c>
    </row>
    <row r="252" spans="1:3" x14ac:dyDescent="0.25">
      <c r="A252" s="1">
        <v>41997</v>
      </c>
      <c r="B252">
        <v>97.046524011381337</v>
      </c>
      <c r="C252">
        <v>0.80145405438908313</v>
      </c>
    </row>
    <row r="253" spans="1:3" x14ac:dyDescent="0.25">
      <c r="A253" s="1">
        <v>41998</v>
      </c>
      <c r="B253">
        <v>95.022289461359605</v>
      </c>
      <c r="C253">
        <v>-2.0242345500217311</v>
      </c>
    </row>
    <row r="254" spans="1:3" x14ac:dyDescent="0.25">
      <c r="A254" s="1">
        <v>41999</v>
      </c>
      <c r="B254">
        <v>95.359571846037696</v>
      </c>
      <c r="C254">
        <v>0.33728238467809035</v>
      </c>
    </row>
    <row r="255" spans="1:3" x14ac:dyDescent="0.25">
      <c r="A255" s="1">
        <v>42000</v>
      </c>
      <c r="B255">
        <v>92.840822063354892</v>
      </c>
      <c r="C255">
        <v>-2.5187497826828036</v>
      </c>
    </row>
    <row r="256" spans="1:3" x14ac:dyDescent="0.25">
      <c r="A256" s="1">
        <v>42008</v>
      </c>
      <c r="B256">
        <v>86.20981901250866</v>
      </c>
      <c r="C256">
        <v>2.6529928382818042</v>
      </c>
    </row>
    <row r="257" spans="1:3" x14ac:dyDescent="0.25">
      <c r="A257" s="1">
        <v>42009</v>
      </c>
      <c r="B257">
        <v>89.760851668572428</v>
      </c>
      <c r="C257">
        <v>3.5510326560637679</v>
      </c>
    </row>
    <row r="258" spans="1:3" x14ac:dyDescent="0.25">
      <c r="A258" s="1">
        <v>42010</v>
      </c>
      <c r="B258">
        <v>98.238952898936276</v>
      </c>
      <c r="C258">
        <v>8.4781012303638477</v>
      </c>
    </row>
    <row r="259" spans="1:3" x14ac:dyDescent="0.25">
      <c r="A259" s="1">
        <v>42011</v>
      </c>
      <c r="B259">
        <v>102.34543464903524</v>
      </c>
      <c r="C259">
        <v>4.1064817500989648</v>
      </c>
    </row>
    <row r="260" spans="1:3" x14ac:dyDescent="0.25">
      <c r="A260" s="1">
        <v>42012</v>
      </c>
      <c r="B260">
        <v>101.41509746462137</v>
      </c>
      <c r="C260">
        <v>-0.93033718441387236</v>
      </c>
    </row>
    <row r="261" spans="1:3" x14ac:dyDescent="0.25">
      <c r="A261" s="1">
        <v>42013</v>
      </c>
      <c r="B261">
        <v>106.78563986755648</v>
      </c>
      <c r="C261">
        <v>5.370542402935115</v>
      </c>
    </row>
    <row r="262" spans="1:3" x14ac:dyDescent="0.25">
      <c r="A262" s="1">
        <v>42014</v>
      </c>
      <c r="B262">
        <v>102.95154105561409</v>
      </c>
      <c r="C262">
        <v>-3.8340988119423969</v>
      </c>
    </row>
    <row r="263" spans="1:3" x14ac:dyDescent="0.25">
      <c r="A263" s="1">
        <v>42015</v>
      </c>
      <c r="B263">
        <v>107.0195624121713</v>
      </c>
      <c r="C263">
        <v>4.0680213565572103</v>
      </c>
    </row>
    <row r="264" spans="1:3" x14ac:dyDescent="0.25">
      <c r="A264" s="1">
        <v>42016</v>
      </c>
      <c r="B264">
        <v>100.8776929744237</v>
      </c>
      <c r="C264">
        <v>-6.1418694377476015</v>
      </c>
    </row>
    <row r="265" spans="1:3" x14ac:dyDescent="0.25">
      <c r="A265" s="1">
        <v>42017</v>
      </c>
      <c r="B265">
        <v>97.362900003488576</v>
      </c>
      <c r="C265">
        <v>-3.5147929709351189</v>
      </c>
    </row>
    <row r="266" spans="1:3" x14ac:dyDescent="0.25">
      <c r="A266" s="1">
        <v>42018</v>
      </c>
      <c r="B266">
        <v>95.384214469590972</v>
      </c>
      <c r="C266">
        <v>-1.9786855338976039</v>
      </c>
    </row>
    <row r="267" spans="1:3" x14ac:dyDescent="0.25">
      <c r="A267" s="1">
        <v>42019</v>
      </c>
      <c r="B267">
        <v>99.895968242265823</v>
      </c>
      <c r="C267">
        <v>4.5117537726748509</v>
      </c>
    </row>
    <row r="268" spans="1:3" x14ac:dyDescent="0.25">
      <c r="A268" s="1">
        <v>42020</v>
      </c>
      <c r="B268">
        <v>104.01112668472574</v>
      </c>
      <c r="C268">
        <v>4.115158442459915</v>
      </c>
    </row>
    <row r="269" spans="1:3" x14ac:dyDescent="0.25">
      <c r="A269" s="1">
        <v>42021</v>
      </c>
      <c r="B269">
        <v>104.46562073239981</v>
      </c>
      <c r="C269">
        <v>0.45449404767407486</v>
      </c>
    </row>
    <row r="270" spans="1:3" x14ac:dyDescent="0.25">
      <c r="A270" s="1">
        <v>42022</v>
      </c>
      <c r="B270">
        <v>107.80885178083793</v>
      </c>
      <c r="C270">
        <v>3.3432310484381134</v>
      </c>
    </row>
    <row r="271" spans="1:3" x14ac:dyDescent="0.25">
      <c r="A271" s="1">
        <v>42023</v>
      </c>
      <c r="B271">
        <v>108.70711826877798</v>
      </c>
      <c r="C271">
        <v>0.89826648794004882</v>
      </c>
    </row>
    <row r="272" spans="1:3" x14ac:dyDescent="0.25">
      <c r="A272" s="1">
        <v>42024</v>
      </c>
      <c r="B272">
        <v>106.16970037482866</v>
      </c>
      <c r="C272">
        <v>-2.5374178939493106</v>
      </c>
    </row>
    <row r="273" spans="1:3" x14ac:dyDescent="0.25">
      <c r="A273" s="1">
        <v>42025</v>
      </c>
      <c r="B273">
        <v>106.9410860454159</v>
      </c>
      <c r="C273">
        <v>0.77138567058723595</v>
      </c>
    </row>
    <row r="274" spans="1:3" x14ac:dyDescent="0.25">
      <c r="A274" s="1">
        <v>42026</v>
      </c>
      <c r="B274">
        <v>107.56161461930363</v>
      </c>
      <c r="C274">
        <v>0.62052857388772509</v>
      </c>
    </row>
    <row r="275" spans="1:3" x14ac:dyDescent="0.25">
      <c r="A275" s="1">
        <v>42027</v>
      </c>
      <c r="B275">
        <v>104.75359143845657</v>
      </c>
      <c r="C275">
        <v>-2.8080231808470586</v>
      </c>
    </row>
    <row r="276" spans="1:3" x14ac:dyDescent="0.25">
      <c r="A276" s="1">
        <v>42028</v>
      </c>
      <c r="B276">
        <v>107.89903595266975</v>
      </c>
      <c r="C276">
        <v>3.1454445142131817</v>
      </c>
    </row>
    <row r="277" spans="1:3" x14ac:dyDescent="0.25">
      <c r="A277" s="1">
        <v>42029</v>
      </c>
      <c r="B277">
        <v>109.63804598402787</v>
      </c>
      <c r="C277">
        <v>1.73901003135812</v>
      </c>
    </row>
    <row r="278" spans="1:3" x14ac:dyDescent="0.25">
      <c r="A278" s="1">
        <v>42030</v>
      </c>
      <c r="B278">
        <v>107.74936436679873</v>
      </c>
      <c r="C278">
        <v>-1.888681617229139</v>
      </c>
    </row>
    <row r="279" spans="1:3" x14ac:dyDescent="0.25">
      <c r="A279" s="1">
        <v>42031</v>
      </c>
      <c r="B279">
        <v>108.20127354400998</v>
      </c>
      <c r="C279">
        <v>0.4519091772112489</v>
      </c>
    </row>
    <row r="280" spans="1:3" x14ac:dyDescent="0.25">
      <c r="A280" s="1">
        <v>42032</v>
      </c>
      <c r="B280">
        <v>108.02713919780864</v>
      </c>
      <c r="C280">
        <v>-0.17413434620134183</v>
      </c>
    </row>
    <row r="281" spans="1:3" x14ac:dyDescent="0.25">
      <c r="A281" s="1">
        <v>42033</v>
      </c>
      <c r="B281">
        <v>108.77128144030725</v>
      </c>
      <c r="C281">
        <v>0.74414224249861149</v>
      </c>
    </row>
    <row r="282" spans="1:3" x14ac:dyDescent="0.25">
      <c r="A282" s="1">
        <v>42034</v>
      </c>
      <c r="B282">
        <v>108.7270178105521</v>
      </c>
      <c r="C282">
        <v>-4.4263629755150191E-2</v>
      </c>
    </row>
    <row r="283" spans="1:3" x14ac:dyDescent="0.25">
      <c r="A283" s="1">
        <v>42035</v>
      </c>
      <c r="B283">
        <v>109.06173211194788</v>
      </c>
      <c r="C283">
        <v>0.33471430139577762</v>
      </c>
    </row>
    <row r="284" spans="1:3" x14ac:dyDescent="0.25">
      <c r="A284" s="1">
        <v>42036</v>
      </c>
      <c r="B284">
        <v>113.25774133143918</v>
      </c>
      <c r="C284">
        <v>4.1960092194913017</v>
      </c>
    </row>
    <row r="285" spans="1:3" x14ac:dyDescent="0.25">
      <c r="A285" s="1">
        <v>42037</v>
      </c>
      <c r="B285">
        <v>110.36031487565121</v>
      </c>
      <c r="C285">
        <v>-2.897426455787965</v>
      </c>
    </row>
    <row r="286" spans="1:3" x14ac:dyDescent="0.25">
      <c r="A286" s="1">
        <v>42038</v>
      </c>
      <c r="B286">
        <v>110.20665117114969</v>
      </c>
      <c r="C286">
        <v>-0.15366370450152544</v>
      </c>
    </row>
    <row r="287" spans="1:3" x14ac:dyDescent="0.25">
      <c r="A287" s="1">
        <v>42039</v>
      </c>
      <c r="B287">
        <v>108.55809396508175</v>
      </c>
      <c r="C287">
        <v>-1.6485572060679345</v>
      </c>
    </row>
    <row r="288" spans="1:3" x14ac:dyDescent="0.25">
      <c r="A288" s="1">
        <v>42040</v>
      </c>
      <c r="B288">
        <v>108.96151811165919</v>
      </c>
      <c r="C288">
        <v>0.40342414657743575</v>
      </c>
    </row>
    <row r="289" spans="1:3" x14ac:dyDescent="0.25">
      <c r="A289" s="1">
        <v>42041</v>
      </c>
      <c r="B289">
        <v>111.5908243194062</v>
      </c>
      <c r="C289">
        <v>2.6293062077470069</v>
      </c>
    </row>
    <row r="290" spans="1:3" x14ac:dyDescent="0.25">
      <c r="A290" s="1">
        <v>42042</v>
      </c>
      <c r="B290">
        <v>111.15137041169304</v>
      </c>
      <c r="C290">
        <v>-0.43945390771315829</v>
      </c>
    </row>
    <row r="291" spans="1:3" x14ac:dyDescent="0.25">
      <c r="A291" s="1">
        <v>42043</v>
      </c>
      <c r="B291">
        <v>109.29050258869273</v>
      </c>
      <c r="C291">
        <v>-1.8608678230003051</v>
      </c>
    </row>
    <row r="292" spans="1:3" x14ac:dyDescent="0.25">
      <c r="A292" s="1">
        <v>42044</v>
      </c>
      <c r="B292">
        <v>109.20198017992369</v>
      </c>
      <c r="C292">
        <v>-8.8522408769037497E-2</v>
      </c>
    </row>
    <row r="293" spans="1:3" x14ac:dyDescent="0.25">
      <c r="A293" s="1">
        <v>42045</v>
      </c>
      <c r="B293">
        <v>113.15127378592945</v>
      </c>
      <c r="C293">
        <v>3.9492936060057531</v>
      </c>
    </row>
    <row r="294" spans="1:3" x14ac:dyDescent="0.25">
      <c r="A294" s="1">
        <v>42046</v>
      </c>
      <c r="B294">
        <v>125.59519144873403</v>
      </c>
      <c r="C294">
        <v>12.44391766280458</v>
      </c>
    </row>
    <row r="295" spans="1:3" x14ac:dyDescent="0.25">
      <c r="A295" s="1">
        <v>42047</v>
      </c>
      <c r="B295">
        <v>111.06851253321074</v>
      </c>
      <c r="C295">
        <v>-14.526678915523291</v>
      </c>
    </row>
    <row r="296" spans="1:3" x14ac:dyDescent="0.25">
      <c r="A296" s="1">
        <v>42048</v>
      </c>
      <c r="B296">
        <v>127.60394477337769</v>
      </c>
      <c r="C296">
        <v>16.535432240166955</v>
      </c>
    </row>
    <row r="297" spans="1:3" x14ac:dyDescent="0.25">
      <c r="A297" s="1">
        <v>42049</v>
      </c>
      <c r="B297">
        <v>115.61480967395515</v>
      </c>
      <c r="C297">
        <v>-11.989135099422541</v>
      </c>
    </row>
    <row r="298" spans="1:3" x14ac:dyDescent="0.25">
      <c r="A298" s="1">
        <v>42050</v>
      </c>
      <c r="B298">
        <v>113.31572246697887</v>
      </c>
      <c r="C298">
        <v>-2.2990872069762815</v>
      </c>
    </row>
    <row r="299" spans="1:3" x14ac:dyDescent="0.25">
      <c r="A299" s="1">
        <v>42051</v>
      </c>
      <c r="B299">
        <v>112.11643261206545</v>
      </c>
      <c r="C299">
        <v>-1.1992898549134168</v>
      </c>
    </row>
    <row r="300" spans="1:3" x14ac:dyDescent="0.25">
      <c r="A300" s="1">
        <v>42052</v>
      </c>
      <c r="B300">
        <v>118.12054642253625</v>
      </c>
      <c r="C300">
        <v>6.0041138104707983</v>
      </c>
    </row>
    <row r="301" spans="1:3" x14ac:dyDescent="0.25">
      <c r="A301" s="1">
        <v>42053</v>
      </c>
      <c r="B301">
        <v>123.74561781474354</v>
      </c>
      <c r="C301">
        <v>5.625071392207289</v>
      </c>
    </row>
    <row r="302" spans="1:3" x14ac:dyDescent="0.25">
      <c r="A302" s="1">
        <v>42054</v>
      </c>
      <c r="B302">
        <v>113.85568988782251</v>
      </c>
      <c r="C302">
        <v>-9.8899279269210325</v>
      </c>
    </row>
    <row r="303" spans="1:3" x14ac:dyDescent="0.25">
      <c r="A303" s="1">
        <v>42055</v>
      </c>
      <c r="B303">
        <v>111.09967667715847</v>
      </c>
      <c r="C303">
        <v>-2.7560132106640367</v>
      </c>
    </row>
    <row r="304" spans="1:3" x14ac:dyDescent="0.25">
      <c r="A304" s="1">
        <v>42056</v>
      </c>
      <c r="B304">
        <v>106.58976648870608</v>
      </c>
      <c r="C304">
        <v>-4.5099101884523947</v>
      </c>
    </row>
    <row r="305" spans="1:3" x14ac:dyDescent="0.25">
      <c r="A305" s="1">
        <v>42057</v>
      </c>
      <c r="B305">
        <v>113.44082128285173</v>
      </c>
      <c r="C305">
        <v>6.8510547941456537</v>
      </c>
    </row>
    <row r="306" spans="1:3" x14ac:dyDescent="0.25">
      <c r="A306" s="1">
        <v>42058</v>
      </c>
      <c r="B306">
        <v>111.42933443168631</v>
      </c>
      <c r="C306">
        <v>-2.0114868511654151</v>
      </c>
    </row>
    <row r="307" spans="1:3" x14ac:dyDescent="0.25">
      <c r="A307" s="1">
        <v>42059</v>
      </c>
      <c r="B307">
        <v>113.21752308167741</v>
      </c>
      <c r="C307">
        <v>1.7881886499910991</v>
      </c>
    </row>
    <row r="308" spans="1:3" x14ac:dyDescent="0.25">
      <c r="A308" s="1">
        <v>42060</v>
      </c>
      <c r="B308">
        <v>109.74826662204919</v>
      </c>
      <c r="C308">
        <v>-3.4692564596282267</v>
      </c>
    </row>
    <row r="309" spans="1:3" x14ac:dyDescent="0.25">
      <c r="A309" s="1">
        <v>42061</v>
      </c>
      <c r="B309">
        <v>110.99169087118116</v>
      </c>
      <c r="C309">
        <v>1.2434242491319765</v>
      </c>
    </row>
    <row r="310" spans="1:3" x14ac:dyDescent="0.25">
      <c r="A310" s="1">
        <v>42062</v>
      </c>
      <c r="B310">
        <v>113.70002424093755</v>
      </c>
      <c r="C310">
        <v>2.7083333697563887</v>
      </c>
    </row>
    <row r="311" spans="1:3" x14ac:dyDescent="0.25">
      <c r="A311" s="1">
        <v>42063</v>
      </c>
      <c r="B311">
        <v>111.27452498356443</v>
      </c>
      <c r="C311">
        <v>-2.4254992573731187</v>
      </c>
    </row>
    <row r="312" spans="1:3" x14ac:dyDescent="0.25">
      <c r="A312" s="1">
        <v>42064</v>
      </c>
      <c r="B312">
        <v>116.74697681857083</v>
      </c>
      <c r="C312">
        <v>5.472451835006396</v>
      </c>
    </row>
    <row r="313" spans="1:3" x14ac:dyDescent="0.25">
      <c r="A313" s="1">
        <v>42065</v>
      </c>
      <c r="B313">
        <v>119.14316230808772</v>
      </c>
      <c r="C313">
        <v>2.3961854895168955</v>
      </c>
    </row>
    <row r="314" spans="1:3" x14ac:dyDescent="0.25">
      <c r="A314" s="1">
        <v>42066</v>
      </c>
      <c r="B314">
        <v>123.78678955799836</v>
      </c>
      <c r="C314">
        <v>4.6436272499106366</v>
      </c>
    </row>
    <row r="315" spans="1:3" x14ac:dyDescent="0.25">
      <c r="A315" s="1">
        <v>42067</v>
      </c>
      <c r="B315">
        <v>107.3493800359939</v>
      </c>
      <c r="C315">
        <v>-16.437409522004458</v>
      </c>
    </row>
    <row r="316" spans="1:3" x14ac:dyDescent="0.25">
      <c r="A316" s="1">
        <v>42068</v>
      </c>
      <c r="B316">
        <v>112.44451490408198</v>
      </c>
      <c r="C316">
        <v>5.0951348680880812</v>
      </c>
    </row>
    <row r="317" spans="1:3" x14ac:dyDescent="0.25">
      <c r="A317" s="1">
        <v>42069</v>
      </c>
      <c r="B317">
        <v>113.77605660533114</v>
      </c>
      <c r="C317">
        <v>1.3315417012491508</v>
      </c>
    </row>
    <row r="318" spans="1:3" x14ac:dyDescent="0.25">
      <c r="A318" s="1">
        <v>42070</v>
      </c>
      <c r="B318">
        <v>113.47742115129168</v>
      </c>
      <c r="C318">
        <v>-0.29863545403945579</v>
      </c>
    </row>
    <row r="319" spans="1:3" x14ac:dyDescent="0.25">
      <c r="A319" s="1">
        <v>42071</v>
      </c>
      <c r="B319">
        <v>116.25001433223056</v>
      </c>
      <c r="C319">
        <v>2.772593180938884</v>
      </c>
    </row>
    <row r="320" spans="1:3" x14ac:dyDescent="0.25">
      <c r="A320" s="1">
        <v>42072</v>
      </c>
      <c r="B320">
        <v>113.21028985745124</v>
      </c>
      <c r="C320">
        <v>-3.0397244747793195</v>
      </c>
    </row>
    <row r="321" spans="1:3" x14ac:dyDescent="0.25">
      <c r="A321" s="1">
        <v>42073</v>
      </c>
      <c r="B321">
        <v>116.65028036010659</v>
      </c>
      <c r="C321">
        <v>3.4399905026553483</v>
      </c>
    </row>
    <row r="322" spans="1:3" x14ac:dyDescent="0.25">
      <c r="A322" s="1">
        <v>42074</v>
      </c>
      <c r="B322">
        <v>117.66762488044424</v>
      </c>
      <c r="C322">
        <v>1.0173445203376446</v>
      </c>
    </row>
    <row r="323" spans="1:3" x14ac:dyDescent="0.25">
      <c r="A323" s="1">
        <v>42075</v>
      </c>
      <c r="B323">
        <v>110.95790948057765</v>
      </c>
      <c r="C323">
        <v>-6.7097153998665817</v>
      </c>
    </row>
    <row r="324" spans="1:3" x14ac:dyDescent="0.25">
      <c r="A324" s="1">
        <v>42076</v>
      </c>
      <c r="B324">
        <v>116.22556203805551</v>
      </c>
      <c r="C324">
        <v>5.2676525574778594</v>
      </c>
    </row>
    <row r="325" spans="1:3" x14ac:dyDescent="0.25">
      <c r="A325" s="1">
        <v>42077</v>
      </c>
      <c r="B325">
        <v>116.04971766628323</v>
      </c>
      <c r="C325">
        <v>-0.17584437177228551</v>
      </c>
    </row>
    <row r="326" spans="1:3" x14ac:dyDescent="0.25">
      <c r="A326" s="1">
        <v>42078</v>
      </c>
      <c r="B326">
        <v>115.61284739606171</v>
      </c>
      <c r="C326">
        <v>-0.43687027022151881</v>
      </c>
    </row>
    <row r="327" spans="1:3" x14ac:dyDescent="0.25">
      <c r="A327" s="1">
        <v>42079</v>
      </c>
      <c r="B327">
        <v>121.94094638510776</v>
      </c>
      <c r="C327">
        <v>6.3280989890460546</v>
      </c>
    </row>
    <row r="328" spans="1:3" x14ac:dyDescent="0.25">
      <c r="A328" s="1">
        <v>42080</v>
      </c>
      <c r="B328">
        <v>112.34051358320727</v>
      </c>
      <c r="C328">
        <v>-9.6004328019004959</v>
      </c>
    </row>
    <row r="329" spans="1:3" x14ac:dyDescent="0.25">
      <c r="A329" s="1">
        <v>42081</v>
      </c>
      <c r="B329">
        <v>114.86960895913718</v>
      </c>
      <c r="C329">
        <v>2.5290953759299128</v>
      </c>
    </row>
    <row r="330" spans="1:3" x14ac:dyDescent="0.25">
      <c r="A330" s="1">
        <v>42082</v>
      </c>
      <c r="B330">
        <v>121.80850421302189</v>
      </c>
      <c r="C330">
        <v>6.9388952538847093</v>
      </c>
    </row>
    <row r="331" spans="1:3" x14ac:dyDescent="0.25">
      <c r="A331" s="1">
        <v>42083</v>
      </c>
      <c r="B331">
        <v>117.20810916452967</v>
      </c>
      <c r="C331">
        <v>-4.6003950484922171</v>
      </c>
    </row>
    <row r="332" spans="1:3" x14ac:dyDescent="0.25">
      <c r="A332" s="1">
        <v>42333</v>
      </c>
      <c r="B332">
        <v>3.6741462878295055</v>
      </c>
      <c r="C332">
        <v>3.6741462878295055</v>
      </c>
    </row>
    <row r="333" spans="1:3" x14ac:dyDescent="0.25">
      <c r="A333" s="1">
        <v>42334</v>
      </c>
      <c r="B333">
        <v>43.244591193516356</v>
      </c>
      <c r="C333">
        <v>39.570444905686848</v>
      </c>
    </row>
    <row r="334" spans="1:3" x14ac:dyDescent="0.25">
      <c r="A334" s="1">
        <v>42335</v>
      </c>
      <c r="B334">
        <v>62.063643780467807</v>
      </c>
      <c r="C334">
        <v>18.81905258695145</v>
      </c>
    </row>
    <row r="335" spans="1:3" x14ac:dyDescent="0.25">
      <c r="A335" s="1">
        <v>42336</v>
      </c>
      <c r="B335">
        <v>35.335913214489636</v>
      </c>
      <c r="C335">
        <v>-26.72773056597817</v>
      </c>
    </row>
    <row r="336" spans="1:3" x14ac:dyDescent="0.25">
      <c r="A336" s="1">
        <v>42337</v>
      </c>
      <c r="B336">
        <v>28.565084171370025</v>
      </c>
      <c r="C336">
        <v>-6.7708290431196119</v>
      </c>
    </row>
    <row r="337" spans="1:3" x14ac:dyDescent="0.25">
      <c r="A337" s="1">
        <v>42338</v>
      </c>
      <c r="B337">
        <v>44.465273478349282</v>
      </c>
      <c r="C337">
        <v>15.900189306979257</v>
      </c>
    </row>
    <row r="338" spans="1:3" x14ac:dyDescent="0.25">
      <c r="A338" s="1">
        <v>42339</v>
      </c>
      <c r="B338">
        <v>30.707545066622306</v>
      </c>
      <c r="C338">
        <v>-13.757728411726976</v>
      </c>
    </row>
    <row r="339" spans="1:3" x14ac:dyDescent="0.25">
      <c r="A339" s="1">
        <v>42340</v>
      </c>
      <c r="B339">
        <v>38.481440515193476</v>
      </c>
      <c r="C339">
        <v>7.7738954485711709</v>
      </c>
    </row>
    <row r="340" spans="1:3" x14ac:dyDescent="0.25">
      <c r="A340" s="1">
        <v>42341</v>
      </c>
      <c r="B340">
        <v>45.997885121551271</v>
      </c>
      <c r="C340">
        <v>7.5164446063577941</v>
      </c>
    </row>
    <row r="341" spans="1:3" x14ac:dyDescent="0.25">
      <c r="A341" s="1">
        <v>42342</v>
      </c>
      <c r="B341">
        <v>54.528716531895554</v>
      </c>
      <c r="C341">
        <v>8.5308314103442839</v>
      </c>
    </row>
    <row r="342" spans="1:3" x14ac:dyDescent="0.25">
      <c r="A342" s="1">
        <v>42343</v>
      </c>
      <c r="B342">
        <v>64.144816080474556</v>
      </c>
      <c r="C342">
        <v>9.6160995485790011</v>
      </c>
    </row>
    <row r="343" spans="1:3" x14ac:dyDescent="0.25">
      <c r="A343" s="1">
        <v>42344</v>
      </c>
      <c r="B343">
        <v>59.887812942759552</v>
      </c>
      <c r="C343">
        <v>-4.257003137715003</v>
      </c>
    </row>
    <row r="344" spans="1:3" x14ac:dyDescent="0.25">
      <c r="A344" s="1">
        <v>42345</v>
      </c>
      <c r="B344">
        <v>69.583119665168397</v>
      </c>
      <c r="C344">
        <v>9.6953067224088443</v>
      </c>
    </row>
    <row r="345" spans="1:3" x14ac:dyDescent="0.25">
      <c r="A345" s="1">
        <v>42346</v>
      </c>
      <c r="B345">
        <v>73.396676831285106</v>
      </c>
      <c r="C345">
        <v>3.8135571661167091</v>
      </c>
    </row>
    <row r="346" spans="1:3" x14ac:dyDescent="0.25">
      <c r="A346" s="1">
        <v>42347</v>
      </c>
      <c r="B346">
        <v>72.617758699547622</v>
      </c>
      <c r="C346">
        <v>-0.77891813173748403</v>
      </c>
    </row>
    <row r="347" spans="1:3" x14ac:dyDescent="0.25">
      <c r="A347" s="1">
        <v>42348</v>
      </c>
      <c r="B347">
        <v>73.050604704819406</v>
      </c>
      <c r="C347">
        <v>0.43284600527178441</v>
      </c>
    </row>
    <row r="348" spans="1:3" x14ac:dyDescent="0.25">
      <c r="A348" s="1">
        <v>42349</v>
      </c>
      <c r="B348">
        <v>79.593912811781408</v>
      </c>
      <c r="C348">
        <v>6.5433081069620016</v>
      </c>
    </row>
    <row r="349" spans="1:3" x14ac:dyDescent="0.25">
      <c r="A349" s="1">
        <v>42350</v>
      </c>
      <c r="B349">
        <v>77.645852800051486</v>
      </c>
      <c r="C349">
        <v>-1.9480600117299218</v>
      </c>
    </row>
    <row r="350" spans="1:3" x14ac:dyDescent="0.25">
      <c r="A350" s="1">
        <v>42351</v>
      </c>
      <c r="B350">
        <v>84.099319495212981</v>
      </c>
      <c r="C350">
        <v>6.4534666951614952</v>
      </c>
    </row>
    <row r="351" spans="1:3" x14ac:dyDescent="0.25">
      <c r="A351" s="1">
        <v>42352</v>
      </c>
      <c r="B351">
        <v>90.211831380134583</v>
      </c>
      <c r="C351">
        <v>6.1125118849216022</v>
      </c>
    </row>
    <row r="352" spans="1:3" x14ac:dyDescent="0.25">
      <c r="A352" s="1">
        <v>42353</v>
      </c>
      <c r="B352">
        <v>85.418122697197006</v>
      </c>
      <c r="C352">
        <v>-4.7937086829375772</v>
      </c>
    </row>
    <row r="353" spans="1:3" x14ac:dyDescent="0.25">
      <c r="A353" s="1">
        <v>42354</v>
      </c>
      <c r="B353">
        <v>80.110675354845057</v>
      </c>
      <c r="C353">
        <v>-5.3074473423519493</v>
      </c>
    </row>
    <row r="354" spans="1:3" x14ac:dyDescent="0.25">
      <c r="A354" s="1">
        <v>42355</v>
      </c>
      <c r="B354">
        <v>80.282677762537105</v>
      </c>
      <c r="C354">
        <v>0.17200240769204811</v>
      </c>
    </row>
    <row r="355" spans="1:3" x14ac:dyDescent="0.25">
      <c r="A355" s="1">
        <v>42356</v>
      </c>
      <c r="B355">
        <v>88.677215521482054</v>
      </c>
      <c r="C355">
        <v>8.3945377589449492</v>
      </c>
    </row>
    <row r="356" spans="1:3" x14ac:dyDescent="0.25">
      <c r="A356" s="1">
        <v>42357</v>
      </c>
      <c r="B356">
        <v>84.579172961103382</v>
      </c>
      <c r="C356">
        <v>-4.0980425603786728</v>
      </c>
    </row>
    <row r="357" spans="1:3" x14ac:dyDescent="0.25">
      <c r="A357" s="1">
        <v>42358</v>
      </c>
      <c r="B357">
        <v>81.334331409135416</v>
      </c>
      <c r="C357">
        <v>-3.2448415519679656</v>
      </c>
    </row>
    <row r="358" spans="1:3" x14ac:dyDescent="0.25">
      <c r="A358" s="1">
        <v>42359</v>
      </c>
      <c r="B358">
        <v>91.183957802153927</v>
      </c>
      <c r="C358">
        <v>9.8496263930185108</v>
      </c>
    </row>
    <row r="359" spans="1:3" x14ac:dyDescent="0.25">
      <c r="A359" s="1">
        <v>42360</v>
      </c>
      <c r="B359">
        <v>82.066176327595372</v>
      </c>
      <c r="C359">
        <v>-9.117781474558555</v>
      </c>
    </row>
    <row r="360" spans="1:3" x14ac:dyDescent="0.25">
      <c r="A360" s="1">
        <v>42361</v>
      </c>
      <c r="B360">
        <v>87.146058739054141</v>
      </c>
      <c r="C360">
        <v>5.0798824114587688</v>
      </c>
    </row>
    <row r="361" spans="1:3" x14ac:dyDescent="0.25">
      <c r="A361" s="1">
        <v>42362</v>
      </c>
      <c r="B361">
        <v>88.840724548075627</v>
      </c>
      <c r="C361">
        <v>1.6946658090214868</v>
      </c>
    </row>
    <row r="362" spans="1:3" x14ac:dyDescent="0.25">
      <c r="A362" s="1">
        <v>42363</v>
      </c>
      <c r="B362">
        <v>89.209503339259513</v>
      </c>
      <c r="C362">
        <v>0.36877879118388535</v>
      </c>
    </row>
    <row r="363" spans="1:3" x14ac:dyDescent="0.25">
      <c r="A363" s="1">
        <v>42364</v>
      </c>
      <c r="B363">
        <v>83.094721538686812</v>
      </c>
      <c r="C363">
        <v>-6.1147818005727004</v>
      </c>
    </row>
    <row r="364" spans="1:3" x14ac:dyDescent="0.25">
      <c r="A364" s="1">
        <v>42365</v>
      </c>
      <c r="B364">
        <v>90.038209553731221</v>
      </c>
      <c r="C364">
        <v>6.9434880150444087</v>
      </c>
    </row>
    <row r="365" spans="1:3" x14ac:dyDescent="0.25">
      <c r="A365" s="1">
        <v>42373</v>
      </c>
      <c r="B365">
        <v>67.554123393404453</v>
      </c>
      <c r="C365">
        <v>-7.3362186074028699</v>
      </c>
    </row>
    <row r="366" spans="1:3" x14ac:dyDescent="0.25">
      <c r="A366" s="1">
        <v>42374</v>
      </c>
      <c r="B366">
        <v>88.659624648692429</v>
      </c>
      <c r="C366">
        <v>21.105501255287976</v>
      </c>
    </row>
    <row r="367" spans="1:3" x14ac:dyDescent="0.25">
      <c r="A367" s="1">
        <v>42375</v>
      </c>
      <c r="B367">
        <v>94.642855226589703</v>
      </c>
      <c r="C367">
        <v>5.9832305778972739</v>
      </c>
    </row>
    <row r="368" spans="1:3" x14ac:dyDescent="0.25">
      <c r="A368" s="1">
        <v>42376</v>
      </c>
      <c r="B368">
        <v>101.08281672236001</v>
      </c>
      <c r="C368">
        <v>6.4399614957703051</v>
      </c>
    </row>
    <row r="369" spans="1:3" x14ac:dyDescent="0.25">
      <c r="A369" s="1">
        <v>42377</v>
      </c>
      <c r="B369">
        <v>100.69881236066463</v>
      </c>
      <c r="C369">
        <v>-0.384004361695375</v>
      </c>
    </row>
    <row r="370" spans="1:3" x14ac:dyDescent="0.25">
      <c r="A370" s="1">
        <v>42378</v>
      </c>
      <c r="B370">
        <v>101.61485072654331</v>
      </c>
      <c r="C370">
        <v>0.91603836587867704</v>
      </c>
    </row>
    <row r="371" spans="1:3" x14ac:dyDescent="0.25">
      <c r="A371" s="1">
        <v>42379</v>
      </c>
      <c r="B371">
        <v>100.45593391340216</v>
      </c>
      <c r="C371">
        <v>-1.1589168131411469</v>
      </c>
    </row>
    <row r="372" spans="1:3" x14ac:dyDescent="0.25">
      <c r="A372" s="1">
        <v>42380</v>
      </c>
      <c r="B372">
        <v>97.909918531293101</v>
      </c>
      <c r="C372">
        <v>-2.5460153821090614</v>
      </c>
    </row>
    <row r="373" spans="1:3" x14ac:dyDescent="0.25">
      <c r="A373" s="1">
        <v>42381</v>
      </c>
      <c r="B373">
        <v>99.696993547514836</v>
      </c>
      <c r="C373">
        <v>1.7870750162217348</v>
      </c>
    </row>
    <row r="374" spans="1:3" x14ac:dyDescent="0.25">
      <c r="A374" s="1">
        <v>42382</v>
      </c>
      <c r="B374">
        <v>101.78878165606719</v>
      </c>
      <c r="C374">
        <v>2.0917881085523504</v>
      </c>
    </row>
    <row r="375" spans="1:3" x14ac:dyDescent="0.25">
      <c r="A375" s="1">
        <v>42383</v>
      </c>
      <c r="B375">
        <v>100.9601833965903</v>
      </c>
      <c r="C375">
        <v>-0.82859825947689103</v>
      </c>
    </row>
    <row r="376" spans="1:3" x14ac:dyDescent="0.25">
      <c r="A376" s="1">
        <v>42384</v>
      </c>
      <c r="B376">
        <v>101.46752207586323</v>
      </c>
      <c r="C376">
        <v>0.50733867927293375</v>
      </c>
    </row>
    <row r="377" spans="1:3" x14ac:dyDescent="0.25">
      <c r="A377" s="1">
        <v>42385</v>
      </c>
      <c r="B377">
        <v>101.21250902101038</v>
      </c>
      <c r="C377">
        <v>-0.25501305485285286</v>
      </c>
    </row>
    <row r="378" spans="1:3" x14ac:dyDescent="0.25">
      <c r="A378" s="1">
        <v>42386</v>
      </c>
      <c r="B378">
        <v>101.5600685427825</v>
      </c>
      <c r="C378">
        <v>0.34755952177212635</v>
      </c>
    </row>
    <row r="379" spans="1:3" x14ac:dyDescent="0.25">
      <c r="A379" s="1">
        <v>42387</v>
      </c>
      <c r="B379">
        <v>102.64310369705652</v>
      </c>
      <c r="C379">
        <v>1.0830351542740146</v>
      </c>
    </row>
    <row r="380" spans="1:3" x14ac:dyDescent="0.25">
      <c r="A380" s="1">
        <v>42388</v>
      </c>
      <c r="B380">
        <v>101.00131979272217</v>
      </c>
      <c r="C380">
        <v>-1.6417839043343463</v>
      </c>
    </row>
    <row r="381" spans="1:3" x14ac:dyDescent="0.25">
      <c r="A381" s="1">
        <v>42389</v>
      </c>
      <c r="B381">
        <v>103.10804549632</v>
      </c>
      <c r="C381">
        <v>2.1067257035978315</v>
      </c>
    </row>
    <row r="382" spans="1:3" x14ac:dyDescent="0.25">
      <c r="A382" s="1">
        <v>42390</v>
      </c>
      <c r="B382">
        <v>104.84301118169783</v>
      </c>
      <c r="C382">
        <v>1.7349656853778299</v>
      </c>
    </row>
    <row r="383" spans="1:3" x14ac:dyDescent="0.25">
      <c r="A383" s="1">
        <v>42391</v>
      </c>
      <c r="B383">
        <v>99.195637305366006</v>
      </c>
      <c r="C383">
        <v>-5.6473738763318266</v>
      </c>
    </row>
    <row r="384" spans="1:3" x14ac:dyDescent="0.25">
      <c r="A384" s="1">
        <v>42392</v>
      </c>
      <c r="B384">
        <v>98.931821224695923</v>
      </c>
      <c r="C384">
        <v>-0.26381608067008244</v>
      </c>
    </row>
    <row r="385" spans="1:3" x14ac:dyDescent="0.25">
      <c r="A385" s="1">
        <v>42393</v>
      </c>
      <c r="B385">
        <v>102.03242868720017</v>
      </c>
      <c r="C385">
        <v>3.100607462504243</v>
      </c>
    </row>
    <row r="386" spans="1:3" x14ac:dyDescent="0.25">
      <c r="A386" s="1">
        <v>42394</v>
      </c>
      <c r="B386">
        <v>99.113169267349974</v>
      </c>
      <c r="C386">
        <v>-2.9192594198501922</v>
      </c>
    </row>
    <row r="387" spans="1:3" x14ac:dyDescent="0.25">
      <c r="A387" s="1">
        <v>42395</v>
      </c>
      <c r="B387">
        <v>111.11190944897869</v>
      </c>
      <c r="C387">
        <v>11.998740181628719</v>
      </c>
    </row>
    <row r="388" spans="1:3" x14ac:dyDescent="0.25">
      <c r="A388" s="1">
        <v>42396</v>
      </c>
      <c r="B388">
        <v>112.12593766951311</v>
      </c>
      <c r="C388">
        <v>1.0140282205344135</v>
      </c>
    </row>
    <row r="389" spans="1:3" x14ac:dyDescent="0.25">
      <c r="A389" s="1">
        <v>42397</v>
      </c>
      <c r="B389">
        <v>107.12359956925471</v>
      </c>
      <c r="C389">
        <v>-5.0023381002583989</v>
      </c>
    </row>
    <row r="390" spans="1:3" x14ac:dyDescent="0.25">
      <c r="A390" s="1">
        <v>42398</v>
      </c>
      <c r="B390">
        <v>98.168773846861157</v>
      </c>
      <c r="C390">
        <v>-8.9548257223935508</v>
      </c>
    </row>
    <row r="391" spans="1:3" x14ac:dyDescent="0.25">
      <c r="A391" s="1">
        <v>42399</v>
      </c>
      <c r="B391">
        <v>96.019892235806324</v>
      </c>
      <c r="C391">
        <v>-2.1488816110548328</v>
      </c>
    </row>
    <row r="392" spans="1:3" x14ac:dyDescent="0.25">
      <c r="A392" s="1">
        <v>42400</v>
      </c>
      <c r="B392">
        <v>102.4289464016862</v>
      </c>
      <c r="C392">
        <v>6.4090541658798799</v>
      </c>
    </row>
    <row r="393" spans="1:3" x14ac:dyDescent="0.25">
      <c r="A393" s="1">
        <v>42401</v>
      </c>
      <c r="B393">
        <v>100.74047946354135</v>
      </c>
      <c r="C393">
        <v>-1.688466938144856</v>
      </c>
    </row>
    <row r="394" spans="1:3" x14ac:dyDescent="0.25">
      <c r="A394" s="1">
        <v>42402</v>
      </c>
      <c r="B394">
        <v>104.6540238402842</v>
      </c>
      <c r="C394">
        <v>3.9135443767428484</v>
      </c>
    </row>
    <row r="395" spans="1:3" x14ac:dyDescent="0.25">
      <c r="A395" s="1">
        <v>42403</v>
      </c>
      <c r="B395">
        <v>102.09971799532296</v>
      </c>
      <c r="C395">
        <v>-2.5543058449612346</v>
      </c>
    </row>
    <row r="396" spans="1:3" x14ac:dyDescent="0.25">
      <c r="A396" s="1">
        <v>42404</v>
      </c>
      <c r="B396">
        <v>103.10587723945083</v>
      </c>
      <c r="C396">
        <v>1.0061592441278719</v>
      </c>
    </row>
    <row r="397" spans="1:3" x14ac:dyDescent="0.25">
      <c r="A397" s="1">
        <v>42405</v>
      </c>
      <c r="B397">
        <v>108.78201269497914</v>
      </c>
      <c r="C397">
        <v>5.6761354555283106</v>
      </c>
    </row>
    <row r="398" spans="1:3" x14ac:dyDescent="0.25">
      <c r="A398" s="1">
        <v>42406</v>
      </c>
      <c r="B398">
        <v>108.34638635641694</v>
      </c>
      <c r="C398">
        <v>-0.43562633856220145</v>
      </c>
    </row>
    <row r="399" spans="1:3" x14ac:dyDescent="0.25">
      <c r="A399" s="1">
        <v>42407</v>
      </c>
      <c r="B399">
        <v>117.69668128757664</v>
      </c>
      <c r="C399">
        <v>9.350294931159695</v>
      </c>
    </row>
    <row r="400" spans="1:3" x14ac:dyDescent="0.25">
      <c r="A400" s="1">
        <v>42408</v>
      </c>
      <c r="B400">
        <v>116.95846564435713</v>
      </c>
      <c r="C400">
        <v>-0.73821564321950461</v>
      </c>
    </row>
    <row r="401" spans="1:3" x14ac:dyDescent="0.25">
      <c r="A401" s="1">
        <v>42409</v>
      </c>
      <c r="B401">
        <v>106.75608270762099</v>
      </c>
      <c r="C401">
        <v>-10.202382936736143</v>
      </c>
    </row>
    <row r="402" spans="1:3" x14ac:dyDescent="0.25">
      <c r="A402" s="1">
        <v>42410</v>
      </c>
      <c r="B402">
        <v>103.82273563721996</v>
      </c>
      <c r="C402">
        <v>-2.9333470704010267</v>
      </c>
    </row>
    <row r="403" spans="1:3" x14ac:dyDescent="0.25">
      <c r="A403" s="1">
        <v>42411</v>
      </c>
      <c r="B403">
        <v>111.80565195996491</v>
      </c>
      <c r="C403">
        <v>7.9829163227449413</v>
      </c>
    </row>
    <row r="404" spans="1:3" x14ac:dyDescent="0.25">
      <c r="A404" s="1">
        <v>42412</v>
      </c>
      <c r="B404">
        <v>108.37375704516869</v>
      </c>
      <c r="C404">
        <v>-3.4318949147962172</v>
      </c>
    </row>
    <row r="405" spans="1:3" x14ac:dyDescent="0.25">
      <c r="A405" s="1">
        <v>42413</v>
      </c>
      <c r="B405">
        <v>114.39669658490551</v>
      </c>
      <c r="C405">
        <v>6.0229395397368251</v>
      </c>
    </row>
    <row r="406" spans="1:3" x14ac:dyDescent="0.25">
      <c r="A406" s="1">
        <v>42414</v>
      </c>
      <c r="B406">
        <v>110.37083904407993</v>
      </c>
      <c r="C406">
        <v>-4.0258575408255837</v>
      </c>
    </row>
    <row r="407" spans="1:3" x14ac:dyDescent="0.25">
      <c r="A407" s="1">
        <v>42415</v>
      </c>
      <c r="B407">
        <v>111.83207999295428</v>
      </c>
      <c r="C407">
        <v>1.4612409488743481</v>
      </c>
    </row>
    <row r="408" spans="1:3" x14ac:dyDescent="0.25">
      <c r="A408" s="1">
        <v>42416</v>
      </c>
      <c r="B408">
        <v>110.92243710087922</v>
      </c>
      <c r="C408">
        <v>-0.90964289207505544</v>
      </c>
    </row>
    <row r="409" spans="1:3" x14ac:dyDescent="0.25">
      <c r="A409" s="1">
        <v>42417</v>
      </c>
      <c r="B409">
        <v>114.34286991290955</v>
      </c>
      <c r="C409">
        <v>3.4204328120303273</v>
      </c>
    </row>
    <row r="410" spans="1:3" x14ac:dyDescent="0.25">
      <c r="A410" s="1">
        <v>42418</v>
      </c>
      <c r="B410">
        <v>114.38390423252484</v>
      </c>
      <c r="C410">
        <v>4.1034319615292247E-2</v>
      </c>
    </row>
    <row r="411" spans="1:3" x14ac:dyDescent="0.25">
      <c r="A411" s="1">
        <v>42419</v>
      </c>
      <c r="B411">
        <v>111.88884845432241</v>
      </c>
      <c r="C411">
        <v>-2.4950557782024276</v>
      </c>
    </row>
    <row r="412" spans="1:3" x14ac:dyDescent="0.25">
      <c r="A412" s="1">
        <v>42420</v>
      </c>
      <c r="B412">
        <v>111.29865293477475</v>
      </c>
      <c r="C412">
        <v>-0.59019551954766314</v>
      </c>
    </row>
    <row r="413" spans="1:3" x14ac:dyDescent="0.25">
      <c r="A413" s="1">
        <v>42421</v>
      </c>
      <c r="B413">
        <v>112.40302575086295</v>
      </c>
      <c r="C413">
        <v>1.1043728160882011</v>
      </c>
    </row>
    <row r="414" spans="1:3" x14ac:dyDescent="0.25">
      <c r="A414" s="1">
        <v>42422</v>
      </c>
      <c r="B414">
        <v>112.79765996939786</v>
      </c>
      <c r="C414">
        <v>0.39463421853490388</v>
      </c>
    </row>
    <row r="415" spans="1:3" x14ac:dyDescent="0.25">
      <c r="A415" s="1">
        <v>42423</v>
      </c>
      <c r="B415">
        <v>113.01263158662455</v>
      </c>
      <c r="C415">
        <v>0.21497161722669489</v>
      </c>
    </row>
    <row r="416" spans="1:3" x14ac:dyDescent="0.25">
      <c r="A416" s="1">
        <v>42424</v>
      </c>
      <c r="B416">
        <v>115.44758312718325</v>
      </c>
      <c r="C416">
        <v>2.4349515405586999</v>
      </c>
    </row>
    <row r="417" spans="1:3" x14ac:dyDescent="0.25">
      <c r="A417" s="1">
        <v>42425</v>
      </c>
      <c r="B417">
        <v>113.53223383962938</v>
      </c>
      <c r="C417">
        <v>-1.915349287553866</v>
      </c>
    </row>
    <row r="418" spans="1:3" x14ac:dyDescent="0.25">
      <c r="A418" s="1">
        <v>42426</v>
      </c>
      <c r="B418">
        <v>112.94213863680771</v>
      </c>
      <c r="C418">
        <v>-0.59009520282167216</v>
      </c>
    </row>
    <row r="419" spans="1:3" x14ac:dyDescent="0.25">
      <c r="A419" s="1">
        <v>42427</v>
      </c>
      <c r="B419">
        <v>116.23451374008012</v>
      </c>
      <c r="C419">
        <v>3.2923751032724056</v>
      </c>
    </row>
    <row r="420" spans="1:3" x14ac:dyDescent="0.25">
      <c r="A420" s="1">
        <v>42428</v>
      </c>
      <c r="B420">
        <v>117.38580600363647</v>
      </c>
      <c r="C420">
        <v>1.1512922635563569</v>
      </c>
    </row>
    <row r="421" spans="1:3" x14ac:dyDescent="0.25">
      <c r="A421" s="1">
        <v>42429</v>
      </c>
      <c r="B421">
        <v>118.70993711668891</v>
      </c>
      <c r="C421">
        <v>1.3241311130524309</v>
      </c>
    </row>
    <row r="422" spans="1:3" x14ac:dyDescent="0.25">
      <c r="A422" s="1">
        <v>42430</v>
      </c>
      <c r="B422">
        <v>119.51914070955907</v>
      </c>
      <c r="C422">
        <v>0.80920359287016197</v>
      </c>
    </row>
    <row r="423" spans="1:3" x14ac:dyDescent="0.25">
      <c r="A423" s="1">
        <v>42431</v>
      </c>
      <c r="B423">
        <v>114.48378772785125</v>
      </c>
      <c r="C423">
        <v>-5.0353529817078169</v>
      </c>
    </row>
    <row r="424" spans="1:3" x14ac:dyDescent="0.25">
      <c r="A424" s="1">
        <v>42432</v>
      </c>
      <c r="B424">
        <v>114.11906131505972</v>
      </c>
      <c r="C424">
        <v>-0.3647264127915264</v>
      </c>
    </row>
    <row r="425" spans="1:3" x14ac:dyDescent="0.25">
      <c r="A425" s="1">
        <v>42433</v>
      </c>
      <c r="B425">
        <v>116.68927462228872</v>
      </c>
      <c r="C425">
        <v>2.5702133072289968</v>
      </c>
    </row>
    <row r="426" spans="1:3" x14ac:dyDescent="0.25">
      <c r="A426" s="1">
        <v>42434</v>
      </c>
      <c r="B426">
        <v>119.26530723467678</v>
      </c>
      <c r="C426">
        <v>2.5760326123880617</v>
      </c>
    </row>
    <row r="427" spans="1:3" x14ac:dyDescent="0.25">
      <c r="A427" s="1">
        <v>42435</v>
      </c>
      <c r="B427">
        <v>116.09094323584846</v>
      </c>
      <c r="C427">
        <v>-3.1743639988283263</v>
      </c>
    </row>
    <row r="428" spans="1:3" x14ac:dyDescent="0.25">
      <c r="A428" s="1">
        <v>42436</v>
      </c>
      <c r="B428">
        <v>122.37905895353212</v>
      </c>
      <c r="C428">
        <v>6.2881157176836666</v>
      </c>
    </row>
    <row r="429" spans="1:3" x14ac:dyDescent="0.25">
      <c r="A429" s="1">
        <v>42437</v>
      </c>
      <c r="B429">
        <v>122.16163648898218</v>
      </c>
      <c r="C429">
        <v>-0.21742246454994074</v>
      </c>
    </row>
    <row r="430" spans="1:3" x14ac:dyDescent="0.25">
      <c r="A430" s="1">
        <v>42438</v>
      </c>
      <c r="B430">
        <v>117.41341152359506</v>
      </c>
      <c r="C430">
        <v>-4.7482249653871236</v>
      </c>
    </row>
    <row r="431" spans="1:3" x14ac:dyDescent="0.25">
      <c r="A431" s="1">
        <v>42439</v>
      </c>
      <c r="B431">
        <v>124.86547523939171</v>
      </c>
      <c r="C431">
        <v>7.4520637157966547</v>
      </c>
    </row>
    <row r="432" spans="1:3" x14ac:dyDescent="0.25">
      <c r="A432" s="1">
        <v>42440</v>
      </c>
      <c r="B432">
        <v>123.33902191117494</v>
      </c>
      <c r="C432">
        <v>-1.5264533282167747</v>
      </c>
    </row>
    <row r="433" spans="1:3" x14ac:dyDescent="0.25">
      <c r="A433" s="1">
        <v>42441</v>
      </c>
      <c r="B433">
        <v>124.45266176233466</v>
      </c>
      <c r="C433">
        <v>1.1136398511597179</v>
      </c>
    </row>
    <row r="434" spans="1:3" x14ac:dyDescent="0.25">
      <c r="A434" s="1">
        <v>42442</v>
      </c>
      <c r="B434">
        <v>118.89120630236364</v>
      </c>
      <c r="C434">
        <v>-5.5614554599710146</v>
      </c>
    </row>
    <row r="435" spans="1:3" x14ac:dyDescent="0.25">
      <c r="A435" s="1">
        <v>42443</v>
      </c>
      <c r="B435">
        <v>122.0014639298784</v>
      </c>
      <c r="C435">
        <v>3.1102576275147555</v>
      </c>
    </row>
    <row r="436" spans="1:3" x14ac:dyDescent="0.25">
      <c r="A436" s="1">
        <v>42444</v>
      </c>
      <c r="B436">
        <v>123.31929770195283</v>
      </c>
      <c r="C436">
        <v>1.3178337720744366</v>
      </c>
    </row>
    <row r="437" spans="1:3" x14ac:dyDescent="0.25">
      <c r="A437" s="1">
        <v>42445</v>
      </c>
      <c r="B437">
        <v>130.3401193190472</v>
      </c>
      <c r="C437">
        <v>7.02082161709437</v>
      </c>
    </row>
    <row r="438" spans="1:3" x14ac:dyDescent="0.25">
      <c r="A438" s="1">
        <v>42446</v>
      </c>
      <c r="B438">
        <v>130.73490404857708</v>
      </c>
      <c r="C438">
        <v>0.39478472952987431</v>
      </c>
    </row>
    <row r="439" spans="1:3" x14ac:dyDescent="0.25">
      <c r="A439" s="1">
        <v>42447</v>
      </c>
      <c r="B439">
        <v>132.89810212300225</v>
      </c>
      <c r="C439">
        <v>2.1631980744251678</v>
      </c>
    </row>
    <row r="440" spans="1:3" x14ac:dyDescent="0.25">
      <c r="A440" s="1">
        <v>42448</v>
      </c>
      <c r="B440">
        <v>134.15580077212326</v>
      </c>
      <c r="C440">
        <v>1.2576986491210107</v>
      </c>
    </row>
    <row r="441" spans="1:3" x14ac:dyDescent="0.25">
      <c r="A441" s="1">
        <v>42449</v>
      </c>
      <c r="B441">
        <v>128.3260856803422</v>
      </c>
      <c r="C441">
        <v>-5.8297150917810541</v>
      </c>
    </row>
    <row r="442" spans="1:3" x14ac:dyDescent="0.25">
      <c r="A442" s="1">
        <v>42710</v>
      </c>
      <c r="B442">
        <v>3.4516555022793458</v>
      </c>
      <c r="C442">
        <v>3.4516555022793458</v>
      </c>
    </row>
    <row r="443" spans="1:3" x14ac:dyDescent="0.25">
      <c r="A443" s="1">
        <v>42711</v>
      </c>
      <c r="B443">
        <v>35.373237337992514</v>
      </c>
      <c r="C443">
        <v>31.92158183571317</v>
      </c>
    </row>
    <row r="444" spans="1:3" x14ac:dyDescent="0.25">
      <c r="A444" s="1">
        <v>42712</v>
      </c>
      <c r="B444">
        <v>40.909949973280739</v>
      </c>
      <c r="C444">
        <v>5.5367126352882252</v>
      </c>
    </row>
    <row r="445" spans="1:3" x14ac:dyDescent="0.25">
      <c r="A445" s="1">
        <v>42713</v>
      </c>
      <c r="B445">
        <v>42.709195341400815</v>
      </c>
      <c r="C445">
        <v>1.7992453681200757</v>
      </c>
    </row>
    <row r="446" spans="1:3" x14ac:dyDescent="0.25">
      <c r="A446" s="1">
        <v>42714</v>
      </c>
      <c r="B446">
        <v>49.391368106388434</v>
      </c>
      <c r="C446">
        <v>6.6821727649876195</v>
      </c>
    </row>
    <row r="447" spans="1:3" x14ac:dyDescent="0.25">
      <c r="A447" s="1">
        <v>42715</v>
      </c>
      <c r="B447">
        <v>53.305307269644963</v>
      </c>
      <c r="C447">
        <v>3.9139391632565292</v>
      </c>
    </row>
    <row r="448" spans="1:3" x14ac:dyDescent="0.25">
      <c r="A448" s="1">
        <v>42716</v>
      </c>
      <c r="B448">
        <v>65.029689232014249</v>
      </c>
      <c r="C448">
        <v>11.724381962369286</v>
      </c>
    </row>
    <row r="449" spans="1:3" x14ac:dyDescent="0.25">
      <c r="A449" s="1">
        <v>42717</v>
      </c>
      <c r="B449">
        <v>64.910859278048889</v>
      </c>
      <c r="C449">
        <v>-0.11882995396535989</v>
      </c>
    </row>
    <row r="450" spans="1:3" x14ac:dyDescent="0.25">
      <c r="A450" s="1">
        <v>42718</v>
      </c>
      <c r="B450">
        <v>77.298154922494746</v>
      </c>
      <c r="C450">
        <v>12.387295644445857</v>
      </c>
    </row>
    <row r="451" spans="1:3" x14ac:dyDescent="0.25">
      <c r="A451" s="1">
        <v>42719</v>
      </c>
      <c r="B451">
        <v>72.860232788705645</v>
      </c>
      <c r="C451">
        <v>-4.4379221337891011</v>
      </c>
    </row>
    <row r="452" spans="1:3" x14ac:dyDescent="0.25">
      <c r="A452" s="1">
        <v>42720</v>
      </c>
      <c r="B452">
        <v>67.208624221919152</v>
      </c>
      <c r="C452">
        <v>-5.6516085667864928</v>
      </c>
    </row>
    <row r="453" spans="1:3" x14ac:dyDescent="0.25">
      <c r="A453" s="1">
        <v>42721</v>
      </c>
      <c r="B453">
        <v>72.65311838859725</v>
      </c>
      <c r="C453">
        <v>5.4444941666780977</v>
      </c>
    </row>
    <row r="454" spans="1:3" x14ac:dyDescent="0.25">
      <c r="A454" s="1">
        <v>42722</v>
      </c>
      <c r="B454">
        <v>83.020769515108043</v>
      </c>
      <c r="C454">
        <v>10.367651126510793</v>
      </c>
    </row>
    <row r="455" spans="1:3" x14ac:dyDescent="0.25">
      <c r="A455" s="1">
        <v>42723</v>
      </c>
      <c r="B455">
        <v>88.834317882321443</v>
      </c>
      <c r="C455">
        <v>5.8135483672134001</v>
      </c>
    </row>
    <row r="456" spans="1:3" x14ac:dyDescent="0.25">
      <c r="A456" s="1">
        <v>42724</v>
      </c>
      <c r="B456">
        <v>79.541666369940657</v>
      </c>
      <c r="C456">
        <v>-9.292651512380786</v>
      </c>
    </row>
    <row r="457" spans="1:3" x14ac:dyDescent="0.25">
      <c r="A457" s="1">
        <v>42725</v>
      </c>
      <c r="B457">
        <v>85.113691017276196</v>
      </c>
      <c r="C457">
        <v>5.5720246473355388</v>
      </c>
    </row>
    <row r="458" spans="1:3" x14ac:dyDescent="0.25">
      <c r="A458" s="1">
        <v>42726</v>
      </c>
      <c r="B458">
        <v>89.64219376700116</v>
      </c>
      <c r="C458">
        <v>4.5285027497249644</v>
      </c>
    </row>
    <row r="459" spans="1:3" x14ac:dyDescent="0.25">
      <c r="A459" s="1">
        <v>42727</v>
      </c>
      <c r="B459">
        <v>84.783351562747583</v>
      </c>
      <c r="C459">
        <v>-4.8588422042535768</v>
      </c>
    </row>
    <row r="460" spans="1:3" x14ac:dyDescent="0.25">
      <c r="A460" s="1">
        <v>42728</v>
      </c>
      <c r="B460">
        <v>93.338340048477221</v>
      </c>
      <c r="C460">
        <v>8.5549884857296377</v>
      </c>
    </row>
    <row r="461" spans="1:3" x14ac:dyDescent="0.25">
      <c r="A461" s="1">
        <v>42729</v>
      </c>
      <c r="B461">
        <v>85.871590472058131</v>
      </c>
      <c r="C461">
        <v>-7.4667495764190903</v>
      </c>
    </row>
    <row r="462" spans="1:3" x14ac:dyDescent="0.25">
      <c r="A462" s="1">
        <v>42730</v>
      </c>
      <c r="B462">
        <v>89.471134680817002</v>
      </c>
      <c r="C462">
        <v>3.5995442087588714</v>
      </c>
    </row>
    <row r="463" spans="1:3" x14ac:dyDescent="0.25">
      <c r="A463" s="1">
        <v>42731</v>
      </c>
      <c r="B463">
        <v>91.919811789065804</v>
      </c>
      <c r="C463">
        <v>2.4486771082488019</v>
      </c>
    </row>
    <row r="464" spans="1:3" x14ac:dyDescent="0.25">
      <c r="A464" s="1">
        <v>42739</v>
      </c>
      <c r="B464">
        <v>37.557077918281919</v>
      </c>
      <c r="C464">
        <v>-15.014028052203983</v>
      </c>
    </row>
    <row r="465" spans="1:3" x14ac:dyDescent="0.25">
      <c r="A465" s="1">
        <v>42740</v>
      </c>
      <c r="B465">
        <v>65.092684564088898</v>
      </c>
      <c r="C465">
        <v>27.535606645806979</v>
      </c>
    </row>
    <row r="466" spans="1:3" x14ac:dyDescent="0.25">
      <c r="A466" s="1">
        <v>42741</v>
      </c>
      <c r="B466">
        <v>85.382877804891308</v>
      </c>
      <c r="C466">
        <v>20.290193240802409</v>
      </c>
    </row>
    <row r="467" spans="1:3" x14ac:dyDescent="0.25">
      <c r="A467" s="1">
        <v>42742</v>
      </c>
      <c r="B467">
        <v>93.867410891527712</v>
      </c>
      <c r="C467">
        <v>8.4845330866364037</v>
      </c>
    </row>
    <row r="468" spans="1:3" x14ac:dyDescent="0.25">
      <c r="A468" s="1">
        <v>42743</v>
      </c>
      <c r="B468">
        <v>99.878950860232592</v>
      </c>
      <c r="C468">
        <v>6.0115399687048807</v>
      </c>
    </row>
    <row r="469" spans="1:3" x14ac:dyDescent="0.25">
      <c r="A469" s="1">
        <v>42744</v>
      </c>
      <c r="B469">
        <v>103.04018373509835</v>
      </c>
      <c r="C469">
        <v>3.1612328748657603</v>
      </c>
    </row>
    <row r="470" spans="1:3" x14ac:dyDescent="0.25">
      <c r="A470" s="1">
        <v>42745</v>
      </c>
      <c r="B470">
        <v>109.53089484577784</v>
      </c>
      <c r="C470">
        <v>6.4907111106794844</v>
      </c>
    </row>
    <row r="471" spans="1:3" x14ac:dyDescent="0.25">
      <c r="A471" s="1">
        <v>42746</v>
      </c>
      <c r="B471">
        <v>117.40347362457918</v>
      </c>
      <c r="C471">
        <v>7.8725787788013406</v>
      </c>
    </row>
    <row r="472" spans="1:3" x14ac:dyDescent="0.25">
      <c r="A472" s="1">
        <v>42747</v>
      </c>
      <c r="B472">
        <v>110.1827266393214</v>
      </c>
      <c r="C472">
        <v>-7.2207469852577759</v>
      </c>
    </row>
    <row r="473" spans="1:3" x14ac:dyDescent="0.25">
      <c r="A473" s="1">
        <v>42748</v>
      </c>
      <c r="B473">
        <v>105.52038252694935</v>
      </c>
      <c r="C473">
        <v>-4.6623441123720539</v>
      </c>
    </row>
    <row r="474" spans="1:3" x14ac:dyDescent="0.25">
      <c r="A474" s="1">
        <v>42749</v>
      </c>
      <c r="B474">
        <v>89.830840448654001</v>
      </c>
      <c r="C474">
        <v>-15.689542078295347</v>
      </c>
    </row>
    <row r="475" spans="1:3" x14ac:dyDescent="0.25">
      <c r="A475" s="1">
        <v>42750</v>
      </c>
      <c r="B475">
        <v>93.68168491545282</v>
      </c>
      <c r="C475">
        <v>3.8508444667988186</v>
      </c>
    </row>
    <row r="476" spans="1:3" x14ac:dyDescent="0.25">
      <c r="A476" s="1">
        <v>42751</v>
      </c>
      <c r="B476">
        <v>95.275074564687884</v>
      </c>
      <c r="C476">
        <v>1.5933896492350641</v>
      </c>
    </row>
    <row r="477" spans="1:3" x14ac:dyDescent="0.25">
      <c r="A477" s="1">
        <v>42752</v>
      </c>
      <c r="B477">
        <v>95.770810962581407</v>
      </c>
      <c r="C477">
        <v>0.49573639789352342</v>
      </c>
    </row>
    <row r="478" spans="1:3" x14ac:dyDescent="0.25">
      <c r="A478" s="1">
        <v>42753</v>
      </c>
      <c r="B478">
        <v>100.39881329327365</v>
      </c>
      <c r="C478">
        <v>4.6280023306922402</v>
      </c>
    </row>
    <row r="479" spans="1:3" x14ac:dyDescent="0.25">
      <c r="A479" s="1">
        <v>42754</v>
      </c>
      <c r="B479">
        <v>103.76360637520629</v>
      </c>
      <c r="C479">
        <v>3.3647930819326461</v>
      </c>
    </row>
    <row r="480" spans="1:3" x14ac:dyDescent="0.25">
      <c r="A480" s="1">
        <v>42755</v>
      </c>
      <c r="B480">
        <v>105.88117411644178</v>
      </c>
      <c r="C480">
        <v>2.1175677412354901</v>
      </c>
    </row>
    <row r="481" spans="1:3" x14ac:dyDescent="0.25">
      <c r="A481" s="1">
        <v>42756</v>
      </c>
      <c r="B481">
        <v>101.99503587936934</v>
      </c>
      <c r="C481">
        <v>-3.8861382370724442</v>
      </c>
    </row>
    <row r="482" spans="1:3" x14ac:dyDescent="0.25">
      <c r="A482" s="1">
        <v>42757</v>
      </c>
      <c r="B482">
        <v>105.03825551157469</v>
      </c>
      <c r="C482">
        <v>3.04321963220535</v>
      </c>
    </row>
    <row r="483" spans="1:3" x14ac:dyDescent="0.25">
      <c r="A483" s="1">
        <v>42758</v>
      </c>
      <c r="B483">
        <v>105.0244223829944</v>
      </c>
      <c r="C483">
        <v>-1.3833128580287735E-2</v>
      </c>
    </row>
    <row r="484" spans="1:3" x14ac:dyDescent="0.25">
      <c r="A484" s="1">
        <v>42759</v>
      </c>
      <c r="B484">
        <v>107.12539023381804</v>
      </c>
      <c r="C484">
        <v>2.1009678508236362</v>
      </c>
    </row>
    <row r="485" spans="1:3" x14ac:dyDescent="0.25">
      <c r="A485" s="1">
        <v>42760</v>
      </c>
      <c r="B485">
        <v>108.94624436803807</v>
      </c>
      <c r="C485">
        <v>1.8208541342200277</v>
      </c>
    </row>
    <row r="486" spans="1:3" x14ac:dyDescent="0.25">
      <c r="A486" s="1">
        <v>42761</v>
      </c>
      <c r="B486">
        <v>110.83201402662451</v>
      </c>
      <c r="C486">
        <v>1.8857696585864403</v>
      </c>
    </row>
    <row r="487" spans="1:3" x14ac:dyDescent="0.25">
      <c r="A487" s="1">
        <v>42762</v>
      </c>
      <c r="B487">
        <v>122.7206203445663</v>
      </c>
      <c r="C487">
        <v>11.888606317941793</v>
      </c>
    </row>
    <row r="488" spans="1:3" x14ac:dyDescent="0.25">
      <c r="A488" s="1">
        <v>42763</v>
      </c>
      <c r="B488">
        <v>114.24887900325025</v>
      </c>
      <c r="C488">
        <v>-8.4717413413160472</v>
      </c>
    </row>
    <row r="489" spans="1:3" x14ac:dyDescent="0.25">
      <c r="A489" s="1">
        <v>42764</v>
      </c>
      <c r="B489">
        <v>106.01852227467769</v>
      </c>
      <c r="C489">
        <v>-8.2303567285725592</v>
      </c>
    </row>
    <row r="490" spans="1:3" x14ac:dyDescent="0.25">
      <c r="A490" s="1">
        <v>42765</v>
      </c>
      <c r="B490">
        <v>108.35186067727483</v>
      </c>
      <c r="C490">
        <v>2.3333384025971355</v>
      </c>
    </row>
    <row r="491" spans="1:3" x14ac:dyDescent="0.25">
      <c r="A491" s="1">
        <v>42766</v>
      </c>
      <c r="B491">
        <v>108.79894015717609</v>
      </c>
      <c r="C491">
        <v>0.44707947990126229</v>
      </c>
    </row>
    <row r="492" spans="1:3" x14ac:dyDescent="0.25">
      <c r="A492" s="1">
        <v>42767</v>
      </c>
      <c r="B492">
        <v>108.36194699174294</v>
      </c>
      <c r="C492">
        <v>-0.43699316543315092</v>
      </c>
    </row>
    <row r="493" spans="1:3" x14ac:dyDescent="0.25">
      <c r="A493" s="1">
        <v>42768</v>
      </c>
      <c r="B493">
        <v>108.43034946980558</v>
      </c>
      <c r="C493">
        <v>6.8402478062637329E-2</v>
      </c>
    </row>
    <row r="494" spans="1:3" x14ac:dyDescent="0.25">
      <c r="A494" s="1">
        <v>42769</v>
      </c>
      <c r="B494">
        <v>111.87313676356924</v>
      </c>
      <c r="C494">
        <v>3.4427872937636579</v>
      </c>
    </row>
    <row r="495" spans="1:3" x14ac:dyDescent="0.25">
      <c r="A495" s="1">
        <v>42770</v>
      </c>
      <c r="B495">
        <v>110.58741796801726</v>
      </c>
      <c r="C495">
        <v>-1.285718795551972</v>
      </c>
    </row>
    <row r="496" spans="1:3" x14ac:dyDescent="0.25">
      <c r="A496" s="1">
        <v>42771</v>
      </c>
      <c r="B496">
        <v>111.85584837865505</v>
      </c>
      <c r="C496">
        <v>1.2684304106377908</v>
      </c>
    </row>
    <row r="497" spans="1:3" x14ac:dyDescent="0.25">
      <c r="A497" s="1">
        <v>42772</v>
      </c>
      <c r="B497">
        <v>112.84189814909591</v>
      </c>
      <c r="C497">
        <v>0.98604977044085729</v>
      </c>
    </row>
    <row r="498" spans="1:3" x14ac:dyDescent="0.25">
      <c r="A498" s="1">
        <v>42773</v>
      </c>
      <c r="B498">
        <v>110.27791074980223</v>
      </c>
      <c r="C498">
        <v>-2.5639873992936799</v>
      </c>
    </row>
    <row r="499" spans="1:3" x14ac:dyDescent="0.25">
      <c r="A499" s="1">
        <v>42774</v>
      </c>
      <c r="B499">
        <v>110.22244751737556</v>
      </c>
      <c r="C499">
        <v>-5.5463232426674836E-2</v>
      </c>
    </row>
    <row r="500" spans="1:3" x14ac:dyDescent="0.25">
      <c r="A500" s="1">
        <v>42775</v>
      </c>
      <c r="B500">
        <v>109.97256302038679</v>
      </c>
      <c r="C500">
        <v>-0.24988449698876991</v>
      </c>
    </row>
    <row r="501" spans="1:3" x14ac:dyDescent="0.25">
      <c r="A501" s="1">
        <v>42776</v>
      </c>
      <c r="B501">
        <v>110.91354164663879</v>
      </c>
      <c r="C501">
        <v>0.94097862625200435</v>
      </c>
    </row>
    <row r="502" spans="1:3" x14ac:dyDescent="0.25">
      <c r="A502" s="1">
        <v>42777</v>
      </c>
      <c r="B502">
        <v>114.62215901323189</v>
      </c>
      <c r="C502">
        <v>3.7086173665931028</v>
      </c>
    </row>
    <row r="503" spans="1:3" x14ac:dyDescent="0.25">
      <c r="A503" s="1">
        <v>42778</v>
      </c>
      <c r="B503">
        <v>113.96678301265098</v>
      </c>
      <c r="C503">
        <v>-0.65537600058091527</v>
      </c>
    </row>
    <row r="504" spans="1:3" x14ac:dyDescent="0.25">
      <c r="A504" s="1">
        <v>42779</v>
      </c>
      <c r="B504">
        <v>113.58590651736681</v>
      </c>
      <c r="C504">
        <v>-0.38087649528416989</v>
      </c>
    </row>
    <row r="505" spans="1:3" x14ac:dyDescent="0.25">
      <c r="A505" s="1">
        <v>42780</v>
      </c>
      <c r="B505">
        <v>114.6256725044544</v>
      </c>
      <c r="C505">
        <v>1.0397659870875913</v>
      </c>
    </row>
    <row r="506" spans="1:3" x14ac:dyDescent="0.25">
      <c r="A506" s="1">
        <v>42781</v>
      </c>
      <c r="B506">
        <v>117.18132205134792</v>
      </c>
      <c r="C506">
        <v>2.5556495468935196</v>
      </c>
    </row>
    <row r="507" spans="1:3" x14ac:dyDescent="0.25">
      <c r="A507" s="1">
        <v>42782</v>
      </c>
      <c r="B507">
        <v>115.80271273356118</v>
      </c>
      <c r="C507">
        <v>-1.37860931778674</v>
      </c>
    </row>
    <row r="508" spans="1:3" x14ac:dyDescent="0.25">
      <c r="A508" s="1">
        <v>42783</v>
      </c>
      <c r="B508">
        <v>117.40212173306747</v>
      </c>
      <c r="C508">
        <v>1.599408999506295</v>
      </c>
    </row>
    <row r="509" spans="1:3" x14ac:dyDescent="0.25">
      <c r="A509" s="1">
        <v>42784</v>
      </c>
      <c r="B509">
        <v>114.86462079031568</v>
      </c>
      <c r="C509">
        <v>-2.5375009427517909</v>
      </c>
    </row>
    <row r="510" spans="1:3" x14ac:dyDescent="0.25">
      <c r="A510" s="1">
        <v>42785</v>
      </c>
      <c r="B510">
        <v>116.22094793388969</v>
      </c>
      <c r="C510">
        <v>1.3563271435740063</v>
      </c>
    </row>
    <row r="511" spans="1:3" x14ac:dyDescent="0.25">
      <c r="A511" s="1">
        <v>42786</v>
      </c>
      <c r="B511">
        <v>118.06732108689143</v>
      </c>
      <c r="C511">
        <v>1.8463731530017355</v>
      </c>
    </row>
    <row r="512" spans="1:3" x14ac:dyDescent="0.25">
      <c r="A512" s="1">
        <v>42787</v>
      </c>
      <c r="B512">
        <v>120.41852121187777</v>
      </c>
      <c r="C512">
        <v>2.3512001249863488</v>
      </c>
    </row>
    <row r="513" spans="1:3" x14ac:dyDescent="0.25">
      <c r="A513" s="1">
        <v>42788</v>
      </c>
      <c r="B513">
        <v>119.03636935738484</v>
      </c>
      <c r="C513">
        <v>-1.3821518544929319</v>
      </c>
    </row>
    <row r="514" spans="1:3" x14ac:dyDescent="0.25">
      <c r="A514" s="1">
        <v>42789</v>
      </c>
      <c r="B514">
        <v>116.4511353926173</v>
      </c>
      <c r="C514">
        <v>-2.5852339647675393</v>
      </c>
    </row>
    <row r="515" spans="1:3" x14ac:dyDescent="0.25">
      <c r="A515" s="1">
        <v>42790</v>
      </c>
      <c r="B515">
        <v>116.80077134011071</v>
      </c>
      <c r="C515">
        <v>0.34963594749341098</v>
      </c>
    </row>
    <row r="516" spans="1:3" x14ac:dyDescent="0.25">
      <c r="A516" s="1">
        <v>42791</v>
      </c>
      <c r="B516">
        <v>118.72981567852497</v>
      </c>
      <c r="C516">
        <v>1.9290443384142577</v>
      </c>
    </row>
    <row r="517" spans="1:3" x14ac:dyDescent="0.25">
      <c r="A517" s="1">
        <v>42792</v>
      </c>
      <c r="B517">
        <v>117.63667250977953</v>
      </c>
      <c r="C517">
        <v>-1.093143168745442</v>
      </c>
    </row>
    <row r="518" spans="1:3" x14ac:dyDescent="0.25">
      <c r="A518" s="1">
        <v>42793</v>
      </c>
      <c r="B518">
        <v>117.52826810635187</v>
      </c>
      <c r="C518">
        <v>-0.10840440342765589</v>
      </c>
    </row>
    <row r="519" spans="1:3" x14ac:dyDescent="0.25">
      <c r="A519" s="1">
        <v>42794</v>
      </c>
      <c r="B519">
        <v>118.57427514006997</v>
      </c>
      <c r="C519">
        <v>1.046007033718098</v>
      </c>
    </row>
    <row r="520" spans="1:3" x14ac:dyDescent="0.25">
      <c r="A520" s="1">
        <v>42795</v>
      </c>
      <c r="B520">
        <v>114.98072368764359</v>
      </c>
      <c r="C520">
        <v>-3.5935514524263823</v>
      </c>
    </row>
    <row r="521" spans="1:3" x14ac:dyDescent="0.25">
      <c r="A521" s="1">
        <v>42796</v>
      </c>
      <c r="B521">
        <v>119.41951542704054</v>
      </c>
      <c r="C521">
        <v>4.4387917393969474</v>
      </c>
    </row>
    <row r="522" spans="1:3" x14ac:dyDescent="0.25">
      <c r="A522" s="1">
        <v>42797</v>
      </c>
      <c r="B522">
        <v>115.35389464618359</v>
      </c>
      <c r="C522">
        <v>-4.0656207808569462</v>
      </c>
    </row>
    <row r="523" spans="1:3" x14ac:dyDescent="0.25">
      <c r="A523" s="1">
        <v>42798</v>
      </c>
      <c r="B523">
        <v>116.24504973796076</v>
      </c>
      <c r="C523">
        <v>0.8911550917771649</v>
      </c>
    </row>
    <row r="524" spans="1:3" x14ac:dyDescent="0.25">
      <c r="A524" s="1">
        <v>42799</v>
      </c>
      <c r="B524">
        <v>119.06454240824628</v>
      </c>
      <c r="C524">
        <v>2.819492670285527</v>
      </c>
    </row>
    <row r="525" spans="1:3" x14ac:dyDescent="0.25">
      <c r="A525" s="1">
        <v>42800</v>
      </c>
      <c r="B525">
        <v>117.45708622202015</v>
      </c>
      <c r="C525">
        <v>-1.6074561862261305</v>
      </c>
    </row>
    <row r="526" spans="1:3" x14ac:dyDescent="0.25">
      <c r="A526" s="1">
        <v>42801</v>
      </c>
      <c r="B526">
        <v>120.32368230468668</v>
      </c>
      <c r="C526">
        <v>2.8665960826665327</v>
      </c>
    </row>
    <row r="527" spans="1:3" x14ac:dyDescent="0.25">
      <c r="A527" s="1">
        <v>42802</v>
      </c>
      <c r="B527">
        <v>120.4288775146767</v>
      </c>
      <c r="C527">
        <v>0.10519520999001486</v>
      </c>
    </row>
    <row r="528" spans="1:3" x14ac:dyDescent="0.25">
      <c r="A528" s="1">
        <v>42803</v>
      </c>
      <c r="B528">
        <v>116.9866415223361</v>
      </c>
      <c r="C528">
        <v>-3.4422359923405992</v>
      </c>
    </row>
    <row r="529" spans="1:3" x14ac:dyDescent="0.25">
      <c r="A529" s="1">
        <v>42804</v>
      </c>
      <c r="B529">
        <v>114.8296503762832</v>
      </c>
      <c r="C529">
        <v>-2.1569911460529028</v>
      </c>
    </row>
    <row r="530" spans="1:3" x14ac:dyDescent="0.25">
      <c r="A530" s="1">
        <v>42805</v>
      </c>
      <c r="B530">
        <v>122.4715426667242</v>
      </c>
      <c r="C530">
        <v>7.6418922904410067</v>
      </c>
    </row>
    <row r="531" spans="1:3" x14ac:dyDescent="0.25">
      <c r="A531" s="1">
        <v>42806</v>
      </c>
      <c r="B531">
        <v>114.708699734316</v>
      </c>
      <c r="C531">
        <v>-7.7628429324082049</v>
      </c>
    </row>
    <row r="532" spans="1:3" x14ac:dyDescent="0.25">
      <c r="A532" s="1">
        <v>42807</v>
      </c>
      <c r="B532">
        <v>114.76614283678032</v>
      </c>
      <c r="C532">
        <v>5.744310246431894E-2</v>
      </c>
    </row>
    <row r="533" spans="1:3" x14ac:dyDescent="0.25">
      <c r="A533" s="1">
        <v>42808</v>
      </c>
      <c r="B533">
        <v>120.07731220409846</v>
      </c>
      <c r="C533">
        <v>5.3111693673181435</v>
      </c>
    </row>
    <row r="534" spans="1:3" x14ac:dyDescent="0.25">
      <c r="A534" s="1">
        <v>42809</v>
      </c>
      <c r="B534">
        <v>118.29459445633927</v>
      </c>
      <c r="C534">
        <v>-1.7827177477591931</v>
      </c>
    </row>
    <row r="535" spans="1:3" x14ac:dyDescent="0.25">
      <c r="A535" s="1">
        <v>42810</v>
      </c>
      <c r="B535">
        <v>123.68145710815662</v>
      </c>
      <c r="C535">
        <v>5.3868626518173528</v>
      </c>
    </row>
    <row r="536" spans="1:3" x14ac:dyDescent="0.25">
      <c r="A536" s="1">
        <v>42811</v>
      </c>
      <c r="B536">
        <v>123.00378642740614</v>
      </c>
      <c r="C536">
        <v>-0.67767068075048087</v>
      </c>
    </row>
    <row r="537" spans="1:3" x14ac:dyDescent="0.25">
      <c r="A537" s="1">
        <v>42812</v>
      </c>
      <c r="B537">
        <v>114.14989766822895</v>
      </c>
      <c r="C537">
        <v>-8.8538887591771953</v>
      </c>
    </row>
    <row r="538" spans="1:3" x14ac:dyDescent="0.25">
      <c r="A538" s="1">
        <v>42813</v>
      </c>
      <c r="B538">
        <v>120.99462643560436</v>
      </c>
      <c r="C538">
        <v>6.8447287673754147</v>
      </c>
    </row>
    <row r="539" spans="1:3" x14ac:dyDescent="0.25">
      <c r="A539" s="1">
        <v>42814</v>
      </c>
      <c r="B539">
        <v>119.73564544768303</v>
      </c>
      <c r="C539">
        <v>-1.2589809879213334</v>
      </c>
    </row>
    <row r="540" spans="1:3" x14ac:dyDescent="0.25">
      <c r="A540" s="1">
        <v>43070</v>
      </c>
      <c r="B540">
        <v>2.4073902836212691</v>
      </c>
      <c r="C540">
        <v>2.4073902836212691</v>
      </c>
    </row>
    <row r="541" spans="1:3" x14ac:dyDescent="0.25">
      <c r="A541" s="1">
        <v>43071</v>
      </c>
      <c r="B541">
        <v>28.125027765190897</v>
      </c>
      <c r="C541">
        <v>25.717637481569628</v>
      </c>
    </row>
    <row r="542" spans="1:3" x14ac:dyDescent="0.25">
      <c r="A542" s="1">
        <v>43072</v>
      </c>
      <c r="B542">
        <v>65.862779435642437</v>
      </c>
      <c r="C542">
        <v>37.737751670451544</v>
      </c>
    </row>
    <row r="543" spans="1:3" x14ac:dyDescent="0.25">
      <c r="A543" s="1">
        <v>43073</v>
      </c>
      <c r="B543">
        <v>67.373207633272699</v>
      </c>
      <c r="C543">
        <v>1.5104281976302616</v>
      </c>
    </row>
    <row r="544" spans="1:3" x14ac:dyDescent="0.25">
      <c r="A544" s="1">
        <v>43074</v>
      </c>
      <c r="B544">
        <v>58.169060107017131</v>
      </c>
      <c r="C544">
        <v>-9.2041475262555679</v>
      </c>
    </row>
    <row r="545" spans="1:3" x14ac:dyDescent="0.25">
      <c r="A545" s="1">
        <v>43075</v>
      </c>
      <c r="B545">
        <v>57.165472528423692</v>
      </c>
      <c r="C545">
        <v>-1.0035875785934394</v>
      </c>
    </row>
    <row r="546" spans="1:3" x14ac:dyDescent="0.25">
      <c r="A546" s="1">
        <v>43076</v>
      </c>
      <c r="B546">
        <v>54.919701806887751</v>
      </c>
      <c r="C546">
        <v>-2.2457707215359406</v>
      </c>
    </row>
    <row r="547" spans="1:3" x14ac:dyDescent="0.25">
      <c r="A547" s="1">
        <v>43077</v>
      </c>
      <c r="B547">
        <v>61.704343414351655</v>
      </c>
      <c r="C547">
        <v>6.7846416074639038</v>
      </c>
    </row>
    <row r="548" spans="1:3" x14ac:dyDescent="0.25">
      <c r="A548" s="1">
        <v>43078</v>
      </c>
      <c r="B548">
        <v>65.387875284367709</v>
      </c>
      <c r="C548">
        <v>3.6835318700160542</v>
      </c>
    </row>
    <row r="549" spans="1:3" x14ac:dyDescent="0.25">
      <c r="A549" s="1">
        <v>43079</v>
      </c>
      <c r="B549">
        <v>81.807218079683153</v>
      </c>
      <c r="C549">
        <v>16.419342795315444</v>
      </c>
    </row>
    <row r="550" spans="1:3" x14ac:dyDescent="0.25">
      <c r="A550" s="1">
        <v>43080</v>
      </c>
      <c r="B550">
        <v>86.68466190158891</v>
      </c>
      <c r="C550">
        <v>4.8774438219057572</v>
      </c>
    </row>
    <row r="551" spans="1:3" x14ac:dyDescent="0.25">
      <c r="A551" s="1">
        <v>43081</v>
      </c>
      <c r="B551">
        <v>90.389552066377334</v>
      </c>
      <c r="C551">
        <v>3.7048901647884236</v>
      </c>
    </row>
    <row r="552" spans="1:3" x14ac:dyDescent="0.25">
      <c r="A552" s="1">
        <v>43082</v>
      </c>
      <c r="B552">
        <v>84.760674342137719</v>
      </c>
      <c r="C552">
        <v>-5.6288777242396151</v>
      </c>
    </row>
    <row r="553" spans="1:3" x14ac:dyDescent="0.25">
      <c r="A553" s="1">
        <v>43083</v>
      </c>
      <c r="B553">
        <v>89.649148002110181</v>
      </c>
      <c r="C553">
        <v>4.8884736599724619</v>
      </c>
    </row>
    <row r="554" spans="1:3" x14ac:dyDescent="0.25">
      <c r="A554" s="1">
        <v>43084</v>
      </c>
      <c r="B554">
        <v>89.594360710361414</v>
      </c>
      <c r="C554">
        <v>-5.478729174876662E-2</v>
      </c>
    </row>
    <row r="555" spans="1:3" x14ac:dyDescent="0.25">
      <c r="A555" s="1">
        <v>43085</v>
      </c>
      <c r="B555">
        <v>88.057788259587468</v>
      </c>
      <c r="C555">
        <v>-1.5365724507739458</v>
      </c>
    </row>
    <row r="556" spans="1:3" x14ac:dyDescent="0.25">
      <c r="A556" s="1">
        <v>43086</v>
      </c>
      <c r="B556">
        <v>85.40850348745343</v>
      </c>
      <c r="C556">
        <v>-2.6492847721340382</v>
      </c>
    </row>
    <row r="557" spans="1:3" x14ac:dyDescent="0.25">
      <c r="A557" s="1">
        <v>43087</v>
      </c>
      <c r="B557">
        <v>90.848010571497298</v>
      </c>
      <c r="C557">
        <v>5.4395070840438677</v>
      </c>
    </row>
    <row r="558" spans="1:3" x14ac:dyDescent="0.25">
      <c r="A558" s="1">
        <v>43088</v>
      </c>
      <c r="B558">
        <v>90.394310250694829</v>
      </c>
      <c r="C558">
        <v>-0.45370032080246858</v>
      </c>
    </row>
    <row r="559" spans="1:3" x14ac:dyDescent="0.25">
      <c r="A559" s="1">
        <v>43089</v>
      </c>
      <c r="B559">
        <v>93.928656507017365</v>
      </c>
      <c r="C559">
        <v>3.5343462563225359</v>
      </c>
    </row>
    <row r="560" spans="1:3" x14ac:dyDescent="0.25">
      <c r="A560" s="1">
        <v>43090</v>
      </c>
      <c r="B560">
        <v>96.6802956402679</v>
      </c>
      <c r="C560">
        <v>2.751639133250535</v>
      </c>
    </row>
    <row r="561" spans="1:3" x14ac:dyDescent="0.25">
      <c r="A561" s="1">
        <v>43091</v>
      </c>
      <c r="B561">
        <v>94.62937126726176</v>
      </c>
      <c r="C561">
        <v>-2.0509243730061399</v>
      </c>
    </row>
    <row r="562" spans="1:3" x14ac:dyDescent="0.25">
      <c r="A562" s="1">
        <v>43092</v>
      </c>
      <c r="B562">
        <v>101.81715046589602</v>
      </c>
      <c r="C562">
        <v>7.1877791986342601</v>
      </c>
    </row>
    <row r="563" spans="1:3" x14ac:dyDescent="0.25">
      <c r="A563" s="1">
        <v>43093</v>
      </c>
      <c r="B563">
        <v>102.54895267126044</v>
      </c>
      <c r="C563">
        <v>0.73180220536441709</v>
      </c>
    </row>
    <row r="564" spans="1:3" x14ac:dyDescent="0.25">
      <c r="A564" s="1">
        <v>43094</v>
      </c>
      <c r="B564">
        <v>100.53486125489194</v>
      </c>
      <c r="C564">
        <v>-2.0140914163685011</v>
      </c>
    </row>
    <row r="565" spans="1:3" x14ac:dyDescent="0.25">
      <c r="A565" s="1">
        <v>43095</v>
      </c>
      <c r="B565">
        <v>101.97082751605544</v>
      </c>
      <c r="C565">
        <v>1.4359662611635002</v>
      </c>
    </row>
    <row r="566" spans="1:3" x14ac:dyDescent="0.25">
      <c r="A566" s="1">
        <v>43096</v>
      </c>
      <c r="B566">
        <v>117.73788757542412</v>
      </c>
      <c r="C566">
        <v>15.767060059368688</v>
      </c>
    </row>
    <row r="567" spans="1:3" x14ac:dyDescent="0.25">
      <c r="A567" s="1">
        <v>43104</v>
      </c>
      <c r="B567">
        <v>60.760579232753344</v>
      </c>
      <c r="C567">
        <v>26.348680940445618</v>
      </c>
    </row>
    <row r="568" spans="1:3" x14ac:dyDescent="0.25">
      <c r="A568" s="1">
        <v>43105</v>
      </c>
      <c r="B568">
        <v>86.302295919177908</v>
      </c>
      <c r="C568">
        <v>25.541716686424564</v>
      </c>
    </row>
    <row r="569" spans="1:3" x14ac:dyDescent="0.25">
      <c r="A569" s="1">
        <v>43106</v>
      </c>
      <c r="B569">
        <v>96.05926401985495</v>
      </c>
      <c r="C569">
        <v>9.7569681006770423</v>
      </c>
    </row>
    <row r="570" spans="1:3" x14ac:dyDescent="0.25">
      <c r="A570" s="1">
        <v>43107</v>
      </c>
      <c r="B570">
        <v>101.31878340306832</v>
      </c>
      <c r="C570">
        <v>5.2595193832133731</v>
      </c>
    </row>
    <row r="571" spans="1:3" x14ac:dyDescent="0.25">
      <c r="A571" s="1">
        <v>43108</v>
      </c>
      <c r="B571">
        <v>102.26182747574126</v>
      </c>
      <c r="C571">
        <v>0.943044072672933</v>
      </c>
    </row>
    <row r="572" spans="1:3" x14ac:dyDescent="0.25">
      <c r="A572" s="1">
        <v>43109</v>
      </c>
      <c r="B572">
        <v>102.57698552317119</v>
      </c>
      <c r="C572">
        <v>0.31515804742993225</v>
      </c>
    </row>
    <row r="573" spans="1:3" x14ac:dyDescent="0.25">
      <c r="A573" s="1">
        <v>43110</v>
      </c>
      <c r="B573">
        <v>103.84639190656904</v>
      </c>
      <c r="C573">
        <v>1.2694063833978504</v>
      </c>
    </row>
    <row r="574" spans="1:3" x14ac:dyDescent="0.25">
      <c r="A574" s="1">
        <v>43111</v>
      </c>
      <c r="B574">
        <v>110.66620069013264</v>
      </c>
      <c r="C574">
        <v>6.8198087835636017</v>
      </c>
    </row>
    <row r="575" spans="1:3" x14ac:dyDescent="0.25">
      <c r="A575" s="1">
        <v>43112</v>
      </c>
      <c r="B575">
        <v>105.87225505018463</v>
      </c>
      <c r="C575">
        <v>-4.7939456399480065</v>
      </c>
    </row>
    <row r="576" spans="1:3" x14ac:dyDescent="0.25">
      <c r="A576" s="1">
        <v>43113</v>
      </c>
      <c r="B576">
        <v>106.12440160064138</v>
      </c>
      <c r="C576">
        <v>0.25214655045674306</v>
      </c>
    </row>
    <row r="577" spans="1:3" x14ac:dyDescent="0.25">
      <c r="A577" s="1">
        <v>43114</v>
      </c>
      <c r="B577">
        <v>108.2760563639809</v>
      </c>
      <c r="C577">
        <v>2.151654763339522</v>
      </c>
    </row>
    <row r="578" spans="1:3" x14ac:dyDescent="0.25">
      <c r="A578" s="1">
        <v>43115</v>
      </c>
      <c r="B578">
        <v>106.01855243211415</v>
      </c>
      <c r="C578">
        <v>-2.2575039318667507</v>
      </c>
    </row>
    <row r="579" spans="1:3" x14ac:dyDescent="0.25">
      <c r="A579" s="1">
        <v>43116</v>
      </c>
      <c r="B579">
        <v>107.15705869643378</v>
      </c>
      <c r="C579">
        <v>1.1385062643196306</v>
      </c>
    </row>
    <row r="580" spans="1:3" x14ac:dyDescent="0.25">
      <c r="A580" s="1">
        <v>43117</v>
      </c>
      <c r="B580">
        <v>108.63945926710758</v>
      </c>
      <c r="C580">
        <v>1.4824005706738035</v>
      </c>
    </row>
    <row r="581" spans="1:3" x14ac:dyDescent="0.25">
      <c r="A581" s="1">
        <v>43118</v>
      </c>
      <c r="B581">
        <v>109.55491026501662</v>
      </c>
      <c r="C581">
        <v>0.9154509979090335</v>
      </c>
    </row>
    <row r="582" spans="1:3" x14ac:dyDescent="0.25">
      <c r="A582" s="1">
        <v>43119</v>
      </c>
      <c r="B582">
        <v>109.61991043929788</v>
      </c>
      <c r="C582">
        <v>6.5000174281266254E-2</v>
      </c>
    </row>
    <row r="583" spans="1:3" x14ac:dyDescent="0.25">
      <c r="A583" s="1">
        <v>43120</v>
      </c>
      <c r="B583">
        <v>112.35558310248584</v>
      </c>
      <c r="C583">
        <v>2.7356726631879553</v>
      </c>
    </row>
    <row r="584" spans="1:3" x14ac:dyDescent="0.25">
      <c r="A584" s="1">
        <v>43121</v>
      </c>
      <c r="B584">
        <v>109.3810594717109</v>
      </c>
      <c r="C584">
        <v>-2.9745236307749394</v>
      </c>
    </row>
    <row r="585" spans="1:3" x14ac:dyDescent="0.25">
      <c r="A585" s="1">
        <v>43122</v>
      </c>
      <c r="B585">
        <v>110.45235336177929</v>
      </c>
      <c r="C585">
        <v>1.0712938900683895</v>
      </c>
    </row>
    <row r="586" spans="1:3" x14ac:dyDescent="0.25">
      <c r="A586" s="1">
        <v>43123</v>
      </c>
      <c r="B586">
        <v>112.42610742806538</v>
      </c>
      <c r="C586">
        <v>1.9737540662860908</v>
      </c>
    </row>
    <row r="587" spans="1:3" x14ac:dyDescent="0.25">
      <c r="A587" s="1">
        <v>43124</v>
      </c>
      <c r="B587">
        <v>113.50439230980982</v>
      </c>
      <c r="C587">
        <v>1.0782848817444375</v>
      </c>
    </row>
    <row r="588" spans="1:3" x14ac:dyDescent="0.25">
      <c r="A588" s="1">
        <v>43125</v>
      </c>
      <c r="B588">
        <v>110.03774887149571</v>
      </c>
      <c r="C588">
        <v>-3.466643438314108</v>
      </c>
    </row>
    <row r="589" spans="1:3" x14ac:dyDescent="0.25">
      <c r="A589" s="1">
        <v>43126</v>
      </c>
      <c r="B589">
        <v>112.06977956774338</v>
      </c>
      <c r="C589">
        <v>2.0320306962476735</v>
      </c>
    </row>
    <row r="590" spans="1:3" x14ac:dyDescent="0.25">
      <c r="A590" s="1">
        <v>43127</v>
      </c>
      <c r="B590">
        <v>115.21378282855972</v>
      </c>
      <c r="C590">
        <v>3.1440032608163335</v>
      </c>
    </row>
    <row r="591" spans="1:3" x14ac:dyDescent="0.25">
      <c r="A591" s="1">
        <v>43128</v>
      </c>
      <c r="B591">
        <v>109.06825488761908</v>
      </c>
      <c r="C591">
        <v>-6.1455279409406387</v>
      </c>
    </row>
    <row r="592" spans="1:3" x14ac:dyDescent="0.25">
      <c r="A592" s="1">
        <v>43129</v>
      </c>
      <c r="B592">
        <v>109.79357354707344</v>
      </c>
      <c r="C592">
        <v>0.72531865945435925</v>
      </c>
    </row>
    <row r="593" spans="1:3" x14ac:dyDescent="0.25">
      <c r="A593" s="1">
        <v>43130</v>
      </c>
      <c r="B593">
        <v>113.41582034784864</v>
      </c>
      <c r="C593">
        <v>3.6222468007752013</v>
      </c>
    </row>
    <row r="594" spans="1:3" x14ac:dyDescent="0.25">
      <c r="A594" s="1">
        <v>43131</v>
      </c>
      <c r="B594">
        <v>108.39712654050047</v>
      </c>
      <c r="C594">
        <v>-5.0186938073481713</v>
      </c>
    </row>
    <row r="595" spans="1:3" x14ac:dyDescent="0.25">
      <c r="A595" s="1">
        <v>43132</v>
      </c>
      <c r="B595">
        <v>112.06824957924329</v>
      </c>
      <c r="C595">
        <v>3.6711230387428202</v>
      </c>
    </row>
    <row r="596" spans="1:3" x14ac:dyDescent="0.25">
      <c r="A596" s="1">
        <v>43133</v>
      </c>
      <c r="B596">
        <v>112.60887303264748</v>
      </c>
      <c r="C596">
        <v>0.54062345340419427</v>
      </c>
    </row>
    <row r="597" spans="1:3" x14ac:dyDescent="0.25">
      <c r="A597" s="1">
        <v>43134</v>
      </c>
      <c r="B597">
        <v>109.69277461284327</v>
      </c>
      <c r="C597">
        <v>-2.9160984198042144</v>
      </c>
    </row>
    <row r="598" spans="1:3" x14ac:dyDescent="0.25">
      <c r="A598" s="1">
        <v>43135</v>
      </c>
      <c r="B598">
        <v>112.2588939630761</v>
      </c>
      <c r="C598">
        <v>2.5661193502328388</v>
      </c>
    </row>
    <row r="599" spans="1:3" x14ac:dyDescent="0.25">
      <c r="A599" s="1">
        <v>43136</v>
      </c>
      <c r="B599">
        <v>110.48822215764814</v>
      </c>
      <c r="C599">
        <v>-1.7706718054279662</v>
      </c>
    </row>
    <row r="600" spans="1:3" x14ac:dyDescent="0.25">
      <c r="A600" s="1">
        <v>43137</v>
      </c>
      <c r="B600">
        <v>113.85068432878889</v>
      </c>
      <c r="C600">
        <v>3.3624621711407485</v>
      </c>
    </row>
    <row r="601" spans="1:3" x14ac:dyDescent="0.25">
      <c r="A601" s="1">
        <v>43138</v>
      </c>
      <c r="B601">
        <v>115.2947718540636</v>
      </c>
      <c r="C601">
        <v>1.4440875252747105</v>
      </c>
    </row>
    <row r="602" spans="1:3" x14ac:dyDescent="0.25">
      <c r="A602" s="1">
        <v>43139</v>
      </c>
      <c r="B602">
        <v>114.21101245461226</v>
      </c>
      <c r="C602">
        <v>-1.0837593994513384</v>
      </c>
    </row>
    <row r="603" spans="1:3" x14ac:dyDescent="0.25">
      <c r="A603" s="1">
        <v>43140</v>
      </c>
      <c r="B603">
        <v>115.02117817424724</v>
      </c>
      <c r="C603">
        <v>0.81016571963498052</v>
      </c>
    </row>
    <row r="604" spans="1:3" x14ac:dyDescent="0.25">
      <c r="A604" s="1">
        <v>43141</v>
      </c>
      <c r="B604">
        <v>116.53049609192189</v>
      </c>
      <c r="C604">
        <v>1.5093179176746503</v>
      </c>
    </row>
    <row r="605" spans="1:3" x14ac:dyDescent="0.25">
      <c r="A605" s="1">
        <v>43142</v>
      </c>
      <c r="B605">
        <v>117.5889585081903</v>
      </c>
      <c r="C605">
        <v>1.0584624162684122</v>
      </c>
    </row>
    <row r="606" spans="1:3" x14ac:dyDescent="0.25">
      <c r="A606" s="1">
        <v>43143</v>
      </c>
      <c r="B606">
        <v>116.0691293158343</v>
      </c>
      <c r="C606">
        <v>-1.5198291923559992</v>
      </c>
    </row>
    <row r="607" spans="1:3" x14ac:dyDescent="0.25">
      <c r="A607" s="1">
        <v>43144</v>
      </c>
      <c r="B607">
        <v>118.15813231568814</v>
      </c>
      <c r="C607">
        <v>2.0890029998538324</v>
      </c>
    </row>
    <row r="608" spans="1:3" x14ac:dyDescent="0.25">
      <c r="A608" s="1">
        <v>43145</v>
      </c>
      <c r="B608">
        <v>120.38113497595263</v>
      </c>
      <c r="C608">
        <v>2.2230026602644983</v>
      </c>
    </row>
    <row r="609" spans="1:3" x14ac:dyDescent="0.25">
      <c r="A609" s="1">
        <v>43146</v>
      </c>
      <c r="B609">
        <v>126.56368141998865</v>
      </c>
      <c r="C609">
        <v>6.1825464440360207</v>
      </c>
    </row>
    <row r="610" spans="1:3" x14ac:dyDescent="0.25">
      <c r="A610" s="1">
        <v>43147</v>
      </c>
      <c r="B610">
        <v>124.69070681238925</v>
      </c>
      <c r="C610">
        <v>-1.8729746075994029</v>
      </c>
    </row>
    <row r="611" spans="1:3" x14ac:dyDescent="0.25">
      <c r="A611" s="1">
        <v>43148</v>
      </c>
      <c r="B611">
        <v>115.06469432908739</v>
      </c>
      <c r="C611">
        <v>-9.6260124833018637</v>
      </c>
    </row>
    <row r="612" spans="1:3" x14ac:dyDescent="0.25">
      <c r="A612" s="1">
        <v>43149</v>
      </c>
      <c r="B612">
        <v>111.52345745488235</v>
      </c>
      <c r="C612">
        <v>-3.5412368742050404</v>
      </c>
    </row>
    <row r="613" spans="1:3" x14ac:dyDescent="0.25">
      <c r="A613" s="1">
        <v>43150</v>
      </c>
      <c r="B613">
        <v>118.76380284231369</v>
      </c>
      <c r="C613">
        <v>7.240345387431347</v>
      </c>
    </row>
    <row r="614" spans="1:3" x14ac:dyDescent="0.25">
      <c r="A614" s="1">
        <v>43151</v>
      </c>
      <c r="B614">
        <v>116.1022578057209</v>
      </c>
      <c r="C614">
        <v>-2.6615450365927984</v>
      </c>
    </row>
    <row r="615" spans="1:3" x14ac:dyDescent="0.25">
      <c r="A615" s="1">
        <v>43152</v>
      </c>
      <c r="B615">
        <v>118.8511880511243</v>
      </c>
      <c r="C615">
        <v>2.7489302454034004</v>
      </c>
    </row>
    <row r="616" spans="1:3" x14ac:dyDescent="0.25">
      <c r="A616" s="1">
        <v>43153</v>
      </c>
      <c r="B616">
        <v>120.21790868823231</v>
      </c>
      <c r="C616">
        <v>1.3667206371080169</v>
      </c>
    </row>
    <row r="617" spans="1:3" x14ac:dyDescent="0.25">
      <c r="A617" s="1">
        <v>43154</v>
      </c>
      <c r="B617">
        <v>121.44636187644869</v>
      </c>
      <c r="C617">
        <v>1.2284531882163776</v>
      </c>
    </row>
    <row r="618" spans="1:3" x14ac:dyDescent="0.25">
      <c r="A618" s="1">
        <v>43155</v>
      </c>
      <c r="B618">
        <v>120.16381563330457</v>
      </c>
      <c r="C618">
        <v>-1.2825462431441252</v>
      </c>
    </row>
    <row r="619" spans="1:3" x14ac:dyDescent="0.25">
      <c r="A619" s="1">
        <v>43156</v>
      </c>
      <c r="B619">
        <v>110.12825349984496</v>
      </c>
      <c r="C619">
        <v>-10.035562133459607</v>
      </c>
    </row>
    <row r="620" spans="1:3" x14ac:dyDescent="0.25">
      <c r="A620" s="1">
        <v>43157</v>
      </c>
      <c r="B620">
        <v>110.23518549222679</v>
      </c>
      <c r="C620">
        <v>0.10693199238183126</v>
      </c>
    </row>
    <row r="621" spans="1:3" x14ac:dyDescent="0.25">
      <c r="A621" s="1">
        <v>43158</v>
      </c>
      <c r="B621">
        <v>117.89157676750007</v>
      </c>
      <c r="C621">
        <v>7.656391275273279</v>
      </c>
    </row>
    <row r="622" spans="1:3" x14ac:dyDescent="0.25">
      <c r="A622" s="1">
        <v>43159</v>
      </c>
      <c r="B622">
        <v>120.85439850999397</v>
      </c>
      <c r="C622">
        <v>2.962821742493901</v>
      </c>
    </row>
    <row r="623" spans="1:3" x14ac:dyDescent="0.25">
      <c r="A623" s="1">
        <v>43160</v>
      </c>
      <c r="B623">
        <v>109.61394130865808</v>
      </c>
      <c r="C623">
        <v>-11.240457201335886</v>
      </c>
    </row>
    <row r="624" spans="1:3" x14ac:dyDescent="0.25">
      <c r="A624" s="1">
        <v>43161</v>
      </c>
      <c r="B624">
        <v>107.45704926741116</v>
      </c>
      <c r="C624">
        <v>-2.1568920412469197</v>
      </c>
    </row>
    <row r="625" spans="1:3" x14ac:dyDescent="0.25">
      <c r="A625" s="1">
        <v>43162</v>
      </c>
      <c r="B625">
        <v>109.81880209479324</v>
      </c>
      <c r="C625">
        <v>2.3617528273820767</v>
      </c>
    </row>
    <row r="626" spans="1:3" x14ac:dyDescent="0.25">
      <c r="A626" s="1">
        <v>43163</v>
      </c>
      <c r="B626">
        <v>112.49461484423155</v>
      </c>
      <c r="C626">
        <v>2.6758127494383075</v>
      </c>
    </row>
    <row r="627" spans="1:3" x14ac:dyDescent="0.25">
      <c r="A627" s="1">
        <v>43164</v>
      </c>
      <c r="B627">
        <v>110.21163687654007</v>
      </c>
      <c r="C627">
        <v>-2.2829779676914796</v>
      </c>
    </row>
    <row r="628" spans="1:3" x14ac:dyDescent="0.25">
      <c r="A628" s="1">
        <v>43165</v>
      </c>
      <c r="B628">
        <v>111.30660469151867</v>
      </c>
      <c r="C628">
        <v>1.0949678149786024</v>
      </c>
    </row>
    <row r="629" spans="1:3" x14ac:dyDescent="0.25">
      <c r="A629" s="1">
        <v>43166</v>
      </c>
      <c r="B629">
        <v>112.40875292061322</v>
      </c>
      <c r="C629">
        <v>1.1021482290945528</v>
      </c>
    </row>
    <row r="630" spans="1:3" x14ac:dyDescent="0.25">
      <c r="A630" s="1">
        <v>43167</v>
      </c>
      <c r="B630">
        <v>116.65299955084724</v>
      </c>
      <c r="C630">
        <v>4.2442466302340165</v>
      </c>
    </row>
    <row r="631" spans="1:3" x14ac:dyDescent="0.25">
      <c r="A631" s="1">
        <v>43168</v>
      </c>
      <c r="B631">
        <v>117.56957524872551</v>
      </c>
      <c r="C631">
        <v>0.91657569787827242</v>
      </c>
    </row>
    <row r="632" spans="1:3" x14ac:dyDescent="0.25">
      <c r="A632" s="1">
        <v>43169</v>
      </c>
      <c r="B632">
        <v>119.53580891126936</v>
      </c>
      <c r="C632">
        <v>1.9662336625438428</v>
      </c>
    </row>
    <row r="633" spans="1:3" x14ac:dyDescent="0.25">
      <c r="A633" s="1">
        <v>43170</v>
      </c>
      <c r="B633">
        <v>111.22628504468233</v>
      </c>
      <c r="C633">
        <v>-8.3095238665870284</v>
      </c>
    </row>
    <row r="634" spans="1:3" x14ac:dyDescent="0.25">
      <c r="A634" s="1">
        <v>43171</v>
      </c>
      <c r="B634">
        <v>117.63879244861413</v>
      </c>
      <c r="C634">
        <v>6.412507403931798</v>
      </c>
    </row>
    <row r="635" spans="1:3" x14ac:dyDescent="0.25">
      <c r="A635" s="1">
        <v>43172</v>
      </c>
      <c r="B635">
        <v>119.8137602702632</v>
      </c>
      <c r="C635">
        <v>2.1749678216490764</v>
      </c>
    </row>
    <row r="636" spans="1:3" x14ac:dyDescent="0.25">
      <c r="A636" s="1">
        <v>43173</v>
      </c>
      <c r="B636">
        <v>115.44530570267298</v>
      </c>
      <c r="C636">
        <v>-4.36845456759022</v>
      </c>
    </row>
    <row r="637" spans="1:3" x14ac:dyDescent="0.25">
      <c r="A637" s="1">
        <v>43174</v>
      </c>
      <c r="B637">
        <v>115.38365392871117</v>
      </c>
      <c r="C637">
        <v>-6.1651773961813205E-2</v>
      </c>
    </row>
    <row r="638" spans="1:3" x14ac:dyDescent="0.25">
      <c r="A638" s="1">
        <v>43175</v>
      </c>
      <c r="B638">
        <v>115.51547950426048</v>
      </c>
      <c r="C638">
        <v>0.13182557554931407</v>
      </c>
    </row>
    <row r="639" spans="1:3" x14ac:dyDescent="0.25">
      <c r="A639" s="1">
        <v>43176</v>
      </c>
      <c r="B639">
        <v>117.42524323719779</v>
      </c>
      <c r="C639">
        <v>1.9097637329373072</v>
      </c>
    </row>
    <row r="640" spans="1:3" x14ac:dyDescent="0.25">
      <c r="A640" s="1">
        <v>43177</v>
      </c>
      <c r="B640">
        <v>115.49488521512721</v>
      </c>
      <c r="C640">
        <v>-1.9303580220705783</v>
      </c>
    </row>
    <row r="641" spans="1:3" x14ac:dyDescent="0.25">
      <c r="A641" s="1">
        <v>43178</v>
      </c>
      <c r="B641">
        <v>114.85229117842042</v>
      </c>
      <c r="C641">
        <v>-0.6425940367067966</v>
      </c>
    </row>
    <row r="642" spans="1:3" x14ac:dyDescent="0.25">
      <c r="A642" s="1">
        <v>43179</v>
      </c>
      <c r="B642">
        <v>117.05375099769091</v>
      </c>
      <c r="C642">
        <v>2.2014598192704966</v>
      </c>
    </row>
    <row r="643" spans="1:3" x14ac:dyDescent="0.25">
      <c r="A643" s="1">
        <v>43425</v>
      </c>
      <c r="B643">
        <v>33.806817571414754</v>
      </c>
      <c r="C643">
        <v>33.806817571414754</v>
      </c>
    </row>
    <row r="644" spans="1:3" x14ac:dyDescent="0.25">
      <c r="A644" s="1">
        <v>43426</v>
      </c>
      <c r="B644">
        <v>40.424764015768261</v>
      </c>
      <c r="C644">
        <v>6.6179464443535068</v>
      </c>
    </row>
    <row r="645" spans="1:3" x14ac:dyDescent="0.25">
      <c r="A645" s="1">
        <v>43427</v>
      </c>
      <c r="B645">
        <v>73.090126876930611</v>
      </c>
      <c r="C645">
        <v>32.66536286116235</v>
      </c>
    </row>
    <row r="646" spans="1:3" x14ac:dyDescent="0.25">
      <c r="A646" s="1">
        <v>43428</v>
      </c>
      <c r="B646">
        <v>61.134195885468131</v>
      </c>
      <c r="C646">
        <v>-11.955930991462481</v>
      </c>
    </row>
    <row r="647" spans="1:3" x14ac:dyDescent="0.25">
      <c r="A647" s="1">
        <v>43429</v>
      </c>
      <c r="B647">
        <v>64.995135193650697</v>
      </c>
      <c r="C647">
        <v>3.8609393081825658</v>
      </c>
    </row>
    <row r="648" spans="1:3" x14ac:dyDescent="0.25">
      <c r="A648" s="1">
        <v>43430</v>
      </c>
      <c r="B648">
        <v>80.830387871861006</v>
      </c>
      <c r="C648">
        <v>15.83525267821031</v>
      </c>
    </row>
    <row r="649" spans="1:3" x14ac:dyDescent="0.25">
      <c r="A649" s="1">
        <v>43431</v>
      </c>
      <c r="B649">
        <v>73.621368852739366</v>
      </c>
      <c r="C649">
        <v>-7.2090190191216408</v>
      </c>
    </row>
    <row r="650" spans="1:3" x14ac:dyDescent="0.25">
      <c r="A650" s="1">
        <v>43432</v>
      </c>
      <c r="B650">
        <v>81.172417813307845</v>
      </c>
      <c r="C650">
        <v>7.5510489605684796</v>
      </c>
    </row>
    <row r="651" spans="1:3" x14ac:dyDescent="0.25">
      <c r="A651" s="1">
        <v>43433</v>
      </c>
      <c r="B651">
        <v>68.746211266835957</v>
      </c>
      <c r="C651">
        <v>-12.426206546471889</v>
      </c>
    </row>
    <row r="652" spans="1:3" x14ac:dyDescent="0.25">
      <c r="A652" s="1">
        <v>43434</v>
      </c>
      <c r="B652">
        <v>79.572060990131575</v>
      </c>
      <c r="C652">
        <v>10.825849723295619</v>
      </c>
    </row>
    <row r="653" spans="1:3" x14ac:dyDescent="0.25">
      <c r="A653" s="1">
        <v>43435</v>
      </c>
      <c r="B653">
        <v>80.446049859469085</v>
      </c>
      <c r="C653">
        <v>0.8739888693375093</v>
      </c>
    </row>
    <row r="654" spans="1:3" x14ac:dyDescent="0.25">
      <c r="A654" s="1">
        <v>43436</v>
      </c>
      <c r="B654">
        <v>77.489489189836334</v>
      </c>
      <c r="C654">
        <v>-2.9565606696327507</v>
      </c>
    </row>
    <row r="655" spans="1:3" x14ac:dyDescent="0.25">
      <c r="A655" s="1">
        <v>43437</v>
      </c>
      <c r="B655">
        <v>75.203291724935355</v>
      </c>
      <c r="C655">
        <v>-2.2861974649009795</v>
      </c>
    </row>
    <row r="656" spans="1:3" x14ac:dyDescent="0.25">
      <c r="A656" s="1">
        <v>43438</v>
      </c>
      <c r="B656">
        <v>82.43456633041157</v>
      </c>
      <c r="C656">
        <v>7.2312746054762158</v>
      </c>
    </row>
    <row r="657" spans="1:3" x14ac:dyDescent="0.25">
      <c r="A657" s="1">
        <v>43439</v>
      </c>
      <c r="B657">
        <v>85.920948211413958</v>
      </c>
      <c r="C657">
        <v>3.4863818810023872</v>
      </c>
    </row>
    <row r="658" spans="1:3" x14ac:dyDescent="0.25">
      <c r="A658" s="1">
        <v>43440</v>
      </c>
      <c r="B658">
        <v>82.540912701536342</v>
      </c>
      <c r="C658">
        <v>-3.3800355098776151</v>
      </c>
    </row>
    <row r="659" spans="1:3" x14ac:dyDescent="0.25">
      <c r="A659" s="1">
        <v>43441</v>
      </c>
      <c r="B659">
        <v>85.248000349200467</v>
      </c>
      <c r="C659">
        <v>2.7070876476641246</v>
      </c>
    </row>
    <row r="660" spans="1:3" x14ac:dyDescent="0.25">
      <c r="A660" s="1">
        <v>43442</v>
      </c>
      <c r="B660">
        <v>91.082401701345759</v>
      </c>
      <c r="C660">
        <v>5.8344013521452922</v>
      </c>
    </row>
    <row r="661" spans="1:3" x14ac:dyDescent="0.25">
      <c r="A661" s="1">
        <v>43443</v>
      </c>
      <c r="B661">
        <v>93.134033142936019</v>
      </c>
      <c r="C661">
        <v>2.0516314415902599</v>
      </c>
    </row>
    <row r="662" spans="1:3" x14ac:dyDescent="0.25">
      <c r="A662" s="1">
        <v>43444</v>
      </c>
      <c r="B662">
        <v>88.40280534324647</v>
      </c>
      <c r="C662">
        <v>-4.7312277996895489</v>
      </c>
    </row>
    <row r="663" spans="1:3" x14ac:dyDescent="0.25">
      <c r="A663" s="1">
        <v>43445</v>
      </c>
      <c r="B663">
        <v>88.057210157199208</v>
      </c>
      <c r="C663">
        <v>-0.34559518604726236</v>
      </c>
    </row>
    <row r="664" spans="1:3" x14ac:dyDescent="0.25">
      <c r="A664" s="1">
        <v>43446</v>
      </c>
      <c r="B664">
        <v>93.026434786736417</v>
      </c>
      <c r="C664">
        <v>4.9692246295372087</v>
      </c>
    </row>
    <row r="665" spans="1:3" x14ac:dyDescent="0.25">
      <c r="A665" s="1">
        <v>43447</v>
      </c>
      <c r="B665">
        <v>93.662212133115347</v>
      </c>
      <c r="C665">
        <v>0.63577734637893002</v>
      </c>
    </row>
    <row r="666" spans="1:3" x14ac:dyDescent="0.25">
      <c r="A666" s="1">
        <v>43448</v>
      </c>
      <c r="B666">
        <v>96.096887476425266</v>
      </c>
      <c r="C666">
        <v>2.4346753433099195</v>
      </c>
    </row>
    <row r="667" spans="1:3" x14ac:dyDescent="0.25">
      <c r="A667" s="1">
        <v>43449</v>
      </c>
      <c r="B667">
        <v>96.38214952050744</v>
      </c>
      <c r="C667">
        <v>0.28526204408217382</v>
      </c>
    </row>
    <row r="668" spans="1:3" x14ac:dyDescent="0.25">
      <c r="A668" s="1">
        <v>43450</v>
      </c>
      <c r="B668">
        <v>100.69461933339758</v>
      </c>
      <c r="C668">
        <v>4.3124698128901429</v>
      </c>
    </row>
    <row r="669" spans="1:3" x14ac:dyDescent="0.25">
      <c r="A669" s="1">
        <v>43451</v>
      </c>
      <c r="B669">
        <v>98.822157406290358</v>
      </c>
      <c r="C669">
        <v>-1.8724619271072243</v>
      </c>
    </row>
    <row r="670" spans="1:3" x14ac:dyDescent="0.25">
      <c r="A670" s="1">
        <v>43452</v>
      </c>
      <c r="B670">
        <v>100.16073693867631</v>
      </c>
      <c r="C670">
        <v>1.3385795323859497</v>
      </c>
    </row>
    <row r="671" spans="1:3" x14ac:dyDescent="0.25">
      <c r="A671" s="1">
        <v>43453</v>
      </c>
      <c r="B671">
        <v>98.093737315249882</v>
      </c>
      <c r="C671">
        <v>-2.0669996234264261</v>
      </c>
    </row>
    <row r="672" spans="1:3" x14ac:dyDescent="0.25">
      <c r="A672" s="1">
        <v>43454</v>
      </c>
      <c r="B672">
        <v>97.394771345725758</v>
      </c>
      <c r="C672">
        <v>-0.69896596952412438</v>
      </c>
    </row>
    <row r="673" spans="1:3" x14ac:dyDescent="0.25">
      <c r="A673" s="1">
        <v>43455</v>
      </c>
      <c r="B673">
        <v>98.246248769048094</v>
      </c>
      <c r="C673">
        <v>0.85147742332233634</v>
      </c>
    </row>
    <row r="674" spans="1:3" x14ac:dyDescent="0.25">
      <c r="A674" s="1">
        <v>43456</v>
      </c>
      <c r="B674">
        <v>100.35341466002527</v>
      </c>
      <c r="C674">
        <v>2.1071658909771713</v>
      </c>
    </row>
    <row r="675" spans="1:3" x14ac:dyDescent="0.25">
      <c r="A675" s="1">
        <v>43457</v>
      </c>
      <c r="B675">
        <v>102.35959879922324</v>
      </c>
      <c r="C675">
        <v>2.0061841391979698</v>
      </c>
    </row>
    <row r="676" spans="1:3" x14ac:dyDescent="0.25">
      <c r="A676" s="1">
        <v>43458</v>
      </c>
      <c r="B676">
        <v>101.00958008307694</v>
      </c>
      <c r="C676">
        <v>-1.3500187161462947</v>
      </c>
    </row>
    <row r="677" spans="1:3" x14ac:dyDescent="0.25">
      <c r="A677" s="1">
        <v>43459</v>
      </c>
      <c r="B677">
        <v>100.13157928672253</v>
      </c>
      <c r="C677">
        <v>-0.87800079635441364</v>
      </c>
    </row>
    <row r="678" spans="1:3" x14ac:dyDescent="0.25">
      <c r="A678" s="1">
        <v>43460</v>
      </c>
      <c r="B678">
        <v>104.33436337592443</v>
      </c>
      <c r="C678">
        <v>4.2027840892018986</v>
      </c>
    </row>
    <row r="679" spans="1:3" x14ac:dyDescent="0.25">
      <c r="A679" s="1">
        <v>43461</v>
      </c>
      <c r="B679">
        <v>101.07280372099548</v>
      </c>
      <c r="C679">
        <v>-3.261559654928945</v>
      </c>
    </row>
    <row r="680" spans="1:3" x14ac:dyDescent="0.25">
      <c r="A680" s="1">
        <v>43469</v>
      </c>
      <c r="B680">
        <v>79.042357927845615</v>
      </c>
      <c r="C680">
        <v>28.589978036766325</v>
      </c>
    </row>
    <row r="681" spans="1:3" x14ac:dyDescent="0.25">
      <c r="A681" s="1">
        <v>43470</v>
      </c>
      <c r="B681">
        <v>99.002230877766848</v>
      </c>
      <c r="C681">
        <v>19.959872949921234</v>
      </c>
    </row>
    <row r="682" spans="1:3" x14ac:dyDescent="0.25">
      <c r="A682" s="1">
        <v>43471</v>
      </c>
      <c r="B682">
        <v>105.45122246390628</v>
      </c>
      <c r="C682">
        <v>6.448991586139428</v>
      </c>
    </row>
    <row r="683" spans="1:3" x14ac:dyDescent="0.25">
      <c r="A683" s="1">
        <v>43472</v>
      </c>
      <c r="B683">
        <v>105.78107085271787</v>
      </c>
      <c r="C683">
        <v>0.32984838881159817</v>
      </c>
    </row>
    <row r="684" spans="1:3" x14ac:dyDescent="0.25">
      <c r="A684" s="1">
        <v>43473</v>
      </c>
      <c r="B684">
        <v>107.71419008368773</v>
      </c>
      <c r="C684">
        <v>1.9331192309698508</v>
      </c>
    </row>
    <row r="685" spans="1:3" x14ac:dyDescent="0.25">
      <c r="A685" s="1">
        <v>43474</v>
      </c>
      <c r="B685">
        <v>108.45632776725567</v>
      </c>
      <c r="C685">
        <v>0.74213768356794674</v>
      </c>
    </row>
    <row r="686" spans="1:3" x14ac:dyDescent="0.25">
      <c r="A686" s="1">
        <v>43475</v>
      </c>
      <c r="B686">
        <v>108.08261388093753</v>
      </c>
      <c r="C686">
        <v>-0.37371388631814284</v>
      </c>
    </row>
    <row r="687" spans="1:3" x14ac:dyDescent="0.25">
      <c r="A687" s="1">
        <v>43476</v>
      </c>
      <c r="B687">
        <v>109.50869222228643</v>
      </c>
      <c r="C687">
        <v>1.426078341348898</v>
      </c>
    </row>
    <row r="688" spans="1:3" x14ac:dyDescent="0.25">
      <c r="A688" s="1">
        <v>43477</v>
      </c>
      <c r="B688">
        <v>108.86817258720224</v>
      </c>
      <c r="C688">
        <v>-0.64051963508418908</v>
      </c>
    </row>
    <row r="689" spans="1:3" x14ac:dyDescent="0.25">
      <c r="A689" s="1">
        <v>43478</v>
      </c>
      <c r="B689">
        <v>110.50441819500789</v>
      </c>
      <c r="C689">
        <v>1.6362456078056482</v>
      </c>
    </row>
    <row r="690" spans="1:3" x14ac:dyDescent="0.25">
      <c r="A690" s="1">
        <v>43479</v>
      </c>
      <c r="B690">
        <v>111.33976107898384</v>
      </c>
      <c r="C690">
        <v>0.83534288397595446</v>
      </c>
    </row>
    <row r="691" spans="1:3" x14ac:dyDescent="0.25">
      <c r="A691" s="1">
        <v>43480</v>
      </c>
      <c r="B691">
        <v>110.52738223907468</v>
      </c>
      <c r="C691">
        <v>-0.81237883990915805</v>
      </c>
    </row>
    <row r="692" spans="1:3" x14ac:dyDescent="0.25">
      <c r="A692" s="1">
        <v>43481</v>
      </c>
      <c r="B692">
        <v>112.29098297428587</v>
      </c>
      <c r="C692">
        <v>1.7636007352111847</v>
      </c>
    </row>
    <row r="693" spans="1:3" x14ac:dyDescent="0.25">
      <c r="A693" s="1">
        <v>43482</v>
      </c>
      <c r="B693">
        <v>110.09778224451424</v>
      </c>
      <c r="C693">
        <v>-2.1932007297716325</v>
      </c>
    </row>
    <row r="694" spans="1:3" x14ac:dyDescent="0.25">
      <c r="A694" s="1">
        <v>43483</v>
      </c>
      <c r="B694">
        <v>115.93047158223928</v>
      </c>
      <c r="C694">
        <v>5.8326893377250428</v>
      </c>
    </row>
    <row r="695" spans="1:3" x14ac:dyDescent="0.25">
      <c r="A695" s="1">
        <v>43484</v>
      </c>
      <c r="B695">
        <v>108.61498594533398</v>
      </c>
      <c r="C695">
        <v>-7.3154856369052936</v>
      </c>
    </row>
    <row r="696" spans="1:3" x14ac:dyDescent="0.25">
      <c r="A696" s="1">
        <v>43485</v>
      </c>
      <c r="B696">
        <v>110.58958299086149</v>
      </c>
      <c r="C696">
        <v>1.9745970455275028</v>
      </c>
    </row>
    <row r="697" spans="1:3" x14ac:dyDescent="0.25">
      <c r="A697" s="1">
        <v>43486</v>
      </c>
      <c r="B697">
        <v>112.33048551239195</v>
      </c>
      <c r="C697">
        <v>1.7409025215304581</v>
      </c>
    </row>
    <row r="698" spans="1:3" x14ac:dyDescent="0.25">
      <c r="A698" s="1">
        <v>43487</v>
      </c>
      <c r="B698">
        <v>111.36727028464574</v>
      </c>
      <c r="C698">
        <v>-0.96321522774620405</v>
      </c>
    </row>
    <row r="699" spans="1:3" x14ac:dyDescent="0.25">
      <c r="A699" s="1">
        <v>43488</v>
      </c>
      <c r="B699">
        <v>114.4020202894921</v>
      </c>
      <c r="C699">
        <v>3.0347500048463587</v>
      </c>
    </row>
    <row r="700" spans="1:3" x14ac:dyDescent="0.25">
      <c r="A700" s="1">
        <v>43489</v>
      </c>
      <c r="B700">
        <v>114.68093420176277</v>
      </c>
      <c r="C700">
        <v>0.2789139122706672</v>
      </c>
    </row>
    <row r="701" spans="1:3" x14ac:dyDescent="0.25">
      <c r="A701" s="1">
        <v>43490</v>
      </c>
      <c r="B701">
        <v>112.46645484292159</v>
      </c>
      <c r="C701">
        <v>-2.2144793588411744</v>
      </c>
    </row>
    <row r="702" spans="1:3" x14ac:dyDescent="0.25">
      <c r="A702" s="1">
        <v>43491</v>
      </c>
      <c r="B702">
        <v>112.88979627908982</v>
      </c>
      <c r="C702">
        <v>0.42334143616822928</v>
      </c>
    </row>
    <row r="703" spans="1:3" x14ac:dyDescent="0.25">
      <c r="A703" s="1">
        <v>43492</v>
      </c>
      <c r="B703">
        <v>113.87018759544237</v>
      </c>
      <c r="C703">
        <v>0.98039131635255217</v>
      </c>
    </row>
    <row r="704" spans="1:3" x14ac:dyDescent="0.25">
      <c r="A704" s="1">
        <v>43493</v>
      </c>
      <c r="B704">
        <v>117.94734594331199</v>
      </c>
      <c r="C704">
        <v>4.077158347869613</v>
      </c>
    </row>
    <row r="705" spans="1:3" x14ac:dyDescent="0.25">
      <c r="A705" s="1">
        <v>43494</v>
      </c>
      <c r="B705">
        <v>118.98200432008942</v>
      </c>
      <c r="C705">
        <v>1.0346583767774291</v>
      </c>
    </row>
    <row r="706" spans="1:3" x14ac:dyDescent="0.25">
      <c r="A706" s="1">
        <v>43495</v>
      </c>
      <c r="B706">
        <v>115.99111104876215</v>
      </c>
      <c r="C706">
        <v>-2.9908932713272662</v>
      </c>
    </row>
    <row r="707" spans="1:3" x14ac:dyDescent="0.25">
      <c r="A707" s="1">
        <v>43496</v>
      </c>
      <c r="B707">
        <v>118.49802378355361</v>
      </c>
      <c r="C707">
        <v>2.5069127347914559</v>
      </c>
    </row>
    <row r="708" spans="1:3" x14ac:dyDescent="0.25">
      <c r="A708" s="1">
        <v>43497</v>
      </c>
      <c r="B708">
        <v>114.74792075907995</v>
      </c>
      <c r="C708">
        <v>-3.7501030244736597</v>
      </c>
    </row>
    <row r="709" spans="1:3" x14ac:dyDescent="0.25">
      <c r="A709" s="1">
        <v>43498</v>
      </c>
      <c r="B709">
        <v>116.0531209807037</v>
      </c>
      <c r="C709">
        <v>1.3052002216237497</v>
      </c>
    </row>
    <row r="710" spans="1:3" x14ac:dyDescent="0.25">
      <c r="A710" s="1">
        <v>43499</v>
      </c>
      <c r="B710">
        <v>122.17162595134914</v>
      </c>
      <c r="C710">
        <v>6.1185049706454464</v>
      </c>
    </row>
    <row r="711" spans="1:3" x14ac:dyDescent="0.25">
      <c r="A711" s="1">
        <v>43500</v>
      </c>
      <c r="B711">
        <v>127.13132416768219</v>
      </c>
      <c r="C711">
        <v>4.9596982163330523</v>
      </c>
    </row>
    <row r="712" spans="1:3" x14ac:dyDescent="0.25">
      <c r="A712" s="1">
        <v>43501</v>
      </c>
      <c r="B712">
        <v>122.06342824674675</v>
      </c>
      <c r="C712">
        <v>-5.0678959209354417</v>
      </c>
    </row>
    <row r="713" spans="1:3" x14ac:dyDescent="0.25">
      <c r="A713" s="1">
        <v>43502</v>
      </c>
      <c r="B713">
        <v>111.74664330694388</v>
      </c>
      <c r="C713">
        <v>-10.316784939802872</v>
      </c>
    </row>
    <row r="714" spans="1:3" x14ac:dyDescent="0.25">
      <c r="A714" s="1">
        <v>43503</v>
      </c>
      <c r="B714">
        <v>106.80711804660929</v>
      </c>
      <c r="C714">
        <v>-4.9395252603345909</v>
      </c>
    </row>
    <row r="715" spans="1:3" x14ac:dyDescent="0.25">
      <c r="A715" s="1">
        <v>43504</v>
      </c>
      <c r="B715">
        <v>111.56330433041056</v>
      </c>
      <c r="C715">
        <v>4.7561862838012701</v>
      </c>
    </row>
    <row r="716" spans="1:3" x14ac:dyDescent="0.25">
      <c r="A716" s="1">
        <v>43505</v>
      </c>
      <c r="B716">
        <v>113.00304112781288</v>
      </c>
      <c r="C716">
        <v>1.4397367974023183</v>
      </c>
    </row>
    <row r="717" spans="1:3" x14ac:dyDescent="0.25">
      <c r="A717" s="1">
        <v>43506</v>
      </c>
      <c r="B717">
        <v>113.69220188785872</v>
      </c>
      <c r="C717">
        <v>0.68916076004583715</v>
      </c>
    </row>
    <row r="718" spans="1:3" x14ac:dyDescent="0.25">
      <c r="A718" s="1">
        <v>43507</v>
      </c>
      <c r="B718">
        <v>116.92352820765105</v>
      </c>
      <c r="C718">
        <v>3.2313263197923305</v>
      </c>
    </row>
    <row r="719" spans="1:3" x14ac:dyDescent="0.25">
      <c r="A719" s="1">
        <v>43508</v>
      </c>
      <c r="B719">
        <v>117.6777124398284</v>
      </c>
      <c r="C719">
        <v>0.75418423217735153</v>
      </c>
    </row>
    <row r="720" spans="1:3" x14ac:dyDescent="0.25">
      <c r="A720" s="1">
        <v>43509</v>
      </c>
      <c r="B720">
        <v>118.64672709881991</v>
      </c>
      <c r="C720">
        <v>0.96901465899151162</v>
      </c>
    </row>
    <row r="721" spans="1:3" x14ac:dyDescent="0.25">
      <c r="A721" s="1">
        <v>43510</v>
      </c>
      <c r="B721">
        <v>115.98611760079946</v>
      </c>
      <c r="C721">
        <v>-2.6606094980204489</v>
      </c>
    </row>
    <row r="722" spans="1:3" x14ac:dyDescent="0.25">
      <c r="A722" s="1">
        <v>43511</v>
      </c>
      <c r="B722">
        <v>113.30973549333162</v>
      </c>
      <c r="C722">
        <v>-2.6763821074678447</v>
      </c>
    </row>
    <row r="723" spans="1:3" x14ac:dyDescent="0.25">
      <c r="A723" s="1">
        <v>43512</v>
      </c>
      <c r="B723">
        <v>113.82678691980634</v>
      </c>
      <c r="C723">
        <v>0.51705142647472258</v>
      </c>
    </row>
    <row r="724" spans="1:3" x14ac:dyDescent="0.25">
      <c r="A724" s="1">
        <v>43513</v>
      </c>
      <c r="B724">
        <v>114.66195155307369</v>
      </c>
      <c r="C724">
        <v>0.83516463326735391</v>
      </c>
    </row>
    <row r="725" spans="1:3" x14ac:dyDescent="0.25">
      <c r="A725" s="1">
        <v>43514</v>
      </c>
      <c r="B725">
        <v>121.15991450432422</v>
      </c>
      <c r="C725">
        <v>6.4979629512505284</v>
      </c>
    </row>
    <row r="726" spans="1:3" x14ac:dyDescent="0.25">
      <c r="A726" s="1">
        <v>43515</v>
      </c>
      <c r="B726">
        <v>115.59970285133269</v>
      </c>
      <c r="C726">
        <v>-5.5602116529915264</v>
      </c>
    </row>
    <row r="727" spans="1:3" x14ac:dyDescent="0.25">
      <c r="A727" s="1">
        <v>43516</v>
      </c>
      <c r="B727">
        <v>113.68996553315671</v>
      </c>
      <c r="C727">
        <v>-1.9097373181759849</v>
      </c>
    </row>
    <row r="728" spans="1:3" x14ac:dyDescent="0.25">
      <c r="A728" s="1">
        <v>43517</v>
      </c>
      <c r="B728">
        <v>116.76298240512733</v>
      </c>
      <c r="C728">
        <v>3.0730168719706228</v>
      </c>
    </row>
    <row r="729" spans="1:3" x14ac:dyDescent="0.25">
      <c r="A729" s="1">
        <v>43518</v>
      </c>
      <c r="B729">
        <v>118.3945154160091</v>
      </c>
      <c r="C729">
        <v>1.6315330108817676</v>
      </c>
    </row>
    <row r="730" spans="1:3" x14ac:dyDescent="0.25">
      <c r="A730" s="1">
        <v>43519</v>
      </c>
      <c r="B730">
        <v>113.19431368841855</v>
      </c>
      <c r="C730">
        <v>-5.200201727590553</v>
      </c>
    </row>
    <row r="731" spans="1:3" x14ac:dyDescent="0.25">
      <c r="A731" s="1">
        <v>43520</v>
      </c>
      <c r="B731">
        <v>118.32412297811426</v>
      </c>
      <c r="C731">
        <v>5.1298092896957144</v>
      </c>
    </row>
    <row r="732" spans="1:3" x14ac:dyDescent="0.25">
      <c r="A732" s="1">
        <v>43521</v>
      </c>
      <c r="B732">
        <v>115.14077705867469</v>
      </c>
      <c r="C732">
        <v>-3.1833459194395743</v>
      </c>
    </row>
    <row r="733" spans="1:3" x14ac:dyDescent="0.25">
      <c r="A733" s="1">
        <v>43522</v>
      </c>
      <c r="B733">
        <v>117.71115101705368</v>
      </c>
      <c r="C733">
        <v>2.570373958378994</v>
      </c>
    </row>
    <row r="734" spans="1:3" x14ac:dyDescent="0.25">
      <c r="A734" s="1">
        <v>43523</v>
      </c>
      <c r="B734">
        <v>118.45256616405455</v>
      </c>
      <c r="C734">
        <v>0.74141514700086475</v>
      </c>
    </row>
    <row r="735" spans="1:3" x14ac:dyDescent="0.25">
      <c r="A735" s="1">
        <v>43524</v>
      </c>
      <c r="B735">
        <v>114.16391969417423</v>
      </c>
      <c r="C735">
        <v>-4.2886464698803195</v>
      </c>
    </row>
    <row r="736" spans="1:3" x14ac:dyDescent="0.25">
      <c r="A736" s="1">
        <v>43525</v>
      </c>
      <c r="B736">
        <v>116.86607232374583</v>
      </c>
      <c r="C736">
        <v>2.7021526295716001</v>
      </c>
    </row>
    <row r="737" spans="1:3" x14ac:dyDescent="0.25">
      <c r="A737" s="1">
        <v>43526</v>
      </c>
      <c r="B737">
        <v>115.6643648708764</v>
      </c>
      <c r="C737">
        <v>-1.201707452869428</v>
      </c>
    </row>
    <row r="738" spans="1:3" x14ac:dyDescent="0.25">
      <c r="A738" s="1">
        <v>43527</v>
      </c>
      <c r="B738">
        <v>113.78216844715372</v>
      </c>
      <c r="C738">
        <v>-1.8821964237226751</v>
      </c>
    </row>
    <row r="739" spans="1:3" x14ac:dyDescent="0.25">
      <c r="A739" s="47">
        <v>43528</v>
      </c>
      <c r="B739">
        <v>116.29760673429391</v>
      </c>
      <c r="C739">
        <v>2.515438287140185</v>
      </c>
    </row>
    <row r="740" spans="1:3" x14ac:dyDescent="0.25">
      <c r="A740" s="2">
        <v>43529</v>
      </c>
      <c r="B740">
        <v>118.31890223628274</v>
      </c>
      <c r="C740">
        <v>2.0212955019888312</v>
      </c>
    </row>
    <row r="741" spans="1:3" x14ac:dyDescent="0.25">
      <c r="A741" s="1">
        <v>43530</v>
      </c>
      <c r="B741">
        <v>117.97541841073729</v>
      </c>
      <c r="C741">
        <v>-0.34348382554544798</v>
      </c>
    </row>
    <row r="742" spans="1:3" x14ac:dyDescent="0.25">
      <c r="A742" s="1">
        <v>43531</v>
      </c>
      <c r="B742">
        <v>118.86000014837499</v>
      </c>
      <c r="C742">
        <v>0.88458173763770276</v>
      </c>
    </row>
    <row r="743" spans="1:3" x14ac:dyDescent="0.25">
      <c r="A743" s="1">
        <v>43532</v>
      </c>
      <c r="B743">
        <v>118.40815509467338</v>
      </c>
      <c r="C743">
        <v>-0.45184505370161787</v>
      </c>
    </row>
    <row r="744" spans="1:3" x14ac:dyDescent="0.25">
      <c r="A744" s="1">
        <v>43533</v>
      </c>
      <c r="B744">
        <v>115.78932198394541</v>
      </c>
      <c r="C744">
        <v>-2.6188331107279623</v>
      </c>
    </row>
    <row r="745" spans="1:3" x14ac:dyDescent="0.25">
      <c r="A745" s="1">
        <v>43534</v>
      </c>
      <c r="B745">
        <v>117.51463336002537</v>
      </c>
      <c r="C745">
        <v>1.7253113760799579</v>
      </c>
    </row>
    <row r="746" spans="1:3" x14ac:dyDescent="0.25">
      <c r="A746" s="1">
        <v>43535</v>
      </c>
      <c r="B746">
        <v>118.25060375494139</v>
      </c>
      <c r="C746">
        <v>0.73597039491602345</v>
      </c>
    </row>
    <row r="747" spans="1:3" x14ac:dyDescent="0.25">
      <c r="A747" s="1">
        <v>43536</v>
      </c>
      <c r="B747">
        <v>121.0255328312888</v>
      </c>
      <c r="C747">
        <v>2.774929076347405</v>
      </c>
    </row>
    <row r="748" spans="1:3" x14ac:dyDescent="0.25">
      <c r="A748" s="1">
        <v>43537</v>
      </c>
      <c r="B748">
        <v>121.9061921192193</v>
      </c>
      <c r="C748">
        <v>0.88065928793049864</v>
      </c>
    </row>
    <row r="749" spans="1:3" x14ac:dyDescent="0.25">
      <c r="A749" s="1">
        <v>43538</v>
      </c>
      <c r="B749">
        <v>124.92409353398428</v>
      </c>
      <c r="C749">
        <v>3.0179014147649781</v>
      </c>
    </row>
    <row r="750" spans="1:3" x14ac:dyDescent="0.25">
      <c r="A750" s="1">
        <v>43539</v>
      </c>
      <c r="B750">
        <v>117.77346898020106</v>
      </c>
      <c r="C750">
        <v>-7.1506245537832172</v>
      </c>
    </row>
    <row r="751" spans="1:3" x14ac:dyDescent="0.25">
      <c r="A751" s="1">
        <v>43540</v>
      </c>
      <c r="B751">
        <v>120.02725431572534</v>
      </c>
      <c r="C751">
        <v>2.2537853355242845</v>
      </c>
    </row>
    <row r="752" spans="1:3" x14ac:dyDescent="0.25">
      <c r="A752" s="1">
        <v>43541</v>
      </c>
      <c r="B752">
        <v>118.15477540003701</v>
      </c>
      <c r="C752">
        <v>-1.8724789156883332</v>
      </c>
    </row>
    <row r="753" spans="1:3" x14ac:dyDescent="0.25">
      <c r="A753" s="1">
        <v>43542</v>
      </c>
      <c r="B753">
        <v>122.72056999741994</v>
      </c>
      <c r="C753">
        <v>4.5657945973829328</v>
      </c>
    </row>
    <row r="754" spans="1:3" x14ac:dyDescent="0.25">
      <c r="A754" s="1">
        <v>43543</v>
      </c>
      <c r="B754">
        <v>119.0666133049171</v>
      </c>
      <c r="C754">
        <v>-3.6539566925028453</v>
      </c>
    </row>
    <row r="755" spans="1:3" x14ac:dyDescent="0.25">
      <c r="A755" s="1">
        <v>43544</v>
      </c>
      <c r="B755">
        <v>117.52494737017318</v>
      </c>
      <c r="C755">
        <v>-1.5416659347439179</v>
      </c>
    </row>
    <row r="756" spans="1:3" x14ac:dyDescent="0.25">
      <c r="A756" s="5">
        <v>43800</v>
      </c>
      <c r="B756">
        <v>6.5325195082208394</v>
      </c>
      <c r="C756">
        <v>6.5325195082208394</v>
      </c>
    </row>
    <row r="757" spans="1:3" x14ac:dyDescent="0.25">
      <c r="A757" s="5">
        <v>43801</v>
      </c>
      <c r="B757">
        <v>22.683015531619613</v>
      </c>
      <c r="C757">
        <v>16.150496023398773</v>
      </c>
    </row>
    <row r="758" spans="1:3" x14ac:dyDescent="0.25">
      <c r="A758" s="5">
        <v>43802</v>
      </c>
      <c r="B758">
        <v>50.145819939308296</v>
      </c>
      <c r="C758">
        <v>27.462804407688683</v>
      </c>
    </row>
    <row r="759" spans="1:3" x14ac:dyDescent="0.25">
      <c r="A759" s="5">
        <v>43803</v>
      </c>
      <c r="B759">
        <v>59.310284851903241</v>
      </c>
      <c r="C759">
        <v>9.1644649125949442</v>
      </c>
    </row>
    <row r="760" spans="1:3" x14ac:dyDescent="0.25">
      <c r="A760" s="5">
        <v>43804</v>
      </c>
      <c r="B760">
        <v>76.671252299548897</v>
      </c>
      <c r="C760">
        <v>17.360967447645656</v>
      </c>
    </row>
    <row r="761" spans="1:3" x14ac:dyDescent="0.25">
      <c r="A761" s="5">
        <v>43805</v>
      </c>
      <c r="B761">
        <v>78.692641915501667</v>
      </c>
      <c r="C761">
        <v>2.0213896159527707</v>
      </c>
    </row>
    <row r="762" spans="1:3" x14ac:dyDescent="0.25">
      <c r="A762" s="5">
        <v>43806</v>
      </c>
      <c r="B762">
        <v>75.755637683654442</v>
      </c>
      <c r="C762">
        <v>-2.9370042318472258</v>
      </c>
    </row>
    <row r="763" spans="1:3" x14ac:dyDescent="0.25">
      <c r="A763" s="5">
        <v>43807</v>
      </c>
      <c r="B763">
        <v>79.272864454027683</v>
      </c>
      <c r="C763">
        <v>3.5172267703732416</v>
      </c>
    </row>
    <row r="764" spans="1:3" x14ac:dyDescent="0.25">
      <c r="A764" s="5">
        <v>43808</v>
      </c>
      <c r="B764">
        <v>82.8231421481252</v>
      </c>
      <c r="C764">
        <v>3.5502776940975167</v>
      </c>
    </row>
    <row r="765" spans="1:3" x14ac:dyDescent="0.25">
      <c r="A765" s="5">
        <v>43809</v>
      </c>
      <c r="B765">
        <v>78.980940787461279</v>
      </c>
      <c r="C765">
        <v>-3.8422013606639212</v>
      </c>
    </row>
    <row r="766" spans="1:3" x14ac:dyDescent="0.25">
      <c r="A766" s="5">
        <v>43810</v>
      </c>
      <c r="B766">
        <v>83.430051004355491</v>
      </c>
      <c r="C766">
        <v>4.449110216894212</v>
      </c>
    </row>
    <row r="767" spans="1:3" x14ac:dyDescent="0.25">
      <c r="A767" s="5">
        <v>43811</v>
      </c>
      <c r="B767">
        <v>87.313842211911734</v>
      </c>
      <c r="C767">
        <v>3.8837912075562429</v>
      </c>
    </row>
    <row r="768" spans="1:3" x14ac:dyDescent="0.25">
      <c r="A768" s="5">
        <v>43812</v>
      </c>
      <c r="B768">
        <v>99.202138941768681</v>
      </c>
      <c r="C768">
        <v>11.888296729856947</v>
      </c>
    </row>
    <row r="769" spans="1:3" x14ac:dyDescent="0.25">
      <c r="A769" s="5">
        <v>43813</v>
      </c>
      <c r="B769">
        <v>93.462779636291017</v>
      </c>
      <c r="C769">
        <v>-5.739359305477663</v>
      </c>
    </row>
    <row r="770" spans="1:3" x14ac:dyDescent="0.25">
      <c r="A770" s="5">
        <v>43814</v>
      </c>
      <c r="B770">
        <v>94.176611233515814</v>
      </c>
      <c r="C770">
        <v>0.71383159722479661</v>
      </c>
    </row>
    <row r="771" spans="1:3" x14ac:dyDescent="0.25">
      <c r="A771" s="5">
        <v>43815</v>
      </c>
      <c r="B771">
        <v>98.025235375835621</v>
      </c>
      <c r="C771">
        <v>3.8486241423198067</v>
      </c>
    </row>
    <row r="772" spans="1:3" x14ac:dyDescent="0.25">
      <c r="A772" s="5">
        <v>43816</v>
      </c>
      <c r="B772">
        <v>97.799267302917897</v>
      </c>
      <c r="C772">
        <v>-0.22596807291772336</v>
      </c>
    </row>
    <row r="773" spans="1:3" x14ac:dyDescent="0.25">
      <c r="A773" s="5">
        <v>43817</v>
      </c>
      <c r="B773">
        <v>100.61687357467973</v>
      </c>
      <c r="C773">
        <v>2.8176062717618322</v>
      </c>
    </row>
    <row r="774" spans="1:3" x14ac:dyDescent="0.25">
      <c r="A774" s="5">
        <v>43818</v>
      </c>
      <c r="B774">
        <v>101.4365026758144</v>
      </c>
      <c r="C774">
        <v>0.81962910113466592</v>
      </c>
    </row>
    <row r="775" spans="1:3" x14ac:dyDescent="0.25">
      <c r="A775" s="5">
        <v>43819</v>
      </c>
      <c r="B775">
        <v>101.22763555236546</v>
      </c>
      <c r="C775">
        <v>-0.20886712344893965</v>
      </c>
    </row>
    <row r="776" spans="1:3" x14ac:dyDescent="0.25">
      <c r="A776" s="5">
        <v>43820</v>
      </c>
      <c r="B776">
        <v>103.41506086228641</v>
      </c>
      <c r="C776">
        <v>2.187425309920954</v>
      </c>
    </row>
    <row r="777" spans="1:3" x14ac:dyDescent="0.25">
      <c r="A777" s="5">
        <v>43821</v>
      </c>
      <c r="B777">
        <v>105.95059132249069</v>
      </c>
      <c r="C777">
        <v>2.535530460204285</v>
      </c>
    </row>
    <row r="778" spans="1:3" x14ac:dyDescent="0.25">
      <c r="A778" s="5">
        <v>43822</v>
      </c>
      <c r="B778">
        <v>107.24107386935351</v>
      </c>
      <c r="C778">
        <v>1.2904825468628189</v>
      </c>
    </row>
    <row r="779" spans="1:3" x14ac:dyDescent="0.25">
      <c r="A779" s="5">
        <v>43823</v>
      </c>
      <c r="B779">
        <v>104.54672631897479</v>
      </c>
      <c r="C779">
        <v>-2.6943475503787226</v>
      </c>
    </row>
    <row r="780" spans="1:3" x14ac:dyDescent="0.25">
      <c r="A780" s="5">
        <v>43824</v>
      </c>
      <c r="B780">
        <v>106.19374949356448</v>
      </c>
      <c r="C780">
        <v>1.6470231745896911</v>
      </c>
    </row>
    <row r="781" spans="1:3" x14ac:dyDescent="0.25">
      <c r="A781" s="5">
        <v>43825</v>
      </c>
      <c r="B781">
        <v>108.65875446471821</v>
      </c>
      <c r="C781">
        <v>2.4650049711537321</v>
      </c>
    </row>
    <row r="782" spans="1:3" x14ac:dyDescent="0.25">
      <c r="A782" s="5">
        <v>43826</v>
      </c>
      <c r="B782">
        <v>111.39523462712667</v>
      </c>
      <c r="C782">
        <v>2.7364801624084549</v>
      </c>
    </row>
    <row r="783" spans="1:3" x14ac:dyDescent="0.25">
      <c r="A783" s="5">
        <v>43834</v>
      </c>
      <c r="B783">
        <v>75.887731906037516</v>
      </c>
      <c r="C783">
        <v>28.860063417035107</v>
      </c>
    </row>
    <row r="784" spans="1:3" x14ac:dyDescent="0.25">
      <c r="A784" s="5">
        <v>43835</v>
      </c>
      <c r="B784">
        <v>96.225111128263237</v>
      </c>
      <c r="C784">
        <v>20.337379222225721</v>
      </c>
    </row>
    <row r="785" spans="1:3" x14ac:dyDescent="0.25">
      <c r="A785" s="5">
        <v>43836</v>
      </c>
      <c r="B785">
        <v>106.25766987065838</v>
      </c>
      <c r="C785">
        <v>10.032558742395139</v>
      </c>
    </row>
    <row r="786" spans="1:3" x14ac:dyDescent="0.25">
      <c r="A786" s="5">
        <v>43837</v>
      </c>
      <c r="B786">
        <v>110.15568483145015</v>
      </c>
      <c r="C786">
        <v>3.8980149607917696</v>
      </c>
    </row>
    <row r="787" spans="1:3" x14ac:dyDescent="0.25">
      <c r="A787" s="5">
        <v>43838</v>
      </c>
      <c r="B787">
        <v>109.65513863493848</v>
      </c>
      <c r="C787">
        <v>-0.50054619651166377</v>
      </c>
    </row>
    <row r="788" spans="1:3" x14ac:dyDescent="0.25">
      <c r="A788" s="5">
        <v>43839</v>
      </c>
      <c r="B788">
        <v>113.7128753921247</v>
      </c>
      <c r="C788">
        <v>4.0577367571862197</v>
      </c>
    </row>
    <row r="789" spans="1:3" x14ac:dyDescent="0.25">
      <c r="A789" s="5">
        <v>43840</v>
      </c>
      <c r="B789">
        <v>112.69161510989845</v>
      </c>
      <c r="C789">
        <v>-1.0212602822262511</v>
      </c>
    </row>
    <row r="790" spans="1:3" x14ac:dyDescent="0.25">
      <c r="A790" s="5">
        <v>43841</v>
      </c>
      <c r="B790">
        <v>110.76318184529501</v>
      </c>
      <c r="C790">
        <v>-1.9284332646034414</v>
      </c>
    </row>
    <row r="791" spans="1:3" x14ac:dyDescent="0.25">
      <c r="A791" s="5">
        <v>43842</v>
      </c>
      <c r="B791">
        <v>111.90820233660962</v>
      </c>
      <c r="C791">
        <v>1.1450204913146109</v>
      </c>
    </row>
  </sheetData>
  <autoFilter ref="A1:C79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86"/>
  <sheetViews>
    <sheetView tabSelected="1" topLeftCell="A1153" workbookViewId="0">
      <selection activeCell="F1168" sqref="F1168"/>
    </sheetView>
  </sheetViews>
  <sheetFormatPr defaultRowHeight="15" x14ac:dyDescent="0.25"/>
  <cols>
    <col min="1" max="1" width="12.42578125" style="1" customWidth="1"/>
    <col min="2" max="2" width="14.5703125" customWidth="1"/>
    <col min="3" max="3" width="12" customWidth="1"/>
  </cols>
  <sheetData>
    <row r="1" spans="1:3" x14ac:dyDescent="0.25">
      <c r="B1" s="43" t="s">
        <v>22</v>
      </c>
      <c r="C1" t="s">
        <v>56</v>
      </c>
    </row>
    <row r="2" spans="1:3" x14ac:dyDescent="0.25">
      <c r="A2" s="1">
        <v>41228</v>
      </c>
      <c r="B2">
        <v>4.152119762831715</v>
      </c>
      <c r="C2">
        <v>4.152119762831715</v>
      </c>
    </row>
    <row r="3" spans="1:3" x14ac:dyDescent="0.25">
      <c r="A3" s="1">
        <v>41229</v>
      </c>
      <c r="B3">
        <v>20.660783873233083</v>
      </c>
      <c r="C3" s="59">
        <v>16.508664110401369</v>
      </c>
    </row>
    <row r="4" spans="1:3" x14ac:dyDescent="0.25">
      <c r="A4" s="1">
        <v>41230</v>
      </c>
      <c r="B4">
        <v>52.395726381576196</v>
      </c>
      <c r="C4" s="59">
        <v>31.734942508343114</v>
      </c>
    </row>
    <row r="5" spans="1:3" x14ac:dyDescent="0.25">
      <c r="A5" s="1">
        <v>41231</v>
      </c>
      <c r="B5">
        <v>38.957628789014983</v>
      </c>
      <c r="C5" s="59">
        <v>-13.438097592561213</v>
      </c>
    </row>
    <row r="6" spans="1:3" x14ac:dyDescent="0.25">
      <c r="A6" s="1">
        <v>41232</v>
      </c>
      <c r="B6">
        <v>26.818172710088788</v>
      </c>
      <c r="C6" s="59">
        <v>-12.139456078926194</v>
      </c>
    </row>
    <row r="7" spans="1:3" x14ac:dyDescent="0.25">
      <c r="A7" s="1">
        <v>41233</v>
      </c>
      <c r="B7">
        <v>27.934024004443476</v>
      </c>
      <c r="C7" s="59">
        <v>1.1158512943546874</v>
      </c>
    </row>
    <row r="8" spans="1:3" x14ac:dyDescent="0.25">
      <c r="A8" s="1">
        <v>41234</v>
      </c>
      <c r="B8">
        <v>39.675385460161898</v>
      </c>
      <c r="C8" s="59">
        <v>11.741361455718422</v>
      </c>
    </row>
    <row r="9" spans="1:3" x14ac:dyDescent="0.25">
      <c r="A9" s="1">
        <v>41235</v>
      </c>
      <c r="B9">
        <v>68.10238105417784</v>
      </c>
      <c r="C9" s="59">
        <v>28.426995594015942</v>
      </c>
    </row>
    <row r="10" spans="1:3" x14ac:dyDescent="0.25">
      <c r="A10" s="1">
        <v>41236</v>
      </c>
      <c r="B10">
        <v>47.277098340194101</v>
      </c>
      <c r="C10" s="59">
        <v>-20.825282713983739</v>
      </c>
    </row>
    <row r="11" spans="1:3" x14ac:dyDescent="0.25">
      <c r="A11" s="1">
        <v>41237</v>
      </c>
      <c r="B11">
        <v>52.230478561250806</v>
      </c>
      <c r="C11" s="59">
        <v>4.9533802210567046</v>
      </c>
    </row>
    <row r="12" spans="1:3" x14ac:dyDescent="0.25">
      <c r="A12" s="1">
        <v>41238</v>
      </c>
      <c r="B12">
        <v>66.258960044812895</v>
      </c>
      <c r="C12" s="59">
        <v>14.028481483562089</v>
      </c>
    </row>
    <row r="13" spans="1:3" x14ac:dyDescent="0.25">
      <c r="A13" s="1">
        <v>41239</v>
      </c>
      <c r="B13">
        <v>54.180601076106399</v>
      </c>
      <c r="C13" s="59">
        <v>-12.078358968706496</v>
      </c>
    </row>
    <row r="14" spans="1:3" x14ac:dyDescent="0.25">
      <c r="A14" s="1">
        <v>41240</v>
      </c>
      <c r="B14">
        <v>65.151105350155447</v>
      </c>
      <c r="C14" s="59">
        <v>10.970504274049048</v>
      </c>
    </row>
    <row r="15" spans="1:3" x14ac:dyDescent="0.25">
      <c r="A15" s="1">
        <v>41241</v>
      </c>
      <c r="B15">
        <v>67.267167736512377</v>
      </c>
      <c r="C15" s="59">
        <v>2.1160623863569299</v>
      </c>
    </row>
    <row r="16" spans="1:3" x14ac:dyDescent="0.25">
      <c r="A16" s="1">
        <v>41242</v>
      </c>
      <c r="B16">
        <v>80.934531328370724</v>
      </c>
      <c r="C16" s="59">
        <v>13.667363591858347</v>
      </c>
    </row>
    <row r="17" spans="1:3" x14ac:dyDescent="0.25">
      <c r="A17" s="1">
        <v>41243</v>
      </c>
      <c r="B17">
        <v>56.420069697888742</v>
      </c>
      <c r="C17" s="59">
        <v>-24.514461630481982</v>
      </c>
    </row>
    <row r="18" spans="1:3" x14ac:dyDescent="0.25">
      <c r="A18" s="1">
        <v>41244</v>
      </c>
      <c r="B18">
        <v>64.569642383646979</v>
      </c>
      <c r="C18" s="59">
        <v>8.1495726857582369</v>
      </c>
    </row>
    <row r="19" spans="1:3" x14ac:dyDescent="0.25">
      <c r="A19" s="1">
        <v>41245</v>
      </c>
      <c r="B19">
        <v>74.273559058458716</v>
      </c>
      <c r="C19" s="59">
        <v>9.7039166748117367</v>
      </c>
    </row>
    <row r="20" spans="1:3" x14ac:dyDescent="0.25">
      <c r="A20" s="1">
        <v>41246</v>
      </c>
      <c r="B20">
        <v>72.80240587706804</v>
      </c>
      <c r="C20" s="59">
        <v>-1.471153181390676</v>
      </c>
    </row>
    <row r="21" spans="1:3" x14ac:dyDescent="0.25">
      <c r="A21" s="1">
        <v>41247</v>
      </c>
      <c r="B21">
        <v>73.671750212228247</v>
      </c>
      <c r="C21" s="59">
        <v>0.86934433516020704</v>
      </c>
    </row>
    <row r="22" spans="1:3" x14ac:dyDescent="0.25">
      <c r="A22" s="1">
        <v>41248</v>
      </c>
      <c r="B22">
        <v>80.917034670929041</v>
      </c>
      <c r="C22" s="59">
        <v>7.2452844587007945</v>
      </c>
    </row>
    <row r="23" spans="1:3" x14ac:dyDescent="0.25">
      <c r="A23" s="1">
        <v>41249</v>
      </c>
      <c r="B23">
        <v>70.383897429847337</v>
      </c>
      <c r="C23" s="59">
        <v>-10.533137241081704</v>
      </c>
    </row>
    <row r="24" spans="1:3" x14ac:dyDescent="0.25">
      <c r="A24" s="1">
        <v>41250</v>
      </c>
      <c r="B24">
        <v>77.088693377921203</v>
      </c>
      <c r="C24" s="59">
        <v>6.7047959480738655</v>
      </c>
    </row>
    <row r="25" spans="1:3" x14ac:dyDescent="0.25">
      <c r="A25" s="1">
        <v>41251</v>
      </c>
      <c r="B25">
        <v>79.363560826884196</v>
      </c>
      <c r="C25" s="59">
        <v>2.2748674489629934</v>
      </c>
    </row>
    <row r="26" spans="1:3" x14ac:dyDescent="0.25">
      <c r="A26" s="1">
        <v>41252</v>
      </c>
      <c r="B26">
        <v>80.200875499255886</v>
      </c>
      <c r="C26" s="59">
        <v>0.83731467237168999</v>
      </c>
    </row>
    <row r="27" spans="1:3" x14ac:dyDescent="0.25">
      <c r="A27" s="1">
        <v>41253</v>
      </c>
      <c r="B27">
        <v>81.594500373880322</v>
      </c>
      <c r="C27" s="59">
        <v>1.393624874624436</v>
      </c>
    </row>
    <row r="28" spans="1:3" x14ac:dyDescent="0.25">
      <c r="A28" s="1">
        <v>41254</v>
      </c>
      <c r="B28">
        <v>81.381120716870029</v>
      </c>
      <c r="C28" s="59">
        <v>-0.21337965701029304</v>
      </c>
    </row>
    <row r="29" spans="1:3" x14ac:dyDescent="0.25">
      <c r="A29" s="1">
        <v>41255</v>
      </c>
      <c r="B29">
        <v>83.837980803304234</v>
      </c>
      <c r="C29" s="59">
        <v>2.4568600864342045</v>
      </c>
    </row>
    <row r="30" spans="1:3" x14ac:dyDescent="0.25">
      <c r="A30" s="1">
        <v>41256</v>
      </c>
      <c r="B30">
        <v>84.013120013390505</v>
      </c>
      <c r="C30" s="59">
        <v>0.17513921008627165</v>
      </c>
    </row>
    <row r="31" spans="1:3" x14ac:dyDescent="0.25">
      <c r="A31" s="1">
        <v>41257</v>
      </c>
      <c r="B31">
        <v>78.616929759348849</v>
      </c>
      <c r="C31" s="59">
        <v>-5.396190254041656</v>
      </c>
    </row>
    <row r="32" spans="1:3" x14ac:dyDescent="0.25">
      <c r="A32" s="1">
        <v>41258</v>
      </c>
      <c r="B32">
        <v>84.791764567620802</v>
      </c>
      <c r="C32" s="59">
        <v>6.1748348082719531</v>
      </c>
    </row>
    <row r="33" spans="1:3" x14ac:dyDescent="0.25">
      <c r="A33" s="1">
        <v>41259</v>
      </c>
      <c r="B33">
        <v>88.676318987505582</v>
      </c>
      <c r="C33" s="59">
        <v>3.884554419884779</v>
      </c>
    </row>
    <row r="34" spans="1:3" x14ac:dyDescent="0.25">
      <c r="A34" s="1">
        <v>41260</v>
      </c>
      <c r="B34">
        <v>86.382418614597455</v>
      </c>
      <c r="C34" s="59">
        <v>-2.2939003729081264</v>
      </c>
    </row>
    <row r="35" spans="1:3" x14ac:dyDescent="0.25">
      <c r="A35" s="1">
        <v>41261</v>
      </c>
      <c r="B35">
        <v>84.232514600287445</v>
      </c>
      <c r="C35" s="59">
        <v>-2.1499040143100103</v>
      </c>
    </row>
    <row r="36" spans="1:3" x14ac:dyDescent="0.25">
      <c r="A36" s="1">
        <v>41262</v>
      </c>
      <c r="B36">
        <v>87.779535272911318</v>
      </c>
      <c r="C36" s="59">
        <v>3.5470206726238729</v>
      </c>
    </row>
    <row r="37" spans="1:3" x14ac:dyDescent="0.25">
      <c r="A37" s="1">
        <v>41263</v>
      </c>
      <c r="B37">
        <v>89.140035199203609</v>
      </c>
      <c r="C37" s="59">
        <v>1.3604999262922917</v>
      </c>
    </row>
    <row r="38" spans="1:3" x14ac:dyDescent="0.25">
      <c r="A38" s="1">
        <v>41264</v>
      </c>
      <c r="B38">
        <v>88.608673152589574</v>
      </c>
      <c r="C38" s="59">
        <v>-0.53136204661403497</v>
      </c>
    </row>
    <row r="39" spans="1:3" x14ac:dyDescent="0.25">
      <c r="A39" s="1">
        <v>41265</v>
      </c>
      <c r="B39">
        <v>88.597279738356093</v>
      </c>
      <c r="C39" s="59">
        <v>-1.139341423348128E-2</v>
      </c>
    </row>
    <row r="40" spans="1:3" x14ac:dyDescent="0.25">
      <c r="A40" s="1">
        <v>41266</v>
      </c>
      <c r="B40">
        <v>94.385671819058146</v>
      </c>
      <c r="C40" s="59">
        <v>5.788392080702053</v>
      </c>
    </row>
    <row r="41" spans="1:3" x14ac:dyDescent="0.25">
      <c r="A41" s="1">
        <v>41267</v>
      </c>
      <c r="B41">
        <v>86.923638082833932</v>
      </c>
      <c r="C41" s="59">
        <v>-7.462033736224214</v>
      </c>
    </row>
    <row r="42" spans="1:3" x14ac:dyDescent="0.25">
      <c r="A42" s="1">
        <v>41268</v>
      </c>
      <c r="B42">
        <v>85.988918993057254</v>
      </c>
      <c r="C42" s="59">
        <v>-0.93471908977667795</v>
      </c>
    </row>
    <row r="43" spans="1:3" x14ac:dyDescent="0.25">
      <c r="A43" s="1">
        <v>41269</v>
      </c>
      <c r="B43">
        <v>89.178217701213981</v>
      </c>
      <c r="C43" s="59">
        <v>3.189298708156727</v>
      </c>
    </row>
    <row r="44" spans="1:3" x14ac:dyDescent="0.25">
      <c r="A44" s="1">
        <v>41270</v>
      </c>
      <c r="B44">
        <v>89.591985601789915</v>
      </c>
      <c r="C44" s="59">
        <v>0.41376790057593382</v>
      </c>
    </row>
    <row r="45" spans="1:3" x14ac:dyDescent="0.25">
      <c r="A45" s="1">
        <v>41271</v>
      </c>
      <c r="B45">
        <v>87.321133142747556</v>
      </c>
      <c r="C45" s="59">
        <v>-2.2708524590423593</v>
      </c>
    </row>
    <row r="46" spans="1:3" x14ac:dyDescent="0.25">
      <c r="A46" s="1">
        <v>41272</v>
      </c>
      <c r="B46">
        <v>90.929080020764815</v>
      </c>
      <c r="C46" s="59">
        <v>3.607946878017259</v>
      </c>
    </row>
    <row r="47" spans="1:3" x14ac:dyDescent="0.25">
      <c r="A47" s="1">
        <v>41273</v>
      </c>
      <c r="B47">
        <v>95.82277154126767</v>
      </c>
      <c r="C47" s="59">
        <v>4.8936915205028555</v>
      </c>
    </row>
    <row r="48" spans="1:3" x14ac:dyDescent="0.25">
      <c r="A48" s="1">
        <v>41274</v>
      </c>
      <c r="B48">
        <v>100.51648532914355</v>
      </c>
      <c r="C48" s="59">
        <v>4.693713787875879</v>
      </c>
    </row>
    <row r="49" spans="1:3" x14ac:dyDescent="0.25">
      <c r="A49" s="1">
        <v>41275</v>
      </c>
      <c r="B49">
        <v>111.06554887739784</v>
      </c>
      <c r="C49" s="59">
        <v>10.549063548254296</v>
      </c>
    </row>
    <row r="50" spans="1:3" x14ac:dyDescent="0.25">
      <c r="A50" s="1">
        <v>41276</v>
      </c>
      <c r="B50">
        <v>92.937631194132848</v>
      </c>
      <c r="C50" s="59">
        <v>-18.127917683264997</v>
      </c>
    </row>
    <row r="51" spans="1:3" x14ac:dyDescent="0.25">
      <c r="A51" s="1">
        <v>41277</v>
      </c>
      <c r="B51">
        <v>75.04678408673486</v>
      </c>
      <c r="C51" s="59">
        <v>-17.890847107397988</v>
      </c>
    </row>
    <row r="52" spans="1:3" x14ac:dyDescent="0.25">
      <c r="A52" s="1">
        <v>41278</v>
      </c>
      <c r="B52">
        <v>83.633745817051803</v>
      </c>
      <c r="C52" s="59">
        <v>8.5869617303169434</v>
      </c>
    </row>
    <row r="53" spans="1:3" x14ac:dyDescent="0.25">
      <c r="A53" s="1">
        <v>41279</v>
      </c>
      <c r="B53">
        <v>89.52626641063209</v>
      </c>
      <c r="C53" s="59">
        <v>5.8925205935802865</v>
      </c>
    </row>
    <row r="54" spans="1:3" x14ac:dyDescent="0.25">
      <c r="A54" s="1">
        <v>41280</v>
      </c>
      <c r="B54">
        <v>94.935857611580047</v>
      </c>
      <c r="C54" s="59">
        <v>5.4095912009479576</v>
      </c>
    </row>
    <row r="55" spans="1:3" x14ac:dyDescent="0.25">
      <c r="A55" s="1">
        <v>41281</v>
      </c>
      <c r="B55">
        <v>96.610770412855828</v>
      </c>
      <c r="C55" s="59">
        <v>1.6749128012757808</v>
      </c>
    </row>
    <row r="56" spans="1:3" x14ac:dyDescent="0.25">
      <c r="A56" s="1">
        <v>41282</v>
      </c>
      <c r="B56">
        <v>99.117736084913247</v>
      </c>
      <c r="C56" s="59">
        <v>2.5069656720574187</v>
      </c>
    </row>
    <row r="57" spans="1:3" x14ac:dyDescent="0.25">
      <c r="A57" s="1">
        <v>41283</v>
      </c>
      <c r="B57">
        <v>101.08081706851091</v>
      </c>
      <c r="C57" s="59">
        <v>1.9630809835976635</v>
      </c>
    </row>
    <row r="58" spans="1:3" x14ac:dyDescent="0.25">
      <c r="A58" s="1">
        <v>41284</v>
      </c>
      <c r="B58">
        <v>96.650535643561568</v>
      </c>
      <c r="C58" s="59">
        <v>-4.4302814249493423</v>
      </c>
    </row>
    <row r="59" spans="1:3" x14ac:dyDescent="0.25">
      <c r="A59" s="1">
        <v>41285</v>
      </c>
      <c r="B59">
        <v>98.35994827739394</v>
      </c>
      <c r="C59" s="59">
        <v>1.7094126338323719</v>
      </c>
    </row>
    <row r="60" spans="1:3" x14ac:dyDescent="0.25">
      <c r="A60" s="1">
        <v>41286</v>
      </c>
      <c r="B60">
        <v>98.044859893761867</v>
      </c>
      <c r="C60" s="59">
        <v>-0.31508838363207303</v>
      </c>
    </row>
    <row r="61" spans="1:3" x14ac:dyDescent="0.25">
      <c r="A61" s="1">
        <v>41287</v>
      </c>
      <c r="B61">
        <v>100.21242500731302</v>
      </c>
      <c r="C61" s="59">
        <v>2.1675651135511487</v>
      </c>
    </row>
    <row r="62" spans="1:3" x14ac:dyDescent="0.25">
      <c r="A62" s="1">
        <v>41288</v>
      </c>
      <c r="B62">
        <v>99.931433745420634</v>
      </c>
      <c r="C62" s="59">
        <v>-0.28099126189238177</v>
      </c>
    </row>
    <row r="63" spans="1:3" x14ac:dyDescent="0.25">
      <c r="A63" s="1">
        <v>41289</v>
      </c>
      <c r="B63">
        <v>103.21604030101992</v>
      </c>
      <c r="C63" s="59">
        <v>3.2846065555992823</v>
      </c>
    </row>
    <row r="64" spans="1:3" x14ac:dyDescent="0.25">
      <c r="A64" s="1">
        <v>41290</v>
      </c>
      <c r="B64">
        <v>102.18460966921366</v>
      </c>
      <c r="C64" s="59">
        <v>-1.0314306318062592</v>
      </c>
    </row>
    <row r="65" spans="1:3" x14ac:dyDescent="0.25">
      <c r="A65" s="1">
        <v>41291</v>
      </c>
      <c r="B65">
        <v>103.91009767012703</v>
      </c>
      <c r="C65" s="59">
        <v>1.7254880009133728</v>
      </c>
    </row>
    <row r="66" spans="1:3" x14ac:dyDescent="0.25">
      <c r="A66" s="1">
        <v>41292</v>
      </c>
      <c r="B66">
        <v>98.955562956816109</v>
      </c>
      <c r="C66" s="59">
        <v>-4.9545347133109203</v>
      </c>
    </row>
    <row r="67" spans="1:3" x14ac:dyDescent="0.25">
      <c r="A67" s="1">
        <v>41293</v>
      </c>
      <c r="B67">
        <v>101.38233957310109</v>
      </c>
      <c r="C67" s="59">
        <v>2.4267766162849824</v>
      </c>
    </row>
    <row r="68" spans="1:3" x14ac:dyDescent="0.25">
      <c r="A68" s="1">
        <v>41294</v>
      </c>
      <c r="B68">
        <v>103.80508322163995</v>
      </c>
      <c r="C68" s="59">
        <v>2.4227436485388552</v>
      </c>
    </row>
    <row r="69" spans="1:3" x14ac:dyDescent="0.25">
      <c r="A69" s="1">
        <v>41295</v>
      </c>
      <c r="B69">
        <v>99.657999027659869</v>
      </c>
      <c r="C69" s="59">
        <v>-4.1470841939800778</v>
      </c>
    </row>
    <row r="70" spans="1:3" x14ac:dyDescent="0.25">
      <c r="A70" s="1">
        <v>41296</v>
      </c>
      <c r="B70">
        <v>103.23434547674866</v>
      </c>
      <c r="C70" s="59">
        <v>3.5763464490887884</v>
      </c>
    </row>
    <row r="71" spans="1:3" x14ac:dyDescent="0.25">
      <c r="A71" s="1">
        <v>41297</v>
      </c>
      <c r="B71">
        <v>104.53864069039015</v>
      </c>
      <c r="C71" s="59">
        <v>1.3042952136414954</v>
      </c>
    </row>
    <row r="72" spans="1:3" x14ac:dyDescent="0.25">
      <c r="A72" s="1">
        <v>41298</v>
      </c>
      <c r="B72">
        <v>102.81855411624628</v>
      </c>
      <c r="C72" s="59">
        <v>-1.7200865741438776</v>
      </c>
    </row>
    <row r="73" spans="1:3" x14ac:dyDescent="0.25">
      <c r="A73" s="1">
        <v>41299</v>
      </c>
      <c r="B73">
        <v>103.40426275702289</v>
      </c>
      <c r="C73" s="59">
        <v>0.58570864077661611</v>
      </c>
    </row>
    <row r="74" spans="1:3" x14ac:dyDescent="0.25">
      <c r="A74" s="1">
        <v>41300</v>
      </c>
      <c r="B74">
        <v>104.94674785685567</v>
      </c>
      <c r="C74" s="59">
        <v>1.5424850998327742</v>
      </c>
    </row>
    <row r="75" spans="1:3" x14ac:dyDescent="0.25">
      <c r="A75" s="1">
        <v>41301</v>
      </c>
      <c r="B75">
        <v>102.54949086413751</v>
      </c>
      <c r="C75" s="59">
        <v>-2.3972569927181553</v>
      </c>
    </row>
    <row r="76" spans="1:3" x14ac:dyDescent="0.25">
      <c r="A76" s="1">
        <v>41302</v>
      </c>
      <c r="B76">
        <v>104.23815582559287</v>
      </c>
      <c r="C76" s="59">
        <v>1.688664961455359</v>
      </c>
    </row>
    <row r="77" spans="1:3" x14ac:dyDescent="0.25">
      <c r="A77" s="1">
        <v>41303</v>
      </c>
      <c r="B77">
        <v>107.94259664795027</v>
      </c>
      <c r="C77" s="59">
        <v>3.7044408223573981</v>
      </c>
    </row>
    <row r="78" spans="1:3" x14ac:dyDescent="0.25">
      <c r="A78" s="1">
        <v>41304</v>
      </c>
      <c r="B78">
        <v>99.368384659797613</v>
      </c>
      <c r="C78" s="59">
        <v>-8.5742119881526548</v>
      </c>
    </row>
    <row r="79" spans="1:3" x14ac:dyDescent="0.25">
      <c r="A79" s="1">
        <v>41305</v>
      </c>
      <c r="B79">
        <v>103.70747035318252</v>
      </c>
      <c r="C79" s="59">
        <v>4.3390856933849022</v>
      </c>
    </row>
    <row r="80" spans="1:3" x14ac:dyDescent="0.25">
      <c r="A80" s="1">
        <v>41306</v>
      </c>
      <c r="B80">
        <v>99.83676830624907</v>
      </c>
      <c r="C80" s="59">
        <v>-3.8707020469334452</v>
      </c>
    </row>
    <row r="81" spans="1:3" x14ac:dyDescent="0.25">
      <c r="A81" s="1">
        <v>41307</v>
      </c>
      <c r="B81">
        <v>96.296824874420807</v>
      </c>
      <c r="C81" s="59">
        <v>-3.539943431828263</v>
      </c>
    </row>
    <row r="82" spans="1:3" x14ac:dyDescent="0.25">
      <c r="A82" s="1">
        <v>41308</v>
      </c>
      <c r="B82">
        <v>101.20919990032482</v>
      </c>
      <c r="C82" s="59">
        <v>4.9123750259040122</v>
      </c>
    </row>
    <row r="83" spans="1:3" x14ac:dyDescent="0.25">
      <c r="A83" s="1">
        <v>41309</v>
      </c>
      <c r="B83">
        <v>95.48569444364243</v>
      </c>
      <c r="C83" s="59">
        <v>-5.7235054566823891</v>
      </c>
    </row>
    <row r="84" spans="1:3" x14ac:dyDescent="0.25">
      <c r="A84" s="1">
        <v>41310</v>
      </c>
      <c r="B84">
        <v>97.230336321657745</v>
      </c>
      <c r="C84" s="59">
        <v>1.7446418780153152</v>
      </c>
    </row>
    <row r="85" spans="1:3" x14ac:dyDescent="0.25">
      <c r="A85" s="1">
        <v>41311</v>
      </c>
      <c r="B85">
        <v>102.8378223887126</v>
      </c>
      <c r="C85" s="59">
        <v>5.6074860670548503</v>
      </c>
    </row>
    <row r="86" spans="1:3" x14ac:dyDescent="0.25">
      <c r="A86" s="1">
        <v>41312</v>
      </c>
      <c r="B86">
        <v>104.73363248533906</v>
      </c>
      <c r="C86" s="59">
        <v>1.8958100966264624</v>
      </c>
    </row>
    <row r="87" spans="1:3" x14ac:dyDescent="0.25">
      <c r="A87" s="1">
        <v>41313</v>
      </c>
      <c r="B87">
        <v>104.0169045280894</v>
      </c>
      <c r="C87" s="59">
        <v>-0.71672795724965965</v>
      </c>
    </row>
    <row r="88" spans="1:3" x14ac:dyDescent="0.25">
      <c r="A88" s="1">
        <v>41314</v>
      </c>
      <c r="B88">
        <v>112.69990459957356</v>
      </c>
      <c r="C88" s="59">
        <v>8.6830000714841589</v>
      </c>
    </row>
    <row r="89" spans="1:3" x14ac:dyDescent="0.25">
      <c r="A89" s="1">
        <v>41315</v>
      </c>
      <c r="B89">
        <v>109.54846218937017</v>
      </c>
      <c r="C89" s="59">
        <v>-3.1514424102033871</v>
      </c>
    </row>
    <row r="90" spans="1:3" x14ac:dyDescent="0.25">
      <c r="A90" s="1">
        <v>41316</v>
      </c>
      <c r="B90">
        <v>102.35424815965398</v>
      </c>
      <c r="C90" s="59">
        <v>-7.1942140297161927</v>
      </c>
    </row>
    <row r="91" spans="1:3" x14ac:dyDescent="0.25">
      <c r="A91" s="1">
        <v>41317</v>
      </c>
      <c r="B91">
        <v>100.95831839057401</v>
      </c>
      <c r="C91" s="59">
        <v>-1.3959297690799701</v>
      </c>
    </row>
    <row r="92" spans="1:3" x14ac:dyDescent="0.25">
      <c r="A92" s="1">
        <v>41318</v>
      </c>
      <c r="B92">
        <v>104.08927397722918</v>
      </c>
      <c r="C92" s="59">
        <v>3.1309555866551761</v>
      </c>
    </row>
    <row r="93" spans="1:3" x14ac:dyDescent="0.25">
      <c r="A93" s="1">
        <v>41319</v>
      </c>
      <c r="B93">
        <v>102.42736671765103</v>
      </c>
      <c r="C93" s="59">
        <v>-1.6619072595781574</v>
      </c>
    </row>
    <row r="94" spans="1:3" x14ac:dyDescent="0.25">
      <c r="A94" s="1">
        <v>41320</v>
      </c>
      <c r="B94">
        <v>111.3890816162429</v>
      </c>
      <c r="C94" s="59">
        <v>8.9617148985918789</v>
      </c>
    </row>
    <row r="95" spans="1:3" x14ac:dyDescent="0.25">
      <c r="A95" s="1">
        <v>41321</v>
      </c>
      <c r="B95">
        <v>108.25508414034033</v>
      </c>
      <c r="C95" s="59">
        <v>-3.133997475902575</v>
      </c>
    </row>
    <row r="96" spans="1:3" x14ac:dyDescent="0.25">
      <c r="A96" s="1">
        <v>41322</v>
      </c>
      <c r="B96">
        <v>106.20446969367205</v>
      </c>
      <c r="C96" s="59">
        <v>-2.050614446668277</v>
      </c>
    </row>
    <row r="97" spans="1:3" x14ac:dyDescent="0.25">
      <c r="A97" s="1">
        <v>41323</v>
      </c>
      <c r="B97">
        <v>106.21513007083253</v>
      </c>
      <c r="C97" s="59">
        <v>1.0660377160476742E-2</v>
      </c>
    </row>
    <row r="98" spans="1:3" x14ac:dyDescent="0.25">
      <c r="A98" s="1">
        <v>41324</v>
      </c>
      <c r="B98">
        <v>106.90584228141445</v>
      </c>
      <c r="C98" s="59">
        <v>0.69071221058192123</v>
      </c>
    </row>
    <row r="99" spans="1:3" x14ac:dyDescent="0.25">
      <c r="A99" s="1">
        <v>41325</v>
      </c>
      <c r="B99">
        <v>105.44620112846141</v>
      </c>
      <c r="C99" s="59">
        <v>-1.45964115295304</v>
      </c>
    </row>
    <row r="100" spans="1:3" x14ac:dyDescent="0.25">
      <c r="A100" s="1">
        <v>41326</v>
      </c>
      <c r="B100">
        <v>107.05787472128503</v>
      </c>
      <c r="C100" s="59">
        <v>1.611673592823621</v>
      </c>
    </row>
    <row r="101" spans="1:3" x14ac:dyDescent="0.25">
      <c r="A101" s="1">
        <v>41327</v>
      </c>
      <c r="B101">
        <v>107.05385766396854</v>
      </c>
      <c r="C101" s="59">
        <v>-4.0170573164886036E-3</v>
      </c>
    </row>
    <row r="102" spans="1:3" x14ac:dyDescent="0.25">
      <c r="A102" s="1">
        <v>41328</v>
      </c>
      <c r="B102">
        <v>107.01337291238545</v>
      </c>
      <c r="C102" s="59">
        <v>-4.0484751583093725E-2</v>
      </c>
    </row>
    <row r="103" spans="1:3" x14ac:dyDescent="0.25">
      <c r="A103" s="1">
        <v>41329</v>
      </c>
      <c r="B103">
        <v>108.98812381084782</v>
      </c>
      <c r="C103" s="59">
        <v>1.9747508984623749</v>
      </c>
    </row>
    <row r="104" spans="1:3" x14ac:dyDescent="0.25">
      <c r="A104" s="1">
        <v>41330</v>
      </c>
      <c r="B104">
        <v>109.78496528065125</v>
      </c>
      <c r="C104" s="59">
        <v>0.79684146980342518</v>
      </c>
    </row>
    <row r="105" spans="1:3" x14ac:dyDescent="0.25">
      <c r="A105" s="1">
        <v>41331</v>
      </c>
      <c r="B105">
        <v>108.73921424547417</v>
      </c>
      <c r="C105" s="59">
        <v>-1.0457510351770765</v>
      </c>
    </row>
    <row r="106" spans="1:3" x14ac:dyDescent="0.25">
      <c r="A106" s="1">
        <v>41332</v>
      </c>
      <c r="B106">
        <v>107.73100865442751</v>
      </c>
      <c r="C106" s="59">
        <v>-1.0082055910466607</v>
      </c>
    </row>
    <row r="107" spans="1:3" x14ac:dyDescent="0.25">
      <c r="A107" s="1">
        <v>41333</v>
      </c>
      <c r="B107">
        <v>108.14699447134885</v>
      </c>
      <c r="C107" s="59">
        <v>0.41598581692133507</v>
      </c>
    </row>
    <row r="108" spans="1:3" x14ac:dyDescent="0.25">
      <c r="A108" s="1">
        <v>41334</v>
      </c>
      <c r="B108">
        <v>112.03313565405915</v>
      </c>
      <c r="C108" s="59">
        <v>3.8861411827103041</v>
      </c>
    </row>
    <row r="109" spans="1:3" x14ac:dyDescent="0.25">
      <c r="A109" s="1">
        <v>41335</v>
      </c>
      <c r="B109">
        <v>106.44377126786947</v>
      </c>
      <c r="C109" s="59">
        <v>-5.5893643861896862</v>
      </c>
    </row>
    <row r="110" spans="1:3" x14ac:dyDescent="0.25">
      <c r="A110" s="1">
        <v>41336</v>
      </c>
      <c r="B110">
        <v>106.15263841686937</v>
      </c>
      <c r="C110" s="59">
        <v>-0.29113285100009989</v>
      </c>
    </row>
    <row r="111" spans="1:3" x14ac:dyDescent="0.25">
      <c r="A111" s="3">
        <v>41337</v>
      </c>
      <c r="B111">
        <v>113.0833356463542</v>
      </c>
      <c r="C111" s="59">
        <v>6.930697229484835</v>
      </c>
    </row>
    <row r="112" spans="1:3" x14ac:dyDescent="0.25">
      <c r="A112" s="1">
        <v>41338</v>
      </c>
      <c r="B112">
        <v>112.7338827799868</v>
      </c>
      <c r="C112" s="59">
        <v>-0.34945286636740036</v>
      </c>
    </row>
    <row r="113" spans="1:3" x14ac:dyDescent="0.25">
      <c r="A113" s="1">
        <v>41339</v>
      </c>
      <c r="B113">
        <v>99.976285207678615</v>
      </c>
      <c r="C113" s="59">
        <v>-12.757597572308185</v>
      </c>
    </row>
    <row r="114" spans="1:3" x14ac:dyDescent="0.25">
      <c r="A114" s="1">
        <v>41340</v>
      </c>
      <c r="B114">
        <v>102.53100267718733</v>
      </c>
      <c r="C114" s="59">
        <v>2.5547174695087165</v>
      </c>
    </row>
    <row r="115" spans="1:3" x14ac:dyDescent="0.25">
      <c r="A115" s="1">
        <v>41341</v>
      </c>
      <c r="B115">
        <v>102.12035711325152</v>
      </c>
      <c r="C115" s="59">
        <v>-0.41064556393581597</v>
      </c>
    </row>
    <row r="116" spans="1:3" x14ac:dyDescent="0.25">
      <c r="A116" s="1">
        <v>41342</v>
      </c>
      <c r="B116">
        <v>107.199092506954</v>
      </c>
      <c r="C116" s="59">
        <v>5.0787353937024875</v>
      </c>
    </row>
    <row r="117" spans="1:3" x14ac:dyDescent="0.25">
      <c r="A117" s="1">
        <v>41343</v>
      </c>
      <c r="B117">
        <v>105.10739066493873</v>
      </c>
      <c r="C117" s="59">
        <v>-2.0917018420152687</v>
      </c>
    </row>
    <row r="118" spans="1:3" x14ac:dyDescent="0.25">
      <c r="A118" s="1">
        <v>41344</v>
      </c>
      <c r="B118">
        <v>110.92244876807227</v>
      </c>
      <c r="C118" s="59">
        <v>5.8150581031335378</v>
      </c>
    </row>
    <row r="119" spans="1:3" x14ac:dyDescent="0.25">
      <c r="A119" s="1">
        <v>41345</v>
      </c>
      <c r="B119">
        <v>109.75404127310458</v>
      </c>
      <c r="C119" s="59">
        <v>-1.1684074949676955</v>
      </c>
    </row>
    <row r="120" spans="1:3" x14ac:dyDescent="0.25">
      <c r="A120" s="1">
        <v>41346</v>
      </c>
      <c r="B120">
        <v>109.48812071238245</v>
      </c>
      <c r="C120" s="59">
        <v>-0.26592056072212245</v>
      </c>
    </row>
    <row r="121" spans="1:3" x14ac:dyDescent="0.25">
      <c r="A121" s="1">
        <v>41347</v>
      </c>
      <c r="B121">
        <v>108.12057658249944</v>
      </c>
      <c r="C121" s="59">
        <v>-1.3675441298830151</v>
      </c>
    </row>
    <row r="122" spans="1:3" x14ac:dyDescent="0.25">
      <c r="A122" s="1">
        <v>41348</v>
      </c>
      <c r="B122">
        <v>110.47139181897052</v>
      </c>
      <c r="C122" s="59">
        <v>2.3508152364710782</v>
      </c>
    </row>
    <row r="123" spans="1:3" x14ac:dyDescent="0.25">
      <c r="A123" s="1">
        <v>41349</v>
      </c>
      <c r="B123">
        <v>115.77598091605925</v>
      </c>
      <c r="C123" s="59">
        <v>5.304589097088737</v>
      </c>
    </row>
    <row r="124" spans="1:3" x14ac:dyDescent="0.25">
      <c r="A124" s="1">
        <v>41350</v>
      </c>
      <c r="B124">
        <v>111.37125440002637</v>
      </c>
      <c r="C124" s="59">
        <v>-4.4047265160328806</v>
      </c>
    </row>
    <row r="125" spans="1:3" x14ac:dyDescent="0.25">
      <c r="A125" s="1">
        <v>41351</v>
      </c>
      <c r="B125">
        <v>110.5994943509119</v>
      </c>
      <c r="C125" s="59">
        <v>-0.77176004911447649</v>
      </c>
    </row>
    <row r="126" spans="1:3" x14ac:dyDescent="0.25">
      <c r="A126" s="1">
        <v>41352</v>
      </c>
      <c r="B126">
        <v>107.39102308904891</v>
      </c>
      <c r="C126" s="59">
        <v>-3.2084712618629823</v>
      </c>
    </row>
    <row r="127" spans="1:3" x14ac:dyDescent="0.25">
      <c r="A127" s="1">
        <v>41353</v>
      </c>
      <c r="B127">
        <v>109.0196550195019</v>
      </c>
      <c r="C127" s="59">
        <v>1.6286319304529826</v>
      </c>
    </row>
    <row r="128" spans="1:3" x14ac:dyDescent="0.25">
      <c r="A128" s="1">
        <v>41354</v>
      </c>
      <c r="B128">
        <v>109.26378591395303</v>
      </c>
      <c r="C128" s="59">
        <v>0.24413089445113201</v>
      </c>
    </row>
    <row r="129" spans="1:3" x14ac:dyDescent="0.25">
      <c r="A129" s="1">
        <v>41355</v>
      </c>
      <c r="B129">
        <v>110.74038032866835</v>
      </c>
      <c r="C129" s="59">
        <v>1.476594414715322</v>
      </c>
    </row>
    <row r="130" spans="1:3" x14ac:dyDescent="0.25">
      <c r="A130" s="1">
        <v>41356</v>
      </c>
      <c r="B130">
        <v>112.7990404628339</v>
      </c>
      <c r="C130" s="59">
        <v>2.0586601341655495</v>
      </c>
    </row>
    <row r="131" spans="1:3" x14ac:dyDescent="0.25">
      <c r="A131" s="1">
        <v>41357</v>
      </c>
      <c r="B131">
        <v>110.17795873096387</v>
      </c>
      <c r="C131" s="59">
        <v>-2.621081731870035</v>
      </c>
    </row>
    <row r="132" spans="1:3" x14ac:dyDescent="0.25">
      <c r="A132" s="1">
        <v>41358</v>
      </c>
      <c r="B132">
        <v>113.99800358331856</v>
      </c>
      <c r="C132" s="59">
        <v>3.8200448523546982</v>
      </c>
    </row>
    <row r="133" spans="1:3" x14ac:dyDescent="0.25">
      <c r="A133" s="1">
        <v>41359</v>
      </c>
      <c r="B133">
        <v>115.08269303740353</v>
      </c>
      <c r="C133" s="59">
        <v>1.0846894540849661</v>
      </c>
    </row>
    <row r="134" spans="1:3" x14ac:dyDescent="0.25">
      <c r="A134" s="1">
        <v>41360</v>
      </c>
      <c r="B134">
        <v>106.65446505014508</v>
      </c>
      <c r="C134" s="59">
        <v>-8.4282279872584525</v>
      </c>
    </row>
    <row r="135" spans="1:3" x14ac:dyDescent="0.25">
      <c r="A135" s="1">
        <v>41361</v>
      </c>
      <c r="B135">
        <v>105.87869981365816</v>
      </c>
      <c r="C135" s="59">
        <v>-0.77576523648691875</v>
      </c>
    </row>
    <row r="136" spans="1:3" x14ac:dyDescent="0.25">
      <c r="A136" s="1">
        <v>41362</v>
      </c>
      <c r="B136">
        <v>119.21782498990254</v>
      </c>
      <c r="C136" s="59">
        <v>13.33912517624438</v>
      </c>
    </row>
    <row r="137" spans="1:3" x14ac:dyDescent="0.25">
      <c r="A137" s="1">
        <v>41363</v>
      </c>
      <c r="B137">
        <v>128.48291160817087</v>
      </c>
      <c r="C137" s="59">
        <v>9.2650866182683274</v>
      </c>
    </row>
    <row r="138" spans="1:3" x14ac:dyDescent="0.25">
      <c r="A138" s="1">
        <v>41364</v>
      </c>
      <c r="B138">
        <v>119.60054481790797</v>
      </c>
      <c r="C138" s="59">
        <v>-8.8823667902628927</v>
      </c>
    </row>
    <row r="139" spans="1:3" x14ac:dyDescent="0.25">
      <c r="A139" s="1">
        <v>41365</v>
      </c>
      <c r="B139">
        <v>104.59217728821012</v>
      </c>
      <c r="C139" s="59">
        <v>-15.00836752969785</v>
      </c>
    </row>
    <row r="140" spans="1:3" x14ac:dyDescent="0.25">
      <c r="A140" s="1">
        <v>41366</v>
      </c>
      <c r="B140">
        <v>109.10288188496341</v>
      </c>
      <c r="C140" s="59">
        <v>4.5107045967532855</v>
      </c>
    </row>
    <row r="141" spans="1:3" x14ac:dyDescent="0.25">
      <c r="A141" s="1">
        <v>41367</v>
      </c>
      <c r="B141">
        <v>117.81487857964819</v>
      </c>
      <c r="C141" s="59">
        <v>8.7119966946847853</v>
      </c>
    </row>
    <row r="142" spans="1:3" x14ac:dyDescent="0.25">
      <c r="A142" s="1">
        <v>41368</v>
      </c>
      <c r="B142">
        <v>121.65705565475039</v>
      </c>
      <c r="C142" s="59">
        <v>3.8421770751021995</v>
      </c>
    </row>
    <row r="143" spans="1:3" x14ac:dyDescent="0.25">
      <c r="A143" s="1">
        <v>41369</v>
      </c>
      <c r="B143">
        <v>128.50709968863728</v>
      </c>
      <c r="C143" s="59">
        <v>6.8500440338868884</v>
      </c>
    </row>
    <row r="144" spans="1:3" x14ac:dyDescent="0.25">
      <c r="A144" s="1">
        <v>41370</v>
      </c>
      <c r="B144">
        <v>139.3144502625828</v>
      </c>
      <c r="C144" s="59">
        <v>10.807350573945513</v>
      </c>
    </row>
    <row r="145" spans="1:3" x14ac:dyDescent="0.25">
      <c r="A145" s="1">
        <v>41371</v>
      </c>
      <c r="B145">
        <v>123.03766780459884</v>
      </c>
      <c r="C145" s="59">
        <v>-16.276782457983956</v>
      </c>
    </row>
    <row r="146" spans="1:3" x14ac:dyDescent="0.25">
      <c r="A146" s="1">
        <v>41372</v>
      </c>
      <c r="B146">
        <v>132.27736489437285</v>
      </c>
      <c r="C146" s="59">
        <v>9.2396970897740118</v>
      </c>
    </row>
    <row r="147" spans="1:3" x14ac:dyDescent="0.25">
      <c r="A147" s="1">
        <v>41373</v>
      </c>
      <c r="B147">
        <v>132.06186288926688</v>
      </c>
      <c r="C147" s="59">
        <v>-0.21550200510597506</v>
      </c>
    </row>
    <row r="148" spans="1:3" x14ac:dyDescent="0.25">
      <c r="A148" s="1">
        <v>41374</v>
      </c>
      <c r="B148">
        <v>146.99622248078947</v>
      </c>
      <c r="C148" s="59">
        <v>14.934359591522593</v>
      </c>
    </row>
    <row r="149" spans="1:3" x14ac:dyDescent="0.25">
      <c r="A149" s="1">
        <v>41375</v>
      </c>
      <c r="B149">
        <v>159.80623731272837</v>
      </c>
      <c r="C149" s="59">
        <v>12.810014831938901</v>
      </c>
    </row>
    <row r="150" spans="1:3" x14ac:dyDescent="0.25">
      <c r="A150" s="1">
        <v>41376</v>
      </c>
      <c r="B150">
        <v>189.09225457438254</v>
      </c>
      <c r="C150" s="59">
        <v>29.286017261654166</v>
      </c>
    </row>
    <row r="151" spans="1:3" x14ac:dyDescent="0.25">
      <c r="A151" s="1">
        <v>41377</v>
      </c>
      <c r="B151">
        <v>206.04609853698202</v>
      </c>
      <c r="C151" s="59">
        <v>16.953843962599478</v>
      </c>
    </row>
    <row r="152" spans="1:3" x14ac:dyDescent="0.25">
      <c r="A152" s="1">
        <v>41378</v>
      </c>
      <c r="B152">
        <v>28.147165919488671</v>
      </c>
      <c r="C152" s="59">
        <v>-177.89893261749336</v>
      </c>
    </row>
    <row r="153" spans="1:3" x14ac:dyDescent="0.25">
      <c r="A153" s="1">
        <v>41379</v>
      </c>
      <c r="B153">
        <v>4.0455126913347179</v>
      </c>
      <c r="C153" s="59">
        <v>-24.101653228153953</v>
      </c>
    </row>
    <row r="154" spans="1:3" x14ac:dyDescent="0.25">
      <c r="A154" s="1">
        <v>41380</v>
      </c>
      <c r="B154">
        <v>50.61053892461905</v>
      </c>
      <c r="C154" s="59">
        <v>46.565026233284328</v>
      </c>
    </row>
    <row r="155" spans="1:3" x14ac:dyDescent="0.25">
      <c r="A155" s="1">
        <v>41381</v>
      </c>
      <c r="B155">
        <v>43.120544166596851</v>
      </c>
      <c r="C155" s="59">
        <v>-7.4899947580221991</v>
      </c>
    </row>
    <row r="156" spans="1:3" x14ac:dyDescent="0.25">
      <c r="A156" s="1">
        <v>41382</v>
      </c>
      <c r="B156">
        <v>123.57843539466559</v>
      </c>
      <c r="C156" s="59">
        <v>80.457891228068746</v>
      </c>
    </row>
    <row r="157" spans="1:3" x14ac:dyDescent="0.25">
      <c r="A157" s="1">
        <v>41383</v>
      </c>
      <c r="B157">
        <v>79.195944053578501</v>
      </c>
      <c r="C157" s="59">
        <v>-44.382491341087089</v>
      </c>
    </row>
    <row r="158" spans="1:3" x14ac:dyDescent="0.25">
      <c r="A158" s="1">
        <v>41384</v>
      </c>
      <c r="B158">
        <v>96.428341105962318</v>
      </c>
      <c r="C158" s="59">
        <v>17.232397052383817</v>
      </c>
    </row>
    <row r="159" spans="1:3" x14ac:dyDescent="0.25">
      <c r="A159" s="1">
        <v>41385</v>
      </c>
      <c r="B159">
        <v>107.01375086388614</v>
      </c>
      <c r="C159" s="59">
        <v>10.585409757923827</v>
      </c>
    </row>
    <row r="160" spans="1:3" x14ac:dyDescent="0.25">
      <c r="A160" s="1">
        <v>41386</v>
      </c>
      <c r="B160">
        <v>99.208658179785985</v>
      </c>
      <c r="C160" s="59">
        <v>-7.8050926841001598</v>
      </c>
    </row>
    <row r="161" spans="1:3" x14ac:dyDescent="0.25">
      <c r="A161" s="1">
        <v>41387</v>
      </c>
      <c r="B161">
        <v>99.476848184113607</v>
      </c>
      <c r="C161" s="59">
        <v>0.26819000432762152</v>
      </c>
    </row>
    <row r="162" spans="1:3" x14ac:dyDescent="0.25">
      <c r="A162" s="1">
        <v>41388</v>
      </c>
      <c r="B162">
        <v>82.98984532238515</v>
      </c>
      <c r="C162" s="59">
        <v>-16.487002861728456</v>
      </c>
    </row>
    <row r="163" spans="1:3" x14ac:dyDescent="0.25">
      <c r="A163" s="1">
        <v>41389</v>
      </c>
      <c r="B163">
        <v>80.50021897939294</v>
      </c>
      <c r="C163" s="59">
        <v>-2.4896263429922101</v>
      </c>
    </row>
    <row r="164" spans="1:3" x14ac:dyDescent="0.25">
      <c r="A164" s="1">
        <v>41390</v>
      </c>
      <c r="B164">
        <v>104.56822574693668</v>
      </c>
      <c r="C164" s="59">
        <v>24.068006767543736</v>
      </c>
    </row>
    <row r="165" spans="1:3" x14ac:dyDescent="0.25">
      <c r="A165" s="1">
        <v>41391</v>
      </c>
      <c r="B165">
        <v>73.79625337042647</v>
      </c>
      <c r="C165" s="59">
        <v>-30.771972376510206</v>
      </c>
    </row>
    <row r="166" spans="1:3" x14ac:dyDescent="0.25">
      <c r="A166" s="1">
        <v>41392</v>
      </c>
      <c r="B166">
        <v>80.734969037096931</v>
      </c>
      <c r="C166" s="59">
        <v>6.9387156666704612</v>
      </c>
    </row>
    <row r="167" spans="1:3" x14ac:dyDescent="0.25">
      <c r="A167" s="1">
        <v>41393</v>
      </c>
      <c r="B167">
        <v>99.318459117733951</v>
      </c>
      <c r="C167" s="59">
        <v>18.58349008063702</v>
      </c>
    </row>
    <row r="168" spans="1:3" x14ac:dyDescent="0.25">
      <c r="A168" s="1">
        <v>41394</v>
      </c>
      <c r="B168">
        <v>70.810987065821919</v>
      </c>
      <c r="C168" s="59">
        <v>-28.507472051912032</v>
      </c>
    </row>
    <row r="169" spans="1:3" x14ac:dyDescent="0.25">
      <c r="A169" s="1">
        <v>41395</v>
      </c>
      <c r="B169">
        <v>82.888949075998042</v>
      </c>
      <c r="C169" s="59">
        <v>12.077962010176122</v>
      </c>
    </row>
    <row r="170" spans="1:3" x14ac:dyDescent="0.25">
      <c r="A170" s="1">
        <v>41396</v>
      </c>
      <c r="B170">
        <v>75.912448686456386</v>
      </c>
      <c r="C170" s="59">
        <v>-6.9765003895416555</v>
      </c>
    </row>
    <row r="171" spans="1:3" x14ac:dyDescent="0.25">
      <c r="A171" s="1">
        <v>41397</v>
      </c>
      <c r="B171">
        <v>114.87715634019722</v>
      </c>
      <c r="C171" s="59">
        <v>38.964707653740831</v>
      </c>
    </row>
    <row r="172" spans="1:3" x14ac:dyDescent="0.25">
      <c r="A172" s="1">
        <v>41398</v>
      </c>
      <c r="B172">
        <v>126.72960579181007</v>
      </c>
      <c r="C172" s="59">
        <v>11.852449451612856</v>
      </c>
    </row>
    <row r="173" spans="1:3" x14ac:dyDescent="0.25">
      <c r="A173" s="1">
        <v>41399</v>
      </c>
      <c r="B173">
        <v>134.52903821204728</v>
      </c>
      <c r="C173" s="59">
        <v>7.7994324202372098</v>
      </c>
    </row>
    <row r="174" spans="1:3" x14ac:dyDescent="0.25">
      <c r="A174" s="1">
        <v>41400</v>
      </c>
      <c r="B174">
        <v>107.62330919365247</v>
      </c>
      <c r="C174" s="59">
        <v>-26.905729018394808</v>
      </c>
    </row>
    <row r="175" spans="1:3" x14ac:dyDescent="0.25">
      <c r="A175" s="1">
        <v>41401</v>
      </c>
      <c r="B175">
        <v>69.995602833274361</v>
      </c>
      <c r="C175" s="59">
        <v>-37.627706360378113</v>
      </c>
    </row>
    <row r="176" spans="1:3" x14ac:dyDescent="0.25">
      <c r="A176" s="1">
        <v>41402</v>
      </c>
      <c r="B176">
        <v>-153.34313644571404</v>
      </c>
      <c r="C176" s="59">
        <v>-223.33873927898838</v>
      </c>
    </row>
    <row r="177" spans="1:3" x14ac:dyDescent="0.25">
      <c r="A177" s="1">
        <v>41403</v>
      </c>
      <c r="B177">
        <v>14.855009505854314</v>
      </c>
      <c r="C177" s="59">
        <v>168.19814595156836</v>
      </c>
    </row>
    <row r="178" spans="1:3" x14ac:dyDescent="0.25">
      <c r="A178" s="1">
        <v>41604</v>
      </c>
      <c r="B178">
        <v>38.994929870262446</v>
      </c>
      <c r="C178" s="59">
        <v>38.994929870262446</v>
      </c>
    </row>
    <row r="179" spans="1:3" x14ac:dyDescent="0.25">
      <c r="A179" s="1">
        <v>41605</v>
      </c>
      <c r="B179">
        <v>70.83290999649536</v>
      </c>
      <c r="C179" s="59">
        <v>31.837980126232914</v>
      </c>
    </row>
    <row r="180" spans="1:3" x14ac:dyDescent="0.25">
      <c r="A180" s="1">
        <v>41606</v>
      </c>
      <c r="B180">
        <v>24.682711657188413</v>
      </c>
      <c r="C180" s="59">
        <v>-46.150198339306947</v>
      </c>
    </row>
    <row r="181" spans="1:3" x14ac:dyDescent="0.25">
      <c r="A181" s="1">
        <v>41607</v>
      </c>
      <c r="B181">
        <v>33.563487189371699</v>
      </c>
      <c r="C181" s="59">
        <v>8.8807755321832857</v>
      </c>
    </row>
    <row r="182" spans="1:3" x14ac:dyDescent="0.25">
      <c r="A182" s="1">
        <v>41608</v>
      </c>
      <c r="B182">
        <v>55.062422803182002</v>
      </c>
      <c r="C182" s="59">
        <v>21.498935613810303</v>
      </c>
    </row>
    <row r="183" spans="1:3" x14ac:dyDescent="0.25">
      <c r="A183" s="1">
        <v>41609</v>
      </c>
      <c r="B183">
        <v>53.027976537976755</v>
      </c>
      <c r="C183" s="59">
        <v>-2.0344462652052471</v>
      </c>
    </row>
    <row r="184" spans="1:3" x14ac:dyDescent="0.25">
      <c r="A184" s="1">
        <v>41610</v>
      </c>
      <c r="B184">
        <v>51.74675568566807</v>
      </c>
      <c r="C184" s="59">
        <v>-1.2812208523086852</v>
      </c>
    </row>
    <row r="185" spans="1:3" x14ac:dyDescent="0.25">
      <c r="A185" s="1">
        <v>41611</v>
      </c>
      <c r="B185">
        <v>61.788974292581116</v>
      </c>
      <c r="C185" s="59">
        <v>10.042218606913046</v>
      </c>
    </row>
    <row r="186" spans="1:3" x14ac:dyDescent="0.25">
      <c r="A186" s="1">
        <v>41612</v>
      </c>
      <c r="B186">
        <v>66.090582043708977</v>
      </c>
      <c r="C186" s="59">
        <v>4.301607751127861</v>
      </c>
    </row>
    <row r="187" spans="1:3" x14ac:dyDescent="0.25">
      <c r="A187" s="1">
        <v>41613</v>
      </c>
      <c r="B187">
        <v>75.59799095588042</v>
      </c>
      <c r="C187" s="59">
        <v>9.5074089121714422</v>
      </c>
    </row>
    <row r="188" spans="1:3" x14ac:dyDescent="0.25">
      <c r="A188" s="1">
        <v>41614</v>
      </c>
      <c r="B188">
        <v>72.432147302338791</v>
      </c>
      <c r="C188" s="59">
        <v>-3.1658436535416286</v>
      </c>
    </row>
    <row r="189" spans="1:3" x14ac:dyDescent="0.25">
      <c r="A189" s="1">
        <v>41615</v>
      </c>
      <c r="B189">
        <v>72.96337360099777</v>
      </c>
      <c r="C189" s="59">
        <v>0.53122629865897864</v>
      </c>
    </row>
    <row r="190" spans="1:3" x14ac:dyDescent="0.25">
      <c r="A190" s="1">
        <v>41616</v>
      </c>
      <c r="B190">
        <v>75.983925106981758</v>
      </c>
      <c r="C190" s="59">
        <v>3.0205515059839882</v>
      </c>
    </row>
    <row r="191" spans="1:3" x14ac:dyDescent="0.25">
      <c r="A191" s="1">
        <v>41617</v>
      </c>
      <c r="B191">
        <v>81.306047716633856</v>
      </c>
      <c r="C191" s="59">
        <v>5.3221226096520979</v>
      </c>
    </row>
    <row r="192" spans="1:3" x14ac:dyDescent="0.25">
      <c r="A192" s="1">
        <v>41618</v>
      </c>
      <c r="B192">
        <v>78.824829092787766</v>
      </c>
      <c r="C192" s="59">
        <v>-2.4812186238460896</v>
      </c>
    </row>
    <row r="193" spans="1:3" x14ac:dyDescent="0.25">
      <c r="A193" s="1">
        <v>41619</v>
      </c>
      <c r="B193">
        <v>80.995346227287584</v>
      </c>
      <c r="C193" s="59">
        <v>2.1705171344998178</v>
      </c>
    </row>
    <row r="194" spans="1:3" x14ac:dyDescent="0.25">
      <c r="A194" s="1">
        <v>41620</v>
      </c>
      <c r="B194">
        <v>93.3646707422768</v>
      </c>
      <c r="C194" s="59">
        <v>12.369324514989216</v>
      </c>
    </row>
    <row r="195" spans="1:3" x14ac:dyDescent="0.25">
      <c r="A195" s="1">
        <v>41621</v>
      </c>
      <c r="B195">
        <v>89.735641053068662</v>
      </c>
      <c r="C195" s="59">
        <v>-3.6290296892081386</v>
      </c>
    </row>
    <row r="196" spans="1:3" x14ac:dyDescent="0.25">
      <c r="A196" s="1">
        <v>41622</v>
      </c>
      <c r="B196">
        <v>91.516812625889472</v>
      </c>
      <c r="C196" s="59">
        <v>1.78117157282081</v>
      </c>
    </row>
    <row r="197" spans="1:3" x14ac:dyDescent="0.25">
      <c r="A197" s="1">
        <v>41623</v>
      </c>
      <c r="B197">
        <v>93.486107166996504</v>
      </c>
      <c r="C197" s="59">
        <v>1.9692945411070326</v>
      </c>
    </row>
    <row r="198" spans="1:3" x14ac:dyDescent="0.25">
      <c r="A198" s="1">
        <v>41624</v>
      </c>
      <c r="B198">
        <v>93.808712268752927</v>
      </c>
      <c r="C198" s="59">
        <v>0.3226051017564231</v>
      </c>
    </row>
    <row r="199" spans="1:3" x14ac:dyDescent="0.25">
      <c r="A199" s="1">
        <v>41625</v>
      </c>
      <c r="B199">
        <v>97.417850413698687</v>
      </c>
      <c r="C199" s="59">
        <v>3.60913814494576</v>
      </c>
    </row>
    <row r="200" spans="1:3" x14ac:dyDescent="0.25">
      <c r="A200" s="1">
        <v>41626</v>
      </c>
      <c r="B200">
        <v>93.253855905849008</v>
      </c>
      <c r="C200" s="59">
        <v>-4.1639945078496794</v>
      </c>
    </row>
    <row r="201" spans="1:3" x14ac:dyDescent="0.25">
      <c r="A201" s="1">
        <v>41627</v>
      </c>
      <c r="B201">
        <v>92.968438745723049</v>
      </c>
      <c r="C201" s="59">
        <v>-0.28541716012595941</v>
      </c>
    </row>
    <row r="202" spans="1:3" x14ac:dyDescent="0.25">
      <c r="A202" s="1">
        <v>41628</v>
      </c>
      <c r="B202">
        <v>95.737975270830745</v>
      </c>
      <c r="C202" s="59">
        <v>2.7695365251076964</v>
      </c>
    </row>
    <row r="203" spans="1:3" x14ac:dyDescent="0.25">
      <c r="A203" s="1">
        <v>41629</v>
      </c>
      <c r="B203">
        <v>90.555795944288874</v>
      </c>
      <c r="C203" s="59">
        <v>-5.1821793265418705</v>
      </c>
    </row>
    <row r="204" spans="1:3" x14ac:dyDescent="0.25">
      <c r="A204" s="1">
        <v>41630</v>
      </c>
      <c r="B204">
        <v>92.351058305469294</v>
      </c>
      <c r="C204" s="59">
        <v>1.7952623611804199</v>
      </c>
    </row>
    <row r="205" spans="1:3" x14ac:dyDescent="0.25">
      <c r="A205" s="1">
        <v>41631</v>
      </c>
      <c r="B205">
        <v>93.886267052676899</v>
      </c>
      <c r="C205" s="59">
        <v>1.535208747207605</v>
      </c>
    </row>
    <row r="206" spans="1:3" x14ac:dyDescent="0.25">
      <c r="A206" s="1">
        <v>41632</v>
      </c>
      <c r="B206">
        <v>95.954669667244318</v>
      </c>
      <c r="C206" s="59">
        <v>2.0684026145674181</v>
      </c>
    </row>
    <row r="207" spans="1:3" x14ac:dyDescent="0.25">
      <c r="A207" s="1">
        <v>41633</v>
      </c>
      <c r="B207">
        <v>95.205352843840089</v>
      </c>
      <c r="C207" s="59">
        <v>-0.74931682340422867</v>
      </c>
    </row>
    <row r="208" spans="1:3" x14ac:dyDescent="0.25">
      <c r="A208" s="1">
        <v>41634</v>
      </c>
      <c r="B208">
        <v>94.799838627460147</v>
      </c>
      <c r="C208" s="59">
        <v>-0.40551421637994167</v>
      </c>
    </row>
    <row r="209" spans="1:3" x14ac:dyDescent="0.25">
      <c r="A209" s="1">
        <v>41635</v>
      </c>
      <c r="B209">
        <v>101.38220887802646</v>
      </c>
      <c r="C209" s="59">
        <v>6.5823702505663135</v>
      </c>
    </row>
    <row r="210" spans="1:3" x14ac:dyDescent="0.25">
      <c r="A210" s="1">
        <v>41636</v>
      </c>
      <c r="B210">
        <v>100.44945770483378</v>
      </c>
      <c r="C210" s="59">
        <v>-0.93275117319268475</v>
      </c>
    </row>
    <row r="211" spans="1:3" x14ac:dyDescent="0.25">
      <c r="A211" s="1">
        <v>41637</v>
      </c>
      <c r="B211">
        <v>101.70242621323794</v>
      </c>
      <c r="C211" s="59">
        <v>1.252968508404166</v>
      </c>
    </row>
    <row r="212" spans="1:3" x14ac:dyDescent="0.25">
      <c r="A212" s="1">
        <v>41638</v>
      </c>
      <c r="B212">
        <v>103.58704969248063</v>
      </c>
      <c r="C212" s="59">
        <v>1.8846234792426912</v>
      </c>
    </row>
    <row r="213" spans="1:3" x14ac:dyDescent="0.25">
      <c r="A213" s="1">
        <v>41639</v>
      </c>
      <c r="B213">
        <v>117.26312662095815</v>
      </c>
      <c r="C213" s="59">
        <v>13.676076928477514</v>
      </c>
    </row>
    <row r="214" spans="1:3" x14ac:dyDescent="0.25">
      <c r="A214" s="1">
        <v>41640</v>
      </c>
      <c r="B214">
        <v>129.34062730432012</v>
      </c>
      <c r="C214" s="59">
        <v>12.077500683361976</v>
      </c>
    </row>
    <row r="215" spans="1:3" x14ac:dyDescent="0.25">
      <c r="A215" s="1">
        <v>41641</v>
      </c>
      <c r="B215">
        <v>102.87191657657357</v>
      </c>
      <c r="C215" s="59">
        <v>-26.468710727746554</v>
      </c>
    </row>
    <row r="216" spans="1:3" x14ac:dyDescent="0.25">
      <c r="A216" s="1">
        <v>41642</v>
      </c>
      <c r="B216">
        <v>86.19798293560541</v>
      </c>
      <c r="C216" s="59">
        <v>-16.673933640968158</v>
      </c>
    </row>
    <row r="217" spans="1:3" x14ac:dyDescent="0.25">
      <c r="A217" s="1">
        <v>41643</v>
      </c>
      <c r="B217">
        <v>90.072628032947861</v>
      </c>
      <c r="C217" s="59">
        <v>3.8746450973424515</v>
      </c>
    </row>
    <row r="218" spans="1:3" x14ac:dyDescent="0.25">
      <c r="A218" s="1">
        <v>41644</v>
      </c>
      <c r="B218">
        <v>100.51683921769019</v>
      </c>
      <c r="C218" s="59">
        <v>10.444211184742329</v>
      </c>
    </row>
    <row r="219" spans="1:3" x14ac:dyDescent="0.25">
      <c r="A219" s="1">
        <v>41645</v>
      </c>
      <c r="B219">
        <v>104.94779675405404</v>
      </c>
      <c r="C219" s="59">
        <v>4.4309575363638487</v>
      </c>
    </row>
    <row r="220" spans="1:3" x14ac:dyDescent="0.25">
      <c r="A220" s="1">
        <v>41646</v>
      </c>
      <c r="B220">
        <v>102.79578396908096</v>
      </c>
      <c r="C220" s="59">
        <v>-2.1520127849730812</v>
      </c>
    </row>
    <row r="221" spans="1:3" x14ac:dyDescent="0.25">
      <c r="A221" s="1">
        <v>41647</v>
      </c>
      <c r="B221">
        <v>107.30984924594975</v>
      </c>
      <c r="C221" s="59">
        <v>4.5140652768687914</v>
      </c>
    </row>
    <row r="222" spans="1:3" x14ac:dyDescent="0.25">
      <c r="A222" s="1">
        <v>41648</v>
      </c>
      <c r="B222">
        <v>109.79239613367216</v>
      </c>
      <c r="C222" s="59">
        <v>2.4825468877224068</v>
      </c>
    </row>
    <row r="223" spans="1:3" x14ac:dyDescent="0.25">
      <c r="A223" s="1">
        <v>41649</v>
      </c>
      <c r="B223">
        <v>105.47199894548848</v>
      </c>
      <c r="C223" s="59">
        <v>-4.3203971881836765</v>
      </c>
    </row>
    <row r="224" spans="1:3" x14ac:dyDescent="0.25">
      <c r="A224" s="1">
        <v>41650</v>
      </c>
      <c r="B224">
        <v>105.59982863159681</v>
      </c>
      <c r="C224" s="59">
        <v>0.12782968610832768</v>
      </c>
    </row>
    <row r="225" spans="1:3" x14ac:dyDescent="0.25">
      <c r="A225" s="1">
        <v>41651</v>
      </c>
      <c r="B225">
        <v>104.94964421348674</v>
      </c>
      <c r="C225" s="59">
        <v>-0.65018441811007222</v>
      </c>
    </row>
    <row r="226" spans="1:3" x14ac:dyDescent="0.25">
      <c r="A226" s="1">
        <v>41652</v>
      </c>
      <c r="B226">
        <v>110.95102415784181</v>
      </c>
      <c r="C226" s="59">
        <v>6.0013799443550795</v>
      </c>
    </row>
    <row r="227" spans="1:3" x14ac:dyDescent="0.25">
      <c r="A227" s="1">
        <v>41653</v>
      </c>
      <c r="B227">
        <v>106.50928635970338</v>
      </c>
      <c r="C227" s="59">
        <v>-4.4417377981384334</v>
      </c>
    </row>
    <row r="228" spans="1:3" x14ac:dyDescent="0.25">
      <c r="A228" s="1">
        <v>41654</v>
      </c>
      <c r="B228">
        <v>108.20246643432459</v>
      </c>
      <c r="C228" s="59">
        <v>1.6931800746212105</v>
      </c>
    </row>
    <row r="229" spans="1:3" x14ac:dyDescent="0.25">
      <c r="A229" s="1">
        <v>41655</v>
      </c>
      <c r="B229">
        <v>110.82919845712884</v>
      </c>
      <c r="C229" s="59">
        <v>2.6267320228042479</v>
      </c>
    </row>
    <row r="230" spans="1:3" x14ac:dyDescent="0.25">
      <c r="A230" s="1">
        <v>41656</v>
      </c>
      <c r="B230">
        <v>107.84238556799291</v>
      </c>
      <c r="C230" s="59">
        <v>-2.9868128891359333</v>
      </c>
    </row>
    <row r="231" spans="1:3" x14ac:dyDescent="0.25">
      <c r="A231" s="1">
        <v>41657</v>
      </c>
      <c r="B231">
        <v>106.16268720652376</v>
      </c>
      <c r="C231" s="59">
        <v>-1.6796983614691499</v>
      </c>
    </row>
    <row r="232" spans="1:3" x14ac:dyDescent="0.25">
      <c r="A232" s="1">
        <v>41658</v>
      </c>
      <c r="B232">
        <v>108.98904175050804</v>
      </c>
      <c r="C232" s="59">
        <v>2.8263545439842801</v>
      </c>
    </row>
    <row r="233" spans="1:3" x14ac:dyDescent="0.25">
      <c r="A233" s="1">
        <v>41659</v>
      </c>
      <c r="B233">
        <v>110.81006231795698</v>
      </c>
      <c r="C233" s="59">
        <v>1.8210205674489401</v>
      </c>
    </row>
    <row r="234" spans="1:3" x14ac:dyDescent="0.25">
      <c r="A234" s="1">
        <v>41660</v>
      </c>
      <c r="B234">
        <v>112.2628497995786</v>
      </c>
      <c r="C234" s="59">
        <v>1.4527874816216269</v>
      </c>
    </row>
    <row r="235" spans="1:3" x14ac:dyDescent="0.25">
      <c r="A235" s="1">
        <v>41661</v>
      </c>
      <c r="B235">
        <v>112.26216835469899</v>
      </c>
      <c r="C235" s="59">
        <v>-6.8144487961774303E-4</v>
      </c>
    </row>
    <row r="236" spans="1:3" x14ac:dyDescent="0.25">
      <c r="A236" s="1">
        <v>41662</v>
      </c>
      <c r="B236">
        <v>111.36040392444421</v>
      </c>
      <c r="C236" s="59">
        <v>-0.90176443025477226</v>
      </c>
    </row>
    <row r="237" spans="1:3" x14ac:dyDescent="0.25">
      <c r="A237" s="1">
        <v>41663</v>
      </c>
      <c r="B237">
        <v>113.68430099356571</v>
      </c>
      <c r="C237" s="59">
        <v>2.3238970691215002</v>
      </c>
    </row>
    <row r="238" spans="1:3" x14ac:dyDescent="0.25">
      <c r="A238" s="1">
        <v>41664</v>
      </c>
      <c r="B238">
        <v>115.800694296583</v>
      </c>
      <c r="C238" s="59">
        <v>2.1163933030172899</v>
      </c>
    </row>
    <row r="239" spans="1:3" x14ac:dyDescent="0.25">
      <c r="A239" s="1">
        <v>41665</v>
      </c>
      <c r="B239">
        <v>113.73020171273639</v>
      </c>
      <c r="C239" s="59">
        <v>-2.0704925838466153</v>
      </c>
    </row>
    <row r="240" spans="1:3" x14ac:dyDescent="0.25">
      <c r="A240" s="1">
        <v>41666</v>
      </c>
      <c r="B240">
        <v>111.98365901576183</v>
      </c>
      <c r="C240" s="59">
        <v>-1.7465426969745579</v>
      </c>
    </row>
    <row r="241" spans="1:3" x14ac:dyDescent="0.25">
      <c r="A241" s="1">
        <v>41667</v>
      </c>
      <c r="B241">
        <v>116.8526598223781</v>
      </c>
      <c r="C241" s="59">
        <v>4.8690008066162704</v>
      </c>
    </row>
    <row r="242" spans="1:3" x14ac:dyDescent="0.25">
      <c r="A242" s="1">
        <v>41668</v>
      </c>
      <c r="B242">
        <v>115.92601150818057</v>
      </c>
      <c r="C242" s="59">
        <v>-0.92664831419753568</v>
      </c>
    </row>
    <row r="243" spans="1:3" x14ac:dyDescent="0.25">
      <c r="A243" s="1">
        <v>41669</v>
      </c>
      <c r="B243">
        <v>125.36707951113881</v>
      </c>
      <c r="C243" s="59">
        <v>9.4410680029582466</v>
      </c>
    </row>
    <row r="244" spans="1:3" x14ac:dyDescent="0.25">
      <c r="A244" s="1">
        <v>41670</v>
      </c>
      <c r="B244">
        <v>126.09521946982187</v>
      </c>
      <c r="C244" s="59">
        <v>0.72813995868305881</v>
      </c>
    </row>
    <row r="245" spans="1:3" x14ac:dyDescent="0.25">
      <c r="A245" s="1">
        <v>41671</v>
      </c>
      <c r="B245">
        <v>108.10371453686088</v>
      </c>
      <c r="C245" s="59">
        <v>-17.991504932960993</v>
      </c>
    </row>
    <row r="246" spans="1:3" x14ac:dyDescent="0.25">
      <c r="A246" s="1">
        <v>41672</v>
      </c>
      <c r="B246">
        <v>99.707846256981171</v>
      </c>
      <c r="C246" s="59">
        <v>-8.3958682798797071</v>
      </c>
    </row>
    <row r="247" spans="1:3" x14ac:dyDescent="0.25">
      <c r="A247" s="1">
        <v>41673</v>
      </c>
      <c r="B247">
        <v>101.93250086748998</v>
      </c>
      <c r="C247" s="59">
        <v>2.2246546105088072</v>
      </c>
    </row>
    <row r="248" spans="1:3" x14ac:dyDescent="0.25">
      <c r="A248" s="1">
        <v>41674</v>
      </c>
      <c r="B248">
        <v>108.38430015964734</v>
      </c>
      <c r="C248" s="59">
        <v>6.4517992921573608</v>
      </c>
    </row>
    <row r="249" spans="1:3" x14ac:dyDescent="0.25">
      <c r="A249" s="1">
        <v>41675</v>
      </c>
      <c r="B249">
        <v>115.37034162620877</v>
      </c>
      <c r="C249" s="59">
        <v>6.9860414665614314</v>
      </c>
    </row>
    <row r="250" spans="1:3" x14ac:dyDescent="0.25">
      <c r="A250" s="1">
        <v>41676</v>
      </c>
      <c r="B250">
        <v>108.05840534291771</v>
      </c>
      <c r="C250" s="59">
        <v>-7.311936283291061</v>
      </c>
    </row>
    <row r="251" spans="1:3" x14ac:dyDescent="0.25">
      <c r="A251" s="1">
        <v>41677</v>
      </c>
      <c r="B251">
        <v>117.30513565377248</v>
      </c>
      <c r="C251" s="59">
        <v>9.2467303108547725</v>
      </c>
    </row>
    <row r="252" spans="1:3" x14ac:dyDescent="0.25">
      <c r="A252" s="1">
        <v>41678</v>
      </c>
      <c r="B252">
        <v>111.74610769285965</v>
      </c>
      <c r="C252" s="59">
        <v>-5.5590279609128288</v>
      </c>
    </row>
    <row r="253" spans="1:3" x14ac:dyDescent="0.25">
      <c r="A253" s="1">
        <v>41679</v>
      </c>
      <c r="B253">
        <v>112.8316461289436</v>
      </c>
      <c r="C253" s="59">
        <v>1.0855384360839508</v>
      </c>
    </row>
    <row r="254" spans="1:3" x14ac:dyDescent="0.25">
      <c r="A254" s="1">
        <v>41680</v>
      </c>
      <c r="B254">
        <v>112.47666506833075</v>
      </c>
      <c r="C254" s="59">
        <v>-0.35498106061285739</v>
      </c>
    </row>
    <row r="255" spans="1:3" x14ac:dyDescent="0.25">
      <c r="A255" s="1">
        <v>41681</v>
      </c>
      <c r="B255">
        <v>116.35768989671077</v>
      </c>
      <c r="C255" s="59">
        <v>3.8810248283800206</v>
      </c>
    </row>
    <row r="256" spans="1:3" x14ac:dyDescent="0.25">
      <c r="A256" s="1">
        <v>41682</v>
      </c>
      <c r="B256">
        <v>116.94500501842414</v>
      </c>
      <c r="C256" s="59">
        <v>0.58731512171337386</v>
      </c>
    </row>
    <row r="257" spans="1:3" x14ac:dyDescent="0.25">
      <c r="A257" s="1">
        <v>41683</v>
      </c>
      <c r="B257">
        <v>117.3612407165628</v>
      </c>
      <c r="C257" s="59">
        <v>0.41623569813866368</v>
      </c>
    </row>
    <row r="258" spans="1:3" x14ac:dyDescent="0.25">
      <c r="A258" s="1">
        <v>41684</v>
      </c>
      <c r="B258">
        <v>118.35163105694193</v>
      </c>
      <c r="C258" s="59">
        <v>0.99039034037912188</v>
      </c>
    </row>
    <row r="259" spans="1:3" x14ac:dyDescent="0.25">
      <c r="A259" s="1">
        <v>41685</v>
      </c>
      <c r="B259">
        <v>115.14837987280883</v>
      </c>
      <c r="C259" s="59">
        <v>-3.2032511841330944</v>
      </c>
    </row>
    <row r="260" spans="1:3" x14ac:dyDescent="0.25">
      <c r="A260" s="1">
        <v>41686</v>
      </c>
      <c r="B260">
        <v>115.62094502126889</v>
      </c>
      <c r="C260" s="59">
        <v>0.47256514846006326</v>
      </c>
    </row>
    <row r="261" spans="1:3" x14ac:dyDescent="0.25">
      <c r="A261" s="1">
        <v>41687</v>
      </c>
      <c r="B261">
        <v>111.27897669117201</v>
      </c>
      <c r="C261" s="59">
        <v>-4.3419683300968899</v>
      </c>
    </row>
    <row r="262" spans="1:3" x14ac:dyDescent="0.25">
      <c r="A262" s="1">
        <v>41688</v>
      </c>
      <c r="B262">
        <v>116.00539502854011</v>
      </c>
      <c r="C262" s="59">
        <v>4.7264183373681021</v>
      </c>
    </row>
    <row r="263" spans="1:3" x14ac:dyDescent="0.25">
      <c r="A263" s="1">
        <v>41689</v>
      </c>
      <c r="B263">
        <v>116.65381345875248</v>
      </c>
      <c r="C263" s="59">
        <v>0.64841843021237366</v>
      </c>
    </row>
    <row r="264" spans="1:3" x14ac:dyDescent="0.25">
      <c r="A264" s="1">
        <v>41690</v>
      </c>
      <c r="B264">
        <v>111.1073551585242</v>
      </c>
      <c r="C264" s="59">
        <v>-5.5464583002282808</v>
      </c>
    </row>
    <row r="265" spans="1:3" x14ac:dyDescent="0.25">
      <c r="A265" s="1">
        <v>41691</v>
      </c>
      <c r="B265">
        <v>115.38788120876715</v>
      </c>
      <c r="C265" s="59">
        <v>4.2805260502429547</v>
      </c>
    </row>
    <row r="266" spans="1:3" x14ac:dyDescent="0.25">
      <c r="A266" s="1">
        <v>41692</v>
      </c>
      <c r="B266">
        <v>116.00827167119094</v>
      </c>
      <c r="C266" s="59">
        <v>0.62039046242378504</v>
      </c>
    </row>
    <row r="267" spans="1:3" x14ac:dyDescent="0.25">
      <c r="A267" s="1">
        <v>41693</v>
      </c>
      <c r="B267">
        <v>121.5414568461868</v>
      </c>
      <c r="C267" s="59">
        <v>5.5331851749958645</v>
      </c>
    </row>
    <row r="268" spans="1:3" x14ac:dyDescent="0.25">
      <c r="A268" s="1">
        <v>41694</v>
      </c>
      <c r="B268">
        <v>114.27058097847824</v>
      </c>
      <c r="C268" s="59">
        <v>-7.2708758677085683</v>
      </c>
    </row>
    <row r="269" spans="1:3" x14ac:dyDescent="0.25">
      <c r="A269" s="1">
        <v>41695</v>
      </c>
      <c r="B269">
        <v>116.09862642482612</v>
      </c>
      <c r="C269" s="59">
        <v>1.8280454463478861</v>
      </c>
    </row>
    <row r="270" spans="1:3" x14ac:dyDescent="0.25">
      <c r="A270" s="1">
        <v>41696</v>
      </c>
      <c r="B270">
        <v>116.16763521279991</v>
      </c>
      <c r="C270" s="59">
        <v>6.9008787973785957E-2</v>
      </c>
    </row>
    <row r="271" spans="1:3" x14ac:dyDescent="0.25">
      <c r="A271" s="1">
        <v>41697</v>
      </c>
      <c r="B271">
        <v>120.43219599459854</v>
      </c>
      <c r="C271" s="59">
        <v>4.264560781798636</v>
      </c>
    </row>
    <row r="272" spans="1:3" x14ac:dyDescent="0.25">
      <c r="A272" s="1">
        <v>41698</v>
      </c>
      <c r="B272">
        <v>119.00174205044844</v>
      </c>
      <c r="C272" s="59">
        <v>-1.4304539441501021</v>
      </c>
    </row>
    <row r="273" spans="1:3" x14ac:dyDescent="0.25">
      <c r="A273" s="1">
        <v>41699</v>
      </c>
      <c r="B273">
        <v>117.29626205911532</v>
      </c>
      <c r="C273" s="59">
        <v>-1.7054799913331209</v>
      </c>
    </row>
    <row r="274" spans="1:3" x14ac:dyDescent="0.25">
      <c r="A274" s="1">
        <v>41700</v>
      </c>
      <c r="B274">
        <v>114.80730914369917</v>
      </c>
      <c r="C274" s="59">
        <v>-2.4889529154161494</v>
      </c>
    </row>
    <row r="275" spans="1:3" x14ac:dyDescent="0.25">
      <c r="A275" s="1">
        <v>41701</v>
      </c>
      <c r="B275">
        <v>115.34013894270134</v>
      </c>
      <c r="C275" s="59">
        <v>0.53282979900217242</v>
      </c>
    </row>
    <row r="276" spans="1:3" x14ac:dyDescent="0.25">
      <c r="A276" s="1">
        <v>41702</v>
      </c>
      <c r="B276">
        <v>120.85484607778629</v>
      </c>
      <c r="C276" s="59">
        <v>5.5147071350849473</v>
      </c>
    </row>
    <row r="277" spans="1:3" x14ac:dyDescent="0.25">
      <c r="A277" s="1">
        <v>41703</v>
      </c>
      <c r="B277">
        <v>113.41943641719132</v>
      </c>
      <c r="C277" s="59">
        <v>-7.4354096605949707</v>
      </c>
    </row>
    <row r="278" spans="1:3" x14ac:dyDescent="0.25">
      <c r="A278" s="1">
        <v>41704</v>
      </c>
      <c r="B278">
        <v>116.24992079157087</v>
      </c>
      <c r="C278" s="59">
        <v>2.8304843743795516</v>
      </c>
    </row>
    <row r="279" spans="1:3" x14ac:dyDescent="0.25">
      <c r="A279" s="1">
        <v>41705</v>
      </c>
      <c r="B279">
        <v>118.46672483174899</v>
      </c>
      <c r="C279" s="59">
        <v>2.2168040401781184</v>
      </c>
    </row>
    <row r="280" spans="1:3" x14ac:dyDescent="0.25">
      <c r="A280" s="1">
        <v>41706</v>
      </c>
      <c r="B280">
        <v>119.84649967340884</v>
      </c>
      <c r="C280" s="59">
        <v>1.3797748416598523</v>
      </c>
    </row>
    <row r="281" spans="1:3" x14ac:dyDescent="0.25">
      <c r="A281" s="1">
        <v>41707</v>
      </c>
      <c r="B281">
        <v>117.38191416748533</v>
      </c>
      <c r="C281" s="59">
        <v>-2.4645855059235089</v>
      </c>
    </row>
    <row r="282" spans="1:3" x14ac:dyDescent="0.25">
      <c r="A282" s="1">
        <v>41708</v>
      </c>
      <c r="B282">
        <v>115.98733639907005</v>
      </c>
      <c r="C282" s="59">
        <v>-1.3945777684152887</v>
      </c>
    </row>
    <row r="283" spans="1:3" x14ac:dyDescent="0.25">
      <c r="A283" s="1">
        <v>41709</v>
      </c>
      <c r="B283">
        <v>117.71777869111489</v>
      </c>
      <c r="C283" s="59">
        <v>1.7304422920448417</v>
      </c>
    </row>
    <row r="284" spans="1:3" x14ac:dyDescent="0.25">
      <c r="A284" s="1">
        <v>41710</v>
      </c>
      <c r="B284">
        <v>118.49174265053026</v>
      </c>
      <c r="C284" s="59">
        <v>0.77396395941536866</v>
      </c>
    </row>
    <row r="285" spans="1:3" x14ac:dyDescent="0.25">
      <c r="A285" s="1">
        <v>41711</v>
      </c>
      <c r="B285">
        <v>122.31549918279275</v>
      </c>
      <c r="C285" s="59">
        <v>3.8237565322624931</v>
      </c>
    </row>
    <row r="286" spans="1:3" x14ac:dyDescent="0.25">
      <c r="A286" s="1">
        <v>41712</v>
      </c>
      <c r="B286">
        <v>121.9248220996673</v>
      </c>
      <c r="C286" s="59">
        <v>-0.39067708312545335</v>
      </c>
    </row>
    <row r="287" spans="1:3" x14ac:dyDescent="0.25">
      <c r="A287" s="1">
        <v>41713</v>
      </c>
      <c r="B287">
        <v>122.29385765391241</v>
      </c>
      <c r="C287" s="59">
        <v>0.3690355542451158</v>
      </c>
    </row>
    <row r="288" spans="1:3" x14ac:dyDescent="0.25">
      <c r="A288" s="1">
        <v>41714</v>
      </c>
      <c r="B288">
        <v>119.69889192788219</v>
      </c>
      <c r="C288" s="59">
        <v>-2.5949657260302246</v>
      </c>
    </row>
    <row r="289" spans="1:3" x14ac:dyDescent="0.25">
      <c r="A289" s="1">
        <v>41715</v>
      </c>
      <c r="B289">
        <v>119.82548244630938</v>
      </c>
      <c r="C289" s="59">
        <v>0.12659051842719293</v>
      </c>
    </row>
    <row r="290" spans="1:3" x14ac:dyDescent="0.25">
      <c r="A290" s="1">
        <v>41716</v>
      </c>
      <c r="B290">
        <v>120.80308684885534</v>
      </c>
      <c r="C290" s="59">
        <v>0.97760440254596404</v>
      </c>
    </row>
    <row r="291" spans="1:3" x14ac:dyDescent="0.25">
      <c r="A291" s="1">
        <v>41717</v>
      </c>
      <c r="B291">
        <v>123.12537864745383</v>
      </c>
      <c r="C291" s="59">
        <v>2.322291798598485</v>
      </c>
    </row>
    <row r="292" spans="1:3" x14ac:dyDescent="0.25">
      <c r="A292" s="1">
        <v>41718</v>
      </c>
      <c r="B292">
        <v>125.63304479395164</v>
      </c>
      <c r="C292" s="59">
        <v>2.5076661464978116</v>
      </c>
    </row>
    <row r="293" spans="1:3" x14ac:dyDescent="0.25">
      <c r="A293" s="1">
        <v>41719</v>
      </c>
      <c r="B293">
        <v>119.58700226931087</v>
      </c>
      <c r="C293" s="59">
        <v>-6.0460425246407681</v>
      </c>
    </row>
    <row r="294" spans="1:3" x14ac:dyDescent="0.25">
      <c r="A294" s="1">
        <v>41720</v>
      </c>
      <c r="B294">
        <v>122.20402928558659</v>
      </c>
      <c r="C294" s="59">
        <v>2.6170270162757134</v>
      </c>
    </row>
    <row r="295" spans="1:3" x14ac:dyDescent="0.25">
      <c r="A295" s="1">
        <v>41721</v>
      </c>
      <c r="B295">
        <v>128.84044990959038</v>
      </c>
      <c r="C295" s="59">
        <v>6.6364206240037902</v>
      </c>
    </row>
    <row r="296" spans="1:3" x14ac:dyDescent="0.25">
      <c r="A296" s="1">
        <v>41722</v>
      </c>
      <c r="B296">
        <v>118.30566564085765</v>
      </c>
      <c r="C296" s="59">
        <v>-10.534784268732722</v>
      </c>
    </row>
    <row r="297" spans="1:3" x14ac:dyDescent="0.25">
      <c r="A297" s="1">
        <v>41723</v>
      </c>
      <c r="B297">
        <v>117.77482144120967</v>
      </c>
      <c r="C297" s="59">
        <v>-0.53084419964798712</v>
      </c>
    </row>
    <row r="298" spans="1:3" x14ac:dyDescent="0.25">
      <c r="A298" s="1">
        <v>41724</v>
      </c>
      <c r="B298">
        <v>128.04590057567765</v>
      </c>
      <c r="C298" s="59">
        <v>10.271079134467982</v>
      </c>
    </row>
    <row r="299" spans="1:3" x14ac:dyDescent="0.25">
      <c r="A299" s="1">
        <v>41725</v>
      </c>
      <c r="B299">
        <v>125.81776940223942</v>
      </c>
      <c r="C299" s="59">
        <v>-2.2281311734382285</v>
      </c>
    </row>
    <row r="300" spans="1:3" x14ac:dyDescent="0.25">
      <c r="A300" s="1">
        <v>41726</v>
      </c>
      <c r="B300">
        <v>123.43702988515476</v>
      </c>
      <c r="C300" s="59">
        <v>-2.3807395170846632</v>
      </c>
    </row>
    <row r="301" spans="1:3" x14ac:dyDescent="0.25">
      <c r="A301" s="1">
        <v>41727</v>
      </c>
      <c r="B301">
        <v>121.67579071936863</v>
      </c>
      <c r="C301" s="59">
        <v>-1.7612391657861224</v>
      </c>
    </row>
    <row r="302" spans="1:3" x14ac:dyDescent="0.25">
      <c r="A302" s="1">
        <v>41728</v>
      </c>
      <c r="B302">
        <v>118.78833266693164</v>
      </c>
      <c r="C302" s="59">
        <v>-2.8874580524369975</v>
      </c>
    </row>
    <row r="303" spans="1:3" x14ac:dyDescent="0.25">
      <c r="A303" s="1">
        <v>41729</v>
      </c>
      <c r="B303">
        <v>151.76288949517772</v>
      </c>
      <c r="C303" s="59">
        <v>32.974556828246079</v>
      </c>
    </row>
    <row r="304" spans="1:3" x14ac:dyDescent="0.25">
      <c r="A304" s="1">
        <v>41730</v>
      </c>
      <c r="B304">
        <v>119.36326373385906</v>
      </c>
      <c r="C304" s="59">
        <v>-32.39962576131866</v>
      </c>
    </row>
    <row r="305" spans="1:3" x14ac:dyDescent="0.25">
      <c r="A305" s="1">
        <v>41731</v>
      </c>
      <c r="B305">
        <v>120.90184918260879</v>
      </c>
      <c r="C305" s="59">
        <v>1.5385854487497284</v>
      </c>
    </row>
    <row r="306" spans="1:3" x14ac:dyDescent="0.25">
      <c r="A306" s="1">
        <v>41732</v>
      </c>
      <c r="B306">
        <v>118.28281943968926</v>
      </c>
      <c r="C306" s="59">
        <v>-2.6190297429195226</v>
      </c>
    </row>
    <row r="307" spans="1:3" x14ac:dyDescent="0.25">
      <c r="A307" s="1">
        <v>41733</v>
      </c>
      <c r="B307">
        <v>121.29843106427082</v>
      </c>
      <c r="C307" s="59">
        <v>3.0156116245815525</v>
      </c>
    </row>
    <row r="308" spans="1:3" x14ac:dyDescent="0.25">
      <c r="A308" s="1">
        <v>41734</v>
      </c>
      <c r="B308">
        <v>138.69637882215886</v>
      </c>
      <c r="C308" s="59">
        <v>17.397947757888048</v>
      </c>
    </row>
    <row r="309" spans="1:3" x14ac:dyDescent="0.25">
      <c r="A309" s="1">
        <v>41735</v>
      </c>
      <c r="B309">
        <v>128.85821308088654</v>
      </c>
      <c r="C309" s="59">
        <v>-9.83816574127232</v>
      </c>
    </row>
    <row r="310" spans="1:3" x14ac:dyDescent="0.25">
      <c r="A310" s="1">
        <v>41736</v>
      </c>
      <c r="B310">
        <v>111.07742967897448</v>
      </c>
      <c r="C310" s="59">
        <v>-17.780783401912061</v>
      </c>
    </row>
    <row r="311" spans="1:3" x14ac:dyDescent="0.25">
      <c r="A311" s="1">
        <v>41737</v>
      </c>
      <c r="B311">
        <v>130.33949011019487</v>
      </c>
      <c r="C311" s="59">
        <v>19.262060431220391</v>
      </c>
    </row>
    <row r="312" spans="1:3" x14ac:dyDescent="0.25">
      <c r="A312" s="1">
        <v>41738</v>
      </c>
      <c r="B312">
        <v>139.59213677549124</v>
      </c>
      <c r="C312" s="59">
        <v>9.2526466652963677</v>
      </c>
    </row>
    <row r="313" spans="1:3" x14ac:dyDescent="0.25">
      <c r="A313" s="1">
        <v>41739</v>
      </c>
      <c r="B313">
        <v>129.64811053760849</v>
      </c>
      <c r="C313" s="59">
        <v>-9.9440262378827526</v>
      </c>
    </row>
    <row r="314" spans="1:3" x14ac:dyDescent="0.25">
      <c r="A314" s="1">
        <v>41740</v>
      </c>
      <c r="B314">
        <v>89.31976770067601</v>
      </c>
      <c r="C314" s="59">
        <v>-40.328342836932478</v>
      </c>
    </row>
    <row r="315" spans="1:3" x14ac:dyDescent="0.25">
      <c r="A315" s="1">
        <v>41741</v>
      </c>
      <c r="B315">
        <v>197.17302360457114</v>
      </c>
      <c r="C315" s="59">
        <v>107.85325590389513</v>
      </c>
    </row>
    <row r="316" spans="1:3" x14ac:dyDescent="0.25">
      <c r="A316" s="1">
        <v>41742</v>
      </c>
      <c r="B316">
        <v>305.94327329060098</v>
      </c>
      <c r="C316" s="59">
        <v>108.77024968602984</v>
      </c>
    </row>
    <row r="317" spans="1:3" x14ac:dyDescent="0.25">
      <c r="A317" s="1">
        <v>41743</v>
      </c>
      <c r="B317">
        <v>214.56454770053904</v>
      </c>
      <c r="C317" s="59">
        <v>-91.378725590061947</v>
      </c>
    </row>
    <row r="318" spans="1:3" x14ac:dyDescent="0.25">
      <c r="A318" s="1">
        <v>41744</v>
      </c>
      <c r="B318">
        <v>-320.46251157762572</v>
      </c>
      <c r="C318" s="59">
        <v>-535.02705927816476</v>
      </c>
    </row>
    <row r="319" spans="1:3" x14ac:dyDescent="0.25">
      <c r="A319" s="1">
        <v>41745</v>
      </c>
      <c r="B319">
        <v>-118.68358995545675</v>
      </c>
      <c r="C319" s="59">
        <v>201.77892162216898</v>
      </c>
    </row>
    <row r="320" spans="1:3" x14ac:dyDescent="0.25">
      <c r="A320" s="1">
        <v>41746</v>
      </c>
      <c r="B320">
        <v>75.99956087004179</v>
      </c>
      <c r="C320" s="59">
        <v>194.68315082549856</v>
      </c>
    </row>
    <row r="321" spans="1:3" x14ac:dyDescent="0.25">
      <c r="A321" s="1">
        <v>41747</v>
      </c>
      <c r="B321">
        <v>105.05948876234415</v>
      </c>
      <c r="C321" s="59">
        <v>29.059927892302355</v>
      </c>
    </row>
    <row r="322" spans="1:3" x14ac:dyDescent="0.25">
      <c r="A322" s="1">
        <v>41748</v>
      </c>
      <c r="B322">
        <v>80.79823817459129</v>
      </c>
      <c r="C322" s="59">
        <v>-24.261250587752855</v>
      </c>
    </row>
    <row r="323" spans="1:3" x14ac:dyDescent="0.25">
      <c r="A323" s="1">
        <v>41749</v>
      </c>
      <c r="B323">
        <v>-15.464166961181526</v>
      </c>
      <c r="C323" s="59">
        <v>-96.262405135772809</v>
      </c>
    </row>
    <row r="324" spans="1:3" x14ac:dyDescent="0.25">
      <c r="A324" s="1">
        <v>41750</v>
      </c>
      <c r="B324">
        <v>36.434262644898332</v>
      </c>
      <c r="C324" s="59">
        <v>51.898429606079858</v>
      </c>
    </row>
    <row r="325" spans="1:3" x14ac:dyDescent="0.25">
      <c r="A325" s="1">
        <v>41751</v>
      </c>
      <c r="B325">
        <v>220.49117716511466</v>
      </c>
      <c r="C325" s="59">
        <v>184.05691452021634</v>
      </c>
    </row>
    <row r="326" spans="1:3" x14ac:dyDescent="0.25">
      <c r="A326" s="1">
        <v>41752</v>
      </c>
      <c r="B326">
        <v>115.41254115041932</v>
      </c>
      <c r="C326" s="59">
        <v>-105.07863601469535</v>
      </c>
    </row>
    <row r="327" spans="1:3" x14ac:dyDescent="0.25">
      <c r="A327" s="1">
        <v>41753</v>
      </c>
      <c r="B327">
        <v>83.179997712832119</v>
      </c>
      <c r="C327" s="59">
        <v>-32.232543437587196</v>
      </c>
    </row>
    <row r="328" spans="1:3" x14ac:dyDescent="0.25">
      <c r="A328" s="1">
        <v>41754</v>
      </c>
      <c r="B328">
        <v>69.100312846824451</v>
      </c>
      <c r="C328" s="59">
        <v>-14.079684866007668</v>
      </c>
    </row>
    <row r="329" spans="1:3" x14ac:dyDescent="0.25">
      <c r="A329" s="1">
        <v>41755</v>
      </c>
      <c r="B329">
        <v>77.616770160330631</v>
      </c>
      <c r="C329" s="59">
        <v>8.5164573135061801</v>
      </c>
    </row>
    <row r="330" spans="1:3" x14ac:dyDescent="0.25">
      <c r="A330" s="1">
        <v>41756</v>
      </c>
      <c r="B330">
        <v>123.51187432919588</v>
      </c>
      <c r="C330" s="59">
        <v>45.895104168865245</v>
      </c>
    </row>
    <row r="331" spans="1:3" x14ac:dyDescent="0.25">
      <c r="A331" s="1">
        <v>41757</v>
      </c>
      <c r="B331">
        <v>93.694104719621762</v>
      </c>
      <c r="C331" s="59">
        <v>-29.817769609574114</v>
      </c>
    </row>
    <row r="332" spans="1:3" x14ac:dyDescent="0.25">
      <c r="A332" s="1">
        <v>41758</v>
      </c>
      <c r="B332">
        <v>124.19212578883243</v>
      </c>
      <c r="C332" s="59">
        <v>30.498021069210665</v>
      </c>
    </row>
    <row r="333" spans="1:3" x14ac:dyDescent="0.25">
      <c r="A333" s="1">
        <v>41759</v>
      </c>
      <c r="B333">
        <v>153.62835928665922</v>
      </c>
      <c r="C333" s="59">
        <v>29.436233497826791</v>
      </c>
    </row>
    <row r="334" spans="1:3" x14ac:dyDescent="0.25">
      <c r="A334" s="1">
        <v>41760</v>
      </c>
      <c r="B334">
        <v>-144.94320495589085</v>
      </c>
      <c r="C334" s="59">
        <v>-298.57156424255004</v>
      </c>
    </row>
    <row r="335" spans="1:3" x14ac:dyDescent="0.25">
      <c r="A335" s="1">
        <v>41761</v>
      </c>
      <c r="B335">
        <v>94.118864408230579</v>
      </c>
      <c r="C335" s="59">
        <v>239.06206936412144</v>
      </c>
    </row>
    <row r="336" spans="1:3" x14ac:dyDescent="0.25">
      <c r="A336" s="1">
        <v>41762</v>
      </c>
      <c r="B336">
        <v>8.2005568572578351</v>
      </c>
      <c r="C336" s="59">
        <v>-85.918307550972742</v>
      </c>
    </row>
    <row r="337" spans="1:3" x14ac:dyDescent="0.25">
      <c r="A337" s="1">
        <v>41763</v>
      </c>
      <c r="B337">
        <v>23.654683459937189</v>
      </c>
      <c r="C337" s="59">
        <v>15.454126602679354</v>
      </c>
    </row>
    <row r="338" spans="1:3" x14ac:dyDescent="0.25">
      <c r="A338" s="1">
        <v>41764</v>
      </c>
      <c r="B338">
        <v>-108.67008087124833</v>
      </c>
      <c r="C338" s="59">
        <v>-132.32476433118552</v>
      </c>
    </row>
    <row r="339" spans="1:3" x14ac:dyDescent="0.25">
      <c r="A339" s="1">
        <v>41765</v>
      </c>
      <c r="B339">
        <v>-442.84177776167144</v>
      </c>
      <c r="C339" s="59">
        <v>-334.17169689042311</v>
      </c>
    </row>
    <row r="340" spans="1:3" x14ac:dyDescent="0.25">
      <c r="A340" s="1">
        <v>41766</v>
      </c>
      <c r="B340">
        <v>62.106434738007437</v>
      </c>
      <c r="C340" s="59">
        <v>504.9482124996789</v>
      </c>
    </row>
    <row r="341" spans="1:3" x14ac:dyDescent="0.25">
      <c r="A341" s="1">
        <v>41767</v>
      </c>
      <c r="B341">
        <v>-403.26888915106377</v>
      </c>
      <c r="C341" s="59">
        <v>-465.37532388907118</v>
      </c>
    </row>
    <row r="342" spans="1:3" x14ac:dyDescent="0.25">
      <c r="A342" s="1">
        <v>41768</v>
      </c>
      <c r="B342">
        <v>184.75007550077399</v>
      </c>
      <c r="C342" s="59">
        <v>588.01896465183779</v>
      </c>
    </row>
    <row r="343" spans="1:3" x14ac:dyDescent="0.25">
      <c r="A343" s="1">
        <v>41974</v>
      </c>
      <c r="B343">
        <v>6.8457338103067613</v>
      </c>
      <c r="C343" s="59">
        <v>6.8457338103067613</v>
      </c>
    </row>
    <row r="344" spans="1:3" x14ac:dyDescent="0.25">
      <c r="A344" s="1">
        <v>41975</v>
      </c>
      <c r="B344">
        <v>25.152274536533959</v>
      </c>
      <c r="C344" s="59">
        <v>18.306540726227198</v>
      </c>
    </row>
    <row r="345" spans="1:3" x14ac:dyDescent="0.25">
      <c r="A345" s="1">
        <v>41976</v>
      </c>
      <c r="B345">
        <v>48.24745200528163</v>
      </c>
      <c r="C345" s="59">
        <v>23.095177468747671</v>
      </c>
    </row>
    <row r="346" spans="1:3" x14ac:dyDescent="0.25">
      <c r="A346" s="1">
        <v>41977</v>
      </c>
      <c r="B346">
        <v>57.673045956819927</v>
      </c>
      <c r="C346" s="59">
        <v>9.4255939515382963</v>
      </c>
    </row>
    <row r="347" spans="1:3" x14ac:dyDescent="0.25">
      <c r="A347" s="1">
        <v>41978</v>
      </c>
      <c r="B347">
        <v>68.965351946714193</v>
      </c>
      <c r="C347" s="59">
        <v>11.292305989894267</v>
      </c>
    </row>
    <row r="348" spans="1:3" x14ac:dyDescent="0.25">
      <c r="A348" s="1">
        <v>41979</v>
      </c>
      <c r="B348">
        <v>72.38045775863543</v>
      </c>
      <c r="C348" s="59">
        <v>3.4151058119212365</v>
      </c>
    </row>
    <row r="349" spans="1:3" x14ac:dyDescent="0.25">
      <c r="A349" s="1">
        <v>41980</v>
      </c>
      <c r="B349">
        <v>82.121202985878668</v>
      </c>
      <c r="C349" s="59">
        <v>9.740745227243238</v>
      </c>
    </row>
    <row r="350" spans="1:3" x14ac:dyDescent="0.25">
      <c r="A350" s="1">
        <v>41981</v>
      </c>
      <c r="B350">
        <v>83.035892446612579</v>
      </c>
      <c r="C350" s="59">
        <v>0.91468946073391066</v>
      </c>
    </row>
    <row r="351" spans="1:3" x14ac:dyDescent="0.25">
      <c r="A351" s="1">
        <v>41982</v>
      </c>
      <c r="B351">
        <v>68.9060959846217</v>
      </c>
      <c r="C351" s="59">
        <v>-14.129796461990878</v>
      </c>
    </row>
    <row r="352" spans="1:3" x14ac:dyDescent="0.25">
      <c r="A352" s="1">
        <v>41983</v>
      </c>
      <c r="B352">
        <v>78.693638754574181</v>
      </c>
      <c r="C352" s="59">
        <v>9.7875427699524806</v>
      </c>
    </row>
    <row r="353" spans="1:3" x14ac:dyDescent="0.25">
      <c r="A353" s="1">
        <v>41984</v>
      </c>
      <c r="B353">
        <v>76.478160789749168</v>
      </c>
      <c r="C353" s="59">
        <v>-2.2154779648250127</v>
      </c>
    </row>
    <row r="354" spans="1:3" x14ac:dyDescent="0.25">
      <c r="A354" s="1">
        <v>41985</v>
      </c>
      <c r="B354">
        <v>80.466578195274835</v>
      </c>
      <c r="C354" s="59">
        <v>3.9884174055256665</v>
      </c>
    </row>
    <row r="355" spans="1:3" x14ac:dyDescent="0.25">
      <c r="A355" s="1">
        <v>41986</v>
      </c>
      <c r="B355">
        <v>83.80420138421988</v>
      </c>
      <c r="C355" s="59">
        <v>3.3376231889450452</v>
      </c>
    </row>
    <row r="356" spans="1:3" x14ac:dyDescent="0.25">
      <c r="A356" s="1">
        <v>41987</v>
      </c>
      <c r="B356">
        <v>86.003329616861521</v>
      </c>
      <c r="C356" s="59">
        <v>2.199128232641641</v>
      </c>
    </row>
    <row r="357" spans="1:3" x14ac:dyDescent="0.25">
      <c r="A357" s="1">
        <v>41988</v>
      </c>
      <c r="B357">
        <v>98.808712885286866</v>
      </c>
      <c r="C357" s="59">
        <v>12.805383268425345</v>
      </c>
    </row>
    <row r="358" spans="1:3" x14ac:dyDescent="0.25">
      <c r="A358" s="1">
        <v>41989</v>
      </c>
      <c r="B358">
        <v>94.121766087356548</v>
      </c>
      <c r="C358" s="59">
        <v>-4.6869467979303181</v>
      </c>
    </row>
    <row r="359" spans="1:3" x14ac:dyDescent="0.25">
      <c r="A359" s="1">
        <v>41990</v>
      </c>
      <c r="B359">
        <v>84.725432961263067</v>
      </c>
      <c r="C359" s="59">
        <v>-9.3963331260934808</v>
      </c>
    </row>
    <row r="360" spans="1:3" x14ac:dyDescent="0.25">
      <c r="A360" s="1">
        <v>41991</v>
      </c>
      <c r="B360">
        <v>90.166463457938278</v>
      </c>
      <c r="C360" s="59">
        <v>5.4410304966752108</v>
      </c>
    </row>
    <row r="361" spans="1:3" x14ac:dyDescent="0.25">
      <c r="A361" s="1">
        <v>41992</v>
      </c>
      <c r="B361">
        <v>93.550553271149155</v>
      </c>
      <c r="C361" s="59">
        <v>3.3840898132108777</v>
      </c>
    </row>
    <row r="362" spans="1:3" x14ac:dyDescent="0.25">
      <c r="A362" s="1">
        <v>41993</v>
      </c>
      <c r="B362">
        <v>93.110675104973495</v>
      </c>
      <c r="C362" s="59">
        <v>-0.43987816617566011</v>
      </c>
    </row>
    <row r="363" spans="1:3" x14ac:dyDescent="0.25">
      <c r="A363" s="1">
        <v>41994</v>
      </c>
      <c r="B363">
        <v>93.374318550469198</v>
      </c>
      <c r="C363" s="59">
        <v>0.26364344549570262</v>
      </c>
    </row>
    <row r="364" spans="1:3" x14ac:dyDescent="0.25">
      <c r="A364" s="1">
        <v>41995</v>
      </c>
      <c r="B364">
        <v>90.178385502478534</v>
      </c>
      <c r="C364" s="59">
        <v>-3.195933047990664</v>
      </c>
    </row>
    <row r="365" spans="1:3" x14ac:dyDescent="0.25">
      <c r="A365" s="1">
        <v>41996</v>
      </c>
      <c r="B365">
        <v>96.245069956992253</v>
      </c>
      <c r="C365" s="59">
        <v>6.0666844545137195</v>
      </c>
    </row>
    <row r="366" spans="1:3" x14ac:dyDescent="0.25">
      <c r="A366" s="1">
        <v>41997</v>
      </c>
      <c r="B366">
        <v>97.046524011381337</v>
      </c>
      <c r="C366" s="59">
        <v>0.80145405438908313</v>
      </c>
    </row>
    <row r="367" spans="1:3" x14ac:dyDescent="0.25">
      <c r="A367" s="1">
        <v>41998</v>
      </c>
      <c r="B367">
        <v>95.022289461359605</v>
      </c>
      <c r="C367" s="59">
        <v>-2.0242345500217311</v>
      </c>
    </row>
    <row r="368" spans="1:3" x14ac:dyDescent="0.25">
      <c r="A368" s="1">
        <v>41999</v>
      </c>
      <c r="B368">
        <v>95.359571846037696</v>
      </c>
      <c r="C368" s="59">
        <v>0.33728238467809035</v>
      </c>
    </row>
    <row r="369" spans="1:3" x14ac:dyDescent="0.25">
      <c r="A369" s="1">
        <v>42000</v>
      </c>
      <c r="B369">
        <v>92.840822063354892</v>
      </c>
      <c r="C369" s="59">
        <v>-2.5187497826828036</v>
      </c>
    </row>
    <row r="370" spans="1:3" x14ac:dyDescent="0.25">
      <c r="A370" s="1">
        <v>42001</v>
      </c>
      <c r="B370">
        <v>91.34321630003285</v>
      </c>
      <c r="C370" s="59">
        <v>-1.4976057633220421</v>
      </c>
    </row>
    <row r="371" spans="1:3" x14ac:dyDescent="0.25">
      <c r="A371" s="1">
        <v>42002</v>
      </c>
      <c r="B371">
        <v>97.747056488809335</v>
      </c>
      <c r="C371" s="59">
        <v>6.4038401887764849</v>
      </c>
    </row>
    <row r="372" spans="1:3" x14ac:dyDescent="0.25">
      <c r="A372" s="1">
        <v>42003</v>
      </c>
      <c r="B372">
        <v>104.61433975360022</v>
      </c>
      <c r="C372" s="59">
        <v>6.8672832647908848</v>
      </c>
    </row>
    <row r="373" spans="1:3" x14ac:dyDescent="0.25">
      <c r="A373" s="1">
        <v>42004</v>
      </c>
      <c r="B373">
        <v>121.45243232209978</v>
      </c>
      <c r="C373" s="59">
        <v>16.838092568499562</v>
      </c>
    </row>
    <row r="374" spans="1:3" x14ac:dyDescent="0.25">
      <c r="A374" s="1">
        <v>42005</v>
      </c>
      <c r="B374">
        <v>117.73921298027625</v>
      </c>
      <c r="C374" s="59">
        <v>-3.7132193418235317</v>
      </c>
    </row>
    <row r="375" spans="1:3" x14ac:dyDescent="0.25">
      <c r="A375" s="1">
        <v>42006</v>
      </c>
      <c r="B375">
        <v>88.844580051754519</v>
      </c>
      <c r="C375" s="59">
        <v>-28.89463292852173</v>
      </c>
    </row>
    <row r="376" spans="1:3" x14ac:dyDescent="0.25">
      <c r="A376" s="1">
        <v>42007</v>
      </c>
      <c r="B376">
        <v>83.556826174226856</v>
      </c>
      <c r="C376" s="59">
        <v>-5.2877538775276633</v>
      </c>
    </row>
    <row r="377" spans="1:3" x14ac:dyDescent="0.25">
      <c r="A377" s="1">
        <v>42008</v>
      </c>
      <c r="B377">
        <v>86.20981901250866</v>
      </c>
      <c r="C377" s="59">
        <v>2.6529928382818042</v>
      </c>
    </row>
    <row r="378" spans="1:3" x14ac:dyDescent="0.25">
      <c r="A378" s="1">
        <v>42009</v>
      </c>
      <c r="B378">
        <v>89.760851668572428</v>
      </c>
      <c r="C378" s="59">
        <v>3.5510326560637679</v>
      </c>
    </row>
    <row r="379" spans="1:3" x14ac:dyDescent="0.25">
      <c r="A379" s="1">
        <v>42010</v>
      </c>
      <c r="B379">
        <v>98.238952898936276</v>
      </c>
      <c r="C379" s="59">
        <v>8.4781012303638477</v>
      </c>
    </row>
    <row r="380" spans="1:3" x14ac:dyDescent="0.25">
      <c r="A380" s="1">
        <v>42011</v>
      </c>
      <c r="B380">
        <v>102.34543464903524</v>
      </c>
      <c r="C380" s="59">
        <v>4.1064817500989648</v>
      </c>
    </row>
    <row r="381" spans="1:3" x14ac:dyDescent="0.25">
      <c r="A381" s="1">
        <v>42012</v>
      </c>
      <c r="B381">
        <v>101.41509746462137</v>
      </c>
      <c r="C381" s="59">
        <v>-0.93033718441387236</v>
      </c>
    </row>
    <row r="382" spans="1:3" x14ac:dyDescent="0.25">
      <c r="A382" s="1">
        <v>42013</v>
      </c>
      <c r="B382">
        <v>106.78563986755648</v>
      </c>
      <c r="C382" s="59">
        <v>5.370542402935115</v>
      </c>
    </row>
    <row r="383" spans="1:3" x14ac:dyDescent="0.25">
      <c r="A383" s="1">
        <v>42014</v>
      </c>
      <c r="B383">
        <v>102.95154105561409</v>
      </c>
      <c r="C383" s="59">
        <v>-3.8340988119423969</v>
      </c>
    </row>
    <row r="384" spans="1:3" x14ac:dyDescent="0.25">
      <c r="A384" s="1">
        <v>42015</v>
      </c>
      <c r="B384">
        <v>107.0195624121713</v>
      </c>
      <c r="C384" s="59">
        <v>4.0680213565572103</v>
      </c>
    </row>
    <row r="385" spans="1:3" x14ac:dyDescent="0.25">
      <c r="A385" s="1">
        <v>42016</v>
      </c>
      <c r="B385">
        <v>100.8776929744237</v>
      </c>
      <c r="C385" s="59">
        <v>-6.1418694377476015</v>
      </c>
    </row>
    <row r="386" spans="1:3" x14ac:dyDescent="0.25">
      <c r="A386" s="1">
        <v>42017</v>
      </c>
      <c r="B386">
        <v>97.362900003488576</v>
      </c>
      <c r="C386" s="59">
        <v>-3.5147929709351189</v>
      </c>
    </row>
    <row r="387" spans="1:3" x14ac:dyDescent="0.25">
      <c r="A387" s="1">
        <v>42018</v>
      </c>
      <c r="B387">
        <v>95.384214469590972</v>
      </c>
      <c r="C387" s="59">
        <v>-1.9786855338976039</v>
      </c>
    </row>
    <row r="388" spans="1:3" x14ac:dyDescent="0.25">
      <c r="A388" s="1">
        <v>42019</v>
      </c>
      <c r="B388">
        <v>99.895968242265823</v>
      </c>
      <c r="C388" s="59">
        <v>4.5117537726748509</v>
      </c>
    </row>
    <row r="389" spans="1:3" x14ac:dyDescent="0.25">
      <c r="A389" s="1">
        <v>42020</v>
      </c>
      <c r="B389">
        <v>104.01112668472574</v>
      </c>
      <c r="C389" s="59">
        <v>4.115158442459915</v>
      </c>
    </row>
    <row r="390" spans="1:3" x14ac:dyDescent="0.25">
      <c r="A390" s="1">
        <v>42021</v>
      </c>
      <c r="B390">
        <v>104.46562073239981</v>
      </c>
      <c r="C390" s="59">
        <v>0.45449404767407486</v>
      </c>
    </row>
    <row r="391" spans="1:3" x14ac:dyDescent="0.25">
      <c r="A391" s="1">
        <v>42022</v>
      </c>
      <c r="B391">
        <v>107.80885178083793</v>
      </c>
      <c r="C391" s="59">
        <v>3.3432310484381134</v>
      </c>
    </row>
    <row r="392" spans="1:3" x14ac:dyDescent="0.25">
      <c r="A392" s="1">
        <v>42023</v>
      </c>
      <c r="B392">
        <v>108.70711826877798</v>
      </c>
      <c r="C392" s="59">
        <v>0.89826648794004882</v>
      </c>
    </row>
    <row r="393" spans="1:3" x14ac:dyDescent="0.25">
      <c r="A393" s="1">
        <v>42024</v>
      </c>
      <c r="B393">
        <v>106.16970037482866</v>
      </c>
      <c r="C393" s="59">
        <v>-2.5374178939493106</v>
      </c>
    </row>
    <row r="394" spans="1:3" x14ac:dyDescent="0.25">
      <c r="A394" s="1">
        <v>42025</v>
      </c>
      <c r="B394">
        <v>106.9410860454159</v>
      </c>
      <c r="C394" s="59">
        <v>0.77138567058723595</v>
      </c>
    </row>
    <row r="395" spans="1:3" x14ac:dyDescent="0.25">
      <c r="A395" s="1">
        <v>42026</v>
      </c>
      <c r="B395">
        <v>107.56161461930363</v>
      </c>
      <c r="C395" s="59">
        <v>0.62052857388772509</v>
      </c>
    </row>
    <row r="396" spans="1:3" x14ac:dyDescent="0.25">
      <c r="A396" s="1">
        <v>42027</v>
      </c>
      <c r="B396">
        <v>104.75359143845657</v>
      </c>
      <c r="C396" s="59">
        <v>-2.8080231808470586</v>
      </c>
    </row>
    <row r="397" spans="1:3" x14ac:dyDescent="0.25">
      <c r="A397" s="1">
        <v>42028</v>
      </c>
      <c r="B397">
        <v>107.89903595266975</v>
      </c>
      <c r="C397" s="59">
        <v>3.1454445142131817</v>
      </c>
    </row>
    <row r="398" spans="1:3" x14ac:dyDescent="0.25">
      <c r="A398" s="1">
        <v>42029</v>
      </c>
      <c r="B398">
        <v>109.63804598402787</v>
      </c>
      <c r="C398" s="59">
        <v>1.73901003135812</v>
      </c>
    </row>
    <row r="399" spans="1:3" x14ac:dyDescent="0.25">
      <c r="A399" s="1">
        <v>42030</v>
      </c>
      <c r="B399">
        <v>107.74936436679873</v>
      </c>
      <c r="C399" s="59">
        <v>-1.888681617229139</v>
      </c>
    </row>
    <row r="400" spans="1:3" x14ac:dyDescent="0.25">
      <c r="A400" s="1">
        <v>42031</v>
      </c>
      <c r="B400">
        <v>108.20127354400998</v>
      </c>
      <c r="C400" s="59">
        <v>0.4519091772112489</v>
      </c>
    </row>
    <row r="401" spans="1:3" x14ac:dyDescent="0.25">
      <c r="A401" s="1">
        <v>42032</v>
      </c>
      <c r="B401">
        <v>108.02713919780864</v>
      </c>
      <c r="C401" s="59">
        <v>-0.17413434620134183</v>
      </c>
    </row>
    <row r="402" spans="1:3" x14ac:dyDescent="0.25">
      <c r="A402" s="1">
        <v>42033</v>
      </c>
      <c r="B402">
        <v>108.77128144030725</v>
      </c>
      <c r="C402" s="59">
        <v>0.74414224249861149</v>
      </c>
    </row>
    <row r="403" spans="1:3" x14ac:dyDescent="0.25">
      <c r="A403" s="1">
        <v>42034</v>
      </c>
      <c r="B403">
        <v>108.7270178105521</v>
      </c>
      <c r="C403" s="59">
        <v>-4.4263629755150191E-2</v>
      </c>
    </row>
    <row r="404" spans="1:3" x14ac:dyDescent="0.25">
      <c r="A404" s="1">
        <v>42035</v>
      </c>
      <c r="B404">
        <v>109.06173211194788</v>
      </c>
      <c r="C404" s="59">
        <v>0.33471430139577762</v>
      </c>
    </row>
    <row r="405" spans="1:3" x14ac:dyDescent="0.25">
      <c r="A405" s="1">
        <v>42036</v>
      </c>
      <c r="B405">
        <v>113.25774133143918</v>
      </c>
      <c r="C405" s="59">
        <v>4.1960092194913017</v>
      </c>
    </row>
    <row r="406" spans="1:3" x14ac:dyDescent="0.25">
      <c r="A406" s="1">
        <v>42037</v>
      </c>
      <c r="B406">
        <v>110.36031487565121</v>
      </c>
      <c r="C406" s="59">
        <v>-2.897426455787965</v>
      </c>
    </row>
    <row r="407" spans="1:3" x14ac:dyDescent="0.25">
      <c r="A407" s="1">
        <v>42038</v>
      </c>
      <c r="B407">
        <v>110.20665117114969</v>
      </c>
      <c r="C407" s="59">
        <v>-0.15366370450152544</v>
      </c>
    </row>
    <row r="408" spans="1:3" x14ac:dyDescent="0.25">
      <c r="A408" s="1">
        <v>42039</v>
      </c>
      <c r="B408">
        <v>108.55809396508175</v>
      </c>
      <c r="C408" s="59">
        <v>-1.6485572060679345</v>
      </c>
    </row>
    <row r="409" spans="1:3" x14ac:dyDescent="0.25">
      <c r="A409" s="1">
        <v>42040</v>
      </c>
      <c r="B409">
        <v>108.96151811165919</v>
      </c>
      <c r="C409" s="59">
        <v>0.40342414657743575</v>
      </c>
    </row>
    <row r="410" spans="1:3" x14ac:dyDescent="0.25">
      <c r="A410" s="1">
        <v>42041</v>
      </c>
      <c r="B410">
        <v>111.5908243194062</v>
      </c>
      <c r="C410" s="59">
        <v>2.6293062077470069</v>
      </c>
    </row>
    <row r="411" spans="1:3" x14ac:dyDescent="0.25">
      <c r="A411" s="1">
        <v>42042</v>
      </c>
      <c r="B411">
        <v>111.15137041169304</v>
      </c>
      <c r="C411" s="59">
        <v>-0.43945390771315829</v>
      </c>
    </row>
    <row r="412" spans="1:3" x14ac:dyDescent="0.25">
      <c r="A412" s="1">
        <v>42043</v>
      </c>
      <c r="B412">
        <v>109.29050258869273</v>
      </c>
      <c r="C412" s="59">
        <v>-1.8608678230003051</v>
      </c>
    </row>
    <row r="413" spans="1:3" x14ac:dyDescent="0.25">
      <c r="A413" s="1">
        <v>42044</v>
      </c>
      <c r="B413">
        <v>109.20198017992369</v>
      </c>
      <c r="C413" s="59">
        <v>-8.8522408769037497E-2</v>
      </c>
    </row>
    <row r="414" spans="1:3" x14ac:dyDescent="0.25">
      <c r="A414" s="1">
        <v>42045</v>
      </c>
      <c r="B414">
        <v>113.15127378592945</v>
      </c>
      <c r="C414" s="59">
        <v>3.9492936060057531</v>
      </c>
    </row>
    <row r="415" spans="1:3" x14ac:dyDescent="0.25">
      <c r="A415" s="1">
        <v>42046</v>
      </c>
      <c r="B415">
        <v>125.59519144873403</v>
      </c>
      <c r="C415" s="59">
        <v>12.44391766280458</v>
      </c>
    </row>
    <row r="416" spans="1:3" x14ac:dyDescent="0.25">
      <c r="A416" s="1">
        <v>42047</v>
      </c>
      <c r="B416">
        <v>111.06851253321074</v>
      </c>
      <c r="C416" s="59">
        <v>-14.526678915523291</v>
      </c>
    </row>
    <row r="417" spans="1:3" x14ac:dyDescent="0.25">
      <c r="A417" s="1">
        <v>42048</v>
      </c>
      <c r="B417">
        <v>127.60394477337769</v>
      </c>
      <c r="C417" s="59">
        <v>16.535432240166955</v>
      </c>
    </row>
    <row r="418" spans="1:3" x14ac:dyDescent="0.25">
      <c r="A418" s="1">
        <v>42049</v>
      </c>
      <c r="B418">
        <v>115.61480967395515</v>
      </c>
      <c r="C418" s="59">
        <v>-11.989135099422541</v>
      </c>
    </row>
    <row r="419" spans="1:3" x14ac:dyDescent="0.25">
      <c r="A419" s="1">
        <v>42050</v>
      </c>
      <c r="B419">
        <v>113.31572246697887</v>
      </c>
      <c r="C419" s="59">
        <v>-2.2990872069762815</v>
      </c>
    </row>
    <row r="420" spans="1:3" x14ac:dyDescent="0.25">
      <c r="A420" s="1">
        <v>42051</v>
      </c>
      <c r="B420">
        <v>112.11643261206545</v>
      </c>
      <c r="C420" s="59">
        <v>-1.1992898549134168</v>
      </c>
    </row>
    <row r="421" spans="1:3" x14ac:dyDescent="0.25">
      <c r="A421" s="1">
        <v>42052</v>
      </c>
      <c r="B421">
        <v>118.12054642253625</v>
      </c>
      <c r="C421" s="59">
        <v>6.0041138104707983</v>
      </c>
    </row>
    <row r="422" spans="1:3" x14ac:dyDescent="0.25">
      <c r="A422" s="1">
        <v>42053</v>
      </c>
      <c r="B422">
        <v>123.74561781474354</v>
      </c>
      <c r="C422" s="59">
        <v>5.625071392207289</v>
      </c>
    </row>
    <row r="423" spans="1:3" x14ac:dyDescent="0.25">
      <c r="A423" s="1">
        <v>42054</v>
      </c>
      <c r="B423">
        <v>113.85568988782251</v>
      </c>
      <c r="C423" s="59">
        <v>-9.8899279269210325</v>
      </c>
    </row>
    <row r="424" spans="1:3" x14ac:dyDescent="0.25">
      <c r="A424" s="1">
        <v>42055</v>
      </c>
      <c r="B424">
        <v>111.09967667715847</v>
      </c>
      <c r="C424" s="59">
        <v>-2.7560132106640367</v>
      </c>
    </row>
    <row r="425" spans="1:3" x14ac:dyDescent="0.25">
      <c r="A425" s="1">
        <v>42056</v>
      </c>
      <c r="B425">
        <v>106.58976648870608</v>
      </c>
      <c r="C425" s="59">
        <v>-4.5099101884523947</v>
      </c>
    </row>
    <row r="426" spans="1:3" x14ac:dyDescent="0.25">
      <c r="A426" s="1">
        <v>42057</v>
      </c>
      <c r="B426">
        <v>113.44082128285173</v>
      </c>
      <c r="C426" s="59">
        <v>6.8510547941456537</v>
      </c>
    </row>
    <row r="427" spans="1:3" x14ac:dyDescent="0.25">
      <c r="A427" s="1">
        <v>42058</v>
      </c>
      <c r="B427">
        <v>111.42933443168631</v>
      </c>
      <c r="C427" s="59">
        <v>-2.0114868511654151</v>
      </c>
    </row>
    <row r="428" spans="1:3" x14ac:dyDescent="0.25">
      <c r="A428" s="1">
        <v>42059</v>
      </c>
      <c r="B428">
        <v>113.21752308167741</v>
      </c>
      <c r="C428" s="59">
        <v>1.7881886499910991</v>
      </c>
    </row>
    <row r="429" spans="1:3" x14ac:dyDescent="0.25">
      <c r="A429" s="1">
        <v>42060</v>
      </c>
      <c r="B429">
        <v>109.74826662204919</v>
      </c>
      <c r="C429" s="59">
        <v>-3.4692564596282267</v>
      </c>
    </row>
    <row r="430" spans="1:3" x14ac:dyDescent="0.25">
      <c r="A430" s="1">
        <v>42061</v>
      </c>
      <c r="B430">
        <v>110.99169087118116</v>
      </c>
      <c r="C430" s="59">
        <v>1.2434242491319765</v>
      </c>
    </row>
    <row r="431" spans="1:3" x14ac:dyDescent="0.25">
      <c r="A431" s="1">
        <v>42062</v>
      </c>
      <c r="B431">
        <v>113.70002424093755</v>
      </c>
      <c r="C431" s="59">
        <v>2.7083333697563887</v>
      </c>
    </row>
    <row r="432" spans="1:3" x14ac:dyDescent="0.25">
      <c r="A432" s="1">
        <v>42063</v>
      </c>
      <c r="B432">
        <v>111.27452498356443</v>
      </c>
      <c r="C432" s="59">
        <v>-2.4254992573731187</v>
      </c>
    </row>
    <row r="433" spans="1:3" x14ac:dyDescent="0.25">
      <c r="A433" s="1">
        <v>42064</v>
      </c>
      <c r="B433">
        <v>116.74697681857083</v>
      </c>
      <c r="C433" s="59">
        <v>5.472451835006396</v>
      </c>
    </row>
    <row r="434" spans="1:3" x14ac:dyDescent="0.25">
      <c r="A434" s="1">
        <v>42065</v>
      </c>
      <c r="B434">
        <v>119.14316230808772</v>
      </c>
      <c r="C434" s="59">
        <v>2.3961854895168955</v>
      </c>
    </row>
    <row r="435" spans="1:3" x14ac:dyDescent="0.25">
      <c r="A435" s="1">
        <v>42066</v>
      </c>
      <c r="B435">
        <v>123.78678955799836</v>
      </c>
      <c r="C435" s="59">
        <v>4.6436272499106366</v>
      </c>
    </row>
    <row r="436" spans="1:3" x14ac:dyDescent="0.25">
      <c r="A436" s="1">
        <v>42067</v>
      </c>
      <c r="B436">
        <v>107.3493800359939</v>
      </c>
      <c r="C436" s="59">
        <v>-16.437409522004458</v>
      </c>
    </row>
    <row r="437" spans="1:3" x14ac:dyDescent="0.25">
      <c r="A437" s="1">
        <v>42068</v>
      </c>
      <c r="B437">
        <v>112.44451490408198</v>
      </c>
      <c r="C437" s="59">
        <v>5.0951348680880812</v>
      </c>
    </row>
    <row r="438" spans="1:3" x14ac:dyDescent="0.25">
      <c r="A438" s="1">
        <v>42069</v>
      </c>
      <c r="B438">
        <v>113.77605660533114</v>
      </c>
      <c r="C438" s="59">
        <v>1.3315417012491508</v>
      </c>
    </row>
    <row r="439" spans="1:3" x14ac:dyDescent="0.25">
      <c r="A439" s="1">
        <v>42070</v>
      </c>
      <c r="B439">
        <v>113.47742115129168</v>
      </c>
      <c r="C439" s="59">
        <v>-0.29863545403945579</v>
      </c>
    </row>
    <row r="440" spans="1:3" x14ac:dyDescent="0.25">
      <c r="A440" s="1">
        <v>42071</v>
      </c>
      <c r="B440">
        <v>116.25001433223056</v>
      </c>
      <c r="C440" s="59">
        <v>2.772593180938884</v>
      </c>
    </row>
    <row r="441" spans="1:3" x14ac:dyDescent="0.25">
      <c r="A441" s="1">
        <v>42072</v>
      </c>
      <c r="B441">
        <v>113.21028985745124</v>
      </c>
      <c r="C441" s="59">
        <v>-3.0397244747793195</v>
      </c>
    </row>
    <row r="442" spans="1:3" x14ac:dyDescent="0.25">
      <c r="A442" s="1">
        <v>42073</v>
      </c>
      <c r="B442">
        <v>116.65028036010659</v>
      </c>
      <c r="C442" s="59">
        <v>3.4399905026553483</v>
      </c>
    </row>
    <row r="443" spans="1:3" x14ac:dyDescent="0.25">
      <c r="A443" s="1">
        <v>42074</v>
      </c>
      <c r="B443">
        <v>117.66762488044424</v>
      </c>
      <c r="C443" s="59">
        <v>1.0173445203376446</v>
      </c>
    </row>
    <row r="444" spans="1:3" x14ac:dyDescent="0.25">
      <c r="A444" s="1">
        <v>42075</v>
      </c>
      <c r="B444">
        <v>110.95790948057765</v>
      </c>
      <c r="C444" s="59">
        <v>-6.7097153998665817</v>
      </c>
    </row>
    <row r="445" spans="1:3" x14ac:dyDescent="0.25">
      <c r="A445" s="1">
        <v>42076</v>
      </c>
      <c r="B445">
        <v>116.22556203805551</v>
      </c>
      <c r="C445" s="59">
        <v>5.2676525574778594</v>
      </c>
    </row>
    <row r="446" spans="1:3" x14ac:dyDescent="0.25">
      <c r="A446" s="1">
        <v>42077</v>
      </c>
      <c r="B446">
        <v>116.04971766628323</v>
      </c>
      <c r="C446" s="59">
        <v>-0.17584437177228551</v>
      </c>
    </row>
    <row r="447" spans="1:3" x14ac:dyDescent="0.25">
      <c r="A447" s="1">
        <v>42078</v>
      </c>
      <c r="B447">
        <v>115.61284739606171</v>
      </c>
      <c r="C447" s="59">
        <v>-0.43687027022151881</v>
      </c>
    </row>
    <row r="448" spans="1:3" x14ac:dyDescent="0.25">
      <c r="A448" s="1">
        <v>42079</v>
      </c>
      <c r="B448">
        <v>121.94094638510776</v>
      </c>
      <c r="C448" s="59">
        <v>6.3280989890460546</v>
      </c>
    </row>
    <row r="449" spans="1:3" x14ac:dyDescent="0.25">
      <c r="A449" s="1">
        <v>42080</v>
      </c>
      <c r="B449">
        <v>112.34051358320727</v>
      </c>
      <c r="C449" s="59">
        <v>-9.6004328019004959</v>
      </c>
    </row>
    <row r="450" spans="1:3" x14ac:dyDescent="0.25">
      <c r="A450" s="1">
        <v>42081</v>
      </c>
      <c r="B450">
        <v>114.86960895913718</v>
      </c>
      <c r="C450" s="59">
        <v>2.5290953759299128</v>
      </c>
    </row>
    <row r="451" spans="1:3" x14ac:dyDescent="0.25">
      <c r="A451" s="1">
        <v>42082</v>
      </c>
      <c r="B451">
        <v>121.80850421302189</v>
      </c>
      <c r="C451" s="59">
        <v>6.9388952538847093</v>
      </c>
    </row>
    <row r="452" spans="1:3" x14ac:dyDescent="0.25">
      <c r="A452" s="1">
        <v>42083</v>
      </c>
      <c r="B452">
        <v>117.20810916452967</v>
      </c>
      <c r="C452" s="59">
        <v>-4.6003950484922171</v>
      </c>
    </row>
    <row r="453" spans="1:3" x14ac:dyDescent="0.25">
      <c r="A453" s="1">
        <v>42084</v>
      </c>
      <c r="B453">
        <v>116.04897929904092</v>
      </c>
      <c r="C453" s="59">
        <v>-1.159129865488751</v>
      </c>
    </row>
    <row r="454" spans="1:3" x14ac:dyDescent="0.25">
      <c r="A454" s="1">
        <v>42085</v>
      </c>
      <c r="B454">
        <v>119.42672419047759</v>
      </c>
      <c r="C454" s="59">
        <v>3.377744891436663</v>
      </c>
    </row>
    <row r="455" spans="1:3" x14ac:dyDescent="0.25">
      <c r="A455" s="1">
        <v>42086</v>
      </c>
      <c r="B455">
        <v>119.31324978807997</v>
      </c>
      <c r="C455" s="59">
        <v>-0.11347440239761397</v>
      </c>
    </row>
    <row r="456" spans="1:3" x14ac:dyDescent="0.25">
      <c r="A456" s="1">
        <v>42087</v>
      </c>
      <c r="B456">
        <v>120.15420394992239</v>
      </c>
      <c r="C456" s="59">
        <v>0.84095416184241856</v>
      </c>
    </row>
    <row r="457" spans="1:3" x14ac:dyDescent="0.25">
      <c r="A457" s="1">
        <v>42088</v>
      </c>
      <c r="B457">
        <v>114.03631698249049</v>
      </c>
      <c r="C457" s="59">
        <v>-6.1178869674319003</v>
      </c>
    </row>
    <row r="458" spans="1:3" x14ac:dyDescent="0.25">
      <c r="A458" s="1">
        <v>42089</v>
      </c>
      <c r="B458">
        <v>115.98411687380359</v>
      </c>
      <c r="C458" s="59">
        <v>1.9477998913130961</v>
      </c>
    </row>
    <row r="459" spans="1:3" x14ac:dyDescent="0.25">
      <c r="A459" s="1">
        <v>42090</v>
      </c>
      <c r="B459">
        <v>117.83030592261773</v>
      </c>
      <c r="C459" s="59">
        <v>1.8461890488141393</v>
      </c>
    </row>
    <row r="460" spans="1:3" x14ac:dyDescent="0.25">
      <c r="A460" s="1">
        <v>42091</v>
      </c>
      <c r="B460">
        <v>118.70799189629741</v>
      </c>
      <c r="C460" s="59">
        <v>0.87768597367968937</v>
      </c>
    </row>
    <row r="461" spans="1:3" x14ac:dyDescent="0.25">
      <c r="A461" s="1">
        <v>42092</v>
      </c>
      <c r="B461">
        <v>118.19170590825713</v>
      </c>
      <c r="C461" s="59">
        <v>-0.51628598804028059</v>
      </c>
    </row>
    <row r="462" spans="1:3" x14ac:dyDescent="0.25">
      <c r="A462" s="1">
        <v>42093</v>
      </c>
      <c r="B462">
        <v>113.67022080306489</v>
      </c>
      <c r="C462" s="59">
        <v>-4.5214851051922409</v>
      </c>
    </row>
    <row r="463" spans="1:3" x14ac:dyDescent="0.25">
      <c r="A463" s="1">
        <v>42094</v>
      </c>
      <c r="B463">
        <v>120.06504724202995</v>
      </c>
      <c r="C463" s="59">
        <v>6.3948264389650546</v>
      </c>
    </row>
    <row r="464" spans="1:3" x14ac:dyDescent="0.25">
      <c r="A464" s="1">
        <v>42095</v>
      </c>
      <c r="B464">
        <v>113.81860311731768</v>
      </c>
      <c r="C464" s="59">
        <v>-6.2464441247122693</v>
      </c>
    </row>
    <row r="465" spans="1:3" x14ac:dyDescent="0.25">
      <c r="A465" s="1">
        <v>42096</v>
      </c>
      <c r="B465">
        <v>117.01311185606863</v>
      </c>
      <c r="C465" s="59">
        <v>3.1945087387509545</v>
      </c>
    </row>
    <row r="466" spans="1:3" x14ac:dyDescent="0.25">
      <c r="A466" s="1">
        <v>42097</v>
      </c>
      <c r="B466">
        <v>116.87136377648169</v>
      </c>
      <c r="C466" s="59">
        <v>-0.14174807958694657</v>
      </c>
    </row>
    <row r="467" spans="1:3" x14ac:dyDescent="0.25">
      <c r="A467" s="1">
        <v>42098</v>
      </c>
      <c r="B467">
        <v>117.01018684847354</v>
      </c>
      <c r="C467" s="59">
        <v>0.13882307199185107</v>
      </c>
    </row>
    <row r="468" spans="1:3" x14ac:dyDescent="0.25">
      <c r="A468" s="1">
        <v>42099</v>
      </c>
      <c r="B468">
        <v>124.05987325924599</v>
      </c>
      <c r="C468" s="59">
        <v>7.0496864107724519</v>
      </c>
    </row>
    <row r="469" spans="1:3" x14ac:dyDescent="0.25">
      <c r="A469" s="1">
        <v>42100</v>
      </c>
      <c r="B469">
        <v>135.72903195130073</v>
      </c>
      <c r="C469" s="59">
        <v>11.669158692054737</v>
      </c>
    </row>
    <row r="470" spans="1:3" x14ac:dyDescent="0.25">
      <c r="A470" s="1">
        <v>42101</v>
      </c>
      <c r="B470">
        <v>129.80440012435383</v>
      </c>
      <c r="C470" s="59">
        <v>-5.9246318269468929</v>
      </c>
    </row>
    <row r="471" spans="1:3" x14ac:dyDescent="0.25">
      <c r="A471" s="1">
        <v>42102</v>
      </c>
      <c r="B471">
        <v>128.29246374229126</v>
      </c>
      <c r="C471" s="59">
        <v>-1.5119363820625722</v>
      </c>
    </row>
    <row r="472" spans="1:3" x14ac:dyDescent="0.25">
      <c r="A472" s="1">
        <v>42103</v>
      </c>
      <c r="B472">
        <v>144.49944361396481</v>
      </c>
      <c r="C472" s="59">
        <v>16.206979871673553</v>
      </c>
    </row>
    <row r="473" spans="1:3" x14ac:dyDescent="0.25">
      <c r="A473" s="1">
        <v>42104</v>
      </c>
      <c r="B473">
        <v>153.35872812040779</v>
      </c>
      <c r="C473" s="59">
        <v>8.8592845064429753</v>
      </c>
    </row>
    <row r="474" spans="1:3" x14ac:dyDescent="0.25">
      <c r="A474" s="1">
        <v>42105</v>
      </c>
      <c r="B474">
        <v>166.03520842482831</v>
      </c>
      <c r="C474" s="59">
        <v>12.676480304420522</v>
      </c>
    </row>
    <row r="475" spans="1:3" x14ac:dyDescent="0.25">
      <c r="A475" s="1">
        <v>42106</v>
      </c>
      <c r="B475">
        <v>360.247175477947</v>
      </c>
      <c r="C475" s="59">
        <v>194.21196705311868</v>
      </c>
    </row>
    <row r="476" spans="1:3" x14ac:dyDescent="0.25">
      <c r="A476" s="1">
        <v>42107</v>
      </c>
      <c r="B476">
        <v>384.3464206993122</v>
      </c>
      <c r="C476" s="59">
        <v>24.099245221365209</v>
      </c>
    </row>
    <row r="477" spans="1:3" x14ac:dyDescent="0.25">
      <c r="A477" s="1">
        <v>42108</v>
      </c>
      <c r="B477">
        <v>149.38665604425557</v>
      </c>
      <c r="C477" s="59">
        <v>-234.95976465505663</v>
      </c>
    </row>
    <row r="478" spans="1:3" x14ac:dyDescent="0.25">
      <c r="A478" s="1">
        <v>42109</v>
      </c>
      <c r="B478">
        <v>217.40667697097527</v>
      </c>
      <c r="C478" s="59">
        <v>68.020020926719695</v>
      </c>
    </row>
    <row r="479" spans="1:3" x14ac:dyDescent="0.25">
      <c r="A479" s="1">
        <v>42110</v>
      </c>
      <c r="B479">
        <v>84.513391000918475</v>
      </c>
      <c r="C479" s="59">
        <v>-132.89328597005681</v>
      </c>
    </row>
    <row r="480" spans="1:3" x14ac:dyDescent="0.25">
      <c r="A480" s="1">
        <v>42111</v>
      </c>
      <c r="B480">
        <v>63.054731982569386</v>
      </c>
      <c r="C480" s="59">
        <v>-21.458659018349088</v>
      </c>
    </row>
    <row r="481" spans="1:3" x14ac:dyDescent="0.25">
      <c r="A481" s="1">
        <v>42112</v>
      </c>
      <c r="B481">
        <v>71.907802465421327</v>
      </c>
      <c r="C481" s="59">
        <v>8.8530704828519404</v>
      </c>
    </row>
    <row r="482" spans="1:3" x14ac:dyDescent="0.25">
      <c r="A482" s="1">
        <v>42113</v>
      </c>
      <c r="B482">
        <v>97.713898176387829</v>
      </c>
      <c r="C482" s="59">
        <v>25.806095710966503</v>
      </c>
    </row>
    <row r="483" spans="1:3" x14ac:dyDescent="0.25">
      <c r="A483" s="1">
        <v>42114</v>
      </c>
      <c r="B483">
        <v>101.57367187614551</v>
      </c>
      <c r="C483" s="59">
        <v>3.8597736997576817</v>
      </c>
    </row>
    <row r="484" spans="1:3" x14ac:dyDescent="0.25">
      <c r="A484" s="1">
        <v>42115</v>
      </c>
      <c r="B484">
        <v>116.24867342070416</v>
      </c>
      <c r="C484" s="59">
        <v>14.675001544558654</v>
      </c>
    </row>
    <row r="485" spans="1:3" x14ac:dyDescent="0.25">
      <c r="A485" s="1">
        <v>42116</v>
      </c>
      <c r="B485">
        <v>121.22347886856406</v>
      </c>
      <c r="C485" s="59">
        <v>4.9748054478598931</v>
      </c>
    </row>
    <row r="486" spans="1:3" x14ac:dyDescent="0.25">
      <c r="A486" s="1">
        <v>42117</v>
      </c>
      <c r="B486">
        <v>115.02436379422859</v>
      </c>
      <c r="C486" s="59">
        <v>-6.1991150743354666</v>
      </c>
    </row>
    <row r="487" spans="1:3" x14ac:dyDescent="0.25">
      <c r="A487" s="1">
        <v>42118</v>
      </c>
      <c r="B487">
        <v>106.47478211131754</v>
      </c>
      <c r="C487" s="59">
        <v>-8.5495816829110538</v>
      </c>
    </row>
    <row r="488" spans="1:3" x14ac:dyDescent="0.25">
      <c r="A488" s="1">
        <v>42119</v>
      </c>
      <c r="B488">
        <v>116.35663494827851</v>
      </c>
      <c r="C488" s="59">
        <v>9.8818528369609737</v>
      </c>
    </row>
    <row r="489" spans="1:3" x14ac:dyDescent="0.25">
      <c r="A489" s="1">
        <v>42121</v>
      </c>
      <c r="B489">
        <v>120.48023959070687</v>
      </c>
      <c r="C489" s="59">
        <v>4.1236046424283614</v>
      </c>
    </row>
    <row r="490" spans="1:3" x14ac:dyDescent="0.25">
      <c r="A490" s="1">
        <v>42122</v>
      </c>
      <c r="B490">
        <v>120.12218080337485</v>
      </c>
      <c r="C490" s="59">
        <v>-0.3580587873320269</v>
      </c>
    </row>
    <row r="491" spans="1:3" x14ac:dyDescent="0.25">
      <c r="A491" s="1">
        <v>42123</v>
      </c>
      <c r="B491">
        <v>121.74764756291644</v>
      </c>
      <c r="C491" s="59">
        <v>1.6254667595415953</v>
      </c>
    </row>
    <row r="492" spans="1:3" x14ac:dyDescent="0.25">
      <c r="A492" s="1">
        <v>42124</v>
      </c>
      <c r="B492">
        <v>110.39335463021756</v>
      </c>
      <c r="C492" s="59">
        <v>-11.354292932698883</v>
      </c>
    </row>
    <row r="493" spans="1:3" x14ac:dyDescent="0.25">
      <c r="A493" s="1">
        <v>42125</v>
      </c>
      <c r="B493">
        <v>220.68390499690446</v>
      </c>
      <c r="C493" s="59">
        <v>110.2905503666869</v>
      </c>
    </row>
    <row r="494" spans="1:3" x14ac:dyDescent="0.25">
      <c r="A494" s="1">
        <v>42126</v>
      </c>
      <c r="B494">
        <v>177.61842253539822</v>
      </c>
      <c r="C494" s="59">
        <v>-43.065482461506235</v>
      </c>
    </row>
    <row r="495" spans="1:3" x14ac:dyDescent="0.25">
      <c r="A495" s="1">
        <v>42127</v>
      </c>
      <c r="B495">
        <v>205.97814936017113</v>
      </c>
      <c r="C495" s="59">
        <v>28.359726824772906</v>
      </c>
    </row>
    <row r="496" spans="1:3" x14ac:dyDescent="0.25">
      <c r="A496" s="1">
        <v>42128</v>
      </c>
      <c r="B496">
        <v>188.13058655196889</v>
      </c>
      <c r="C496" s="59">
        <v>-17.847562808202241</v>
      </c>
    </row>
    <row r="497" spans="1:3" x14ac:dyDescent="0.25">
      <c r="A497" s="1">
        <v>42129</v>
      </c>
      <c r="B497">
        <v>147.7653926743659</v>
      </c>
      <c r="C497" s="59">
        <v>-40.365193877602991</v>
      </c>
    </row>
    <row r="498" spans="1:3" x14ac:dyDescent="0.25">
      <c r="A498" s="1">
        <v>42130</v>
      </c>
      <c r="B498">
        <v>50.587795512987888</v>
      </c>
      <c r="C498" s="59">
        <v>-97.177597161378003</v>
      </c>
    </row>
    <row r="499" spans="1:3" x14ac:dyDescent="0.25">
      <c r="A499" s="1">
        <v>42131</v>
      </c>
      <c r="B499">
        <v>123.14517494165709</v>
      </c>
      <c r="C499" s="59">
        <v>72.557379428669208</v>
      </c>
    </row>
    <row r="500" spans="1:3" x14ac:dyDescent="0.25">
      <c r="A500" s="1">
        <v>42132</v>
      </c>
      <c r="B500">
        <v>164.47239177718828</v>
      </c>
      <c r="C500" s="59">
        <v>41.327216835531189</v>
      </c>
    </row>
    <row r="501" spans="1:3" x14ac:dyDescent="0.25">
      <c r="A501" s="1">
        <v>42133</v>
      </c>
      <c r="B501">
        <v>1105.1461001560033</v>
      </c>
      <c r="C501" s="59">
        <v>940.67370837881504</v>
      </c>
    </row>
    <row r="502" spans="1:3" x14ac:dyDescent="0.25">
      <c r="A502" s="1">
        <v>42333</v>
      </c>
      <c r="B502">
        <v>3.6741462878295055</v>
      </c>
      <c r="C502" s="59">
        <v>3.6741462878295055</v>
      </c>
    </row>
    <row r="503" spans="1:3" x14ac:dyDescent="0.25">
      <c r="A503" s="5">
        <v>42334</v>
      </c>
      <c r="B503">
        <v>43.244591193516356</v>
      </c>
      <c r="C503" s="59">
        <v>39.570444905686848</v>
      </c>
    </row>
    <row r="504" spans="1:3" x14ac:dyDescent="0.25">
      <c r="A504" s="5">
        <v>42335</v>
      </c>
      <c r="B504">
        <v>62.063643780467807</v>
      </c>
      <c r="C504" s="59">
        <v>18.81905258695145</v>
      </c>
    </row>
    <row r="505" spans="1:3" x14ac:dyDescent="0.25">
      <c r="A505" s="5">
        <v>42336</v>
      </c>
      <c r="B505">
        <v>35.335913214489636</v>
      </c>
      <c r="C505" s="59">
        <v>-26.72773056597817</v>
      </c>
    </row>
    <row r="506" spans="1:3" x14ac:dyDescent="0.25">
      <c r="A506" s="5">
        <v>42337</v>
      </c>
      <c r="B506">
        <v>28.565084171370025</v>
      </c>
      <c r="C506" s="59">
        <v>-6.7708290431196119</v>
      </c>
    </row>
    <row r="507" spans="1:3" x14ac:dyDescent="0.25">
      <c r="A507" s="5">
        <v>42338</v>
      </c>
      <c r="B507">
        <v>44.465273478349282</v>
      </c>
      <c r="C507" s="59">
        <v>15.900189306979257</v>
      </c>
    </row>
    <row r="508" spans="1:3" x14ac:dyDescent="0.25">
      <c r="A508" s="5">
        <v>42339</v>
      </c>
      <c r="B508">
        <v>30.707545066622306</v>
      </c>
      <c r="C508" s="59">
        <v>-13.757728411726976</v>
      </c>
    </row>
    <row r="509" spans="1:3" x14ac:dyDescent="0.25">
      <c r="A509" s="5">
        <v>42340</v>
      </c>
      <c r="B509">
        <v>38.481440515193476</v>
      </c>
      <c r="C509" s="59">
        <v>7.7738954485711709</v>
      </c>
    </row>
    <row r="510" spans="1:3" x14ac:dyDescent="0.25">
      <c r="A510" s="5">
        <v>42341</v>
      </c>
      <c r="B510">
        <v>45.997885121551271</v>
      </c>
      <c r="C510" s="59">
        <v>7.5164446063577941</v>
      </c>
    </row>
    <row r="511" spans="1:3" x14ac:dyDescent="0.25">
      <c r="A511" s="5">
        <v>42342</v>
      </c>
      <c r="B511">
        <v>54.528716531895554</v>
      </c>
      <c r="C511" s="59">
        <v>8.5308314103442839</v>
      </c>
    </row>
    <row r="512" spans="1:3" x14ac:dyDescent="0.25">
      <c r="A512" s="5">
        <v>42343</v>
      </c>
      <c r="B512">
        <v>64.144816080474556</v>
      </c>
      <c r="C512" s="59">
        <v>9.6160995485790011</v>
      </c>
    </row>
    <row r="513" spans="1:3" x14ac:dyDescent="0.25">
      <c r="A513" s="5">
        <v>42344</v>
      </c>
      <c r="B513">
        <v>59.887812942759552</v>
      </c>
      <c r="C513" s="59">
        <v>-4.257003137715003</v>
      </c>
    </row>
    <row r="514" spans="1:3" x14ac:dyDescent="0.25">
      <c r="A514" s="5">
        <v>42345</v>
      </c>
      <c r="B514">
        <v>69.583119665168397</v>
      </c>
      <c r="C514" s="59">
        <v>9.6953067224088443</v>
      </c>
    </row>
    <row r="515" spans="1:3" x14ac:dyDescent="0.25">
      <c r="A515" s="5">
        <v>42346</v>
      </c>
      <c r="B515">
        <v>73.396676831285106</v>
      </c>
      <c r="C515" s="59">
        <v>3.8135571661167091</v>
      </c>
    </row>
    <row r="516" spans="1:3" x14ac:dyDescent="0.25">
      <c r="A516" s="5">
        <v>42347</v>
      </c>
      <c r="B516">
        <v>72.617758699547622</v>
      </c>
      <c r="C516" s="59">
        <v>-0.77891813173748403</v>
      </c>
    </row>
    <row r="517" spans="1:3" x14ac:dyDescent="0.25">
      <c r="A517" s="5">
        <v>42348</v>
      </c>
      <c r="B517">
        <v>73.050604704819406</v>
      </c>
      <c r="C517" s="59">
        <v>0.43284600527178441</v>
      </c>
    </row>
    <row r="518" spans="1:3" x14ac:dyDescent="0.25">
      <c r="A518" s="5">
        <v>42349</v>
      </c>
      <c r="B518">
        <v>79.593912811781408</v>
      </c>
      <c r="C518" s="59">
        <v>6.5433081069620016</v>
      </c>
    </row>
    <row r="519" spans="1:3" x14ac:dyDescent="0.25">
      <c r="A519" s="5">
        <v>42350</v>
      </c>
      <c r="B519">
        <v>77.645852800051486</v>
      </c>
      <c r="C519" s="59">
        <v>-1.9480600117299218</v>
      </c>
    </row>
    <row r="520" spans="1:3" x14ac:dyDescent="0.25">
      <c r="A520" s="5">
        <v>42351</v>
      </c>
      <c r="B520">
        <v>84.099319495212981</v>
      </c>
      <c r="C520" s="59">
        <v>6.4534666951614952</v>
      </c>
    </row>
    <row r="521" spans="1:3" x14ac:dyDescent="0.25">
      <c r="A521" s="5">
        <v>42352</v>
      </c>
      <c r="B521">
        <v>90.211831380134583</v>
      </c>
      <c r="C521" s="59">
        <v>6.1125118849216022</v>
      </c>
    </row>
    <row r="522" spans="1:3" x14ac:dyDescent="0.25">
      <c r="A522" s="5">
        <v>42353</v>
      </c>
      <c r="B522">
        <v>85.418122697197006</v>
      </c>
      <c r="C522" s="59">
        <v>-4.7937086829375772</v>
      </c>
    </row>
    <row r="523" spans="1:3" x14ac:dyDescent="0.25">
      <c r="A523" s="5">
        <v>42354</v>
      </c>
      <c r="B523">
        <v>80.110675354845057</v>
      </c>
      <c r="C523" s="59">
        <v>-5.3074473423519493</v>
      </c>
    </row>
    <row r="524" spans="1:3" x14ac:dyDescent="0.25">
      <c r="A524" s="5">
        <v>42355</v>
      </c>
      <c r="B524">
        <v>80.282677762537105</v>
      </c>
      <c r="C524" s="59">
        <v>0.17200240769204811</v>
      </c>
    </row>
    <row r="525" spans="1:3" x14ac:dyDescent="0.25">
      <c r="A525" s="5">
        <v>42356</v>
      </c>
      <c r="B525">
        <v>88.677215521482054</v>
      </c>
      <c r="C525" s="59">
        <v>8.3945377589449492</v>
      </c>
    </row>
    <row r="526" spans="1:3" x14ac:dyDescent="0.25">
      <c r="A526" s="5">
        <v>42357</v>
      </c>
      <c r="B526">
        <v>84.579172961103382</v>
      </c>
      <c r="C526" s="59">
        <v>-4.0980425603786728</v>
      </c>
    </row>
    <row r="527" spans="1:3" x14ac:dyDescent="0.25">
      <c r="A527" s="5">
        <v>42358</v>
      </c>
      <c r="B527">
        <v>81.334331409135416</v>
      </c>
      <c r="C527" s="59">
        <v>-3.2448415519679656</v>
      </c>
    </row>
    <row r="528" spans="1:3" x14ac:dyDescent="0.25">
      <c r="A528" s="5">
        <v>42359</v>
      </c>
      <c r="B528">
        <v>91.183957802153927</v>
      </c>
      <c r="C528" s="59">
        <v>9.8496263930185108</v>
      </c>
    </row>
    <row r="529" spans="1:3" x14ac:dyDescent="0.25">
      <c r="A529" s="5">
        <v>42360</v>
      </c>
      <c r="B529">
        <v>82.066176327595372</v>
      </c>
      <c r="C529" s="59">
        <v>-9.117781474558555</v>
      </c>
    </row>
    <row r="530" spans="1:3" x14ac:dyDescent="0.25">
      <c r="A530" s="5">
        <v>42361</v>
      </c>
      <c r="B530">
        <v>87.146058739054141</v>
      </c>
      <c r="C530" s="59">
        <v>5.0798824114587688</v>
      </c>
    </row>
    <row r="531" spans="1:3" x14ac:dyDescent="0.25">
      <c r="A531" s="5">
        <v>42362</v>
      </c>
      <c r="B531">
        <v>88.840724548075627</v>
      </c>
      <c r="C531" s="59">
        <v>1.6946658090214868</v>
      </c>
    </row>
    <row r="532" spans="1:3" x14ac:dyDescent="0.25">
      <c r="A532" s="5">
        <v>42363</v>
      </c>
      <c r="B532">
        <v>89.209503339259513</v>
      </c>
      <c r="C532" s="59">
        <v>0.36877879118388535</v>
      </c>
    </row>
    <row r="533" spans="1:3" x14ac:dyDescent="0.25">
      <c r="A533" s="5">
        <v>42364</v>
      </c>
      <c r="B533">
        <v>83.094721538686812</v>
      </c>
      <c r="C533" s="59">
        <v>-6.1147818005727004</v>
      </c>
    </row>
    <row r="534" spans="1:3" x14ac:dyDescent="0.25">
      <c r="A534" s="5">
        <v>42365</v>
      </c>
      <c r="B534">
        <v>90.038209553731221</v>
      </c>
      <c r="C534" s="59">
        <v>6.9434880150444087</v>
      </c>
    </row>
    <row r="535" spans="1:3" x14ac:dyDescent="0.25">
      <c r="A535" s="5">
        <v>42366</v>
      </c>
      <c r="B535">
        <v>88.498922785778532</v>
      </c>
      <c r="C535" s="59">
        <v>-1.5392867679526887</v>
      </c>
    </row>
    <row r="536" spans="1:3" x14ac:dyDescent="0.25">
      <c r="A536" s="5">
        <v>42367</v>
      </c>
      <c r="B536">
        <v>95.367289880693718</v>
      </c>
      <c r="C536" s="59">
        <v>6.868367094915186</v>
      </c>
    </row>
    <row r="537" spans="1:3" x14ac:dyDescent="0.25">
      <c r="A537" s="5">
        <v>42368</v>
      </c>
      <c r="B537">
        <v>102.12529343819772</v>
      </c>
      <c r="C537" s="59">
        <v>6.7580035575039972</v>
      </c>
    </row>
    <row r="538" spans="1:3" x14ac:dyDescent="0.25">
      <c r="A538" s="5">
        <v>42369</v>
      </c>
      <c r="B538">
        <v>124.44979608424157</v>
      </c>
      <c r="C538" s="59">
        <v>22.324502646043854</v>
      </c>
    </row>
    <row r="539" spans="1:3" x14ac:dyDescent="0.25">
      <c r="A539" s="5">
        <v>42370</v>
      </c>
      <c r="B539">
        <v>139.43709994407246</v>
      </c>
      <c r="C539" s="59">
        <v>14.987303859830888</v>
      </c>
    </row>
    <row r="540" spans="1:3" x14ac:dyDescent="0.25">
      <c r="A540" s="5">
        <v>42371</v>
      </c>
      <c r="B540">
        <v>100.72942648649514</v>
      </c>
      <c r="C540" s="59">
        <v>-38.707673457577314</v>
      </c>
    </row>
    <row r="541" spans="1:3" x14ac:dyDescent="0.25">
      <c r="A541" s="5">
        <v>42372</v>
      </c>
      <c r="B541">
        <v>74.890342000807323</v>
      </c>
      <c r="C541" s="59">
        <v>-25.83908448568782</v>
      </c>
    </row>
    <row r="542" spans="1:3" x14ac:dyDescent="0.25">
      <c r="A542" s="5">
        <v>42373</v>
      </c>
      <c r="B542">
        <v>67.554123393404453</v>
      </c>
      <c r="C542" s="59">
        <v>-7.3362186074028699</v>
      </c>
    </row>
    <row r="543" spans="1:3" x14ac:dyDescent="0.25">
      <c r="A543" s="5">
        <v>42374</v>
      </c>
      <c r="B543">
        <v>88.659624648692429</v>
      </c>
      <c r="C543" s="59">
        <v>21.105501255287976</v>
      </c>
    </row>
    <row r="544" spans="1:3" x14ac:dyDescent="0.25">
      <c r="A544" s="5">
        <v>42375</v>
      </c>
      <c r="B544">
        <v>94.642855226589703</v>
      </c>
      <c r="C544" s="59">
        <v>5.9832305778972739</v>
      </c>
    </row>
    <row r="545" spans="1:3" x14ac:dyDescent="0.25">
      <c r="A545" s="5">
        <v>42376</v>
      </c>
      <c r="B545">
        <v>101.08281672236001</v>
      </c>
      <c r="C545" s="59">
        <v>6.4399614957703051</v>
      </c>
    </row>
    <row r="546" spans="1:3" x14ac:dyDescent="0.25">
      <c r="A546" s="5">
        <v>42377</v>
      </c>
      <c r="B546">
        <v>100.69881236066463</v>
      </c>
      <c r="C546" s="59">
        <v>-0.384004361695375</v>
      </c>
    </row>
    <row r="547" spans="1:3" x14ac:dyDescent="0.25">
      <c r="A547" s="5">
        <v>42378</v>
      </c>
      <c r="B547">
        <v>101.61485072654331</v>
      </c>
      <c r="C547" s="59">
        <v>0.91603836587867704</v>
      </c>
    </row>
    <row r="548" spans="1:3" x14ac:dyDescent="0.25">
      <c r="A548" s="5">
        <v>42379</v>
      </c>
      <c r="B548">
        <v>100.45593391340216</v>
      </c>
      <c r="C548" s="59">
        <v>-1.1589168131411469</v>
      </c>
    </row>
    <row r="549" spans="1:3" x14ac:dyDescent="0.25">
      <c r="A549" s="5">
        <v>42380</v>
      </c>
      <c r="B549">
        <v>97.909918531293101</v>
      </c>
      <c r="C549" s="59">
        <v>-2.5460153821090614</v>
      </c>
    </row>
    <row r="550" spans="1:3" x14ac:dyDescent="0.25">
      <c r="A550" s="5">
        <v>42381</v>
      </c>
      <c r="B550">
        <v>99.696993547514836</v>
      </c>
      <c r="C550" s="59">
        <v>1.7870750162217348</v>
      </c>
    </row>
    <row r="551" spans="1:3" x14ac:dyDescent="0.25">
      <c r="A551" s="5">
        <v>42382</v>
      </c>
      <c r="B551">
        <v>101.78878165606719</v>
      </c>
      <c r="C551" s="59">
        <v>2.0917881085523504</v>
      </c>
    </row>
    <row r="552" spans="1:3" x14ac:dyDescent="0.25">
      <c r="A552" s="5">
        <v>42383</v>
      </c>
      <c r="B552">
        <v>100.9601833965903</v>
      </c>
      <c r="C552" s="59">
        <v>-0.82859825947689103</v>
      </c>
    </row>
    <row r="553" spans="1:3" x14ac:dyDescent="0.25">
      <c r="A553" s="5">
        <v>42384</v>
      </c>
      <c r="B553">
        <v>101.46752207586323</v>
      </c>
      <c r="C553" s="59">
        <v>0.50733867927293375</v>
      </c>
    </row>
    <row r="554" spans="1:3" x14ac:dyDescent="0.25">
      <c r="A554" s="5">
        <v>42385</v>
      </c>
      <c r="B554">
        <v>101.21250902101038</v>
      </c>
      <c r="C554" s="59">
        <v>-0.25501305485285286</v>
      </c>
    </row>
    <row r="555" spans="1:3" x14ac:dyDescent="0.25">
      <c r="A555" s="5">
        <v>42386</v>
      </c>
      <c r="B555">
        <v>101.5600685427825</v>
      </c>
      <c r="C555" s="59">
        <v>0.34755952177212635</v>
      </c>
    </row>
    <row r="556" spans="1:3" x14ac:dyDescent="0.25">
      <c r="A556" s="5">
        <v>42387</v>
      </c>
      <c r="B556">
        <v>102.64310369705652</v>
      </c>
      <c r="C556" s="59">
        <v>1.0830351542740146</v>
      </c>
    </row>
    <row r="557" spans="1:3" x14ac:dyDescent="0.25">
      <c r="A557" s="5">
        <v>42388</v>
      </c>
      <c r="B557">
        <v>101.00131979272217</v>
      </c>
      <c r="C557" s="59">
        <v>-1.6417839043343463</v>
      </c>
    </row>
    <row r="558" spans="1:3" x14ac:dyDescent="0.25">
      <c r="A558" s="5">
        <v>42389</v>
      </c>
      <c r="B558">
        <v>103.10804549632</v>
      </c>
      <c r="C558" s="59">
        <v>2.1067257035978315</v>
      </c>
    </row>
    <row r="559" spans="1:3" x14ac:dyDescent="0.25">
      <c r="A559" s="5">
        <v>42390</v>
      </c>
      <c r="B559">
        <v>104.84301118169783</v>
      </c>
      <c r="C559" s="59">
        <v>1.7349656853778299</v>
      </c>
    </row>
    <row r="560" spans="1:3" x14ac:dyDescent="0.25">
      <c r="A560" s="5">
        <v>42391</v>
      </c>
      <c r="B560">
        <v>99.195637305366006</v>
      </c>
      <c r="C560" s="59">
        <v>-5.6473738763318266</v>
      </c>
    </row>
    <row r="561" spans="1:3" x14ac:dyDescent="0.25">
      <c r="A561" s="5">
        <v>42392</v>
      </c>
      <c r="B561">
        <v>98.931821224695923</v>
      </c>
      <c r="C561" s="59">
        <v>-0.26381608067008244</v>
      </c>
    </row>
    <row r="562" spans="1:3" x14ac:dyDescent="0.25">
      <c r="A562" s="5">
        <v>42393</v>
      </c>
      <c r="B562">
        <v>102.03242868720017</v>
      </c>
      <c r="C562" s="59">
        <v>3.100607462504243</v>
      </c>
    </row>
    <row r="563" spans="1:3" x14ac:dyDescent="0.25">
      <c r="A563" s="5">
        <v>42394</v>
      </c>
      <c r="B563">
        <v>99.113169267349974</v>
      </c>
      <c r="C563" s="59">
        <v>-2.9192594198501922</v>
      </c>
    </row>
    <row r="564" spans="1:3" x14ac:dyDescent="0.25">
      <c r="A564" s="5">
        <v>42395</v>
      </c>
      <c r="B564">
        <v>111.11190944897869</v>
      </c>
      <c r="C564" s="59">
        <v>11.998740181628719</v>
      </c>
    </row>
    <row r="565" spans="1:3" x14ac:dyDescent="0.25">
      <c r="A565" s="5">
        <v>42396</v>
      </c>
      <c r="B565">
        <v>112.12593766951311</v>
      </c>
      <c r="C565" s="59">
        <v>1.0140282205344135</v>
      </c>
    </row>
    <row r="566" spans="1:3" x14ac:dyDescent="0.25">
      <c r="A566" s="5">
        <v>42397</v>
      </c>
      <c r="B566">
        <v>107.12359956925471</v>
      </c>
      <c r="C566" s="59">
        <v>-5.0023381002583989</v>
      </c>
    </row>
    <row r="567" spans="1:3" x14ac:dyDescent="0.25">
      <c r="A567" s="5">
        <v>42398</v>
      </c>
      <c r="B567">
        <v>98.168773846861157</v>
      </c>
      <c r="C567" s="59">
        <v>-8.9548257223935508</v>
      </c>
    </row>
    <row r="568" spans="1:3" x14ac:dyDescent="0.25">
      <c r="A568" s="5">
        <v>42399</v>
      </c>
      <c r="B568">
        <v>96.019892235806324</v>
      </c>
      <c r="C568" s="59">
        <v>-2.1488816110548328</v>
      </c>
    </row>
    <row r="569" spans="1:3" x14ac:dyDescent="0.25">
      <c r="A569" s="5">
        <v>42400</v>
      </c>
      <c r="B569">
        <v>102.4289464016862</v>
      </c>
      <c r="C569" s="59">
        <v>6.4090541658798799</v>
      </c>
    </row>
    <row r="570" spans="1:3" x14ac:dyDescent="0.25">
      <c r="A570" s="5">
        <v>42401</v>
      </c>
      <c r="B570">
        <v>100.74047946354135</v>
      </c>
      <c r="C570" s="59">
        <v>-1.688466938144856</v>
      </c>
    </row>
    <row r="571" spans="1:3" x14ac:dyDescent="0.25">
      <c r="A571" s="5">
        <v>42402</v>
      </c>
      <c r="B571">
        <v>104.6540238402842</v>
      </c>
      <c r="C571" s="59">
        <v>3.9135443767428484</v>
      </c>
    </row>
    <row r="572" spans="1:3" x14ac:dyDescent="0.25">
      <c r="A572" s="5">
        <v>42403</v>
      </c>
      <c r="B572">
        <v>102.09971799532296</v>
      </c>
      <c r="C572" s="59">
        <v>-2.5543058449612346</v>
      </c>
    </row>
    <row r="573" spans="1:3" x14ac:dyDescent="0.25">
      <c r="A573" s="5">
        <v>42404</v>
      </c>
      <c r="B573">
        <v>103.10587723945083</v>
      </c>
      <c r="C573" s="59">
        <v>1.0061592441278719</v>
      </c>
    </row>
    <row r="574" spans="1:3" x14ac:dyDescent="0.25">
      <c r="A574" s="5">
        <v>42405</v>
      </c>
      <c r="B574">
        <v>108.78201269497914</v>
      </c>
      <c r="C574" s="59">
        <v>5.6761354555283106</v>
      </c>
    </row>
    <row r="575" spans="1:3" x14ac:dyDescent="0.25">
      <c r="A575" s="5">
        <v>42406</v>
      </c>
      <c r="B575">
        <v>108.34638635641694</v>
      </c>
      <c r="C575" s="59">
        <v>-0.43562633856220145</v>
      </c>
    </row>
    <row r="576" spans="1:3" x14ac:dyDescent="0.25">
      <c r="A576" s="5">
        <v>42407</v>
      </c>
      <c r="B576">
        <v>117.69668128757664</v>
      </c>
      <c r="C576" s="59">
        <v>9.350294931159695</v>
      </c>
    </row>
    <row r="577" spans="1:3" x14ac:dyDescent="0.25">
      <c r="A577" s="5">
        <v>42408</v>
      </c>
      <c r="B577">
        <v>116.95846564435713</v>
      </c>
      <c r="C577" s="59">
        <v>-0.73821564321950461</v>
      </c>
    </row>
    <row r="578" spans="1:3" x14ac:dyDescent="0.25">
      <c r="A578" s="5">
        <v>42409</v>
      </c>
      <c r="B578">
        <v>106.75608270762099</v>
      </c>
      <c r="C578" s="59">
        <v>-10.202382936736143</v>
      </c>
    </row>
    <row r="579" spans="1:3" x14ac:dyDescent="0.25">
      <c r="A579" s="5">
        <v>42410</v>
      </c>
      <c r="B579">
        <v>103.82273563721996</v>
      </c>
      <c r="C579" s="59">
        <v>-2.9333470704010267</v>
      </c>
    </row>
    <row r="580" spans="1:3" x14ac:dyDescent="0.25">
      <c r="A580" s="5">
        <v>42411</v>
      </c>
      <c r="B580">
        <v>111.80565195996491</v>
      </c>
      <c r="C580" s="59">
        <v>7.9829163227449413</v>
      </c>
    </row>
    <row r="581" spans="1:3" x14ac:dyDescent="0.25">
      <c r="A581" s="5">
        <v>42412</v>
      </c>
      <c r="B581">
        <v>108.37375704516869</v>
      </c>
      <c r="C581" s="59">
        <v>-3.4318949147962172</v>
      </c>
    </row>
    <row r="582" spans="1:3" x14ac:dyDescent="0.25">
      <c r="A582" s="5">
        <v>42413</v>
      </c>
      <c r="B582">
        <v>114.39669658490551</v>
      </c>
      <c r="C582" s="59">
        <v>6.0229395397368251</v>
      </c>
    </row>
    <row r="583" spans="1:3" x14ac:dyDescent="0.25">
      <c r="A583" s="5">
        <v>42414</v>
      </c>
      <c r="B583">
        <v>110.37083904407993</v>
      </c>
      <c r="C583" s="59">
        <v>-4.0258575408255837</v>
      </c>
    </row>
    <row r="584" spans="1:3" x14ac:dyDescent="0.25">
      <c r="A584" s="5">
        <v>42415</v>
      </c>
      <c r="B584">
        <v>111.83207999295428</v>
      </c>
      <c r="C584" s="59">
        <v>1.4612409488743481</v>
      </c>
    </row>
    <row r="585" spans="1:3" x14ac:dyDescent="0.25">
      <c r="A585" s="5">
        <v>42416</v>
      </c>
      <c r="B585">
        <v>110.92243710087922</v>
      </c>
      <c r="C585" s="59">
        <v>-0.90964289207505544</v>
      </c>
    </row>
    <row r="586" spans="1:3" x14ac:dyDescent="0.25">
      <c r="A586" s="5">
        <v>42417</v>
      </c>
      <c r="B586">
        <v>114.34286991290955</v>
      </c>
      <c r="C586" s="59">
        <v>3.4204328120303273</v>
      </c>
    </row>
    <row r="587" spans="1:3" x14ac:dyDescent="0.25">
      <c r="A587" s="5">
        <v>42418</v>
      </c>
      <c r="B587">
        <v>114.38390423252484</v>
      </c>
      <c r="C587" s="59">
        <v>4.1034319615292247E-2</v>
      </c>
    </row>
    <row r="588" spans="1:3" x14ac:dyDescent="0.25">
      <c r="A588" s="5">
        <v>42419</v>
      </c>
      <c r="B588">
        <v>111.88884845432241</v>
      </c>
      <c r="C588" s="59">
        <v>-2.4950557782024276</v>
      </c>
    </row>
    <row r="589" spans="1:3" x14ac:dyDescent="0.25">
      <c r="A589" s="5">
        <v>42420</v>
      </c>
      <c r="B589">
        <v>111.29865293477475</v>
      </c>
      <c r="C589" s="59">
        <v>-0.59019551954766314</v>
      </c>
    </row>
    <row r="590" spans="1:3" x14ac:dyDescent="0.25">
      <c r="A590" s="5">
        <v>42421</v>
      </c>
      <c r="B590">
        <v>112.40302575086295</v>
      </c>
      <c r="C590" s="59">
        <v>1.1043728160882011</v>
      </c>
    </row>
    <row r="591" spans="1:3" x14ac:dyDescent="0.25">
      <c r="A591" s="5">
        <v>42422</v>
      </c>
      <c r="B591">
        <v>112.79765996939786</v>
      </c>
      <c r="C591" s="59">
        <v>0.39463421853490388</v>
      </c>
    </row>
    <row r="592" spans="1:3" x14ac:dyDescent="0.25">
      <c r="A592" s="5">
        <v>42423</v>
      </c>
      <c r="B592">
        <v>113.01263158662455</v>
      </c>
      <c r="C592" s="59">
        <v>0.21497161722669489</v>
      </c>
    </row>
    <row r="593" spans="1:3" x14ac:dyDescent="0.25">
      <c r="A593" s="5">
        <v>42424</v>
      </c>
      <c r="B593">
        <v>115.44758312718325</v>
      </c>
      <c r="C593" s="59">
        <v>2.4349515405586999</v>
      </c>
    </row>
    <row r="594" spans="1:3" x14ac:dyDescent="0.25">
      <c r="A594" s="5">
        <v>42425</v>
      </c>
      <c r="B594">
        <v>113.53223383962938</v>
      </c>
      <c r="C594" s="59">
        <v>-1.915349287553866</v>
      </c>
    </row>
    <row r="595" spans="1:3" x14ac:dyDescent="0.25">
      <c r="A595" s="5">
        <v>42426</v>
      </c>
      <c r="B595">
        <v>112.94213863680771</v>
      </c>
      <c r="C595" s="59">
        <v>-0.59009520282167216</v>
      </c>
    </row>
    <row r="596" spans="1:3" x14ac:dyDescent="0.25">
      <c r="A596" s="5">
        <v>42427</v>
      </c>
      <c r="B596">
        <v>116.23451374008012</v>
      </c>
      <c r="C596" s="59">
        <v>3.2923751032724056</v>
      </c>
    </row>
    <row r="597" spans="1:3" x14ac:dyDescent="0.25">
      <c r="A597" s="5">
        <v>42428</v>
      </c>
      <c r="B597">
        <v>117.38580600363647</v>
      </c>
      <c r="C597" s="59">
        <v>1.1512922635563569</v>
      </c>
    </row>
    <row r="598" spans="1:3" x14ac:dyDescent="0.25">
      <c r="A598" s="5">
        <v>42429</v>
      </c>
      <c r="B598">
        <v>118.70993711668891</v>
      </c>
      <c r="C598" s="59">
        <v>1.3241311130524309</v>
      </c>
    </row>
    <row r="599" spans="1:3" x14ac:dyDescent="0.25">
      <c r="A599" s="5">
        <v>42430</v>
      </c>
      <c r="B599">
        <v>119.51914070955907</v>
      </c>
      <c r="C599" s="59">
        <v>0.80920359287016197</v>
      </c>
    </row>
    <row r="600" spans="1:3" x14ac:dyDescent="0.25">
      <c r="A600" s="5">
        <v>42431</v>
      </c>
      <c r="B600">
        <v>114.48378772785125</v>
      </c>
      <c r="C600" s="59">
        <v>-5.0353529817078169</v>
      </c>
    </row>
    <row r="601" spans="1:3" x14ac:dyDescent="0.25">
      <c r="A601" s="5">
        <v>42432</v>
      </c>
      <c r="B601">
        <v>114.11906131505972</v>
      </c>
      <c r="C601" s="59">
        <v>-0.3647264127915264</v>
      </c>
    </row>
    <row r="602" spans="1:3" x14ac:dyDescent="0.25">
      <c r="A602" s="5">
        <v>42433</v>
      </c>
      <c r="B602">
        <v>116.68927462228872</v>
      </c>
      <c r="C602" s="59">
        <v>2.5702133072289968</v>
      </c>
    </row>
    <row r="603" spans="1:3" x14ac:dyDescent="0.25">
      <c r="A603" s="5">
        <v>42434</v>
      </c>
      <c r="B603">
        <v>119.26530723467678</v>
      </c>
      <c r="C603" s="59">
        <v>2.5760326123880617</v>
      </c>
    </row>
    <row r="604" spans="1:3" x14ac:dyDescent="0.25">
      <c r="A604" s="5">
        <v>42435</v>
      </c>
      <c r="B604">
        <v>116.09094323584846</v>
      </c>
      <c r="C604" s="59">
        <v>-3.1743639988283263</v>
      </c>
    </row>
    <row r="605" spans="1:3" x14ac:dyDescent="0.25">
      <c r="A605" s="5">
        <v>42436</v>
      </c>
      <c r="B605">
        <v>122.37905895353212</v>
      </c>
      <c r="C605" s="59">
        <v>6.2881157176836666</v>
      </c>
    </row>
    <row r="606" spans="1:3" x14ac:dyDescent="0.25">
      <c r="A606" s="5">
        <v>42437</v>
      </c>
      <c r="B606">
        <v>122.16163648898218</v>
      </c>
      <c r="C606" s="59">
        <v>-0.21742246454994074</v>
      </c>
    </row>
    <row r="607" spans="1:3" x14ac:dyDescent="0.25">
      <c r="A607" s="5">
        <v>42438</v>
      </c>
      <c r="B607">
        <v>117.41341152359506</v>
      </c>
      <c r="C607" s="59">
        <v>-4.7482249653871236</v>
      </c>
    </row>
    <row r="608" spans="1:3" x14ac:dyDescent="0.25">
      <c r="A608" s="5">
        <v>42439</v>
      </c>
      <c r="B608">
        <v>124.86547523939171</v>
      </c>
      <c r="C608" s="59">
        <v>7.4520637157966547</v>
      </c>
    </row>
    <row r="609" spans="1:3" x14ac:dyDescent="0.25">
      <c r="A609" s="5">
        <v>42440</v>
      </c>
      <c r="B609">
        <v>123.33902191117494</v>
      </c>
      <c r="C609" s="59">
        <v>-1.5264533282167747</v>
      </c>
    </row>
    <row r="610" spans="1:3" x14ac:dyDescent="0.25">
      <c r="A610" s="5">
        <v>42441</v>
      </c>
      <c r="B610">
        <v>124.45266176233466</v>
      </c>
      <c r="C610" s="59">
        <v>1.1136398511597179</v>
      </c>
    </row>
    <row r="611" spans="1:3" x14ac:dyDescent="0.25">
      <c r="A611" s="5">
        <v>42442</v>
      </c>
      <c r="B611">
        <v>118.89120630236364</v>
      </c>
      <c r="C611" s="59">
        <v>-5.5614554599710146</v>
      </c>
    </row>
    <row r="612" spans="1:3" x14ac:dyDescent="0.25">
      <c r="A612" s="5">
        <v>42443</v>
      </c>
      <c r="B612">
        <v>122.0014639298784</v>
      </c>
      <c r="C612" s="59">
        <v>3.1102576275147555</v>
      </c>
    </row>
    <row r="613" spans="1:3" x14ac:dyDescent="0.25">
      <c r="A613" s="5">
        <v>42444</v>
      </c>
      <c r="B613">
        <v>123.31929770195283</v>
      </c>
      <c r="C613" s="59">
        <v>1.3178337720744366</v>
      </c>
    </row>
    <row r="614" spans="1:3" x14ac:dyDescent="0.25">
      <c r="A614" s="5">
        <v>42445</v>
      </c>
      <c r="B614">
        <v>130.3401193190472</v>
      </c>
      <c r="C614" s="59">
        <v>7.02082161709437</v>
      </c>
    </row>
    <row r="615" spans="1:3" x14ac:dyDescent="0.25">
      <c r="A615" s="5">
        <v>42446</v>
      </c>
      <c r="B615">
        <v>130.73490404857708</v>
      </c>
      <c r="C615" s="59">
        <v>0.39478472952987431</v>
      </c>
    </row>
    <row r="616" spans="1:3" x14ac:dyDescent="0.25">
      <c r="A616" s="5">
        <v>42447</v>
      </c>
      <c r="B616">
        <v>132.89810212300225</v>
      </c>
      <c r="C616" s="59">
        <v>2.1631980744251678</v>
      </c>
    </row>
    <row r="617" spans="1:3" x14ac:dyDescent="0.25">
      <c r="A617" s="5">
        <v>42448</v>
      </c>
      <c r="B617">
        <v>134.15580077212326</v>
      </c>
      <c r="C617" s="59">
        <v>1.2576986491210107</v>
      </c>
    </row>
    <row r="618" spans="1:3" x14ac:dyDescent="0.25">
      <c r="A618" s="5">
        <v>42449</v>
      </c>
      <c r="B618">
        <v>128.3260856803422</v>
      </c>
      <c r="C618" s="59">
        <v>-5.8297150917810541</v>
      </c>
    </row>
    <row r="619" spans="1:3" x14ac:dyDescent="0.25">
      <c r="A619" s="5">
        <v>42450</v>
      </c>
      <c r="B619">
        <v>125.52604641462685</v>
      </c>
      <c r="C619" s="59">
        <v>-2.8000392657153554</v>
      </c>
    </row>
    <row r="620" spans="1:3" x14ac:dyDescent="0.25">
      <c r="A620" s="5">
        <v>42451</v>
      </c>
      <c r="B620">
        <v>129.71270240844746</v>
      </c>
      <c r="C620" s="59">
        <v>4.186655993820608</v>
      </c>
    </row>
    <row r="621" spans="1:3" x14ac:dyDescent="0.25">
      <c r="A621" s="5">
        <v>42452</v>
      </c>
      <c r="B621">
        <v>128.27083695121169</v>
      </c>
      <c r="C621" s="59">
        <v>-1.4418654572357639</v>
      </c>
    </row>
    <row r="622" spans="1:3" x14ac:dyDescent="0.25">
      <c r="A622" s="5">
        <v>42453</v>
      </c>
      <c r="B622">
        <v>150.23567445987604</v>
      </c>
      <c r="C622" s="59">
        <v>21.964837508664345</v>
      </c>
    </row>
    <row r="623" spans="1:3" x14ac:dyDescent="0.25">
      <c r="A623" s="5">
        <v>42454</v>
      </c>
      <c r="B623">
        <v>145.44911643531105</v>
      </c>
      <c r="C623" s="59">
        <v>-4.7865580245649824</v>
      </c>
    </row>
    <row r="624" spans="1:3" x14ac:dyDescent="0.25">
      <c r="A624" s="5">
        <v>42455</v>
      </c>
      <c r="B624">
        <v>146.92822374376212</v>
      </c>
      <c r="C624" s="59">
        <v>1.4791073084510629</v>
      </c>
    </row>
    <row r="625" spans="1:3" x14ac:dyDescent="0.25">
      <c r="A625" s="5">
        <v>42456</v>
      </c>
      <c r="B625">
        <v>143.0990284649846</v>
      </c>
      <c r="C625" s="59">
        <v>-3.8291952787775188</v>
      </c>
    </row>
    <row r="626" spans="1:3" x14ac:dyDescent="0.25">
      <c r="A626" s="5">
        <v>42457</v>
      </c>
      <c r="B626">
        <v>144.67344191141473</v>
      </c>
      <c r="C626" s="59">
        <v>1.5744134464301283</v>
      </c>
    </row>
    <row r="627" spans="1:3" x14ac:dyDescent="0.25">
      <c r="A627" s="5">
        <v>42458</v>
      </c>
      <c r="B627">
        <v>148.53361179950622</v>
      </c>
      <c r="C627" s="59">
        <v>3.860169888091491</v>
      </c>
    </row>
    <row r="628" spans="1:3" x14ac:dyDescent="0.25">
      <c r="A628" s="5">
        <v>42459</v>
      </c>
      <c r="B628">
        <v>192.0988785341687</v>
      </c>
      <c r="C628" s="59">
        <v>43.565266734662487</v>
      </c>
    </row>
    <row r="629" spans="1:3" x14ac:dyDescent="0.25">
      <c r="A629" s="5">
        <v>42460</v>
      </c>
      <c r="B629">
        <v>223.25865248509604</v>
      </c>
      <c r="C629" s="59">
        <v>31.159773950927331</v>
      </c>
    </row>
    <row r="630" spans="1:3" x14ac:dyDescent="0.25">
      <c r="A630" s="5">
        <v>42461</v>
      </c>
      <c r="B630">
        <v>211.01465191179099</v>
      </c>
      <c r="C630" s="59">
        <v>-12.244000573305044</v>
      </c>
    </row>
    <row r="631" spans="1:3" x14ac:dyDescent="0.25">
      <c r="A631" s="5">
        <v>42462</v>
      </c>
      <c r="B631">
        <v>204.4672168941878</v>
      </c>
      <c r="C631" s="59">
        <v>-6.5474350176031919</v>
      </c>
    </row>
    <row r="632" spans="1:3" x14ac:dyDescent="0.25">
      <c r="A632" s="5">
        <v>42463</v>
      </c>
      <c r="B632">
        <v>416.03072096726402</v>
      </c>
      <c r="C632" s="59">
        <v>211.56350407307622</v>
      </c>
    </row>
    <row r="633" spans="1:3" x14ac:dyDescent="0.25">
      <c r="A633" s="5">
        <v>42464</v>
      </c>
      <c r="B633">
        <v>161.76885002183747</v>
      </c>
      <c r="C633" s="59">
        <v>-254.26187094542655</v>
      </c>
    </row>
    <row r="634" spans="1:3" x14ac:dyDescent="0.25">
      <c r="A634" s="5">
        <v>42465</v>
      </c>
      <c r="B634">
        <v>128.07510808285261</v>
      </c>
      <c r="C634" s="59">
        <v>-33.693741938984857</v>
      </c>
    </row>
    <row r="635" spans="1:3" x14ac:dyDescent="0.25">
      <c r="A635" s="5">
        <v>42466</v>
      </c>
      <c r="B635">
        <v>185.69273415033788</v>
      </c>
      <c r="C635" s="59">
        <v>57.617626067485276</v>
      </c>
    </row>
    <row r="636" spans="1:3" x14ac:dyDescent="0.25">
      <c r="A636" s="5">
        <v>42467</v>
      </c>
      <c r="B636">
        <v>203.60105986064372</v>
      </c>
      <c r="C636" s="59">
        <v>17.908325710305832</v>
      </c>
    </row>
    <row r="637" spans="1:3" x14ac:dyDescent="0.25">
      <c r="A637" s="1">
        <v>42710</v>
      </c>
      <c r="B637">
        <v>3.4516555022793458</v>
      </c>
      <c r="C637" s="59">
        <v>3.4516555022793458</v>
      </c>
    </row>
    <row r="638" spans="1:3" x14ac:dyDescent="0.25">
      <c r="A638" s="1">
        <v>42711</v>
      </c>
      <c r="B638">
        <v>35.373237337992514</v>
      </c>
      <c r="C638" s="59">
        <v>31.92158183571317</v>
      </c>
    </row>
    <row r="639" spans="1:3" x14ac:dyDescent="0.25">
      <c r="A639" s="1">
        <v>42712</v>
      </c>
      <c r="B639">
        <v>40.909949973280739</v>
      </c>
      <c r="C639" s="59">
        <v>5.5367126352882252</v>
      </c>
    </row>
    <row r="640" spans="1:3" x14ac:dyDescent="0.25">
      <c r="A640" s="1">
        <v>42713</v>
      </c>
      <c r="B640">
        <v>42.709195341400815</v>
      </c>
      <c r="C640" s="59">
        <v>1.7992453681200757</v>
      </c>
    </row>
    <row r="641" spans="1:3" x14ac:dyDescent="0.25">
      <c r="A641" s="1">
        <v>42714</v>
      </c>
      <c r="B641">
        <v>49.391368106388434</v>
      </c>
      <c r="C641" s="59">
        <v>6.6821727649876195</v>
      </c>
    </row>
    <row r="642" spans="1:3" x14ac:dyDescent="0.25">
      <c r="A642" s="1">
        <v>42715</v>
      </c>
      <c r="B642">
        <v>53.305307269644963</v>
      </c>
      <c r="C642" s="59">
        <v>3.9139391632565292</v>
      </c>
    </row>
    <row r="643" spans="1:3" x14ac:dyDescent="0.25">
      <c r="A643" s="1">
        <v>42716</v>
      </c>
      <c r="B643">
        <v>65.029689232014249</v>
      </c>
      <c r="C643" s="59">
        <v>11.724381962369286</v>
      </c>
    </row>
    <row r="644" spans="1:3" x14ac:dyDescent="0.25">
      <c r="A644" s="1">
        <v>42717</v>
      </c>
      <c r="B644">
        <v>64.910859278048889</v>
      </c>
      <c r="C644" s="59">
        <v>-0.11882995396535989</v>
      </c>
    </row>
    <row r="645" spans="1:3" x14ac:dyDescent="0.25">
      <c r="A645" s="1">
        <v>42718</v>
      </c>
      <c r="B645">
        <v>77.298154922494746</v>
      </c>
      <c r="C645" s="59">
        <v>12.387295644445857</v>
      </c>
    </row>
    <row r="646" spans="1:3" x14ac:dyDescent="0.25">
      <c r="A646" s="1">
        <v>42719</v>
      </c>
      <c r="B646">
        <v>72.860232788705645</v>
      </c>
      <c r="C646" s="59">
        <v>-4.4379221337891011</v>
      </c>
    </row>
    <row r="647" spans="1:3" x14ac:dyDescent="0.25">
      <c r="A647" s="1">
        <v>42720</v>
      </c>
      <c r="B647">
        <v>67.208624221919152</v>
      </c>
      <c r="C647" s="59">
        <v>-5.6516085667864928</v>
      </c>
    </row>
    <row r="648" spans="1:3" x14ac:dyDescent="0.25">
      <c r="A648" s="1">
        <v>42721</v>
      </c>
      <c r="B648">
        <v>72.65311838859725</v>
      </c>
      <c r="C648" s="59">
        <v>5.4444941666780977</v>
      </c>
    </row>
    <row r="649" spans="1:3" x14ac:dyDescent="0.25">
      <c r="A649" s="1">
        <v>42722</v>
      </c>
      <c r="B649">
        <v>83.020769515108043</v>
      </c>
      <c r="C649" s="59">
        <v>10.367651126510793</v>
      </c>
    </row>
    <row r="650" spans="1:3" x14ac:dyDescent="0.25">
      <c r="A650" s="1">
        <v>42723</v>
      </c>
      <c r="B650">
        <v>88.834317882321443</v>
      </c>
      <c r="C650" s="59">
        <v>5.8135483672134001</v>
      </c>
    </row>
    <row r="651" spans="1:3" x14ac:dyDescent="0.25">
      <c r="A651" s="1">
        <v>42724</v>
      </c>
      <c r="B651">
        <v>79.541666369940657</v>
      </c>
      <c r="C651" s="59">
        <v>-9.292651512380786</v>
      </c>
    </row>
    <row r="652" spans="1:3" x14ac:dyDescent="0.25">
      <c r="A652" s="1">
        <v>42725</v>
      </c>
      <c r="B652">
        <v>85.113691017276196</v>
      </c>
      <c r="C652" s="59">
        <v>5.5720246473355388</v>
      </c>
    </row>
    <row r="653" spans="1:3" x14ac:dyDescent="0.25">
      <c r="A653" s="1">
        <v>42726</v>
      </c>
      <c r="B653">
        <v>89.64219376700116</v>
      </c>
      <c r="C653" s="59">
        <v>4.5285027497249644</v>
      </c>
    </row>
    <row r="654" spans="1:3" x14ac:dyDescent="0.25">
      <c r="A654" s="1">
        <v>42727</v>
      </c>
      <c r="B654">
        <v>84.783351562747583</v>
      </c>
      <c r="C654" s="59">
        <v>-4.8588422042535768</v>
      </c>
    </row>
    <row r="655" spans="1:3" x14ac:dyDescent="0.25">
      <c r="A655" s="1">
        <v>42728</v>
      </c>
      <c r="B655">
        <v>93.338340048477221</v>
      </c>
      <c r="C655" s="59">
        <v>8.5549884857296377</v>
      </c>
    </row>
    <row r="656" spans="1:3" x14ac:dyDescent="0.25">
      <c r="A656" s="1">
        <v>42729</v>
      </c>
      <c r="B656">
        <v>85.871590472058131</v>
      </c>
      <c r="C656" s="59">
        <v>-7.4667495764190903</v>
      </c>
    </row>
    <row r="657" spans="1:3" x14ac:dyDescent="0.25">
      <c r="A657" s="1">
        <v>42730</v>
      </c>
      <c r="B657">
        <v>89.471134680817002</v>
      </c>
      <c r="C657" s="59">
        <v>3.5995442087588714</v>
      </c>
    </row>
    <row r="658" spans="1:3" x14ac:dyDescent="0.25">
      <c r="A658" s="1">
        <v>42731</v>
      </c>
      <c r="B658">
        <v>91.919811789065804</v>
      </c>
      <c r="C658" s="59">
        <v>2.4486771082488019</v>
      </c>
    </row>
    <row r="659" spans="1:3" x14ac:dyDescent="0.25">
      <c r="A659" s="1">
        <v>42732</v>
      </c>
      <c r="B659">
        <v>93.338145800044998</v>
      </c>
      <c r="C659" s="59">
        <v>1.4183340109791942</v>
      </c>
    </row>
    <row r="660" spans="1:3" x14ac:dyDescent="0.25">
      <c r="A660" s="1">
        <v>42733</v>
      </c>
      <c r="B660">
        <v>101.96144400516336</v>
      </c>
      <c r="C660" s="59">
        <v>8.6232982051183598</v>
      </c>
    </row>
    <row r="661" spans="1:3" x14ac:dyDescent="0.25">
      <c r="A661" s="1">
        <v>42734</v>
      </c>
      <c r="B661">
        <v>124.32147927188636</v>
      </c>
      <c r="C661" s="59">
        <v>22.360035266723003</v>
      </c>
    </row>
    <row r="662" spans="1:3" x14ac:dyDescent="0.25">
      <c r="A662" s="1">
        <v>42735</v>
      </c>
      <c r="B662">
        <v>305.0447983463925</v>
      </c>
      <c r="C662" s="59">
        <v>180.72331907450615</v>
      </c>
    </row>
    <row r="663" spans="1:3" x14ac:dyDescent="0.25">
      <c r="A663" s="1">
        <v>42736</v>
      </c>
      <c r="B663">
        <v>1631.4776211585793</v>
      </c>
      <c r="C663" s="59">
        <v>1326.4328228121867</v>
      </c>
    </row>
    <row r="664" spans="1:3" x14ac:dyDescent="0.25">
      <c r="A664" s="1">
        <v>42737</v>
      </c>
      <c r="B664">
        <v>115.66985599964094</v>
      </c>
      <c r="C664" s="59">
        <v>-1515.8077651589383</v>
      </c>
    </row>
    <row r="665" spans="1:3" x14ac:dyDescent="0.25">
      <c r="A665" s="1">
        <v>42738</v>
      </c>
      <c r="B665">
        <v>52.571105970485903</v>
      </c>
      <c r="C665" s="59">
        <v>-63.098750029155042</v>
      </c>
    </row>
    <row r="666" spans="1:3" x14ac:dyDescent="0.25">
      <c r="A666" s="1">
        <v>42739</v>
      </c>
      <c r="B666">
        <v>37.557077918281919</v>
      </c>
      <c r="C666" s="59">
        <v>-15.014028052203983</v>
      </c>
    </row>
    <row r="667" spans="1:3" x14ac:dyDescent="0.25">
      <c r="A667" s="1">
        <v>42740</v>
      </c>
      <c r="B667">
        <v>65.092684564088898</v>
      </c>
      <c r="C667" s="59">
        <v>27.535606645806979</v>
      </c>
    </row>
    <row r="668" spans="1:3" x14ac:dyDescent="0.25">
      <c r="A668" s="1">
        <v>42741</v>
      </c>
      <c r="B668">
        <v>85.382877804891308</v>
      </c>
      <c r="C668" s="59">
        <v>20.290193240802409</v>
      </c>
    </row>
    <row r="669" spans="1:3" x14ac:dyDescent="0.25">
      <c r="A669" s="1">
        <v>42742</v>
      </c>
      <c r="B669">
        <v>93.867410891527712</v>
      </c>
      <c r="C669" s="59">
        <v>8.4845330866364037</v>
      </c>
    </row>
    <row r="670" spans="1:3" x14ac:dyDescent="0.25">
      <c r="A670" s="1">
        <v>42743</v>
      </c>
      <c r="B670">
        <v>99.878950860232592</v>
      </c>
      <c r="C670" s="59">
        <v>6.0115399687048807</v>
      </c>
    </row>
    <row r="671" spans="1:3" x14ac:dyDescent="0.25">
      <c r="A671" s="1">
        <v>42744</v>
      </c>
      <c r="B671">
        <v>103.04018373509835</v>
      </c>
      <c r="C671" s="59">
        <v>3.1612328748657603</v>
      </c>
    </row>
    <row r="672" spans="1:3" x14ac:dyDescent="0.25">
      <c r="A672" s="1">
        <v>42745</v>
      </c>
      <c r="B672">
        <v>109.53089484577784</v>
      </c>
      <c r="C672" s="59">
        <v>6.4907111106794844</v>
      </c>
    </row>
    <row r="673" spans="1:3" x14ac:dyDescent="0.25">
      <c r="A673" s="1">
        <v>42746</v>
      </c>
      <c r="B673">
        <v>117.40347362457918</v>
      </c>
      <c r="C673" s="59">
        <v>7.8725787788013406</v>
      </c>
    </row>
    <row r="674" spans="1:3" x14ac:dyDescent="0.25">
      <c r="A674" s="1">
        <v>42747</v>
      </c>
      <c r="B674">
        <v>110.1827266393214</v>
      </c>
      <c r="C674" s="59">
        <v>-7.2207469852577759</v>
      </c>
    </row>
    <row r="675" spans="1:3" x14ac:dyDescent="0.25">
      <c r="A675" s="1">
        <v>42748</v>
      </c>
      <c r="B675">
        <v>105.52038252694935</v>
      </c>
      <c r="C675" s="59">
        <v>-4.6623441123720539</v>
      </c>
    </row>
    <row r="676" spans="1:3" x14ac:dyDescent="0.25">
      <c r="A676" s="1">
        <v>42749</v>
      </c>
      <c r="B676">
        <v>89.830840448654001</v>
      </c>
      <c r="C676" s="59">
        <v>-15.689542078295347</v>
      </c>
    </row>
    <row r="677" spans="1:3" x14ac:dyDescent="0.25">
      <c r="A677" s="1">
        <v>42750</v>
      </c>
      <c r="B677">
        <v>93.68168491545282</v>
      </c>
      <c r="C677" s="59">
        <v>3.8508444667988186</v>
      </c>
    </row>
    <row r="678" spans="1:3" x14ac:dyDescent="0.25">
      <c r="A678" s="1">
        <v>42751</v>
      </c>
      <c r="B678">
        <v>95.275074564687884</v>
      </c>
      <c r="C678" s="59">
        <v>1.5933896492350641</v>
      </c>
    </row>
    <row r="679" spans="1:3" x14ac:dyDescent="0.25">
      <c r="A679" s="1">
        <v>42752</v>
      </c>
      <c r="B679">
        <v>95.770810962581407</v>
      </c>
      <c r="C679" s="59">
        <v>0.49573639789352342</v>
      </c>
    </row>
    <row r="680" spans="1:3" x14ac:dyDescent="0.25">
      <c r="A680" s="1">
        <v>42753</v>
      </c>
      <c r="B680">
        <v>100.39881329327365</v>
      </c>
      <c r="C680" s="59">
        <v>4.6280023306922402</v>
      </c>
    </row>
    <row r="681" spans="1:3" x14ac:dyDescent="0.25">
      <c r="A681" s="1">
        <v>42754</v>
      </c>
      <c r="B681">
        <v>103.76360637520629</v>
      </c>
      <c r="C681" s="59">
        <v>3.3647930819326461</v>
      </c>
    </row>
    <row r="682" spans="1:3" x14ac:dyDescent="0.25">
      <c r="A682" s="1">
        <v>42755</v>
      </c>
      <c r="B682">
        <v>105.88117411644178</v>
      </c>
      <c r="C682" s="59">
        <v>2.1175677412354901</v>
      </c>
    </row>
    <row r="683" spans="1:3" x14ac:dyDescent="0.25">
      <c r="A683" s="1">
        <v>42756</v>
      </c>
      <c r="B683">
        <v>101.99503587936934</v>
      </c>
      <c r="C683" s="59">
        <v>-3.8861382370724442</v>
      </c>
    </row>
    <row r="684" spans="1:3" x14ac:dyDescent="0.25">
      <c r="A684" s="1">
        <v>42757</v>
      </c>
      <c r="B684">
        <v>105.03825551157469</v>
      </c>
      <c r="C684" s="59">
        <v>3.04321963220535</v>
      </c>
    </row>
    <row r="685" spans="1:3" x14ac:dyDescent="0.25">
      <c r="A685" s="1">
        <v>42758</v>
      </c>
      <c r="B685">
        <v>105.0244223829944</v>
      </c>
      <c r="C685" s="59">
        <v>-1.3833128580287735E-2</v>
      </c>
    </row>
    <row r="686" spans="1:3" x14ac:dyDescent="0.25">
      <c r="A686" s="1">
        <v>42759</v>
      </c>
      <c r="B686">
        <v>107.12539023381804</v>
      </c>
      <c r="C686" s="59">
        <v>2.1009678508236362</v>
      </c>
    </row>
    <row r="687" spans="1:3" x14ac:dyDescent="0.25">
      <c r="A687" s="1">
        <v>42760</v>
      </c>
      <c r="B687">
        <v>108.94624436803807</v>
      </c>
      <c r="C687" s="59">
        <v>1.8208541342200277</v>
      </c>
    </row>
    <row r="688" spans="1:3" x14ac:dyDescent="0.25">
      <c r="A688" s="1">
        <v>42761</v>
      </c>
      <c r="B688">
        <v>110.83201402662451</v>
      </c>
      <c r="C688" s="59">
        <v>1.8857696585864403</v>
      </c>
    </row>
    <row r="689" spans="1:3" x14ac:dyDescent="0.25">
      <c r="A689" s="1">
        <v>42762</v>
      </c>
      <c r="B689">
        <v>122.7206203445663</v>
      </c>
      <c r="C689" s="59">
        <v>11.888606317941793</v>
      </c>
    </row>
    <row r="690" spans="1:3" x14ac:dyDescent="0.25">
      <c r="A690" s="1">
        <v>42763</v>
      </c>
      <c r="B690">
        <v>114.24887900325025</v>
      </c>
      <c r="C690" s="59">
        <v>-8.4717413413160472</v>
      </c>
    </row>
    <row r="691" spans="1:3" x14ac:dyDescent="0.25">
      <c r="A691" s="1">
        <v>42764</v>
      </c>
      <c r="B691">
        <v>106.01852227467769</v>
      </c>
      <c r="C691" s="59">
        <v>-8.2303567285725592</v>
      </c>
    </row>
    <row r="692" spans="1:3" x14ac:dyDescent="0.25">
      <c r="A692" s="1">
        <v>42765</v>
      </c>
      <c r="B692">
        <v>108.35186067727483</v>
      </c>
      <c r="C692" s="59">
        <v>2.3333384025971355</v>
      </c>
    </row>
    <row r="693" spans="1:3" x14ac:dyDescent="0.25">
      <c r="A693" s="1">
        <v>42766</v>
      </c>
      <c r="B693">
        <v>108.79894015717609</v>
      </c>
      <c r="C693" s="59">
        <v>0.44707947990126229</v>
      </c>
    </row>
    <row r="694" spans="1:3" x14ac:dyDescent="0.25">
      <c r="A694" s="1">
        <v>42767</v>
      </c>
      <c r="B694">
        <v>108.36194699174294</v>
      </c>
      <c r="C694" s="59">
        <v>-0.43699316543315092</v>
      </c>
    </row>
    <row r="695" spans="1:3" x14ac:dyDescent="0.25">
      <c r="A695" s="1">
        <v>42768</v>
      </c>
      <c r="B695">
        <v>108.43034946980558</v>
      </c>
      <c r="C695" s="59">
        <v>6.8402478062637329E-2</v>
      </c>
    </row>
    <row r="696" spans="1:3" x14ac:dyDescent="0.25">
      <c r="A696" s="1">
        <v>42769</v>
      </c>
      <c r="B696">
        <v>111.87313676356924</v>
      </c>
      <c r="C696" s="59">
        <v>3.4427872937636579</v>
      </c>
    </row>
    <row r="697" spans="1:3" x14ac:dyDescent="0.25">
      <c r="A697" s="1">
        <v>42770</v>
      </c>
      <c r="B697">
        <v>110.58741796801726</v>
      </c>
      <c r="C697" s="59">
        <v>-1.285718795551972</v>
      </c>
    </row>
    <row r="698" spans="1:3" x14ac:dyDescent="0.25">
      <c r="A698" s="1">
        <v>42771</v>
      </c>
      <c r="B698">
        <v>111.85584837865505</v>
      </c>
      <c r="C698" s="59">
        <v>1.2684304106377908</v>
      </c>
    </row>
    <row r="699" spans="1:3" x14ac:dyDescent="0.25">
      <c r="A699" s="1">
        <v>42772</v>
      </c>
      <c r="B699">
        <v>112.84189814909591</v>
      </c>
      <c r="C699" s="59">
        <v>0.98604977044085729</v>
      </c>
    </row>
    <row r="700" spans="1:3" x14ac:dyDescent="0.25">
      <c r="A700" s="1">
        <v>42773</v>
      </c>
      <c r="B700">
        <v>110.27791074980223</v>
      </c>
      <c r="C700" s="59">
        <v>-2.5639873992936799</v>
      </c>
    </row>
    <row r="701" spans="1:3" x14ac:dyDescent="0.25">
      <c r="A701" s="1">
        <v>42774</v>
      </c>
      <c r="B701">
        <v>110.22244751737556</v>
      </c>
      <c r="C701" s="59">
        <v>-5.5463232426674836E-2</v>
      </c>
    </row>
    <row r="702" spans="1:3" x14ac:dyDescent="0.25">
      <c r="A702" s="1">
        <v>42775</v>
      </c>
      <c r="B702">
        <v>109.97256302038679</v>
      </c>
      <c r="C702" s="59">
        <v>-0.24988449698876991</v>
      </c>
    </row>
    <row r="703" spans="1:3" x14ac:dyDescent="0.25">
      <c r="A703" s="1">
        <v>42776</v>
      </c>
      <c r="B703">
        <v>110.91354164663879</v>
      </c>
      <c r="C703" s="59">
        <v>0.94097862625200435</v>
      </c>
    </row>
    <row r="704" spans="1:3" x14ac:dyDescent="0.25">
      <c r="A704" s="1">
        <v>42777</v>
      </c>
      <c r="B704">
        <v>114.62215901323189</v>
      </c>
      <c r="C704" s="59">
        <v>3.7086173665931028</v>
      </c>
    </row>
    <row r="705" spans="1:3" x14ac:dyDescent="0.25">
      <c r="A705" s="1">
        <v>42778</v>
      </c>
      <c r="B705">
        <v>113.96678301265098</v>
      </c>
      <c r="C705" s="59">
        <v>-0.65537600058091527</v>
      </c>
    </row>
    <row r="706" spans="1:3" x14ac:dyDescent="0.25">
      <c r="A706" s="1">
        <v>42779</v>
      </c>
      <c r="B706">
        <v>113.58590651736681</v>
      </c>
      <c r="C706" s="59">
        <v>-0.38087649528416989</v>
      </c>
    </row>
    <row r="707" spans="1:3" x14ac:dyDescent="0.25">
      <c r="A707" s="1">
        <v>42780</v>
      </c>
      <c r="B707">
        <v>114.6256725044544</v>
      </c>
      <c r="C707" s="59">
        <v>1.0397659870875913</v>
      </c>
    </row>
    <row r="708" spans="1:3" x14ac:dyDescent="0.25">
      <c r="A708" s="1">
        <v>42781</v>
      </c>
      <c r="B708">
        <v>117.18132205134792</v>
      </c>
      <c r="C708" s="59">
        <v>2.5556495468935196</v>
      </c>
    </row>
    <row r="709" spans="1:3" x14ac:dyDescent="0.25">
      <c r="A709" s="1">
        <v>42782</v>
      </c>
      <c r="B709">
        <v>115.80271273356118</v>
      </c>
      <c r="C709" s="59">
        <v>-1.37860931778674</v>
      </c>
    </row>
    <row r="710" spans="1:3" x14ac:dyDescent="0.25">
      <c r="A710" s="1">
        <v>42783</v>
      </c>
      <c r="B710">
        <v>117.40212173306747</v>
      </c>
      <c r="C710" s="59">
        <v>1.599408999506295</v>
      </c>
    </row>
    <row r="711" spans="1:3" x14ac:dyDescent="0.25">
      <c r="A711" s="1">
        <v>42784</v>
      </c>
      <c r="B711">
        <v>114.86462079031568</v>
      </c>
      <c r="C711" s="59">
        <v>-2.5375009427517909</v>
      </c>
    </row>
    <row r="712" spans="1:3" x14ac:dyDescent="0.25">
      <c r="A712" s="1">
        <v>42785</v>
      </c>
      <c r="B712">
        <v>116.22094793388969</v>
      </c>
      <c r="C712" s="59">
        <v>1.3563271435740063</v>
      </c>
    </row>
    <row r="713" spans="1:3" x14ac:dyDescent="0.25">
      <c r="A713" s="1">
        <v>42786</v>
      </c>
      <c r="B713">
        <v>118.06732108689143</v>
      </c>
      <c r="C713" s="59">
        <v>1.8463731530017355</v>
      </c>
    </row>
    <row r="714" spans="1:3" x14ac:dyDescent="0.25">
      <c r="A714" s="1">
        <v>42787</v>
      </c>
      <c r="B714">
        <v>120.41852121187777</v>
      </c>
      <c r="C714" s="59">
        <v>2.3512001249863488</v>
      </c>
    </row>
    <row r="715" spans="1:3" x14ac:dyDescent="0.25">
      <c r="A715" s="1">
        <v>42788</v>
      </c>
      <c r="B715">
        <v>119.03636935738484</v>
      </c>
      <c r="C715" s="59">
        <v>-1.3821518544929319</v>
      </c>
    </row>
    <row r="716" spans="1:3" x14ac:dyDescent="0.25">
      <c r="A716" s="1">
        <v>42789</v>
      </c>
      <c r="B716">
        <v>116.4511353926173</v>
      </c>
      <c r="C716" s="59">
        <v>-2.5852339647675393</v>
      </c>
    </row>
    <row r="717" spans="1:3" x14ac:dyDescent="0.25">
      <c r="A717" s="1">
        <v>42790</v>
      </c>
      <c r="B717">
        <v>116.80077134011071</v>
      </c>
      <c r="C717" s="59">
        <v>0.34963594749341098</v>
      </c>
    </row>
    <row r="718" spans="1:3" x14ac:dyDescent="0.25">
      <c r="A718" s="1">
        <v>42791</v>
      </c>
      <c r="B718">
        <v>118.72981567852497</v>
      </c>
      <c r="C718" s="59">
        <v>1.9290443384142577</v>
      </c>
    </row>
    <row r="719" spans="1:3" x14ac:dyDescent="0.25">
      <c r="A719" s="1">
        <v>42792</v>
      </c>
      <c r="B719">
        <v>117.63667250977953</v>
      </c>
      <c r="C719" s="59">
        <v>-1.093143168745442</v>
      </c>
    </row>
    <row r="720" spans="1:3" x14ac:dyDescent="0.25">
      <c r="A720" s="1">
        <v>42793</v>
      </c>
      <c r="B720">
        <v>117.52826810635187</v>
      </c>
      <c r="C720" s="59">
        <v>-0.10840440342765589</v>
      </c>
    </row>
    <row r="721" spans="1:3" x14ac:dyDescent="0.25">
      <c r="A721" s="1">
        <v>42794</v>
      </c>
      <c r="B721">
        <v>118.57427514006997</v>
      </c>
      <c r="C721" s="59">
        <v>1.046007033718098</v>
      </c>
    </row>
    <row r="722" spans="1:3" x14ac:dyDescent="0.25">
      <c r="A722" s="1">
        <v>42795</v>
      </c>
      <c r="B722">
        <v>114.98072368764359</v>
      </c>
      <c r="C722" s="59">
        <v>-3.5935514524263823</v>
      </c>
    </row>
    <row r="723" spans="1:3" x14ac:dyDescent="0.25">
      <c r="A723" s="1">
        <v>42796</v>
      </c>
      <c r="B723">
        <v>119.41951542704054</v>
      </c>
      <c r="C723" s="59">
        <v>4.4387917393969474</v>
      </c>
    </row>
    <row r="724" spans="1:3" x14ac:dyDescent="0.25">
      <c r="A724" s="1">
        <v>42797</v>
      </c>
      <c r="B724">
        <v>115.35389464618359</v>
      </c>
      <c r="C724" s="59">
        <v>-4.0656207808569462</v>
      </c>
    </row>
    <row r="725" spans="1:3" x14ac:dyDescent="0.25">
      <c r="A725" s="1">
        <v>42798</v>
      </c>
      <c r="B725">
        <v>116.24504973796076</v>
      </c>
      <c r="C725" s="59">
        <v>0.8911550917771649</v>
      </c>
    </row>
    <row r="726" spans="1:3" x14ac:dyDescent="0.25">
      <c r="A726" s="1">
        <v>42799</v>
      </c>
      <c r="B726">
        <v>119.06454240824628</v>
      </c>
      <c r="C726" s="59">
        <v>2.819492670285527</v>
      </c>
    </row>
    <row r="727" spans="1:3" x14ac:dyDescent="0.25">
      <c r="A727" s="1">
        <v>42800</v>
      </c>
      <c r="B727">
        <v>117.45708622202015</v>
      </c>
      <c r="C727" s="59">
        <v>-1.6074561862261305</v>
      </c>
    </row>
    <row r="728" spans="1:3" x14ac:dyDescent="0.25">
      <c r="A728" s="1">
        <v>42801</v>
      </c>
      <c r="B728">
        <v>120.32368230468668</v>
      </c>
      <c r="C728" s="59">
        <v>2.8665960826665327</v>
      </c>
    </row>
    <row r="729" spans="1:3" x14ac:dyDescent="0.25">
      <c r="A729" s="1">
        <v>42802</v>
      </c>
      <c r="B729">
        <v>120.4288775146767</v>
      </c>
      <c r="C729" s="59">
        <v>0.10519520999001486</v>
      </c>
    </row>
    <row r="730" spans="1:3" x14ac:dyDescent="0.25">
      <c r="A730" s="1">
        <v>42803</v>
      </c>
      <c r="B730">
        <v>116.9866415223361</v>
      </c>
      <c r="C730" s="59">
        <v>-3.4422359923405992</v>
      </c>
    </row>
    <row r="731" spans="1:3" x14ac:dyDescent="0.25">
      <c r="A731" s="1">
        <v>42804</v>
      </c>
      <c r="B731">
        <v>114.8296503762832</v>
      </c>
      <c r="C731" s="59">
        <v>-2.1569911460529028</v>
      </c>
    </row>
    <row r="732" spans="1:3" x14ac:dyDescent="0.25">
      <c r="A732" s="1">
        <v>42805</v>
      </c>
      <c r="B732">
        <v>122.4715426667242</v>
      </c>
      <c r="C732" s="59">
        <v>7.6418922904410067</v>
      </c>
    </row>
    <row r="733" spans="1:3" x14ac:dyDescent="0.25">
      <c r="A733" s="1">
        <v>42806</v>
      </c>
      <c r="B733">
        <v>114.708699734316</v>
      </c>
      <c r="C733" s="59">
        <v>-7.7628429324082049</v>
      </c>
    </row>
    <row r="734" spans="1:3" x14ac:dyDescent="0.25">
      <c r="A734" s="1">
        <v>42807</v>
      </c>
      <c r="B734">
        <v>114.76614283678032</v>
      </c>
      <c r="C734" s="59">
        <v>5.744310246431894E-2</v>
      </c>
    </row>
    <row r="735" spans="1:3" x14ac:dyDescent="0.25">
      <c r="A735" s="1">
        <v>42808</v>
      </c>
      <c r="B735">
        <v>120.07731220409846</v>
      </c>
      <c r="C735" s="59">
        <v>5.3111693673181435</v>
      </c>
    </row>
    <row r="736" spans="1:3" x14ac:dyDescent="0.25">
      <c r="A736" s="1">
        <v>42809</v>
      </c>
      <c r="B736">
        <v>118.29459445633927</v>
      </c>
      <c r="C736" s="59">
        <v>-1.7827177477591931</v>
      </c>
    </row>
    <row r="737" spans="1:3" x14ac:dyDescent="0.25">
      <c r="A737" s="1">
        <v>42810</v>
      </c>
      <c r="B737">
        <v>123.68145710815662</v>
      </c>
      <c r="C737" s="59">
        <v>5.3868626518173528</v>
      </c>
    </row>
    <row r="738" spans="1:3" x14ac:dyDescent="0.25">
      <c r="A738" s="1">
        <v>42811</v>
      </c>
      <c r="B738">
        <v>123.00378642740614</v>
      </c>
      <c r="C738" s="59">
        <v>-0.67767068075048087</v>
      </c>
    </row>
    <row r="739" spans="1:3" x14ac:dyDescent="0.25">
      <c r="A739" s="1">
        <v>42812</v>
      </c>
      <c r="B739">
        <v>114.14989766822895</v>
      </c>
      <c r="C739" s="59">
        <v>-8.8538887591771953</v>
      </c>
    </row>
    <row r="740" spans="1:3" x14ac:dyDescent="0.25">
      <c r="A740" s="1">
        <v>42813</v>
      </c>
      <c r="B740">
        <v>120.99462643560436</v>
      </c>
      <c r="C740" s="59">
        <v>6.8447287673754147</v>
      </c>
    </row>
    <row r="741" spans="1:3" x14ac:dyDescent="0.25">
      <c r="A741" s="1">
        <v>42814</v>
      </c>
      <c r="B741">
        <v>119.73564544768303</v>
      </c>
      <c r="C741" s="59">
        <v>-1.2589809879213334</v>
      </c>
    </row>
    <row r="742" spans="1:3" x14ac:dyDescent="0.25">
      <c r="A742" s="1">
        <v>42815</v>
      </c>
      <c r="B742">
        <v>116.61104496277638</v>
      </c>
      <c r="C742" s="59">
        <v>-3.1246004849066509</v>
      </c>
    </row>
    <row r="743" spans="1:3" x14ac:dyDescent="0.25">
      <c r="A743" s="1">
        <v>42816</v>
      </c>
      <c r="B743">
        <v>116.03168307481465</v>
      </c>
      <c r="C743" s="59">
        <v>-0.57936188796172416</v>
      </c>
    </row>
    <row r="744" spans="1:3" x14ac:dyDescent="0.25">
      <c r="A744" s="1">
        <v>42817</v>
      </c>
      <c r="B744">
        <v>114.25356564354816</v>
      </c>
      <c r="C744" s="59">
        <v>-1.7781174312664945</v>
      </c>
    </row>
    <row r="745" spans="1:3" x14ac:dyDescent="0.25">
      <c r="A745" s="1">
        <v>42818</v>
      </c>
      <c r="B745">
        <v>116.87602758631276</v>
      </c>
      <c r="C745" s="59">
        <v>2.6224619427646019</v>
      </c>
    </row>
    <row r="746" spans="1:3" x14ac:dyDescent="0.25">
      <c r="A746" s="1">
        <v>42819</v>
      </c>
      <c r="B746">
        <v>124.74142465231799</v>
      </c>
      <c r="C746" s="59">
        <v>7.8653970660052295</v>
      </c>
    </row>
    <row r="747" spans="1:3" x14ac:dyDescent="0.25">
      <c r="A747" s="1">
        <v>42820</v>
      </c>
      <c r="B747">
        <v>121.68952842719305</v>
      </c>
      <c r="C747" s="59">
        <v>-3.0518962251249349</v>
      </c>
    </row>
    <row r="748" spans="1:3" x14ac:dyDescent="0.25">
      <c r="A748" s="1">
        <v>42821</v>
      </c>
      <c r="B748">
        <v>128.64872382689273</v>
      </c>
      <c r="C748" s="59">
        <v>6.9591953996996807</v>
      </c>
    </row>
    <row r="749" spans="1:3" x14ac:dyDescent="0.25">
      <c r="A749" s="1">
        <v>42822</v>
      </c>
      <c r="B749">
        <v>115.50971551486438</v>
      </c>
      <c r="C749" s="59">
        <v>-13.139008312028352</v>
      </c>
    </row>
    <row r="750" spans="1:3" x14ac:dyDescent="0.25">
      <c r="A750" s="1">
        <v>42823</v>
      </c>
      <c r="B750">
        <v>104.3811873576536</v>
      </c>
      <c r="C750" s="59">
        <v>-11.128528157210781</v>
      </c>
    </row>
    <row r="751" spans="1:3" x14ac:dyDescent="0.25">
      <c r="A751" s="1">
        <v>42824</v>
      </c>
      <c r="B751">
        <v>107.95978694512999</v>
      </c>
      <c r="C751" s="59">
        <v>3.5785995874763898</v>
      </c>
    </row>
    <row r="752" spans="1:3" x14ac:dyDescent="0.25">
      <c r="A752" s="1">
        <v>42825</v>
      </c>
      <c r="B752">
        <v>113.38155417366298</v>
      </c>
      <c r="C752" s="59">
        <v>5.4217672285329854</v>
      </c>
    </row>
    <row r="753" spans="1:3" x14ac:dyDescent="0.25">
      <c r="A753" s="1">
        <v>42826</v>
      </c>
      <c r="B753">
        <v>122.32711414522781</v>
      </c>
      <c r="C753" s="59">
        <v>8.9455599715648333</v>
      </c>
    </row>
    <row r="754" spans="1:3" x14ac:dyDescent="0.25">
      <c r="A754" s="1">
        <v>42827</v>
      </c>
      <c r="B754">
        <v>133.84175484504809</v>
      </c>
      <c r="C754" s="59">
        <v>11.514640699820276</v>
      </c>
    </row>
    <row r="755" spans="1:3" x14ac:dyDescent="0.25">
      <c r="A755" s="1">
        <v>42828</v>
      </c>
      <c r="B755">
        <v>122.00843387218058</v>
      </c>
      <c r="C755" s="59">
        <v>-11.833320972867512</v>
      </c>
    </row>
    <row r="756" spans="1:3" x14ac:dyDescent="0.25">
      <c r="A756" s="1">
        <v>42829</v>
      </c>
      <c r="B756">
        <v>121.27966468732737</v>
      </c>
      <c r="C756" s="59">
        <v>-0.7287691848532063</v>
      </c>
    </row>
    <row r="757" spans="1:3" x14ac:dyDescent="0.25">
      <c r="A757" s="1">
        <v>42830</v>
      </c>
      <c r="B757">
        <v>121.52723774908274</v>
      </c>
      <c r="C757" s="59">
        <v>0.24757306175537508</v>
      </c>
    </row>
    <row r="758" spans="1:3" x14ac:dyDescent="0.25">
      <c r="A758" s="1">
        <v>42831</v>
      </c>
      <c r="B758">
        <v>138.46493738593168</v>
      </c>
      <c r="C758" s="59">
        <v>16.937699636848933</v>
      </c>
    </row>
    <row r="759" spans="1:3" x14ac:dyDescent="0.25">
      <c r="A759" s="1">
        <v>42832</v>
      </c>
      <c r="B759">
        <v>158.21990492009178</v>
      </c>
      <c r="C759" s="59">
        <v>19.754967534160102</v>
      </c>
    </row>
    <row r="760" spans="1:3" x14ac:dyDescent="0.25">
      <c r="A760" s="1">
        <v>42833</v>
      </c>
      <c r="B760">
        <v>162.56235656806868</v>
      </c>
      <c r="C760" s="59">
        <v>4.3424516479769011</v>
      </c>
    </row>
    <row r="761" spans="1:3" x14ac:dyDescent="0.25">
      <c r="A761" s="1">
        <v>42834</v>
      </c>
      <c r="B761">
        <v>220.06559306809424</v>
      </c>
      <c r="C761" s="59">
        <v>57.503236500025565</v>
      </c>
    </row>
    <row r="762" spans="1:3" x14ac:dyDescent="0.25">
      <c r="A762" s="1">
        <v>42835</v>
      </c>
      <c r="B762">
        <v>200.56760195493845</v>
      </c>
      <c r="C762" s="59">
        <v>-19.497991113155791</v>
      </c>
    </row>
    <row r="763" spans="1:3" x14ac:dyDescent="0.25">
      <c r="A763" s="1">
        <v>42836</v>
      </c>
      <c r="B763">
        <v>222.45184792582512</v>
      </c>
      <c r="C763" s="59">
        <v>21.884245970886667</v>
      </c>
    </row>
    <row r="764" spans="1:3" x14ac:dyDescent="0.25">
      <c r="A764" s="1">
        <v>42837</v>
      </c>
      <c r="B764">
        <v>297.74899280501518</v>
      </c>
      <c r="C764" s="59">
        <v>75.297144879190057</v>
      </c>
    </row>
    <row r="765" spans="1:3" x14ac:dyDescent="0.25">
      <c r="A765" s="1">
        <v>42838</v>
      </c>
      <c r="B765">
        <v>376.93107300552941</v>
      </c>
      <c r="C765" s="59">
        <v>79.182080200514235</v>
      </c>
    </row>
    <row r="766" spans="1:3" x14ac:dyDescent="0.25">
      <c r="A766" s="1">
        <v>42839</v>
      </c>
      <c r="B766">
        <v>302.33436178450006</v>
      </c>
      <c r="C766" s="59">
        <v>-74.596711221029352</v>
      </c>
    </row>
    <row r="767" spans="1:3" x14ac:dyDescent="0.25">
      <c r="A767" s="1">
        <v>42840</v>
      </c>
      <c r="B767">
        <v>153.11543021006995</v>
      </c>
      <c r="C767" s="59">
        <v>-149.21893157443012</v>
      </c>
    </row>
    <row r="768" spans="1:3" x14ac:dyDescent="0.25">
      <c r="A768" s="1">
        <v>42841</v>
      </c>
      <c r="B768">
        <v>129.57592122900283</v>
      </c>
      <c r="C768" s="59">
        <v>-23.539508981067115</v>
      </c>
    </row>
    <row r="769" spans="1:3" x14ac:dyDescent="0.25">
      <c r="A769" s="1">
        <v>42842</v>
      </c>
      <c r="B769">
        <v>46.35723985625286</v>
      </c>
      <c r="C769" s="59">
        <v>-83.21868137274997</v>
      </c>
    </row>
    <row r="770" spans="1:3" x14ac:dyDescent="0.25">
      <c r="A770" s="1">
        <v>42843</v>
      </c>
      <c r="B770">
        <v>117.76406488585286</v>
      </c>
      <c r="C770" s="59">
        <v>71.4068250296</v>
      </c>
    </row>
    <row r="771" spans="1:3" x14ac:dyDescent="0.25">
      <c r="A771" s="1">
        <v>42844</v>
      </c>
      <c r="B771">
        <v>60.673359148187956</v>
      </c>
      <c r="C771" s="59">
        <v>-57.090705737664905</v>
      </c>
    </row>
    <row r="772" spans="1:3" x14ac:dyDescent="0.25">
      <c r="A772" s="1">
        <v>42845</v>
      </c>
      <c r="B772">
        <v>72.39818654210589</v>
      </c>
      <c r="C772" s="59">
        <v>11.724827393917934</v>
      </c>
    </row>
    <row r="773" spans="1:3" x14ac:dyDescent="0.25">
      <c r="A773" s="1">
        <v>42846</v>
      </c>
      <c r="B773">
        <v>89.260738934526543</v>
      </c>
      <c r="C773" s="59">
        <v>16.862552392420653</v>
      </c>
    </row>
    <row r="774" spans="1:3" x14ac:dyDescent="0.25">
      <c r="A774" s="1">
        <v>42847</v>
      </c>
      <c r="B774">
        <v>70.330014536596337</v>
      </c>
      <c r="C774" s="59">
        <v>-18.930724397930206</v>
      </c>
    </row>
    <row r="775" spans="1:3" x14ac:dyDescent="0.25">
      <c r="A775" s="1">
        <v>42848</v>
      </c>
      <c r="B775">
        <v>134.95521554663509</v>
      </c>
      <c r="C775" s="59">
        <v>64.625201010038751</v>
      </c>
    </row>
    <row r="776" spans="1:3" x14ac:dyDescent="0.25">
      <c r="A776" s="1">
        <v>42849</v>
      </c>
      <c r="B776">
        <v>91.382482500623425</v>
      </c>
      <c r="C776" s="59">
        <v>-43.572733046011663</v>
      </c>
    </row>
    <row r="777" spans="1:3" x14ac:dyDescent="0.25">
      <c r="A777" s="1">
        <v>42850</v>
      </c>
      <c r="B777">
        <v>69.82483784470422</v>
      </c>
      <c r="C777" s="59">
        <v>-21.557644655919205</v>
      </c>
    </row>
    <row r="778" spans="1:3" x14ac:dyDescent="0.25">
      <c r="A778" s="1">
        <v>42851</v>
      </c>
      <c r="B778">
        <v>75.763189412150268</v>
      </c>
      <c r="C778" s="59">
        <v>5.9383515674460483</v>
      </c>
    </row>
    <row r="779" spans="1:3" x14ac:dyDescent="0.25">
      <c r="A779" s="1">
        <v>42852</v>
      </c>
      <c r="B779">
        <v>35.50523212209896</v>
      </c>
      <c r="C779" s="59">
        <v>-40.257957290051309</v>
      </c>
    </row>
    <row r="780" spans="1:3" x14ac:dyDescent="0.25">
      <c r="A780" s="1">
        <v>42853</v>
      </c>
      <c r="B780">
        <v>156.7146714670229</v>
      </c>
      <c r="C780" s="59">
        <v>121.20943934492394</v>
      </c>
    </row>
    <row r="781" spans="1:3" x14ac:dyDescent="0.25">
      <c r="A781" s="1">
        <v>42854</v>
      </c>
      <c r="B781">
        <v>184.69611042513108</v>
      </c>
      <c r="C781" s="59">
        <v>27.981438958108185</v>
      </c>
    </row>
    <row r="782" spans="1:3" x14ac:dyDescent="0.25">
      <c r="A782" s="1">
        <v>42855</v>
      </c>
      <c r="B782">
        <v>141.47737758780272</v>
      </c>
      <c r="C782" s="59">
        <v>-43.218732837328361</v>
      </c>
    </row>
    <row r="783" spans="1:3" x14ac:dyDescent="0.25">
      <c r="A783" s="1">
        <v>42857</v>
      </c>
      <c r="B783">
        <v>874.81117824848695</v>
      </c>
      <c r="C783" s="59">
        <v>733.33380066068423</v>
      </c>
    </row>
    <row r="784" spans="1:3" x14ac:dyDescent="0.25">
      <c r="A784" s="1">
        <v>42858</v>
      </c>
      <c r="B784">
        <v>735.18908589889884</v>
      </c>
      <c r="C784" s="59">
        <v>-139.62209234958812</v>
      </c>
    </row>
    <row r="785" spans="1:3" x14ac:dyDescent="0.25">
      <c r="A785" s="1">
        <v>43070</v>
      </c>
      <c r="B785">
        <v>2.4073902836212691</v>
      </c>
      <c r="C785" s="59">
        <v>-732.78169561527761</v>
      </c>
    </row>
    <row r="786" spans="1:3" x14ac:dyDescent="0.25">
      <c r="A786" s="1">
        <v>43071</v>
      </c>
      <c r="B786">
        <v>28.125027765190897</v>
      </c>
      <c r="C786" s="59">
        <v>25.717637481569628</v>
      </c>
    </row>
    <row r="787" spans="1:3" x14ac:dyDescent="0.25">
      <c r="A787" s="1">
        <v>43072</v>
      </c>
      <c r="B787">
        <v>65.862779435642437</v>
      </c>
      <c r="C787" s="59">
        <v>37.737751670451544</v>
      </c>
    </row>
    <row r="788" spans="1:3" x14ac:dyDescent="0.25">
      <c r="A788" s="1">
        <v>43073</v>
      </c>
      <c r="B788">
        <v>67.373207633272699</v>
      </c>
      <c r="C788" s="59">
        <v>1.5104281976302616</v>
      </c>
    </row>
    <row r="789" spans="1:3" x14ac:dyDescent="0.25">
      <c r="A789" s="1">
        <v>43074</v>
      </c>
      <c r="B789">
        <v>58.169060107017131</v>
      </c>
      <c r="C789" s="59">
        <v>-9.2041475262555679</v>
      </c>
    </row>
    <row r="790" spans="1:3" x14ac:dyDescent="0.25">
      <c r="A790" s="1">
        <v>43075</v>
      </c>
      <c r="B790">
        <v>57.165472528423692</v>
      </c>
      <c r="C790" s="59">
        <v>-1.0035875785934394</v>
      </c>
    </row>
    <row r="791" spans="1:3" x14ac:dyDescent="0.25">
      <c r="A791" s="1">
        <v>43076</v>
      </c>
      <c r="B791">
        <v>54.919701806887751</v>
      </c>
      <c r="C791" s="59">
        <v>-2.2457707215359406</v>
      </c>
    </row>
    <row r="792" spans="1:3" x14ac:dyDescent="0.25">
      <c r="A792" s="1">
        <v>43077</v>
      </c>
      <c r="B792">
        <v>61.704343414351655</v>
      </c>
      <c r="C792" s="59">
        <v>6.7846416074639038</v>
      </c>
    </row>
    <row r="793" spans="1:3" x14ac:dyDescent="0.25">
      <c r="A793" s="1">
        <v>43078</v>
      </c>
      <c r="B793">
        <v>65.387875284367709</v>
      </c>
      <c r="C793" s="59">
        <v>3.6835318700160542</v>
      </c>
    </row>
    <row r="794" spans="1:3" x14ac:dyDescent="0.25">
      <c r="A794" s="1">
        <v>43079</v>
      </c>
      <c r="B794">
        <v>81.807218079683153</v>
      </c>
      <c r="C794" s="59">
        <v>16.419342795315444</v>
      </c>
    </row>
    <row r="795" spans="1:3" x14ac:dyDescent="0.25">
      <c r="A795" s="1">
        <v>43080</v>
      </c>
      <c r="B795">
        <v>86.68466190158891</v>
      </c>
      <c r="C795" s="59">
        <v>4.8774438219057572</v>
      </c>
    </row>
    <row r="796" spans="1:3" x14ac:dyDescent="0.25">
      <c r="A796" s="1">
        <v>43081</v>
      </c>
      <c r="B796">
        <v>90.389552066377334</v>
      </c>
      <c r="C796" s="59">
        <v>3.7048901647884236</v>
      </c>
    </row>
    <row r="797" spans="1:3" x14ac:dyDescent="0.25">
      <c r="A797" s="1">
        <v>43082</v>
      </c>
      <c r="B797">
        <v>84.760674342137719</v>
      </c>
      <c r="C797" s="59">
        <v>-5.6288777242396151</v>
      </c>
    </row>
    <row r="798" spans="1:3" x14ac:dyDescent="0.25">
      <c r="A798" s="1">
        <v>43083</v>
      </c>
      <c r="B798">
        <v>89.649148002110181</v>
      </c>
      <c r="C798" s="59">
        <v>4.8884736599724619</v>
      </c>
    </row>
    <row r="799" spans="1:3" x14ac:dyDescent="0.25">
      <c r="A799" s="1">
        <v>43084</v>
      </c>
      <c r="B799">
        <v>89.594360710361414</v>
      </c>
      <c r="C799" s="59">
        <v>-5.478729174876662E-2</v>
      </c>
    </row>
    <row r="800" spans="1:3" x14ac:dyDescent="0.25">
      <c r="A800" s="1">
        <v>43085</v>
      </c>
      <c r="B800">
        <v>88.057788259587468</v>
      </c>
      <c r="C800" s="59">
        <v>-1.5365724507739458</v>
      </c>
    </row>
    <row r="801" spans="1:3" x14ac:dyDescent="0.25">
      <c r="A801" s="1">
        <v>43086</v>
      </c>
      <c r="B801">
        <v>85.40850348745343</v>
      </c>
      <c r="C801" s="59">
        <v>-2.6492847721340382</v>
      </c>
    </row>
    <row r="802" spans="1:3" x14ac:dyDescent="0.25">
      <c r="A802" s="1">
        <v>43087</v>
      </c>
      <c r="B802">
        <v>90.848010571497298</v>
      </c>
      <c r="C802" s="59">
        <v>5.4395070840438677</v>
      </c>
    </row>
    <row r="803" spans="1:3" x14ac:dyDescent="0.25">
      <c r="A803" s="1">
        <v>43088</v>
      </c>
      <c r="B803">
        <v>90.394310250694829</v>
      </c>
      <c r="C803" s="59">
        <v>-0.45370032080246858</v>
      </c>
    </row>
    <row r="804" spans="1:3" x14ac:dyDescent="0.25">
      <c r="A804" s="1">
        <v>43089</v>
      </c>
      <c r="B804">
        <v>93.928656507017365</v>
      </c>
      <c r="C804" s="59">
        <v>3.5343462563225359</v>
      </c>
    </row>
    <row r="805" spans="1:3" x14ac:dyDescent="0.25">
      <c r="A805" s="1">
        <v>43090</v>
      </c>
      <c r="B805">
        <v>96.6802956402679</v>
      </c>
      <c r="C805" s="59">
        <v>2.751639133250535</v>
      </c>
    </row>
    <row r="806" spans="1:3" x14ac:dyDescent="0.25">
      <c r="A806" s="1">
        <v>43091</v>
      </c>
      <c r="B806">
        <v>94.62937126726176</v>
      </c>
      <c r="C806" s="59">
        <v>-2.0509243730061399</v>
      </c>
    </row>
    <row r="807" spans="1:3" x14ac:dyDescent="0.25">
      <c r="A807" s="1">
        <v>43092</v>
      </c>
      <c r="B807">
        <v>101.81715046589602</v>
      </c>
      <c r="C807" s="59">
        <v>7.1877791986342601</v>
      </c>
    </row>
    <row r="808" spans="1:3" x14ac:dyDescent="0.25">
      <c r="A808" s="1">
        <v>43093</v>
      </c>
      <c r="B808">
        <v>102.54895267126044</v>
      </c>
      <c r="C808" s="59">
        <v>0.73180220536441709</v>
      </c>
    </row>
    <row r="809" spans="1:3" x14ac:dyDescent="0.25">
      <c r="A809" s="1">
        <v>43094</v>
      </c>
      <c r="B809">
        <v>100.53486125489194</v>
      </c>
      <c r="C809" s="59">
        <v>-2.0140914163685011</v>
      </c>
    </row>
    <row r="810" spans="1:3" x14ac:dyDescent="0.25">
      <c r="A810" s="1">
        <v>43095</v>
      </c>
      <c r="B810">
        <v>101.97082751605544</v>
      </c>
      <c r="C810" s="59">
        <v>1.4359662611635002</v>
      </c>
    </row>
    <row r="811" spans="1:3" x14ac:dyDescent="0.25">
      <c r="A811" s="1">
        <v>43096</v>
      </c>
      <c r="B811">
        <v>117.73788757542412</v>
      </c>
      <c r="C811" s="59">
        <v>15.767060059368688</v>
      </c>
    </row>
    <row r="812" spans="1:3" x14ac:dyDescent="0.25">
      <c r="A812" s="1">
        <v>43097</v>
      </c>
      <c r="B812">
        <v>154.69378522505815</v>
      </c>
      <c r="C812" s="59">
        <v>36.955897649634025</v>
      </c>
    </row>
    <row r="813" spans="1:3" x14ac:dyDescent="0.25">
      <c r="A813" s="1">
        <v>43098</v>
      </c>
      <c r="B813">
        <v>159.27852593377312</v>
      </c>
      <c r="C813" s="59">
        <v>4.5847407087149747</v>
      </c>
    </row>
    <row r="814" spans="1:3" x14ac:dyDescent="0.25">
      <c r="A814" s="1">
        <v>43099</v>
      </c>
      <c r="B814">
        <v>218.70008321784636</v>
      </c>
      <c r="C814" s="59">
        <v>59.421557284073231</v>
      </c>
    </row>
    <row r="815" spans="1:3" x14ac:dyDescent="0.25">
      <c r="A815" s="1">
        <v>43100</v>
      </c>
      <c r="B815">
        <v>430.80173439911374</v>
      </c>
      <c r="C815" s="59">
        <v>212.10165118126739</v>
      </c>
    </row>
    <row r="816" spans="1:3" x14ac:dyDescent="0.25">
      <c r="A816" s="1">
        <v>43101</v>
      </c>
      <c r="B816">
        <v>392.28944003879008</v>
      </c>
      <c r="C816" s="59">
        <v>-38.512294360323665</v>
      </c>
    </row>
    <row r="817" spans="1:3" x14ac:dyDescent="0.25">
      <c r="A817" s="1">
        <v>43102</v>
      </c>
      <c r="B817">
        <v>44.30557614543013</v>
      </c>
      <c r="C817" s="59">
        <v>-347.98386389335997</v>
      </c>
    </row>
    <row r="818" spans="1:3" x14ac:dyDescent="0.25">
      <c r="A818" s="1">
        <v>43103</v>
      </c>
      <c r="B818">
        <v>34.411898292307725</v>
      </c>
      <c r="C818" s="59">
        <v>-9.893677853122405</v>
      </c>
    </row>
    <row r="819" spans="1:3" x14ac:dyDescent="0.25">
      <c r="A819" s="1">
        <v>43104</v>
      </c>
      <c r="B819">
        <v>60.760579232753344</v>
      </c>
      <c r="C819" s="59">
        <v>26.348680940445618</v>
      </c>
    </row>
    <row r="820" spans="1:3" x14ac:dyDescent="0.25">
      <c r="A820" s="1">
        <v>43105</v>
      </c>
      <c r="B820">
        <v>86.302295919177908</v>
      </c>
      <c r="C820" s="59">
        <v>25.541716686424564</v>
      </c>
    </row>
    <row r="821" spans="1:3" x14ac:dyDescent="0.25">
      <c r="A821" s="1">
        <v>43106</v>
      </c>
      <c r="B821">
        <v>96.05926401985495</v>
      </c>
      <c r="C821" s="59">
        <v>9.7569681006770423</v>
      </c>
    </row>
    <row r="822" spans="1:3" x14ac:dyDescent="0.25">
      <c r="A822" s="1">
        <v>43107</v>
      </c>
      <c r="B822">
        <v>101.31878340306832</v>
      </c>
      <c r="C822" s="59">
        <v>5.2595193832133731</v>
      </c>
    </row>
    <row r="823" spans="1:3" x14ac:dyDescent="0.25">
      <c r="A823" s="1">
        <v>43108</v>
      </c>
      <c r="B823">
        <v>102.26182747574126</v>
      </c>
      <c r="C823" s="59">
        <v>0.943044072672933</v>
      </c>
    </row>
    <row r="824" spans="1:3" x14ac:dyDescent="0.25">
      <c r="A824" s="1">
        <v>43109</v>
      </c>
      <c r="B824">
        <v>102.57698552317119</v>
      </c>
      <c r="C824" s="59">
        <v>0.31515804742993225</v>
      </c>
    </row>
    <row r="825" spans="1:3" x14ac:dyDescent="0.25">
      <c r="A825" s="1">
        <v>43110</v>
      </c>
      <c r="B825">
        <v>103.84639190656904</v>
      </c>
      <c r="C825" s="59">
        <v>1.2694063833978504</v>
      </c>
    </row>
    <row r="826" spans="1:3" x14ac:dyDescent="0.25">
      <c r="A826" s="1">
        <v>43111</v>
      </c>
      <c r="B826">
        <v>110.66620069013264</v>
      </c>
      <c r="C826" s="59">
        <v>6.8198087835636017</v>
      </c>
    </row>
    <row r="827" spans="1:3" x14ac:dyDescent="0.25">
      <c r="A827" s="1">
        <v>43112</v>
      </c>
      <c r="B827">
        <v>105.87225505018463</v>
      </c>
      <c r="C827" s="59">
        <v>-4.7939456399480065</v>
      </c>
    </row>
    <row r="828" spans="1:3" x14ac:dyDescent="0.25">
      <c r="A828" s="1">
        <v>43113</v>
      </c>
      <c r="B828">
        <v>106.12440160064138</v>
      </c>
      <c r="C828" s="59">
        <v>0.25214655045674306</v>
      </c>
    </row>
    <row r="829" spans="1:3" x14ac:dyDescent="0.25">
      <c r="A829" s="1">
        <v>43114</v>
      </c>
      <c r="B829">
        <v>108.2760563639809</v>
      </c>
      <c r="C829" s="59">
        <v>2.151654763339522</v>
      </c>
    </row>
    <row r="830" spans="1:3" x14ac:dyDescent="0.25">
      <c r="A830" s="1">
        <v>43115</v>
      </c>
      <c r="B830">
        <v>106.01855243211415</v>
      </c>
      <c r="C830" s="59">
        <v>-2.2575039318667507</v>
      </c>
    </row>
    <row r="831" spans="1:3" x14ac:dyDescent="0.25">
      <c r="A831" s="1">
        <v>43116</v>
      </c>
      <c r="B831">
        <v>107.15705869643378</v>
      </c>
      <c r="C831" s="59">
        <v>1.1385062643196306</v>
      </c>
    </row>
    <row r="832" spans="1:3" x14ac:dyDescent="0.25">
      <c r="A832" s="1">
        <v>43117</v>
      </c>
      <c r="B832">
        <v>108.63945926710758</v>
      </c>
      <c r="C832" s="59">
        <v>1.4824005706738035</v>
      </c>
    </row>
    <row r="833" spans="1:3" x14ac:dyDescent="0.25">
      <c r="A833" s="1">
        <v>43118</v>
      </c>
      <c r="B833">
        <v>109.55491026501662</v>
      </c>
      <c r="C833" s="59">
        <v>0.9154509979090335</v>
      </c>
    </row>
    <row r="834" spans="1:3" x14ac:dyDescent="0.25">
      <c r="A834" s="1">
        <v>43119</v>
      </c>
      <c r="B834">
        <v>109.61991043929788</v>
      </c>
      <c r="C834" s="59">
        <v>6.5000174281266254E-2</v>
      </c>
    </row>
    <row r="835" spans="1:3" x14ac:dyDescent="0.25">
      <c r="A835" s="1">
        <v>43120</v>
      </c>
      <c r="B835">
        <v>112.35558310248584</v>
      </c>
      <c r="C835" s="59">
        <v>2.7356726631879553</v>
      </c>
    </row>
    <row r="836" spans="1:3" x14ac:dyDescent="0.25">
      <c r="A836" s="1">
        <v>43121</v>
      </c>
      <c r="B836">
        <v>109.3810594717109</v>
      </c>
      <c r="C836" s="59">
        <v>-2.9745236307749394</v>
      </c>
    </row>
    <row r="837" spans="1:3" x14ac:dyDescent="0.25">
      <c r="A837" s="1">
        <v>43122</v>
      </c>
      <c r="B837">
        <v>110.45235336177929</v>
      </c>
      <c r="C837" s="59">
        <v>1.0712938900683895</v>
      </c>
    </row>
    <row r="838" spans="1:3" x14ac:dyDescent="0.25">
      <c r="A838" s="1">
        <v>43123</v>
      </c>
      <c r="B838">
        <v>112.42610742806538</v>
      </c>
      <c r="C838" s="59">
        <v>1.9737540662860908</v>
      </c>
    </row>
    <row r="839" spans="1:3" x14ac:dyDescent="0.25">
      <c r="A839" s="1">
        <v>43124</v>
      </c>
      <c r="B839">
        <v>113.50439230980982</v>
      </c>
      <c r="C839" s="59">
        <v>1.0782848817444375</v>
      </c>
    </row>
    <row r="840" spans="1:3" x14ac:dyDescent="0.25">
      <c r="A840" s="1">
        <v>43125</v>
      </c>
      <c r="B840">
        <v>110.03774887149571</v>
      </c>
      <c r="C840" s="59">
        <v>-3.466643438314108</v>
      </c>
    </row>
    <row r="841" spans="1:3" x14ac:dyDescent="0.25">
      <c r="A841" s="1">
        <v>43126</v>
      </c>
      <c r="B841">
        <v>112.06977956774338</v>
      </c>
      <c r="C841" s="59">
        <v>2.0320306962476735</v>
      </c>
    </row>
    <row r="842" spans="1:3" x14ac:dyDescent="0.25">
      <c r="A842" s="1">
        <v>43127</v>
      </c>
      <c r="B842">
        <v>115.21378282855972</v>
      </c>
      <c r="C842" s="59">
        <v>3.1440032608163335</v>
      </c>
    </row>
    <row r="843" spans="1:3" x14ac:dyDescent="0.25">
      <c r="A843" s="1">
        <v>43128</v>
      </c>
      <c r="B843">
        <v>109.06825488761908</v>
      </c>
      <c r="C843" s="59">
        <v>-6.1455279409406387</v>
      </c>
    </row>
    <row r="844" spans="1:3" x14ac:dyDescent="0.25">
      <c r="A844" s="1">
        <v>43129</v>
      </c>
      <c r="B844">
        <v>109.79357354707344</v>
      </c>
      <c r="C844" s="59">
        <v>0.72531865945435925</v>
      </c>
    </row>
    <row r="845" spans="1:3" x14ac:dyDescent="0.25">
      <c r="A845" s="1">
        <v>43130</v>
      </c>
      <c r="B845">
        <v>113.41582034784864</v>
      </c>
      <c r="C845" s="59">
        <v>3.6222468007752013</v>
      </c>
    </row>
    <row r="846" spans="1:3" x14ac:dyDescent="0.25">
      <c r="A846" s="1">
        <v>43131</v>
      </c>
      <c r="B846">
        <v>108.39712654050047</v>
      </c>
      <c r="C846" s="59">
        <v>-5.0186938073481713</v>
      </c>
    </row>
    <row r="847" spans="1:3" x14ac:dyDescent="0.25">
      <c r="A847" s="1">
        <v>43132</v>
      </c>
      <c r="B847">
        <v>112.06824957924329</v>
      </c>
      <c r="C847" s="59">
        <v>3.6711230387428202</v>
      </c>
    </row>
    <row r="848" spans="1:3" x14ac:dyDescent="0.25">
      <c r="A848" s="1">
        <v>43133</v>
      </c>
      <c r="B848">
        <v>112.60887303264748</v>
      </c>
      <c r="C848" s="59">
        <v>0.54062345340419427</v>
      </c>
    </row>
    <row r="849" spans="1:3" x14ac:dyDescent="0.25">
      <c r="A849" s="1">
        <v>43134</v>
      </c>
      <c r="B849">
        <v>109.69277461284327</v>
      </c>
      <c r="C849" s="59">
        <v>-2.9160984198042144</v>
      </c>
    </row>
    <row r="850" spans="1:3" x14ac:dyDescent="0.25">
      <c r="A850" s="1">
        <v>43135</v>
      </c>
      <c r="B850">
        <v>112.2588939630761</v>
      </c>
      <c r="C850" s="59">
        <v>2.5661193502328388</v>
      </c>
    </row>
    <row r="851" spans="1:3" x14ac:dyDescent="0.25">
      <c r="A851" s="1">
        <v>43136</v>
      </c>
      <c r="B851">
        <v>110.48822215764814</v>
      </c>
      <c r="C851" s="59">
        <v>-1.7706718054279662</v>
      </c>
    </row>
    <row r="852" spans="1:3" x14ac:dyDescent="0.25">
      <c r="A852" s="1">
        <v>43137</v>
      </c>
      <c r="B852">
        <v>113.85068432878889</v>
      </c>
      <c r="C852" s="59">
        <v>3.3624621711407485</v>
      </c>
    </row>
    <row r="853" spans="1:3" x14ac:dyDescent="0.25">
      <c r="A853" s="1">
        <v>43138</v>
      </c>
      <c r="B853">
        <v>115.2947718540636</v>
      </c>
      <c r="C853" s="59">
        <v>1.4440875252747105</v>
      </c>
    </row>
    <row r="854" spans="1:3" x14ac:dyDescent="0.25">
      <c r="A854" s="1">
        <v>43139</v>
      </c>
      <c r="B854">
        <v>114.21101245461226</v>
      </c>
      <c r="C854" s="59">
        <v>-1.0837593994513384</v>
      </c>
    </row>
    <row r="855" spans="1:3" x14ac:dyDescent="0.25">
      <c r="A855" s="1">
        <v>43140</v>
      </c>
      <c r="B855">
        <v>115.02117817424724</v>
      </c>
      <c r="C855" s="59">
        <v>0.81016571963498052</v>
      </c>
    </row>
    <row r="856" spans="1:3" x14ac:dyDescent="0.25">
      <c r="A856" s="1">
        <v>43141</v>
      </c>
      <c r="B856">
        <v>116.53049609192189</v>
      </c>
      <c r="C856" s="59">
        <v>1.5093179176746503</v>
      </c>
    </row>
    <row r="857" spans="1:3" x14ac:dyDescent="0.25">
      <c r="A857" s="1">
        <v>43142</v>
      </c>
      <c r="B857">
        <v>117.5889585081903</v>
      </c>
      <c r="C857" s="59">
        <v>1.0584624162684122</v>
      </c>
    </row>
    <row r="858" spans="1:3" x14ac:dyDescent="0.25">
      <c r="A858" s="1">
        <v>43143</v>
      </c>
      <c r="B858">
        <v>116.0691293158343</v>
      </c>
      <c r="C858" s="59">
        <v>-1.5198291923559992</v>
      </c>
    </row>
    <row r="859" spans="1:3" x14ac:dyDescent="0.25">
      <c r="A859" s="1">
        <v>43144</v>
      </c>
      <c r="B859">
        <v>118.15813231568814</v>
      </c>
      <c r="C859" s="59">
        <v>2.0890029998538324</v>
      </c>
    </row>
    <row r="860" spans="1:3" x14ac:dyDescent="0.25">
      <c r="A860" s="1">
        <v>43145</v>
      </c>
      <c r="B860">
        <v>120.38113497595263</v>
      </c>
      <c r="C860" s="59">
        <v>2.2230026602644983</v>
      </c>
    </row>
    <row r="861" spans="1:3" x14ac:dyDescent="0.25">
      <c r="A861" s="1">
        <v>43146</v>
      </c>
      <c r="B861">
        <v>126.56368141998865</v>
      </c>
      <c r="C861" s="59">
        <v>6.1825464440360207</v>
      </c>
    </row>
    <row r="862" spans="1:3" x14ac:dyDescent="0.25">
      <c r="A862" s="1">
        <v>43147</v>
      </c>
      <c r="B862">
        <v>124.69070681238925</v>
      </c>
      <c r="C862" s="59">
        <v>-1.8729746075994029</v>
      </c>
    </row>
    <row r="863" spans="1:3" x14ac:dyDescent="0.25">
      <c r="A863" s="1">
        <v>43148</v>
      </c>
      <c r="B863">
        <v>115.06469432908739</v>
      </c>
      <c r="C863" s="59">
        <v>-9.6260124833018637</v>
      </c>
    </row>
    <row r="864" spans="1:3" x14ac:dyDescent="0.25">
      <c r="A864" s="1">
        <v>43149</v>
      </c>
      <c r="B864">
        <v>111.52345745488235</v>
      </c>
      <c r="C864" s="59">
        <v>-3.5412368742050404</v>
      </c>
    </row>
    <row r="865" spans="1:3" x14ac:dyDescent="0.25">
      <c r="A865" s="1">
        <v>43150</v>
      </c>
      <c r="B865">
        <v>118.76380284231369</v>
      </c>
      <c r="C865" s="59">
        <v>7.240345387431347</v>
      </c>
    </row>
    <row r="866" spans="1:3" x14ac:dyDescent="0.25">
      <c r="A866" s="1">
        <v>43151</v>
      </c>
      <c r="B866">
        <v>116.1022578057209</v>
      </c>
      <c r="C866" s="59">
        <v>-2.6615450365927984</v>
      </c>
    </row>
    <row r="867" spans="1:3" x14ac:dyDescent="0.25">
      <c r="A867" s="1">
        <v>43152</v>
      </c>
      <c r="B867">
        <v>118.8511880511243</v>
      </c>
      <c r="C867" s="59">
        <v>2.7489302454034004</v>
      </c>
    </row>
    <row r="868" spans="1:3" x14ac:dyDescent="0.25">
      <c r="A868" s="1">
        <v>43153</v>
      </c>
      <c r="B868">
        <v>120.21790868823231</v>
      </c>
      <c r="C868" s="59">
        <v>1.3667206371080169</v>
      </c>
    </row>
    <row r="869" spans="1:3" x14ac:dyDescent="0.25">
      <c r="A869" s="1">
        <v>43154</v>
      </c>
      <c r="B869">
        <v>121.44636187644869</v>
      </c>
      <c r="C869" s="59">
        <v>1.2284531882163776</v>
      </c>
    </row>
    <row r="870" spans="1:3" x14ac:dyDescent="0.25">
      <c r="A870" s="1">
        <v>43155</v>
      </c>
      <c r="B870">
        <v>120.16381563330457</v>
      </c>
      <c r="C870" s="59">
        <v>-1.2825462431441252</v>
      </c>
    </row>
    <row r="871" spans="1:3" x14ac:dyDescent="0.25">
      <c r="A871" s="1">
        <v>43156</v>
      </c>
      <c r="B871">
        <v>110.12825349984496</v>
      </c>
      <c r="C871" s="59">
        <v>-10.035562133459607</v>
      </c>
    </row>
    <row r="872" spans="1:3" x14ac:dyDescent="0.25">
      <c r="A872" s="1">
        <v>43157</v>
      </c>
      <c r="B872">
        <v>110.23518549222679</v>
      </c>
      <c r="C872" s="59">
        <v>0.10693199238183126</v>
      </c>
    </row>
    <row r="873" spans="1:3" x14ac:dyDescent="0.25">
      <c r="A873" s="1">
        <v>43158</v>
      </c>
      <c r="B873">
        <v>117.89157676750007</v>
      </c>
      <c r="C873" s="59">
        <v>7.656391275273279</v>
      </c>
    </row>
    <row r="874" spans="1:3" x14ac:dyDescent="0.25">
      <c r="A874" s="1">
        <v>43159</v>
      </c>
      <c r="B874">
        <v>120.85439850999397</v>
      </c>
      <c r="C874" s="59">
        <v>2.962821742493901</v>
      </c>
    </row>
    <row r="875" spans="1:3" x14ac:dyDescent="0.25">
      <c r="A875" s="1">
        <v>43160</v>
      </c>
      <c r="B875">
        <v>109.61394130865808</v>
      </c>
      <c r="C875" s="59">
        <v>-11.240457201335886</v>
      </c>
    </row>
    <row r="876" spans="1:3" x14ac:dyDescent="0.25">
      <c r="A876" s="1">
        <v>43161</v>
      </c>
      <c r="B876">
        <v>107.45704926741116</v>
      </c>
      <c r="C876" s="59">
        <v>-2.1568920412469197</v>
      </c>
    </row>
    <row r="877" spans="1:3" x14ac:dyDescent="0.25">
      <c r="A877" s="1">
        <v>43162</v>
      </c>
      <c r="B877">
        <v>109.81880209479324</v>
      </c>
      <c r="C877" s="59">
        <v>2.3617528273820767</v>
      </c>
    </row>
    <row r="878" spans="1:3" x14ac:dyDescent="0.25">
      <c r="A878" s="1">
        <v>43163</v>
      </c>
      <c r="B878">
        <v>112.49461484423155</v>
      </c>
      <c r="C878" s="59">
        <v>2.6758127494383075</v>
      </c>
    </row>
    <row r="879" spans="1:3" x14ac:dyDescent="0.25">
      <c r="A879" s="1">
        <v>43164</v>
      </c>
      <c r="B879">
        <v>110.21163687654007</v>
      </c>
      <c r="C879" s="59">
        <v>-2.2829779676914796</v>
      </c>
    </row>
    <row r="880" spans="1:3" x14ac:dyDescent="0.25">
      <c r="A880" s="1">
        <v>43165</v>
      </c>
      <c r="B880">
        <v>111.30660469151867</v>
      </c>
      <c r="C880" s="59">
        <v>1.0949678149786024</v>
      </c>
    </row>
    <row r="881" spans="1:3" x14ac:dyDescent="0.25">
      <c r="A881" s="1">
        <v>43166</v>
      </c>
      <c r="B881">
        <v>112.40875292061322</v>
      </c>
      <c r="C881" s="59">
        <v>1.1021482290945528</v>
      </c>
    </row>
    <row r="882" spans="1:3" x14ac:dyDescent="0.25">
      <c r="A882" s="1">
        <v>43167</v>
      </c>
      <c r="B882">
        <v>116.65299955084724</v>
      </c>
      <c r="C882" s="59">
        <v>4.2442466302340165</v>
      </c>
    </row>
    <row r="883" spans="1:3" x14ac:dyDescent="0.25">
      <c r="A883" s="1">
        <v>43168</v>
      </c>
      <c r="B883">
        <v>117.56957524872551</v>
      </c>
      <c r="C883" s="59">
        <v>0.91657569787827242</v>
      </c>
    </row>
    <row r="884" spans="1:3" x14ac:dyDescent="0.25">
      <c r="A884" s="1">
        <v>43169</v>
      </c>
      <c r="B884">
        <v>119.53580891126936</v>
      </c>
      <c r="C884" s="59">
        <v>1.9662336625438428</v>
      </c>
    </row>
    <row r="885" spans="1:3" x14ac:dyDescent="0.25">
      <c r="A885" s="1">
        <v>43170</v>
      </c>
      <c r="B885">
        <v>111.22628504468233</v>
      </c>
      <c r="C885" s="59">
        <v>-8.3095238665870284</v>
      </c>
    </row>
    <row r="886" spans="1:3" x14ac:dyDescent="0.25">
      <c r="A886" s="1">
        <v>43171</v>
      </c>
      <c r="B886">
        <v>117.63879244861413</v>
      </c>
      <c r="C886" s="59">
        <v>6.412507403931798</v>
      </c>
    </row>
    <row r="887" spans="1:3" x14ac:dyDescent="0.25">
      <c r="A887" s="1">
        <v>43172</v>
      </c>
      <c r="B887">
        <v>119.8137602702632</v>
      </c>
      <c r="C887" s="59">
        <v>2.1749678216490764</v>
      </c>
    </row>
    <row r="888" spans="1:3" x14ac:dyDescent="0.25">
      <c r="A888" s="1">
        <v>43173</v>
      </c>
      <c r="B888">
        <v>115.44530570267298</v>
      </c>
      <c r="C888" s="59">
        <v>-4.36845456759022</v>
      </c>
    </row>
    <row r="889" spans="1:3" x14ac:dyDescent="0.25">
      <c r="A889" s="1">
        <v>43174</v>
      </c>
      <c r="B889">
        <v>115.38365392871117</v>
      </c>
      <c r="C889" s="59">
        <v>-6.1651773961813205E-2</v>
      </c>
    </row>
    <row r="890" spans="1:3" x14ac:dyDescent="0.25">
      <c r="A890" s="1">
        <v>43175</v>
      </c>
      <c r="B890">
        <v>115.51547950426048</v>
      </c>
      <c r="C890" s="59">
        <v>0.13182557554931407</v>
      </c>
    </row>
    <row r="891" spans="1:3" x14ac:dyDescent="0.25">
      <c r="A891" s="1">
        <v>43176</v>
      </c>
      <c r="B891">
        <v>117.42524323719779</v>
      </c>
      <c r="C891" s="59">
        <v>1.9097637329373072</v>
      </c>
    </row>
    <row r="892" spans="1:3" x14ac:dyDescent="0.25">
      <c r="A892" s="1">
        <v>43177</v>
      </c>
      <c r="B892">
        <v>115.49488521512721</v>
      </c>
      <c r="C892" s="59">
        <v>-1.9303580220705783</v>
      </c>
    </row>
    <row r="893" spans="1:3" x14ac:dyDescent="0.25">
      <c r="A893" s="1">
        <v>43178</v>
      </c>
      <c r="B893">
        <v>114.85229117842042</v>
      </c>
      <c r="C893" s="59">
        <v>-0.6425940367067966</v>
      </c>
    </row>
    <row r="894" spans="1:3" x14ac:dyDescent="0.25">
      <c r="A894" s="1">
        <v>43179</v>
      </c>
      <c r="B894">
        <v>117.05375099769091</v>
      </c>
      <c r="C894" s="59">
        <v>2.2014598192704966</v>
      </c>
    </row>
    <row r="895" spans="1:3" x14ac:dyDescent="0.25">
      <c r="A895" s="1">
        <v>43180</v>
      </c>
      <c r="B895">
        <v>116.02764549383207</v>
      </c>
      <c r="C895" s="59">
        <v>-1.0261055038588438</v>
      </c>
    </row>
    <row r="896" spans="1:3" x14ac:dyDescent="0.25">
      <c r="A896" s="1">
        <v>43181</v>
      </c>
      <c r="B896">
        <v>114.72252968167835</v>
      </c>
      <c r="C896" s="59">
        <v>-1.3051158121537156</v>
      </c>
    </row>
    <row r="897" spans="1:3" x14ac:dyDescent="0.25">
      <c r="A897" s="1">
        <v>43182</v>
      </c>
      <c r="B897">
        <v>114.98182251083716</v>
      </c>
      <c r="C897" s="59">
        <v>0.25929282915880947</v>
      </c>
    </row>
    <row r="898" spans="1:3" x14ac:dyDescent="0.25">
      <c r="A898" s="1">
        <v>43183</v>
      </c>
      <c r="B898">
        <v>114.94325501652361</v>
      </c>
      <c r="C898" s="59">
        <v>-3.8567494313554107E-2</v>
      </c>
    </row>
    <row r="899" spans="1:3" x14ac:dyDescent="0.25">
      <c r="A899" s="1">
        <v>43184</v>
      </c>
      <c r="B899">
        <v>112.15703831937866</v>
      </c>
      <c r="C899" s="59">
        <v>-2.7862166971449511</v>
      </c>
    </row>
    <row r="900" spans="1:3" x14ac:dyDescent="0.25">
      <c r="A900" s="1">
        <v>43185</v>
      </c>
      <c r="B900">
        <v>112.42948236926162</v>
      </c>
      <c r="C900" s="59">
        <v>0.27244404988296367</v>
      </c>
    </row>
    <row r="901" spans="1:3" x14ac:dyDescent="0.25">
      <c r="A901" s="1">
        <v>43186</v>
      </c>
      <c r="B901">
        <v>116.53888871022886</v>
      </c>
      <c r="C901" s="59">
        <v>4.1094063409672401</v>
      </c>
    </row>
    <row r="902" spans="1:3" x14ac:dyDescent="0.25">
      <c r="A902" s="1">
        <v>43187</v>
      </c>
      <c r="B902">
        <v>118.09318712142282</v>
      </c>
      <c r="C902" s="59">
        <v>1.5542984111939546</v>
      </c>
    </row>
    <row r="903" spans="1:3" x14ac:dyDescent="0.25">
      <c r="A903" s="1">
        <v>43188</v>
      </c>
      <c r="B903">
        <v>115.49847986271966</v>
      </c>
      <c r="C903" s="59">
        <v>-2.5947072587031528</v>
      </c>
    </row>
    <row r="904" spans="1:3" x14ac:dyDescent="0.25">
      <c r="A904" s="1">
        <v>43189</v>
      </c>
      <c r="B904">
        <v>115.16811880031008</v>
      </c>
      <c r="C904" s="59">
        <v>-0.33036106240957963</v>
      </c>
    </row>
    <row r="905" spans="1:3" x14ac:dyDescent="0.25">
      <c r="A905" s="1">
        <v>43190</v>
      </c>
      <c r="B905">
        <v>114.80193831717867</v>
      </c>
      <c r="C905" s="59">
        <v>-0.36618048313141571</v>
      </c>
    </row>
    <row r="906" spans="1:3" x14ac:dyDescent="0.25">
      <c r="A906" s="1">
        <v>43191</v>
      </c>
      <c r="B906">
        <v>112.80537693793467</v>
      </c>
      <c r="C906" s="59">
        <v>-1.9965613792439996</v>
      </c>
    </row>
    <row r="907" spans="1:3" x14ac:dyDescent="0.25">
      <c r="A907" s="1">
        <v>43192</v>
      </c>
      <c r="B907">
        <v>114.24952908788131</v>
      </c>
      <c r="C907" s="59">
        <v>1.4441521499466461</v>
      </c>
    </row>
    <row r="908" spans="1:3" x14ac:dyDescent="0.25">
      <c r="A908" s="1">
        <v>43193</v>
      </c>
      <c r="B908">
        <v>115.29185718209271</v>
      </c>
      <c r="C908" s="59">
        <v>1.042328094211399</v>
      </c>
    </row>
    <row r="909" spans="1:3" x14ac:dyDescent="0.25">
      <c r="A909" s="1">
        <v>43194</v>
      </c>
      <c r="B909">
        <v>113.35022190271555</v>
      </c>
      <c r="C909" s="59">
        <v>-1.9416352793771665</v>
      </c>
    </row>
    <row r="910" spans="1:3" x14ac:dyDescent="0.25">
      <c r="A910" s="1">
        <v>43195</v>
      </c>
      <c r="B910">
        <v>115.66256255927317</v>
      </c>
      <c r="C910" s="59">
        <v>2.3123406565576232</v>
      </c>
    </row>
    <row r="911" spans="1:3" x14ac:dyDescent="0.25">
      <c r="A911" s="1">
        <v>43196</v>
      </c>
      <c r="B911">
        <v>116.18757502744018</v>
      </c>
      <c r="C911" s="59">
        <v>0.52501246816700586</v>
      </c>
    </row>
    <row r="912" spans="1:3" x14ac:dyDescent="0.25">
      <c r="A912" s="1">
        <v>43197</v>
      </c>
      <c r="B912">
        <v>123.61390604832202</v>
      </c>
      <c r="C912" s="59">
        <v>7.4263310208818467</v>
      </c>
    </row>
    <row r="913" spans="1:3" x14ac:dyDescent="0.25">
      <c r="A913" s="1">
        <v>43198</v>
      </c>
      <c r="B913">
        <v>132.53648994963046</v>
      </c>
      <c r="C913" s="59">
        <v>8.9225839013084425</v>
      </c>
    </row>
    <row r="914" spans="1:3" x14ac:dyDescent="0.25">
      <c r="A914" s="1">
        <v>43199</v>
      </c>
      <c r="B914">
        <v>113.26399555289863</v>
      </c>
      <c r="C914" s="59">
        <v>-19.27249439673183</v>
      </c>
    </row>
    <row r="915" spans="1:3" x14ac:dyDescent="0.25">
      <c r="A915" s="1">
        <v>43200</v>
      </c>
      <c r="B915">
        <v>121.83795634246941</v>
      </c>
      <c r="C915" s="59">
        <v>8.5739607895707763</v>
      </c>
    </row>
    <row r="916" spans="1:3" x14ac:dyDescent="0.25">
      <c r="A916" s="1">
        <v>43201</v>
      </c>
      <c r="B916">
        <v>140.68765342058813</v>
      </c>
      <c r="C916" s="59">
        <v>18.849697078118723</v>
      </c>
    </row>
    <row r="917" spans="1:3" x14ac:dyDescent="0.25">
      <c r="A917" s="1">
        <v>43202</v>
      </c>
      <c r="B917">
        <v>211.0203256119807</v>
      </c>
      <c r="C917" s="59">
        <v>70.332672191392561</v>
      </c>
    </row>
    <row r="918" spans="1:3" x14ac:dyDescent="0.25">
      <c r="A918" s="1">
        <v>43203</v>
      </c>
      <c r="B918">
        <v>322.97626831205338</v>
      </c>
      <c r="C918" s="59">
        <v>111.95594270007268</v>
      </c>
    </row>
    <row r="919" spans="1:3" x14ac:dyDescent="0.25">
      <c r="A919" s="1">
        <v>43204</v>
      </c>
      <c r="B919">
        <v>436.57727261598416</v>
      </c>
      <c r="C919" s="59">
        <v>113.60100430393078</v>
      </c>
    </row>
    <row r="920" spans="1:3" x14ac:dyDescent="0.25">
      <c r="A920" s="1">
        <v>43205</v>
      </c>
      <c r="B920">
        <v>337.24286409552241</v>
      </c>
      <c r="C920" s="59">
        <v>-99.33440852046175</v>
      </c>
    </row>
    <row r="921" spans="1:3" x14ac:dyDescent="0.25">
      <c r="A921" s="1">
        <v>43206</v>
      </c>
      <c r="B921">
        <v>119.38958532037337</v>
      </c>
      <c r="C921" s="59">
        <v>-217.85327877514902</v>
      </c>
    </row>
    <row r="922" spans="1:3" x14ac:dyDescent="0.25">
      <c r="A922" s="1">
        <v>43207</v>
      </c>
      <c r="B922">
        <v>38.94373541787445</v>
      </c>
      <c r="C922" s="59">
        <v>-80.445849902498921</v>
      </c>
    </row>
    <row r="923" spans="1:3" x14ac:dyDescent="0.25">
      <c r="A923" s="1">
        <v>43208</v>
      </c>
      <c r="B923">
        <v>57.265109185324881</v>
      </c>
      <c r="C923" s="59">
        <v>18.321373767450432</v>
      </c>
    </row>
    <row r="924" spans="1:3" x14ac:dyDescent="0.25">
      <c r="A924" s="1">
        <v>43209</v>
      </c>
      <c r="B924">
        <v>60.328047689665731</v>
      </c>
      <c r="C924" s="59">
        <v>3.062938504340849</v>
      </c>
    </row>
    <row r="925" spans="1:3" x14ac:dyDescent="0.25">
      <c r="A925" s="1">
        <v>43210</v>
      </c>
      <c r="B925">
        <v>79.729402767995865</v>
      </c>
      <c r="C925" s="59">
        <v>19.401355078330134</v>
      </c>
    </row>
    <row r="926" spans="1:3" x14ac:dyDescent="0.25">
      <c r="A926" s="1">
        <v>43211</v>
      </c>
      <c r="B926">
        <v>91.686012334391023</v>
      </c>
      <c r="C926" s="59">
        <v>11.956609566395159</v>
      </c>
    </row>
    <row r="927" spans="1:3" x14ac:dyDescent="0.25">
      <c r="A927" s="1">
        <v>43212</v>
      </c>
      <c r="B927">
        <v>100.03571272238989</v>
      </c>
      <c r="C927" s="59">
        <v>8.3497003879988654</v>
      </c>
    </row>
    <row r="928" spans="1:3" x14ac:dyDescent="0.25">
      <c r="A928" s="1">
        <v>43213</v>
      </c>
      <c r="B928">
        <v>97.68472409506893</v>
      </c>
      <c r="C928" s="59">
        <v>-2.3509886273209588</v>
      </c>
    </row>
    <row r="929" spans="1:3" x14ac:dyDescent="0.25">
      <c r="A929" s="1">
        <v>43214</v>
      </c>
      <c r="B929">
        <v>101.56363550192549</v>
      </c>
      <c r="C929" s="59">
        <v>3.8789114068565596</v>
      </c>
    </row>
    <row r="930" spans="1:3" x14ac:dyDescent="0.25">
      <c r="A930" s="1">
        <v>43215</v>
      </c>
      <c r="B930">
        <v>104.90381198852297</v>
      </c>
      <c r="C930" s="59">
        <v>3.3401764865974855</v>
      </c>
    </row>
    <row r="931" spans="1:3" x14ac:dyDescent="0.25">
      <c r="A931" s="1">
        <v>43216</v>
      </c>
      <c r="B931">
        <v>108.78440986831556</v>
      </c>
      <c r="C931" s="59">
        <v>3.8805978797925889</v>
      </c>
    </row>
    <row r="932" spans="1:3" x14ac:dyDescent="0.25">
      <c r="A932" s="1">
        <v>43217</v>
      </c>
      <c r="B932">
        <v>107.69202862522449</v>
      </c>
      <c r="C932" s="59">
        <v>-1.0923812430910687</v>
      </c>
    </row>
    <row r="933" spans="1:3" x14ac:dyDescent="0.25">
      <c r="A933" s="1">
        <v>43218</v>
      </c>
      <c r="B933">
        <v>116.29252194109674</v>
      </c>
      <c r="C933" s="59">
        <v>8.6004933158722423</v>
      </c>
    </row>
    <row r="934" spans="1:3" x14ac:dyDescent="0.25">
      <c r="A934" s="1">
        <v>43219</v>
      </c>
      <c r="B934">
        <v>212.51571927913221</v>
      </c>
      <c r="C934" s="59">
        <v>96.223197338035476</v>
      </c>
    </row>
    <row r="935" spans="1:3" x14ac:dyDescent="0.25">
      <c r="A935" s="1">
        <v>43220</v>
      </c>
      <c r="B935">
        <v>137.81666913831972</v>
      </c>
      <c r="C935" s="59">
        <v>-74.699050140812489</v>
      </c>
    </row>
    <row r="936" spans="1:3" x14ac:dyDescent="0.25">
      <c r="A936" s="1">
        <v>43221</v>
      </c>
      <c r="B936">
        <v>115.33905127645703</v>
      </c>
      <c r="C936" s="59">
        <v>-22.477617861862697</v>
      </c>
    </row>
    <row r="937" spans="1:3" x14ac:dyDescent="0.25">
      <c r="A937" s="1">
        <v>43222</v>
      </c>
      <c r="B937">
        <v>89.353455988762803</v>
      </c>
      <c r="C937" s="59">
        <v>-25.985595287694224</v>
      </c>
    </row>
    <row r="938" spans="1:3" x14ac:dyDescent="0.25">
      <c r="A938" s="1">
        <v>43223</v>
      </c>
      <c r="B938">
        <v>73.884774897721229</v>
      </c>
      <c r="C938" s="59">
        <v>-15.468681091041574</v>
      </c>
    </row>
    <row r="939" spans="1:3" x14ac:dyDescent="0.25">
      <c r="A939" s="1">
        <v>43224</v>
      </c>
      <c r="B939">
        <v>58.252506834867248</v>
      </c>
      <c r="C939" s="59">
        <v>-15.632268062853981</v>
      </c>
    </row>
    <row r="940" spans="1:3" x14ac:dyDescent="0.25">
      <c r="A940" s="1">
        <v>43225</v>
      </c>
      <c r="B940">
        <v>84.542921989658225</v>
      </c>
      <c r="C940" s="59">
        <v>26.290415154790978</v>
      </c>
    </row>
    <row r="941" spans="1:3" x14ac:dyDescent="0.25">
      <c r="A941" s="1">
        <v>43226</v>
      </c>
      <c r="B941">
        <v>78.56869366378146</v>
      </c>
      <c r="C941" s="59">
        <v>-5.9742283258767657</v>
      </c>
    </row>
    <row r="942" spans="1:3" x14ac:dyDescent="0.25">
      <c r="A942" s="1">
        <v>43227</v>
      </c>
      <c r="B942">
        <v>63.656804807010381</v>
      </c>
      <c r="C942" s="59">
        <v>-14.911888856771078</v>
      </c>
    </row>
    <row r="943" spans="1:3" x14ac:dyDescent="0.25">
      <c r="A943" s="1">
        <v>43228</v>
      </c>
      <c r="B943">
        <v>77.487731143262224</v>
      </c>
      <c r="C943" s="59">
        <v>13.830926336251842</v>
      </c>
    </row>
    <row r="944" spans="1:3" x14ac:dyDescent="0.25">
      <c r="A944" s="1">
        <v>43229</v>
      </c>
      <c r="B944">
        <v>86.464158427339598</v>
      </c>
      <c r="C944" s="59">
        <v>8.9764272840773742</v>
      </c>
    </row>
    <row r="945" spans="1:3" x14ac:dyDescent="0.25">
      <c r="A945" s="1">
        <v>43230</v>
      </c>
      <c r="B945">
        <v>76.729310736892586</v>
      </c>
      <c r="C945" s="59">
        <v>-9.7348476904470118</v>
      </c>
    </row>
    <row r="946" spans="1:3" x14ac:dyDescent="0.25">
      <c r="A946" s="1">
        <v>43231</v>
      </c>
      <c r="B946">
        <v>104.56131592848561</v>
      </c>
      <c r="C946" s="59">
        <v>27.832005191593026</v>
      </c>
    </row>
    <row r="947" spans="1:3" x14ac:dyDescent="0.25">
      <c r="A947" s="1">
        <v>43232</v>
      </c>
      <c r="B947">
        <v>123.45777345012222</v>
      </c>
      <c r="C947" s="59">
        <v>18.896457521636606</v>
      </c>
    </row>
    <row r="948" spans="1:3" x14ac:dyDescent="0.25">
      <c r="A948" s="1">
        <v>43233</v>
      </c>
      <c r="B948">
        <v>120.01317591843582</v>
      </c>
      <c r="C948" s="59">
        <v>-3.4445975316863979</v>
      </c>
    </row>
    <row r="949" spans="1:3" x14ac:dyDescent="0.25">
      <c r="A949" s="1">
        <v>43234</v>
      </c>
      <c r="B949">
        <v>72.156497015461326</v>
      </c>
      <c r="C949" s="59">
        <v>-47.856678902974494</v>
      </c>
    </row>
    <row r="950" spans="1:3" x14ac:dyDescent="0.25">
      <c r="A950" s="1">
        <v>43235</v>
      </c>
      <c r="B950">
        <v>76.307939908506981</v>
      </c>
      <c r="C950" s="59">
        <v>4.1514428930456546</v>
      </c>
    </row>
    <row r="951" spans="1:3" x14ac:dyDescent="0.25">
      <c r="A951" s="1">
        <v>43236</v>
      </c>
      <c r="B951">
        <v>76.023571212006715</v>
      </c>
      <c r="C951" s="59">
        <v>-0.28436869650026608</v>
      </c>
    </row>
    <row r="952" spans="1:3" x14ac:dyDescent="0.25">
      <c r="A952" s="1">
        <v>43237</v>
      </c>
      <c r="B952">
        <v>103.25388847549037</v>
      </c>
      <c r="C952" s="59">
        <v>27.230317263483656</v>
      </c>
    </row>
    <row r="953" spans="1:3" x14ac:dyDescent="0.25">
      <c r="A953" s="1">
        <v>43238</v>
      </c>
      <c r="B953">
        <v>87.188317813114551</v>
      </c>
      <c r="C953" s="59">
        <v>-16.065570662375819</v>
      </c>
    </row>
    <row r="954" spans="1:3" x14ac:dyDescent="0.25">
      <c r="A954" s="1">
        <v>43239</v>
      </c>
      <c r="B954">
        <v>97.985131827084942</v>
      </c>
      <c r="C954" s="59">
        <v>10.796814013970391</v>
      </c>
    </row>
    <row r="955" spans="1:3" x14ac:dyDescent="0.25">
      <c r="A955" s="1">
        <v>43240</v>
      </c>
      <c r="B955">
        <v>84.007996774814345</v>
      </c>
      <c r="C955" s="59">
        <v>-13.977135052270597</v>
      </c>
    </row>
    <row r="956" spans="1:3" x14ac:dyDescent="0.25">
      <c r="A956" s="1">
        <v>43241</v>
      </c>
      <c r="B956">
        <v>83.985992368837373</v>
      </c>
      <c r="C956" s="59">
        <v>-2.2004405976971952E-2</v>
      </c>
    </row>
    <row r="957" spans="1:3" x14ac:dyDescent="0.25">
      <c r="A957" s="1">
        <v>43242</v>
      </c>
      <c r="B957">
        <v>84.80454657073787</v>
      </c>
      <c r="C957" s="59">
        <v>0.81855420190049699</v>
      </c>
    </row>
    <row r="958" spans="1:3" x14ac:dyDescent="0.25">
      <c r="A958" s="1">
        <v>43243</v>
      </c>
      <c r="B958">
        <v>107.62499279232644</v>
      </c>
      <c r="C958" s="59">
        <v>22.820446221588568</v>
      </c>
    </row>
    <row r="959" spans="1:3" x14ac:dyDescent="0.25">
      <c r="A959" s="1">
        <v>43244</v>
      </c>
      <c r="B959">
        <v>76.528143686424173</v>
      </c>
      <c r="C959" s="59">
        <v>-31.096849105902265</v>
      </c>
    </row>
    <row r="960" spans="1:3" x14ac:dyDescent="0.25">
      <c r="A960" s="1">
        <v>43245</v>
      </c>
      <c r="B960">
        <v>74.295080296570205</v>
      </c>
      <c r="C960" s="59">
        <v>-2.2330633898539674</v>
      </c>
    </row>
    <row r="961" spans="1:3" x14ac:dyDescent="0.25">
      <c r="A961" s="1">
        <v>43246</v>
      </c>
      <c r="B961">
        <v>67.294237295046102</v>
      </c>
      <c r="C961" s="59">
        <v>-7.0008430015241032</v>
      </c>
    </row>
    <row r="962" spans="1:3" x14ac:dyDescent="0.25">
      <c r="A962" s="1">
        <v>43247</v>
      </c>
      <c r="B962">
        <v>67.544882362476542</v>
      </c>
      <c r="C962" s="59">
        <v>0.25064506743044035</v>
      </c>
    </row>
    <row r="963" spans="1:3" x14ac:dyDescent="0.25">
      <c r="A963" s="1">
        <v>43248</v>
      </c>
      <c r="B963">
        <v>38.875558410696641</v>
      </c>
      <c r="C963" s="59">
        <v>-28.669323951779901</v>
      </c>
    </row>
    <row r="964" spans="1:3" x14ac:dyDescent="0.25">
      <c r="A964" s="1">
        <v>43249</v>
      </c>
      <c r="B964">
        <v>83.588507049218791</v>
      </c>
      <c r="C964" s="59">
        <v>44.71294863852215</v>
      </c>
    </row>
    <row r="965" spans="1:3" x14ac:dyDescent="0.25">
      <c r="A965" s="1">
        <v>43250</v>
      </c>
      <c r="B965">
        <v>94.140940659281966</v>
      </c>
      <c r="C965" s="59">
        <v>10.552433610063176</v>
      </c>
    </row>
    <row r="966" spans="1:3" x14ac:dyDescent="0.25">
      <c r="A966" s="1">
        <v>43251</v>
      </c>
      <c r="B966">
        <v>91.184865285600523</v>
      </c>
      <c r="C966" s="59">
        <v>-2.9560753736814434</v>
      </c>
    </row>
    <row r="967" spans="1:3" x14ac:dyDescent="0.25">
      <c r="A967" s="1">
        <v>43252</v>
      </c>
      <c r="B967">
        <v>86.14495653063733</v>
      </c>
      <c r="C967" s="59">
        <v>-5.0399087549631929</v>
      </c>
    </row>
    <row r="968" spans="1:3" x14ac:dyDescent="0.25">
      <c r="A968" s="1">
        <v>43253</v>
      </c>
      <c r="B968">
        <v>149.85419644619913</v>
      </c>
      <c r="C968" s="59">
        <v>63.709239915561795</v>
      </c>
    </row>
    <row r="969" spans="1:3" x14ac:dyDescent="0.25">
      <c r="A969" s="1">
        <v>43254</v>
      </c>
      <c r="B969">
        <v>188.6203622122795</v>
      </c>
      <c r="C969" s="59">
        <v>38.766165766080377</v>
      </c>
    </row>
    <row r="970" spans="1:3" x14ac:dyDescent="0.25">
      <c r="A970" s="1">
        <v>43255</v>
      </c>
      <c r="B970">
        <v>41.763355215975302</v>
      </c>
      <c r="C970" s="59">
        <v>-146.85700699630419</v>
      </c>
    </row>
    <row r="971" spans="1:3" x14ac:dyDescent="0.25">
      <c r="A971" s="1">
        <v>43425</v>
      </c>
      <c r="B971">
        <v>33.806817571414754</v>
      </c>
      <c r="C971" s="59">
        <v>33.806817571414754</v>
      </c>
    </row>
    <row r="972" spans="1:3" x14ac:dyDescent="0.25">
      <c r="A972" s="1">
        <v>43426</v>
      </c>
      <c r="B972">
        <v>40.424764015768261</v>
      </c>
      <c r="C972" s="59">
        <v>6.6179464443535068</v>
      </c>
    </row>
    <row r="973" spans="1:3" x14ac:dyDescent="0.25">
      <c r="A973" s="1">
        <v>43427</v>
      </c>
      <c r="B973">
        <v>73.090126876930611</v>
      </c>
      <c r="C973" s="59">
        <v>32.66536286116235</v>
      </c>
    </row>
    <row r="974" spans="1:3" x14ac:dyDescent="0.25">
      <c r="A974" s="1">
        <v>43428</v>
      </c>
      <c r="B974">
        <v>61.134195885468131</v>
      </c>
      <c r="C974" s="59">
        <v>-11.955930991462481</v>
      </c>
    </row>
    <row r="975" spans="1:3" x14ac:dyDescent="0.25">
      <c r="A975" s="1">
        <v>43429</v>
      </c>
      <c r="B975">
        <v>64.995135193650697</v>
      </c>
      <c r="C975" s="59">
        <v>3.8609393081825658</v>
      </c>
    </row>
    <row r="976" spans="1:3" x14ac:dyDescent="0.25">
      <c r="A976" s="1">
        <v>43430</v>
      </c>
      <c r="B976">
        <v>80.830387871861006</v>
      </c>
      <c r="C976" s="59">
        <v>15.83525267821031</v>
      </c>
    </row>
    <row r="977" spans="1:3" x14ac:dyDescent="0.25">
      <c r="A977" s="1">
        <v>43431</v>
      </c>
      <c r="B977">
        <v>73.621368852739366</v>
      </c>
      <c r="C977" s="59">
        <v>-7.2090190191216408</v>
      </c>
    </row>
    <row r="978" spans="1:3" x14ac:dyDescent="0.25">
      <c r="A978" s="1">
        <v>43432</v>
      </c>
      <c r="B978">
        <v>81.172417813307845</v>
      </c>
      <c r="C978" s="59">
        <v>7.5510489605684796</v>
      </c>
    </row>
    <row r="979" spans="1:3" x14ac:dyDescent="0.25">
      <c r="A979" s="1">
        <v>43433</v>
      </c>
      <c r="B979">
        <v>68.746211266835957</v>
      </c>
      <c r="C979" s="59">
        <v>-12.426206546471889</v>
      </c>
    </row>
    <row r="980" spans="1:3" x14ac:dyDescent="0.25">
      <c r="A980" s="1">
        <v>43434</v>
      </c>
      <c r="B980">
        <v>79.572060990131575</v>
      </c>
      <c r="C980" s="59">
        <v>10.825849723295619</v>
      </c>
    </row>
    <row r="981" spans="1:3" x14ac:dyDescent="0.25">
      <c r="A981" s="1">
        <v>43435</v>
      </c>
      <c r="B981">
        <v>80.446049859469085</v>
      </c>
      <c r="C981" s="59">
        <v>0.8739888693375093</v>
      </c>
    </row>
    <row r="982" spans="1:3" x14ac:dyDescent="0.25">
      <c r="A982" s="1">
        <v>43436</v>
      </c>
      <c r="B982">
        <v>77.489489189836334</v>
      </c>
      <c r="C982" s="59">
        <v>-2.9565606696327507</v>
      </c>
    </row>
    <row r="983" spans="1:3" x14ac:dyDescent="0.25">
      <c r="A983" s="1">
        <v>43437</v>
      </c>
      <c r="B983">
        <v>75.203291724935355</v>
      </c>
      <c r="C983" s="59">
        <v>-2.2861974649009795</v>
      </c>
    </row>
    <row r="984" spans="1:3" x14ac:dyDescent="0.25">
      <c r="A984" s="1">
        <v>43438</v>
      </c>
      <c r="B984">
        <v>82.43456633041157</v>
      </c>
      <c r="C984" s="59">
        <v>7.2312746054762158</v>
      </c>
    </row>
    <row r="985" spans="1:3" x14ac:dyDescent="0.25">
      <c r="A985" s="1">
        <v>43439</v>
      </c>
      <c r="B985">
        <v>85.920948211413958</v>
      </c>
      <c r="C985" s="59">
        <v>3.4863818810023872</v>
      </c>
    </row>
    <row r="986" spans="1:3" x14ac:dyDescent="0.25">
      <c r="A986" s="1">
        <v>43440</v>
      </c>
      <c r="B986">
        <v>82.540912701536342</v>
      </c>
      <c r="C986" s="59">
        <v>-3.3800355098776151</v>
      </c>
    </row>
    <row r="987" spans="1:3" x14ac:dyDescent="0.25">
      <c r="A987" s="1">
        <v>43441</v>
      </c>
      <c r="B987">
        <v>85.248000349200467</v>
      </c>
      <c r="C987" s="59">
        <v>2.7070876476641246</v>
      </c>
    </row>
    <row r="988" spans="1:3" x14ac:dyDescent="0.25">
      <c r="A988" s="1">
        <v>43442</v>
      </c>
      <c r="B988">
        <v>91.082401701345759</v>
      </c>
      <c r="C988" s="59">
        <v>5.8344013521452922</v>
      </c>
    </row>
    <row r="989" spans="1:3" x14ac:dyDescent="0.25">
      <c r="A989" s="1">
        <v>43443</v>
      </c>
      <c r="B989">
        <v>93.134033142936019</v>
      </c>
      <c r="C989" s="59">
        <v>2.0516314415902599</v>
      </c>
    </row>
    <row r="990" spans="1:3" x14ac:dyDescent="0.25">
      <c r="A990" s="1">
        <v>43444</v>
      </c>
      <c r="B990">
        <v>88.40280534324647</v>
      </c>
      <c r="C990" s="59">
        <v>-4.7312277996895489</v>
      </c>
    </row>
    <row r="991" spans="1:3" x14ac:dyDescent="0.25">
      <c r="A991" s="1">
        <v>43445</v>
      </c>
      <c r="B991">
        <v>88.057210157199208</v>
      </c>
      <c r="C991" s="59">
        <v>-0.34559518604726236</v>
      </c>
    </row>
    <row r="992" spans="1:3" x14ac:dyDescent="0.25">
      <c r="A992" s="1">
        <v>43446</v>
      </c>
      <c r="B992">
        <v>93.026434786736417</v>
      </c>
      <c r="C992" s="59">
        <v>4.9692246295372087</v>
      </c>
    </row>
    <row r="993" spans="1:3" x14ac:dyDescent="0.25">
      <c r="A993" s="1">
        <v>43447</v>
      </c>
      <c r="B993">
        <v>93.662212133115347</v>
      </c>
      <c r="C993" s="59">
        <v>0.63577734637893002</v>
      </c>
    </row>
    <row r="994" spans="1:3" x14ac:dyDescent="0.25">
      <c r="A994" s="1">
        <v>43448</v>
      </c>
      <c r="B994">
        <v>96.096887476425266</v>
      </c>
      <c r="C994" s="59">
        <v>2.4346753433099195</v>
      </c>
    </row>
    <row r="995" spans="1:3" x14ac:dyDescent="0.25">
      <c r="A995" s="1">
        <v>43449</v>
      </c>
      <c r="B995">
        <v>96.38214952050744</v>
      </c>
      <c r="C995" s="59">
        <v>0.28526204408217382</v>
      </c>
    </row>
    <row r="996" spans="1:3" x14ac:dyDescent="0.25">
      <c r="A996" s="1">
        <v>43450</v>
      </c>
      <c r="B996">
        <v>100.69461933339758</v>
      </c>
      <c r="C996" s="59">
        <v>4.3124698128901429</v>
      </c>
    </row>
    <row r="997" spans="1:3" x14ac:dyDescent="0.25">
      <c r="A997" s="1">
        <v>43451</v>
      </c>
      <c r="B997">
        <v>98.822157406290358</v>
      </c>
      <c r="C997" s="59">
        <v>-1.8724619271072243</v>
      </c>
    </row>
    <row r="998" spans="1:3" x14ac:dyDescent="0.25">
      <c r="A998" s="1">
        <v>43452</v>
      </c>
      <c r="B998">
        <v>100.16073693867631</v>
      </c>
      <c r="C998" s="59">
        <v>1.3385795323859497</v>
      </c>
    </row>
    <row r="999" spans="1:3" x14ac:dyDescent="0.25">
      <c r="A999" s="1">
        <v>43453</v>
      </c>
      <c r="B999">
        <v>98.093737315249882</v>
      </c>
      <c r="C999" s="59">
        <v>-2.0669996234264261</v>
      </c>
    </row>
    <row r="1000" spans="1:3" x14ac:dyDescent="0.25">
      <c r="A1000" s="1">
        <v>43454</v>
      </c>
      <c r="B1000">
        <v>97.394771345725758</v>
      </c>
      <c r="C1000" s="59">
        <v>-0.69896596952412438</v>
      </c>
    </row>
    <row r="1001" spans="1:3" x14ac:dyDescent="0.25">
      <c r="A1001" s="1">
        <v>43455</v>
      </c>
      <c r="B1001">
        <v>98.246248769048094</v>
      </c>
      <c r="C1001" s="59">
        <v>0.85147742332233634</v>
      </c>
    </row>
    <row r="1002" spans="1:3" x14ac:dyDescent="0.25">
      <c r="A1002" s="1">
        <v>43456</v>
      </c>
      <c r="B1002">
        <v>100.35341466002527</v>
      </c>
      <c r="C1002" s="59">
        <v>2.1071658909771713</v>
      </c>
    </row>
    <row r="1003" spans="1:3" x14ac:dyDescent="0.25">
      <c r="A1003" s="1">
        <v>43457</v>
      </c>
      <c r="B1003">
        <v>102.35959879922324</v>
      </c>
      <c r="C1003" s="59">
        <v>2.0061841391979698</v>
      </c>
    </row>
    <row r="1004" spans="1:3" x14ac:dyDescent="0.25">
      <c r="A1004" s="1">
        <v>43458</v>
      </c>
      <c r="B1004">
        <v>101.00958008307694</v>
      </c>
      <c r="C1004" s="59">
        <v>-1.3500187161462947</v>
      </c>
    </row>
    <row r="1005" spans="1:3" x14ac:dyDescent="0.25">
      <c r="A1005" s="1">
        <v>43459</v>
      </c>
      <c r="B1005">
        <v>100.13157928672253</v>
      </c>
      <c r="C1005" s="59">
        <v>-0.87800079635441364</v>
      </c>
    </row>
    <row r="1006" spans="1:3" x14ac:dyDescent="0.25">
      <c r="A1006" s="1">
        <v>43460</v>
      </c>
      <c r="B1006">
        <v>104.33436337592443</v>
      </c>
      <c r="C1006" s="59">
        <v>4.2027840892018986</v>
      </c>
    </row>
    <row r="1007" spans="1:3" x14ac:dyDescent="0.25">
      <c r="A1007" s="1">
        <v>43461</v>
      </c>
      <c r="B1007">
        <v>101.07280372099548</v>
      </c>
      <c r="C1007" s="59">
        <v>-3.261559654928945</v>
      </c>
    </row>
    <row r="1008" spans="1:3" x14ac:dyDescent="0.25">
      <c r="A1008" s="1">
        <v>43462</v>
      </c>
      <c r="B1008">
        <v>121.50557398372955</v>
      </c>
      <c r="C1008" s="59">
        <v>20.432770262734067</v>
      </c>
    </row>
    <row r="1009" spans="1:3" x14ac:dyDescent="0.25">
      <c r="A1009" s="1">
        <v>43463</v>
      </c>
      <c r="B1009">
        <v>188.40448614233136</v>
      </c>
      <c r="C1009" s="59">
        <v>66.898912158601817</v>
      </c>
    </row>
    <row r="1010" spans="1:3" x14ac:dyDescent="0.25">
      <c r="A1010" s="1">
        <v>43464</v>
      </c>
      <c r="B1010">
        <v>254.92930152807924</v>
      </c>
      <c r="C1010" s="59">
        <v>66.524815385747871</v>
      </c>
    </row>
    <row r="1011" spans="1:3" x14ac:dyDescent="0.25">
      <c r="A1011" s="1">
        <v>43465</v>
      </c>
      <c r="B1011">
        <v>334.46508260932848</v>
      </c>
      <c r="C1011" s="59">
        <v>79.53578108124924</v>
      </c>
    </row>
    <row r="1012" spans="1:3" x14ac:dyDescent="0.25">
      <c r="A1012" s="1">
        <v>43466</v>
      </c>
      <c r="B1012">
        <v>166.17181091222551</v>
      </c>
      <c r="C1012" s="59">
        <v>-168.29327169710297</v>
      </c>
    </row>
    <row r="1013" spans="1:3" x14ac:dyDescent="0.25">
      <c r="A1013" s="1">
        <v>43467</v>
      </c>
      <c r="B1013">
        <v>33.292512039128304</v>
      </c>
      <c r="C1013" s="59">
        <v>-132.87929887309721</v>
      </c>
    </row>
    <row r="1014" spans="1:3" x14ac:dyDescent="0.25">
      <c r="A1014" s="1">
        <v>43468</v>
      </c>
      <c r="B1014">
        <v>50.452379891079289</v>
      </c>
      <c r="C1014" s="59">
        <v>17.159867851950985</v>
      </c>
    </row>
    <row r="1015" spans="1:3" x14ac:dyDescent="0.25">
      <c r="A1015" s="1">
        <v>43469</v>
      </c>
      <c r="B1015">
        <v>79.042357927845615</v>
      </c>
      <c r="C1015" s="59">
        <v>28.589978036766325</v>
      </c>
    </row>
    <row r="1016" spans="1:3" x14ac:dyDescent="0.25">
      <c r="A1016" s="1">
        <v>43470</v>
      </c>
      <c r="B1016">
        <v>99.002230877766848</v>
      </c>
      <c r="C1016" s="59">
        <v>19.959872949921234</v>
      </c>
    </row>
    <row r="1017" spans="1:3" x14ac:dyDescent="0.25">
      <c r="A1017" s="1">
        <v>43471</v>
      </c>
      <c r="B1017">
        <v>105.45122246390628</v>
      </c>
      <c r="C1017" s="59">
        <v>6.448991586139428</v>
      </c>
    </row>
    <row r="1018" spans="1:3" x14ac:dyDescent="0.25">
      <c r="A1018" s="1">
        <v>43472</v>
      </c>
      <c r="B1018">
        <v>105.78107085271787</v>
      </c>
      <c r="C1018" s="59">
        <v>0.32984838881159817</v>
      </c>
    </row>
    <row r="1019" spans="1:3" x14ac:dyDescent="0.25">
      <c r="A1019" s="1">
        <v>43473</v>
      </c>
      <c r="B1019">
        <v>107.71419008368773</v>
      </c>
      <c r="C1019" s="59">
        <v>1.9331192309698508</v>
      </c>
    </row>
    <row r="1020" spans="1:3" x14ac:dyDescent="0.25">
      <c r="A1020" s="1">
        <v>43474</v>
      </c>
      <c r="B1020">
        <v>108.45632776725567</v>
      </c>
      <c r="C1020" s="59">
        <v>0.74213768356794674</v>
      </c>
    </row>
    <row r="1021" spans="1:3" x14ac:dyDescent="0.25">
      <c r="A1021" s="1">
        <v>43475</v>
      </c>
      <c r="B1021">
        <v>108.08261388093753</v>
      </c>
      <c r="C1021" s="59">
        <v>-0.37371388631814284</v>
      </c>
    </row>
    <row r="1022" spans="1:3" x14ac:dyDescent="0.25">
      <c r="A1022" s="1">
        <v>43476</v>
      </c>
      <c r="B1022">
        <v>109.50869222228643</v>
      </c>
      <c r="C1022" s="59">
        <v>1.426078341348898</v>
      </c>
    </row>
    <row r="1023" spans="1:3" x14ac:dyDescent="0.25">
      <c r="A1023" s="1">
        <v>43477</v>
      </c>
      <c r="B1023">
        <v>108.86817258720224</v>
      </c>
      <c r="C1023" s="59">
        <v>-0.64051963508418908</v>
      </c>
    </row>
    <row r="1024" spans="1:3" x14ac:dyDescent="0.25">
      <c r="A1024" s="1">
        <v>43478</v>
      </c>
      <c r="B1024">
        <v>110.50441819500789</v>
      </c>
      <c r="C1024" s="59">
        <v>1.6362456078056482</v>
      </c>
    </row>
    <row r="1025" spans="1:3" x14ac:dyDescent="0.25">
      <c r="A1025" s="1">
        <v>43479</v>
      </c>
      <c r="B1025">
        <v>111.33976107898384</v>
      </c>
      <c r="C1025" s="59">
        <v>0.83534288397595446</v>
      </c>
    </row>
    <row r="1026" spans="1:3" x14ac:dyDescent="0.25">
      <c r="A1026" s="1">
        <v>43480</v>
      </c>
      <c r="B1026">
        <v>110.52738223907468</v>
      </c>
      <c r="C1026" s="59">
        <v>-0.81237883990915805</v>
      </c>
    </row>
    <row r="1027" spans="1:3" x14ac:dyDescent="0.25">
      <c r="A1027" s="1">
        <v>43481</v>
      </c>
      <c r="B1027">
        <v>112.29098297428587</v>
      </c>
      <c r="C1027" s="59">
        <v>1.7636007352111847</v>
      </c>
    </row>
    <row r="1028" spans="1:3" x14ac:dyDescent="0.25">
      <c r="A1028" s="1">
        <v>43482</v>
      </c>
      <c r="B1028">
        <v>110.09778224451424</v>
      </c>
      <c r="C1028" s="59">
        <v>-2.1932007297716325</v>
      </c>
    </row>
    <row r="1029" spans="1:3" x14ac:dyDescent="0.25">
      <c r="A1029" s="1">
        <v>43483</v>
      </c>
      <c r="B1029">
        <v>115.93047158223928</v>
      </c>
      <c r="C1029" s="59">
        <v>5.8326893377250428</v>
      </c>
    </row>
    <row r="1030" spans="1:3" x14ac:dyDescent="0.25">
      <c r="A1030" s="1">
        <v>43484</v>
      </c>
      <c r="B1030">
        <v>108.61498594533398</v>
      </c>
      <c r="C1030" s="59">
        <v>-7.3154856369052936</v>
      </c>
    </row>
    <row r="1031" spans="1:3" x14ac:dyDescent="0.25">
      <c r="A1031" s="1">
        <v>43485</v>
      </c>
      <c r="B1031">
        <v>110.58958299086149</v>
      </c>
      <c r="C1031" s="59">
        <v>1.9745970455275028</v>
      </c>
    </row>
    <row r="1032" spans="1:3" x14ac:dyDescent="0.25">
      <c r="A1032" s="1">
        <v>43486</v>
      </c>
      <c r="B1032">
        <v>112.33048551239195</v>
      </c>
      <c r="C1032" s="59">
        <v>1.7409025215304581</v>
      </c>
    </row>
    <row r="1033" spans="1:3" x14ac:dyDescent="0.25">
      <c r="A1033" s="1">
        <v>43487</v>
      </c>
      <c r="B1033">
        <v>111.36727028464574</v>
      </c>
      <c r="C1033" s="59">
        <v>-0.96321522774620405</v>
      </c>
    </row>
    <row r="1034" spans="1:3" x14ac:dyDescent="0.25">
      <c r="A1034" s="1">
        <v>43488</v>
      </c>
      <c r="B1034">
        <v>114.4020202894921</v>
      </c>
      <c r="C1034" s="59">
        <v>3.0347500048463587</v>
      </c>
    </row>
    <row r="1035" spans="1:3" x14ac:dyDescent="0.25">
      <c r="A1035" s="1">
        <v>43489</v>
      </c>
      <c r="B1035">
        <v>114.68093420176277</v>
      </c>
      <c r="C1035" s="59">
        <v>0.2789139122706672</v>
      </c>
    </row>
    <row r="1036" spans="1:3" x14ac:dyDescent="0.25">
      <c r="A1036" s="1">
        <v>43490</v>
      </c>
      <c r="B1036">
        <v>112.46645484292159</v>
      </c>
      <c r="C1036" s="59">
        <v>-2.2144793588411744</v>
      </c>
    </row>
    <row r="1037" spans="1:3" x14ac:dyDescent="0.25">
      <c r="A1037" s="1">
        <v>43491</v>
      </c>
      <c r="B1037">
        <v>112.88979627908982</v>
      </c>
      <c r="C1037" s="59">
        <v>0.42334143616822928</v>
      </c>
    </row>
    <row r="1038" spans="1:3" x14ac:dyDescent="0.25">
      <c r="A1038" s="1">
        <v>43492</v>
      </c>
      <c r="B1038">
        <v>113.87018759544237</v>
      </c>
      <c r="C1038" s="59">
        <v>0.98039131635255217</v>
      </c>
    </row>
    <row r="1039" spans="1:3" x14ac:dyDescent="0.25">
      <c r="A1039" s="1">
        <v>43493</v>
      </c>
      <c r="B1039">
        <v>117.94734594331199</v>
      </c>
      <c r="C1039" s="59">
        <v>4.077158347869613</v>
      </c>
    </row>
    <row r="1040" spans="1:3" x14ac:dyDescent="0.25">
      <c r="A1040" s="1">
        <v>43494</v>
      </c>
      <c r="B1040">
        <v>118.98200432008942</v>
      </c>
      <c r="C1040" s="59">
        <v>1.0346583767774291</v>
      </c>
    </row>
    <row r="1041" spans="1:3" x14ac:dyDescent="0.25">
      <c r="A1041" s="1">
        <v>43495</v>
      </c>
      <c r="B1041">
        <v>115.99111104876215</v>
      </c>
      <c r="C1041" s="59">
        <v>-2.9908932713272662</v>
      </c>
    </row>
    <row r="1042" spans="1:3" x14ac:dyDescent="0.25">
      <c r="A1042" s="1">
        <v>43496</v>
      </c>
      <c r="B1042">
        <v>118.49802378355361</v>
      </c>
      <c r="C1042" s="59">
        <v>2.5069127347914559</v>
      </c>
    </row>
    <row r="1043" spans="1:3" x14ac:dyDescent="0.25">
      <c r="A1043" s="1">
        <v>43497</v>
      </c>
      <c r="B1043">
        <v>114.74792075907995</v>
      </c>
      <c r="C1043" s="59">
        <v>-3.7501030244736597</v>
      </c>
    </row>
    <row r="1044" spans="1:3" x14ac:dyDescent="0.25">
      <c r="A1044" s="1">
        <v>43498</v>
      </c>
      <c r="B1044">
        <v>116.0531209807037</v>
      </c>
      <c r="C1044" s="59">
        <v>1.3052002216237497</v>
      </c>
    </row>
    <row r="1045" spans="1:3" x14ac:dyDescent="0.25">
      <c r="A1045" s="1">
        <v>43499</v>
      </c>
      <c r="B1045">
        <v>122.17162595134914</v>
      </c>
      <c r="C1045" s="59">
        <v>6.1185049706454464</v>
      </c>
    </row>
    <row r="1046" spans="1:3" x14ac:dyDescent="0.25">
      <c r="A1046" s="1">
        <v>43500</v>
      </c>
      <c r="B1046">
        <v>127.13132416768219</v>
      </c>
      <c r="C1046" s="59">
        <v>4.9596982163330523</v>
      </c>
    </row>
    <row r="1047" spans="1:3" x14ac:dyDescent="0.25">
      <c r="A1047" s="1">
        <v>43501</v>
      </c>
      <c r="B1047">
        <v>122.06342824674675</v>
      </c>
      <c r="C1047" s="59">
        <v>-5.0678959209354417</v>
      </c>
    </row>
    <row r="1048" spans="1:3" x14ac:dyDescent="0.25">
      <c r="A1048" s="1">
        <v>43502</v>
      </c>
      <c r="B1048">
        <v>111.74664330694388</v>
      </c>
      <c r="C1048" s="59">
        <v>-10.316784939802872</v>
      </c>
    </row>
    <row r="1049" spans="1:3" x14ac:dyDescent="0.25">
      <c r="A1049" s="1">
        <v>43503</v>
      </c>
      <c r="B1049">
        <v>106.80711804660929</v>
      </c>
      <c r="C1049" s="59">
        <v>-4.9395252603345909</v>
      </c>
    </row>
    <row r="1050" spans="1:3" x14ac:dyDescent="0.25">
      <c r="A1050" s="1">
        <v>43504</v>
      </c>
      <c r="B1050">
        <v>111.56330433041056</v>
      </c>
      <c r="C1050" s="59">
        <v>4.7561862838012701</v>
      </c>
    </row>
    <row r="1051" spans="1:3" x14ac:dyDescent="0.25">
      <c r="A1051" s="1">
        <v>43505</v>
      </c>
      <c r="B1051">
        <v>113.00304112781288</v>
      </c>
      <c r="C1051" s="59">
        <v>1.4397367974023183</v>
      </c>
    </row>
    <row r="1052" spans="1:3" x14ac:dyDescent="0.25">
      <c r="A1052" s="1">
        <v>43506</v>
      </c>
      <c r="B1052">
        <v>113.69220188785872</v>
      </c>
      <c r="C1052" s="59">
        <v>0.68916076004583715</v>
      </c>
    </row>
    <row r="1053" spans="1:3" x14ac:dyDescent="0.25">
      <c r="A1053" s="1">
        <v>43507</v>
      </c>
      <c r="B1053">
        <v>116.92352820765105</v>
      </c>
      <c r="C1053" s="59">
        <v>3.2313263197923305</v>
      </c>
    </row>
    <row r="1054" spans="1:3" x14ac:dyDescent="0.25">
      <c r="A1054" s="1">
        <v>43508</v>
      </c>
      <c r="B1054">
        <v>117.6777124398284</v>
      </c>
      <c r="C1054" s="59">
        <v>0.75418423217735153</v>
      </c>
    </row>
    <row r="1055" spans="1:3" x14ac:dyDescent="0.25">
      <c r="A1055" s="1">
        <v>43509</v>
      </c>
      <c r="B1055">
        <v>118.64672709881991</v>
      </c>
      <c r="C1055" s="59">
        <v>0.96901465899151162</v>
      </c>
    </row>
    <row r="1056" spans="1:3" x14ac:dyDescent="0.25">
      <c r="A1056" s="1">
        <v>43510</v>
      </c>
      <c r="B1056">
        <v>115.98611760079946</v>
      </c>
      <c r="C1056" s="59">
        <v>-2.6606094980204489</v>
      </c>
    </row>
    <row r="1057" spans="1:3" x14ac:dyDescent="0.25">
      <c r="A1057" s="1">
        <v>43511</v>
      </c>
      <c r="B1057">
        <v>113.30973549333162</v>
      </c>
      <c r="C1057" s="59">
        <v>-2.6763821074678447</v>
      </c>
    </row>
    <row r="1058" spans="1:3" x14ac:dyDescent="0.25">
      <c r="A1058" s="1">
        <v>43512</v>
      </c>
      <c r="B1058">
        <v>113.82678691980634</v>
      </c>
      <c r="C1058" s="59">
        <v>0.51705142647472258</v>
      </c>
    </row>
    <row r="1059" spans="1:3" x14ac:dyDescent="0.25">
      <c r="A1059" s="1">
        <v>43513</v>
      </c>
      <c r="B1059">
        <v>114.66195155307369</v>
      </c>
      <c r="C1059" s="59">
        <v>0.83516463326735391</v>
      </c>
    </row>
    <row r="1060" spans="1:3" x14ac:dyDescent="0.25">
      <c r="A1060" s="1">
        <v>43514</v>
      </c>
      <c r="B1060">
        <v>121.15991450432422</v>
      </c>
      <c r="C1060" s="59">
        <v>6.4979629512505284</v>
      </c>
    </row>
    <row r="1061" spans="1:3" x14ac:dyDescent="0.25">
      <c r="A1061" s="1">
        <v>43515</v>
      </c>
      <c r="B1061">
        <v>115.59970285133269</v>
      </c>
      <c r="C1061" s="59">
        <v>-5.5602116529915264</v>
      </c>
    </row>
    <row r="1062" spans="1:3" x14ac:dyDescent="0.25">
      <c r="A1062" s="1">
        <v>43516</v>
      </c>
      <c r="B1062">
        <v>113.68996553315671</v>
      </c>
      <c r="C1062" s="59">
        <v>-1.9097373181759849</v>
      </c>
    </row>
    <row r="1063" spans="1:3" x14ac:dyDescent="0.25">
      <c r="A1063" s="1">
        <v>43517</v>
      </c>
      <c r="B1063">
        <v>116.76298240512733</v>
      </c>
      <c r="C1063" s="59">
        <v>3.0730168719706228</v>
      </c>
    </row>
    <row r="1064" spans="1:3" x14ac:dyDescent="0.25">
      <c r="A1064" s="1">
        <v>43518</v>
      </c>
      <c r="B1064">
        <v>118.3945154160091</v>
      </c>
      <c r="C1064" s="59">
        <v>1.6315330108817676</v>
      </c>
    </row>
    <row r="1065" spans="1:3" x14ac:dyDescent="0.25">
      <c r="A1065" s="1">
        <v>43519</v>
      </c>
      <c r="B1065">
        <v>113.19431368841855</v>
      </c>
      <c r="C1065" s="59">
        <v>-5.200201727590553</v>
      </c>
    </row>
    <row r="1066" spans="1:3" x14ac:dyDescent="0.25">
      <c r="A1066" s="1">
        <v>43520</v>
      </c>
      <c r="B1066">
        <v>118.32412297811426</v>
      </c>
      <c r="C1066" s="59">
        <v>5.1298092896957144</v>
      </c>
    </row>
    <row r="1067" spans="1:3" x14ac:dyDescent="0.25">
      <c r="A1067" s="1">
        <v>43521</v>
      </c>
      <c r="B1067">
        <v>115.14077705867469</v>
      </c>
      <c r="C1067" s="59">
        <v>-3.1833459194395743</v>
      </c>
    </row>
    <row r="1068" spans="1:3" x14ac:dyDescent="0.25">
      <c r="A1068" s="1">
        <v>43522</v>
      </c>
      <c r="B1068">
        <v>117.71115101705368</v>
      </c>
      <c r="C1068" s="59">
        <v>2.570373958378994</v>
      </c>
    </row>
    <row r="1069" spans="1:3" x14ac:dyDescent="0.25">
      <c r="A1069" s="1">
        <v>43523</v>
      </c>
      <c r="B1069">
        <v>118.45256616405455</v>
      </c>
      <c r="C1069" s="59">
        <v>0.74141514700086475</v>
      </c>
    </row>
    <row r="1070" spans="1:3" x14ac:dyDescent="0.25">
      <c r="A1070" s="1">
        <v>43524</v>
      </c>
      <c r="B1070">
        <v>114.16391969417423</v>
      </c>
      <c r="C1070" s="59">
        <v>-4.2886464698803195</v>
      </c>
    </row>
    <row r="1071" spans="1:3" x14ac:dyDescent="0.25">
      <c r="A1071" s="1">
        <v>43525</v>
      </c>
      <c r="B1071">
        <v>116.86607232374583</v>
      </c>
      <c r="C1071" s="59">
        <v>2.7021526295716001</v>
      </c>
    </row>
    <row r="1072" spans="1:3" x14ac:dyDescent="0.25">
      <c r="A1072" s="1">
        <v>43526</v>
      </c>
      <c r="B1072">
        <v>115.6643648708764</v>
      </c>
      <c r="C1072" s="59">
        <v>-1.201707452869428</v>
      </c>
    </row>
    <row r="1073" spans="1:3" x14ac:dyDescent="0.25">
      <c r="A1073" s="1">
        <v>43527</v>
      </c>
      <c r="B1073">
        <v>113.78216844715372</v>
      </c>
      <c r="C1073" s="59">
        <v>-1.8821964237226751</v>
      </c>
    </row>
    <row r="1074" spans="1:3" x14ac:dyDescent="0.25">
      <c r="A1074" s="1">
        <v>43528</v>
      </c>
      <c r="B1074">
        <v>116.29760673429391</v>
      </c>
      <c r="C1074" s="59">
        <v>2.515438287140185</v>
      </c>
    </row>
    <row r="1075" spans="1:3" x14ac:dyDescent="0.25">
      <c r="A1075" s="1">
        <v>43529</v>
      </c>
      <c r="B1075">
        <v>118.31890223628274</v>
      </c>
      <c r="C1075" s="59">
        <v>2.0212955019888312</v>
      </c>
    </row>
    <row r="1076" spans="1:3" x14ac:dyDescent="0.25">
      <c r="A1076" s="1">
        <v>43530</v>
      </c>
      <c r="B1076">
        <v>117.97541841073729</v>
      </c>
      <c r="C1076" s="59">
        <v>-0.34348382554544798</v>
      </c>
    </row>
    <row r="1077" spans="1:3" x14ac:dyDescent="0.25">
      <c r="A1077" s="1">
        <v>43531</v>
      </c>
      <c r="B1077">
        <v>118.86000014837499</v>
      </c>
      <c r="C1077" s="59">
        <v>0.88458173763770276</v>
      </c>
    </row>
    <row r="1078" spans="1:3" x14ac:dyDescent="0.25">
      <c r="A1078" s="1">
        <v>43532</v>
      </c>
      <c r="B1078">
        <v>118.40815509467338</v>
      </c>
      <c r="C1078" s="59">
        <v>-0.45184505370161787</v>
      </c>
    </row>
    <row r="1079" spans="1:3" x14ac:dyDescent="0.25">
      <c r="A1079" s="1">
        <v>43533</v>
      </c>
      <c r="B1079">
        <v>115.78932198394541</v>
      </c>
      <c r="C1079" s="59">
        <v>-2.6188331107279623</v>
      </c>
    </row>
    <row r="1080" spans="1:3" x14ac:dyDescent="0.25">
      <c r="A1080" s="1">
        <v>43534</v>
      </c>
      <c r="B1080">
        <v>117.51463336002537</v>
      </c>
      <c r="C1080" s="59">
        <v>1.7253113760799579</v>
      </c>
    </row>
    <row r="1081" spans="1:3" x14ac:dyDescent="0.25">
      <c r="A1081" s="1">
        <v>43535</v>
      </c>
      <c r="B1081">
        <v>118.25060375494139</v>
      </c>
      <c r="C1081" s="59">
        <v>0.73597039491602345</v>
      </c>
    </row>
    <row r="1082" spans="1:3" x14ac:dyDescent="0.25">
      <c r="A1082" s="1">
        <v>43536</v>
      </c>
      <c r="B1082">
        <v>121.0255328312888</v>
      </c>
      <c r="C1082" s="59">
        <v>2.774929076347405</v>
      </c>
    </row>
    <row r="1083" spans="1:3" x14ac:dyDescent="0.25">
      <c r="A1083" s="1">
        <v>43537</v>
      </c>
      <c r="B1083">
        <v>121.9061921192193</v>
      </c>
      <c r="C1083" s="59">
        <v>0.88065928793049864</v>
      </c>
    </row>
    <row r="1084" spans="1:3" x14ac:dyDescent="0.25">
      <c r="A1084" s="1">
        <v>43538</v>
      </c>
      <c r="B1084">
        <v>124.92409353398428</v>
      </c>
      <c r="C1084" s="59">
        <v>3.0179014147649781</v>
      </c>
    </row>
    <row r="1085" spans="1:3" x14ac:dyDescent="0.25">
      <c r="A1085" s="1">
        <v>43539</v>
      </c>
      <c r="B1085">
        <v>117.77346898020106</v>
      </c>
      <c r="C1085" s="59">
        <v>-7.1506245537832172</v>
      </c>
    </row>
    <row r="1086" spans="1:3" x14ac:dyDescent="0.25">
      <c r="A1086" s="1">
        <v>43540</v>
      </c>
      <c r="B1086">
        <v>120.02725431572534</v>
      </c>
      <c r="C1086" s="59">
        <v>2.2537853355242845</v>
      </c>
    </row>
    <row r="1087" spans="1:3" x14ac:dyDescent="0.25">
      <c r="A1087" s="1">
        <v>43541</v>
      </c>
      <c r="B1087">
        <v>118.15477540003701</v>
      </c>
      <c r="C1087" s="59">
        <v>-1.8724789156883332</v>
      </c>
    </row>
    <row r="1088" spans="1:3" x14ac:dyDescent="0.25">
      <c r="A1088" s="1">
        <v>43542</v>
      </c>
      <c r="B1088">
        <v>122.72056999741994</v>
      </c>
      <c r="C1088" s="59">
        <v>4.5657945973829328</v>
      </c>
    </row>
    <row r="1089" spans="1:3" x14ac:dyDescent="0.25">
      <c r="A1089" s="1">
        <v>43543</v>
      </c>
      <c r="B1089">
        <v>119.0666133049171</v>
      </c>
      <c r="C1089" s="59">
        <v>-3.6539566925028453</v>
      </c>
    </row>
    <row r="1090" spans="1:3" x14ac:dyDescent="0.25">
      <c r="A1090" s="1">
        <v>43544</v>
      </c>
      <c r="B1090">
        <v>117.52494737017318</v>
      </c>
      <c r="C1090" s="59">
        <v>-1.5416659347439179</v>
      </c>
    </row>
    <row r="1091" spans="1:3" x14ac:dyDescent="0.25">
      <c r="A1091" s="1">
        <v>43545</v>
      </c>
      <c r="B1091">
        <v>126.8325420823426</v>
      </c>
      <c r="C1091" s="59">
        <v>9.3075947121694185</v>
      </c>
    </row>
    <row r="1092" spans="1:3" x14ac:dyDescent="0.25">
      <c r="A1092" s="1">
        <v>43546</v>
      </c>
      <c r="B1092">
        <v>123.54346135520986</v>
      </c>
      <c r="C1092" s="59">
        <v>-3.2890807271327418</v>
      </c>
    </row>
    <row r="1093" spans="1:3" x14ac:dyDescent="0.25">
      <c r="A1093" s="1">
        <v>43547</v>
      </c>
      <c r="B1093">
        <v>123.70737497804852</v>
      </c>
      <c r="C1093" s="59">
        <v>0.16391362283866329</v>
      </c>
    </row>
    <row r="1094" spans="1:3" x14ac:dyDescent="0.25">
      <c r="A1094" s="1">
        <v>43548</v>
      </c>
      <c r="B1094">
        <v>130.25961376050415</v>
      </c>
      <c r="C1094" s="59">
        <v>6.5522387824556318</v>
      </c>
    </row>
    <row r="1095" spans="1:3" x14ac:dyDescent="0.25">
      <c r="A1095" s="1">
        <v>43549</v>
      </c>
      <c r="B1095">
        <v>125.40037190162643</v>
      </c>
      <c r="C1095" s="59">
        <v>-4.8592418588777235</v>
      </c>
    </row>
    <row r="1096" spans="1:3" x14ac:dyDescent="0.25">
      <c r="A1096" s="1">
        <v>43550</v>
      </c>
      <c r="B1096">
        <v>123.28404836910329</v>
      </c>
      <c r="C1096" s="59">
        <v>-2.1163235325231398</v>
      </c>
    </row>
    <row r="1097" spans="1:3" x14ac:dyDescent="0.25">
      <c r="A1097" s="1">
        <v>43551</v>
      </c>
      <c r="B1097">
        <v>124.84095223409906</v>
      </c>
      <c r="C1097" s="59">
        <v>1.5569038649957747</v>
      </c>
    </row>
    <row r="1098" spans="1:3" x14ac:dyDescent="0.25">
      <c r="A1098" s="1">
        <v>43552</v>
      </c>
      <c r="B1098">
        <v>121.36116572531455</v>
      </c>
      <c r="C1098" s="59">
        <v>-3.4797865087845139</v>
      </c>
    </row>
    <row r="1099" spans="1:3" x14ac:dyDescent="0.25">
      <c r="A1099" s="1">
        <v>43553</v>
      </c>
      <c r="B1099">
        <v>124.41543514666787</v>
      </c>
      <c r="C1099" s="59">
        <v>3.0542694213533252</v>
      </c>
    </row>
    <row r="1100" spans="1:3" x14ac:dyDescent="0.25">
      <c r="A1100" s="1">
        <v>43554</v>
      </c>
      <c r="B1100">
        <v>120.65904516491199</v>
      </c>
      <c r="C1100" s="59">
        <v>-3.7563899817558877</v>
      </c>
    </row>
    <row r="1101" spans="1:3" x14ac:dyDescent="0.25">
      <c r="A1101" s="1">
        <v>43555</v>
      </c>
      <c r="B1101">
        <v>120.79741080533023</v>
      </c>
      <c r="C1101" s="59">
        <v>0.13836564041824317</v>
      </c>
    </row>
    <row r="1102" spans="1:3" x14ac:dyDescent="0.25">
      <c r="A1102" s="1">
        <v>43556</v>
      </c>
      <c r="B1102">
        <v>128.26813230718898</v>
      </c>
      <c r="C1102" s="59">
        <v>7.4707215018587476</v>
      </c>
    </row>
    <row r="1103" spans="1:3" x14ac:dyDescent="0.25">
      <c r="A1103" s="1">
        <v>43557</v>
      </c>
      <c r="B1103">
        <v>127.69245424112439</v>
      </c>
      <c r="C1103" s="59">
        <v>-0.57567806606458305</v>
      </c>
    </row>
    <row r="1104" spans="1:3" x14ac:dyDescent="0.25">
      <c r="A1104" s="1">
        <v>43558</v>
      </c>
      <c r="B1104">
        <v>126.29365240529231</v>
      </c>
      <c r="C1104" s="59">
        <v>-1.3988018358320886</v>
      </c>
    </row>
    <row r="1105" spans="1:3" x14ac:dyDescent="0.25">
      <c r="A1105" s="1">
        <v>43559</v>
      </c>
      <c r="B1105">
        <v>137.25602266574751</v>
      </c>
      <c r="C1105" s="59">
        <v>10.962370260455202</v>
      </c>
    </row>
    <row r="1106" spans="1:3" x14ac:dyDescent="0.25">
      <c r="A1106" s="1">
        <v>43560</v>
      </c>
      <c r="B1106">
        <v>119.08303664380513</v>
      </c>
      <c r="C1106" s="59">
        <v>-18.172986021942378</v>
      </c>
    </row>
    <row r="1107" spans="1:3" x14ac:dyDescent="0.25">
      <c r="A1107" s="1">
        <v>43561</v>
      </c>
      <c r="B1107">
        <v>125.37714892650631</v>
      </c>
      <c r="C1107" s="59">
        <v>6.2941122827011782</v>
      </c>
    </row>
    <row r="1108" spans="1:3" x14ac:dyDescent="0.25">
      <c r="A1108" s="1">
        <v>43562</v>
      </c>
      <c r="B1108">
        <v>137.39164712621331</v>
      </c>
      <c r="C1108" s="59">
        <v>12.014498199707006</v>
      </c>
    </row>
    <row r="1109" spans="1:3" x14ac:dyDescent="0.25">
      <c r="A1109" s="1">
        <v>43563</v>
      </c>
      <c r="B1109">
        <v>133.89147460153092</v>
      </c>
      <c r="C1109" s="59">
        <v>-3.500172524682398</v>
      </c>
    </row>
    <row r="1110" spans="1:3" x14ac:dyDescent="0.25">
      <c r="A1110" s="1">
        <v>43564</v>
      </c>
      <c r="B1110">
        <v>141.48958028491913</v>
      </c>
      <c r="C1110" s="59">
        <v>7.5981056833882121</v>
      </c>
    </row>
    <row r="1111" spans="1:3" x14ac:dyDescent="0.25">
      <c r="A1111" s="1">
        <v>43565</v>
      </c>
      <c r="B1111">
        <v>178.26260233637763</v>
      </c>
      <c r="C1111" s="59">
        <v>36.773022051458497</v>
      </c>
    </row>
    <row r="1112" spans="1:3" x14ac:dyDescent="0.25">
      <c r="A1112" s="1">
        <v>43566</v>
      </c>
      <c r="B1112">
        <v>316.62535213393329</v>
      </c>
      <c r="C1112" s="59">
        <v>138.36274979755567</v>
      </c>
    </row>
    <row r="1113" spans="1:3" x14ac:dyDescent="0.25">
      <c r="A1113" s="1">
        <v>43567</v>
      </c>
      <c r="B1113">
        <v>418.77589574807757</v>
      </c>
      <c r="C1113" s="59">
        <v>102.15054361414428</v>
      </c>
    </row>
    <row r="1114" spans="1:3" x14ac:dyDescent="0.25">
      <c r="A1114" s="1">
        <v>43568</v>
      </c>
      <c r="B1114">
        <v>840.87128888441896</v>
      </c>
      <c r="C1114" s="59">
        <v>422.09539313634139</v>
      </c>
    </row>
    <row r="1115" spans="1:3" x14ac:dyDescent="0.25">
      <c r="A1115" s="1">
        <v>43569</v>
      </c>
      <c r="B1115">
        <v>1629.3230725914323</v>
      </c>
      <c r="C1115" s="59">
        <v>788.45178370701331</v>
      </c>
    </row>
    <row r="1116" spans="1:3" x14ac:dyDescent="0.25">
      <c r="A1116" s="1">
        <v>43570</v>
      </c>
      <c r="B1116">
        <v>-351.43764923263876</v>
      </c>
      <c r="C1116" s="59">
        <v>-1980.760721824071</v>
      </c>
    </row>
    <row r="1117" spans="1:3" x14ac:dyDescent="0.25">
      <c r="A1117" s="1">
        <v>43571</v>
      </c>
      <c r="B1117">
        <v>-102.20856447321616</v>
      </c>
      <c r="C1117" s="59">
        <v>249.22908475942262</v>
      </c>
    </row>
    <row r="1118" spans="1:3" x14ac:dyDescent="0.25">
      <c r="A1118" s="1">
        <v>43572</v>
      </c>
      <c r="B1118">
        <v>65.859907496264682</v>
      </c>
      <c r="C1118" s="59">
        <v>168.06847196948084</v>
      </c>
    </row>
    <row r="1119" spans="1:3" x14ac:dyDescent="0.25">
      <c r="A1119" s="1">
        <v>43573</v>
      </c>
      <c r="B1119">
        <v>56.631704320579153</v>
      </c>
      <c r="C1119" s="59">
        <v>-9.2282031756855289</v>
      </c>
    </row>
    <row r="1120" spans="1:3" x14ac:dyDescent="0.25">
      <c r="A1120" s="1">
        <v>43574</v>
      </c>
      <c r="B1120">
        <v>91.062695910619837</v>
      </c>
      <c r="C1120" s="59">
        <v>34.430991590040684</v>
      </c>
    </row>
    <row r="1121" spans="1:3" x14ac:dyDescent="0.25">
      <c r="A1121" s="1">
        <v>43575</v>
      </c>
      <c r="B1121">
        <v>122.49131214711359</v>
      </c>
      <c r="C1121" s="59">
        <v>31.428616236493752</v>
      </c>
    </row>
    <row r="1122" spans="1:3" x14ac:dyDescent="0.25">
      <c r="A1122" s="1">
        <v>43576</v>
      </c>
      <c r="B1122">
        <v>110.63286071981919</v>
      </c>
      <c r="C1122" s="59">
        <v>-11.858451427294398</v>
      </c>
    </row>
    <row r="1123" spans="1:3" x14ac:dyDescent="0.25">
      <c r="A1123" s="1">
        <v>43577</v>
      </c>
      <c r="B1123">
        <v>112.30788443962668</v>
      </c>
      <c r="C1123" s="59">
        <v>1.6750237198074842</v>
      </c>
    </row>
    <row r="1124" spans="1:3" x14ac:dyDescent="0.25">
      <c r="A1124" s="1">
        <v>43578</v>
      </c>
      <c r="B1124">
        <v>121.08630822972349</v>
      </c>
      <c r="C1124" s="59">
        <v>8.7784237900968094</v>
      </c>
    </row>
    <row r="1125" spans="1:3" x14ac:dyDescent="0.25">
      <c r="A1125" s="1">
        <v>43579</v>
      </c>
      <c r="B1125">
        <v>118.06355279055015</v>
      </c>
      <c r="C1125" s="59">
        <v>-3.0227554391733378</v>
      </c>
    </row>
    <row r="1126" spans="1:3" x14ac:dyDescent="0.25">
      <c r="A1126" s="1">
        <v>43580</v>
      </c>
      <c r="B1126">
        <v>136.9935779641232</v>
      </c>
      <c r="C1126" s="59">
        <v>18.930025173573057</v>
      </c>
    </row>
    <row r="1127" spans="1:3" x14ac:dyDescent="0.25">
      <c r="A1127" s="1">
        <v>43581</v>
      </c>
      <c r="B1127">
        <v>153.25973383344768</v>
      </c>
      <c r="C1127" s="59">
        <v>16.266155869324479</v>
      </c>
    </row>
    <row r="1128" spans="1:3" x14ac:dyDescent="0.25">
      <c r="A1128" s="1">
        <v>43582</v>
      </c>
      <c r="B1128">
        <v>156.75112600983235</v>
      </c>
      <c r="C1128" s="59">
        <v>3.4913921763846645</v>
      </c>
    </row>
    <row r="1129" spans="1:3" x14ac:dyDescent="0.25">
      <c r="A1129" s="1">
        <v>43583</v>
      </c>
      <c r="B1129">
        <v>169.73625366391406</v>
      </c>
      <c r="C1129" s="59">
        <v>12.985127654081708</v>
      </c>
    </row>
    <row r="1130" spans="1:3" x14ac:dyDescent="0.25">
      <c r="A1130" s="1">
        <v>43584</v>
      </c>
      <c r="B1130">
        <v>216.31535270224222</v>
      </c>
      <c r="C1130" s="59">
        <v>46.579099038328167</v>
      </c>
    </row>
    <row r="1131" spans="1:3" x14ac:dyDescent="0.25">
      <c r="A1131" s="1">
        <v>43585</v>
      </c>
      <c r="B1131">
        <v>309.46269144604969</v>
      </c>
      <c r="C1131" s="59">
        <v>93.147338743807467</v>
      </c>
    </row>
    <row r="1132" spans="1:3" x14ac:dyDescent="0.25">
      <c r="A1132" s="1">
        <v>43586</v>
      </c>
      <c r="B1132">
        <v>301.02698057174803</v>
      </c>
      <c r="C1132" s="59">
        <v>-8.4357108743016624</v>
      </c>
    </row>
    <row r="1133" spans="1:3" x14ac:dyDescent="0.25">
      <c r="A1133" s="1">
        <v>43587</v>
      </c>
      <c r="B1133">
        <v>213.76442978067286</v>
      </c>
      <c r="C1133" s="59">
        <v>-87.262550791075171</v>
      </c>
    </row>
    <row r="1134" spans="1:3" x14ac:dyDescent="0.25">
      <c r="A1134" s="1">
        <v>43588</v>
      </c>
      <c r="B1134">
        <v>154.20825194279212</v>
      </c>
      <c r="C1134" s="59">
        <v>-59.556177837880739</v>
      </c>
    </row>
    <row r="1135" spans="1:3" x14ac:dyDescent="0.25">
      <c r="A1135" s="1">
        <v>43589</v>
      </c>
      <c r="B1135">
        <v>26.156194886992559</v>
      </c>
      <c r="C1135" s="59">
        <v>-128.05205705579957</v>
      </c>
    </row>
    <row r="1136" spans="1:3" x14ac:dyDescent="0.25">
      <c r="A1136" s="1">
        <v>43590</v>
      </c>
      <c r="B1136">
        <v>97.420686174777003</v>
      </c>
      <c r="C1136" s="59">
        <v>71.264491287784438</v>
      </c>
    </row>
    <row r="1137" spans="1:3" x14ac:dyDescent="0.25">
      <c r="A1137" s="1">
        <v>43591</v>
      </c>
      <c r="B1137">
        <v>199.43645016716812</v>
      </c>
      <c r="C1137" s="59">
        <v>102.01576399239111</v>
      </c>
    </row>
    <row r="1138" spans="1:3" x14ac:dyDescent="0.25">
      <c r="A1138" s="1">
        <v>43592</v>
      </c>
      <c r="B1138">
        <v>414.08918926041252</v>
      </c>
      <c r="C1138" s="59">
        <v>214.65273909324441</v>
      </c>
    </row>
    <row r="1139" spans="1:3" x14ac:dyDescent="0.25">
      <c r="A1139" s="1">
        <v>43593</v>
      </c>
      <c r="B1139">
        <v>687.26791126615853</v>
      </c>
      <c r="C1139" s="59">
        <v>273.17872200574601</v>
      </c>
    </row>
    <row r="1140" spans="1:3" x14ac:dyDescent="0.25">
      <c r="A1140" s="1">
        <v>43800</v>
      </c>
      <c r="B1140">
        <v>6.5325195082208394</v>
      </c>
      <c r="C1140" s="59">
        <v>6.5325195082208394</v>
      </c>
    </row>
    <row r="1141" spans="1:3" x14ac:dyDescent="0.25">
      <c r="A1141" s="1">
        <v>43801</v>
      </c>
      <c r="B1141">
        <v>22.683015531619613</v>
      </c>
      <c r="C1141" s="59">
        <v>16.150496023398773</v>
      </c>
    </row>
    <row r="1142" spans="1:3" x14ac:dyDescent="0.25">
      <c r="A1142" s="1">
        <v>43802</v>
      </c>
      <c r="B1142">
        <v>50.145819939308296</v>
      </c>
      <c r="C1142" s="59">
        <v>27.462804407688683</v>
      </c>
    </row>
    <row r="1143" spans="1:3" x14ac:dyDescent="0.25">
      <c r="A1143" s="1">
        <v>43803</v>
      </c>
      <c r="B1143">
        <v>59.310284851903241</v>
      </c>
      <c r="C1143" s="59">
        <v>9.1644649125949442</v>
      </c>
    </row>
    <row r="1144" spans="1:3" x14ac:dyDescent="0.25">
      <c r="A1144" s="1">
        <v>43804</v>
      </c>
      <c r="B1144">
        <v>76.671252299548897</v>
      </c>
      <c r="C1144" s="59">
        <v>17.360967447645656</v>
      </c>
    </row>
    <row r="1145" spans="1:3" x14ac:dyDescent="0.25">
      <c r="A1145" s="1">
        <v>43805</v>
      </c>
      <c r="B1145">
        <v>78.692641915501667</v>
      </c>
      <c r="C1145" s="59">
        <v>2.0213896159527707</v>
      </c>
    </row>
    <row r="1146" spans="1:3" x14ac:dyDescent="0.25">
      <c r="A1146" s="1">
        <v>43806</v>
      </c>
      <c r="B1146">
        <v>75.755637683654442</v>
      </c>
      <c r="C1146" s="59">
        <v>-2.9370042318472258</v>
      </c>
    </row>
    <row r="1147" spans="1:3" x14ac:dyDescent="0.25">
      <c r="A1147" s="1">
        <v>43807</v>
      </c>
      <c r="B1147">
        <v>79.272864454027683</v>
      </c>
      <c r="C1147" s="59">
        <v>3.5172267703732416</v>
      </c>
    </row>
    <row r="1148" spans="1:3" x14ac:dyDescent="0.25">
      <c r="A1148" s="1">
        <v>43808</v>
      </c>
      <c r="B1148">
        <v>82.8231421481252</v>
      </c>
      <c r="C1148" s="59">
        <v>3.5502776940975167</v>
      </c>
    </row>
    <row r="1149" spans="1:3" x14ac:dyDescent="0.25">
      <c r="A1149" s="1">
        <v>43809</v>
      </c>
      <c r="B1149">
        <v>78.980940787461279</v>
      </c>
      <c r="C1149" s="59">
        <v>-3.8422013606639212</v>
      </c>
    </row>
    <row r="1150" spans="1:3" x14ac:dyDescent="0.25">
      <c r="A1150" s="1">
        <v>43810</v>
      </c>
      <c r="B1150">
        <v>83.430051004355491</v>
      </c>
      <c r="C1150" s="59">
        <v>4.449110216894212</v>
      </c>
    </row>
    <row r="1151" spans="1:3" x14ac:dyDescent="0.25">
      <c r="A1151" s="1">
        <v>43811</v>
      </c>
      <c r="B1151">
        <v>87.313842211911734</v>
      </c>
      <c r="C1151" s="59">
        <v>3.8837912075562429</v>
      </c>
    </row>
    <row r="1152" spans="1:3" x14ac:dyDescent="0.25">
      <c r="A1152" s="1">
        <v>43812</v>
      </c>
      <c r="B1152">
        <v>99.202138941768681</v>
      </c>
      <c r="C1152" s="59">
        <v>11.888296729856947</v>
      </c>
    </row>
    <row r="1153" spans="1:3" x14ac:dyDescent="0.25">
      <c r="A1153" s="1">
        <v>43813</v>
      </c>
      <c r="B1153">
        <v>93.462779636291017</v>
      </c>
      <c r="C1153" s="59">
        <v>-5.739359305477663</v>
      </c>
    </row>
    <row r="1154" spans="1:3" x14ac:dyDescent="0.25">
      <c r="A1154" s="1">
        <v>43814</v>
      </c>
      <c r="B1154">
        <v>94.176611233515814</v>
      </c>
      <c r="C1154" s="59">
        <v>0.71383159722479661</v>
      </c>
    </row>
    <row r="1155" spans="1:3" x14ac:dyDescent="0.25">
      <c r="A1155" s="1">
        <v>43815</v>
      </c>
      <c r="B1155">
        <v>98.025235375835621</v>
      </c>
      <c r="C1155" s="59">
        <v>3.8486241423198067</v>
      </c>
    </row>
    <row r="1156" spans="1:3" x14ac:dyDescent="0.25">
      <c r="A1156" s="1">
        <v>43816</v>
      </c>
      <c r="B1156">
        <v>97.799267302917897</v>
      </c>
      <c r="C1156" s="59">
        <v>-0.22596807291772336</v>
      </c>
    </row>
    <row r="1157" spans="1:3" x14ac:dyDescent="0.25">
      <c r="A1157" s="1">
        <v>43817</v>
      </c>
      <c r="B1157">
        <v>100.61687357467973</v>
      </c>
      <c r="C1157" s="59">
        <v>2.8176062717618322</v>
      </c>
    </row>
    <row r="1158" spans="1:3" x14ac:dyDescent="0.25">
      <c r="A1158" s="1">
        <v>43818</v>
      </c>
      <c r="B1158">
        <v>101.4365026758144</v>
      </c>
      <c r="C1158" s="59">
        <v>0.81962910113466592</v>
      </c>
    </row>
    <row r="1159" spans="1:3" x14ac:dyDescent="0.25">
      <c r="A1159" s="1">
        <v>43819</v>
      </c>
      <c r="B1159">
        <v>101.22763555236546</v>
      </c>
      <c r="C1159" s="59">
        <v>-0.20886712344893965</v>
      </c>
    </row>
    <row r="1160" spans="1:3" x14ac:dyDescent="0.25">
      <c r="A1160" s="1">
        <v>43820</v>
      </c>
      <c r="B1160">
        <v>103.41506086228641</v>
      </c>
      <c r="C1160" s="59">
        <v>2.187425309920954</v>
      </c>
    </row>
    <row r="1161" spans="1:3" x14ac:dyDescent="0.25">
      <c r="A1161" s="1">
        <v>43821</v>
      </c>
      <c r="B1161">
        <v>105.95059132249069</v>
      </c>
      <c r="C1161" s="59">
        <v>2.535530460204285</v>
      </c>
    </row>
    <row r="1162" spans="1:3" x14ac:dyDescent="0.25">
      <c r="A1162" s="1">
        <v>43822</v>
      </c>
      <c r="B1162">
        <v>107.24107386935351</v>
      </c>
      <c r="C1162" s="59">
        <v>1.2904825468628189</v>
      </c>
    </row>
    <row r="1163" spans="1:3" x14ac:dyDescent="0.25">
      <c r="A1163" s="1">
        <v>43823</v>
      </c>
      <c r="B1163">
        <v>104.54672631897479</v>
      </c>
      <c r="C1163" s="59">
        <v>-2.6943475503787226</v>
      </c>
    </row>
    <row r="1164" spans="1:3" x14ac:dyDescent="0.25">
      <c r="A1164" s="1">
        <v>43824</v>
      </c>
      <c r="B1164">
        <v>106.19374949356448</v>
      </c>
      <c r="C1164" s="59">
        <v>1.6470231745896911</v>
      </c>
    </row>
    <row r="1165" spans="1:3" x14ac:dyDescent="0.25">
      <c r="A1165" s="1">
        <v>43825</v>
      </c>
      <c r="B1165">
        <v>108.65875446471821</v>
      </c>
      <c r="C1165" s="59">
        <v>2.4650049711537321</v>
      </c>
    </row>
    <row r="1166" spans="1:3" x14ac:dyDescent="0.25">
      <c r="A1166" s="1">
        <v>43826</v>
      </c>
      <c r="B1166">
        <v>111.39523462712667</v>
      </c>
      <c r="C1166" s="59">
        <v>2.7364801624084549</v>
      </c>
    </row>
    <row r="1167" spans="1:3" x14ac:dyDescent="0.25">
      <c r="A1167" s="1">
        <v>43827</v>
      </c>
      <c r="B1167">
        <v>153.1653697923536</v>
      </c>
      <c r="C1167" s="59">
        <v>41.770135165226932</v>
      </c>
    </row>
    <row r="1168" spans="1:3" x14ac:dyDescent="0.25">
      <c r="A1168" s="1">
        <v>43828</v>
      </c>
      <c r="B1168">
        <v>239.01866279773333</v>
      </c>
      <c r="C1168" s="59">
        <v>85.853293005379726</v>
      </c>
    </row>
    <row r="1169" spans="1:3" x14ac:dyDescent="0.25">
      <c r="A1169" s="1">
        <v>43829</v>
      </c>
      <c r="B1169">
        <v>240.18160579160755</v>
      </c>
      <c r="C1169" s="59">
        <v>1.1629429938742248</v>
      </c>
    </row>
    <row r="1170" spans="1:3" x14ac:dyDescent="0.25">
      <c r="A1170" s="1">
        <v>43830</v>
      </c>
      <c r="B1170">
        <v>372.03743896269663</v>
      </c>
      <c r="C1170" s="59">
        <v>131.85583317108907</v>
      </c>
    </row>
    <row r="1171" spans="1:3" x14ac:dyDescent="0.25">
      <c r="A1171" s="1">
        <v>43831</v>
      </c>
      <c r="B1171">
        <v>273.36090215123721</v>
      </c>
      <c r="C1171" s="59">
        <v>-98.676536811459414</v>
      </c>
    </row>
    <row r="1172" spans="1:3" x14ac:dyDescent="0.25">
      <c r="A1172" s="1">
        <v>43832</v>
      </c>
      <c r="B1172">
        <v>35.919877194150502</v>
      </c>
      <c r="C1172" s="59">
        <v>-237.44102495708671</v>
      </c>
    </row>
    <row r="1173" spans="1:3" x14ac:dyDescent="0.25">
      <c r="A1173" s="1">
        <v>43833</v>
      </c>
      <c r="B1173">
        <v>47.027668489002409</v>
      </c>
      <c r="C1173" s="59">
        <v>11.107791294851907</v>
      </c>
    </row>
    <row r="1174" spans="1:3" x14ac:dyDescent="0.25">
      <c r="A1174" s="1">
        <v>43834</v>
      </c>
      <c r="B1174">
        <v>75.887731906037516</v>
      </c>
      <c r="C1174" s="59">
        <v>28.860063417035107</v>
      </c>
    </row>
    <row r="1175" spans="1:3" x14ac:dyDescent="0.25">
      <c r="A1175" s="1">
        <v>43835</v>
      </c>
      <c r="B1175">
        <v>96.225111128263237</v>
      </c>
      <c r="C1175" s="59">
        <v>20.337379222225721</v>
      </c>
    </row>
    <row r="1176" spans="1:3" x14ac:dyDescent="0.25">
      <c r="A1176" s="1">
        <v>43836</v>
      </c>
      <c r="B1176">
        <v>106.25766987065838</v>
      </c>
      <c r="C1176" s="59">
        <v>10.032558742395139</v>
      </c>
    </row>
    <row r="1177" spans="1:3" x14ac:dyDescent="0.25">
      <c r="A1177" s="1">
        <v>43837</v>
      </c>
      <c r="B1177">
        <v>110.15568483145015</v>
      </c>
      <c r="C1177" s="59">
        <v>3.8980149607917696</v>
      </c>
    </row>
    <row r="1178" spans="1:3" x14ac:dyDescent="0.25">
      <c r="A1178" s="1">
        <v>43838</v>
      </c>
      <c r="B1178">
        <v>109.65513863493848</v>
      </c>
      <c r="C1178" s="59">
        <v>-0.50054619651166377</v>
      </c>
    </row>
    <row r="1179" spans="1:3" x14ac:dyDescent="0.25">
      <c r="A1179" s="1">
        <v>43839</v>
      </c>
      <c r="B1179">
        <v>113.7128753921247</v>
      </c>
      <c r="C1179" s="59">
        <v>4.0577367571862197</v>
      </c>
    </row>
    <row r="1180" spans="1:3" x14ac:dyDescent="0.25">
      <c r="A1180" s="1">
        <v>43840</v>
      </c>
      <c r="B1180">
        <v>112.69161510989845</v>
      </c>
      <c r="C1180" s="59">
        <v>-1.0212602822262511</v>
      </c>
    </row>
    <row r="1181" spans="1:3" x14ac:dyDescent="0.25">
      <c r="A1181" s="1">
        <v>43841</v>
      </c>
      <c r="B1181">
        <v>110.76318184529501</v>
      </c>
      <c r="C1181" s="59">
        <v>-1.9284332646034414</v>
      </c>
    </row>
    <row r="1182" spans="1:3" x14ac:dyDescent="0.25">
      <c r="A1182" s="1">
        <v>43842</v>
      </c>
      <c r="B1182">
        <v>111.90820233660962</v>
      </c>
      <c r="C1182" s="59">
        <v>1.1450204913146109</v>
      </c>
    </row>
    <row r="1183" spans="1:3" x14ac:dyDescent="0.25">
      <c r="A1183" s="1">
        <v>43843</v>
      </c>
      <c r="B1183">
        <v>114.50526837991647</v>
      </c>
      <c r="C1183" s="59">
        <f>B1183-B1182</f>
        <v>2.5970660433068531</v>
      </c>
    </row>
    <row r="1184" spans="1:3" x14ac:dyDescent="0.25">
      <c r="A1184" s="1">
        <v>43844</v>
      </c>
      <c r="B1184">
        <v>114.96366640642626</v>
      </c>
      <c r="C1184" s="59">
        <f t="shared" ref="C1184:C1186" si="0">B1184-B1183</f>
        <v>0.45839802650978356</v>
      </c>
    </row>
    <row r="1185" spans="1:3" x14ac:dyDescent="0.25">
      <c r="A1185" s="1">
        <v>43845</v>
      </c>
      <c r="B1185">
        <v>114.48661391431615</v>
      </c>
      <c r="C1185" s="59">
        <f t="shared" si="0"/>
        <v>-0.47705249211010425</v>
      </c>
    </row>
    <row r="1186" spans="1:3" x14ac:dyDescent="0.25">
      <c r="A1186" s="1">
        <v>43846</v>
      </c>
      <c r="B1186">
        <v>115.19099941628269</v>
      </c>
      <c r="C1186" s="59">
        <f t="shared" si="0"/>
        <v>0.70438550196654148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M1840"/>
  <sheetViews>
    <sheetView topLeftCell="G191" zoomScaleNormal="100" workbookViewId="0">
      <selection activeCell="H2" sqref="H2:O219"/>
    </sheetView>
  </sheetViews>
  <sheetFormatPr defaultRowHeight="15" x14ac:dyDescent="0.25"/>
  <cols>
    <col min="1" max="1" width="12.42578125" style="14" customWidth="1"/>
    <col min="2" max="2" width="15.85546875" style="12" customWidth="1"/>
    <col min="3" max="4" width="15.85546875" customWidth="1"/>
    <col min="6" max="6" width="9.140625" style="17"/>
    <col min="7" max="7" width="9.140625" style="15"/>
    <col min="8" max="8" width="20.42578125" style="13" bestFit="1" customWidth="1"/>
    <col min="9" max="19" width="11.140625" style="13" customWidth="1"/>
    <col min="20" max="20" width="12.85546875" style="12" customWidth="1"/>
    <col min="21" max="21" width="15.28515625" style="13" customWidth="1"/>
    <col min="22" max="23" width="15.28515625" style="62" customWidth="1"/>
    <col min="24" max="25" width="11.140625" style="8" customWidth="1"/>
    <col min="26" max="51" width="9.140625" customWidth="1"/>
    <col min="52" max="62" width="11.5703125" customWidth="1"/>
    <col min="63" max="63" width="13.5703125" customWidth="1"/>
    <col min="64" max="64" width="11.42578125" customWidth="1"/>
    <col min="65" max="79" width="9.140625" customWidth="1"/>
    <col min="80" max="82" width="13.28515625" customWidth="1"/>
    <col min="83" max="87" width="9.140625" customWidth="1"/>
    <col min="88" max="88" width="12.7109375" customWidth="1"/>
    <col min="89" max="89" width="9.140625" customWidth="1"/>
    <col min="91" max="91" width="12" bestFit="1" customWidth="1"/>
    <col min="92" max="92" width="12" customWidth="1"/>
    <col min="93" max="94" width="10.7109375" customWidth="1"/>
    <col min="95" max="95" width="11.5703125" style="20" customWidth="1"/>
    <col min="96" max="96" width="11.5703125" style="13" customWidth="1"/>
    <col min="97" max="105" width="11.7109375" customWidth="1"/>
    <col min="106" max="106" width="12" style="13" customWidth="1"/>
    <col min="107" max="108" width="13.42578125" style="13" customWidth="1"/>
    <col min="109" max="109" width="13.42578125" style="73" customWidth="1"/>
    <col min="110" max="118" width="11.5703125" style="13" customWidth="1"/>
    <col min="119" max="120" width="14.28515625" style="13" customWidth="1"/>
    <col min="121" max="122" width="11.5703125" style="13" customWidth="1"/>
    <col min="123" max="123" width="15.85546875" style="13" customWidth="1"/>
    <col min="124" max="124" width="12.85546875" style="13" customWidth="1"/>
    <col min="125" max="125" width="15.85546875" style="13" customWidth="1"/>
    <col min="126" max="137" width="11.5703125" style="13" customWidth="1"/>
    <col min="138" max="139" width="14" style="13" customWidth="1"/>
    <col min="140" max="160" width="11.5703125" style="13" customWidth="1"/>
    <col min="172" max="172" width="9.140625" style="12"/>
    <col min="176" max="176" width="9.140625" style="20"/>
    <col min="189" max="189" width="9.140625" style="12"/>
    <col min="193" max="193" width="13.7109375" style="20" customWidth="1"/>
    <col min="194" max="194" width="13.7109375" style="12" customWidth="1"/>
    <col min="195" max="195" width="13" customWidth="1"/>
  </cols>
  <sheetData>
    <row r="1" spans="1:195" x14ac:dyDescent="0.25">
      <c r="I1" s="49">
        <v>2012</v>
      </c>
      <c r="J1" s="49">
        <v>2013</v>
      </c>
      <c r="K1" s="49">
        <v>2014</v>
      </c>
      <c r="L1" s="49">
        <v>2015</v>
      </c>
      <c r="M1" s="49">
        <v>2016</v>
      </c>
      <c r="N1" s="49">
        <v>2017</v>
      </c>
      <c r="O1" s="49">
        <v>2018</v>
      </c>
      <c r="P1" s="50" t="s">
        <v>25</v>
      </c>
      <c r="Q1" s="50" t="s">
        <v>26</v>
      </c>
      <c r="R1" s="50" t="s">
        <v>27</v>
      </c>
      <c r="S1" s="50" t="s">
        <v>28</v>
      </c>
      <c r="T1" s="50" t="s">
        <v>33</v>
      </c>
      <c r="U1" s="50" t="s">
        <v>45</v>
      </c>
      <c r="V1" s="50" t="s">
        <v>51</v>
      </c>
      <c r="W1" s="50"/>
      <c r="X1" s="54">
        <v>0.74739810356663539</v>
      </c>
      <c r="Z1" s="57" t="s">
        <v>39</v>
      </c>
      <c r="AJ1">
        <v>0.95</v>
      </c>
      <c r="AK1">
        <v>0.9</v>
      </c>
      <c r="AL1">
        <v>0.80828545560153742</v>
      </c>
      <c r="AN1" s="57" t="s">
        <v>40</v>
      </c>
      <c r="AW1">
        <v>0.95</v>
      </c>
      <c r="AX1">
        <v>0.9</v>
      </c>
      <c r="AY1">
        <f>AL1</f>
        <v>0.80828545560153742</v>
      </c>
      <c r="BA1" s="57" t="s">
        <v>44</v>
      </c>
      <c r="BB1">
        <f>SUM(BB3:BB67)</f>
        <v>3742122.1899999976</v>
      </c>
      <c r="BC1">
        <f t="shared" ref="BC1:BH1" si="0">SUM(BC3:BC67)</f>
        <v>3607249.2599999905</v>
      </c>
      <c r="BD1">
        <f t="shared" si="0"/>
        <v>4920035.6903000027</v>
      </c>
      <c r="BE1">
        <f t="shared" si="0"/>
        <v>140170.6099999994</v>
      </c>
      <c r="BF1">
        <f t="shared" si="0"/>
        <v>1889411.2899999768</v>
      </c>
      <c r="BG1">
        <f t="shared" si="0"/>
        <v>17775784.520000026</v>
      </c>
      <c r="BH1">
        <f t="shared" si="0"/>
        <v>5409567.0450000018</v>
      </c>
      <c r="BI1">
        <f>AZ58</f>
        <v>4750389.1294988431</v>
      </c>
      <c r="BJ1">
        <f>AZ58</f>
        <v>4750389.1294988431</v>
      </c>
      <c r="CN1" t="s">
        <v>30</v>
      </c>
      <c r="CO1" t="s">
        <v>32</v>
      </c>
      <c r="CP1" t="s">
        <v>31</v>
      </c>
      <c r="CQ1" t="s">
        <v>34</v>
      </c>
      <c r="CR1"/>
      <c r="DB1"/>
      <c r="DC1"/>
      <c r="DD1"/>
      <c r="DE1" s="59"/>
      <c r="DF1"/>
      <c r="DG1" s="57" t="s">
        <v>39</v>
      </c>
      <c r="DH1"/>
      <c r="DI1"/>
      <c r="DJ1"/>
      <c r="DK1"/>
      <c r="DL1"/>
      <c r="DM1"/>
      <c r="DN1">
        <v>1271043.0450000018</v>
      </c>
      <c r="DO1" t="s">
        <v>46</v>
      </c>
      <c r="DP1" t="s">
        <v>48</v>
      </c>
      <c r="DQ1">
        <v>0.95</v>
      </c>
      <c r="DR1" t="s">
        <v>49</v>
      </c>
      <c r="DS1">
        <v>0.9</v>
      </c>
      <c r="DT1">
        <v>2019</v>
      </c>
      <c r="DU1">
        <v>0.77199046773570712</v>
      </c>
      <c r="DV1"/>
      <c r="DW1"/>
      <c r="DX1"/>
      <c r="DY1" s="57" t="s">
        <v>40</v>
      </c>
      <c r="DZ1"/>
      <c r="EA1"/>
      <c r="EB1"/>
      <c r="EC1"/>
      <c r="ED1"/>
      <c r="EE1"/>
      <c r="EF1">
        <v>1271043.0450000018</v>
      </c>
      <c r="EG1" t="s">
        <v>50</v>
      </c>
      <c r="EH1" t="s">
        <v>46</v>
      </c>
      <c r="EI1" t="s">
        <v>48</v>
      </c>
      <c r="EJ1">
        <v>0.95</v>
      </c>
      <c r="EK1" t="s">
        <v>49</v>
      </c>
      <c r="EL1">
        <v>0.9</v>
      </c>
      <c r="EM1">
        <v>2019</v>
      </c>
      <c r="EN1">
        <f>DU1</f>
        <v>0.77199046773570712</v>
      </c>
      <c r="EO1"/>
      <c r="EP1"/>
      <c r="EQ1" s="57" t="s">
        <v>44</v>
      </c>
      <c r="ER1"/>
      <c r="ES1"/>
      <c r="ET1"/>
      <c r="EU1"/>
      <c r="EV1"/>
      <c r="EW1"/>
      <c r="EX1"/>
      <c r="EY1">
        <v>1271043.0450000018</v>
      </c>
      <c r="EZ1" s="44">
        <f>EO60</f>
        <v>4759544.4128301907</v>
      </c>
      <c r="FA1">
        <v>2019</v>
      </c>
      <c r="FB1"/>
      <c r="FC1"/>
      <c r="FD1"/>
      <c r="FE1" s="20"/>
      <c r="FP1"/>
      <c r="FQ1" s="12"/>
      <c r="FT1"/>
      <c r="FU1" s="20"/>
      <c r="GG1"/>
      <c r="GH1" s="12"/>
      <c r="GK1"/>
      <c r="GL1" s="20"/>
      <c r="GM1" s="12"/>
    </row>
    <row r="2" spans="1:195" x14ac:dyDescent="0.25">
      <c r="A2" s="9"/>
      <c r="B2" s="10" t="s">
        <v>0</v>
      </c>
      <c r="H2" s="9" t="s">
        <v>5</v>
      </c>
      <c r="I2" s="9">
        <v>2012</v>
      </c>
      <c r="J2" s="9">
        <v>2013</v>
      </c>
      <c r="K2" s="9">
        <v>2014</v>
      </c>
      <c r="L2" s="9">
        <v>2015</v>
      </c>
      <c r="M2" s="9">
        <v>2016</v>
      </c>
      <c r="N2" s="9">
        <v>2017</v>
      </c>
      <c r="O2" s="9">
        <v>2018</v>
      </c>
      <c r="P2" s="9">
        <v>2019</v>
      </c>
      <c r="Q2" s="9">
        <v>2020</v>
      </c>
      <c r="R2" s="9">
        <v>2021</v>
      </c>
      <c r="S2" s="9">
        <v>2022</v>
      </c>
      <c r="T2" s="10">
        <v>2023</v>
      </c>
      <c r="U2" s="9">
        <v>2019</v>
      </c>
      <c r="V2" s="9">
        <v>2019</v>
      </c>
      <c r="W2" s="9"/>
      <c r="Z2" s="9">
        <v>2012</v>
      </c>
      <c r="AA2" s="9">
        <v>2013</v>
      </c>
      <c r="AB2" s="9">
        <v>2014</v>
      </c>
      <c r="AC2" s="9">
        <v>2015</v>
      </c>
      <c r="AD2" s="9">
        <v>2016</v>
      </c>
      <c r="AE2" s="9">
        <v>2017</v>
      </c>
      <c r="AF2" s="9">
        <v>2018</v>
      </c>
      <c r="AG2" s="9">
        <v>2019</v>
      </c>
      <c r="AH2" t="s">
        <v>38</v>
      </c>
      <c r="AI2" t="s">
        <v>41</v>
      </c>
      <c r="AJ2" t="s">
        <v>42</v>
      </c>
      <c r="AK2" t="s">
        <v>43</v>
      </c>
      <c r="AL2">
        <v>2019</v>
      </c>
      <c r="AN2" s="9">
        <v>2012</v>
      </c>
      <c r="AO2" s="9">
        <v>2013</v>
      </c>
      <c r="AP2" s="9">
        <v>2014</v>
      </c>
      <c r="AQ2" s="9">
        <v>2015</v>
      </c>
      <c r="AR2" s="9">
        <v>2016</v>
      </c>
      <c r="AS2" s="9">
        <v>2017</v>
      </c>
      <c r="AT2" s="9">
        <v>2018</v>
      </c>
      <c r="AU2" s="9" t="s">
        <v>38</v>
      </c>
      <c r="AV2" t="s">
        <v>41</v>
      </c>
      <c r="AW2" t="s">
        <v>42</v>
      </c>
      <c r="AX2" t="s">
        <v>43</v>
      </c>
      <c r="AY2">
        <v>2019</v>
      </c>
      <c r="BB2" s="9">
        <v>2012</v>
      </c>
      <c r="BC2" s="9">
        <v>2013</v>
      </c>
      <c r="BD2" s="9">
        <v>2014</v>
      </c>
      <c r="BE2" s="9">
        <v>2015</v>
      </c>
      <c r="BF2" s="9">
        <v>2016</v>
      </c>
      <c r="BG2" s="9">
        <v>2017</v>
      </c>
      <c r="BH2" s="9">
        <v>2018</v>
      </c>
      <c r="BI2" s="48" t="s">
        <v>25</v>
      </c>
      <c r="BJ2" s="9">
        <v>2019</v>
      </c>
      <c r="BL2" s="27" t="s">
        <v>15</v>
      </c>
      <c r="BM2" s="27">
        <v>2012</v>
      </c>
      <c r="BN2" s="29">
        <v>2012</v>
      </c>
      <c r="BO2" s="27">
        <v>2013</v>
      </c>
      <c r="BP2" s="29">
        <v>2013</v>
      </c>
      <c r="BQ2" s="27">
        <v>2014</v>
      </c>
      <c r="BR2" s="29">
        <v>2014</v>
      </c>
      <c r="BS2" s="27">
        <v>2015</v>
      </c>
      <c r="BT2" s="29">
        <v>2015</v>
      </c>
      <c r="BU2" s="27">
        <v>2016</v>
      </c>
      <c r="BV2" s="29">
        <v>2016</v>
      </c>
      <c r="BW2" s="27">
        <v>2017</v>
      </c>
      <c r="BX2" s="29">
        <v>2017</v>
      </c>
      <c r="BY2" s="27">
        <v>2018</v>
      </c>
      <c r="BZ2" s="29">
        <v>2018</v>
      </c>
      <c r="CA2" s="27">
        <v>2019</v>
      </c>
      <c r="CB2" s="29">
        <v>2019</v>
      </c>
      <c r="CC2" s="61" t="s">
        <v>52</v>
      </c>
      <c r="CD2" s="69" t="s">
        <v>52</v>
      </c>
      <c r="CE2" s="27">
        <v>2020</v>
      </c>
      <c r="CF2" s="29">
        <v>2020</v>
      </c>
      <c r="CG2" s="27">
        <v>2021</v>
      </c>
      <c r="CH2" s="29">
        <v>2021</v>
      </c>
      <c r="CI2" s="27">
        <v>2022</v>
      </c>
      <c r="CJ2" s="29">
        <v>2022</v>
      </c>
      <c r="CK2" s="28">
        <v>2023</v>
      </c>
      <c r="CL2" s="29">
        <v>2023</v>
      </c>
      <c r="CM2" t="s">
        <v>25</v>
      </c>
      <c r="CN2">
        <v>1271043.0450000018</v>
      </c>
      <c r="CO2" s="52">
        <v>0.95</v>
      </c>
      <c r="CP2" s="52">
        <v>0.9</v>
      </c>
      <c r="CQ2" s="52">
        <v>0.75</v>
      </c>
      <c r="CR2" s="52"/>
      <c r="CS2" s="27" t="s">
        <v>15</v>
      </c>
      <c r="CT2" s="27">
        <v>2012</v>
      </c>
      <c r="CU2" s="27">
        <v>2013</v>
      </c>
      <c r="CV2" s="27">
        <v>2014</v>
      </c>
      <c r="CW2" s="27">
        <v>2015</v>
      </c>
      <c r="CX2" s="27">
        <v>2016</v>
      </c>
      <c r="CY2" s="27">
        <v>2017</v>
      </c>
      <c r="CZ2" s="27">
        <v>2018</v>
      </c>
      <c r="DA2" s="27">
        <v>2019</v>
      </c>
      <c r="DB2" s="61" t="s">
        <v>25</v>
      </c>
      <c r="DC2" s="61" t="s">
        <v>53</v>
      </c>
      <c r="DD2" s="61" t="s">
        <v>54</v>
      </c>
      <c r="DE2" s="72" t="s">
        <v>55</v>
      </c>
      <c r="DF2" s="52"/>
      <c r="DG2" s="9">
        <v>2012</v>
      </c>
      <c r="DH2" s="9">
        <v>2013</v>
      </c>
      <c r="DI2" s="9">
        <v>2014</v>
      </c>
      <c r="DJ2" s="9">
        <v>2015</v>
      </c>
      <c r="DK2" s="9">
        <v>2016</v>
      </c>
      <c r="DL2" s="9">
        <v>2017</v>
      </c>
      <c r="DM2" s="9">
        <v>2018</v>
      </c>
      <c r="DN2" s="48" t="s">
        <v>38</v>
      </c>
      <c r="DO2" s="52"/>
      <c r="DP2" s="52"/>
      <c r="DQ2" s="52"/>
      <c r="DR2" s="52"/>
      <c r="DS2" s="52"/>
      <c r="DT2" s="52"/>
      <c r="DU2" s="52"/>
      <c r="DV2" s="52"/>
      <c r="DW2" s="52"/>
      <c r="DX2"/>
      <c r="DY2" s="9">
        <v>2012</v>
      </c>
      <c r="DZ2" s="9">
        <v>2013</v>
      </c>
      <c r="EA2" s="9">
        <v>2014</v>
      </c>
      <c r="EB2" s="9">
        <v>2015</v>
      </c>
      <c r="EC2" s="9">
        <v>2016</v>
      </c>
      <c r="ED2" s="9">
        <v>2017</v>
      </c>
      <c r="EE2" s="9">
        <v>2018</v>
      </c>
      <c r="EF2" s="9" t="s">
        <v>38</v>
      </c>
      <c r="EG2" s="9"/>
      <c r="EH2" s="58"/>
      <c r="EI2" s="58"/>
      <c r="EJ2" s="58"/>
      <c r="EK2" s="58"/>
      <c r="EL2" s="58"/>
      <c r="EM2" s="58"/>
      <c r="EN2" s="58"/>
      <c r="EO2" s="58"/>
      <c r="EP2" s="58"/>
      <c r="EQ2"/>
      <c r="ER2" s="9">
        <v>2012</v>
      </c>
      <c r="ES2" s="9">
        <v>2013</v>
      </c>
      <c r="ET2" s="9">
        <v>2014</v>
      </c>
      <c r="EU2" s="9">
        <v>2015</v>
      </c>
      <c r="EV2" s="9">
        <v>2016</v>
      </c>
      <c r="EW2" s="9">
        <v>2017</v>
      </c>
      <c r="EX2" s="9">
        <v>2018</v>
      </c>
      <c r="EY2" s="48" t="s">
        <v>25</v>
      </c>
      <c r="EZ2" s="58"/>
      <c r="FA2" s="58"/>
      <c r="FB2" s="58"/>
      <c r="FC2" s="58"/>
      <c r="FD2" s="52"/>
      <c r="FE2" s="19" t="s">
        <v>6</v>
      </c>
      <c r="FF2" s="4">
        <v>2012</v>
      </c>
      <c r="FG2" s="4">
        <v>2013</v>
      </c>
      <c r="FH2" s="4">
        <v>2014</v>
      </c>
      <c r="FI2" s="4">
        <v>2015</v>
      </c>
      <c r="FJ2" s="4">
        <v>2016</v>
      </c>
      <c r="FK2" s="4">
        <v>2017</v>
      </c>
      <c r="FL2" s="4">
        <v>2018</v>
      </c>
      <c r="FM2" s="4">
        <v>2019</v>
      </c>
      <c r="FN2" s="4">
        <v>2020</v>
      </c>
      <c r="FO2" s="4">
        <v>2021</v>
      </c>
      <c r="FP2" s="4">
        <v>2022</v>
      </c>
      <c r="FQ2" s="10">
        <v>2023</v>
      </c>
      <c r="FT2"/>
      <c r="FU2" s="19" t="s">
        <v>7</v>
      </c>
      <c r="FV2" s="4"/>
      <c r="FW2" s="4">
        <v>2012</v>
      </c>
      <c r="FX2" s="4">
        <v>2013</v>
      </c>
      <c r="FY2" s="4">
        <v>2014</v>
      </c>
      <c r="FZ2" s="4">
        <v>2015</v>
      </c>
      <c r="GA2" s="4">
        <v>2016</v>
      </c>
      <c r="GB2" s="4">
        <v>2017</v>
      </c>
      <c r="GC2" s="4">
        <v>2018</v>
      </c>
      <c r="GD2" s="4">
        <v>2019</v>
      </c>
      <c r="GE2" s="4">
        <v>2020</v>
      </c>
      <c r="GF2" s="4">
        <v>2021</v>
      </c>
      <c r="GG2" s="4">
        <v>2022</v>
      </c>
      <c r="GH2" s="10">
        <v>2023</v>
      </c>
      <c r="GK2"/>
      <c r="GL2" s="19" t="s">
        <v>8</v>
      </c>
      <c r="GM2" s="10"/>
    </row>
    <row r="3" spans="1:195" x14ac:dyDescent="0.25">
      <c r="A3" s="11">
        <v>41214</v>
      </c>
      <c r="B3" s="12">
        <v>0</v>
      </c>
      <c r="F3" s="17">
        <f>MONTH(H3)</f>
        <v>11</v>
      </c>
      <c r="G3" s="15">
        <f>IF(DAY(H3)&lt;11,1,IF(DAY(H3)&lt;21,2,3))</f>
        <v>1</v>
      </c>
      <c r="H3" s="53">
        <v>40848</v>
      </c>
      <c r="I3" s="16"/>
      <c r="J3" s="16"/>
      <c r="K3" s="16"/>
      <c r="L3" s="16"/>
      <c r="M3" s="16"/>
      <c r="N3" s="16"/>
      <c r="O3" s="16"/>
      <c r="P3" s="16" t="str">
        <f>IF(MAX(I3:O3)=0,"",MAX(I3:O3))</f>
        <v/>
      </c>
      <c r="Q3" s="16" t="str">
        <f t="shared" ref="Q3:T16" si="1">IF(MAX(J3:P3)=0,"",MAX(J3:P3))</f>
        <v/>
      </c>
      <c r="R3" s="16" t="str">
        <f t="shared" si="1"/>
        <v/>
      </c>
      <c r="S3" s="16" t="str">
        <f t="shared" si="1"/>
        <v/>
      </c>
      <c r="T3" s="16" t="str">
        <f t="shared" si="1"/>
        <v/>
      </c>
      <c r="U3" s="16"/>
      <c r="Y3" s="8">
        <v>1</v>
      </c>
      <c r="Z3">
        <v>22092.33</v>
      </c>
      <c r="AA3">
        <v>6781.55</v>
      </c>
      <c r="AB3">
        <v>98132.650000000023</v>
      </c>
      <c r="AC3">
        <v>13096.919999999998</v>
      </c>
      <c r="AD3">
        <v>30486.820000000003</v>
      </c>
      <c r="AE3">
        <v>31145.760000000002</v>
      </c>
      <c r="AF3">
        <v>48920.869999999995</v>
      </c>
      <c r="AG3">
        <v>322963.21331044432</v>
      </c>
      <c r="AH3">
        <f>MAX(Z3:AF3)</f>
        <v>98132.650000000023</v>
      </c>
      <c r="AI3">
        <f>AH3</f>
        <v>98132.650000000023</v>
      </c>
      <c r="AJ3">
        <f>AH3*AJ$1</f>
        <v>93226.017500000016</v>
      </c>
      <c r="AK3">
        <f>AI3*0.9</f>
        <v>88319.385000000024</v>
      </c>
      <c r="AL3">
        <f>AH3*AL$1</f>
        <v>79319.193714636232</v>
      </c>
      <c r="AM3" s="53">
        <v>40911</v>
      </c>
      <c r="AN3">
        <v>712277.44999999925</v>
      </c>
      <c r="AO3">
        <v>760788.80000000075</v>
      </c>
      <c r="AP3">
        <v>711740.76999999955</v>
      </c>
      <c r="AQ3">
        <v>458897.89499999955</v>
      </c>
      <c r="AR3">
        <v>83703.589999996126</v>
      </c>
      <c r="AS3">
        <v>519381.76000000536</v>
      </c>
      <c r="AT3">
        <v>845210.84499999881</v>
      </c>
      <c r="AU3" s="44">
        <f t="shared" ref="AU3:AU34" si="2">MAX(AN3:AT3)</f>
        <v>845210.84499999881</v>
      </c>
      <c r="AV3">
        <f>AU3</f>
        <v>845210.84499999881</v>
      </c>
      <c r="AW3">
        <f>AU3*0.95</f>
        <v>802950.30274999887</v>
      </c>
      <c r="AX3">
        <f t="shared" ref="AX3:AX34" si="3">AU3*AX$1</f>
        <v>760689.76049999893</v>
      </c>
      <c r="AY3">
        <f t="shared" ref="AY3:AY34" si="4">AU3*AY$1</f>
        <v>683171.63293018448</v>
      </c>
      <c r="BA3" s="53">
        <v>41000</v>
      </c>
      <c r="BB3">
        <v>393956.48000000417</v>
      </c>
      <c r="BC3">
        <v>360535.76999999583</v>
      </c>
      <c r="BD3">
        <v>401088.36999998987</v>
      </c>
      <c r="BE3">
        <v>43471.460000008345</v>
      </c>
      <c r="BF3">
        <v>253070.00999997556</v>
      </c>
      <c r="BG3">
        <v>1012002.0100000054</v>
      </c>
      <c r="BH3">
        <v>581466.81999999285</v>
      </c>
      <c r="BI3">
        <f>AVERAGE(BB3:BH3)</f>
        <v>435084.41714285314</v>
      </c>
      <c r="BJ3">
        <f>BI3</f>
        <v>435084.41714285314</v>
      </c>
      <c r="BL3" s="11">
        <v>40848</v>
      </c>
      <c r="BM3" s="26"/>
      <c r="BN3" s="26"/>
      <c r="BO3" s="26"/>
      <c r="BP3" s="26"/>
      <c r="BQ3" s="26"/>
      <c r="BR3" s="26"/>
      <c r="BS3" s="26"/>
      <c r="BT3" s="26"/>
      <c r="BU3" s="26"/>
      <c r="BV3" s="26"/>
      <c r="BW3" s="26"/>
      <c r="BX3" s="26"/>
      <c r="BY3" s="26"/>
      <c r="BZ3" s="26"/>
      <c r="CA3" s="26"/>
      <c r="CB3" s="26"/>
      <c r="CC3" s="26"/>
      <c r="CD3" s="26"/>
      <c r="CE3" s="26"/>
      <c r="CF3" s="26"/>
      <c r="CG3" s="26"/>
      <c r="CH3" s="26"/>
      <c r="CI3" s="26"/>
      <c r="CJ3" s="26"/>
      <c r="CK3" s="26"/>
      <c r="CL3" s="26"/>
      <c r="CM3" s="46">
        <f>MAX(BM3,BO3,BQ3,BS3,BU3,BW3,BY3)</f>
        <v>0</v>
      </c>
      <c r="CN3">
        <f>CM3*CN$2</f>
        <v>0</v>
      </c>
      <c r="CO3">
        <f t="shared" ref="CO3:CO34" si="5">CM3*$CN$2*$CO$2</f>
        <v>0</v>
      </c>
      <c r="CP3">
        <f>CN3*0.9</f>
        <v>0</v>
      </c>
      <c r="CQ3">
        <f t="shared" ref="CQ3:CQ34" si="6">CM3*$CN$2*$CQ$2</f>
        <v>0</v>
      </c>
      <c r="CR3"/>
      <c r="CS3" s="11">
        <v>40848</v>
      </c>
      <c r="CT3" s="26"/>
      <c r="CU3" s="26"/>
      <c r="CV3" s="26"/>
      <c r="CW3" s="26"/>
      <c r="CX3" s="26"/>
      <c r="CY3" s="26"/>
      <c r="CZ3" s="26"/>
      <c r="DA3" s="26"/>
      <c r="DB3"/>
      <c r="DC3" s="46"/>
      <c r="DD3" s="46"/>
      <c r="DE3" s="59"/>
      <c r="DF3" s="8">
        <v>1</v>
      </c>
      <c r="DG3">
        <v>2.2932293114921648E-2</v>
      </c>
      <c r="DH3">
        <v>6.5124937889402598E-3</v>
      </c>
      <c r="DI3">
        <v>9.1657755075077479E-2</v>
      </c>
      <c r="DJ3">
        <v>1.1995235580923455E-2</v>
      </c>
      <c r="DK3">
        <v>2.7231586633239508E-2</v>
      </c>
      <c r="DL3">
        <v>2.557076031550469E-2</v>
      </c>
      <c r="DM3">
        <v>3.8488759442446674E-2</v>
      </c>
      <c r="DN3">
        <f>MAX(DG3:DM3)</f>
        <v>9.1657755075077479E-2</v>
      </c>
      <c r="DO3">
        <f>DN3*DN$1</f>
        <v>116500.95210849085</v>
      </c>
      <c r="DP3">
        <f>DQ3/$DN$1</f>
        <v>8.7074867321323607E-2</v>
      </c>
      <c r="DQ3">
        <f t="shared" ref="DQ3:DQ31" si="7">DN3*DQ$1*$DN$1</f>
        <v>110675.90450306631</v>
      </c>
      <c r="DR3">
        <f>DS3/$DN$1</f>
        <v>8.2491979567569734E-2</v>
      </c>
      <c r="DS3" s="59">
        <f>$DN3*DS$1*$DN$1</f>
        <v>104850.85689764176</v>
      </c>
      <c r="DT3">
        <f>DU3/$DN$1</f>
        <v>7.0758913212013941E-2</v>
      </c>
      <c r="DU3" s="59">
        <f>$DN3*DU$1*$DN$1</f>
        <v>89937.62450988905</v>
      </c>
      <c r="DV3"/>
      <c r="DW3"/>
      <c r="DX3" s="53">
        <v>40911</v>
      </c>
      <c r="DY3">
        <v>0.73935864902203297</v>
      </c>
      <c r="DZ3">
        <v>0.73060470463173144</v>
      </c>
      <c r="EA3">
        <v>0.66477936928847836</v>
      </c>
      <c r="EB3">
        <v>0.42029640236902044</v>
      </c>
      <c r="EC3">
        <v>7.4766130498295807E-2</v>
      </c>
      <c r="ED3">
        <v>0.42641394838992908</v>
      </c>
      <c r="EE3">
        <v>0.66497421021645853</v>
      </c>
      <c r="EF3">
        <f>MAX(DY3:EE3)</f>
        <v>0.73935864902203297</v>
      </c>
      <c r="EG3">
        <f>EH3/$EF$1</f>
        <v>0.73935864902203297</v>
      </c>
      <c r="EH3">
        <f>$EF3*EF$1</f>
        <v>939756.66860005236</v>
      </c>
      <c r="EI3">
        <f>EJ3/$EF$1</f>
        <v>0.70239071657093122</v>
      </c>
      <c r="EJ3">
        <f>$EF3*$EF$1*EJ$1</f>
        <v>892768.83517004969</v>
      </c>
      <c r="EK3">
        <f>EL3/$EF$1</f>
        <v>0.66542278411982969</v>
      </c>
      <c r="EL3">
        <f>$EF3*$EF$1*EL$1</f>
        <v>845781.00174004713</v>
      </c>
      <c r="EM3">
        <f>EN3/$EF$1</f>
        <v>0.57077782928295973</v>
      </c>
      <c r="EN3">
        <f>$EF3*$EF$1*EN$1</f>
        <v>725483.19015030435</v>
      </c>
      <c r="EO3"/>
      <c r="EP3"/>
      <c r="EQ3" s="53">
        <v>41000</v>
      </c>
      <c r="ER3">
        <v>0.40893493234452238</v>
      </c>
      <c r="ES3">
        <v>0.34623160823348154</v>
      </c>
      <c r="ET3">
        <v>0.37462413968155467</v>
      </c>
      <c r="EU3">
        <v>3.9814735353563349E-2</v>
      </c>
      <c r="EV3">
        <v>0.22604843344071709</v>
      </c>
      <c r="EW3">
        <v>0.83085661857405679</v>
      </c>
      <c r="EX3">
        <v>0.45747217003181195</v>
      </c>
      <c r="EY3">
        <f>AVERAGE(ER3:EX3)</f>
        <v>0.38342609109424391</v>
      </c>
      <c r="EZ3">
        <f>EY3*EY$1</f>
        <v>487351.06635687588</v>
      </c>
      <c r="FA3">
        <f t="shared" ref="FA3:FA25" si="8">EZ3/$EY$1</f>
        <v>0.38342609109424391</v>
      </c>
      <c r="FB3"/>
      <c r="FC3"/>
      <c r="FD3"/>
      <c r="FE3" s="20">
        <v>1</v>
      </c>
      <c r="FF3" s="6">
        <f t="shared" ref="FF3:FF34" si="9">I17</f>
        <v>22092.33</v>
      </c>
      <c r="FG3" s="6">
        <f t="shared" ref="FG3:FG34" si="10">J27</f>
        <v>6781.55</v>
      </c>
      <c r="FH3" s="6">
        <f>K33</f>
        <v>98132.650000000023</v>
      </c>
      <c r="FI3" s="6">
        <f t="shared" ref="FI3:FI34" si="11">L27</f>
        <v>13096.919999999998</v>
      </c>
      <c r="FJ3" s="6">
        <f t="shared" ref="FJ3:FJ34" si="12">M38</f>
        <v>30486.820000000003</v>
      </c>
      <c r="FK3" s="6">
        <f t="shared" ref="FK3:FK34" si="13">N33</f>
        <v>31145.760000000002</v>
      </c>
      <c r="FL3" s="6">
        <f t="shared" ref="FL3:FL34" si="14">O22</f>
        <v>48920.869999999995</v>
      </c>
      <c r="FM3" s="6"/>
      <c r="FN3" s="6"/>
      <c r="FO3" s="6"/>
      <c r="FP3" s="6"/>
      <c r="FQ3" s="18"/>
      <c r="FT3"/>
      <c r="FU3" s="17">
        <v>11</v>
      </c>
      <c r="FV3" s="7">
        <v>1</v>
      </c>
      <c r="FW3" s="6">
        <f t="shared" ref="FW3:FW26" si="15">SUMIFS(I:I,$F:$F,$FU3,$G:$G,$FV3)</f>
        <v>0</v>
      </c>
      <c r="FX3" s="6">
        <f t="shared" ref="FX3:FX26" si="16">SUMIFS(J:J,$F:$F,$FU3,$G:$G,$FV3)</f>
        <v>0</v>
      </c>
      <c r="FY3" s="6">
        <f t="shared" ref="FY3:FY26" si="17">SUMIFS(K:K,$F:$F,$FU3,$G:$G,$FV3)</f>
        <v>0</v>
      </c>
      <c r="FZ3" s="6">
        <f t="shared" ref="FZ3:FZ26" si="18">SUMIFS(L:L,$F:$F,$FU3,$G:$G,$FV3)</f>
        <v>0</v>
      </c>
      <c r="GA3" s="6">
        <f t="shared" ref="GA3:GA26" si="19">SUMIFS(M:M,$F:$F,$FU3,$G:$G,$FV3)</f>
        <v>0</v>
      </c>
      <c r="GB3" s="6">
        <f t="shared" ref="GB3:GB26" si="20">SUMIFS(N:N,$F:$F,$FU3,$G:$G,$FV3)</f>
        <v>0</v>
      </c>
      <c r="GC3" s="6">
        <f t="shared" ref="GC3:GC26" si="21">SUMIFS(O:O,$F:$F,$FU3,$G:$G,$FV3)</f>
        <v>0</v>
      </c>
      <c r="GD3" s="6"/>
      <c r="GE3" s="6"/>
      <c r="GF3" s="6"/>
      <c r="GG3" s="6"/>
      <c r="GH3" s="18"/>
      <c r="GK3"/>
      <c r="GL3" s="22">
        <v>41223</v>
      </c>
      <c r="GM3" s="12">
        <f t="shared" ref="GM3:GM34" si="22">INDEX($FW$3:$GC$26,IF(MOD(ROW()-ROW($M$2),24)=0,24,MOD(ROW()-ROW($M$2),24)),ROUNDUP((ROW()-ROW($M$2))/24,0))</f>
        <v>0</v>
      </c>
    </row>
    <row r="4" spans="1:195" x14ac:dyDescent="0.25">
      <c r="A4" s="11">
        <v>41215</v>
      </c>
      <c r="B4" s="12">
        <v>0</v>
      </c>
      <c r="F4" s="17">
        <f t="shared" ref="F4:F67" si="23">MONTH(H4)</f>
        <v>11</v>
      </c>
      <c r="G4" s="15">
        <f t="shared" ref="G4:G67" si="24">IF(DAY(H4)&lt;11,1,IF(DAY(H4)&lt;21,2,3))</f>
        <v>1</v>
      </c>
      <c r="H4" s="53">
        <v>40849</v>
      </c>
      <c r="I4" s="16"/>
      <c r="J4" s="16"/>
      <c r="K4" s="16"/>
      <c r="L4" s="16"/>
      <c r="M4" s="16"/>
      <c r="N4" s="16"/>
      <c r="O4" s="16"/>
      <c r="P4" s="16" t="str">
        <f t="shared" ref="P4:P16" si="25">IF(MAX(I4:O4)=0,"",MAX(I4:O4))</f>
        <v/>
      </c>
      <c r="Q4" s="16" t="str">
        <f t="shared" si="1"/>
        <v/>
      </c>
      <c r="R4" s="16" t="str">
        <f t="shared" si="1"/>
        <v/>
      </c>
      <c r="S4" s="16" t="str">
        <f t="shared" si="1"/>
        <v/>
      </c>
      <c r="T4" s="16" t="str">
        <f t="shared" si="1"/>
        <v/>
      </c>
      <c r="U4" s="16"/>
      <c r="Y4" s="8">
        <v>2</v>
      </c>
      <c r="Z4">
        <v>22612.839999999997</v>
      </c>
      <c r="AA4">
        <v>17240.190000000002</v>
      </c>
      <c r="AB4">
        <v>191684.21499999997</v>
      </c>
      <c r="AC4">
        <v>10827.25</v>
      </c>
      <c r="AD4">
        <v>55334.62999999999</v>
      </c>
      <c r="AE4">
        <v>96793.859999999986</v>
      </c>
      <c r="AF4">
        <v>55849.8</v>
      </c>
      <c r="AG4">
        <v>366566.60178505711</v>
      </c>
      <c r="AH4">
        <f t="shared" ref="AH4:AH28" si="26">MAX(Z4:AF4)</f>
        <v>191684.21499999997</v>
      </c>
      <c r="AI4">
        <f t="shared" ref="AI4:AI31" si="27">AH4</f>
        <v>191684.21499999997</v>
      </c>
      <c r="AJ4">
        <f t="shared" ref="AJ4:AJ31" si="28">AH4*AJ$1</f>
        <v>182100.00424999997</v>
      </c>
      <c r="AK4">
        <f t="shared" ref="AK4:AK31" si="29">AI4*0.9</f>
        <v>172515.79349999997</v>
      </c>
      <c r="AL4">
        <f t="shared" ref="AL4:AL31" si="30">AH4*AL$1</f>
        <v>154935.56305289804</v>
      </c>
      <c r="AM4" s="53">
        <v>40912</v>
      </c>
      <c r="AN4">
        <v>878079.91000000015</v>
      </c>
      <c r="AO4">
        <v>953618.6950000003</v>
      </c>
      <c r="AP4">
        <v>879234.23999999464</v>
      </c>
      <c r="AQ4">
        <v>857779.96499999985</v>
      </c>
      <c r="AR4">
        <v>587718.74500000291</v>
      </c>
      <c r="AS4">
        <v>1054183.1350000016</v>
      </c>
      <c r="AT4">
        <v>1182288.5949999988</v>
      </c>
      <c r="AU4">
        <f t="shared" si="2"/>
        <v>1182288.5949999988</v>
      </c>
      <c r="AV4">
        <f>AU4</f>
        <v>1182288.5949999988</v>
      </c>
      <c r="AW4">
        <f>AU4*0.95</f>
        <v>1123174.1652499989</v>
      </c>
      <c r="AX4">
        <f t="shared" si="3"/>
        <v>1064059.735499999</v>
      </c>
      <c r="AY4">
        <f t="shared" si="4"/>
        <v>955626.67566207564</v>
      </c>
      <c r="BA4" s="53">
        <v>41001</v>
      </c>
      <c r="BB4">
        <v>376854.3900000006</v>
      </c>
      <c r="BC4">
        <v>350820.40999999642</v>
      </c>
      <c r="BD4">
        <v>375994.06000001729</v>
      </c>
      <c r="BE4">
        <v>30363.199999988079</v>
      </c>
      <c r="BF4">
        <v>218867.87000001967</v>
      </c>
      <c r="BG4">
        <v>979710.38999998569</v>
      </c>
      <c r="BH4">
        <v>549373.24000000954</v>
      </c>
      <c r="BI4">
        <f t="shared" ref="BI4:BI67" si="31">AVERAGE(BB4:BH4)</f>
        <v>411711.93714285962</v>
      </c>
      <c r="BJ4">
        <f t="shared" ref="BJ4:BJ27" si="32">BI4</f>
        <v>411711.93714285962</v>
      </c>
      <c r="BL4" s="11">
        <v>40849</v>
      </c>
      <c r="BM4" s="26"/>
      <c r="BN4" s="26"/>
      <c r="BO4" s="26"/>
      <c r="BP4" s="26"/>
      <c r="BQ4" s="26"/>
      <c r="BR4" s="26"/>
      <c r="BS4" s="26"/>
      <c r="BT4" s="26"/>
      <c r="BU4" s="26"/>
      <c r="BV4" s="26"/>
      <c r="BW4" s="26"/>
      <c r="BX4" s="26"/>
      <c r="BY4" s="26"/>
      <c r="BZ4" s="26"/>
      <c r="CA4" s="26"/>
      <c r="CB4" s="26"/>
      <c r="CC4" s="26"/>
      <c r="CD4" s="26"/>
      <c r="CE4" s="26"/>
      <c r="CF4" s="26"/>
      <c r="CG4" s="26"/>
      <c r="CH4" s="26"/>
      <c r="CI4" s="26"/>
      <c r="CJ4" s="26"/>
      <c r="CK4" s="26"/>
      <c r="CL4" s="26"/>
      <c r="CM4" s="46">
        <f t="shared" ref="CM4:CM67" si="33">MAX(BM4,BO4,BQ4,BS4,BU4,BW4,BY4)</f>
        <v>0</v>
      </c>
      <c r="CN4">
        <f t="shared" ref="CN4:CN65" si="34">CM4*CN$2</f>
        <v>0</v>
      </c>
      <c r="CO4">
        <f t="shared" si="5"/>
        <v>0</v>
      </c>
      <c r="CP4">
        <f t="shared" ref="CP4:CP67" si="35">CN4*0.9</f>
        <v>0</v>
      </c>
      <c r="CQ4">
        <f t="shared" si="6"/>
        <v>0</v>
      </c>
      <c r="CR4"/>
      <c r="CS4" s="11">
        <v>40849</v>
      </c>
      <c r="CT4" s="26"/>
      <c r="CU4" s="26"/>
      <c r="CV4" s="26"/>
      <c r="CW4" s="26"/>
      <c r="CX4" s="26"/>
      <c r="CY4" s="26"/>
      <c r="CZ4" s="26"/>
      <c r="DA4" s="26"/>
      <c r="DB4"/>
      <c r="DC4" s="46"/>
      <c r="DD4" s="46"/>
      <c r="DE4" s="59"/>
      <c r="DF4" s="8">
        <v>2</v>
      </c>
      <c r="DG4">
        <v>2.3472593205009374E-2</v>
      </c>
      <c r="DH4">
        <v>1.6556190000095849E-2</v>
      </c>
      <c r="DI4">
        <v>0.17903668993172492</v>
      </c>
      <c r="DJ4">
        <v>9.9164852838341758E-3</v>
      </c>
      <c r="DK4">
        <v>4.9426269143953143E-2</v>
      </c>
      <c r="DL4">
        <v>7.9468042971901034E-2</v>
      </c>
      <c r="DM4">
        <v>4.3940132649087367E-2</v>
      </c>
      <c r="DN4">
        <f t="shared" ref="DN4:DN28" si="36">MAX(DG4:DM4)</f>
        <v>0.17903668993172492</v>
      </c>
      <c r="DO4">
        <f t="shared" ref="DO4:DO31" si="37">DN4*DN$1</f>
        <v>227563.3395375408</v>
      </c>
      <c r="DP4">
        <f t="shared" ref="DP4:DP28" si="38">DQ4/DN$1</f>
        <v>0.17008485543513865</v>
      </c>
      <c r="DQ4">
        <f t="shared" si="7"/>
        <v>216185.17256066375</v>
      </c>
      <c r="DR4">
        <f t="shared" ref="DR4:DR31" si="39">DS4/$DN$1</f>
        <v>0.16113302093855242</v>
      </c>
      <c r="DS4" s="59">
        <f t="shared" ref="DS4:DU29" si="40">$DN4*DS$1*$DN$1</f>
        <v>204807.00558378673</v>
      </c>
      <c r="DT4">
        <f t="shared" ref="DT4:DT31" si="41">DU4/$DN$1</f>
        <v>0.13821461800224508</v>
      </c>
      <c r="DU4" s="59">
        <f t="shared" si="40"/>
        <v>175676.72892908566</v>
      </c>
      <c r="DV4"/>
      <c r="DW4"/>
      <c r="DX4" s="53">
        <v>40912</v>
      </c>
      <c r="DY4">
        <v>0.91146501407701319</v>
      </c>
      <c r="DZ4">
        <v>0.91578412430857514</v>
      </c>
      <c r="EA4">
        <v>0.82122144488650184</v>
      </c>
      <c r="EB4">
        <v>0.78562538037731589</v>
      </c>
      <c r="EC4">
        <v>0.52496501506048765</v>
      </c>
      <c r="ED4">
        <v>0.86548744592305227</v>
      </c>
      <c r="EE4">
        <v>0.93017195574206313</v>
      </c>
      <c r="EF4">
        <f t="shared" ref="EF4:EF67" si="42">MAX(DY4:EE4)</f>
        <v>0.93017195574206313</v>
      </c>
      <c r="EG4">
        <f t="shared" ref="EG4:EG67" si="43">EH4/$EF$1</f>
        <v>0.93017195574206313</v>
      </c>
      <c r="EH4">
        <f t="shared" ref="EH4:EH67" si="44">$EF4*EF$1</f>
        <v>1182288.5949999988</v>
      </c>
      <c r="EI4">
        <f t="shared" ref="EI4:EI67" si="45">EJ4/$EF$1</f>
        <v>0.88366335795495998</v>
      </c>
      <c r="EJ4">
        <f t="shared" ref="EJ4:EN68" si="46">$EF4*$EF$1*EJ$1</f>
        <v>1123174.1652499989</v>
      </c>
      <c r="EK4">
        <f t="shared" ref="EK4:EK67" si="47">EL4/$EF$1</f>
        <v>0.83715476016785684</v>
      </c>
      <c r="EL4">
        <f t="shared" si="46"/>
        <v>1064059.735499999</v>
      </c>
      <c r="EM4">
        <f t="shared" ref="EM4:EM67" si="48">EN4/$EF$1</f>
        <v>0.7180838831879528</v>
      </c>
      <c r="EN4">
        <f t="shared" si="46"/>
        <v>912715.52545264107</v>
      </c>
      <c r="EO4"/>
      <c r="EP4"/>
      <c r="EQ4" s="53">
        <v>41001</v>
      </c>
      <c r="ER4">
        <v>0.39118261102948448</v>
      </c>
      <c r="ES4">
        <v>0.33690170258398922</v>
      </c>
      <c r="ET4">
        <v>0.35118557851199944</v>
      </c>
      <c r="EU4">
        <v>2.780911366875205E-2</v>
      </c>
      <c r="EV4">
        <v>0.19549823048576853</v>
      </c>
      <c r="EW4">
        <v>0.80434510383754498</v>
      </c>
      <c r="EX4">
        <v>0.4322223721384737</v>
      </c>
      <c r="EY4">
        <f t="shared" ref="EY4:EY67" si="49">AVERAGE(ER4:EX4)</f>
        <v>0.36273495889371604</v>
      </c>
      <c r="EZ4">
        <f t="shared" ref="EZ4:EZ24" si="50">EY4*EY$1</f>
        <v>461051.74668021931</v>
      </c>
      <c r="FA4">
        <f t="shared" si="8"/>
        <v>0.36273495889371604</v>
      </c>
      <c r="FB4"/>
      <c r="FC4"/>
      <c r="FD4"/>
      <c r="FE4" s="20">
        <v>2</v>
      </c>
      <c r="FF4" s="6">
        <f t="shared" si="9"/>
        <v>22612.839999999997</v>
      </c>
      <c r="FG4" s="6">
        <f t="shared" si="10"/>
        <v>17240.190000000002</v>
      </c>
      <c r="FH4" s="6">
        <v>191684.21499999997</v>
      </c>
      <c r="FI4" s="6">
        <f t="shared" si="11"/>
        <v>10827.25</v>
      </c>
      <c r="FJ4" s="6">
        <f t="shared" si="12"/>
        <v>55334.62999999999</v>
      </c>
      <c r="FK4" s="6">
        <f t="shared" si="13"/>
        <v>96793.859999999986</v>
      </c>
      <c r="FL4" s="6">
        <f t="shared" si="14"/>
        <v>55849.8</v>
      </c>
      <c r="FM4" s="6"/>
      <c r="FN4" s="6"/>
      <c r="FO4" s="6"/>
      <c r="FP4" s="6"/>
      <c r="FQ4" s="18"/>
      <c r="FT4"/>
      <c r="FU4" s="17">
        <v>11</v>
      </c>
      <c r="FV4" s="7">
        <v>2</v>
      </c>
      <c r="FW4" s="6">
        <f t="shared" si="15"/>
        <v>226385.29</v>
      </c>
      <c r="FX4" s="6">
        <f t="shared" si="16"/>
        <v>0</v>
      </c>
      <c r="FY4" s="6">
        <f t="shared" si="17"/>
        <v>0</v>
      </c>
      <c r="FZ4" s="6">
        <f t="shared" si="18"/>
        <v>0</v>
      </c>
      <c r="GA4" s="6">
        <f t="shared" si="19"/>
        <v>0</v>
      </c>
      <c r="GB4" s="6">
        <f t="shared" si="20"/>
        <v>0</v>
      </c>
      <c r="GC4" s="6">
        <f t="shared" si="21"/>
        <v>48920.869999999995</v>
      </c>
      <c r="GD4" s="6"/>
      <c r="GE4" s="6"/>
      <c r="GF4" s="6"/>
      <c r="GG4" s="6"/>
      <c r="GH4" s="18"/>
      <c r="GK4"/>
      <c r="GL4" s="22">
        <v>41233</v>
      </c>
      <c r="GM4" s="12">
        <f t="shared" si="22"/>
        <v>226385.29</v>
      </c>
    </row>
    <row r="5" spans="1:195" x14ac:dyDescent="0.25">
      <c r="A5" s="11">
        <v>41216</v>
      </c>
      <c r="B5" s="12">
        <v>0</v>
      </c>
      <c r="F5" s="17">
        <f t="shared" si="23"/>
        <v>11</v>
      </c>
      <c r="G5" s="15">
        <f t="shared" si="24"/>
        <v>1</v>
      </c>
      <c r="H5" s="53">
        <v>40850</v>
      </c>
      <c r="I5" s="16"/>
      <c r="J5" s="16"/>
      <c r="K5" s="16"/>
      <c r="L5" s="16"/>
      <c r="M5" s="16"/>
      <c r="N5" s="16"/>
      <c r="O5" s="16"/>
      <c r="P5" s="16" t="str">
        <f t="shared" si="25"/>
        <v/>
      </c>
      <c r="Q5" s="16" t="str">
        <f t="shared" si="1"/>
        <v/>
      </c>
      <c r="R5" s="16" t="str">
        <f t="shared" si="1"/>
        <v/>
      </c>
      <c r="S5" s="16" t="str">
        <f t="shared" si="1"/>
        <v/>
      </c>
      <c r="T5" s="16" t="str">
        <f t="shared" si="1"/>
        <v/>
      </c>
      <c r="U5" s="16"/>
      <c r="Y5" s="8">
        <v>3</v>
      </c>
      <c r="Z5">
        <v>23735.39</v>
      </c>
      <c r="AA5">
        <v>17519.539999999997</v>
      </c>
      <c r="AB5">
        <v>258673.51500000001</v>
      </c>
      <c r="AC5">
        <v>16289.730000000003</v>
      </c>
      <c r="AD5">
        <v>100929.06499999999</v>
      </c>
      <c r="AE5">
        <v>104287.43000000002</v>
      </c>
      <c r="AF5">
        <v>98666.55</v>
      </c>
      <c r="AG5">
        <v>415907.76176376035</v>
      </c>
      <c r="AH5">
        <f t="shared" si="26"/>
        <v>258673.51500000001</v>
      </c>
      <c r="AI5">
        <f t="shared" si="27"/>
        <v>258673.51500000001</v>
      </c>
      <c r="AJ5">
        <f t="shared" si="28"/>
        <v>245739.83924999999</v>
      </c>
      <c r="AK5">
        <f t="shared" si="29"/>
        <v>232806.16350000002</v>
      </c>
      <c r="AL5">
        <f t="shared" si="30"/>
        <v>209082.03992382615</v>
      </c>
      <c r="AM5" s="53">
        <v>40913</v>
      </c>
      <c r="AN5">
        <v>941528.33999999985</v>
      </c>
      <c r="AO5">
        <v>1006631.2349999994</v>
      </c>
      <c r="AP5">
        <v>949394.66500000656</v>
      </c>
      <c r="AQ5">
        <v>1033653.5199999996</v>
      </c>
      <c r="AR5">
        <v>1013770.209999999</v>
      </c>
      <c r="AS5">
        <v>1149587.0699999966</v>
      </c>
      <c r="AT5">
        <v>1232028.5050000027</v>
      </c>
      <c r="AU5">
        <f t="shared" si="2"/>
        <v>1232028.5050000027</v>
      </c>
      <c r="AV5">
        <f>AU5</f>
        <v>1232028.5050000027</v>
      </c>
      <c r="AW5">
        <f>AU5*0.95</f>
        <v>1170427.0797500026</v>
      </c>
      <c r="AX5">
        <f t="shared" si="3"/>
        <v>1108825.6545000025</v>
      </c>
      <c r="AY5">
        <f t="shared" si="4"/>
        <v>995830.7214780082</v>
      </c>
      <c r="BA5" s="53">
        <v>41002</v>
      </c>
      <c r="BB5">
        <v>359631.6400000006</v>
      </c>
      <c r="BC5">
        <v>311604.04000000656</v>
      </c>
      <c r="BD5">
        <v>357463.92999999225</v>
      </c>
      <c r="BE5">
        <v>15134.940000012517</v>
      </c>
      <c r="BF5">
        <v>227212.3599999696</v>
      </c>
      <c r="BG5">
        <v>943501.88000002503</v>
      </c>
      <c r="BH5">
        <v>521577.64499999583</v>
      </c>
      <c r="BI5">
        <f t="shared" si="31"/>
        <v>390875.20500000037</v>
      </c>
      <c r="BJ5">
        <f t="shared" si="32"/>
        <v>390875.20500000037</v>
      </c>
      <c r="BL5" s="11">
        <v>40850</v>
      </c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  <c r="BY5" s="26"/>
      <c r="BZ5" s="26"/>
      <c r="CA5" s="26"/>
      <c r="CB5" s="26"/>
      <c r="CC5" s="26"/>
      <c r="CD5" s="26"/>
      <c r="CE5" s="51">
        <f t="shared" ref="CE5:CK5" si="51">MAX(I$3:I$229)</f>
        <v>963372.03999999911</v>
      </c>
      <c r="CF5" s="51">
        <f t="shared" si="51"/>
        <v>1041313.8530000076</v>
      </c>
      <c r="CG5" s="51">
        <f t="shared" si="51"/>
        <v>1070642.0849999972</v>
      </c>
      <c r="CH5" s="51">
        <f t="shared" si="51"/>
        <v>1091843.5</v>
      </c>
      <c r="CI5" s="51">
        <f t="shared" si="51"/>
        <v>1119538.8800000027</v>
      </c>
      <c r="CJ5" s="51">
        <f t="shared" si="51"/>
        <v>1218022.4450000003</v>
      </c>
      <c r="CK5" s="51">
        <f t="shared" si="51"/>
        <v>1271043.0450000018</v>
      </c>
      <c r="CL5" s="26"/>
      <c r="CM5" s="46">
        <f t="shared" si="33"/>
        <v>0</v>
      </c>
      <c r="CN5">
        <f t="shared" si="34"/>
        <v>0</v>
      </c>
      <c r="CO5">
        <f t="shared" si="5"/>
        <v>0</v>
      </c>
      <c r="CP5">
        <f t="shared" si="35"/>
        <v>0</v>
      </c>
      <c r="CQ5">
        <f t="shared" si="6"/>
        <v>0</v>
      </c>
      <c r="CR5"/>
      <c r="CS5" s="11">
        <v>40850</v>
      </c>
      <c r="CT5" s="26"/>
      <c r="CU5" s="26"/>
      <c r="CV5" s="26"/>
      <c r="CW5" s="26"/>
      <c r="CX5" s="26"/>
      <c r="CY5" s="26"/>
      <c r="CZ5" s="26"/>
      <c r="DA5" s="26"/>
      <c r="DB5"/>
      <c r="DC5" s="46"/>
      <c r="DD5" s="46"/>
      <c r="DE5" s="59"/>
      <c r="DF5" s="8">
        <v>3</v>
      </c>
      <c r="DG5">
        <v>2.4637823202757703E-2</v>
      </c>
      <c r="DH5">
        <v>1.6824456862382556E-2</v>
      </c>
      <c r="DI5">
        <v>0.24160596582563881</v>
      </c>
      <c r="DJ5">
        <v>1.4919473349431491E-2</v>
      </c>
      <c r="DK5">
        <v>9.0152353619018341E-2</v>
      </c>
      <c r="DL5">
        <v>8.5620285921742603E-2</v>
      </c>
      <c r="DM5">
        <v>7.7626442619809041E-2</v>
      </c>
      <c r="DN5">
        <f t="shared" si="36"/>
        <v>0.24160596582563881</v>
      </c>
      <c r="DO5">
        <f t="shared" si="37"/>
        <v>307091.58249318635</v>
      </c>
      <c r="DP5">
        <f t="shared" si="38"/>
        <v>0.22952566753435685</v>
      </c>
      <c r="DQ5">
        <f t="shared" si="7"/>
        <v>291737.00336852699</v>
      </c>
      <c r="DR5">
        <f t="shared" si="39"/>
        <v>0.21744536924307492</v>
      </c>
      <c r="DS5" s="59">
        <f t="shared" si="40"/>
        <v>276382.42424386769</v>
      </c>
      <c r="DT5">
        <f t="shared" si="41"/>
        <v>0.18651750256547217</v>
      </c>
      <c r="DU5" s="59">
        <f t="shared" si="40"/>
        <v>237071.7744066134</v>
      </c>
      <c r="DV5"/>
      <c r="DW5"/>
      <c r="DX5" s="53">
        <v>40913</v>
      </c>
      <c r="DY5">
        <v>0.97732578994092534</v>
      </c>
      <c r="DZ5">
        <v>0.96669340573921292</v>
      </c>
      <c r="EA5">
        <v>0.8867526116349228</v>
      </c>
      <c r="EB5">
        <v>0.94670483452985665</v>
      </c>
      <c r="EC5">
        <v>0.90552479070668501</v>
      </c>
      <c r="ED5">
        <v>0.94381435639307643</v>
      </c>
      <c r="EE5">
        <v>0.96930509934067655</v>
      </c>
      <c r="EF5">
        <f t="shared" si="42"/>
        <v>0.97732578994092534</v>
      </c>
      <c r="EG5">
        <f t="shared" si="43"/>
        <v>0.97732578994092534</v>
      </c>
      <c r="EH5">
        <f t="shared" si="44"/>
        <v>1242223.1480035458</v>
      </c>
      <c r="EI5">
        <f t="shared" si="45"/>
        <v>0.92845950044387904</v>
      </c>
      <c r="EJ5">
        <f t="shared" si="46"/>
        <v>1180111.9906033685</v>
      </c>
      <c r="EK5">
        <f t="shared" si="47"/>
        <v>0.87959321094683274</v>
      </c>
      <c r="EL5">
        <f t="shared" si="46"/>
        <v>1118000.8332031912</v>
      </c>
      <c r="EM5">
        <f t="shared" si="48"/>
        <v>0.75448619370666437</v>
      </c>
      <c r="EN5">
        <f t="shared" si="46"/>
        <v>958984.42905937985</v>
      </c>
      <c r="EO5"/>
      <c r="EP5"/>
      <c r="EQ5" s="53">
        <v>41002</v>
      </c>
      <c r="ER5">
        <v>0.37330504215173294</v>
      </c>
      <c r="ES5">
        <v>0.29924123174034473</v>
      </c>
      <c r="ET5">
        <v>0.3338780858777779</v>
      </c>
      <c r="EU5">
        <v>1.3861821772087774E-2</v>
      </c>
      <c r="EV5">
        <v>0.20295173670071115</v>
      </c>
      <c r="EW5">
        <v>0.7746178109222156</v>
      </c>
      <c r="EX5">
        <v>0.41035403722302349</v>
      </c>
      <c r="EY5">
        <f t="shared" si="49"/>
        <v>0.34402996662684199</v>
      </c>
      <c r="EZ5">
        <f t="shared" si="50"/>
        <v>437276.89635263023</v>
      </c>
      <c r="FA5">
        <f t="shared" si="8"/>
        <v>0.34402996662684199</v>
      </c>
      <c r="FB5"/>
      <c r="FC5"/>
      <c r="FD5"/>
      <c r="FE5" s="20">
        <v>3</v>
      </c>
      <c r="FF5" s="6">
        <f t="shared" si="9"/>
        <v>23735.39</v>
      </c>
      <c r="FG5" s="6">
        <f t="shared" si="10"/>
        <v>17519.539999999997</v>
      </c>
      <c r="FH5" s="6">
        <v>258673.51500000001</v>
      </c>
      <c r="FI5" s="6">
        <f t="shared" si="11"/>
        <v>16289.730000000003</v>
      </c>
      <c r="FJ5" s="6">
        <f t="shared" si="12"/>
        <v>100929.06499999999</v>
      </c>
      <c r="FK5" s="6">
        <f t="shared" si="13"/>
        <v>104287.43000000002</v>
      </c>
      <c r="FL5" s="6">
        <f t="shared" si="14"/>
        <v>98666.55</v>
      </c>
      <c r="FM5" s="6"/>
      <c r="FN5" s="6"/>
      <c r="FO5" s="6"/>
      <c r="FP5" s="6"/>
      <c r="FQ5" s="18"/>
      <c r="FT5"/>
      <c r="FU5" s="17">
        <v>11</v>
      </c>
      <c r="FV5" s="7">
        <v>3</v>
      </c>
      <c r="FW5" s="6">
        <f t="shared" si="15"/>
        <v>1711125.2949999999</v>
      </c>
      <c r="FX5" s="6">
        <f t="shared" si="16"/>
        <v>316328.71999999997</v>
      </c>
      <c r="FY5" s="6">
        <f t="shared" si="17"/>
        <v>0</v>
      </c>
      <c r="FZ5" s="6">
        <f t="shared" si="18"/>
        <v>212600.28999999998</v>
      </c>
      <c r="GA5" s="6">
        <f t="shared" si="19"/>
        <v>0</v>
      </c>
      <c r="GB5" s="6">
        <f t="shared" si="20"/>
        <v>0</v>
      </c>
      <c r="GC5" s="6">
        <f t="shared" si="21"/>
        <v>1915245.2000000002</v>
      </c>
      <c r="GD5" s="6"/>
      <c r="GE5" s="6"/>
      <c r="GF5" s="6"/>
      <c r="GG5" s="6"/>
      <c r="GH5" s="18"/>
      <c r="GK5"/>
      <c r="GL5" s="22">
        <v>41243</v>
      </c>
      <c r="GM5" s="12">
        <f t="shared" si="22"/>
        <v>1711125.2949999999</v>
      </c>
    </row>
    <row r="6" spans="1:195" x14ac:dyDescent="0.25">
      <c r="A6" s="11">
        <v>41217</v>
      </c>
      <c r="B6" s="12">
        <v>0</v>
      </c>
      <c r="F6" s="17">
        <f t="shared" si="23"/>
        <v>11</v>
      </c>
      <c r="G6" s="15">
        <f t="shared" si="24"/>
        <v>1</v>
      </c>
      <c r="H6" s="53">
        <v>40851</v>
      </c>
      <c r="I6" s="16"/>
      <c r="J6" s="16"/>
      <c r="K6" s="16"/>
      <c r="L6" s="16"/>
      <c r="M6" s="16"/>
      <c r="N6" s="16"/>
      <c r="O6" s="16"/>
      <c r="P6" s="16" t="str">
        <f t="shared" si="25"/>
        <v/>
      </c>
      <c r="Q6" s="16" t="str">
        <f t="shared" si="1"/>
        <v/>
      </c>
      <c r="R6" s="16" t="str">
        <f t="shared" si="1"/>
        <v/>
      </c>
      <c r="S6" s="16" t="str">
        <f t="shared" si="1"/>
        <v/>
      </c>
      <c r="T6" s="16" t="str">
        <f t="shared" si="1"/>
        <v/>
      </c>
      <c r="U6" s="16"/>
      <c r="Y6" s="8">
        <v>4</v>
      </c>
      <c r="Z6">
        <v>36072.369999999995</v>
      </c>
      <c r="AA6">
        <v>58498.84</v>
      </c>
      <c r="AB6">
        <v>347347.68499999994</v>
      </c>
      <c r="AC6">
        <v>37200.68</v>
      </c>
      <c r="AD6">
        <v>135330.81000000003</v>
      </c>
      <c r="AE6">
        <v>146906.31999999998</v>
      </c>
      <c r="AF6">
        <v>94133.74000000002</v>
      </c>
      <c r="AG6">
        <v>495208.28503616038</v>
      </c>
      <c r="AH6">
        <f t="shared" si="26"/>
        <v>347347.68499999994</v>
      </c>
      <c r="AI6">
        <f t="shared" si="27"/>
        <v>347347.68499999994</v>
      </c>
      <c r="AJ6">
        <f t="shared" si="28"/>
        <v>329980.30074999994</v>
      </c>
      <c r="AK6">
        <f t="shared" si="29"/>
        <v>312612.91649999993</v>
      </c>
      <c r="AL6">
        <f t="shared" si="30"/>
        <v>280756.08182236424</v>
      </c>
      <c r="AM6" s="53">
        <v>40914</v>
      </c>
      <c r="AN6">
        <v>963349.69000000134</v>
      </c>
      <c r="AO6">
        <v>1008579.5249999985</v>
      </c>
      <c r="AP6">
        <v>1046328.799999997</v>
      </c>
      <c r="AQ6">
        <v>1072583.5949999988</v>
      </c>
      <c r="AR6">
        <v>1078026.9049999975</v>
      </c>
      <c r="AS6">
        <v>1191229.6899999976</v>
      </c>
      <c r="AT6">
        <v>1270697.6399999969</v>
      </c>
      <c r="AU6">
        <f t="shared" si="2"/>
        <v>1270697.6399999969</v>
      </c>
      <c r="AV6">
        <f t="shared" ref="AV6:AV69" si="52">AU6</f>
        <v>1270697.6399999969</v>
      </c>
      <c r="AW6">
        <f t="shared" ref="AW6:AW69" si="53">AU6*0.95</f>
        <v>1207162.7579999969</v>
      </c>
      <c r="AX6">
        <f t="shared" si="3"/>
        <v>1143627.8759999971</v>
      </c>
      <c r="AY6">
        <f t="shared" si="4"/>
        <v>1027086.4208791958</v>
      </c>
      <c r="BA6" s="53">
        <v>41003</v>
      </c>
      <c r="BB6">
        <v>321216.6099999994</v>
      </c>
      <c r="BC6">
        <v>291050.79999999702</v>
      </c>
      <c r="BD6">
        <v>351221.48000001907</v>
      </c>
      <c r="BE6">
        <v>16217.089999988675</v>
      </c>
      <c r="BF6">
        <v>211103.27000002563</v>
      </c>
      <c r="BG6">
        <v>953467.37999999523</v>
      </c>
      <c r="BH6">
        <v>460774.57500000298</v>
      </c>
      <c r="BI6">
        <f t="shared" si="31"/>
        <v>372150.17214286112</v>
      </c>
      <c r="BJ6">
        <f t="shared" si="32"/>
        <v>372150.17214286112</v>
      </c>
      <c r="BL6" s="11">
        <v>40851</v>
      </c>
      <c r="BM6" s="26"/>
      <c r="BN6" s="26"/>
      <c r="BO6" s="26"/>
      <c r="BP6" s="26"/>
      <c r="BQ6" s="26"/>
      <c r="BR6" s="26"/>
      <c r="BS6" s="26"/>
      <c r="BT6" s="26"/>
      <c r="BU6" s="26"/>
      <c r="BV6" s="26"/>
      <c r="BW6" s="26"/>
      <c r="BX6" s="26"/>
      <c r="BY6" s="26"/>
      <c r="BZ6" s="26"/>
      <c r="CA6" s="26"/>
      <c r="CB6" s="26"/>
      <c r="CC6" s="26"/>
      <c r="CD6" s="26"/>
      <c r="CE6" s="26"/>
      <c r="CF6" s="26"/>
      <c r="CG6" s="26"/>
      <c r="CH6" s="26"/>
      <c r="CI6" s="26"/>
      <c r="CJ6" s="26"/>
      <c r="CK6" s="26"/>
      <c r="CL6" s="26"/>
      <c r="CM6" s="46">
        <f t="shared" si="33"/>
        <v>0</v>
      </c>
      <c r="CN6">
        <f t="shared" si="34"/>
        <v>0</v>
      </c>
      <c r="CO6">
        <f t="shared" si="5"/>
        <v>0</v>
      </c>
      <c r="CP6">
        <f t="shared" si="35"/>
        <v>0</v>
      </c>
      <c r="CQ6">
        <f t="shared" si="6"/>
        <v>0</v>
      </c>
      <c r="CR6"/>
      <c r="CS6" s="11">
        <v>40851</v>
      </c>
      <c r="CT6" s="26"/>
      <c r="CU6" s="26"/>
      <c r="CV6" s="26"/>
      <c r="CW6" s="26"/>
      <c r="CX6" s="26"/>
      <c r="CY6" s="26"/>
      <c r="CZ6" s="26"/>
      <c r="DA6" s="26"/>
      <c r="DB6"/>
      <c r="DC6" s="46"/>
      <c r="DD6" s="46"/>
      <c r="DE6" s="59"/>
      <c r="DF6" s="8">
        <v>4</v>
      </c>
      <c r="DG6">
        <v>3.7443862290211398E-2</v>
      </c>
      <c r="DH6">
        <v>5.6177913922364354E-2</v>
      </c>
      <c r="DI6">
        <v>0.32442932130769064</v>
      </c>
      <c r="DJ6">
        <v>3.4071439725565068E-2</v>
      </c>
      <c r="DK6">
        <v>0.12088084872943376</v>
      </c>
      <c r="DL6">
        <v>0.12061051961977592</v>
      </c>
      <c r="DM6">
        <v>7.4060229801265212E-2</v>
      </c>
      <c r="DN6">
        <f t="shared" si="36"/>
        <v>0.32442932130769064</v>
      </c>
      <c r="DO6">
        <f t="shared" si="37"/>
        <v>412363.63244221109</v>
      </c>
      <c r="DP6">
        <f t="shared" si="38"/>
        <v>0.30820785524230609</v>
      </c>
      <c r="DQ6">
        <f t="shared" si="7"/>
        <v>391745.45082010049</v>
      </c>
      <c r="DR6">
        <f t="shared" si="39"/>
        <v>0.2919863891769216</v>
      </c>
      <c r="DS6" s="59">
        <f t="shared" si="40"/>
        <v>371127.26919799001</v>
      </c>
      <c r="DT6">
        <f t="shared" si="41"/>
        <v>0.2504563435035021</v>
      </c>
      <c r="DU6" s="59">
        <f t="shared" si="40"/>
        <v>318340.79348625772</v>
      </c>
      <c r="DV6"/>
      <c r="DW6"/>
      <c r="DX6" s="53">
        <v>40914</v>
      </c>
      <c r="DY6">
        <v>0.99997680024012559</v>
      </c>
      <c r="DZ6">
        <v>0.96856439784633419</v>
      </c>
      <c r="EA6">
        <v>0.97729093098371878</v>
      </c>
      <c r="EB6">
        <v>0.98236019631018434</v>
      </c>
      <c r="EC6">
        <v>0.96292047043510887</v>
      </c>
      <c r="ED6">
        <v>0.97800306955755423</v>
      </c>
      <c r="EE6">
        <v>0.99972825074543015</v>
      </c>
      <c r="EF6">
        <f t="shared" si="42"/>
        <v>0.99997680024012559</v>
      </c>
      <c r="EG6">
        <f t="shared" si="43"/>
        <v>0.99997680024012559</v>
      </c>
      <c r="EH6">
        <f t="shared" si="44"/>
        <v>1271013.5571065678</v>
      </c>
      <c r="EI6">
        <f t="shared" si="45"/>
        <v>0.94997796022811931</v>
      </c>
      <c r="EJ6">
        <f t="shared" si="46"/>
        <v>1207462.8792512394</v>
      </c>
      <c r="EK6">
        <f t="shared" si="47"/>
        <v>0.89997912021611304</v>
      </c>
      <c r="EL6">
        <f t="shared" si="46"/>
        <v>1143912.2013959109</v>
      </c>
      <c r="EM6">
        <f t="shared" si="48"/>
        <v>0.77197255774223028</v>
      </c>
      <c r="EN6">
        <f t="shared" si="46"/>
        <v>981210.35044912412</v>
      </c>
      <c r="EO6"/>
      <c r="EP6"/>
      <c r="EQ6" s="53">
        <v>41003</v>
      </c>
      <c r="ER6">
        <v>0.33342945057861517</v>
      </c>
      <c r="ES6">
        <v>0.27950343612685513</v>
      </c>
      <c r="ET6">
        <v>0.3280475192603885</v>
      </c>
      <c r="EU6">
        <v>1.4852943668198487E-2</v>
      </c>
      <c r="EV6">
        <v>0.18856269645590615</v>
      </c>
      <c r="EW6">
        <v>0.78279951565259953</v>
      </c>
      <c r="EX6">
        <v>0.3625168925730618</v>
      </c>
      <c r="EY6">
        <f t="shared" si="49"/>
        <v>0.32710177918794642</v>
      </c>
      <c r="EZ6">
        <f t="shared" si="50"/>
        <v>415760.44144396565</v>
      </c>
      <c r="FA6">
        <f t="shared" si="8"/>
        <v>0.32710177918794642</v>
      </c>
      <c r="FB6"/>
      <c r="FC6"/>
      <c r="FD6"/>
      <c r="FE6" s="20">
        <v>4</v>
      </c>
      <c r="FF6" s="6">
        <f t="shared" si="9"/>
        <v>36072.369999999995</v>
      </c>
      <c r="FG6" s="6">
        <f t="shared" si="10"/>
        <v>58498.84</v>
      </c>
      <c r="FH6" s="6">
        <v>347347.68499999994</v>
      </c>
      <c r="FI6" s="6">
        <f t="shared" si="11"/>
        <v>37200.68</v>
      </c>
      <c r="FJ6" s="6">
        <f t="shared" si="12"/>
        <v>135330.81000000003</v>
      </c>
      <c r="FK6" s="6">
        <f t="shared" si="13"/>
        <v>146906.31999999998</v>
      </c>
      <c r="FL6" s="6">
        <f t="shared" si="14"/>
        <v>94133.74000000002</v>
      </c>
      <c r="FM6" s="6"/>
      <c r="FN6" s="6"/>
      <c r="FO6" s="6"/>
      <c r="FP6" s="6"/>
      <c r="FQ6" s="18"/>
      <c r="FT6"/>
      <c r="FU6" s="17">
        <v>12</v>
      </c>
      <c r="FV6" s="7">
        <v>1</v>
      </c>
      <c r="FW6" s="6">
        <f t="shared" si="15"/>
        <v>4156235.55</v>
      </c>
      <c r="FX6" s="6">
        <f t="shared" si="16"/>
        <v>3994465.875</v>
      </c>
      <c r="FY6" s="6">
        <f t="shared" si="17"/>
        <v>3725434.7550000004</v>
      </c>
      <c r="FZ6" s="6">
        <f t="shared" si="18"/>
        <v>3236660.9149999991</v>
      </c>
      <c r="GA6" s="6">
        <f t="shared" si="19"/>
        <v>538331.90500000003</v>
      </c>
      <c r="GB6" s="6">
        <f t="shared" si="20"/>
        <v>2816969.9850000008</v>
      </c>
      <c r="GC6" s="6">
        <f t="shared" si="21"/>
        <v>6904807.6799999997</v>
      </c>
      <c r="GD6" s="6"/>
      <c r="GE6" s="6"/>
      <c r="GF6" s="6"/>
      <c r="GG6" s="6"/>
      <c r="GH6" s="18"/>
      <c r="GK6"/>
      <c r="GL6" s="22">
        <v>41253</v>
      </c>
      <c r="GM6" s="12">
        <f t="shared" si="22"/>
        <v>4156235.55</v>
      </c>
    </row>
    <row r="7" spans="1:195" x14ac:dyDescent="0.25">
      <c r="A7" s="11">
        <v>41218</v>
      </c>
      <c r="B7" s="12">
        <v>0</v>
      </c>
      <c r="F7" s="17">
        <f t="shared" si="23"/>
        <v>11</v>
      </c>
      <c r="G7" s="15">
        <f t="shared" si="24"/>
        <v>1</v>
      </c>
      <c r="H7" s="53">
        <v>40852</v>
      </c>
      <c r="I7" s="16"/>
      <c r="J7" s="16"/>
      <c r="K7" s="16"/>
      <c r="L7" s="16"/>
      <c r="M7" s="16"/>
      <c r="N7" s="16"/>
      <c r="O7" s="16"/>
      <c r="P7" s="16" t="str">
        <f t="shared" si="25"/>
        <v/>
      </c>
      <c r="Q7" s="16" t="str">
        <f t="shared" si="1"/>
        <v/>
      </c>
      <c r="R7" s="16" t="str">
        <f t="shared" si="1"/>
        <v/>
      </c>
      <c r="S7" s="16" t="str">
        <f t="shared" si="1"/>
        <v/>
      </c>
      <c r="T7" s="16" t="str">
        <f t="shared" si="1"/>
        <v/>
      </c>
      <c r="U7" s="16"/>
      <c r="Y7" s="8">
        <v>5</v>
      </c>
      <c r="Z7">
        <v>49406.610000000015</v>
      </c>
      <c r="AA7">
        <v>101687.05000000002</v>
      </c>
      <c r="AB7">
        <v>366951.78499999992</v>
      </c>
      <c r="AC7">
        <v>59287.37999999999</v>
      </c>
      <c r="AD7">
        <v>216250.58000000002</v>
      </c>
      <c r="AE7">
        <v>224538.00999999989</v>
      </c>
      <c r="AF7">
        <v>123258.25</v>
      </c>
      <c r="AG7">
        <v>524209.67081060953</v>
      </c>
      <c r="AH7">
        <f t="shared" si="26"/>
        <v>366951.78499999992</v>
      </c>
      <c r="AI7">
        <f t="shared" si="27"/>
        <v>366951.78499999992</v>
      </c>
      <c r="AJ7">
        <f t="shared" si="28"/>
        <v>348604.1957499999</v>
      </c>
      <c r="AK7">
        <f t="shared" si="29"/>
        <v>330256.60649999994</v>
      </c>
      <c r="AL7">
        <f t="shared" si="30"/>
        <v>296601.79072252236</v>
      </c>
      <c r="AM7" s="53">
        <v>40915</v>
      </c>
      <c r="AN7">
        <v>952266.55999999866</v>
      </c>
      <c r="AO7">
        <v>1026662.3000000007</v>
      </c>
      <c r="AP7">
        <v>1057997.6300000027</v>
      </c>
      <c r="AQ7">
        <v>1091843.5</v>
      </c>
      <c r="AR7">
        <v>1080746.8399999999</v>
      </c>
      <c r="AS7">
        <v>1196402.9850000069</v>
      </c>
      <c r="AT7">
        <v>1271043.0450000018</v>
      </c>
      <c r="AU7">
        <f t="shared" si="2"/>
        <v>1271043.0450000018</v>
      </c>
      <c r="AV7">
        <f t="shared" si="52"/>
        <v>1271043.0450000018</v>
      </c>
      <c r="AW7">
        <f t="shared" si="53"/>
        <v>1207490.8927500017</v>
      </c>
      <c r="AX7">
        <f t="shared" si="3"/>
        <v>1143938.7405000017</v>
      </c>
      <c r="AY7">
        <f t="shared" si="4"/>
        <v>1027365.6067169919</v>
      </c>
      <c r="BA7" s="53">
        <v>41004</v>
      </c>
      <c r="BB7">
        <v>275093.04999999702</v>
      </c>
      <c r="BC7">
        <v>253295.21000000834</v>
      </c>
      <c r="BD7">
        <v>310935.46999998391</v>
      </c>
      <c r="BE7">
        <v>17893.680000007153</v>
      </c>
      <c r="BF7">
        <v>200218.26999999583</v>
      </c>
      <c r="BG7">
        <v>913511.66999998689</v>
      </c>
      <c r="BH7">
        <v>450017.28499999642</v>
      </c>
      <c r="BI7">
        <f t="shared" si="31"/>
        <v>345852.09071428224</v>
      </c>
      <c r="BJ7">
        <f t="shared" si="32"/>
        <v>345852.09071428224</v>
      </c>
      <c r="BL7" s="11">
        <v>40852</v>
      </c>
      <c r="BM7" s="26"/>
      <c r="BN7" s="26"/>
      <c r="BO7" s="26"/>
      <c r="BP7" s="26"/>
      <c r="BQ7" s="26"/>
      <c r="BR7" s="26"/>
      <c r="BS7" s="26"/>
      <c r="BT7" s="26"/>
      <c r="BU7" s="26"/>
      <c r="BV7" s="26"/>
      <c r="BW7" s="26"/>
      <c r="BX7" s="26"/>
      <c r="BY7" s="26"/>
      <c r="BZ7" s="26"/>
      <c r="CA7" s="26"/>
      <c r="CB7" s="26"/>
      <c r="CC7" s="26"/>
      <c r="CD7" s="26"/>
      <c r="CE7" s="26"/>
      <c r="CF7" s="26"/>
      <c r="CG7" s="26"/>
      <c r="CH7" s="26"/>
      <c r="CI7" s="26"/>
      <c r="CJ7" s="26"/>
      <c r="CK7" s="51">
        <f>MAX(CE5:CK5)</f>
        <v>1271043.0450000018</v>
      </c>
      <c r="CL7" s="26"/>
      <c r="CM7" s="46">
        <f t="shared" si="33"/>
        <v>0</v>
      </c>
      <c r="CN7">
        <f t="shared" si="34"/>
        <v>0</v>
      </c>
      <c r="CO7">
        <f t="shared" si="5"/>
        <v>0</v>
      </c>
      <c r="CP7">
        <f t="shared" si="35"/>
        <v>0</v>
      </c>
      <c r="CQ7">
        <f t="shared" si="6"/>
        <v>0</v>
      </c>
      <c r="CR7"/>
      <c r="CS7" s="11">
        <v>40852</v>
      </c>
      <c r="CT7" s="26"/>
      <c r="CU7" s="26"/>
      <c r="CV7" s="26"/>
      <c r="CW7" s="26"/>
      <c r="CX7" s="26"/>
      <c r="CY7" s="26"/>
      <c r="CZ7" s="26"/>
      <c r="DA7" s="26"/>
      <c r="DB7"/>
      <c r="DC7" s="46"/>
      <c r="DD7" s="46"/>
      <c r="DE7" s="59"/>
      <c r="DF7" s="8">
        <v>5</v>
      </c>
      <c r="DG7">
        <v>5.1285077777428606E-2</v>
      </c>
      <c r="DH7">
        <v>9.7652643059574551E-2</v>
      </c>
      <c r="DI7">
        <v>0.34273992227757505</v>
      </c>
      <c r="DJ7">
        <v>5.4300254569450652E-2</v>
      </c>
      <c r="DK7">
        <v>0.19316040189689482</v>
      </c>
      <c r="DL7">
        <v>0.18434636481596187</v>
      </c>
      <c r="DM7">
        <v>9.6974095790752571E-2</v>
      </c>
      <c r="DN7">
        <f t="shared" si="36"/>
        <v>0.34273992227757505</v>
      </c>
      <c r="DO7">
        <f t="shared" si="37"/>
        <v>435637.19445475296</v>
      </c>
      <c r="DP7">
        <f t="shared" si="38"/>
        <v>0.32560292616369629</v>
      </c>
      <c r="DQ7">
        <f t="shared" si="7"/>
        <v>413855.33473201527</v>
      </c>
      <c r="DR7">
        <f t="shared" si="39"/>
        <v>0.30846593004981754</v>
      </c>
      <c r="DS7" s="59">
        <f t="shared" si="40"/>
        <v>392073.47500927764</v>
      </c>
      <c r="DT7">
        <f t="shared" si="41"/>
        <v>0.26459195291076509</v>
      </c>
      <c r="DU7" s="59">
        <f t="shared" si="40"/>
        <v>336307.76151019597</v>
      </c>
      <c r="DV7"/>
      <c r="DW7"/>
      <c r="DX7" s="53">
        <v>40915</v>
      </c>
      <c r="DY7">
        <v>0.98847228325206482</v>
      </c>
      <c r="DZ7">
        <v>0.98592974350836116</v>
      </c>
      <c r="EA7">
        <v>0.98818983937102145</v>
      </c>
      <c r="EB7">
        <v>1</v>
      </c>
      <c r="EC7">
        <v>0.96534998409344863</v>
      </c>
      <c r="ED7">
        <v>0.98225035992666498</v>
      </c>
      <c r="EE7">
        <v>1</v>
      </c>
      <c r="EF7">
        <f t="shared" si="42"/>
        <v>1</v>
      </c>
      <c r="EG7">
        <f t="shared" si="43"/>
        <v>1</v>
      </c>
      <c r="EH7">
        <f t="shared" si="44"/>
        <v>1271043.0450000018</v>
      </c>
      <c r="EI7">
        <f t="shared" si="45"/>
        <v>0.95000000000000007</v>
      </c>
      <c r="EJ7">
        <f t="shared" si="46"/>
        <v>1207490.8927500017</v>
      </c>
      <c r="EK7">
        <f t="shared" si="47"/>
        <v>0.9</v>
      </c>
      <c r="EL7">
        <f t="shared" si="46"/>
        <v>1143938.7405000017</v>
      </c>
      <c r="EM7">
        <f t="shared" si="48"/>
        <v>0.77199046773570712</v>
      </c>
      <c r="EN7">
        <f t="shared" si="46"/>
        <v>981233.11482176883</v>
      </c>
      <c r="EO7"/>
      <c r="EP7"/>
      <c r="EQ7" s="53">
        <v>41004</v>
      </c>
      <c r="ER7">
        <v>0.28555224625368747</v>
      </c>
      <c r="ES7">
        <v>0.24324578922125076</v>
      </c>
      <c r="ET7">
        <v>0.29041962235211849</v>
      </c>
      <c r="EU7">
        <v>1.6388502564705611E-2</v>
      </c>
      <c r="EV7">
        <v>0.17883994345957449</v>
      </c>
      <c r="EW7">
        <v>0.74999576054609296</v>
      </c>
      <c r="EX7">
        <v>0.35405353640088233</v>
      </c>
      <c r="EY7">
        <f t="shared" si="49"/>
        <v>0.30264220011404458</v>
      </c>
      <c r="EZ7">
        <f t="shared" si="50"/>
        <v>384671.26357845514</v>
      </c>
      <c r="FA7">
        <f t="shared" si="8"/>
        <v>0.30264220011404458</v>
      </c>
      <c r="FB7"/>
      <c r="FC7"/>
      <c r="FD7"/>
      <c r="FE7" s="20">
        <v>5</v>
      </c>
      <c r="FF7" s="6">
        <f t="shared" si="9"/>
        <v>49406.610000000015</v>
      </c>
      <c r="FG7" s="6">
        <f t="shared" si="10"/>
        <v>101687.05000000002</v>
      </c>
      <c r="FH7" s="6">
        <v>366951.78499999992</v>
      </c>
      <c r="FI7" s="6">
        <f t="shared" si="11"/>
        <v>59287.37999999999</v>
      </c>
      <c r="FJ7" s="6">
        <f t="shared" si="12"/>
        <v>216250.58000000002</v>
      </c>
      <c r="FK7" s="6">
        <f t="shared" si="13"/>
        <v>224538.00999999989</v>
      </c>
      <c r="FL7" s="6">
        <f t="shared" si="14"/>
        <v>123258.25</v>
      </c>
      <c r="FM7" s="6"/>
      <c r="FN7" s="6"/>
      <c r="FO7" s="6"/>
      <c r="FP7" s="6"/>
      <c r="FQ7" s="18"/>
      <c r="FT7"/>
      <c r="FU7" s="17">
        <v>12</v>
      </c>
      <c r="FV7" s="7">
        <v>2</v>
      </c>
      <c r="FW7" s="6">
        <f t="shared" si="15"/>
        <v>6715454.7000000011</v>
      </c>
      <c r="FX7" s="6">
        <f t="shared" si="16"/>
        <v>7580642.165</v>
      </c>
      <c r="FY7" s="6">
        <f t="shared" si="17"/>
        <v>7852502.6150000002</v>
      </c>
      <c r="FZ7" s="6">
        <f t="shared" si="18"/>
        <v>6837590.1500000013</v>
      </c>
      <c r="GA7" s="6">
        <f t="shared" si="19"/>
        <v>4572551.9099999992</v>
      </c>
      <c r="GB7" s="6">
        <f t="shared" si="20"/>
        <v>8400945.527999999</v>
      </c>
      <c r="GC7" s="6">
        <f t="shared" si="21"/>
        <v>10503885.690000001</v>
      </c>
      <c r="GD7" s="6"/>
      <c r="GE7" s="6"/>
      <c r="GF7" s="6"/>
      <c r="GG7" s="6"/>
      <c r="GH7" s="18"/>
      <c r="GK7"/>
      <c r="GL7" s="22">
        <v>41263</v>
      </c>
      <c r="GM7" s="12">
        <f t="shared" si="22"/>
        <v>6715454.7000000011</v>
      </c>
    </row>
    <row r="8" spans="1:195" x14ac:dyDescent="0.25">
      <c r="A8" s="11">
        <v>41219</v>
      </c>
      <c r="B8" s="12">
        <v>0</v>
      </c>
      <c r="F8" s="17">
        <f t="shared" si="23"/>
        <v>11</v>
      </c>
      <c r="G8" s="15">
        <f t="shared" si="24"/>
        <v>1</v>
      </c>
      <c r="H8" s="53">
        <v>40853</v>
      </c>
      <c r="I8" s="16"/>
      <c r="J8" s="16"/>
      <c r="K8" s="16"/>
      <c r="L8" s="16"/>
      <c r="M8" s="16"/>
      <c r="N8" s="16"/>
      <c r="O8" s="16"/>
      <c r="P8" s="16" t="str">
        <f t="shared" si="25"/>
        <v/>
      </c>
      <c r="Q8" s="16" t="str">
        <f t="shared" si="1"/>
        <v/>
      </c>
      <c r="R8" s="16" t="str">
        <f t="shared" si="1"/>
        <v/>
      </c>
      <c r="S8" s="16" t="str">
        <f t="shared" si="1"/>
        <v/>
      </c>
      <c r="T8" s="16" t="str">
        <f t="shared" si="1"/>
        <v/>
      </c>
      <c r="U8" s="16"/>
      <c r="Y8" s="8">
        <v>6</v>
      </c>
      <c r="Z8">
        <v>72465.75</v>
      </c>
      <c r="AA8">
        <v>114601.54999999996</v>
      </c>
      <c r="AB8">
        <v>430997.43999999994</v>
      </c>
      <c r="AC8">
        <v>75898.329999999987</v>
      </c>
      <c r="AD8">
        <v>278336.15000000014</v>
      </c>
      <c r="AE8">
        <v>293902.31999999995</v>
      </c>
      <c r="AF8">
        <v>166368.38999999996</v>
      </c>
      <c r="AG8">
        <v>584783.04339691636</v>
      </c>
      <c r="AH8">
        <f t="shared" si="26"/>
        <v>430997.43999999994</v>
      </c>
      <c r="AI8">
        <f t="shared" si="27"/>
        <v>430997.43999999994</v>
      </c>
      <c r="AJ8">
        <f t="shared" si="28"/>
        <v>409447.56799999991</v>
      </c>
      <c r="AK8">
        <f t="shared" si="29"/>
        <v>387897.69599999994</v>
      </c>
      <c r="AL8">
        <f t="shared" si="30"/>
        <v>348368.96215349622</v>
      </c>
      <c r="AM8" s="53">
        <v>40916</v>
      </c>
      <c r="AN8">
        <v>957088.90000000224</v>
      </c>
      <c r="AO8">
        <v>1020933.4350000024</v>
      </c>
      <c r="AP8">
        <v>1070642.0849999972</v>
      </c>
      <c r="AQ8">
        <v>1090940.2049999982</v>
      </c>
      <c r="AR8">
        <v>1094115.995000001</v>
      </c>
      <c r="AS8">
        <v>1185998.9449999891</v>
      </c>
      <c r="AT8">
        <v>1262118.4549999982</v>
      </c>
      <c r="AU8">
        <f t="shared" si="2"/>
        <v>1262118.4549999982</v>
      </c>
      <c r="AV8">
        <f t="shared" si="52"/>
        <v>1262118.4549999982</v>
      </c>
      <c r="AW8">
        <f t="shared" si="53"/>
        <v>1199012.5322499983</v>
      </c>
      <c r="AX8">
        <f t="shared" si="3"/>
        <v>1135906.6094999984</v>
      </c>
      <c r="AY8">
        <f t="shared" si="4"/>
        <v>1020151.990422782</v>
      </c>
      <c r="BA8" s="53">
        <v>41005</v>
      </c>
      <c r="BB8">
        <v>246527.70000000298</v>
      </c>
      <c r="BC8">
        <v>214131.45999999344</v>
      </c>
      <c r="BD8">
        <v>279717.84999999404</v>
      </c>
      <c r="BE8">
        <v>10764.879999995232</v>
      </c>
      <c r="BF8">
        <v>166072.89999999106</v>
      </c>
      <c r="BG8">
        <v>849980.63000002503</v>
      </c>
      <c r="BH8">
        <v>400781.21500000358</v>
      </c>
      <c r="BI8">
        <f t="shared" si="31"/>
        <v>309710.94785714365</v>
      </c>
      <c r="BJ8">
        <f t="shared" si="32"/>
        <v>309710.94785714365</v>
      </c>
      <c r="BL8" s="11">
        <v>40853</v>
      </c>
      <c r="BM8" s="26"/>
      <c r="BN8" s="26"/>
      <c r="BO8" s="26"/>
      <c r="BP8" s="26"/>
      <c r="BQ8" s="26"/>
      <c r="BR8" s="26"/>
      <c r="BS8" s="26"/>
      <c r="BT8" s="26"/>
      <c r="BU8" s="26"/>
      <c r="BV8" s="26"/>
      <c r="BW8" s="26"/>
      <c r="BX8" s="26"/>
      <c r="BY8" s="26"/>
      <c r="BZ8" s="26"/>
      <c r="CA8" s="26"/>
      <c r="CB8" s="26"/>
      <c r="CC8" s="26"/>
      <c r="CD8" s="26"/>
      <c r="CE8" s="26"/>
      <c r="CF8" s="26"/>
      <c r="CG8" s="26"/>
      <c r="CH8" s="26"/>
      <c r="CI8" s="26"/>
      <c r="CJ8" s="26"/>
      <c r="CK8" s="26"/>
      <c r="CL8" s="26"/>
      <c r="CM8" s="46">
        <f t="shared" si="33"/>
        <v>0</v>
      </c>
      <c r="CN8">
        <f t="shared" si="34"/>
        <v>0</v>
      </c>
      <c r="CO8">
        <f t="shared" si="5"/>
        <v>0</v>
      </c>
      <c r="CP8">
        <f t="shared" si="35"/>
        <v>0</v>
      </c>
      <c r="CQ8">
        <f t="shared" si="6"/>
        <v>0</v>
      </c>
      <c r="CR8"/>
      <c r="CS8" s="11">
        <v>40853</v>
      </c>
      <c r="CT8" s="26"/>
      <c r="CU8" s="26"/>
      <c r="CV8" s="26"/>
      <c r="CW8" s="26"/>
      <c r="CX8" s="26"/>
      <c r="CY8" s="26"/>
      <c r="CZ8" s="26"/>
      <c r="DA8" s="26"/>
      <c r="DB8"/>
      <c r="DC8" s="46"/>
      <c r="DD8" s="46"/>
      <c r="DE8" s="59"/>
      <c r="DF8" s="8">
        <v>6</v>
      </c>
      <c r="DG8">
        <v>7.5220939565570188E-2</v>
      </c>
      <c r="DH8">
        <v>0.11005476367171611</v>
      </c>
      <c r="DI8">
        <v>0.40255977794857661</v>
      </c>
      <c r="DJ8">
        <v>6.9513927591271077E-2</v>
      </c>
      <c r="DK8">
        <v>0.24861677872232493</v>
      </c>
      <c r="DL8">
        <v>0.24129466678259764</v>
      </c>
      <c r="DM8">
        <v>0.13089123193306149</v>
      </c>
      <c r="DN8">
        <f t="shared" si="36"/>
        <v>0.40255977794857661</v>
      </c>
      <c r="DO8">
        <f t="shared" si="37"/>
        <v>511670.80595828337</v>
      </c>
      <c r="DP8">
        <f t="shared" si="38"/>
        <v>0.38243178905114777</v>
      </c>
      <c r="DQ8">
        <f t="shared" si="7"/>
        <v>486087.26566036919</v>
      </c>
      <c r="DR8">
        <f t="shared" si="39"/>
        <v>0.36230380015371894</v>
      </c>
      <c r="DS8" s="59">
        <f t="shared" si="40"/>
        <v>460503.72536245501</v>
      </c>
      <c r="DT8">
        <f t="shared" si="41"/>
        <v>0.31077231127010407</v>
      </c>
      <c r="DU8" s="59">
        <f t="shared" si="40"/>
        <v>395004.98481844144</v>
      </c>
      <c r="DV8"/>
      <c r="DW8"/>
      <c r="DX8" s="53">
        <v>40916</v>
      </c>
      <c r="DY8">
        <v>0.99347797139722172</v>
      </c>
      <c r="DZ8">
        <v>0.98042816971915858</v>
      </c>
      <c r="EA8">
        <v>1</v>
      </c>
      <c r="EB8">
        <v>0.99917268821035088</v>
      </c>
      <c r="EC8">
        <v>0.97729164618204101</v>
      </c>
      <c r="ED8">
        <v>0.97370861256993402</v>
      </c>
      <c r="EE8">
        <v>0.99297853047926987</v>
      </c>
      <c r="EF8">
        <f t="shared" si="42"/>
        <v>1</v>
      </c>
      <c r="EG8">
        <f t="shared" si="43"/>
        <v>1</v>
      </c>
      <c r="EH8">
        <f t="shared" si="44"/>
        <v>1271043.0450000018</v>
      </c>
      <c r="EI8">
        <f t="shared" si="45"/>
        <v>0.95000000000000007</v>
      </c>
      <c r="EJ8">
        <f t="shared" si="46"/>
        <v>1207490.8927500017</v>
      </c>
      <c r="EK8">
        <f t="shared" si="47"/>
        <v>0.9</v>
      </c>
      <c r="EL8">
        <f t="shared" si="46"/>
        <v>1143938.7405000017</v>
      </c>
      <c r="EM8">
        <f t="shared" si="48"/>
        <v>0.77199046773570712</v>
      </c>
      <c r="EN8">
        <f t="shared" si="46"/>
        <v>981233.11482176883</v>
      </c>
      <c r="EO8"/>
      <c r="EP8"/>
      <c r="EQ8" s="53">
        <v>41005</v>
      </c>
      <c r="ER8">
        <v>0.2559008251889926</v>
      </c>
      <c r="ES8">
        <v>0.20563585069293405</v>
      </c>
      <c r="ET8">
        <v>0.26126177358327435</v>
      </c>
      <c r="EU8">
        <v>9.8593617125487601E-3</v>
      </c>
      <c r="EV8">
        <v>0.14834044888194564</v>
      </c>
      <c r="EW8">
        <v>0.69783659035940415</v>
      </c>
      <c r="EX8">
        <v>0.31531679165122456</v>
      </c>
      <c r="EY8">
        <f t="shared" si="49"/>
        <v>0.27059309172433205</v>
      </c>
      <c r="EZ8">
        <f t="shared" si="50"/>
        <v>343935.46726125979</v>
      </c>
      <c r="FA8">
        <f t="shared" si="8"/>
        <v>0.27059309172433205</v>
      </c>
      <c r="FB8"/>
      <c r="FC8"/>
      <c r="FD8"/>
      <c r="FE8" s="20">
        <v>6</v>
      </c>
      <c r="FF8" s="6">
        <f t="shared" si="9"/>
        <v>72465.75</v>
      </c>
      <c r="FG8" s="6">
        <f t="shared" si="10"/>
        <v>114601.54999999996</v>
      </c>
      <c r="FH8" s="6">
        <v>430997.43999999994</v>
      </c>
      <c r="FI8" s="6">
        <f t="shared" si="11"/>
        <v>75898.329999999987</v>
      </c>
      <c r="FJ8" s="6">
        <f t="shared" si="12"/>
        <v>278336.15000000014</v>
      </c>
      <c r="FK8" s="6">
        <f t="shared" si="13"/>
        <v>293902.31999999995</v>
      </c>
      <c r="FL8" s="6">
        <f t="shared" si="14"/>
        <v>166368.38999999996</v>
      </c>
      <c r="FM8" s="6"/>
      <c r="FN8" s="6"/>
      <c r="FO8" s="6"/>
      <c r="FP8" s="6"/>
      <c r="FQ8" s="18"/>
      <c r="FT8"/>
      <c r="FU8" s="17">
        <v>12</v>
      </c>
      <c r="FV8" s="7">
        <v>3</v>
      </c>
      <c r="FW8" s="6">
        <f t="shared" si="15"/>
        <v>8890467.2199999988</v>
      </c>
      <c r="FX8" s="6">
        <f t="shared" si="16"/>
        <v>10289975.795</v>
      </c>
      <c r="FY8" s="6">
        <f t="shared" si="17"/>
        <v>10169630.654999997</v>
      </c>
      <c r="FZ8" s="6">
        <f t="shared" si="18"/>
        <v>9770995.6000000015</v>
      </c>
      <c r="GA8" s="6">
        <f t="shared" si="19"/>
        <v>8262773.9199999999</v>
      </c>
      <c r="GB8" s="6">
        <f t="shared" si="20"/>
        <v>8870509.5000000037</v>
      </c>
      <c r="GC8" s="6">
        <f t="shared" si="21"/>
        <v>9693664.424999997</v>
      </c>
      <c r="GD8" s="6"/>
      <c r="GE8" s="6"/>
      <c r="GF8" s="6"/>
      <c r="GG8" s="6"/>
      <c r="GH8" s="18"/>
      <c r="GK8"/>
      <c r="GL8" s="22">
        <v>41273</v>
      </c>
      <c r="GM8" s="12">
        <f t="shared" si="22"/>
        <v>8890467.2199999988</v>
      </c>
    </row>
    <row r="9" spans="1:195" x14ac:dyDescent="0.25">
      <c r="A9" s="11">
        <v>41220</v>
      </c>
      <c r="B9" s="12">
        <v>0</v>
      </c>
      <c r="F9" s="17">
        <f t="shared" si="23"/>
        <v>11</v>
      </c>
      <c r="G9" s="15">
        <f t="shared" si="24"/>
        <v>1</v>
      </c>
      <c r="H9" s="53">
        <v>40854</v>
      </c>
      <c r="I9" s="16"/>
      <c r="J9" s="16"/>
      <c r="K9" s="16"/>
      <c r="L9" s="16"/>
      <c r="M9" s="16"/>
      <c r="N9" s="16"/>
      <c r="O9" s="16"/>
      <c r="P9" s="16" t="str">
        <f t="shared" si="25"/>
        <v/>
      </c>
      <c r="Q9" s="16" t="str">
        <f t="shared" si="1"/>
        <v/>
      </c>
      <c r="R9" s="16" t="str">
        <f t="shared" si="1"/>
        <v/>
      </c>
      <c r="S9" s="16" t="str">
        <f t="shared" si="1"/>
        <v/>
      </c>
      <c r="T9" s="16" t="str">
        <f t="shared" si="1"/>
        <v/>
      </c>
      <c r="U9" s="16"/>
      <c r="Y9" s="8">
        <v>7</v>
      </c>
      <c r="Z9">
        <v>105844.92000000001</v>
      </c>
      <c r="AA9">
        <v>162932.24000000005</v>
      </c>
      <c r="AB9">
        <v>448972.68500000029</v>
      </c>
      <c r="AC9">
        <v>149368.8600000001</v>
      </c>
      <c r="AD9">
        <v>303034.10999999987</v>
      </c>
      <c r="AE9">
        <v>362505.35500000033</v>
      </c>
      <c r="AF9">
        <v>202356.52000000002</v>
      </c>
      <c r="AG9">
        <v>610245.92516789644</v>
      </c>
      <c r="AH9">
        <f t="shared" si="26"/>
        <v>448972.68500000029</v>
      </c>
      <c r="AI9">
        <f t="shared" si="27"/>
        <v>448972.68500000029</v>
      </c>
      <c r="AJ9">
        <f t="shared" si="28"/>
        <v>426524.05075000023</v>
      </c>
      <c r="AK9">
        <f t="shared" si="29"/>
        <v>404075.41650000028</v>
      </c>
      <c r="AL9">
        <f t="shared" si="30"/>
        <v>362898.09124787076</v>
      </c>
      <c r="AM9" s="53">
        <v>40917</v>
      </c>
      <c r="AN9">
        <v>924607.89999999851</v>
      </c>
      <c r="AO9">
        <v>998718.63499999791</v>
      </c>
      <c r="AP9">
        <v>993541.11499999836</v>
      </c>
      <c r="AQ9">
        <v>1078353.9750000052</v>
      </c>
      <c r="AR9">
        <v>1024932.1000000015</v>
      </c>
      <c r="AS9">
        <v>1195474.2750000097</v>
      </c>
      <c r="AT9">
        <v>1252187.9250000045</v>
      </c>
      <c r="AU9">
        <f t="shared" si="2"/>
        <v>1252187.9250000045</v>
      </c>
      <c r="AV9">
        <f t="shared" si="52"/>
        <v>1252187.9250000045</v>
      </c>
      <c r="AW9">
        <f t="shared" si="53"/>
        <v>1189578.5287500042</v>
      </c>
      <c r="AX9">
        <f t="shared" si="3"/>
        <v>1126969.132500004</v>
      </c>
      <c r="AY9">
        <f t="shared" si="4"/>
        <v>1012125.2874573724</v>
      </c>
      <c r="BA9" s="53">
        <v>41006</v>
      </c>
      <c r="BB9">
        <v>215522.25</v>
      </c>
      <c r="BC9">
        <v>224053.87999999523</v>
      </c>
      <c r="BD9">
        <v>258350.88000001013</v>
      </c>
      <c r="BE9">
        <v>6325.359999999404</v>
      </c>
      <c r="BF9">
        <v>127518.02000001073</v>
      </c>
      <c r="BG9">
        <v>723605.9999999851</v>
      </c>
      <c r="BH9">
        <v>338861.34000000358</v>
      </c>
      <c r="BI9">
        <f t="shared" si="31"/>
        <v>270605.3900000006</v>
      </c>
      <c r="BJ9">
        <f t="shared" si="32"/>
        <v>270605.3900000006</v>
      </c>
      <c r="BL9" s="11">
        <v>40854</v>
      </c>
      <c r="BM9" s="26"/>
      <c r="BN9" s="26"/>
      <c r="BO9" s="26"/>
      <c r="BP9" s="26"/>
      <c r="BQ9" s="26"/>
      <c r="BR9" s="26"/>
      <c r="BS9" s="26"/>
      <c r="BT9" s="26"/>
      <c r="BU9" s="26"/>
      <c r="BV9" s="26"/>
      <c r="BW9" s="26"/>
      <c r="BX9" s="26"/>
      <c r="BY9" s="26"/>
      <c r="BZ9" s="26"/>
      <c r="CA9" s="26"/>
      <c r="CB9" s="26"/>
      <c r="CC9" s="26"/>
      <c r="CD9" s="26"/>
      <c r="CE9" s="26"/>
      <c r="CF9" s="26"/>
      <c r="CG9" s="26"/>
      <c r="CH9" s="26"/>
      <c r="CI9" s="26"/>
      <c r="CJ9" s="26"/>
      <c r="CK9" s="51">
        <f>CK7/1000</f>
        <v>1271.0430450000017</v>
      </c>
      <c r="CL9" s="26"/>
      <c r="CM9" s="46">
        <f t="shared" si="33"/>
        <v>0</v>
      </c>
      <c r="CN9">
        <f t="shared" si="34"/>
        <v>0</v>
      </c>
      <c r="CO9">
        <f t="shared" si="5"/>
        <v>0</v>
      </c>
      <c r="CP9">
        <f t="shared" si="35"/>
        <v>0</v>
      </c>
      <c r="CQ9">
        <f t="shared" si="6"/>
        <v>0</v>
      </c>
      <c r="CR9"/>
      <c r="CS9" s="11">
        <v>40854</v>
      </c>
      <c r="CT9" s="26"/>
      <c r="CU9" s="26"/>
      <c r="CV9" s="26"/>
      <c r="CW9" s="26"/>
      <c r="CX9" s="26"/>
      <c r="CY9" s="26"/>
      <c r="CZ9" s="26"/>
      <c r="DA9" s="26"/>
      <c r="DB9"/>
      <c r="DC9" s="46"/>
      <c r="DD9" s="46"/>
      <c r="DE9" s="59"/>
      <c r="DF9" s="8">
        <v>7</v>
      </c>
      <c r="DG9">
        <v>0.10986920484011567</v>
      </c>
      <c r="DH9">
        <v>0.15646794626864419</v>
      </c>
      <c r="DI9">
        <v>0.41934899747566107</v>
      </c>
      <c r="DJ9">
        <v>0.13680427643705356</v>
      </c>
      <c r="DK9">
        <v>0.27067761148232666</v>
      </c>
      <c r="DL9">
        <v>0.29761795974129218</v>
      </c>
      <c r="DM9">
        <v>0.15920508813295126</v>
      </c>
      <c r="DN9">
        <f t="shared" si="36"/>
        <v>0.41934899747566107</v>
      </c>
      <c r="DO9">
        <f t="shared" si="37"/>
        <v>533010.6266691623</v>
      </c>
      <c r="DP9">
        <f t="shared" si="38"/>
        <v>0.39838154760187799</v>
      </c>
      <c r="DQ9">
        <f t="shared" si="7"/>
        <v>506360.09533570416</v>
      </c>
      <c r="DR9">
        <f t="shared" si="39"/>
        <v>0.37741409772809498</v>
      </c>
      <c r="DS9" s="59">
        <f t="shared" si="40"/>
        <v>479709.56400224607</v>
      </c>
      <c r="DT9">
        <f t="shared" si="41"/>
        <v>0.32373342870573546</v>
      </c>
      <c r="DU9" s="59">
        <f t="shared" si="40"/>
        <v>411479.12299042899</v>
      </c>
      <c r="DV9"/>
      <c r="DW9"/>
      <c r="DX9" s="53">
        <v>40917</v>
      </c>
      <c r="DY9">
        <v>0.95976202506354591</v>
      </c>
      <c r="DZ9">
        <v>0.95909473606128104</v>
      </c>
      <c r="EA9">
        <v>0.92798623267270597</v>
      </c>
      <c r="EB9">
        <v>0.98764518449759986</v>
      </c>
      <c r="EC9">
        <v>0.91549486874453079</v>
      </c>
      <c r="ED9">
        <v>0.98148788629261208</v>
      </c>
      <c r="EE9">
        <v>0.98516563221507791</v>
      </c>
      <c r="EF9">
        <f t="shared" si="42"/>
        <v>0.98764518449759986</v>
      </c>
      <c r="EG9">
        <f t="shared" si="43"/>
        <v>0.98764518449759986</v>
      </c>
      <c r="EH9">
        <f t="shared" si="44"/>
        <v>1255339.5426834179</v>
      </c>
      <c r="EI9">
        <f t="shared" si="45"/>
        <v>0.93826292527271982</v>
      </c>
      <c r="EJ9">
        <f t="shared" si="46"/>
        <v>1192572.565549247</v>
      </c>
      <c r="EK9">
        <f t="shared" si="47"/>
        <v>0.88888066604784</v>
      </c>
      <c r="EL9">
        <f t="shared" si="46"/>
        <v>1129805.5884150763</v>
      </c>
      <c r="EM9">
        <f t="shared" si="48"/>
        <v>0.76245266793722088</v>
      </c>
      <c r="EN9">
        <f t="shared" si="46"/>
        <v>969110.16072330042</v>
      </c>
      <c r="EO9"/>
      <c r="EP9"/>
      <c r="EQ9" s="53">
        <v>41006</v>
      </c>
      <c r="ER9">
        <v>0.2237165301164441</v>
      </c>
      <c r="ES9">
        <v>0.21516460129143561</v>
      </c>
      <c r="ET9">
        <v>0.24130461862052696</v>
      </c>
      <c r="EU9">
        <v>5.7932844771246099E-3</v>
      </c>
      <c r="EV9">
        <v>0.11390227019182257</v>
      </c>
      <c r="EW9">
        <v>0.59408264845233205</v>
      </c>
      <c r="EX9">
        <v>0.26660099461855996</v>
      </c>
      <c r="EY9">
        <f t="shared" si="49"/>
        <v>0.23722356396689223</v>
      </c>
      <c r="EZ9">
        <f t="shared" si="50"/>
        <v>301521.3610902314</v>
      </c>
      <c r="FA9">
        <f t="shared" si="8"/>
        <v>0.23722356396689223</v>
      </c>
      <c r="FB9"/>
      <c r="FC9"/>
      <c r="FD9"/>
      <c r="FE9" s="20">
        <v>7</v>
      </c>
      <c r="FF9" s="6">
        <f t="shared" si="9"/>
        <v>105844.92000000001</v>
      </c>
      <c r="FG9" s="6">
        <f t="shared" si="10"/>
        <v>162932.24000000005</v>
      </c>
      <c r="FH9" s="6">
        <v>448972.68500000029</v>
      </c>
      <c r="FI9" s="6">
        <f t="shared" si="11"/>
        <v>149368.8600000001</v>
      </c>
      <c r="FJ9" s="6">
        <f t="shared" si="12"/>
        <v>303034.10999999987</v>
      </c>
      <c r="FK9" s="6">
        <f t="shared" si="13"/>
        <v>362505.35500000033</v>
      </c>
      <c r="FL9" s="6">
        <f t="shared" si="14"/>
        <v>202356.52000000002</v>
      </c>
      <c r="FM9" s="6"/>
      <c r="FN9" s="6"/>
      <c r="FO9" s="6"/>
      <c r="FP9" s="6"/>
      <c r="FQ9" s="18"/>
      <c r="FT9"/>
      <c r="FU9" s="17">
        <v>1</v>
      </c>
      <c r="FV9" s="7">
        <v>1</v>
      </c>
      <c r="FW9" s="6">
        <f t="shared" si="15"/>
        <v>8181348.620000001</v>
      </c>
      <c r="FX9" s="6">
        <f t="shared" si="16"/>
        <v>8732565.870000001</v>
      </c>
      <c r="FY9" s="6">
        <f t="shared" si="17"/>
        <v>8620150.1050000042</v>
      </c>
      <c r="FZ9" s="6">
        <f t="shared" si="18"/>
        <v>8294208.4149999991</v>
      </c>
      <c r="GA9" s="6">
        <f t="shared" si="19"/>
        <v>6919245.1799999997</v>
      </c>
      <c r="GB9" s="6">
        <f t="shared" si="20"/>
        <v>8774108.9399999976</v>
      </c>
      <c r="GC9" s="6">
        <f t="shared" si="21"/>
        <v>9853425.6100000031</v>
      </c>
      <c r="GD9" s="6"/>
      <c r="GE9" s="6"/>
      <c r="GF9" s="6"/>
      <c r="GG9" s="6"/>
      <c r="GH9" s="18"/>
      <c r="GK9"/>
      <c r="GL9" s="22">
        <v>41284</v>
      </c>
      <c r="GM9" s="12">
        <f t="shared" si="22"/>
        <v>8181348.620000001</v>
      </c>
    </row>
    <row r="10" spans="1:195" x14ac:dyDescent="0.25">
      <c r="A10" s="11">
        <v>41221</v>
      </c>
      <c r="B10" s="12">
        <v>0</v>
      </c>
      <c r="F10" s="17">
        <f t="shared" si="23"/>
        <v>11</v>
      </c>
      <c r="G10" s="15">
        <f t="shared" si="24"/>
        <v>1</v>
      </c>
      <c r="H10" s="53">
        <v>40855</v>
      </c>
      <c r="I10" s="16"/>
      <c r="J10" s="16"/>
      <c r="K10" s="16"/>
      <c r="L10" s="16"/>
      <c r="M10" s="16"/>
      <c r="N10" s="16"/>
      <c r="O10" s="16"/>
      <c r="P10" s="16" t="str">
        <f t="shared" si="25"/>
        <v/>
      </c>
      <c r="Q10" s="16" t="str">
        <f t="shared" si="1"/>
        <v/>
      </c>
      <c r="R10" s="16" t="str">
        <f t="shared" si="1"/>
        <v/>
      </c>
      <c r="S10" s="16" t="str">
        <f t="shared" si="1"/>
        <v/>
      </c>
      <c r="T10" s="16" t="str">
        <f t="shared" si="1"/>
        <v/>
      </c>
      <c r="U10" s="16"/>
      <c r="Y10" s="8">
        <v>8</v>
      </c>
      <c r="Z10">
        <v>104783.83999999997</v>
      </c>
      <c r="AA10">
        <v>233124.75999999995</v>
      </c>
      <c r="AB10">
        <v>476796.14000000013</v>
      </c>
      <c r="AC10">
        <v>196114.27999999997</v>
      </c>
      <c r="AD10">
        <v>350889.85499999998</v>
      </c>
      <c r="AE10">
        <v>437173.92500000005</v>
      </c>
      <c r="AF10">
        <v>225138.90000000002</v>
      </c>
      <c r="AG10">
        <v>589121.71554705442</v>
      </c>
      <c r="AH10">
        <f t="shared" si="26"/>
        <v>476796.14000000013</v>
      </c>
      <c r="AI10">
        <f t="shared" si="27"/>
        <v>476796.14000000013</v>
      </c>
      <c r="AJ10">
        <f t="shared" si="28"/>
        <v>452956.3330000001</v>
      </c>
      <c r="AK10">
        <f t="shared" si="29"/>
        <v>429116.52600000013</v>
      </c>
      <c r="AL10">
        <f t="shared" si="30"/>
        <v>385387.38524895452</v>
      </c>
      <c r="AM10" s="53">
        <v>40918</v>
      </c>
      <c r="AN10">
        <v>943430.55000000075</v>
      </c>
      <c r="AO10">
        <v>978348.69000000134</v>
      </c>
      <c r="AP10">
        <v>972139.31500000507</v>
      </c>
      <c r="AQ10">
        <v>1066773.0249999985</v>
      </c>
      <c r="AR10">
        <v>920504.59499999881</v>
      </c>
      <c r="AS10">
        <v>1181584.3549999967</v>
      </c>
      <c r="AT10">
        <v>1257018.5399999991</v>
      </c>
      <c r="AU10">
        <f t="shared" si="2"/>
        <v>1257018.5399999991</v>
      </c>
      <c r="AV10">
        <f t="shared" si="52"/>
        <v>1257018.5399999991</v>
      </c>
      <c r="AW10">
        <f t="shared" si="53"/>
        <v>1194167.6129999992</v>
      </c>
      <c r="AX10">
        <f t="shared" si="3"/>
        <v>1131316.6859999993</v>
      </c>
      <c r="AY10">
        <f t="shared" si="4"/>
        <v>1016029.8033034786</v>
      </c>
      <c r="BA10" s="53">
        <v>41007</v>
      </c>
      <c r="BB10">
        <v>178529.00999999046</v>
      </c>
      <c r="BC10">
        <v>177046.10000000894</v>
      </c>
      <c r="BD10">
        <v>275166.27999998629</v>
      </c>
      <c r="BF10">
        <v>92901.199999988079</v>
      </c>
      <c r="BG10">
        <v>564801.40999999642</v>
      </c>
      <c r="BH10">
        <v>315792.80499999225</v>
      </c>
      <c r="BI10">
        <f t="shared" si="31"/>
        <v>267372.80083332706</v>
      </c>
      <c r="BJ10">
        <f t="shared" si="32"/>
        <v>267372.80083332706</v>
      </c>
      <c r="BL10" s="11">
        <v>40855</v>
      </c>
      <c r="BM10" s="26"/>
      <c r="BN10" s="26"/>
      <c r="BO10" s="26"/>
      <c r="BP10" s="26"/>
      <c r="BQ10" s="26"/>
      <c r="BR10" s="26"/>
      <c r="BS10" s="26"/>
      <c r="BT10" s="26"/>
      <c r="BU10" s="26"/>
      <c r="BV10" s="26"/>
      <c r="BW10" s="26"/>
      <c r="BX10" s="26"/>
      <c r="BY10" s="26"/>
      <c r="BZ10" s="26"/>
      <c r="CA10" s="26"/>
      <c r="CB10" s="26"/>
      <c r="CC10" s="26"/>
      <c r="CD10" s="26"/>
      <c r="CE10" s="26"/>
      <c r="CF10" s="26"/>
      <c r="CG10" s="26"/>
      <c r="CH10" s="26"/>
      <c r="CI10" s="26"/>
      <c r="CJ10" s="26"/>
      <c r="CK10" s="26"/>
      <c r="CL10" s="26"/>
      <c r="CM10" s="46">
        <f t="shared" si="33"/>
        <v>0</v>
      </c>
      <c r="CN10">
        <f t="shared" si="34"/>
        <v>0</v>
      </c>
      <c r="CO10">
        <f t="shared" si="5"/>
        <v>0</v>
      </c>
      <c r="CP10">
        <f t="shared" si="35"/>
        <v>0</v>
      </c>
      <c r="CQ10">
        <f t="shared" si="6"/>
        <v>0</v>
      </c>
      <c r="CR10"/>
      <c r="CS10" s="11">
        <v>40855</v>
      </c>
      <c r="CT10" s="26"/>
      <c r="CU10" s="26"/>
      <c r="CV10" s="26"/>
      <c r="CW10" s="26"/>
      <c r="CX10" s="26"/>
      <c r="CY10" s="26"/>
      <c r="CZ10" s="26"/>
      <c r="DA10" s="26"/>
      <c r="DB10"/>
      <c r="DC10" s="46"/>
      <c r="DD10" s="46"/>
      <c r="DE10" s="59"/>
      <c r="DF10" s="8">
        <v>8</v>
      </c>
      <c r="DG10">
        <v>0.10876778196718276</v>
      </c>
      <c r="DH10">
        <v>0.22387559651527872</v>
      </c>
      <c r="DI10">
        <v>0.4453366318025892</v>
      </c>
      <c r="DJ10">
        <v>0.17961757339765266</v>
      </c>
      <c r="DK10">
        <v>0.31342355434766067</v>
      </c>
      <c r="DL10">
        <v>0.35892107472617218</v>
      </c>
      <c r="DM10">
        <v>0.17712924899408083</v>
      </c>
      <c r="DN10">
        <f t="shared" si="36"/>
        <v>0.4453366318025892</v>
      </c>
      <c r="DO10">
        <f t="shared" si="37"/>
        <v>566042.02853640763</v>
      </c>
      <c r="DP10">
        <f t="shared" si="38"/>
        <v>0.42306980021245977</v>
      </c>
      <c r="DQ10">
        <f t="shared" si="7"/>
        <v>537739.92710958724</v>
      </c>
      <c r="DR10">
        <f t="shared" si="39"/>
        <v>0.40080296862233028</v>
      </c>
      <c r="DS10" s="59">
        <f t="shared" si="40"/>
        <v>509437.82568276685</v>
      </c>
      <c r="DT10">
        <f t="shared" si="41"/>
        <v>0.3437956346851252</v>
      </c>
      <c r="DU10" s="59">
        <f t="shared" si="40"/>
        <v>436979.05036788975</v>
      </c>
      <c r="DV10"/>
      <c r="DW10"/>
      <c r="DX10" s="53">
        <v>40918</v>
      </c>
      <c r="DY10">
        <v>0.97930032306106951</v>
      </c>
      <c r="DZ10">
        <v>0.93953296326692992</v>
      </c>
      <c r="EA10">
        <v>0.90799654582979306</v>
      </c>
      <c r="EB10">
        <v>0.97703839881814425</v>
      </c>
      <c r="EC10">
        <v>0.82221762141927268</v>
      </c>
      <c r="ED10">
        <v>0.9700842212312405</v>
      </c>
      <c r="EE10">
        <v>0.9889661447303677</v>
      </c>
      <c r="EF10">
        <f t="shared" si="42"/>
        <v>0.9889661447303677</v>
      </c>
      <c r="EG10">
        <f t="shared" si="43"/>
        <v>0.9889661447303677</v>
      </c>
      <c r="EH10">
        <f t="shared" si="44"/>
        <v>1257018.5399999991</v>
      </c>
      <c r="EI10">
        <f t="shared" si="45"/>
        <v>0.93951783749384943</v>
      </c>
      <c r="EJ10">
        <f t="shared" si="46"/>
        <v>1194167.6129999992</v>
      </c>
      <c r="EK10">
        <f t="shared" si="47"/>
        <v>0.89006953025733104</v>
      </c>
      <c r="EL10">
        <f t="shared" si="46"/>
        <v>1131316.6859999993</v>
      </c>
      <c r="EM10">
        <f t="shared" si="48"/>
        <v>0.76347243664517561</v>
      </c>
      <c r="EN10">
        <f t="shared" si="46"/>
        <v>970406.33064705494</v>
      </c>
      <c r="EO10"/>
      <c r="EP10"/>
      <c r="EQ10" s="53">
        <v>41007</v>
      </c>
      <c r="ER10">
        <v>0.18531678581827082</v>
      </c>
      <c r="ES10">
        <v>0.17002184258851655</v>
      </c>
      <c r="ET10">
        <v>0.25701052093425508</v>
      </c>
      <c r="EU10"/>
      <c r="EV10">
        <v>8.2981664736813662E-2</v>
      </c>
      <c r="EW10">
        <v>0.46370361426303297</v>
      </c>
      <c r="EX10">
        <v>0.2484516997612711</v>
      </c>
      <c r="EY10">
        <f t="shared" si="49"/>
        <v>0.23458102135036005</v>
      </c>
      <c r="EZ10">
        <f t="shared" si="50"/>
        <v>298162.57567637204</v>
      </c>
      <c r="FA10">
        <f t="shared" si="8"/>
        <v>0.23458102135036002</v>
      </c>
      <c r="FB10"/>
      <c r="FC10"/>
      <c r="FD10"/>
      <c r="FE10" s="20">
        <v>8</v>
      </c>
      <c r="FF10" s="6">
        <f t="shared" si="9"/>
        <v>104783.83999999997</v>
      </c>
      <c r="FG10" s="6">
        <f t="shared" si="10"/>
        <v>233124.75999999995</v>
      </c>
      <c r="FH10" s="6">
        <v>476796.14000000013</v>
      </c>
      <c r="FI10" s="6">
        <f t="shared" si="11"/>
        <v>196114.27999999997</v>
      </c>
      <c r="FJ10" s="6">
        <f t="shared" si="12"/>
        <v>350889.85499999998</v>
      </c>
      <c r="FK10" s="6">
        <f t="shared" si="13"/>
        <v>437173.92500000005</v>
      </c>
      <c r="FL10" s="6">
        <f t="shared" si="14"/>
        <v>225138.90000000002</v>
      </c>
      <c r="FM10" s="6"/>
      <c r="FN10" s="6"/>
      <c r="FO10" s="6"/>
      <c r="FP10" s="6"/>
      <c r="FQ10" s="18"/>
      <c r="FT10"/>
      <c r="FU10" s="17">
        <v>1</v>
      </c>
      <c r="FV10" s="7">
        <v>2</v>
      </c>
      <c r="FW10" s="6">
        <f t="shared" si="15"/>
        <v>9233181.4550000019</v>
      </c>
      <c r="FX10" s="6">
        <f t="shared" si="16"/>
        <v>10070918.033000004</v>
      </c>
      <c r="FY10" s="6">
        <f t="shared" si="17"/>
        <v>9823514.3200000003</v>
      </c>
      <c r="FZ10" s="6">
        <f t="shared" si="18"/>
        <v>10671675.09</v>
      </c>
      <c r="GA10" s="6">
        <f t="shared" si="19"/>
        <v>9317479.0100000054</v>
      </c>
      <c r="GB10" s="6">
        <f t="shared" si="20"/>
        <v>11710212.229999989</v>
      </c>
      <c r="GC10" s="6">
        <f t="shared" si="21"/>
        <v>12289885.695</v>
      </c>
      <c r="GD10" s="6"/>
      <c r="GE10" s="6"/>
      <c r="GF10" s="6"/>
      <c r="GG10" s="6"/>
      <c r="GH10" s="18"/>
      <c r="GK10"/>
      <c r="GL10" s="22">
        <v>41294</v>
      </c>
      <c r="GM10" s="12">
        <f t="shared" si="22"/>
        <v>9233181.4550000019</v>
      </c>
    </row>
    <row r="11" spans="1:195" x14ac:dyDescent="0.25">
      <c r="A11" s="11">
        <v>41222</v>
      </c>
      <c r="B11" s="12">
        <v>0</v>
      </c>
      <c r="F11" s="17">
        <f t="shared" si="23"/>
        <v>11</v>
      </c>
      <c r="G11" s="15">
        <f t="shared" si="24"/>
        <v>1</v>
      </c>
      <c r="H11" s="53">
        <v>40856</v>
      </c>
      <c r="I11" s="16"/>
      <c r="J11" s="16"/>
      <c r="K11" s="16"/>
      <c r="L11" s="16"/>
      <c r="M11" s="16"/>
      <c r="N11" s="16"/>
      <c r="O11" s="16"/>
      <c r="P11" s="16" t="str">
        <f t="shared" si="25"/>
        <v/>
      </c>
      <c r="Q11" s="16" t="str">
        <f t="shared" si="1"/>
        <v/>
      </c>
      <c r="R11" s="16" t="str">
        <f t="shared" si="1"/>
        <v/>
      </c>
      <c r="S11" s="16" t="str">
        <f t="shared" si="1"/>
        <v/>
      </c>
      <c r="T11" s="16" t="str">
        <f t="shared" si="1"/>
        <v/>
      </c>
      <c r="U11" s="16"/>
      <c r="Y11" s="8">
        <v>9</v>
      </c>
      <c r="Z11">
        <v>144957.31</v>
      </c>
      <c r="AA11">
        <v>287718.5</v>
      </c>
      <c r="AB11">
        <v>515294.52499999944</v>
      </c>
      <c r="AC11">
        <v>223951.40499999991</v>
      </c>
      <c r="AD11">
        <v>378969.17500000005</v>
      </c>
      <c r="AE11">
        <v>536708.33999999962</v>
      </c>
      <c r="AF11">
        <v>258350.21999999997</v>
      </c>
      <c r="AG11">
        <v>590590.19212996995</v>
      </c>
      <c r="AH11">
        <f t="shared" si="26"/>
        <v>536708.33999999962</v>
      </c>
      <c r="AI11">
        <f t="shared" si="27"/>
        <v>536708.33999999962</v>
      </c>
      <c r="AJ11">
        <f t="shared" si="28"/>
        <v>509872.9229999996</v>
      </c>
      <c r="AK11">
        <f t="shared" si="29"/>
        <v>483037.50599999964</v>
      </c>
      <c r="AL11">
        <f t="shared" si="30"/>
        <v>433813.54512204457</v>
      </c>
      <c r="AM11" s="53">
        <v>40919</v>
      </c>
      <c r="AN11">
        <v>938753.9299999997</v>
      </c>
      <c r="AO11">
        <v>1013489.0500000007</v>
      </c>
      <c r="AP11">
        <v>828962.95499999821</v>
      </c>
      <c r="AQ11">
        <v>1061889.325000003</v>
      </c>
      <c r="AR11">
        <v>754527.71000000462</v>
      </c>
      <c r="AS11">
        <v>1104604.9800000004</v>
      </c>
      <c r="AT11">
        <v>1267407.4750000015</v>
      </c>
      <c r="AU11">
        <f t="shared" si="2"/>
        <v>1267407.4750000015</v>
      </c>
      <c r="AV11">
        <f t="shared" si="52"/>
        <v>1267407.4750000015</v>
      </c>
      <c r="AW11">
        <f t="shared" si="53"/>
        <v>1204037.1012500015</v>
      </c>
      <c r="AX11">
        <f t="shared" si="3"/>
        <v>1140666.7275000014</v>
      </c>
      <c r="AY11">
        <f t="shared" si="4"/>
        <v>1024427.0283631703</v>
      </c>
      <c r="BA11" s="53">
        <v>41008</v>
      </c>
      <c r="BB11">
        <v>150944.13000001013</v>
      </c>
      <c r="BC11">
        <v>162705.76999999583</v>
      </c>
      <c r="BD11">
        <v>211993.10000000894</v>
      </c>
      <c r="BF11">
        <v>81212.850000008941</v>
      </c>
      <c r="BG11">
        <v>594689.26000000536</v>
      </c>
      <c r="BH11">
        <v>258332.40000000596</v>
      </c>
      <c r="BI11">
        <f t="shared" si="31"/>
        <v>243312.91833333918</v>
      </c>
      <c r="BJ11">
        <f t="shared" si="32"/>
        <v>243312.91833333918</v>
      </c>
      <c r="BL11" s="11">
        <v>40856</v>
      </c>
      <c r="BM11" s="26"/>
      <c r="BN11" s="26"/>
      <c r="BO11" s="26"/>
      <c r="BP11" s="26"/>
      <c r="BQ11" s="26"/>
      <c r="BR11" s="26"/>
      <c r="BS11" s="26"/>
      <c r="BT11" s="26"/>
      <c r="BU11" s="26"/>
      <c r="BV11" s="26"/>
      <c r="BW11" s="26"/>
      <c r="BX11" s="26"/>
      <c r="BY11" s="26"/>
      <c r="BZ11" s="26"/>
      <c r="CA11" s="26"/>
      <c r="CB11" s="26"/>
      <c r="CC11" s="26"/>
      <c r="CD11" s="26"/>
      <c r="CE11" s="26"/>
      <c r="CF11" s="26"/>
      <c r="CG11" s="26"/>
      <c r="CH11" s="26"/>
      <c r="CI11" s="26"/>
      <c r="CJ11" s="26"/>
      <c r="CK11" s="26"/>
      <c r="CL11" s="26"/>
      <c r="CM11" s="46">
        <f t="shared" si="33"/>
        <v>0</v>
      </c>
      <c r="CN11">
        <f t="shared" si="34"/>
        <v>0</v>
      </c>
      <c r="CO11">
        <f t="shared" si="5"/>
        <v>0</v>
      </c>
      <c r="CP11">
        <f t="shared" si="35"/>
        <v>0</v>
      </c>
      <c r="CQ11">
        <f t="shared" si="6"/>
        <v>0</v>
      </c>
      <c r="CR11"/>
      <c r="CS11" s="11">
        <v>40856</v>
      </c>
      <c r="CT11" s="26"/>
      <c r="CU11" s="26"/>
      <c r="CV11" s="26"/>
      <c r="CW11" s="26"/>
      <c r="CX11" s="26"/>
      <c r="CY11" s="26"/>
      <c r="CZ11" s="26"/>
      <c r="DA11" s="26"/>
      <c r="DB11"/>
      <c r="DC11" s="46"/>
      <c r="DD11" s="46"/>
      <c r="DE11" s="59"/>
      <c r="DF11" s="8">
        <v>9</v>
      </c>
      <c r="DG11">
        <v>0.1504686704422106</v>
      </c>
      <c r="DH11">
        <v>0.27630334425215597</v>
      </c>
      <c r="DI11">
        <v>0.48129485307874931</v>
      </c>
      <c r="DJ11">
        <v>0.2051131000001373</v>
      </c>
      <c r="DK11">
        <v>0.3385047020430404</v>
      </c>
      <c r="DL11">
        <v>0.44063912139155981</v>
      </c>
      <c r="DM11">
        <v>0.20325843488644368</v>
      </c>
      <c r="DN11">
        <f t="shared" si="36"/>
        <v>0.48129485307874931</v>
      </c>
      <c r="DO11">
        <f t="shared" si="37"/>
        <v>611746.47560004203</v>
      </c>
      <c r="DP11">
        <f t="shared" si="38"/>
        <v>0.45723011042481182</v>
      </c>
      <c r="DQ11">
        <f t="shared" si="7"/>
        <v>581159.15182003984</v>
      </c>
      <c r="DR11">
        <f t="shared" si="39"/>
        <v>0.43316536777087433</v>
      </c>
      <c r="DS11" s="59">
        <f t="shared" si="40"/>
        <v>550571.82804003777</v>
      </c>
      <c r="DT11">
        <f t="shared" si="41"/>
        <v>0.37155503874705209</v>
      </c>
      <c r="DU11" s="59">
        <f t="shared" si="40"/>
        <v>472262.44783414673</v>
      </c>
      <c r="DV11"/>
      <c r="DW11"/>
      <c r="DX11" s="53">
        <v>40919</v>
      </c>
      <c r="DY11">
        <v>0.97444589527427072</v>
      </c>
      <c r="DZ11">
        <v>0.97327913873435556</v>
      </c>
      <c r="EA11">
        <v>0.77426711187053743</v>
      </c>
      <c r="EB11">
        <v>0.97256550503804162</v>
      </c>
      <c r="EC11">
        <v>0.67396293552574327</v>
      </c>
      <c r="ED11">
        <v>0.90688392856340194</v>
      </c>
      <c r="EE11">
        <v>0.99713969561117399</v>
      </c>
      <c r="EF11">
        <f t="shared" si="42"/>
        <v>0.99713969561117399</v>
      </c>
      <c r="EG11">
        <f t="shared" si="43"/>
        <v>0.99713969561117399</v>
      </c>
      <c r="EH11">
        <f t="shared" si="44"/>
        <v>1267407.4750000015</v>
      </c>
      <c r="EI11">
        <f t="shared" si="45"/>
        <v>0.94728271083061533</v>
      </c>
      <c r="EJ11">
        <f t="shared" si="46"/>
        <v>1204037.1012500015</v>
      </c>
      <c r="EK11">
        <f t="shared" si="47"/>
        <v>0.89742572605005666</v>
      </c>
      <c r="EL11">
        <f t="shared" si="46"/>
        <v>1140666.7275000014</v>
      </c>
      <c r="EM11">
        <f t="shared" si="48"/>
        <v>0.76978234001271084</v>
      </c>
      <c r="EN11">
        <f t="shared" si="46"/>
        <v>978426.48943698267</v>
      </c>
      <c r="EO11"/>
      <c r="EP11"/>
      <c r="EQ11" s="53">
        <v>41008</v>
      </c>
      <c r="ER11">
        <v>0.15668311278788025</v>
      </c>
      <c r="ES11">
        <v>0.15625046140627369</v>
      </c>
      <c r="ET11">
        <v>0.19800557344988873</v>
      </c>
      <c r="EU11"/>
      <c r="EV11">
        <v>7.2541339520078796E-2</v>
      </c>
      <c r="EW11">
        <v>0.48824162677889338</v>
      </c>
      <c r="EX11">
        <v>0.20324441490492998</v>
      </c>
      <c r="EY11">
        <f t="shared" si="49"/>
        <v>0.21249442147465747</v>
      </c>
      <c r="EZ11">
        <f t="shared" si="50"/>
        <v>270089.55651666241</v>
      </c>
      <c r="FA11">
        <f t="shared" si="8"/>
        <v>0.21249442147465747</v>
      </c>
      <c r="FB11"/>
      <c r="FC11"/>
      <c r="FD11"/>
      <c r="FE11" s="20">
        <v>9</v>
      </c>
      <c r="FF11" s="6">
        <f t="shared" si="9"/>
        <v>144957.31</v>
      </c>
      <c r="FG11" s="6">
        <f t="shared" si="10"/>
        <v>287718.5</v>
      </c>
      <c r="FH11" s="6">
        <v>515294.52499999944</v>
      </c>
      <c r="FI11" s="6">
        <f t="shared" si="11"/>
        <v>223951.40499999991</v>
      </c>
      <c r="FJ11" s="6">
        <f t="shared" si="12"/>
        <v>378969.17500000005</v>
      </c>
      <c r="FK11" s="6">
        <f t="shared" si="13"/>
        <v>536708.33999999962</v>
      </c>
      <c r="FL11" s="6">
        <f t="shared" si="14"/>
        <v>258350.21999999997</v>
      </c>
      <c r="FM11" s="6"/>
      <c r="FN11" s="6"/>
      <c r="FO11" s="6"/>
      <c r="FP11" s="6"/>
      <c r="FQ11" s="18"/>
      <c r="FT11"/>
      <c r="FU11" s="17">
        <v>1</v>
      </c>
      <c r="FV11" s="7">
        <v>3</v>
      </c>
      <c r="FW11" s="6">
        <f t="shared" si="15"/>
        <v>9804192.8200000003</v>
      </c>
      <c r="FX11" s="6">
        <f t="shared" si="16"/>
        <v>10357782.751999997</v>
      </c>
      <c r="FY11" s="6">
        <f t="shared" si="17"/>
        <v>11212261.714999996</v>
      </c>
      <c r="FZ11" s="6">
        <f t="shared" si="18"/>
        <v>10661721.484999999</v>
      </c>
      <c r="GA11" s="6">
        <f t="shared" si="19"/>
        <v>11434837.664999999</v>
      </c>
      <c r="GB11" s="6">
        <f t="shared" si="20"/>
        <v>12554755.935000017</v>
      </c>
      <c r="GC11" s="6">
        <f t="shared" si="21"/>
        <v>13156239.265000001</v>
      </c>
      <c r="GD11" s="6"/>
      <c r="GE11" s="6"/>
      <c r="GF11" s="6"/>
      <c r="GG11" s="6"/>
      <c r="GH11" s="18"/>
      <c r="GK11"/>
      <c r="GL11" s="22">
        <v>41304</v>
      </c>
      <c r="GM11" s="12">
        <f t="shared" si="22"/>
        <v>9804192.8200000003</v>
      </c>
    </row>
    <row r="12" spans="1:195" x14ac:dyDescent="0.25">
      <c r="A12" s="11">
        <v>41223</v>
      </c>
      <c r="B12" s="12">
        <v>0</v>
      </c>
      <c r="F12" s="17">
        <f t="shared" si="23"/>
        <v>11</v>
      </c>
      <c r="G12" s="15">
        <f t="shared" si="24"/>
        <v>1</v>
      </c>
      <c r="H12" s="53">
        <v>40857</v>
      </c>
      <c r="I12" s="16"/>
      <c r="J12" s="16"/>
      <c r="K12" s="16"/>
      <c r="L12" s="16"/>
      <c r="M12" s="16"/>
      <c r="N12" s="16"/>
      <c r="O12" s="16"/>
      <c r="P12" s="16" t="str">
        <f t="shared" si="25"/>
        <v/>
      </c>
      <c r="Q12" s="16" t="str">
        <f t="shared" si="1"/>
        <v/>
      </c>
      <c r="R12" s="16" t="str">
        <f t="shared" si="1"/>
        <v/>
      </c>
      <c r="S12" s="16" t="str">
        <f t="shared" si="1"/>
        <v/>
      </c>
      <c r="T12" s="16" t="str">
        <f t="shared" si="1"/>
        <v/>
      </c>
      <c r="U12" s="16"/>
      <c r="Y12" s="8">
        <v>10</v>
      </c>
      <c r="Z12">
        <v>154693.26</v>
      </c>
      <c r="AA12">
        <v>316754.39000000013</v>
      </c>
      <c r="AB12">
        <v>590584.11500000069</v>
      </c>
      <c r="AC12">
        <v>242398.7000000003</v>
      </c>
      <c r="AD12">
        <v>398508.59499999951</v>
      </c>
      <c r="AE12">
        <v>583008.66500000097</v>
      </c>
      <c r="AF12">
        <v>322980.64999999991</v>
      </c>
      <c r="AG12">
        <v>661043.75657647045</v>
      </c>
      <c r="AH12">
        <f t="shared" si="26"/>
        <v>590584.11500000069</v>
      </c>
      <c r="AI12">
        <f t="shared" si="27"/>
        <v>590584.11500000069</v>
      </c>
      <c r="AJ12">
        <f t="shared" si="28"/>
        <v>561054.90925000061</v>
      </c>
      <c r="AK12">
        <f t="shared" si="29"/>
        <v>531525.70350000064</v>
      </c>
      <c r="AL12">
        <f t="shared" si="30"/>
        <v>477360.55046380631</v>
      </c>
      <c r="AM12" s="53">
        <v>40920</v>
      </c>
      <c r="AN12">
        <v>889192.03000000119</v>
      </c>
      <c r="AO12">
        <v>1003858.3149999976</v>
      </c>
      <c r="AP12">
        <v>846287.27999999747</v>
      </c>
      <c r="AQ12">
        <v>1079703.4100000001</v>
      </c>
      <c r="AR12">
        <v>700828.30000000075</v>
      </c>
      <c r="AS12">
        <v>1112220.0149999969</v>
      </c>
      <c r="AT12">
        <v>1252654.4099999964</v>
      </c>
      <c r="AU12">
        <f t="shared" si="2"/>
        <v>1252654.4099999964</v>
      </c>
      <c r="AV12">
        <f t="shared" si="52"/>
        <v>1252654.4099999964</v>
      </c>
      <c r="AW12">
        <f t="shared" si="53"/>
        <v>1190021.6894999966</v>
      </c>
      <c r="AX12">
        <f t="shared" si="3"/>
        <v>1127388.9689999968</v>
      </c>
      <c r="AY12">
        <f t="shared" si="4"/>
        <v>1012502.3404981222</v>
      </c>
      <c r="BA12" s="53">
        <v>41009</v>
      </c>
      <c r="BB12">
        <v>113966.32999999821</v>
      </c>
      <c r="BC12">
        <v>148805.81999999285</v>
      </c>
      <c r="BD12">
        <v>164716.21999998391</v>
      </c>
      <c r="BF12">
        <v>57115.72999997437</v>
      </c>
      <c r="BG12">
        <v>543297.29000000656</v>
      </c>
      <c r="BH12">
        <v>179245.92999999225</v>
      </c>
      <c r="BI12">
        <f t="shared" si="31"/>
        <v>201191.21999999136</v>
      </c>
      <c r="BJ12">
        <f t="shared" si="32"/>
        <v>201191.21999999136</v>
      </c>
      <c r="BL12" s="11">
        <v>40857</v>
      </c>
      <c r="BM12" s="26"/>
      <c r="BN12" s="26"/>
      <c r="BO12" s="26"/>
      <c r="BP12" s="26"/>
      <c r="BQ12" s="26"/>
      <c r="BR12" s="26"/>
      <c r="BS12" s="26"/>
      <c r="BT12" s="26"/>
      <c r="BU12" s="26"/>
      <c r="BV12" s="26"/>
      <c r="BW12" s="26"/>
      <c r="BX12" s="26"/>
      <c r="BY12" s="26"/>
      <c r="BZ12" s="26"/>
      <c r="CA12" s="26"/>
      <c r="CB12" s="26"/>
      <c r="CC12" s="26"/>
      <c r="CD12" s="26"/>
      <c r="CE12" s="26"/>
      <c r="CF12" s="26"/>
      <c r="CG12" s="26"/>
      <c r="CH12" s="26"/>
      <c r="CI12" s="26"/>
      <c r="CJ12" s="26"/>
      <c r="CK12" s="26"/>
      <c r="CL12" s="26"/>
      <c r="CM12" s="46">
        <f t="shared" si="33"/>
        <v>0</v>
      </c>
      <c r="CN12">
        <f t="shared" si="34"/>
        <v>0</v>
      </c>
      <c r="CO12">
        <f t="shared" si="5"/>
        <v>0</v>
      </c>
      <c r="CP12">
        <f t="shared" si="35"/>
        <v>0</v>
      </c>
      <c r="CQ12">
        <f t="shared" si="6"/>
        <v>0</v>
      </c>
      <c r="CR12"/>
      <c r="CS12" s="11">
        <v>40857</v>
      </c>
      <c r="CT12" s="26"/>
      <c r="CU12" s="26"/>
      <c r="CV12" s="26"/>
      <c r="CW12" s="26"/>
      <c r="CX12" s="26"/>
      <c r="CY12" s="26"/>
      <c r="CZ12" s="26"/>
      <c r="DA12" s="26"/>
      <c r="DB12"/>
      <c r="DC12" s="46"/>
      <c r="DD12" s="46"/>
      <c r="DE12" s="59"/>
      <c r="DF12" s="8">
        <v>10</v>
      </c>
      <c r="DG12">
        <v>0.16057478687050139</v>
      </c>
      <c r="DH12">
        <v>0.30418724295987815</v>
      </c>
      <c r="DI12">
        <v>0.55161675715372449</v>
      </c>
      <c r="DJ12">
        <v>0.22200864867538278</v>
      </c>
      <c r="DK12">
        <v>0.35595779844644482</v>
      </c>
      <c r="DL12">
        <v>0.47865182402283302</v>
      </c>
      <c r="DM12">
        <v>0.25410677574652829</v>
      </c>
      <c r="DN12">
        <f t="shared" si="36"/>
        <v>0.55161675715372449</v>
      </c>
      <c r="DO12">
        <f t="shared" si="37"/>
        <v>701128.64268569648</v>
      </c>
      <c r="DP12">
        <f t="shared" si="38"/>
        <v>0.52403591929603821</v>
      </c>
      <c r="DQ12">
        <f t="shared" si="7"/>
        <v>666072.21055141161</v>
      </c>
      <c r="DR12">
        <f t="shared" si="39"/>
        <v>0.49645508143835204</v>
      </c>
      <c r="DS12" s="59">
        <f t="shared" si="40"/>
        <v>631015.77841712686</v>
      </c>
      <c r="DT12">
        <f t="shared" si="41"/>
        <v>0.42584287836595769</v>
      </c>
      <c r="DU12" s="59">
        <f t="shared" si="40"/>
        <v>541264.62880983227</v>
      </c>
      <c r="DV12"/>
      <c r="DW12"/>
      <c r="DX12" s="53">
        <v>40920</v>
      </c>
      <c r="DY12">
        <v>0.92299962328157459</v>
      </c>
      <c r="DZ12">
        <v>0.96403050061026152</v>
      </c>
      <c r="EA12">
        <v>0.79044835978028993</v>
      </c>
      <c r="EB12">
        <v>0.98888110796098538</v>
      </c>
      <c r="EC12">
        <v>0.62599728559672629</v>
      </c>
      <c r="ED12">
        <v>0.91313589463451683</v>
      </c>
      <c r="EE12">
        <v>0.98553264181544276</v>
      </c>
      <c r="EF12">
        <f t="shared" si="42"/>
        <v>0.98888110796098538</v>
      </c>
      <c r="EG12">
        <f t="shared" si="43"/>
        <v>0.98888110796098527</v>
      </c>
      <c r="EH12">
        <f t="shared" si="44"/>
        <v>1256910.4546057063</v>
      </c>
      <c r="EI12">
        <f t="shared" si="45"/>
        <v>0.93943705256293608</v>
      </c>
      <c r="EJ12">
        <f t="shared" si="46"/>
        <v>1194064.931875421</v>
      </c>
      <c r="EK12">
        <f t="shared" si="47"/>
        <v>0.88999299716488678</v>
      </c>
      <c r="EL12">
        <f t="shared" si="46"/>
        <v>1131219.4091451357</v>
      </c>
      <c r="EM12">
        <f t="shared" si="48"/>
        <v>0.7634067890698053</v>
      </c>
      <c r="EN12">
        <f t="shared" si="46"/>
        <v>970322.88975295948</v>
      </c>
      <c r="EO12"/>
      <c r="EP12"/>
      <c r="EQ12" s="53">
        <v>41009</v>
      </c>
      <c r="ER12">
        <v>0.11829939552740011</v>
      </c>
      <c r="ES12">
        <v>0.14290198826346714</v>
      </c>
      <c r="ET12">
        <v>0.15384807145889876</v>
      </c>
      <c r="EU12"/>
      <c r="EV12">
        <v>5.1017192006743199E-2</v>
      </c>
      <c r="EW12">
        <v>0.44604866866801163</v>
      </c>
      <c r="EX12">
        <v>0.14102270627663283</v>
      </c>
      <c r="EY12">
        <f t="shared" si="49"/>
        <v>0.17552300370019225</v>
      </c>
      <c r="EZ12">
        <f t="shared" si="50"/>
        <v>223097.29309063894</v>
      </c>
      <c r="FA12">
        <f t="shared" si="8"/>
        <v>0.17552300370019225</v>
      </c>
      <c r="FB12"/>
      <c r="FC12"/>
      <c r="FD12"/>
      <c r="FE12" s="20">
        <v>10</v>
      </c>
      <c r="FF12" s="6">
        <f t="shared" si="9"/>
        <v>154693.26</v>
      </c>
      <c r="FG12" s="6">
        <f t="shared" si="10"/>
        <v>316754.39000000013</v>
      </c>
      <c r="FH12" s="6">
        <v>590584.11500000069</v>
      </c>
      <c r="FI12" s="6">
        <f t="shared" si="11"/>
        <v>242398.7000000003</v>
      </c>
      <c r="FJ12" s="6">
        <f t="shared" si="12"/>
        <v>398508.59499999951</v>
      </c>
      <c r="FK12" s="6">
        <f t="shared" si="13"/>
        <v>583008.66500000097</v>
      </c>
      <c r="FL12" s="6">
        <f t="shared" si="14"/>
        <v>322980.64999999991</v>
      </c>
      <c r="FM12" s="6"/>
      <c r="FN12" s="6"/>
      <c r="FO12" s="6"/>
      <c r="FP12" s="6"/>
      <c r="FQ12" s="18"/>
      <c r="FT12"/>
      <c r="FU12" s="17">
        <v>2</v>
      </c>
      <c r="FV12" s="7">
        <v>1</v>
      </c>
      <c r="FW12" s="6">
        <f t="shared" si="15"/>
        <v>8632149.5599999949</v>
      </c>
      <c r="FX12" s="6">
        <f t="shared" si="16"/>
        <v>9450490.6099999994</v>
      </c>
      <c r="FY12" s="6">
        <f t="shared" si="17"/>
        <v>9973256.484999992</v>
      </c>
      <c r="FZ12" s="6">
        <f t="shared" si="18"/>
        <v>9954827.4149999991</v>
      </c>
      <c r="GA12" s="6">
        <f t="shared" si="19"/>
        <v>10561963.759999998</v>
      </c>
      <c r="GB12" s="6">
        <f t="shared" si="20"/>
        <v>11357833.064999983</v>
      </c>
      <c r="GC12" s="6">
        <f t="shared" si="21"/>
        <v>11012468.265000001</v>
      </c>
      <c r="GD12" s="6"/>
      <c r="GE12" s="6"/>
      <c r="GF12" s="6"/>
      <c r="GG12" s="6"/>
      <c r="GH12" s="18"/>
      <c r="GK12"/>
      <c r="GL12" s="22">
        <v>41315</v>
      </c>
      <c r="GM12" s="12">
        <f t="shared" si="22"/>
        <v>8632149.5599999949</v>
      </c>
    </row>
    <row r="13" spans="1:195" x14ac:dyDescent="0.25">
      <c r="A13" s="11">
        <v>41224</v>
      </c>
      <c r="B13" s="12">
        <v>0</v>
      </c>
      <c r="F13" s="17">
        <f t="shared" si="23"/>
        <v>11</v>
      </c>
      <c r="G13" s="15">
        <f t="shared" si="24"/>
        <v>2</v>
      </c>
      <c r="H13" s="53">
        <v>40858</v>
      </c>
      <c r="I13" s="16"/>
      <c r="J13" s="16"/>
      <c r="K13" s="16"/>
      <c r="L13" s="16"/>
      <c r="M13" s="16"/>
      <c r="N13" s="16"/>
      <c r="O13" s="16"/>
      <c r="P13" s="16" t="str">
        <f t="shared" si="25"/>
        <v/>
      </c>
      <c r="Q13" s="16" t="str">
        <f t="shared" si="1"/>
        <v/>
      </c>
      <c r="R13" s="16" t="str">
        <f t="shared" si="1"/>
        <v/>
      </c>
      <c r="S13" s="16" t="str">
        <f t="shared" si="1"/>
        <v/>
      </c>
      <c r="T13" s="16" t="str">
        <f t="shared" si="1"/>
        <v/>
      </c>
      <c r="U13" s="16"/>
      <c r="Y13" s="8">
        <v>11</v>
      </c>
      <c r="Z13">
        <v>129409.22999999998</v>
      </c>
      <c r="AA13">
        <v>349015.73</v>
      </c>
      <c r="AB13">
        <v>657820.60499999905</v>
      </c>
      <c r="AC13">
        <v>246902.41499999992</v>
      </c>
      <c r="AD13">
        <v>478934.80000000028</v>
      </c>
      <c r="AE13">
        <v>625992.01299999887</v>
      </c>
      <c r="AF13">
        <v>368142.18000000017</v>
      </c>
      <c r="AG13">
        <v>729311.44315937464</v>
      </c>
      <c r="AH13">
        <f t="shared" si="26"/>
        <v>657820.60499999905</v>
      </c>
      <c r="AI13">
        <f t="shared" si="27"/>
        <v>657820.60499999905</v>
      </c>
      <c r="AJ13">
        <f t="shared" si="28"/>
        <v>624929.5747499991</v>
      </c>
      <c r="AK13">
        <f t="shared" si="29"/>
        <v>592038.54449999915</v>
      </c>
      <c r="AL13">
        <f t="shared" si="30"/>
        <v>531706.82741650322</v>
      </c>
      <c r="AM13" s="53">
        <v>40921</v>
      </c>
      <c r="AN13">
        <v>940254.17499999702</v>
      </c>
      <c r="AO13">
        <v>985793.3599999994</v>
      </c>
      <c r="AP13">
        <v>926326.6099999994</v>
      </c>
      <c r="AQ13">
        <v>1073238.9800000004</v>
      </c>
      <c r="AR13">
        <v>704270.37999999896</v>
      </c>
      <c r="AS13">
        <v>1167019.5500000007</v>
      </c>
      <c r="AT13">
        <v>1233009.7449999973</v>
      </c>
      <c r="AU13">
        <f t="shared" si="2"/>
        <v>1233009.7449999973</v>
      </c>
      <c r="AV13">
        <f t="shared" si="52"/>
        <v>1233009.7449999973</v>
      </c>
      <c r="AW13">
        <f t="shared" si="53"/>
        <v>1171359.2577499973</v>
      </c>
      <c r="AX13">
        <f t="shared" si="3"/>
        <v>1109708.7704999975</v>
      </c>
      <c r="AY13">
        <f t="shared" si="4"/>
        <v>996623.84349845827</v>
      </c>
      <c r="BA13" s="53">
        <v>41010</v>
      </c>
      <c r="BB13">
        <v>83410.280000001192</v>
      </c>
      <c r="BC13">
        <v>101760.09000000358</v>
      </c>
      <c r="BD13">
        <v>110165.11000002921</v>
      </c>
      <c r="BF13">
        <v>32792.980000019073</v>
      </c>
      <c r="BG13">
        <v>395501.84999997914</v>
      </c>
      <c r="BH13">
        <v>68741.590000003576</v>
      </c>
      <c r="BI13">
        <f t="shared" si="31"/>
        <v>132061.9833333393</v>
      </c>
      <c r="BJ13">
        <f t="shared" si="32"/>
        <v>132061.9833333393</v>
      </c>
      <c r="BL13" s="11">
        <v>40858</v>
      </c>
      <c r="BM13" s="26"/>
      <c r="BN13" s="26"/>
      <c r="BO13" s="26"/>
      <c r="BP13" s="26"/>
      <c r="BQ13" s="26"/>
      <c r="BR13" s="26"/>
      <c r="BS13" s="26"/>
      <c r="BT13" s="26"/>
      <c r="BU13" s="26"/>
      <c r="BV13" s="26"/>
      <c r="BW13" s="26"/>
      <c r="BX13" s="26"/>
      <c r="BY13" s="26"/>
      <c r="BZ13" s="26"/>
      <c r="CA13" s="26"/>
      <c r="CB13" s="26"/>
      <c r="CC13" s="26"/>
      <c r="CD13" s="26"/>
      <c r="CE13" s="26"/>
      <c r="CF13" s="26"/>
      <c r="CG13" s="26"/>
      <c r="CH13" s="26"/>
      <c r="CI13" s="26"/>
      <c r="CJ13" s="26"/>
      <c r="CK13" s="26"/>
      <c r="CL13" s="26"/>
      <c r="CM13" s="46">
        <f t="shared" si="33"/>
        <v>0</v>
      </c>
      <c r="CN13">
        <f t="shared" si="34"/>
        <v>0</v>
      </c>
      <c r="CO13">
        <f t="shared" si="5"/>
        <v>0</v>
      </c>
      <c r="CP13">
        <f t="shared" si="35"/>
        <v>0</v>
      </c>
      <c r="CQ13">
        <f t="shared" si="6"/>
        <v>0</v>
      </c>
      <c r="CR13"/>
      <c r="CS13" s="11">
        <v>40858</v>
      </c>
      <c r="CT13" s="26"/>
      <c r="CU13" s="26"/>
      <c r="CV13" s="26"/>
      <c r="CW13" s="26"/>
      <c r="CX13" s="26"/>
      <c r="CY13" s="26"/>
      <c r="CZ13" s="26"/>
      <c r="DA13" s="26"/>
      <c r="DB13"/>
      <c r="DC13" s="46"/>
      <c r="DD13" s="46"/>
      <c r="DE13" s="59"/>
      <c r="DF13" s="8">
        <v>11</v>
      </c>
      <c r="DG13">
        <v>0.13432944348270695</v>
      </c>
      <c r="DH13">
        <v>0.3351686227879247</v>
      </c>
      <c r="DI13">
        <v>0.61441691319279756</v>
      </c>
      <c r="DJ13">
        <v>0.2261335209670616</v>
      </c>
      <c r="DK13">
        <v>0.42779648706796064</v>
      </c>
      <c r="DL13">
        <v>0.51394127880787843</v>
      </c>
      <c r="DM13">
        <v>0.28963785408227433</v>
      </c>
      <c r="DN13">
        <f t="shared" si="36"/>
        <v>0.61441691319279756</v>
      </c>
      <c r="DO13">
        <f t="shared" si="37"/>
        <v>780950.34424407524</v>
      </c>
      <c r="DP13">
        <f t="shared" si="38"/>
        <v>0.58369606753315761</v>
      </c>
      <c r="DQ13">
        <f t="shared" si="7"/>
        <v>741902.8270318713</v>
      </c>
      <c r="DR13">
        <f t="shared" si="39"/>
        <v>0.55297522187351777</v>
      </c>
      <c r="DS13" s="59">
        <f t="shared" si="40"/>
        <v>702855.3098196676</v>
      </c>
      <c r="DT13">
        <f t="shared" si="41"/>
        <v>0.47432400020043713</v>
      </c>
      <c r="DU13" s="59">
        <f t="shared" si="40"/>
        <v>602886.22153134504</v>
      </c>
      <c r="DV13"/>
      <c r="DW13"/>
      <c r="DX13" s="53">
        <v>40921</v>
      </c>
      <c r="DY13">
        <v>0.9760031804535223</v>
      </c>
      <c r="DZ13">
        <v>0.94668226794442945</v>
      </c>
      <c r="EA13">
        <v>0.86520661104032903</v>
      </c>
      <c r="EB13">
        <v>0.98296045174972457</v>
      </c>
      <c r="EC13">
        <v>0.62907183714780612</v>
      </c>
      <c r="ED13">
        <v>0.95812647360533698</v>
      </c>
      <c r="EE13">
        <v>0.97007709522535923</v>
      </c>
      <c r="EF13">
        <f t="shared" si="42"/>
        <v>0.98296045174972457</v>
      </c>
      <c r="EG13">
        <f t="shared" si="43"/>
        <v>0.98296045174972468</v>
      </c>
      <c r="EH13">
        <f t="shared" si="44"/>
        <v>1249385.0457065473</v>
      </c>
      <c r="EI13">
        <f t="shared" si="45"/>
        <v>0.93381242916223828</v>
      </c>
      <c r="EJ13">
        <f t="shared" si="46"/>
        <v>1186915.7934212198</v>
      </c>
      <c r="EK13">
        <f t="shared" si="47"/>
        <v>0.88466440657475232</v>
      </c>
      <c r="EL13">
        <f t="shared" si="46"/>
        <v>1124446.5411358927</v>
      </c>
      <c r="EM13">
        <f t="shared" si="48"/>
        <v>0.7588360989119719</v>
      </c>
      <c r="EN13">
        <f t="shared" si="46"/>
        <v>964513.34581699525</v>
      </c>
      <c r="EO13"/>
      <c r="EP13"/>
      <c r="EQ13" s="53">
        <v>41010</v>
      </c>
      <c r="ER13">
        <v>8.6581586901776045E-2</v>
      </c>
      <c r="ES13">
        <v>9.7722785216805177E-2</v>
      </c>
      <c r="ET13">
        <v>0.10289630077452962</v>
      </c>
      <c r="EU13"/>
      <c r="EV13">
        <v>2.9291506160124599E-2</v>
      </c>
      <c r="EW13">
        <v>0.32470817892028175</v>
      </c>
      <c r="EX13">
        <v>5.4082818257349799E-2</v>
      </c>
      <c r="EY13">
        <f t="shared" si="49"/>
        <v>0.11588052937181119</v>
      </c>
      <c r="EZ13">
        <f t="shared" si="50"/>
        <v>147289.14090895903</v>
      </c>
      <c r="FA13">
        <f t="shared" si="8"/>
        <v>0.11588052937181119</v>
      </c>
      <c r="FB13"/>
      <c r="FC13"/>
      <c r="FD13"/>
      <c r="FE13" s="20">
        <v>11</v>
      </c>
      <c r="FF13" s="6">
        <f t="shared" si="9"/>
        <v>129409.22999999998</v>
      </c>
      <c r="FG13" s="6">
        <f t="shared" si="10"/>
        <v>349015.73</v>
      </c>
      <c r="FH13" s="6">
        <v>657820.60499999905</v>
      </c>
      <c r="FI13" s="6">
        <f t="shared" si="11"/>
        <v>246902.41499999992</v>
      </c>
      <c r="FJ13" s="6">
        <f t="shared" si="12"/>
        <v>478934.80000000028</v>
      </c>
      <c r="FK13" s="6">
        <f t="shared" si="13"/>
        <v>625992.01299999887</v>
      </c>
      <c r="FL13" s="6">
        <f t="shared" si="14"/>
        <v>368142.18000000017</v>
      </c>
      <c r="FM13" s="6"/>
      <c r="FN13" s="6"/>
      <c r="FO13" s="6"/>
      <c r="FP13" s="6"/>
      <c r="FQ13" s="18"/>
      <c r="FT13"/>
      <c r="FU13" s="17">
        <v>2</v>
      </c>
      <c r="FV13" s="7">
        <v>2</v>
      </c>
      <c r="FW13" s="6">
        <f t="shared" si="15"/>
        <v>8904061.8400000036</v>
      </c>
      <c r="FX13" s="6">
        <f t="shared" si="16"/>
        <v>9934693.6349999979</v>
      </c>
      <c r="FY13" s="6">
        <f t="shared" si="17"/>
        <v>9777142.1300000101</v>
      </c>
      <c r="FZ13" s="6">
        <f t="shared" si="18"/>
        <v>10200787.401999995</v>
      </c>
      <c r="GA13" s="6">
        <f t="shared" si="19"/>
        <v>10884677.865000002</v>
      </c>
      <c r="GB13" s="6">
        <f t="shared" si="20"/>
        <v>11300923.590000011</v>
      </c>
      <c r="GC13" s="6">
        <f t="shared" si="21"/>
        <v>11877497</v>
      </c>
      <c r="GD13" s="6"/>
      <c r="GE13" s="6"/>
      <c r="GF13" s="6"/>
      <c r="GG13" s="6"/>
      <c r="GH13" s="18"/>
      <c r="GK13"/>
      <c r="GL13" s="22">
        <v>41325</v>
      </c>
      <c r="GM13" s="12">
        <f t="shared" si="22"/>
        <v>8904061.8400000036</v>
      </c>
    </row>
    <row r="14" spans="1:195" x14ac:dyDescent="0.25">
      <c r="A14" s="11">
        <v>41225</v>
      </c>
      <c r="B14" s="12">
        <v>0</v>
      </c>
      <c r="F14" s="17">
        <f t="shared" si="23"/>
        <v>11</v>
      </c>
      <c r="G14" s="15">
        <f t="shared" si="24"/>
        <v>2</v>
      </c>
      <c r="H14" s="53">
        <v>40859</v>
      </c>
      <c r="I14" s="16"/>
      <c r="J14" s="16"/>
      <c r="K14" s="16"/>
      <c r="L14" s="16"/>
      <c r="M14" s="16"/>
      <c r="N14" s="16"/>
      <c r="O14" s="16"/>
      <c r="P14" s="16" t="str">
        <f t="shared" si="25"/>
        <v/>
      </c>
      <c r="Q14" s="16" t="str">
        <f t="shared" si="1"/>
        <v/>
      </c>
      <c r="R14" s="16" t="str">
        <f t="shared" si="1"/>
        <v/>
      </c>
      <c r="S14" s="16" t="str">
        <f t="shared" si="1"/>
        <v/>
      </c>
      <c r="T14" s="16" t="str">
        <f t="shared" si="1"/>
        <v/>
      </c>
      <c r="U14" s="16"/>
      <c r="Y14" s="8">
        <v>12</v>
      </c>
      <c r="Z14">
        <v>168916.38</v>
      </c>
      <c r="AA14">
        <v>426680.53</v>
      </c>
      <c r="AB14">
        <v>708048.08999999985</v>
      </c>
      <c r="AC14">
        <v>350624.22499999963</v>
      </c>
      <c r="AD14">
        <v>544797.40000000037</v>
      </c>
      <c r="AE14">
        <v>658243.84500000067</v>
      </c>
      <c r="AF14">
        <v>432116.71500000008</v>
      </c>
      <c r="AG14">
        <v>734636.34447707457</v>
      </c>
      <c r="AH14">
        <f t="shared" si="26"/>
        <v>708048.08999999985</v>
      </c>
      <c r="AI14">
        <f t="shared" si="27"/>
        <v>708048.08999999985</v>
      </c>
      <c r="AJ14">
        <f t="shared" si="28"/>
        <v>672645.68549999979</v>
      </c>
      <c r="AK14">
        <f t="shared" si="29"/>
        <v>637243.28099999984</v>
      </c>
      <c r="AL14">
        <f t="shared" si="30"/>
        <v>572304.9730134483</v>
      </c>
      <c r="AM14" s="53">
        <v>40922</v>
      </c>
      <c r="AN14">
        <v>947375.65000000224</v>
      </c>
      <c r="AO14">
        <v>1008000.7450000048</v>
      </c>
      <c r="AP14">
        <v>1011915.9499999993</v>
      </c>
      <c r="AQ14">
        <v>1085664.6799999923</v>
      </c>
      <c r="AR14">
        <v>848590.86499999464</v>
      </c>
      <c r="AS14">
        <v>1179826.8850000016</v>
      </c>
      <c r="AT14">
        <v>1244169.7450000048</v>
      </c>
      <c r="AU14">
        <f t="shared" si="2"/>
        <v>1244169.7450000048</v>
      </c>
      <c r="AV14">
        <f t="shared" si="52"/>
        <v>1244169.7450000048</v>
      </c>
      <c r="AW14">
        <f t="shared" si="53"/>
        <v>1181961.2577500045</v>
      </c>
      <c r="AX14">
        <f t="shared" si="3"/>
        <v>1119752.7705000043</v>
      </c>
      <c r="AY14">
        <f t="shared" si="4"/>
        <v>1005644.3091829775</v>
      </c>
      <c r="BA14" s="53">
        <v>41011</v>
      </c>
      <c r="BB14">
        <v>54079.919999986887</v>
      </c>
      <c r="BC14">
        <v>50725.680000007153</v>
      </c>
      <c r="BD14">
        <v>29367.79999999702</v>
      </c>
      <c r="BF14">
        <v>21490.380000010133</v>
      </c>
      <c r="BG14">
        <v>182001.90000000596</v>
      </c>
      <c r="BH14">
        <v>27982.20000000298</v>
      </c>
      <c r="BI14">
        <f t="shared" si="31"/>
        <v>60941.31333333502</v>
      </c>
      <c r="BJ14">
        <f t="shared" si="32"/>
        <v>60941.31333333502</v>
      </c>
      <c r="BL14" s="11">
        <v>40859</v>
      </c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  <c r="CH14" s="26"/>
      <c r="CI14" s="26"/>
      <c r="CJ14" s="26"/>
      <c r="CK14" s="51">
        <f>CK5/1000</f>
        <v>1271.0430450000017</v>
      </c>
      <c r="CL14" s="26"/>
      <c r="CM14" s="46">
        <f t="shared" si="33"/>
        <v>0</v>
      </c>
      <c r="CN14">
        <f t="shared" si="34"/>
        <v>0</v>
      </c>
      <c r="CO14">
        <f t="shared" si="5"/>
        <v>0</v>
      </c>
      <c r="CP14">
        <f t="shared" si="35"/>
        <v>0</v>
      </c>
      <c r="CQ14">
        <f t="shared" si="6"/>
        <v>0</v>
      </c>
      <c r="CR14"/>
      <c r="CS14" s="11">
        <v>40859</v>
      </c>
      <c r="CT14" s="26"/>
      <c r="CU14" s="26"/>
      <c r="CV14" s="26"/>
      <c r="CW14" s="26"/>
      <c r="CX14" s="26"/>
      <c r="CY14" s="26"/>
      <c r="CZ14" s="26"/>
      <c r="DA14" s="26"/>
      <c r="DB14"/>
      <c r="DC14" s="46"/>
      <c r="DD14" s="46"/>
      <c r="DE14" s="59"/>
      <c r="DF14" s="8">
        <v>12</v>
      </c>
      <c r="DG14">
        <v>0.17533867808743978</v>
      </c>
      <c r="DH14">
        <v>0.40975209229257886</v>
      </c>
      <c r="DI14">
        <v>0.66133033617859482</v>
      </c>
      <c r="DJ14">
        <v>0.3211304779485335</v>
      </c>
      <c r="DK14">
        <v>0.48662660112349032</v>
      </c>
      <c r="DL14">
        <v>0.54042012747967094</v>
      </c>
      <c r="DM14">
        <v>0.33997016599858698</v>
      </c>
      <c r="DN14">
        <f t="shared" si="36"/>
        <v>0.66133033617859482</v>
      </c>
      <c r="DO14">
        <f t="shared" si="37"/>
        <v>840579.32424731599</v>
      </c>
      <c r="DP14">
        <f t="shared" si="38"/>
        <v>0.62826381936966502</v>
      </c>
      <c r="DQ14">
        <f t="shared" si="7"/>
        <v>798550.3580349501</v>
      </c>
      <c r="DR14">
        <f t="shared" si="39"/>
        <v>0.59519730256073533</v>
      </c>
      <c r="DS14" s="59">
        <f t="shared" si="40"/>
        <v>756521.39182258444</v>
      </c>
      <c r="DT14">
        <f t="shared" si="41"/>
        <v>0.5105407155543259</v>
      </c>
      <c r="DU14" s="59">
        <f t="shared" si="40"/>
        <v>648919.2256946502</v>
      </c>
      <c r="DV14"/>
      <c r="DW14"/>
      <c r="DX14" s="53">
        <v>40922</v>
      </c>
      <c r="DY14">
        <v>0.98339541803600938</v>
      </c>
      <c r="DZ14">
        <v>0.96800858079048091</v>
      </c>
      <c r="EA14">
        <v>0.9451486768334928</v>
      </c>
      <c r="EB14">
        <v>0.99434092889685399</v>
      </c>
      <c r="EC14">
        <v>0.7579824873969474</v>
      </c>
      <c r="ED14">
        <v>0.96864133320630341</v>
      </c>
      <c r="EE14">
        <v>0.97885728567123631</v>
      </c>
      <c r="EF14">
        <f t="shared" si="42"/>
        <v>0.99434092889685399</v>
      </c>
      <c r="EG14">
        <f t="shared" si="43"/>
        <v>0.9943409288968541</v>
      </c>
      <c r="EH14">
        <f t="shared" si="44"/>
        <v>1263850.1220331877</v>
      </c>
      <c r="EI14">
        <f t="shared" si="45"/>
        <v>0.94462388245201123</v>
      </c>
      <c r="EJ14">
        <f t="shared" si="46"/>
        <v>1200657.6159315282</v>
      </c>
      <c r="EK14">
        <f t="shared" si="47"/>
        <v>0.89490683600716869</v>
      </c>
      <c r="EL14">
        <f t="shared" si="46"/>
        <v>1137465.1098298689</v>
      </c>
      <c r="EM14">
        <f t="shared" si="48"/>
        <v>0.7676217187878398</v>
      </c>
      <c r="EN14">
        <f t="shared" si="46"/>
        <v>975680.24685623101</v>
      </c>
      <c r="EO14"/>
      <c r="EP14"/>
      <c r="EQ14" s="53">
        <v>41011</v>
      </c>
      <c r="ER14">
        <v>5.6136069716105665E-2</v>
      </c>
      <c r="ES14">
        <v>4.8713151999147351E-2</v>
      </c>
      <c r="ET14">
        <v>2.7430081827950092E-2</v>
      </c>
      <c r="EU14"/>
      <c r="EV14">
        <v>1.9195742447113657E-2</v>
      </c>
      <c r="EW14">
        <v>0.14942409374074048</v>
      </c>
      <c r="EX14">
        <v>2.2015147409899828E-2</v>
      </c>
      <c r="EY14">
        <f t="shared" si="49"/>
        <v>5.3819047856826181E-2</v>
      </c>
      <c r="EZ14">
        <f t="shared" si="50"/>
        <v>68406.326466941173</v>
      </c>
      <c r="FA14">
        <f t="shared" si="8"/>
        <v>5.3819047856826181E-2</v>
      </c>
      <c r="FB14"/>
      <c r="FC14"/>
      <c r="FD14"/>
      <c r="FE14" s="20">
        <v>12</v>
      </c>
      <c r="FF14" s="6">
        <f t="shared" si="9"/>
        <v>168916.38</v>
      </c>
      <c r="FG14" s="6">
        <f t="shared" si="10"/>
        <v>426680.53</v>
      </c>
      <c r="FH14" s="6">
        <v>708048.08999999985</v>
      </c>
      <c r="FI14" s="6">
        <f t="shared" si="11"/>
        <v>350624.22499999963</v>
      </c>
      <c r="FJ14" s="6">
        <f t="shared" si="12"/>
        <v>544797.40000000037</v>
      </c>
      <c r="FK14" s="6">
        <f t="shared" si="13"/>
        <v>658243.84500000067</v>
      </c>
      <c r="FL14" s="6">
        <f t="shared" si="14"/>
        <v>432116.71500000008</v>
      </c>
      <c r="FM14" s="6"/>
      <c r="FN14" s="6"/>
      <c r="FO14" s="6"/>
      <c r="FP14" s="6"/>
      <c r="FQ14" s="18"/>
      <c r="FT14"/>
      <c r="FU14" s="17">
        <v>2</v>
      </c>
      <c r="FV14" s="7">
        <v>3</v>
      </c>
      <c r="FW14" s="6">
        <f t="shared" si="15"/>
        <v>7146401.6600000039</v>
      </c>
      <c r="FX14" s="6">
        <f t="shared" si="16"/>
        <v>7658112.1950000077</v>
      </c>
      <c r="FY14" s="6">
        <f t="shared" si="17"/>
        <v>7664460.3200000077</v>
      </c>
      <c r="FZ14" s="6">
        <f t="shared" si="18"/>
        <v>8823833.1150000095</v>
      </c>
      <c r="GA14" s="6">
        <f t="shared" si="19"/>
        <v>8047322.1150000095</v>
      </c>
      <c r="GB14" s="6">
        <f t="shared" si="20"/>
        <v>8220409.2900000066</v>
      </c>
      <c r="GC14" s="6">
        <f t="shared" si="21"/>
        <v>9145958.8949999958</v>
      </c>
      <c r="GD14" s="6"/>
      <c r="GE14" s="6"/>
      <c r="GF14" s="6"/>
      <c r="GG14" s="6"/>
      <c r="GH14" s="18"/>
      <c r="GK14"/>
      <c r="GL14" s="22">
        <v>41335</v>
      </c>
      <c r="GM14" s="12">
        <f t="shared" si="22"/>
        <v>7146401.6600000039</v>
      </c>
    </row>
    <row r="15" spans="1:195" x14ac:dyDescent="0.25">
      <c r="A15" s="11">
        <v>41226</v>
      </c>
      <c r="B15" s="12">
        <v>0</v>
      </c>
      <c r="F15" s="17">
        <f t="shared" si="23"/>
        <v>11</v>
      </c>
      <c r="G15" s="15">
        <f t="shared" si="24"/>
        <v>2</v>
      </c>
      <c r="H15" s="53">
        <v>40860</v>
      </c>
      <c r="I15" s="16"/>
      <c r="J15" s="16"/>
      <c r="K15" s="16"/>
      <c r="L15" s="16"/>
      <c r="M15" s="16"/>
      <c r="N15" s="16"/>
      <c r="O15" s="16"/>
      <c r="P15" s="16" t="str">
        <f t="shared" si="25"/>
        <v/>
      </c>
      <c r="Q15" s="16" t="str">
        <f t="shared" si="1"/>
        <v/>
      </c>
      <c r="R15" s="16" t="str">
        <f t="shared" si="1"/>
        <v/>
      </c>
      <c r="S15" s="16" t="str">
        <f t="shared" si="1"/>
        <v/>
      </c>
      <c r="T15" s="16" t="str">
        <f t="shared" si="1"/>
        <v/>
      </c>
      <c r="U15" s="16"/>
      <c r="Y15" s="8">
        <v>13</v>
      </c>
      <c r="Z15">
        <v>202389.26</v>
      </c>
      <c r="AA15">
        <v>478857.33999999985</v>
      </c>
      <c r="AB15">
        <v>734087.11000000127</v>
      </c>
      <c r="AC15">
        <v>374977.87000000034</v>
      </c>
      <c r="AD15">
        <v>561694.62499999907</v>
      </c>
      <c r="AE15">
        <v>697922.86999999918</v>
      </c>
      <c r="AF15">
        <v>490456.95999999996</v>
      </c>
      <c r="AG15">
        <v>759033.86630627757</v>
      </c>
      <c r="AH15">
        <f t="shared" si="26"/>
        <v>734087.11000000127</v>
      </c>
      <c r="AI15">
        <f t="shared" si="27"/>
        <v>734087.11000000127</v>
      </c>
      <c r="AJ15">
        <f t="shared" si="28"/>
        <v>697382.7545000012</v>
      </c>
      <c r="AK15">
        <f t="shared" si="29"/>
        <v>660678.39900000114</v>
      </c>
      <c r="AL15">
        <f t="shared" si="30"/>
        <v>593351.93415756698</v>
      </c>
      <c r="AM15" s="53">
        <v>40923</v>
      </c>
      <c r="AN15">
        <v>922068.97999999672</v>
      </c>
      <c r="AO15">
        <v>1016517.2349999994</v>
      </c>
      <c r="AP15">
        <v>1034864.7600000054</v>
      </c>
      <c r="AQ15">
        <v>1062864.4200000055</v>
      </c>
      <c r="AR15">
        <v>962979.12000000104</v>
      </c>
      <c r="AS15">
        <v>1184068.474999994</v>
      </c>
      <c r="AT15">
        <v>1254387.0099999979</v>
      </c>
      <c r="AU15">
        <f t="shared" si="2"/>
        <v>1254387.0099999979</v>
      </c>
      <c r="AV15">
        <f t="shared" si="52"/>
        <v>1254387.0099999979</v>
      </c>
      <c r="AW15">
        <f t="shared" si="53"/>
        <v>1191667.659499998</v>
      </c>
      <c r="AX15">
        <f t="shared" si="3"/>
        <v>1128948.3089999983</v>
      </c>
      <c r="AY15">
        <f t="shared" si="4"/>
        <v>1013902.7758784986</v>
      </c>
      <c r="BA15" s="53">
        <v>41012</v>
      </c>
      <c r="BB15">
        <v>30580.580000013113</v>
      </c>
      <c r="BC15">
        <v>16506.509999990463</v>
      </c>
      <c r="BD15">
        <v>10456.649999991059</v>
      </c>
      <c r="BF15">
        <v>10043.379999995232</v>
      </c>
      <c r="BG15">
        <v>63870.719999998808</v>
      </c>
      <c r="BH15">
        <v>7673.2299999892712</v>
      </c>
      <c r="BI15">
        <f t="shared" si="31"/>
        <v>23188.511666662991</v>
      </c>
      <c r="BJ15">
        <f t="shared" si="32"/>
        <v>23188.511666662991</v>
      </c>
      <c r="BL15" s="11">
        <v>40860</v>
      </c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  <c r="BY15" s="26"/>
      <c r="BZ15" s="26"/>
      <c r="CA15" s="26"/>
      <c r="CB15" s="26"/>
      <c r="CC15" s="26"/>
      <c r="CD15" s="26"/>
      <c r="CE15" s="26"/>
      <c r="CF15" s="26"/>
      <c r="CG15" s="26"/>
      <c r="CH15" s="26"/>
      <c r="CI15" s="26"/>
      <c r="CJ15" s="26"/>
      <c r="CK15" s="26"/>
      <c r="CL15" s="26"/>
      <c r="CM15" s="46">
        <f t="shared" si="33"/>
        <v>0</v>
      </c>
      <c r="CN15">
        <f t="shared" si="34"/>
        <v>0</v>
      </c>
      <c r="CO15">
        <f t="shared" si="5"/>
        <v>0</v>
      </c>
      <c r="CP15">
        <f t="shared" si="35"/>
        <v>0</v>
      </c>
      <c r="CQ15">
        <f t="shared" si="6"/>
        <v>0</v>
      </c>
      <c r="CR15"/>
      <c r="CS15" s="11">
        <v>40860</v>
      </c>
      <c r="CT15" s="26"/>
      <c r="CU15" s="26"/>
      <c r="CV15" s="26"/>
      <c r="CW15" s="26"/>
      <c r="CX15" s="26"/>
      <c r="CY15" s="26"/>
      <c r="CZ15" s="26"/>
      <c r="DA15" s="26"/>
      <c r="DB15"/>
      <c r="DC15" s="46"/>
      <c r="DD15" s="46"/>
      <c r="DE15" s="59"/>
      <c r="DF15" s="8">
        <v>13</v>
      </c>
      <c r="DG15">
        <v>0.21008421627017554</v>
      </c>
      <c r="DH15">
        <v>0.45985880109096788</v>
      </c>
      <c r="DI15">
        <v>0.68565127439391027</v>
      </c>
      <c r="DJ15">
        <v>0.34343554731058101</v>
      </c>
      <c r="DK15">
        <v>0.50171962317199537</v>
      </c>
      <c r="DL15">
        <v>0.57299672338960794</v>
      </c>
      <c r="DM15">
        <v>0.38586966974041331</v>
      </c>
      <c r="DN15">
        <f t="shared" si="36"/>
        <v>0.68565127439391027</v>
      </c>
      <c r="DO15">
        <f t="shared" si="37"/>
        <v>871492.28361376747</v>
      </c>
      <c r="DP15">
        <f t="shared" si="38"/>
        <v>0.65136871067421476</v>
      </c>
      <c r="DQ15">
        <f t="shared" si="7"/>
        <v>827917.66943307908</v>
      </c>
      <c r="DR15">
        <f t="shared" si="39"/>
        <v>0.61708614695451924</v>
      </c>
      <c r="DS15" s="59">
        <f t="shared" si="40"/>
        <v>784343.05525239068</v>
      </c>
      <c r="DT15">
        <f t="shared" si="41"/>
        <v>0.52931624802293842</v>
      </c>
      <c r="DU15" s="59">
        <f t="shared" si="40"/>
        <v>672783.73565505177</v>
      </c>
      <c r="DV15"/>
      <c r="DW15"/>
      <c r="DX15" s="53">
        <v>40923</v>
      </c>
      <c r="DY15">
        <v>0.95712657386236533</v>
      </c>
      <c r="DZ15">
        <v>0.97618718129162541</v>
      </c>
      <c r="EA15">
        <v>0.96658330033795381</v>
      </c>
      <c r="EB15">
        <v>0.97345857716788675</v>
      </c>
      <c r="EC15">
        <v>0.86015692460810178</v>
      </c>
      <c r="ED15">
        <v>0.97212369103756024</v>
      </c>
      <c r="EE15">
        <v>0.98689577424971953</v>
      </c>
      <c r="EF15">
        <f t="shared" si="42"/>
        <v>0.98689577424971953</v>
      </c>
      <c r="EG15">
        <f t="shared" si="43"/>
        <v>0.98689577424971953</v>
      </c>
      <c r="EH15">
        <f t="shared" si="44"/>
        <v>1254387.0099999979</v>
      </c>
      <c r="EI15">
        <f t="shared" si="45"/>
        <v>0.93755098553723359</v>
      </c>
      <c r="EJ15">
        <f t="shared" si="46"/>
        <v>1191667.659499998</v>
      </c>
      <c r="EK15">
        <f t="shared" si="47"/>
        <v>0.88820619682474777</v>
      </c>
      <c r="EL15">
        <f t="shared" si="46"/>
        <v>1128948.3089999983</v>
      </c>
      <c r="EM15">
        <f t="shared" si="48"/>
        <v>0.76187413036943386</v>
      </c>
      <c r="EN15">
        <f t="shared" si="46"/>
        <v>968374.81457149354</v>
      </c>
      <c r="EO15"/>
      <c r="EP15"/>
      <c r="EQ15" s="53">
        <v>41012</v>
      </c>
      <c r="ER15">
        <v>3.1743271270373533E-2</v>
      </c>
      <c r="ES15">
        <v>1.5851618560951138E-2</v>
      </c>
      <c r="ET15">
        <v>9.7667092920143209E-3</v>
      </c>
      <c r="EU15"/>
      <c r="EV15">
        <v>8.9709970590706126E-3</v>
      </c>
      <c r="EW15">
        <v>5.243804846305504E-2</v>
      </c>
      <c r="EX15">
        <v>6.0369552629818768E-3</v>
      </c>
      <c r="EY15">
        <f t="shared" si="49"/>
        <v>2.0801266651407756E-2</v>
      </c>
      <c r="EZ15">
        <f t="shared" si="50"/>
        <v>26439.305304462305</v>
      </c>
      <c r="FA15">
        <f t="shared" si="8"/>
        <v>2.0801266651407756E-2</v>
      </c>
      <c r="FB15"/>
      <c r="FC15"/>
      <c r="FD15"/>
      <c r="FE15" s="20">
        <v>13</v>
      </c>
      <c r="FF15" s="6">
        <f t="shared" si="9"/>
        <v>202389.26</v>
      </c>
      <c r="FG15" s="6">
        <f t="shared" si="10"/>
        <v>478857.33999999985</v>
      </c>
      <c r="FH15" s="6">
        <v>734087.11000000127</v>
      </c>
      <c r="FI15" s="6">
        <f t="shared" si="11"/>
        <v>374977.87000000034</v>
      </c>
      <c r="FJ15" s="6">
        <f t="shared" si="12"/>
        <v>561694.62499999907</v>
      </c>
      <c r="FK15" s="6">
        <f t="shared" si="13"/>
        <v>697922.86999999918</v>
      </c>
      <c r="FL15" s="6">
        <f t="shared" si="14"/>
        <v>490456.95999999996</v>
      </c>
      <c r="FM15" s="6"/>
      <c r="FN15" s="6"/>
      <c r="FO15" s="6"/>
      <c r="FP15" s="6"/>
      <c r="FQ15" s="18"/>
      <c r="FT15"/>
      <c r="FU15" s="17">
        <v>3</v>
      </c>
      <c r="FV15" s="7">
        <v>1</v>
      </c>
      <c r="FW15" s="6">
        <f t="shared" si="15"/>
        <v>8277825.6999999881</v>
      </c>
      <c r="FX15" s="6">
        <f t="shared" si="16"/>
        <v>8624191.2599999905</v>
      </c>
      <c r="FY15" s="6">
        <f t="shared" si="17"/>
        <v>8735753.5850000083</v>
      </c>
      <c r="FZ15" s="6">
        <f t="shared" si="18"/>
        <v>8146839.5649999976</v>
      </c>
      <c r="GA15" s="6">
        <f t="shared" si="19"/>
        <v>9142234.6699999869</v>
      </c>
      <c r="GB15" s="6">
        <f t="shared" si="20"/>
        <v>10693544.149999991</v>
      </c>
      <c r="GC15" s="6">
        <f t="shared" si="21"/>
        <v>11001389.165000007</v>
      </c>
      <c r="GD15" s="6"/>
      <c r="GE15" s="6"/>
      <c r="GF15" s="6"/>
      <c r="GG15" s="6"/>
      <c r="GH15" s="18"/>
      <c r="GK15"/>
      <c r="GL15" s="22">
        <v>41343</v>
      </c>
      <c r="GM15" s="12">
        <f t="shared" si="22"/>
        <v>8277825.6999999881</v>
      </c>
    </row>
    <row r="16" spans="1:195" x14ac:dyDescent="0.25">
      <c r="A16" s="11">
        <v>41227</v>
      </c>
      <c r="B16" s="12">
        <v>0</v>
      </c>
      <c r="F16" s="17">
        <f t="shared" si="23"/>
        <v>11</v>
      </c>
      <c r="G16" s="15">
        <f t="shared" si="24"/>
        <v>2</v>
      </c>
      <c r="H16" s="53">
        <v>40861</v>
      </c>
      <c r="I16" s="16"/>
      <c r="J16" s="16"/>
      <c r="K16" s="16"/>
      <c r="L16" s="16"/>
      <c r="M16" s="16"/>
      <c r="N16" s="16"/>
      <c r="O16" s="16"/>
      <c r="P16" s="16" t="str">
        <f t="shared" si="25"/>
        <v/>
      </c>
      <c r="Q16" s="16" t="str">
        <f t="shared" si="1"/>
        <v/>
      </c>
      <c r="R16" s="16" t="str">
        <f t="shared" si="1"/>
        <v/>
      </c>
      <c r="S16" s="16" t="str">
        <f t="shared" si="1"/>
        <v/>
      </c>
      <c r="T16" s="16" t="str">
        <f t="shared" si="1"/>
        <v/>
      </c>
      <c r="U16" s="16"/>
      <c r="Y16" s="8">
        <v>14</v>
      </c>
      <c r="Z16">
        <v>218291.59000000008</v>
      </c>
      <c r="AA16">
        <v>520019.63500000024</v>
      </c>
      <c r="AB16">
        <v>754546.27499999944</v>
      </c>
      <c r="AC16">
        <v>437645.55000000005</v>
      </c>
      <c r="AD16">
        <v>619512.93500000052</v>
      </c>
      <c r="AE16">
        <v>765534.76000000071</v>
      </c>
      <c r="AF16">
        <v>556474.19999999972</v>
      </c>
      <c r="AG16">
        <v>776711.95780323364</v>
      </c>
      <c r="AH16">
        <f t="shared" si="26"/>
        <v>765534.76000000071</v>
      </c>
      <c r="AI16">
        <f t="shared" si="27"/>
        <v>765534.76000000071</v>
      </c>
      <c r="AJ16">
        <f t="shared" si="28"/>
        <v>727258.0220000007</v>
      </c>
      <c r="AK16">
        <f t="shared" si="29"/>
        <v>688981.28400000068</v>
      </c>
      <c r="AL16">
        <f t="shared" si="30"/>
        <v>618770.61226541421</v>
      </c>
      <c r="AM16" s="53">
        <v>40924</v>
      </c>
      <c r="AN16">
        <v>921773.8200000003</v>
      </c>
      <c r="AO16">
        <v>958963.61499999464</v>
      </c>
      <c r="AP16">
        <v>1029911.4499999955</v>
      </c>
      <c r="AQ16">
        <v>1081530.8399999961</v>
      </c>
      <c r="AR16">
        <v>1030920.2900000028</v>
      </c>
      <c r="AS16">
        <v>1191860.0450000018</v>
      </c>
      <c r="AT16">
        <v>1236208.6850000024</v>
      </c>
      <c r="AU16">
        <f t="shared" si="2"/>
        <v>1236208.6850000024</v>
      </c>
      <c r="AV16">
        <f t="shared" si="52"/>
        <v>1236208.6850000024</v>
      </c>
      <c r="AW16">
        <f t="shared" si="53"/>
        <v>1174398.2507500022</v>
      </c>
      <c r="AX16">
        <f t="shared" si="3"/>
        <v>1112587.8165000023</v>
      </c>
      <c r="AY16">
        <f t="shared" si="4"/>
        <v>999209.50017380435</v>
      </c>
      <c r="BA16" s="53">
        <v>41013</v>
      </c>
      <c r="BB16">
        <v>9977.309999987483</v>
      </c>
      <c r="BC16">
        <v>6232.6000000089407</v>
      </c>
      <c r="BD16">
        <v>25506.080000013113</v>
      </c>
      <c r="BF16">
        <v>9707.1500000059605</v>
      </c>
      <c r="BG16">
        <v>27386.609999999404</v>
      </c>
      <c r="BH16">
        <v>855.04000000655651</v>
      </c>
      <c r="BI16">
        <f t="shared" si="31"/>
        <v>13277.465000003576</v>
      </c>
      <c r="BJ16">
        <f t="shared" si="32"/>
        <v>13277.465000003576</v>
      </c>
      <c r="BL16" s="11">
        <v>40861</v>
      </c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/>
      <c r="CE16" s="26"/>
      <c r="CF16" s="26"/>
      <c r="CG16" s="26"/>
      <c r="CH16" s="26"/>
      <c r="CI16" s="26"/>
      <c r="CJ16" s="26"/>
      <c r="CK16" s="26"/>
      <c r="CL16" s="26"/>
      <c r="CM16" s="46">
        <f t="shared" si="33"/>
        <v>0</v>
      </c>
      <c r="CN16">
        <f t="shared" si="34"/>
        <v>0</v>
      </c>
      <c r="CO16">
        <f t="shared" si="5"/>
        <v>0</v>
      </c>
      <c r="CP16">
        <f t="shared" si="35"/>
        <v>0</v>
      </c>
      <c r="CQ16">
        <f t="shared" si="6"/>
        <v>0</v>
      </c>
      <c r="CR16"/>
      <c r="CS16" s="11">
        <v>40861</v>
      </c>
      <c r="CT16" s="26"/>
      <c r="CU16" s="26"/>
      <c r="CV16" s="26"/>
      <c r="CW16" s="26"/>
      <c r="CX16" s="26"/>
      <c r="CY16" s="26"/>
      <c r="CZ16" s="26"/>
      <c r="DA16" s="26"/>
      <c r="DB16"/>
      <c r="DC16" s="46"/>
      <c r="DD16" s="46"/>
      <c r="DE16" s="59"/>
      <c r="DF16" s="8">
        <v>14</v>
      </c>
      <c r="DG16">
        <v>0.2265911620187776</v>
      </c>
      <c r="DH16">
        <v>0.49938799287249708</v>
      </c>
      <c r="DI16">
        <v>0.70476052228042341</v>
      </c>
      <c r="DJ16">
        <v>0.40083175839760921</v>
      </c>
      <c r="DK16">
        <v>0.55336437712641029</v>
      </c>
      <c r="DL16">
        <v>0.62850628339611636</v>
      </c>
      <c r="DM16">
        <v>0.4378090908793722</v>
      </c>
      <c r="DN16">
        <f t="shared" si="36"/>
        <v>0.70476052228042341</v>
      </c>
      <c r="DO16">
        <f t="shared" si="37"/>
        <v>895780.96023510094</v>
      </c>
      <c r="DP16">
        <f t="shared" si="38"/>
        <v>0.66952249616640225</v>
      </c>
      <c r="DQ16">
        <f t="shared" si="7"/>
        <v>850991.91222334595</v>
      </c>
      <c r="DR16">
        <f t="shared" si="39"/>
        <v>0.63428447005238109</v>
      </c>
      <c r="DS16" s="59">
        <f t="shared" si="40"/>
        <v>806202.86421159096</v>
      </c>
      <c r="DT16">
        <f t="shared" si="41"/>
        <v>0.54406840523692535</v>
      </c>
      <c r="DU16" s="59">
        <f t="shared" si="40"/>
        <v>691534.36248063645</v>
      </c>
      <c r="DV16"/>
      <c r="DW16"/>
      <c r="DX16" s="53">
        <v>40924</v>
      </c>
      <c r="DY16">
        <v>0.95682019170911492</v>
      </c>
      <c r="DZ16">
        <v>0.92091698601457828</v>
      </c>
      <c r="EA16">
        <v>0.96195681491448026</v>
      </c>
      <c r="EB16">
        <v>0.99055481852481253</v>
      </c>
      <c r="EC16">
        <v>0.92084366913635041</v>
      </c>
      <c r="ED16">
        <v>0.97852059286148996</v>
      </c>
      <c r="EE16">
        <v>0.97259387859677138</v>
      </c>
      <c r="EF16">
        <f t="shared" si="42"/>
        <v>0.99055481852481253</v>
      </c>
      <c r="EG16">
        <f t="shared" si="43"/>
        <v>0.99055481852481253</v>
      </c>
      <c r="EH16">
        <f t="shared" si="44"/>
        <v>1259037.8127772019</v>
      </c>
      <c r="EI16">
        <f t="shared" si="45"/>
        <v>0.94102707759857185</v>
      </c>
      <c r="EJ16">
        <f t="shared" si="46"/>
        <v>1196085.9221383417</v>
      </c>
      <c r="EK16">
        <f t="shared" si="47"/>
        <v>0.89149933667233128</v>
      </c>
      <c r="EL16">
        <f t="shared" si="46"/>
        <v>1133134.0314994818</v>
      </c>
      <c r="EM16">
        <f t="shared" si="48"/>
        <v>0.76469887767082856</v>
      </c>
      <c r="EN16">
        <f t="shared" si="46"/>
        <v>971965.18998281378</v>
      </c>
      <c r="EO16"/>
      <c r="EP16"/>
      <c r="EQ16" s="53">
        <v>41013</v>
      </c>
      <c r="ER16">
        <v>1.0356653074535455E-2</v>
      </c>
      <c r="ES16">
        <v>5.9853232356920309E-3</v>
      </c>
      <c r="ET16">
        <v>2.3823162154150871E-2</v>
      </c>
      <c r="EU16"/>
      <c r="EV16">
        <v>8.6706680521947896E-3</v>
      </c>
      <c r="EW16">
        <v>2.2484487139314904E-2</v>
      </c>
      <c r="EX16">
        <v>6.7270735115548764E-4</v>
      </c>
      <c r="EY16">
        <f t="shared" si="49"/>
        <v>1.1998833501173922E-2</v>
      </c>
      <c r="EZ16">
        <f t="shared" si="50"/>
        <v>15251.033869780134</v>
      </c>
      <c r="FA16">
        <f t="shared" si="8"/>
        <v>1.1998833501173922E-2</v>
      </c>
      <c r="FB16"/>
      <c r="FC16"/>
      <c r="FD16"/>
      <c r="FE16" s="20">
        <v>14</v>
      </c>
      <c r="FF16" s="6">
        <f t="shared" si="9"/>
        <v>218291.59000000008</v>
      </c>
      <c r="FG16" s="6">
        <f t="shared" si="10"/>
        <v>520019.63500000024</v>
      </c>
      <c r="FH16" s="6">
        <v>754546.27499999944</v>
      </c>
      <c r="FI16" s="6">
        <f t="shared" si="11"/>
        <v>437645.55000000005</v>
      </c>
      <c r="FJ16" s="6">
        <f t="shared" si="12"/>
        <v>619512.93500000052</v>
      </c>
      <c r="FK16" s="6">
        <f t="shared" si="13"/>
        <v>765534.76000000071</v>
      </c>
      <c r="FL16" s="6">
        <f t="shared" si="14"/>
        <v>556474.19999999972</v>
      </c>
      <c r="FM16" s="6"/>
      <c r="FN16" s="6"/>
      <c r="FO16" s="6"/>
      <c r="FP16" s="6"/>
      <c r="FQ16" s="18"/>
      <c r="FT16"/>
      <c r="FU16" s="17">
        <v>3</v>
      </c>
      <c r="FV16" s="7">
        <v>2</v>
      </c>
      <c r="FW16" s="6">
        <f t="shared" si="15"/>
        <v>7890496.900000006</v>
      </c>
      <c r="FX16" s="6">
        <f t="shared" si="16"/>
        <v>7566036.25</v>
      </c>
      <c r="FY16" s="6">
        <f t="shared" si="17"/>
        <v>7685756.2449999899</v>
      </c>
      <c r="FZ16" s="6">
        <f t="shared" si="18"/>
        <v>5079520.8400000036</v>
      </c>
      <c r="GA16" s="6">
        <f t="shared" si="19"/>
        <v>6989766.8000000119</v>
      </c>
      <c r="GB16" s="6">
        <f t="shared" si="20"/>
        <v>10957929.049999982</v>
      </c>
      <c r="GC16" s="6">
        <f t="shared" si="21"/>
        <v>9950423.2439999878</v>
      </c>
      <c r="GD16" s="6"/>
      <c r="GE16" s="6"/>
      <c r="GF16" s="6"/>
      <c r="GG16" s="6"/>
      <c r="GH16" s="18"/>
      <c r="GK16"/>
      <c r="GL16" s="22">
        <v>41353</v>
      </c>
      <c r="GM16" s="12">
        <f t="shared" si="22"/>
        <v>7890496.900000006</v>
      </c>
    </row>
    <row r="17" spans="1:195" x14ac:dyDescent="0.25">
      <c r="A17" s="11">
        <v>41228</v>
      </c>
      <c r="B17" s="12">
        <v>22092.33</v>
      </c>
      <c r="F17" s="17">
        <f t="shared" si="23"/>
        <v>11</v>
      </c>
      <c r="G17" s="15">
        <f t="shared" si="24"/>
        <v>2</v>
      </c>
      <c r="H17" s="53">
        <v>40862</v>
      </c>
      <c r="I17" s="16">
        <f>IF(MONTH($H17)&gt;10,VLOOKUP(DATE(I$2,MONTH($H17),DAY($H17)),daily!$A:$B,2,0),VLOOKUP(DATE(J$2,MONTH($H17),DAY($H17)),daily!$A:$B,2,0))</f>
        <v>22092.33</v>
      </c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Y17" s="8">
        <v>15</v>
      </c>
      <c r="Z17">
        <v>205463.84499999997</v>
      </c>
      <c r="AA17">
        <v>580400.53999999957</v>
      </c>
      <c r="AB17">
        <v>788126.29499999993</v>
      </c>
      <c r="AC17">
        <v>463349.52499999991</v>
      </c>
      <c r="AD17">
        <v>657874.26499999966</v>
      </c>
      <c r="AE17">
        <v>801300.21499999892</v>
      </c>
      <c r="AF17">
        <v>662576.3200000003</v>
      </c>
      <c r="AG17">
        <v>793929.83891791722</v>
      </c>
      <c r="AH17">
        <f t="shared" si="26"/>
        <v>801300.21499999892</v>
      </c>
      <c r="AI17">
        <f t="shared" si="27"/>
        <v>801300.21499999892</v>
      </c>
      <c r="AJ17">
        <f t="shared" si="28"/>
        <v>761235.2042499989</v>
      </c>
      <c r="AK17">
        <f t="shared" si="29"/>
        <v>721170.193499999</v>
      </c>
      <c r="AL17">
        <f t="shared" si="30"/>
        <v>647679.30935488397</v>
      </c>
      <c r="AM17" s="53">
        <v>40925</v>
      </c>
      <c r="AN17">
        <v>889273.95000000298</v>
      </c>
      <c r="AO17">
        <v>976712.97000000626</v>
      </c>
      <c r="AP17">
        <v>1053431.3999999985</v>
      </c>
      <c r="AQ17">
        <v>1060919.8599999994</v>
      </c>
      <c r="AR17">
        <v>1078868.7049999982</v>
      </c>
      <c r="AS17">
        <v>1218022.4450000003</v>
      </c>
      <c r="AT17">
        <v>1234488.4349999949</v>
      </c>
      <c r="AU17">
        <f t="shared" si="2"/>
        <v>1234488.4349999949</v>
      </c>
      <c r="AV17">
        <f t="shared" si="52"/>
        <v>1234488.4349999949</v>
      </c>
      <c r="AW17">
        <f t="shared" si="53"/>
        <v>1172764.0132499952</v>
      </c>
      <c r="AX17">
        <f t="shared" si="3"/>
        <v>1111039.5914999954</v>
      </c>
      <c r="AY17">
        <f t="shared" si="4"/>
        <v>997819.04711879976</v>
      </c>
      <c r="BA17" s="53">
        <v>41014</v>
      </c>
      <c r="BB17">
        <v>9279.1700000017881</v>
      </c>
      <c r="BC17">
        <v>4178.4899999946356</v>
      </c>
      <c r="BD17">
        <v>17300.659999981523</v>
      </c>
      <c r="BF17">
        <v>8258.4099999964237</v>
      </c>
      <c r="BG17">
        <v>27636.649999991059</v>
      </c>
      <c r="BH17">
        <v>908.81000000238419</v>
      </c>
      <c r="BI17">
        <f t="shared" si="31"/>
        <v>11260.364999994636</v>
      </c>
      <c r="BJ17">
        <f t="shared" si="32"/>
        <v>11260.364999994636</v>
      </c>
      <c r="BL17" s="11">
        <v>40862</v>
      </c>
      <c r="BM17" s="26">
        <f t="shared" ref="BM17:BM48" si="54">IFERROR(I17/MAX(I$3:I$229),0)</f>
        <v>2.2932293114921648E-2</v>
      </c>
      <c r="BN17" s="26">
        <f>BM17-BM16</f>
        <v>2.2932293114921648E-2</v>
      </c>
      <c r="BO17" s="26"/>
      <c r="BP17" s="26"/>
      <c r="BQ17" s="26"/>
      <c r="BR17" s="26"/>
      <c r="BS17" s="26"/>
      <c r="BT17" s="26"/>
      <c r="BU17" s="26"/>
      <c r="BV17" s="26"/>
      <c r="BW17" s="26"/>
      <c r="BX17" s="26"/>
      <c r="BY17" s="26"/>
      <c r="BZ17" s="26"/>
      <c r="CA17" s="26"/>
      <c r="CB17" s="26"/>
      <c r="CC17" s="26"/>
      <c r="CD17" s="26"/>
      <c r="CE17" s="26"/>
      <c r="CF17" s="26"/>
      <c r="CG17" s="26"/>
      <c r="CH17" s="26"/>
      <c r="CI17" s="26"/>
      <c r="CJ17" s="26"/>
      <c r="CK17" s="26"/>
      <c r="CL17" s="26"/>
      <c r="CM17" s="46">
        <f t="shared" si="33"/>
        <v>2.2932293114921648E-2</v>
      </c>
      <c r="CN17">
        <f t="shared" si="34"/>
        <v>29147.931669622587</v>
      </c>
      <c r="CO17">
        <f t="shared" si="5"/>
        <v>27690.535086141455</v>
      </c>
      <c r="CP17">
        <f t="shared" si="35"/>
        <v>26233.138502660328</v>
      </c>
      <c r="CQ17">
        <f t="shared" si="6"/>
        <v>21860.94875221694</v>
      </c>
      <c r="CR17"/>
      <c r="CS17" s="11">
        <v>40862</v>
      </c>
      <c r="CT17" s="26">
        <v>2.2932293114921648E-2</v>
      </c>
      <c r="CU17" s="26"/>
      <c r="CV17" s="26"/>
      <c r="CW17" s="26"/>
      <c r="CX17" s="26"/>
      <c r="CY17" s="26"/>
      <c r="CZ17" s="26"/>
      <c r="DA17" s="26"/>
      <c r="DB17" s="46">
        <f>MAX(CT17:DA17)</f>
        <v>2.2932293114921648E-2</v>
      </c>
      <c r="DC17" s="46"/>
      <c r="DD17" s="46"/>
      <c r="DE17" s="59"/>
      <c r="DF17" s="8">
        <v>15</v>
      </c>
      <c r="DG17">
        <v>0.2132756987632734</v>
      </c>
      <c r="DH17">
        <v>0.55737330136142471</v>
      </c>
      <c r="DI17">
        <v>0.73612489742545661</v>
      </c>
      <c r="DJ17">
        <v>0.42437357093759309</v>
      </c>
      <c r="DK17">
        <v>0.58762967213786987</v>
      </c>
      <c r="DL17">
        <v>0.65786982685692519</v>
      </c>
      <c r="DM17">
        <v>0.52128550846993493</v>
      </c>
      <c r="DN17">
        <f t="shared" si="36"/>
        <v>0.73612489742545661</v>
      </c>
      <c r="DO17">
        <f t="shared" si="37"/>
        <v>935646.43112396635</v>
      </c>
      <c r="DP17">
        <f t="shared" si="38"/>
        <v>0.6993186525541838</v>
      </c>
      <c r="DQ17">
        <f t="shared" si="7"/>
        <v>888864.10956776806</v>
      </c>
      <c r="DR17">
        <f t="shared" si="39"/>
        <v>0.66251240768291098</v>
      </c>
      <c r="DS17" s="59">
        <f t="shared" si="40"/>
        <v>842081.78801156976</v>
      </c>
      <c r="DT17">
        <f t="shared" si="41"/>
        <v>0.56828140387537773</v>
      </c>
      <c r="DU17" s="59">
        <f t="shared" si="40"/>
        <v>722310.12599863589</v>
      </c>
      <c r="DV17"/>
      <c r="DW17"/>
      <c r="DX17" s="53">
        <v>40925</v>
      </c>
      <c r="DY17">
        <v>0.92308465792717398</v>
      </c>
      <c r="DZ17">
        <v>0.93796214002734402</v>
      </c>
      <c r="EA17">
        <v>0.98392489400414451</v>
      </c>
      <c r="EB17">
        <v>0.97167758932484316</v>
      </c>
      <c r="EC17">
        <v>0.963672387152821</v>
      </c>
      <c r="ED17">
        <v>1</v>
      </c>
      <c r="EE17">
        <v>0.97124046259188113</v>
      </c>
      <c r="EF17">
        <f t="shared" si="42"/>
        <v>1</v>
      </c>
      <c r="EG17">
        <f t="shared" si="43"/>
        <v>1</v>
      </c>
      <c r="EH17">
        <f t="shared" si="44"/>
        <v>1271043.0450000018</v>
      </c>
      <c r="EI17">
        <f t="shared" si="45"/>
        <v>0.95000000000000007</v>
      </c>
      <c r="EJ17">
        <f t="shared" si="46"/>
        <v>1207490.8927500017</v>
      </c>
      <c r="EK17">
        <f t="shared" si="47"/>
        <v>0.9</v>
      </c>
      <c r="EL17">
        <f t="shared" si="46"/>
        <v>1143938.7405000017</v>
      </c>
      <c r="EM17">
        <f t="shared" si="48"/>
        <v>0.77199046773570712</v>
      </c>
      <c r="EN17">
        <f t="shared" si="46"/>
        <v>981233.11482176883</v>
      </c>
      <c r="EO17"/>
      <c r="EP17"/>
      <c r="EQ17" s="53">
        <v>41014</v>
      </c>
      <c r="ER17">
        <v>9.6319693895224497E-3</v>
      </c>
      <c r="ES17">
        <v>4.0127095091998218E-3</v>
      </c>
      <c r="ET17">
        <v>1.6159144351197037E-2</v>
      </c>
      <c r="EU17"/>
      <c r="EV17">
        <v>7.3766174159100254E-3</v>
      </c>
      <c r="EW17">
        <v>2.268977071271544E-2</v>
      </c>
      <c r="EX17">
        <v>7.150111898864786E-4</v>
      </c>
      <c r="EY17">
        <f t="shared" si="49"/>
        <v>1.0097537094738542E-2</v>
      </c>
      <c r="EZ17">
        <f t="shared" si="50"/>
        <v>12834.404295896948</v>
      </c>
      <c r="FA17">
        <f t="shared" si="8"/>
        <v>1.0097537094738542E-2</v>
      </c>
      <c r="FB17"/>
      <c r="FC17"/>
      <c r="FD17"/>
      <c r="FE17" s="20">
        <v>15</v>
      </c>
      <c r="FF17" s="6">
        <f t="shared" si="9"/>
        <v>205463.84499999997</v>
      </c>
      <c r="FG17" s="6">
        <f t="shared" si="10"/>
        <v>580400.53999999957</v>
      </c>
      <c r="FH17" s="6">
        <v>788126.29499999993</v>
      </c>
      <c r="FI17" s="6">
        <f t="shared" si="11"/>
        <v>463349.52499999991</v>
      </c>
      <c r="FJ17" s="6">
        <f t="shared" si="12"/>
        <v>657874.26499999966</v>
      </c>
      <c r="FK17" s="6">
        <f t="shared" si="13"/>
        <v>801300.21499999892</v>
      </c>
      <c r="FL17" s="6">
        <f t="shared" si="14"/>
        <v>662576.3200000003</v>
      </c>
      <c r="FM17" s="6"/>
      <c r="FN17" s="6"/>
      <c r="FO17" s="6"/>
      <c r="FP17" s="6"/>
      <c r="FQ17" s="18"/>
      <c r="FT17"/>
      <c r="FU17" s="17">
        <v>3</v>
      </c>
      <c r="FV17" s="7">
        <v>3</v>
      </c>
      <c r="FW17" s="6">
        <f t="shared" si="15"/>
        <v>6491066.0600000024</v>
      </c>
      <c r="FX17" s="6">
        <f t="shared" si="16"/>
        <v>5482298.0400000066</v>
      </c>
      <c r="FY17" s="6">
        <f t="shared" si="17"/>
        <v>5799159.3649999946</v>
      </c>
      <c r="FZ17" s="6">
        <f t="shared" si="18"/>
        <v>2015610.6699999869</v>
      </c>
      <c r="GA17" s="6">
        <f t="shared" si="19"/>
        <v>4390219</v>
      </c>
      <c r="GB17" s="6">
        <f t="shared" si="20"/>
        <v>11495372.590000018</v>
      </c>
      <c r="GC17" s="6">
        <f t="shared" si="21"/>
        <v>8206625.5560000092</v>
      </c>
      <c r="GD17" s="6"/>
      <c r="GE17" s="6"/>
      <c r="GF17" s="6"/>
      <c r="GG17" s="6"/>
      <c r="GH17" s="18"/>
      <c r="GK17"/>
      <c r="GL17" s="22">
        <v>41363</v>
      </c>
      <c r="GM17" s="12">
        <f t="shared" si="22"/>
        <v>6491066.0600000024</v>
      </c>
    </row>
    <row r="18" spans="1:195" x14ac:dyDescent="0.25">
      <c r="A18" s="11">
        <v>41229</v>
      </c>
      <c r="B18" s="12">
        <v>22612.839999999997</v>
      </c>
      <c r="F18" s="17">
        <f t="shared" si="23"/>
        <v>11</v>
      </c>
      <c r="G18" s="15">
        <f t="shared" si="24"/>
        <v>2</v>
      </c>
      <c r="H18" s="53">
        <v>40863</v>
      </c>
      <c r="I18" s="16">
        <f>IF(MONTH($H18)&gt;10,VLOOKUP(DATE(I$2,MONTH($H18),DAY($H18)),daily!$A:$B,2,0),VLOOKUP(DATE(J$2,MONTH($H18),DAY($H18)),daily!$A:$B,2,0))</f>
        <v>22612.839999999997</v>
      </c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Y18" s="8">
        <v>16</v>
      </c>
      <c r="Z18">
        <v>276375.65999999992</v>
      </c>
      <c r="AA18">
        <v>638962.21</v>
      </c>
      <c r="AB18">
        <v>799046.20500000101</v>
      </c>
      <c r="AC18">
        <v>551328.08499999903</v>
      </c>
      <c r="AD18">
        <v>692472.38600000087</v>
      </c>
      <c r="AE18">
        <v>868715.5549999997</v>
      </c>
      <c r="AF18">
        <v>701379.44999999972</v>
      </c>
      <c r="AG18">
        <v>800309.81971648044</v>
      </c>
      <c r="AH18">
        <f t="shared" si="26"/>
        <v>868715.5549999997</v>
      </c>
      <c r="AI18">
        <f t="shared" si="27"/>
        <v>868715.5549999997</v>
      </c>
      <c r="AJ18">
        <f t="shared" si="28"/>
        <v>825279.77724999969</v>
      </c>
      <c r="AK18">
        <f t="shared" si="29"/>
        <v>781843.9994999998</v>
      </c>
      <c r="AL18">
        <f t="shared" si="30"/>
        <v>702170.14816131722</v>
      </c>
      <c r="AM18" s="53">
        <v>40926</v>
      </c>
      <c r="AN18">
        <v>911616.46000000089</v>
      </c>
      <c r="AO18">
        <v>1041236.0849999934</v>
      </c>
      <c r="AP18">
        <v>1044075.3299999982</v>
      </c>
      <c r="AQ18">
        <v>1049081.1250000075</v>
      </c>
      <c r="AR18">
        <v>1095133.2550000027</v>
      </c>
      <c r="AS18">
        <v>1194290.6300000027</v>
      </c>
      <c r="AT18">
        <v>1151138.6650000066</v>
      </c>
      <c r="AU18">
        <f t="shared" si="2"/>
        <v>1194290.6300000027</v>
      </c>
      <c r="AV18">
        <f t="shared" si="52"/>
        <v>1194290.6300000027</v>
      </c>
      <c r="AW18">
        <f t="shared" si="53"/>
        <v>1134576.0985000024</v>
      </c>
      <c r="AX18">
        <f t="shared" si="3"/>
        <v>1074861.5670000024</v>
      </c>
      <c r="AY18">
        <f t="shared" si="4"/>
        <v>965327.74599019927</v>
      </c>
      <c r="BA18" s="53">
        <v>41015</v>
      </c>
      <c r="BB18">
        <v>16396.170000001788</v>
      </c>
      <c r="BC18">
        <v>18056.379999995232</v>
      </c>
      <c r="BD18">
        <v>27611.080000013113</v>
      </c>
      <c r="BF18">
        <v>8850.9499999880791</v>
      </c>
      <c r="BG18">
        <v>33999.510000020266</v>
      </c>
      <c r="BH18">
        <v>4933.8700000047684</v>
      </c>
      <c r="BI18">
        <f t="shared" si="31"/>
        <v>18307.993333337206</v>
      </c>
      <c r="BJ18">
        <f t="shared" si="32"/>
        <v>18307.993333337206</v>
      </c>
      <c r="BL18" s="11">
        <v>40863</v>
      </c>
      <c r="BM18" s="26">
        <f t="shared" si="54"/>
        <v>2.3472593205009374E-2</v>
      </c>
      <c r="BN18" s="26">
        <f t="shared" ref="BN18:BN81" si="55">BM18-BM17</f>
        <v>5.4030009008772598E-4</v>
      </c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6"/>
      <c r="CD18" s="26"/>
      <c r="CE18" s="26"/>
      <c r="CF18" s="26"/>
      <c r="CG18" s="26"/>
      <c r="CH18" s="26"/>
      <c r="CI18" s="26"/>
      <c r="CJ18" s="26"/>
      <c r="CK18" s="26"/>
      <c r="CL18" s="26"/>
      <c r="CM18" s="46">
        <f t="shared" si="33"/>
        <v>2.3472593205009374E-2</v>
      </c>
      <c r="CN18">
        <f t="shared" si="34"/>
        <v>29834.676341341466</v>
      </c>
      <c r="CO18">
        <f t="shared" si="5"/>
        <v>28342.942524274393</v>
      </c>
      <c r="CP18">
        <f t="shared" si="35"/>
        <v>26851.208707207319</v>
      </c>
      <c r="CQ18">
        <f t="shared" si="6"/>
        <v>22376.007256006102</v>
      </c>
      <c r="CR18"/>
      <c r="CS18" s="11">
        <v>40863</v>
      </c>
      <c r="CT18" s="26">
        <v>2.3472593205009374E-2</v>
      </c>
      <c r="CU18" s="26"/>
      <c r="CV18" s="26"/>
      <c r="CW18" s="26"/>
      <c r="CX18" s="26"/>
      <c r="CY18" s="26"/>
      <c r="CZ18" s="26"/>
      <c r="DA18" s="26"/>
      <c r="DB18" s="46">
        <f t="shared" ref="DB18:DB81" si="56">MAX(CT18:DA18)</f>
        <v>2.3472593205009374E-2</v>
      </c>
      <c r="DC18" s="46"/>
      <c r="DD18" s="46"/>
      <c r="DE18" s="59"/>
      <c r="DF18" s="8">
        <v>16</v>
      </c>
      <c r="DG18">
        <v>0.28688362182485611</v>
      </c>
      <c r="DH18">
        <v>0.61361155252007904</v>
      </c>
      <c r="DI18">
        <v>0.74632430033796315</v>
      </c>
      <c r="DJ18">
        <v>0.50495156586085743</v>
      </c>
      <c r="DK18">
        <v>0.61853357518052365</v>
      </c>
      <c r="DL18">
        <v>0.71321801873692026</v>
      </c>
      <c r="DM18">
        <v>0.55181408116669939</v>
      </c>
      <c r="DN18">
        <f t="shared" si="36"/>
        <v>0.74632430033796315</v>
      </c>
      <c r="DO18">
        <f t="shared" si="37"/>
        <v>948610.31125906052</v>
      </c>
      <c r="DP18">
        <f t="shared" si="38"/>
        <v>0.70900808532106496</v>
      </c>
      <c r="DQ18">
        <f t="shared" si="7"/>
        <v>901179.79569610744</v>
      </c>
      <c r="DR18">
        <f t="shared" si="39"/>
        <v>0.67169187030416688</v>
      </c>
      <c r="DS18" s="59">
        <f t="shared" si="40"/>
        <v>853749.28013315459</v>
      </c>
      <c r="DT18">
        <f t="shared" si="41"/>
        <v>0.57615524570042853</v>
      </c>
      <c r="DU18" s="59">
        <f t="shared" si="40"/>
        <v>732318.11788779683</v>
      </c>
      <c r="DV18"/>
      <c r="DW18"/>
      <c r="DX18" s="53">
        <v>40926</v>
      </c>
      <c r="DY18">
        <v>0.94627664302983272</v>
      </c>
      <c r="DZ18">
        <v>0.99992531742491464</v>
      </c>
      <c r="EA18">
        <v>0.97518614729216535</v>
      </c>
      <c r="EB18">
        <v>0.96083470295881002</v>
      </c>
      <c r="EC18">
        <v>0.97820028814005999</v>
      </c>
      <c r="ED18">
        <v>0.98051611027578589</v>
      </c>
      <c r="EE18">
        <v>0.90566457959730617</v>
      </c>
      <c r="EF18">
        <f t="shared" si="42"/>
        <v>0.99992531742491464</v>
      </c>
      <c r="EG18">
        <f t="shared" si="43"/>
        <v>0.99992531742491475</v>
      </c>
      <c r="EH18">
        <f t="shared" si="44"/>
        <v>1270948.1202323569</v>
      </c>
      <c r="EI18">
        <f t="shared" si="45"/>
        <v>0.94992905155366891</v>
      </c>
      <c r="EJ18">
        <f t="shared" si="46"/>
        <v>1207400.714220739</v>
      </c>
      <c r="EK18">
        <f t="shared" si="47"/>
        <v>0.89993278568242319</v>
      </c>
      <c r="EL18">
        <f t="shared" si="46"/>
        <v>1143853.3082091212</v>
      </c>
      <c r="EM18">
        <f t="shared" si="48"/>
        <v>0.77193281349963527</v>
      </c>
      <c r="EN18">
        <f t="shared" si="46"/>
        <v>981159.83380599495</v>
      </c>
      <c r="EO18"/>
      <c r="EP18"/>
      <c r="EQ18" s="53">
        <v>41015</v>
      </c>
      <c r="ER18">
        <v>1.7019561829925853E-2</v>
      </c>
      <c r="ES18">
        <v>1.733999787669693E-2</v>
      </c>
      <c r="ET18">
        <v>2.5789272051652243E-2</v>
      </c>
      <c r="EU18"/>
      <c r="EV18">
        <v>7.9058888959605035E-3</v>
      </c>
      <c r="EW18">
        <v>2.7913697436027344E-2</v>
      </c>
      <c r="EX18">
        <v>3.8817489458075447E-3</v>
      </c>
      <c r="EY18">
        <f t="shared" si="49"/>
        <v>1.6641694506011735E-2</v>
      </c>
      <c r="EZ18">
        <f t="shared" si="50"/>
        <v>21152.310058880954</v>
      </c>
      <c r="FA18">
        <f t="shared" si="8"/>
        <v>1.6641694506011735E-2</v>
      </c>
      <c r="FB18"/>
      <c r="FC18"/>
      <c r="FD18"/>
      <c r="FE18" s="20">
        <v>16</v>
      </c>
      <c r="FF18" s="6">
        <f t="shared" si="9"/>
        <v>276375.65999999992</v>
      </c>
      <c r="FG18" s="6">
        <f t="shared" si="10"/>
        <v>638962.21</v>
      </c>
      <c r="FH18" s="6">
        <v>799046.20500000101</v>
      </c>
      <c r="FI18" s="6">
        <f t="shared" si="11"/>
        <v>551328.08499999903</v>
      </c>
      <c r="FJ18" s="6">
        <f t="shared" si="12"/>
        <v>692472.38600000087</v>
      </c>
      <c r="FK18" s="6">
        <f t="shared" si="13"/>
        <v>868715.5549999997</v>
      </c>
      <c r="FL18" s="6">
        <f t="shared" si="14"/>
        <v>701379.44999999972</v>
      </c>
      <c r="FM18" s="6"/>
      <c r="FN18" s="6"/>
      <c r="FO18" s="6"/>
      <c r="FP18" s="6"/>
      <c r="FQ18" s="18"/>
      <c r="FT18"/>
      <c r="FU18" s="17">
        <v>4</v>
      </c>
      <c r="FV18" s="7">
        <v>1</v>
      </c>
      <c r="FW18" s="6">
        <f t="shared" si="15"/>
        <v>2632241.5900000036</v>
      </c>
      <c r="FX18" s="6">
        <f t="shared" si="16"/>
        <v>2494049.2599999905</v>
      </c>
      <c r="FY18" s="6">
        <f t="shared" si="17"/>
        <v>2986647.6399999857</v>
      </c>
      <c r="FZ18" s="6">
        <f t="shared" si="18"/>
        <v>140170.6099999994</v>
      </c>
      <c r="GA18" s="6">
        <f t="shared" si="19"/>
        <v>1635292.4799999595</v>
      </c>
      <c r="GB18" s="6">
        <f t="shared" si="20"/>
        <v>8078567.9200000167</v>
      </c>
      <c r="GC18" s="6">
        <f t="shared" si="21"/>
        <v>4056223.2549999952</v>
      </c>
      <c r="GD18" s="6"/>
      <c r="GE18" s="6"/>
      <c r="GF18" s="6"/>
      <c r="GG18" s="6"/>
      <c r="GH18" s="18"/>
      <c r="GK18"/>
      <c r="GL18" s="22">
        <v>41374</v>
      </c>
      <c r="GM18" s="12">
        <f t="shared" si="22"/>
        <v>2632241.5900000036</v>
      </c>
    </row>
    <row r="19" spans="1:195" x14ac:dyDescent="0.25">
      <c r="A19" s="11">
        <v>41230</v>
      </c>
      <c r="B19" s="12">
        <v>23735.39</v>
      </c>
      <c r="F19" s="17">
        <f t="shared" si="23"/>
        <v>11</v>
      </c>
      <c r="G19" s="15">
        <f t="shared" si="24"/>
        <v>2</v>
      </c>
      <c r="H19" s="53">
        <v>40864</v>
      </c>
      <c r="I19" s="16">
        <f>IF(MONTH($H19)&gt;10,VLOOKUP(DATE(I$2,MONTH($H19),DAY($H19)),daily!$A:$B,2,0),VLOOKUP(DATE(J$2,MONTH($H19),DAY($H19)),daily!$A:$B,2,0))</f>
        <v>23735.39</v>
      </c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Y19" s="8">
        <v>17</v>
      </c>
      <c r="Z19">
        <v>286282.49000000022</v>
      </c>
      <c r="AA19">
        <v>686004.71</v>
      </c>
      <c r="AB19">
        <v>845176.65000000037</v>
      </c>
      <c r="AC19">
        <v>566801.92500000121</v>
      </c>
      <c r="AD19">
        <v>738506.13999999966</v>
      </c>
      <c r="AE19">
        <v>921227.32500000019</v>
      </c>
      <c r="AF19">
        <v>782425.11000000034</v>
      </c>
      <c r="AG19">
        <v>796819.84427187464</v>
      </c>
      <c r="AH19">
        <f t="shared" si="26"/>
        <v>921227.32500000019</v>
      </c>
      <c r="AI19">
        <f t="shared" si="27"/>
        <v>921227.32500000019</v>
      </c>
      <c r="AJ19">
        <f t="shared" si="28"/>
        <v>875165.95875000011</v>
      </c>
      <c r="AK19">
        <f t="shared" si="29"/>
        <v>829104.59250000014</v>
      </c>
      <c r="AL19">
        <f t="shared" si="30"/>
        <v>744614.6481002107</v>
      </c>
      <c r="AM19" s="53">
        <v>40927</v>
      </c>
      <c r="AN19">
        <v>939353.85000000149</v>
      </c>
      <c r="AO19">
        <v>1041313.8530000076</v>
      </c>
      <c r="AP19">
        <v>1016941.5100000054</v>
      </c>
      <c r="AQ19">
        <v>1067815.4050000012</v>
      </c>
      <c r="AR19">
        <v>1077000.1949999966</v>
      </c>
      <c r="AS19">
        <v>1188400.700000003</v>
      </c>
      <c r="AT19">
        <v>1203057.7049999982</v>
      </c>
      <c r="AU19">
        <f t="shared" si="2"/>
        <v>1203057.7049999982</v>
      </c>
      <c r="AV19">
        <f t="shared" si="52"/>
        <v>1203057.7049999982</v>
      </c>
      <c r="AW19">
        <f t="shared" si="53"/>
        <v>1142904.8197499982</v>
      </c>
      <c r="AX19">
        <f t="shared" si="3"/>
        <v>1082751.9344999983</v>
      </c>
      <c r="AY19">
        <f t="shared" si="4"/>
        <v>972414.0452008635</v>
      </c>
      <c r="BA19" s="53">
        <v>41016</v>
      </c>
      <c r="BB19">
        <v>27929.680000007153</v>
      </c>
      <c r="BC19">
        <v>32108.95000000298</v>
      </c>
      <c r="BD19">
        <v>77979.999999985099</v>
      </c>
      <c r="BF19">
        <v>10478.730000004172</v>
      </c>
      <c r="BG19">
        <v>104944.34999997914</v>
      </c>
      <c r="BH19">
        <v>37488.229999989271</v>
      </c>
      <c r="BI19">
        <f t="shared" si="31"/>
        <v>48488.323333327971</v>
      </c>
      <c r="BJ19">
        <f t="shared" si="32"/>
        <v>48488.323333327971</v>
      </c>
      <c r="BL19" s="11">
        <v>40864</v>
      </c>
      <c r="BM19" s="26">
        <f t="shared" si="54"/>
        <v>2.4637823202757703E-2</v>
      </c>
      <c r="BN19" s="26">
        <f t="shared" si="55"/>
        <v>1.1652299977483287E-3</v>
      </c>
      <c r="BO19" s="26"/>
      <c r="BP19" s="26"/>
      <c r="BQ19" s="26"/>
      <c r="BR19" s="26"/>
      <c r="BS19" s="26"/>
      <c r="BT19" s="26"/>
      <c r="BU19" s="26"/>
      <c r="BV19" s="26"/>
      <c r="BW19" s="26"/>
      <c r="BX19" s="26"/>
      <c r="BY19" s="26"/>
      <c r="BZ19" s="26"/>
      <c r="CA19" s="26"/>
      <c r="CB19" s="26"/>
      <c r="CC19" s="26"/>
      <c r="CD19" s="26"/>
      <c r="CE19" s="26"/>
      <c r="CF19" s="26"/>
      <c r="CG19" s="26"/>
      <c r="CH19" s="26"/>
      <c r="CI19" s="26"/>
      <c r="CJ19" s="26"/>
      <c r="CK19" s="26"/>
      <c r="CL19" s="26"/>
      <c r="CM19" s="46">
        <f t="shared" si="33"/>
        <v>2.4637823202757703E-2</v>
      </c>
      <c r="CN19">
        <f t="shared" si="34"/>
        <v>31315.733825804848</v>
      </c>
      <c r="CO19">
        <f t="shared" si="5"/>
        <v>29749.947134514605</v>
      </c>
      <c r="CP19">
        <f t="shared" si="35"/>
        <v>28184.160443224362</v>
      </c>
      <c r="CQ19">
        <f t="shared" si="6"/>
        <v>23486.800369353638</v>
      </c>
      <c r="CR19"/>
      <c r="CS19" s="11">
        <v>40864</v>
      </c>
      <c r="CT19" s="26">
        <v>2.4637823202757703E-2</v>
      </c>
      <c r="CU19" s="26"/>
      <c r="CV19" s="26"/>
      <c r="CW19" s="26"/>
      <c r="CX19" s="26"/>
      <c r="CY19" s="26"/>
      <c r="CZ19" s="26"/>
      <c r="DA19" s="26"/>
      <c r="DB19" s="46">
        <f t="shared" si="56"/>
        <v>2.4637823202757703E-2</v>
      </c>
      <c r="DC19" s="46"/>
      <c r="DD19" s="46"/>
      <c r="DE19" s="59"/>
      <c r="DF19" s="8">
        <v>17</v>
      </c>
      <c r="DG19">
        <v>0.29716711520919842</v>
      </c>
      <c r="DH19">
        <v>0.658787653716151</v>
      </c>
      <c r="DI19">
        <v>0.78941101030976435</v>
      </c>
      <c r="DJ19">
        <v>0.51912378010218607</v>
      </c>
      <c r="DK19">
        <v>0.65965207032380857</v>
      </c>
      <c r="DL19">
        <v>0.75633033593235632</v>
      </c>
      <c r="DM19">
        <v>0.61557719313904058</v>
      </c>
      <c r="DN19">
        <f t="shared" si="36"/>
        <v>0.78941101030976435</v>
      </c>
      <c r="DO19">
        <f t="shared" si="37"/>
        <v>1003375.3743006507</v>
      </c>
      <c r="DP19">
        <f t="shared" si="38"/>
        <v>0.74994045979427615</v>
      </c>
      <c r="DQ19">
        <f t="shared" si="7"/>
        <v>953206.60558561818</v>
      </c>
      <c r="DR19">
        <f t="shared" si="39"/>
        <v>0.71046990927878795</v>
      </c>
      <c r="DS19" s="59">
        <f t="shared" si="40"/>
        <v>903037.83687058568</v>
      </c>
      <c r="DT19">
        <f t="shared" si="41"/>
        <v>0.60941777508475214</v>
      </c>
      <c r="DU19" s="59">
        <f t="shared" si="40"/>
        <v>774596.22452084965</v>
      </c>
      <c r="DV19"/>
      <c r="DW19"/>
      <c r="DX19" s="53">
        <v>40927</v>
      </c>
      <c r="DY19">
        <v>0.97506862457831178</v>
      </c>
      <c r="DZ19">
        <v>1</v>
      </c>
      <c r="EA19">
        <v>0.9498426451263664</v>
      </c>
      <c r="EB19">
        <v>0.97799309608016272</v>
      </c>
      <c r="EC19">
        <v>0.96200338750182035</v>
      </c>
      <c r="ED19">
        <v>0.97568046046967771</v>
      </c>
      <c r="EE19">
        <v>0.94651216552622464</v>
      </c>
      <c r="EF19">
        <f t="shared" si="42"/>
        <v>1</v>
      </c>
      <c r="EG19">
        <f t="shared" si="43"/>
        <v>1</v>
      </c>
      <c r="EH19">
        <f t="shared" si="44"/>
        <v>1271043.0450000018</v>
      </c>
      <c r="EI19">
        <f t="shared" si="45"/>
        <v>0.95000000000000007</v>
      </c>
      <c r="EJ19">
        <f t="shared" si="46"/>
        <v>1207490.8927500017</v>
      </c>
      <c r="EK19">
        <f t="shared" si="47"/>
        <v>0.9</v>
      </c>
      <c r="EL19">
        <f t="shared" si="46"/>
        <v>1143938.7405000017</v>
      </c>
      <c r="EM19">
        <f t="shared" si="48"/>
        <v>0.77199046773570712</v>
      </c>
      <c r="EN19">
        <f t="shared" si="46"/>
        <v>981233.11482176883</v>
      </c>
      <c r="EO19"/>
      <c r="EP19"/>
      <c r="EQ19" s="53">
        <v>41016</v>
      </c>
      <c r="ER19">
        <v>2.8991582525072224E-2</v>
      </c>
      <c r="ES19">
        <v>3.0835035861184062E-2</v>
      </c>
      <c r="ET19">
        <v>7.2834798008136678E-2</v>
      </c>
      <c r="EU19"/>
      <c r="EV19">
        <v>9.3598625176859844E-3</v>
      </c>
      <c r="EW19">
        <v>8.6159619168577076E-2</v>
      </c>
      <c r="EX19">
        <v>2.9494067999867951E-2</v>
      </c>
      <c r="EY19">
        <f t="shared" si="49"/>
        <v>4.2945827680087333E-2</v>
      </c>
      <c r="EZ19">
        <f t="shared" si="50"/>
        <v>54585.995584543569</v>
      </c>
      <c r="FA19">
        <f t="shared" si="8"/>
        <v>4.2945827680087333E-2</v>
      </c>
      <c r="FB19"/>
      <c r="FC19"/>
      <c r="FD19"/>
      <c r="FE19" s="20">
        <v>17</v>
      </c>
      <c r="FF19" s="6">
        <f t="shared" si="9"/>
        <v>286282.49000000022</v>
      </c>
      <c r="FG19" s="6">
        <f t="shared" si="10"/>
        <v>686004.71</v>
      </c>
      <c r="FH19" s="6">
        <v>845176.65000000037</v>
      </c>
      <c r="FI19" s="6">
        <f t="shared" si="11"/>
        <v>566801.92500000121</v>
      </c>
      <c r="FJ19" s="6">
        <f t="shared" si="12"/>
        <v>738506.13999999966</v>
      </c>
      <c r="FK19" s="6">
        <f t="shared" si="13"/>
        <v>921227.32500000019</v>
      </c>
      <c r="FL19" s="6">
        <f t="shared" si="14"/>
        <v>782425.11000000034</v>
      </c>
      <c r="FM19" s="6"/>
      <c r="FN19" s="6"/>
      <c r="FO19" s="6"/>
      <c r="FP19" s="6"/>
      <c r="FQ19" s="18"/>
      <c r="FT19"/>
      <c r="FU19" s="17">
        <v>4</v>
      </c>
      <c r="FV19" s="7">
        <v>2</v>
      </c>
      <c r="FW19" s="6">
        <f t="shared" si="15"/>
        <v>374850.25999999046</v>
      </c>
      <c r="FX19" s="6">
        <f t="shared" si="16"/>
        <v>437077.45000000298</v>
      </c>
      <c r="FY19" s="6">
        <f t="shared" si="17"/>
        <v>701854.66000002623</v>
      </c>
      <c r="FZ19" s="6">
        <f t="shared" si="18"/>
        <v>0</v>
      </c>
      <c r="GA19" s="6">
        <f t="shared" si="19"/>
        <v>144639.51000002027</v>
      </c>
      <c r="GB19" s="6">
        <f t="shared" si="20"/>
        <v>1848630.3299999684</v>
      </c>
      <c r="GC19" s="6">
        <f t="shared" si="21"/>
        <v>495256.46000000834</v>
      </c>
      <c r="GD19" s="6"/>
      <c r="GE19" s="6"/>
      <c r="GF19" s="6"/>
      <c r="GG19" s="6"/>
      <c r="GH19" s="18"/>
      <c r="GK19"/>
      <c r="GL19" s="22">
        <v>41384</v>
      </c>
      <c r="GM19" s="12">
        <f t="shared" si="22"/>
        <v>374850.25999999046</v>
      </c>
    </row>
    <row r="20" spans="1:195" x14ac:dyDescent="0.25">
      <c r="A20" s="11">
        <v>41231</v>
      </c>
      <c r="B20" s="12">
        <v>36072.369999999995</v>
      </c>
      <c r="F20" s="17">
        <f t="shared" si="23"/>
        <v>11</v>
      </c>
      <c r="G20" s="15">
        <f t="shared" si="24"/>
        <v>2</v>
      </c>
      <c r="H20" s="53">
        <v>40865</v>
      </c>
      <c r="I20" s="16">
        <f>IF(MONTH($H20)&gt;10,VLOOKUP(DATE(I$2,MONTH($H20),DAY($H20)),daily!$A:$B,2,0),VLOOKUP(DATE(J$2,MONTH($H20),DAY($H20)),daily!$A:$B,2,0))</f>
        <v>36072.369999999995</v>
      </c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Y20" s="8">
        <v>18</v>
      </c>
      <c r="Z20">
        <v>308868.87999999989</v>
      </c>
      <c r="AA20">
        <v>724307.91500000004</v>
      </c>
      <c r="AB20">
        <v>855696.50999999791</v>
      </c>
      <c r="AC20">
        <v>608758.02499999898</v>
      </c>
      <c r="AD20">
        <v>803051.95000000019</v>
      </c>
      <c r="AE20">
        <v>973530.96500000078</v>
      </c>
      <c r="AF20">
        <v>816493.80999999959</v>
      </c>
      <c r="AG20">
        <v>792560.24684109306</v>
      </c>
      <c r="AH20">
        <f t="shared" si="26"/>
        <v>973530.96500000078</v>
      </c>
      <c r="AI20">
        <f t="shared" si="27"/>
        <v>973530.96500000078</v>
      </c>
      <c r="AJ20">
        <f t="shared" si="28"/>
        <v>924854.41675000067</v>
      </c>
      <c r="AK20">
        <f t="shared" si="29"/>
        <v>876177.86850000068</v>
      </c>
      <c r="AL20">
        <f t="shared" si="30"/>
        <v>786890.91958722996</v>
      </c>
      <c r="AM20" s="53">
        <v>40928</v>
      </c>
      <c r="AN20">
        <v>933518.6099999994</v>
      </c>
      <c r="AO20">
        <v>1025032.8049999997</v>
      </c>
      <c r="AP20">
        <v>1030797.075000003</v>
      </c>
      <c r="AQ20">
        <v>1048967.0449999943</v>
      </c>
      <c r="AR20">
        <v>1064360.1900000051</v>
      </c>
      <c r="AS20">
        <v>1169898.5049999878</v>
      </c>
      <c r="AT20">
        <v>1213363.8200000003</v>
      </c>
      <c r="AU20">
        <f t="shared" si="2"/>
        <v>1213363.8200000003</v>
      </c>
      <c r="AV20">
        <f t="shared" si="52"/>
        <v>1213363.8200000003</v>
      </c>
      <c r="AW20">
        <f t="shared" si="53"/>
        <v>1152695.6290000002</v>
      </c>
      <c r="AX20">
        <f t="shared" si="3"/>
        <v>1092027.4380000003</v>
      </c>
      <c r="AY20">
        <f t="shared" si="4"/>
        <v>980744.32805912208</v>
      </c>
      <c r="BA20" s="53">
        <v>41017</v>
      </c>
      <c r="BB20">
        <v>33759.949999988079</v>
      </c>
      <c r="BC20">
        <v>52174.560000002384</v>
      </c>
      <c r="BD20">
        <v>127755.26000002027</v>
      </c>
      <c r="BF20">
        <v>14840.859999999404</v>
      </c>
      <c r="BG20">
        <v>209578.97000001371</v>
      </c>
      <c r="BH20">
        <v>93686.600000008941</v>
      </c>
      <c r="BI20">
        <f t="shared" si="31"/>
        <v>88632.700000005469</v>
      </c>
      <c r="BJ20">
        <f t="shared" si="32"/>
        <v>88632.700000005469</v>
      </c>
      <c r="BL20" s="11">
        <v>40865</v>
      </c>
      <c r="BM20" s="26">
        <f t="shared" si="54"/>
        <v>3.7443862290211398E-2</v>
      </c>
      <c r="BN20" s="26">
        <f t="shared" si="55"/>
        <v>1.2806039087453695E-2</v>
      </c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26"/>
      <c r="CI20" s="26"/>
      <c r="CJ20" s="26"/>
      <c r="CK20" s="26"/>
      <c r="CL20" s="26"/>
      <c r="CM20" s="46">
        <f t="shared" si="33"/>
        <v>3.7443862290211398E-2</v>
      </c>
      <c r="CN20">
        <f t="shared" si="34"/>
        <v>47592.760741911035</v>
      </c>
      <c r="CO20">
        <f t="shared" si="5"/>
        <v>45213.122704815483</v>
      </c>
      <c r="CP20">
        <f t="shared" si="35"/>
        <v>42833.484667719931</v>
      </c>
      <c r="CQ20">
        <f t="shared" si="6"/>
        <v>35694.570556433275</v>
      </c>
      <c r="CR20"/>
      <c r="CS20" s="11">
        <v>40865</v>
      </c>
      <c r="CT20" s="26">
        <v>3.7443862290211398E-2</v>
      </c>
      <c r="CU20" s="26"/>
      <c r="CV20" s="26"/>
      <c r="CW20" s="26"/>
      <c r="CX20" s="26"/>
      <c r="CY20" s="26"/>
      <c r="CZ20" s="26"/>
      <c r="DA20" s="26"/>
      <c r="DB20" s="46">
        <f t="shared" si="56"/>
        <v>3.7443862290211398E-2</v>
      </c>
      <c r="DC20" s="46"/>
      <c r="DD20" s="46"/>
      <c r="DE20" s="59"/>
      <c r="DF20" s="8">
        <v>18</v>
      </c>
      <c r="DG20">
        <v>0.32061225276996846</v>
      </c>
      <c r="DH20">
        <v>0.69557118914079674</v>
      </c>
      <c r="DI20">
        <v>0.79923675893984703</v>
      </c>
      <c r="DJ20">
        <v>0.55755062424239277</v>
      </c>
      <c r="DK20">
        <v>0.71730599476813017</v>
      </c>
      <c r="DL20">
        <v>0.79927177778731373</v>
      </c>
      <c r="DM20">
        <v>0.64238092739022734</v>
      </c>
      <c r="DN20">
        <f t="shared" si="36"/>
        <v>0.79927177778731373</v>
      </c>
      <c r="DO20">
        <f t="shared" si="37"/>
        <v>1015908.834221352</v>
      </c>
      <c r="DP20">
        <f t="shared" si="38"/>
        <v>0.75930818889794804</v>
      </c>
      <c r="DQ20">
        <f t="shared" si="7"/>
        <v>965113.39251028444</v>
      </c>
      <c r="DR20">
        <f t="shared" si="39"/>
        <v>0.71934460000858236</v>
      </c>
      <c r="DS20" s="59">
        <f t="shared" si="40"/>
        <v>914317.95079921687</v>
      </c>
      <c r="DT20">
        <f t="shared" si="41"/>
        <v>0.61703019358197853</v>
      </c>
      <c r="DU20" s="59">
        <f t="shared" si="40"/>
        <v>784271.93610737857</v>
      </c>
      <c r="DV20"/>
      <c r="DW20"/>
      <c r="DX20" s="53">
        <v>40928</v>
      </c>
      <c r="DY20">
        <v>0.96901152539158208</v>
      </c>
      <c r="DZ20">
        <v>0.98436489829353324</v>
      </c>
      <c r="EA20">
        <v>0.96278400545034215</v>
      </c>
      <c r="EB20">
        <v>0.96073021912022583</v>
      </c>
      <c r="EC20">
        <v>0.95071302034637917</v>
      </c>
      <c r="ED20">
        <v>0.96049010410476265</v>
      </c>
      <c r="EE20">
        <v>0.95462055732345286</v>
      </c>
      <c r="EF20">
        <f t="shared" si="42"/>
        <v>0.98436489829353324</v>
      </c>
      <c r="EG20">
        <f t="shared" si="43"/>
        <v>0.98436489829353313</v>
      </c>
      <c r="EH20">
        <f t="shared" si="44"/>
        <v>1251170.1577181295</v>
      </c>
      <c r="EI20">
        <f t="shared" si="45"/>
        <v>0.93514665337885639</v>
      </c>
      <c r="EJ20">
        <f t="shared" si="46"/>
        <v>1188611.6498322228</v>
      </c>
      <c r="EK20">
        <f t="shared" si="47"/>
        <v>0.88592840846417986</v>
      </c>
      <c r="EL20">
        <f t="shared" si="46"/>
        <v>1126053.1419463165</v>
      </c>
      <c r="EM20">
        <f t="shared" si="48"/>
        <v>0.7599203182562364</v>
      </c>
      <c r="EN20">
        <f t="shared" si="46"/>
        <v>965891.43527377723</v>
      </c>
      <c r="EO20"/>
      <c r="EP20"/>
      <c r="EQ20" s="53">
        <v>41017</v>
      </c>
      <c r="ER20">
        <v>3.5043522749516491E-2</v>
      </c>
      <c r="ES20">
        <v>5.0104548066549161E-2</v>
      </c>
      <c r="ET20">
        <v>0.11932583427263706</v>
      </c>
      <c r="EU20"/>
      <c r="EV20">
        <v>1.3256225634610715E-2</v>
      </c>
      <c r="EW20">
        <v>0.17206494909871192</v>
      </c>
      <c r="EX20">
        <v>7.370843998442933E-2</v>
      </c>
      <c r="EY20">
        <f t="shared" si="49"/>
        <v>7.7250586634409105E-2</v>
      </c>
      <c r="EZ20">
        <f t="shared" si="50"/>
        <v>98188.82086383579</v>
      </c>
      <c r="FA20">
        <f t="shared" si="8"/>
        <v>7.7250586634409105E-2</v>
      </c>
      <c r="FB20"/>
      <c r="FC20"/>
      <c r="FD20"/>
      <c r="FE20" s="20">
        <v>18</v>
      </c>
      <c r="FF20" s="6">
        <f t="shared" si="9"/>
        <v>308868.87999999989</v>
      </c>
      <c r="FG20" s="6">
        <f t="shared" si="10"/>
        <v>724307.91500000004</v>
      </c>
      <c r="FH20" s="6">
        <v>855696.50999999791</v>
      </c>
      <c r="FI20" s="6">
        <f t="shared" si="11"/>
        <v>608758.02499999898</v>
      </c>
      <c r="FJ20" s="6">
        <f t="shared" si="12"/>
        <v>803051.95000000019</v>
      </c>
      <c r="FK20" s="6">
        <f t="shared" si="13"/>
        <v>973530.96500000078</v>
      </c>
      <c r="FL20" s="6">
        <f t="shared" si="14"/>
        <v>816493.80999999959</v>
      </c>
      <c r="FM20" s="6"/>
      <c r="FN20" s="6"/>
      <c r="FO20" s="6"/>
      <c r="FP20" s="6"/>
      <c r="FQ20" s="18"/>
      <c r="FT20"/>
      <c r="FU20" s="17">
        <v>4</v>
      </c>
      <c r="FV20" s="7">
        <v>3</v>
      </c>
      <c r="FW20" s="6">
        <f t="shared" si="15"/>
        <v>514536.16000001132</v>
      </c>
      <c r="FX20" s="6">
        <f t="shared" si="16"/>
        <v>583875.78000000119</v>
      </c>
      <c r="FY20" s="6">
        <f t="shared" si="17"/>
        <v>1027323.3502999991</v>
      </c>
      <c r="FZ20" s="6">
        <f t="shared" si="18"/>
        <v>0</v>
      </c>
      <c r="GA20" s="6">
        <f t="shared" si="19"/>
        <v>105002.27000001073</v>
      </c>
      <c r="GB20" s="6">
        <f t="shared" si="20"/>
        <v>4033887.3900000304</v>
      </c>
      <c r="GC20" s="6">
        <f t="shared" si="21"/>
        <v>815547.03999999166</v>
      </c>
      <c r="GD20" s="6"/>
      <c r="GE20" s="6"/>
      <c r="GF20" s="6"/>
      <c r="GG20" s="6"/>
      <c r="GH20" s="18"/>
      <c r="GK20"/>
      <c r="GL20" s="22">
        <v>41394</v>
      </c>
      <c r="GM20" s="12">
        <f t="shared" si="22"/>
        <v>514536.16000001132</v>
      </c>
    </row>
    <row r="21" spans="1:195" x14ac:dyDescent="0.25">
      <c r="A21" s="11">
        <v>41232</v>
      </c>
      <c r="B21" s="12">
        <v>49406.610000000015</v>
      </c>
      <c r="F21" s="17">
        <f t="shared" si="23"/>
        <v>11</v>
      </c>
      <c r="G21" s="15">
        <f t="shared" si="24"/>
        <v>2</v>
      </c>
      <c r="H21" s="53">
        <v>40866</v>
      </c>
      <c r="I21" s="16">
        <f>IF(MONTH($H21)&gt;10,VLOOKUP(DATE(I$2,MONTH($H21),DAY($H21)),daily!$A:$B,2,0),VLOOKUP(DATE(J$2,MONTH($H21),DAY($H21)),daily!$A:$B,2,0))</f>
        <v>49406.610000000015</v>
      </c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Y21" s="8">
        <v>19</v>
      </c>
      <c r="Z21">
        <v>319477.66999999993</v>
      </c>
      <c r="AA21">
        <v>756580.03000000026</v>
      </c>
      <c r="AB21">
        <v>843124.57000000216</v>
      </c>
      <c r="AC21">
        <v>616717.19000000041</v>
      </c>
      <c r="AD21">
        <v>782648.88000000082</v>
      </c>
      <c r="AE21">
        <v>1031302.3800000008</v>
      </c>
      <c r="AF21">
        <v>788230.14500000048</v>
      </c>
      <c r="AG21">
        <v>827342.8466344045</v>
      </c>
      <c r="AH21">
        <f t="shared" si="26"/>
        <v>1031302.3800000008</v>
      </c>
      <c r="AI21">
        <f t="shared" si="27"/>
        <v>1031302.3800000008</v>
      </c>
      <c r="AJ21">
        <f t="shared" si="28"/>
        <v>979737.26100000076</v>
      </c>
      <c r="AK21">
        <f t="shared" si="29"/>
        <v>928172.14200000081</v>
      </c>
      <c r="AL21">
        <f t="shared" si="30"/>
        <v>833586.71408125048</v>
      </c>
      <c r="AM21" s="53">
        <v>40929</v>
      </c>
      <c r="AN21">
        <v>926301.46000000089</v>
      </c>
      <c r="AO21">
        <v>1004284.7299999967</v>
      </c>
      <c r="AP21">
        <v>1024317.8449999988</v>
      </c>
      <c r="AQ21">
        <v>1005868.2949999943</v>
      </c>
      <c r="AR21">
        <v>1092682.9549999982</v>
      </c>
      <c r="AS21">
        <v>1171556.3400000036</v>
      </c>
      <c r="AT21">
        <v>1213500.3350000009</v>
      </c>
      <c r="AU21">
        <f t="shared" si="2"/>
        <v>1213500.3350000009</v>
      </c>
      <c r="AV21">
        <f t="shared" si="52"/>
        <v>1213500.3350000009</v>
      </c>
      <c r="AW21">
        <f t="shared" si="53"/>
        <v>1152825.3182500007</v>
      </c>
      <c r="AX21">
        <f t="shared" si="3"/>
        <v>1092150.3015000008</v>
      </c>
      <c r="AY21">
        <f t="shared" si="4"/>
        <v>980854.671148094</v>
      </c>
      <c r="BA21" s="53">
        <v>41018</v>
      </c>
      <c r="BB21">
        <v>49738.330000013113</v>
      </c>
      <c r="BC21">
        <v>79955.710000008345</v>
      </c>
      <c r="BD21">
        <v>139046.29999998212</v>
      </c>
      <c r="BF21">
        <v>15259.909999996424</v>
      </c>
      <c r="BG21">
        <v>360489.04999998212</v>
      </c>
      <c r="BH21">
        <v>135099.87999999523</v>
      </c>
      <c r="BI21">
        <f t="shared" si="31"/>
        <v>129931.52999999623</v>
      </c>
      <c r="BJ21">
        <f t="shared" si="32"/>
        <v>129931.52999999623</v>
      </c>
      <c r="BL21" s="11">
        <v>40866</v>
      </c>
      <c r="BM21" s="26">
        <f t="shared" si="54"/>
        <v>5.1285077777428606E-2</v>
      </c>
      <c r="BN21" s="26">
        <f t="shared" si="55"/>
        <v>1.3841215487217208E-2</v>
      </c>
      <c r="BO21" s="26"/>
      <c r="BP21" s="26"/>
      <c r="BQ21" s="26"/>
      <c r="BR21" s="26"/>
      <c r="BS21" s="26"/>
      <c r="BT21" s="26"/>
      <c r="BU21" s="26"/>
      <c r="BV21" s="26"/>
      <c r="BW21" s="26"/>
      <c r="BX21" s="26"/>
      <c r="BY21" s="26"/>
      <c r="BZ21" s="26"/>
      <c r="CA21" s="26"/>
      <c r="CB21" s="26"/>
      <c r="CC21" s="26"/>
      <c r="CD21" s="26"/>
      <c r="CE21" s="26"/>
      <c r="CF21" s="26"/>
      <c r="CG21" s="26"/>
      <c r="CH21" s="26"/>
      <c r="CI21" s="26"/>
      <c r="CJ21" s="26"/>
      <c r="CK21" s="26"/>
      <c r="CL21" s="26"/>
      <c r="CM21" s="46">
        <f t="shared" si="33"/>
        <v>5.1285077777428606E-2</v>
      </c>
      <c r="CN21">
        <f t="shared" si="34"/>
        <v>65185.541421284783</v>
      </c>
      <c r="CO21">
        <f t="shared" si="5"/>
        <v>61926.264350220539</v>
      </c>
      <c r="CP21">
        <f t="shared" si="35"/>
        <v>58666.987279156303</v>
      </c>
      <c r="CQ21">
        <f t="shared" si="6"/>
        <v>48889.156065963587</v>
      </c>
      <c r="CR21"/>
      <c r="CS21" s="11">
        <v>40866</v>
      </c>
      <c r="CT21" s="26">
        <v>5.1285077777428606E-2</v>
      </c>
      <c r="CU21" s="26"/>
      <c r="CV21" s="26"/>
      <c r="CW21" s="26"/>
      <c r="CX21" s="26"/>
      <c r="CY21" s="26"/>
      <c r="CZ21" s="26"/>
      <c r="DA21" s="26"/>
      <c r="DB21" s="46">
        <f t="shared" si="56"/>
        <v>5.1285077777428606E-2</v>
      </c>
      <c r="DC21" s="46"/>
      <c r="DD21" s="46"/>
      <c r="DE21" s="59"/>
      <c r="DF21" s="8">
        <v>19</v>
      </c>
      <c r="DG21">
        <v>0.33162439507793917</v>
      </c>
      <c r="DH21">
        <v>0.72656291647355498</v>
      </c>
      <c r="DI21">
        <v>0.78749432869529357</v>
      </c>
      <c r="DJ21">
        <v>0.56484028159713406</v>
      </c>
      <c r="DK21">
        <v>0.69908146468303001</v>
      </c>
      <c r="DL21">
        <v>0.84670227895513084</v>
      </c>
      <c r="DM21">
        <v>0.62014433586708262</v>
      </c>
      <c r="DN21">
        <f t="shared" si="36"/>
        <v>0.84670227895513084</v>
      </c>
      <c r="DO21">
        <f t="shared" si="37"/>
        <v>1076195.0428515705</v>
      </c>
      <c r="DP21">
        <f t="shared" si="38"/>
        <v>0.80436716500737426</v>
      </c>
      <c r="DQ21">
        <f t="shared" si="7"/>
        <v>1022385.2907089918</v>
      </c>
      <c r="DR21">
        <f t="shared" si="39"/>
        <v>0.7620320510596178</v>
      </c>
      <c r="DS21" s="59">
        <f t="shared" si="40"/>
        <v>968575.53856641345</v>
      </c>
      <c r="DT21">
        <f t="shared" si="41"/>
        <v>0.65364608836346061</v>
      </c>
      <c r="DU21" s="59">
        <f t="shared" si="40"/>
        <v>830812.3145058332</v>
      </c>
      <c r="DV21"/>
      <c r="DW21"/>
      <c r="DX21" s="53">
        <v>40929</v>
      </c>
      <c r="DY21">
        <v>0.9615199751904796</v>
      </c>
      <c r="DZ21">
        <v>0.96443999770738609</v>
      </c>
      <c r="EA21">
        <v>0.95673228182507086</v>
      </c>
      <c r="EB21">
        <v>0.92125684221227155</v>
      </c>
      <c r="EC21">
        <v>0.97601161917663426</v>
      </c>
      <c r="ED21">
        <v>0.96185119150247123</v>
      </c>
      <c r="EE21">
        <v>0.95472796123910908</v>
      </c>
      <c r="EF21">
        <f t="shared" si="42"/>
        <v>0.97601161917663426</v>
      </c>
      <c r="EG21">
        <f t="shared" si="43"/>
        <v>0.97601161917663437</v>
      </c>
      <c r="EH21">
        <f t="shared" si="44"/>
        <v>1240552.7803936515</v>
      </c>
      <c r="EI21">
        <f t="shared" si="45"/>
        <v>0.92721103821780271</v>
      </c>
      <c r="EJ21">
        <f t="shared" si="46"/>
        <v>1178525.1413739689</v>
      </c>
      <c r="EK21">
        <f t="shared" si="47"/>
        <v>0.87841045725897093</v>
      </c>
      <c r="EL21">
        <f t="shared" si="46"/>
        <v>1116497.5023542864</v>
      </c>
      <c r="EM21">
        <f t="shared" si="48"/>
        <v>0.75347166640365471</v>
      </c>
      <c r="EN21">
        <f t="shared" si="46"/>
        <v>957694.92118692689</v>
      </c>
      <c r="EO21"/>
      <c r="EP21"/>
      <c r="EQ21" s="53">
        <v>41018</v>
      </c>
      <c r="ER21">
        <v>5.162940996296006E-2</v>
      </c>
      <c r="ES21">
        <v>7.6783488253476417E-2</v>
      </c>
      <c r="ET21">
        <v>0.12987187963938712</v>
      </c>
      <c r="EU21"/>
      <c r="EV21">
        <v>1.3630531527405629E-2</v>
      </c>
      <c r="EW21">
        <v>0.29596256742213156</v>
      </c>
      <c r="EX21">
        <v>0.10629056233103029</v>
      </c>
      <c r="EY21">
        <f t="shared" si="49"/>
        <v>0.11236140652273184</v>
      </c>
      <c r="EZ21">
        <f t="shared" si="50"/>
        <v>142816.18428713613</v>
      </c>
      <c r="FA21">
        <f t="shared" si="8"/>
        <v>0.11236140652273183</v>
      </c>
      <c r="FB21"/>
      <c r="FC21"/>
      <c r="FD21"/>
      <c r="FE21" s="20">
        <v>19</v>
      </c>
      <c r="FF21" s="6">
        <f t="shared" si="9"/>
        <v>319477.66999999993</v>
      </c>
      <c r="FG21" s="6">
        <f t="shared" si="10"/>
        <v>756580.03000000026</v>
      </c>
      <c r="FH21" s="6">
        <v>843124.57000000216</v>
      </c>
      <c r="FI21" s="6">
        <f t="shared" si="11"/>
        <v>616717.19000000041</v>
      </c>
      <c r="FJ21" s="6">
        <f t="shared" si="12"/>
        <v>782648.88000000082</v>
      </c>
      <c r="FK21" s="6">
        <f t="shared" si="13"/>
        <v>1031302.3800000008</v>
      </c>
      <c r="FL21" s="6">
        <f t="shared" si="14"/>
        <v>788230.14500000048</v>
      </c>
      <c r="FM21" s="6"/>
      <c r="FN21" s="6"/>
      <c r="FO21" s="6"/>
      <c r="FP21" s="6"/>
      <c r="FQ21" s="18"/>
      <c r="FT21"/>
      <c r="FU21" s="17">
        <v>5</v>
      </c>
      <c r="FV21" s="7">
        <v>1</v>
      </c>
      <c r="FW21" s="6">
        <f t="shared" si="15"/>
        <v>215846.02999998629</v>
      </c>
      <c r="FX21" s="6">
        <f t="shared" si="16"/>
        <v>92246.769999995828</v>
      </c>
      <c r="FY21" s="6">
        <f t="shared" si="17"/>
        <v>204210.03999999166</v>
      </c>
      <c r="FZ21" s="6">
        <f t="shared" si="18"/>
        <v>0</v>
      </c>
      <c r="GA21" s="6">
        <f t="shared" si="19"/>
        <v>4477.0299999862909</v>
      </c>
      <c r="GB21" s="6">
        <f t="shared" si="20"/>
        <v>1952163.1400000006</v>
      </c>
      <c r="GC21" s="6">
        <f t="shared" si="21"/>
        <v>42540.290000006557</v>
      </c>
      <c r="GD21" s="6"/>
      <c r="GE21" s="6"/>
      <c r="GF21" s="6"/>
      <c r="GG21" s="6"/>
      <c r="GH21" s="18"/>
      <c r="GK21"/>
      <c r="GL21" s="22">
        <v>41404</v>
      </c>
      <c r="GM21" s="12">
        <f t="shared" si="22"/>
        <v>215846.02999998629</v>
      </c>
    </row>
    <row r="22" spans="1:195" x14ac:dyDescent="0.25">
      <c r="A22" s="11">
        <v>41233</v>
      </c>
      <c r="B22" s="12">
        <v>72465.75</v>
      </c>
      <c r="F22" s="17">
        <f t="shared" si="23"/>
        <v>11</v>
      </c>
      <c r="G22" s="15">
        <f t="shared" si="24"/>
        <v>2</v>
      </c>
      <c r="H22" s="53">
        <v>40867</v>
      </c>
      <c r="I22" s="16">
        <f>IF(MONTH($H22)&gt;10,VLOOKUP(DATE(I$2,MONTH($H22),DAY($H22)),daily!$A:$B,2,0),VLOOKUP(DATE(J$2,MONTH($H22),DAY($H22)),daily!$A:$B,2,0))</f>
        <v>72465.75</v>
      </c>
      <c r="J22" s="16"/>
      <c r="K22" s="16"/>
      <c r="L22" s="16"/>
      <c r="M22" s="16"/>
      <c r="N22" s="16"/>
      <c r="O22" s="16">
        <f>IF(MONTH($H22)&gt;10,VLOOKUP(DATE(O$2,MONTH($H22),DAY($H22)),daily!$A:$B,2,0),VLOOKUP(DATE(P$2,MONTH($H22),DAY($H22)),daily!$A:$B,2,0))</f>
        <v>48920.869999999995</v>
      </c>
      <c r="P22" s="16"/>
      <c r="Q22" s="16"/>
      <c r="R22" s="16"/>
      <c r="S22" s="16"/>
      <c r="T22" s="16"/>
      <c r="U22" s="16"/>
      <c r="Y22" s="8">
        <v>20</v>
      </c>
      <c r="Z22">
        <v>364124.4700000002</v>
      </c>
      <c r="AA22">
        <v>763995.91500000004</v>
      </c>
      <c r="AB22">
        <v>866830.3049999997</v>
      </c>
      <c r="AC22">
        <v>587904.87000000011</v>
      </c>
      <c r="AD22">
        <v>923695.42899999861</v>
      </c>
      <c r="AE22">
        <v>1057175.5999999996</v>
      </c>
      <c r="AF22">
        <v>790194.9299999997</v>
      </c>
      <c r="AG22">
        <v>839928.0366589902</v>
      </c>
      <c r="AH22">
        <f t="shared" si="26"/>
        <v>1057175.5999999996</v>
      </c>
      <c r="AI22">
        <f t="shared" si="27"/>
        <v>1057175.5999999996</v>
      </c>
      <c r="AJ22">
        <f t="shared" si="28"/>
        <v>1004316.8199999996</v>
      </c>
      <c r="AK22">
        <f t="shared" si="29"/>
        <v>951458.03999999969</v>
      </c>
      <c r="AL22">
        <f t="shared" si="30"/>
        <v>854499.66149682843</v>
      </c>
      <c r="AM22" s="53">
        <v>40930</v>
      </c>
      <c r="AN22">
        <v>963372.03999999911</v>
      </c>
      <c r="AO22">
        <v>1015736.9919999987</v>
      </c>
      <c r="AP22">
        <v>1017493.099999994</v>
      </c>
      <c r="AQ22">
        <v>1051665.6300000101</v>
      </c>
      <c r="AR22">
        <v>1112733.7799999937</v>
      </c>
      <c r="AS22">
        <v>1192663.7350000069</v>
      </c>
      <c r="AT22">
        <v>1181336.0299999937</v>
      </c>
      <c r="AU22">
        <f t="shared" si="2"/>
        <v>1192663.7350000069</v>
      </c>
      <c r="AV22">
        <f t="shared" si="52"/>
        <v>1192663.7350000069</v>
      </c>
      <c r="AW22">
        <f t="shared" si="53"/>
        <v>1133030.5482500065</v>
      </c>
      <c r="AX22">
        <f t="shared" si="3"/>
        <v>1073397.3615000062</v>
      </c>
      <c r="AY22">
        <f t="shared" si="4"/>
        <v>964012.75042391184</v>
      </c>
      <c r="BA22" s="53">
        <v>41019</v>
      </c>
      <c r="BB22">
        <v>59698.869999989867</v>
      </c>
      <c r="BC22">
        <v>75378.479999989271</v>
      </c>
      <c r="BD22">
        <v>136665.72000001371</v>
      </c>
      <c r="BF22">
        <v>12916.760000005364</v>
      </c>
      <c r="BG22">
        <v>443220.71999999881</v>
      </c>
      <c r="BH22">
        <v>117887.01000000536</v>
      </c>
      <c r="BI22">
        <f t="shared" si="31"/>
        <v>140961.26000000039</v>
      </c>
      <c r="BJ22">
        <f t="shared" si="32"/>
        <v>140961.26000000039</v>
      </c>
      <c r="BL22" s="11">
        <v>40867</v>
      </c>
      <c r="BM22" s="26">
        <f t="shared" si="54"/>
        <v>7.5220939565570188E-2</v>
      </c>
      <c r="BN22" s="26">
        <f t="shared" si="55"/>
        <v>2.3935861788141582E-2</v>
      </c>
      <c r="BO22" s="26"/>
      <c r="BP22" s="26"/>
      <c r="BQ22" s="26"/>
      <c r="BR22" s="26"/>
      <c r="BS22" s="26"/>
      <c r="BT22" s="26"/>
      <c r="BU22" s="26"/>
      <c r="BV22" s="26"/>
      <c r="BW22" s="26"/>
      <c r="BX22" s="26"/>
      <c r="BY22" s="26">
        <f t="shared" ref="BY22:BY53" si="57">IFERROR(O22/MAX(O$3:O$229),0)</f>
        <v>3.8488759442446674E-2</v>
      </c>
      <c r="BZ22" s="26">
        <f>BY22-BY21</f>
        <v>3.8488759442446674E-2</v>
      </c>
      <c r="CA22" s="26"/>
      <c r="CK22" s="51"/>
      <c r="CL22" s="26"/>
      <c r="CM22" s="46">
        <f t="shared" si="33"/>
        <v>7.5220939565570188E-2</v>
      </c>
      <c r="CN22">
        <f t="shared" si="34"/>
        <v>95609.05207318344</v>
      </c>
      <c r="CO22">
        <f t="shared" si="5"/>
        <v>90828.59946952427</v>
      </c>
      <c r="CP22">
        <f t="shared" si="35"/>
        <v>86048.146865865099</v>
      </c>
      <c r="CQ22">
        <f t="shared" si="6"/>
        <v>71706.789054887573</v>
      </c>
      <c r="CR22"/>
      <c r="CS22" s="11">
        <v>40867</v>
      </c>
      <c r="CT22" s="26">
        <v>7.5220939565570188E-2</v>
      </c>
      <c r="CU22" s="26"/>
      <c r="CV22" s="26"/>
      <c r="CW22" s="26"/>
      <c r="CX22" s="26"/>
      <c r="CY22" s="26"/>
      <c r="CZ22" s="26">
        <v>3.8488759442446674E-2</v>
      </c>
      <c r="DA22" s="26"/>
      <c r="DB22" s="46">
        <f t="shared" si="56"/>
        <v>7.5220939565570188E-2</v>
      </c>
      <c r="DC22" s="46"/>
      <c r="DD22" s="46"/>
      <c r="DE22" s="59"/>
      <c r="DF22" s="8">
        <v>20</v>
      </c>
      <c r="DG22">
        <v>0.37796869213684109</v>
      </c>
      <c r="DH22">
        <v>0.73368457818835386</v>
      </c>
      <c r="DI22">
        <v>0.80963593449626259</v>
      </c>
      <c r="DJ22">
        <v>0.5384515912765887</v>
      </c>
      <c r="DK22">
        <v>0.82506775378805641</v>
      </c>
      <c r="DL22">
        <v>0.86794426846542994</v>
      </c>
      <c r="DM22">
        <v>0.6216901411076905</v>
      </c>
      <c r="DN22">
        <f t="shared" si="36"/>
        <v>0.86794426846542994</v>
      </c>
      <c r="DO22">
        <f t="shared" si="37"/>
        <v>1103194.5258805992</v>
      </c>
      <c r="DP22">
        <f t="shared" si="38"/>
        <v>0.82454705504215842</v>
      </c>
      <c r="DQ22">
        <f t="shared" si="7"/>
        <v>1048034.7995865691</v>
      </c>
      <c r="DR22">
        <f t="shared" si="39"/>
        <v>0.78114984161888701</v>
      </c>
      <c r="DS22" s="59">
        <f t="shared" si="40"/>
        <v>992875.07329253922</v>
      </c>
      <c r="DT22">
        <f t="shared" si="41"/>
        <v>0.67004470178115338</v>
      </c>
      <c r="DU22" s="59">
        <f t="shared" si="40"/>
        <v>851655.65803803527</v>
      </c>
      <c r="DV22"/>
      <c r="DW22"/>
      <c r="DX22" s="53">
        <v>40930</v>
      </c>
      <c r="DY22">
        <v>1</v>
      </c>
      <c r="DZ22">
        <v>0.97543789422725691</v>
      </c>
      <c r="EA22">
        <v>0.95035784064101747</v>
      </c>
      <c r="EB22">
        <v>0.9632018050206006</v>
      </c>
      <c r="EC22">
        <v>0.99392151525813122</v>
      </c>
      <c r="ED22">
        <v>0.97918042470884559</v>
      </c>
      <c r="EE22">
        <v>0.92942252006893444</v>
      </c>
      <c r="EF22">
        <f t="shared" si="42"/>
        <v>1</v>
      </c>
      <c r="EG22">
        <f t="shared" si="43"/>
        <v>1</v>
      </c>
      <c r="EH22">
        <f t="shared" si="44"/>
        <v>1271043.0450000018</v>
      </c>
      <c r="EI22">
        <f t="shared" si="45"/>
        <v>0.95000000000000007</v>
      </c>
      <c r="EJ22">
        <f t="shared" si="46"/>
        <v>1207490.8927500017</v>
      </c>
      <c r="EK22">
        <f t="shared" si="47"/>
        <v>0.9</v>
      </c>
      <c r="EL22">
        <f t="shared" si="46"/>
        <v>1143938.7405000017</v>
      </c>
      <c r="EM22">
        <f t="shared" si="48"/>
        <v>0.77199046773570712</v>
      </c>
      <c r="EN22">
        <f t="shared" si="46"/>
        <v>981233.11482176883</v>
      </c>
      <c r="EO22"/>
      <c r="EP22"/>
      <c r="EQ22" s="53">
        <v>41019</v>
      </c>
      <c r="ER22">
        <v>6.1968655432422477E-2</v>
      </c>
      <c r="ES22">
        <v>7.2387858648787926E-2</v>
      </c>
      <c r="ET22">
        <v>0.12764837279865948</v>
      </c>
      <c r="EU22"/>
      <c r="EV22">
        <v>1.153757161163115E-2</v>
      </c>
      <c r="EW22">
        <v>0.36388551115738982</v>
      </c>
      <c r="EX22">
        <v>9.2748243628527308E-2</v>
      </c>
      <c r="EY22">
        <f t="shared" si="49"/>
        <v>0.12169603554623637</v>
      </c>
      <c r="EZ22">
        <f t="shared" si="50"/>
        <v>154680.89958511674</v>
      </c>
      <c r="FA22">
        <f t="shared" si="8"/>
        <v>0.12169603554623638</v>
      </c>
      <c r="FB22"/>
      <c r="FC22"/>
      <c r="FD22"/>
      <c r="FE22" s="20">
        <v>20</v>
      </c>
      <c r="FF22" s="6">
        <f t="shared" si="9"/>
        <v>364124.4700000002</v>
      </c>
      <c r="FG22" s="6">
        <f t="shared" si="10"/>
        <v>763995.91500000004</v>
      </c>
      <c r="FH22" s="6">
        <v>866830.3049999997</v>
      </c>
      <c r="FI22" s="6">
        <f t="shared" si="11"/>
        <v>587904.87000000011</v>
      </c>
      <c r="FJ22" s="6">
        <f t="shared" si="12"/>
        <v>923695.42899999861</v>
      </c>
      <c r="FK22" s="6">
        <f t="shared" si="13"/>
        <v>1057175.5999999996</v>
      </c>
      <c r="FL22" s="6">
        <f t="shared" si="14"/>
        <v>790194.9299999997</v>
      </c>
      <c r="FM22" s="6"/>
      <c r="FN22" s="6"/>
      <c r="FO22" s="6"/>
      <c r="FP22" s="6"/>
      <c r="FQ22" s="18"/>
      <c r="FT22"/>
      <c r="FU22" s="17">
        <v>5</v>
      </c>
      <c r="FV22" s="7">
        <v>2</v>
      </c>
      <c r="FW22" s="6">
        <f t="shared" si="15"/>
        <v>4648.1500000059605</v>
      </c>
      <c r="FX22" s="6">
        <f t="shared" si="16"/>
        <v>0</v>
      </c>
      <c r="FY22" s="6">
        <f t="shared" si="17"/>
        <v>0</v>
      </c>
      <c r="FZ22" s="6">
        <f t="shared" si="18"/>
        <v>0</v>
      </c>
      <c r="GA22" s="6">
        <f t="shared" si="19"/>
        <v>0</v>
      </c>
      <c r="GB22" s="6">
        <f t="shared" si="20"/>
        <v>1293670.1899999678</v>
      </c>
      <c r="GC22" s="6">
        <f t="shared" si="21"/>
        <v>0</v>
      </c>
      <c r="GD22" s="6"/>
      <c r="GE22" s="6"/>
      <c r="GF22" s="6"/>
      <c r="GG22" s="6"/>
      <c r="GH22" s="18"/>
      <c r="GK22"/>
      <c r="GL22" s="22">
        <v>41414</v>
      </c>
      <c r="GM22" s="12">
        <f t="shared" si="22"/>
        <v>4648.1500000059605</v>
      </c>
    </row>
    <row r="23" spans="1:195" x14ac:dyDescent="0.25">
      <c r="A23" s="11">
        <v>41234</v>
      </c>
      <c r="B23" s="12">
        <v>105844.92000000001</v>
      </c>
      <c r="F23" s="17">
        <f t="shared" si="23"/>
        <v>11</v>
      </c>
      <c r="G23" s="15">
        <f t="shared" si="24"/>
        <v>3</v>
      </c>
      <c r="H23" s="53">
        <v>40868</v>
      </c>
      <c r="I23" s="16">
        <f>IF(MONTH($H23)&gt;10,VLOOKUP(DATE(I$2,MONTH($H23),DAY($H23)),daily!$A:$B,2,0),VLOOKUP(DATE(J$2,MONTH($H23),DAY($H23)),daily!$A:$B,2,0))</f>
        <v>105844.92000000001</v>
      </c>
      <c r="J23" s="16"/>
      <c r="K23" s="16"/>
      <c r="L23" s="16"/>
      <c r="M23" s="16"/>
      <c r="N23" s="16"/>
      <c r="O23" s="16">
        <f>IF(MONTH($H23)&gt;10,VLOOKUP(DATE(O$2,MONTH($H23),DAY($H23)),daily!$A:$B,2,0),VLOOKUP(DATE(P$2,MONTH($H23),DAY($H23)),daily!$A:$B,2,0))</f>
        <v>55849.8</v>
      </c>
      <c r="P23" s="16"/>
      <c r="Q23" s="16"/>
      <c r="R23" s="16"/>
      <c r="S23" s="16"/>
      <c r="T23" s="16"/>
      <c r="U23" s="16"/>
      <c r="Y23" s="8">
        <v>21</v>
      </c>
      <c r="Z23">
        <v>370779.21999999974</v>
      </c>
      <c r="AA23">
        <v>765099.16999999993</v>
      </c>
      <c r="AB23">
        <v>892239.58999999985</v>
      </c>
      <c r="AC23">
        <v>614963.92500000075</v>
      </c>
      <c r="AD23">
        <v>897277.97000000067</v>
      </c>
      <c r="AE23">
        <v>1098181.2549999971</v>
      </c>
      <c r="AF23">
        <v>884460.04</v>
      </c>
      <c r="AG23">
        <v>865533.48835521529</v>
      </c>
      <c r="AH23">
        <f t="shared" si="26"/>
        <v>1098181.2549999971</v>
      </c>
      <c r="AI23">
        <f t="shared" si="27"/>
        <v>1098181.2549999971</v>
      </c>
      <c r="AJ23">
        <f t="shared" si="28"/>
        <v>1043272.1922499972</v>
      </c>
      <c r="AK23">
        <f t="shared" si="29"/>
        <v>988363.12949999736</v>
      </c>
      <c r="AL23">
        <f t="shared" si="30"/>
        <v>887643.93603074085</v>
      </c>
      <c r="AM23" s="53">
        <v>40931</v>
      </c>
      <c r="AN23">
        <v>941384.05999999493</v>
      </c>
      <c r="AO23">
        <v>1002191.3900000006</v>
      </c>
      <c r="AP23">
        <v>1064367.7449999973</v>
      </c>
      <c r="AQ23">
        <v>1061196.2400000021</v>
      </c>
      <c r="AR23">
        <v>1096666.1200000048</v>
      </c>
      <c r="AS23">
        <v>1151337.3100000024</v>
      </c>
      <c r="AT23">
        <v>1229018.9150000066</v>
      </c>
      <c r="AU23">
        <f t="shared" si="2"/>
        <v>1229018.9150000066</v>
      </c>
      <c r="AV23">
        <f t="shared" si="52"/>
        <v>1229018.9150000066</v>
      </c>
      <c r="AW23">
        <f t="shared" si="53"/>
        <v>1167567.9692500061</v>
      </c>
      <c r="AX23">
        <f t="shared" si="3"/>
        <v>1106117.0235000059</v>
      </c>
      <c r="AY23">
        <f t="shared" si="4"/>
        <v>993398.11365368753</v>
      </c>
      <c r="BA23" s="53">
        <v>41020</v>
      </c>
      <c r="BB23">
        <v>50846.260000005364</v>
      </c>
      <c r="BC23">
        <v>82097.689999997616</v>
      </c>
      <c r="BD23">
        <v>271007.17000000179</v>
      </c>
      <c r="BF23">
        <v>12254.940000012517</v>
      </c>
      <c r="BG23">
        <v>487540.68000000715</v>
      </c>
      <c r="BH23">
        <v>128796.56999999285</v>
      </c>
      <c r="BI23">
        <f t="shared" si="31"/>
        <v>172090.55166666955</v>
      </c>
      <c r="BJ23">
        <f t="shared" si="32"/>
        <v>172090.55166666955</v>
      </c>
      <c r="BL23" s="11">
        <v>40868</v>
      </c>
      <c r="BM23" s="26">
        <f t="shared" si="54"/>
        <v>0.10986920484011567</v>
      </c>
      <c r="BN23" s="26">
        <f t="shared" si="55"/>
        <v>3.4648265274545481E-2</v>
      </c>
      <c r="BO23" s="26"/>
      <c r="BP23" s="26"/>
      <c r="BQ23" s="26"/>
      <c r="BR23" s="26"/>
      <c r="BS23" s="26"/>
      <c r="BT23" s="26"/>
      <c r="BU23" s="26"/>
      <c r="BV23" s="26"/>
      <c r="BW23" s="26"/>
      <c r="BX23" s="26"/>
      <c r="BY23" s="26">
        <f t="shared" si="57"/>
        <v>4.3940132649087367E-2</v>
      </c>
      <c r="BZ23" s="26">
        <f t="shared" ref="BZ23:BZ86" si="58">BY23-BY22</f>
        <v>5.4513732066406931E-3</v>
      </c>
      <c r="CA23" s="26"/>
      <c r="CK23" s="26"/>
      <c r="CL23" s="26"/>
      <c r="CM23" s="46">
        <f t="shared" si="33"/>
        <v>0.10986920484011567</v>
      </c>
      <c r="CN23">
        <f t="shared" si="34"/>
        <v>139648.48867170955</v>
      </c>
      <c r="CO23">
        <f t="shared" si="5"/>
        <v>132666.06423812406</v>
      </c>
      <c r="CP23">
        <f t="shared" si="35"/>
        <v>125683.6398045386</v>
      </c>
      <c r="CQ23">
        <f t="shared" si="6"/>
        <v>104736.36650378216</v>
      </c>
      <c r="CR23"/>
      <c r="CS23" s="11">
        <v>40868</v>
      </c>
      <c r="CT23" s="26">
        <v>0.10986920484011567</v>
      </c>
      <c r="CU23" s="26"/>
      <c r="CV23" s="26"/>
      <c r="CW23" s="26"/>
      <c r="CX23" s="26"/>
      <c r="CY23" s="26"/>
      <c r="CZ23" s="26">
        <v>4.3940132649087367E-2</v>
      </c>
      <c r="DA23" s="26"/>
      <c r="DB23" s="46">
        <f t="shared" si="56"/>
        <v>0.10986920484011567</v>
      </c>
      <c r="DC23" s="46"/>
      <c r="DD23" s="46"/>
      <c r="DE23" s="59"/>
      <c r="DF23" s="8">
        <v>21</v>
      </c>
      <c r="DG23">
        <v>0.38487645956592231</v>
      </c>
      <c r="DH23">
        <v>0.73474406183665197</v>
      </c>
      <c r="DI23">
        <v>0.8333686882857797</v>
      </c>
      <c r="DJ23">
        <v>0.56323449743484366</v>
      </c>
      <c r="DK23">
        <v>0.80147102171208073</v>
      </c>
      <c r="DL23">
        <v>0.90161003149658447</v>
      </c>
      <c r="DM23">
        <v>0.69585372696799486</v>
      </c>
      <c r="DN23">
        <f t="shared" si="36"/>
        <v>0.90161003149658447</v>
      </c>
      <c r="DO23">
        <f t="shared" si="37"/>
        <v>1145985.1598359663</v>
      </c>
      <c r="DP23">
        <f t="shared" si="38"/>
        <v>0.85652952992175513</v>
      </c>
      <c r="DQ23">
        <f t="shared" si="7"/>
        <v>1088685.9018441678</v>
      </c>
      <c r="DR23">
        <f t="shared" si="39"/>
        <v>0.811449028346926</v>
      </c>
      <c r="DS23" s="59">
        <f t="shared" si="40"/>
        <v>1031386.6438523696</v>
      </c>
      <c r="DT23">
        <f t="shared" si="41"/>
        <v>0.69603434993025393</v>
      </c>
      <c r="DU23" s="59">
        <f t="shared" si="40"/>
        <v>884689.6195599467</v>
      </c>
      <c r="DV23"/>
      <c r="DW23"/>
      <c r="DX23" s="53">
        <v>40931</v>
      </c>
      <c r="DY23">
        <v>0.97717602433219442</v>
      </c>
      <c r="DZ23">
        <v>0.96242971042083436</v>
      </c>
      <c r="EA23">
        <v>0.99413964751815276</v>
      </c>
      <c r="EB23">
        <v>0.9719307208404887</v>
      </c>
      <c r="EC23">
        <v>0.97956948132073995</v>
      </c>
      <c r="ED23">
        <v>0.9452513085668155</v>
      </c>
      <c r="EE23">
        <v>0.96693728810734714</v>
      </c>
      <c r="EF23">
        <f t="shared" si="42"/>
        <v>0.99413964751815276</v>
      </c>
      <c r="EG23">
        <f t="shared" si="43"/>
        <v>0.99413964751815276</v>
      </c>
      <c r="EH23">
        <f t="shared" si="44"/>
        <v>1263594.2847367013</v>
      </c>
      <c r="EI23">
        <f t="shared" si="45"/>
        <v>0.94443266514224511</v>
      </c>
      <c r="EJ23">
        <f t="shared" si="46"/>
        <v>1200414.5704998663</v>
      </c>
      <c r="EK23">
        <f t="shared" si="47"/>
        <v>0.89472568276633746</v>
      </c>
      <c r="EL23">
        <f t="shared" si="46"/>
        <v>1137234.8562630313</v>
      </c>
      <c r="EM23">
        <f t="shared" si="48"/>
        <v>0.76746633148214971</v>
      </c>
      <c r="EN23">
        <f t="shared" si="46"/>
        <v>975482.74290205236</v>
      </c>
      <c r="EO23"/>
      <c r="EP23"/>
      <c r="EQ23" s="53">
        <v>41020</v>
      </c>
      <c r="ER23">
        <v>5.2779464099877146E-2</v>
      </c>
      <c r="ES23">
        <v>7.8840485760825668E-2</v>
      </c>
      <c r="ET23">
        <v>0.25312583336381972</v>
      </c>
      <c r="EU23"/>
      <c r="EV23">
        <v>1.0946417510763438E-2</v>
      </c>
      <c r="EW23">
        <v>0.40027232831494092</v>
      </c>
      <c r="EX23">
        <v>0.10133139904793127</v>
      </c>
      <c r="EY23">
        <f t="shared" si="49"/>
        <v>0.14954932134969304</v>
      </c>
      <c r="EZ23">
        <f t="shared" si="50"/>
        <v>190083.62478599761</v>
      </c>
      <c r="FA23">
        <f t="shared" si="8"/>
        <v>0.14954932134969304</v>
      </c>
      <c r="FB23"/>
      <c r="FC23"/>
      <c r="FD23"/>
      <c r="FE23" s="20">
        <v>21</v>
      </c>
      <c r="FF23" s="6">
        <f t="shared" si="9"/>
        <v>370779.21999999974</v>
      </c>
      <c r="FG23" s="6">
        <f t="shared" si="10"/>
        <v>765099.16999999993</v>
      </c>
      <c r="FH23" s="6">
        <v>892239.58999999985</v>
      </c>
      <c r="FI23" s="6">
        <f t="shared" si="11"/>
        <v>614963.92500000075</v>
      </c>
      <c r="FJ23" s="6">
        <f t="shared" si="12"/>
        <v>897277.97000000067</v>
      </c>
      <c r="FK23" s="6">
        <f t="shared" si="13"/>
        <v>1098181.2549999971</v>
      </c>
      <c r="FL23" s="6">
        <f t="shared" si="14"/>
        <v>884460.04</v>
      </c>
      <c r="FM23" s="6"/>
      <c r="FN23" s="6"/>
      <c r="FO23" s="6"/>
      <c r="FP23" s="6"/>
      <c r="FQ23" s="18"/>
      <c r="FT23"/>
      <c r="FU23" s="17">
        <v>5</v>
      </c>
      <c r="FV23" s="7">
        <v>3</v>
      </c>
      <c r="FW23" s="6">
        <f t="shared" si="15"/>
        <v>0</v>
      </c>
      <c r="FX23" s="6">
        <f t="shared" si="16"/>
        <v>0</v>
      </c>
      <c r="FY23" s="6">
        <f t="shared" si="17"/>
        <v>0</v>
      </c>
      <c r="FZ23" s="6">
        <f t="shared" si="18"/>
        <v>0</v>
      </c>
      <c r="GA23" s="6">
        <f t="shared" si="19"/>
        <v>0</v>
      </c>
      <c r="GB23" s="6">
        <f t="shared" si="20"/>
        <v>528287.80000004172</v>
      </c>
      <c r="GC23" s="6">
        <f t="shared" si="21"/>
        <v>0</v>
      </c>
      <c r="GD23" s="6"/>
      <c r="GE23" s="6"/>
      <c r="GF23" s="6"/>
      <c r="GG23" s="6"/>
      <c r="GH23" s="18"/>
      <c r="GK23"/>
      <c r="GL23" s="22">
        <v>41424</v>
      </c>
      <c r="GM23" s="12">
        <f t="shared" si="22"/>
        <v>0</v>
      </c>
    </row>
    <row r="24" spans="1:195" x14ac:dyDescent="0.25">
      <c r="A24" s="11">
        <v>41235</v>
      </c>
      <c r="B24" s="12">
        <v>104783.83999999997</v>
      </c>
      <c r="F24" s="17">
        <f t="shared" si="23"/>
        <v>11</v>
      </c>
      <c r="G24" s="15">
        <f t="shared" si="24"/>
        <v>3</v>
      </c>
      <c r="H24" s="53">
        <v>40869</v>
      </c>
      <c r="I24" s="16">
        <f>IF(MONTH($H24)&gt;10,VLOOKUP(DATE(I$2,MONTH($H24),DAY($H24)),daily!$A:$B,2,0),VLOOKUP(DATE(J$2,MONTH($H24),DAY($H24)),daily!$A:$B,2,0))</f>
        <v>104783.83999999997</v>
      </c>
      <c r="J24" s="16"/>
      <c r="K24" s="16"/>
      <c r="L24" s="16"/>
      <c r="M24" s="16"/>
      <c r="N24" s="16"/>
      <c r="O24" s="16">
        <f>IF(MONTH($H24)&gt;10,VLOOKUP(DATE(O$2,MONTH($H24),DAY($H24)),daily!$A:$B,2,0),VLOOKUP(DATE(P$2,MONTH($H24),DAY($H24)),daily!$A:$B,2,0))</f>
        <v>98666.55</v>
      </c>
      <c r="P24" s="16"/>
      <c r="Q24" s="16"/>
      <c r="R24" s="16"/>
      <c r="S24" s="16"/>
      <c r="T24" s="16"/>
      <c r="U24" s="16"/>
      <c r="Y24" s="8">
        <v>22</v>
      </c>
      <c r="Z24">
        <v>441778.41999999993</v>
      </c>
      <c r="AA24">
        <v>753129.43000000063</v>
      </c>
      <c r="AB24">
        <v>922563.19999999925</v>
      </c>
      <c r="AC24">
        <v>702609.89999999851</v>
      </c>
      <c r="AD24">
        <v>918998.6799999997</v>
      </c>
      <c r="AE24">
        <v>1127622.3700000029</v>
      </c>
      <c r="AF24">
        <v>975800.5</v>
      </c>
      <c r="AG24">
        <v>865185.48485023191</v>
      </c>
      <c r="AH24">
        <f t="shared" si="26"/>
        <v>1127622.3700000029</v>
      </c>
      <c r="AI24">
        <f t="shared" si="27"/>
        <v>1127622.3700000029</v>
      </c>
      <c r="AJ24">
        <f t="shared" si="28"/>
        <v>1071241.2515000028</v>
      </c>
      <c r="AK24">
        <f t="shared" si="29"/>
        <v>1014860.1330000026</v>
      </c>
      <c r="AL24">
        <f t="shared" si="30"/>
        <v>911440.7610819377</v>
      </c>
      <c r="AM24" s="53">
        <v>40932</v>
      </c>
      <c r="AN24">
        <v>945286.09000000358</v>
      </c>
      <c r="AO24">
        <v>1004841.6799999997</v>
      </c>
      <c r="AP24">
        <v>1050657.9600000009</v>
      </c>
      <c r="AQ24">
        <v>1016615.0050000027</v>
      </c>
      <c r="AR24">
        <v>1108937.7199999988</v>
      </c>
      <c r="AS24">
        <v>1160267.0849999934</v>
      </c>
      <c r="AT24">
        <v>1195897.7650000006</v>
      </c>
      <c r="AU24">
        <f t="shared" si="2"/>
        <v>1195897.7650000006</v>
      </c>
      <c r="AV24">
        <f t="shared" si="52"/>
        <v>1195897.7650000006</v>
      </c>
      <c r="AW24">
        <f t="shared" si="53"/>
        <v>1136102.8767500005</v>
      </c>
      <c r="AX24">
        <f t="shared" si="3"/>
        <v>1076307.9885000007</v>
      </c>
      <c r="AY24">
        <f t="shared" si="4"/>
        <v>966626.76983588585</v>
      </c>
      <c r="BA24" s="53">
        <v>41021</v>
      </c>
      <c r="BB24">
        <v>65156.420000001788</v>
      </c>
      <c r="BC24">
        <v>84188.359999999404</v>
      </c>
      <c r="BD24">
        <v>128086.06999999285</v>
      </c>
      <c r="BF24">
        <v>13600.310000002384</v>
      </c>
      <c r="BG24">
        <v>481803.09000000358</v>
      </c>
      <c r="BH24">
        <v>130134.93000000715</v>
      </c>
      <c r="BI24">
        <f t="shared" si="31"/>
        <v>150494.86333333454</v>
      </c>
      <c r="BJ24">
        <f t="shared" si="32"/>
        <v>150494.86333333454</v>
      </c>
      <c r="BL24" s="11">
        <v>40869</v>
      </c>
      <c r="BM24" s="26">
        <f t="shared" si="54"/>
        <v>0.10876778196718276</v>
      </c>
      <c r="BN24" s="26">
        <f t="shared" si="55"/>
        <v>-1.1014228729329112E-3</v>
      </c>
      <c r="BO24" s="26"/>
      <c r="BP24" s="26"/>
      <c r="BQ24" s="26"/>
      <c r="BR24" s="26"/>
      <c r="BS24" s="26"/>
      <c r="BT24" s="26"/>
      <c r="BU24" s="26"/>
      <c r="BV24" s="26"/>
      <c r="BW24" s="26"/>
      <c r="BX24" s="26"/>
      <c r="BY24" s="26">
        <f t="shared" si="57"/>
        <v>7.7626442619809041E-2</v>
      </c>
      <c r="BZ24" s="26">
        <f t="shared" si="58"/>
        <v>3.3686309970721674E-2</v>
      </c>
      <c r="CA24" s="26"/>
      <c r="CK24" s="26"/>
      <c r="CL24" s="26"/>
      <c r="CM24" s="46">
        <f t="shared" si="33"/>
        <v>0.10876778196718276</v>
      </c>
      <c r="CN24">
        <f t="shared" si="34"/>
        <v>138248.53278946425</v>
      </c>
      <c r="CO24">
        <f t="shared" si="5"/>
        <v>131336.10614999104</v>
      </c>
      <c r="CP24">
        <f t="shared" si="35"/>
        <v>124423.67951051783</v>
      </c>
      <c r="CQ24">
        <f t="shared" si="6"/>
        <v>103686.3995920982</v>
      </c>
      <c r="CR24"/>
      <c r="CS24" s="11">
        <v>40869</v>
      </c>
      <c r="CT24" s="26">
        <v>0.10876778196718276</v>
      </c>
      <c r="CU24" s="26"/>
      <c r="CV24" s="26"/>
      <c r="CW24" s="26"/>
      <c r="CX24" s="26"/>
      <c r="CY24" s="26"/>
      <c r="CZ24" s="26">
        <v>7.7626442619809041E-2</v>
      </c>
      <c r="DA24" s="26"/>
      <c r="DB24" s="46">
        <f t="shared" si="56"/>
        <v>0.10876778196718276</v>
      </c>
      <c r="DC24" s="46"/>
      <c r="DD24" s="46"/>
      <c r="DE24" s="59"/>
      <c r="DF24" s="8">
        <v>22</v>
      </c>
      <c r="DG24">
        <v>0.45857509005555147</v>
      </c>
      <c r="DH24">
        <v>0.72324921812021181</v>
      </c>
      <c r="DI24">
        <v>0.86169151476985106</v>
      </c>
      <c r="DJ24">
        <v>0.64350788368479417</v>
      </c>
      <c r="DK24">
        <v>0.82087250064955086</v>
      </c>
      <c r="DL24">
        <v>0.92578127326709703</v>
      </c>
      <c r="DM24">
        <v>0.76771632860002681</v>
      </c>
      <c r="DN24">
        <f t="shared" si="36"/>
        <v>0.92578127326709703</v>
      </c>
      <c r="DO24">
        <f t="shared" si="37"/>
        <v>1176707.8485773897</v>
      </c>
      <c r="DP24">
        <f t="shared" si="38"/>
        <v>0.87949220960374208</v>
      </c>
      <c r="DQ24">
        <f t="shared" si="7"/>
        <v>1117872.4561485201</v>
      </c>
      <c r="DR24">
        <f t="shared" si="39"/>
        <v>0.83320314594038725</v>
      </c>
      <c r="DS24" s="59">
        <f t="shared" si="40"/>
        <v>1059037.0637196507</v>
      </c>
      <c r="DT24">
        <f t="shared" si="41"/>
        <v>0.71469431817042472</v>
      </c>
      <c r="DU24" s="59">
        <f t="shared" si="40"/>
        <v>908407.24241153675</v>
      </c>
      <c r="DV24"/>
      <c r="DW24"/>
      <c r="DX24" s="53">
        <v>40932</v>
      </c>
      <c r="DY24">
        <v>0.98122641176092718</v>
      </c>
      <c r="DZ24">
        <v>0.9649748508627517</v>
      </c>
      <c r="EA24">
        <v>0.98133444847724594</v>
      </c>
      <c r="EB24">
        <v>0.9310995623457049</v>
      </c>
      <c r="EC24">
        <v>0.99053077995825933</v>
      </c>
      <c r="ED24">
        <v>0.95258268003426916</v>
      </c>
      <c r="EE24">
        <v>0.94087904395086708</v>
      </c>
      <c r="EF24">
        <f t="shared" si="42"/>
        <v>0.99053077995825933</v>
      </c>
      <c r="EG24">
        <f t="shared" si="43"/>
        <v>0.99053077995825922</v>
      </c>
      <c r="EH24">
        <f t="shared" si="44"/>
        <v>1259007.2587243726</v>
      </c>
      <c r="EI24">
        <f t="shared" si="45"/>
        <v>0.94100424096034618</v>
      </c>
      <c r="EJ24">
        <f t="shared" si="46"/>
        <v>1196056.8957881539</v>
      </c>
      <c r="EK24">
        <f t="shared" si="47"/>
        <v>0.89147770196243337</v>
      </c>
      <c r="EL24">
        <f t="shared" si="46"/>
        <v>1133106.5328519354</v>
      </c>
      <c r="EM24">
        <f t="shared" si="48"/>
        <v>0.76468032012659137</v>
      </c>
      <c r="EN24">
        <f t="shared" si="46"/>
        <v>971941.60254527885</v>
      </c>
      <c r="EO24"/>
      <c r="EP24"/>
      <c r="EQ24" s="53">
        <v>41021</v>
      </c>
      <c r="ER24">
        <v>6.7633704627759222E-2</v>
      </c>
      <c r="ES24">
        <v>8.0848208978929997E-2</v>
      </c>
      <c r="ET24">
        <v>0.11963481708267912</v>
      </c>
      <c r="EU24"/>
      <c r="EV24">
        <v>1.2148135489499348E-2</v>
      </c>
      <c r="EW24">
        <v>0.39556175009566713</v>
      </c>
      <c r="EX24">
        <v>0.10238436102689738</v>
      </c>
      <c r="EY24">
        <f t="shared" si="49"/>
        <v>0.12970182955023871</v>
      </c>
      <c r="EZ24">
        <f t="shared" si="50"/>
        <v>164856.60837360661</v>
      </c>
      <c r="FA24">
        <f t="shared" si="8"/>
        <v>0.12970182955023871</v>
      </c>
      <c r="FB24"/>
      <c r="FC24"/>
      <c r="FD24"/>
      <c r="FE24" s="20">
        <v>22</v>
      </c>
      <c r="FF24" s="6">
        <f t="shared" si="9"/>
        <v>441778.41999999993</v>
      </c>
      <c r="FG24" s="6">
        <f t="shared" si="10"/>
        <v>753129.43000000063</v>
      </c>
      <c r="FH24" s="6">
        <v>922563.19999999925</v>
      </c>
      <c r="FI24" s="6">
        <f t="shared" si="11"/>
        <v>702609.89999999851</v>
      </c>
      <c r="FJ24" s="6">
        <f t="shared" si="12"/>
        <v>918998.6799999997</v>
      </c>
      <c r="FK24" s="6">
        <f t="shared" si="13"/>
        <v>1127622.3700000029</v>
      </c>
      <c r="FL24" s="6">
        <f t="shared" si="14"/>
        <v>975800.5</v>
      </c>
      <c r="FM24" s="6"/>
      <c r="FN24" s="6"/>
      <c r="FO24" s="6"/>
      <c r="FP24" s="6"/>
      <c r="FQ24" s="18"/>
      <c r="FT24"/>
      <c r="FU24" s="17">
        <v>6</v>
      </c>
      <c r="FV24" s="7">
        <v>1</v>
      </c>
      <c r="FW24" s="6">
        <f t="shared" si="15"/>
        <v>0</v>
      </c>
      <c r="FX24" s="6">
        <f t="shared" si="16"/>
        <v>0</v>
      </c>
      <c r="FY24" s="6">
        <f t="shared" si="17"/>
        <v>0</v>
      </c>
      <c r="FZ24" s="6">
        <f t="shared" si="18"/>
        <v>0</v>
      </c>
      <c r="GA24" s="6">
        <f t="shared" si="19"/>
        <v>0</v>
      </c>
      <c r="GB24" s="6">
        <f t="shared" si="20"/>
        <v>40577.75</v>
      </c>
      <c r="GC24" s="6">
        <f t="shared" si="21"/>
        <v>0</v>
      </c>
      <c r="GD24" s="6"/>
      <c r="GE24" s="6"/>
      <c r="GF24" s="6"/>
      <c r="GG24" s="6"/>
      <c r="GH24" s="18"/>
      <c r="GK24"/>
      <c r="GL24" s="22">
        <v>41435</v>
      </c>
      <c r="GM24" s="12">
        <f t="shared" si="22"/>
        <v>0</v>
      </c>
    </row>
    <row r="25" spans="1:195" x14ac:dyDescent="0.25">
      <c r="A25" s="11">
        <v>41236</v>
      </c>
      <c r="B25" s="12">
        <v>144957.31</v>
      </c>
      <c r="F25" s="17">
        <f t="shared" si="23"/>
        <v>11</v>
      </c>
      <c r="G25" s="15">
        <f t="shared" si="24"/>
        <v>3</v>
      </c>
      <c r="H25" s="53">
        <v>40870</v>
      </c>
      <c r="I25" s="16">
        <f>IF(MONTH($H25)&gt;10,VLOOKUP(DATE(I$2,MONTH($H25),DAY($H25)),daily!$A:$B,2,0),VLOOKUP(DATE(J$2,MONTH($H25),DAY($H25)),daily!$A:$B,2,0))</f>
        <v>144957.31</v>
      </c>
      <c r="J25" s="16"/>
      <c r="K25" s="16"/>
      <c r="L25" s="16"/>
      <c r="M25" s="16"/>
      <c r="N25" s="16"/>
      <c r="O25" s="16">
        <f>IF(MONTH($H25)&gt;10,VLOOKUP(DATE(O$2,MONTH($H25),DAY($H25)),daily!$A:$B,2,0),VLOOKUP(DATE(P$2,MONTH($H25),DAY($H25)),daily!$A:$B,2,0))</f>
        <v>94133.74000000002</v>
      </c>
      <c r="P25" s="16"/>
      <c r="Q25" s="16"/>
      <c r="R25" s="16"/>
      <c r="S25" s="16"/>
      <c r="T25" s="16"/>
      <c r="U25" s="16"/>
      <c r="Y25" s="8">
        <v>23</v>
      </c>
      <c r="Z25">
        <v>457254.82499999972</v>
      </c>
      <c r="AA25">
        <v>704007.04499999993</v>
      </c>
      <c r="AB25">
        <v>899237.84499999881</v>
      </c>
      <c r="AC25">
        <v>727292.79500000179</v>
      </c>
      <c r="AD25">
        <v>918821.93999999948</v>
      </c>
      <c r="AE25">
        <v>1139642.334999999</v>
      </c>
      <c r="AF25">
        <v>982925.08500000089</v>
      </c>
      <c r="AG25">
        <v>862380.24191520142</v>
      </c>
      <c r="AH25">
        <f t="shared" si="26"/>
        <v>1139642.334999999</v>
      </c>
      <c r="AI25">
        <f t="shared" si="27"/>
        <v>1139642.334999999</v>
      </c>
      <c r="AJ25">
        <f t="shared" si="28"/>
        <v>1082660.218249999</v>
      </c>
      <c r="AK25">
        <f t="shared" si="29"/>
        <v>1025678.1014999992</v>
      </c>
      <c r="AL25">
        <f t="shared" si="30"/>
        <v>921156.32396827417</v>
      </c>
      <c r="AM25" s="53">
        <v>40933</v>
      </c>
      <c r="AN25">
        <v>930258.97999999672</v>
      </c>
      <c r="AO25">
        <v>988748.92499999702</v>
      </c>
      <c r="AP25">
        <v>1020040.4849999994</v>
      </c>
      <c r="AQ25">
        <v>1026970.9499999881</v>
      </c>
      <c r="AR25">
        <v>1119538.8800000027</v>
      </c>
      <c r="AS25">
        <v>1182313.4900000021</v>
      </c>
      <c r="AT25">
        <v>1199613.6999999955</v>
      </c>
      <c r="AU25">
        <f t="shared" si="2"/>
        <v>1199613.6999999955</v>
      </c>
      <c r="AV25">
        <f t="shared" si="52"/>
        <v>1199613.6999999955</v>
      </c>
      <c r="AW25">
        <f t="shared" si="53"/>
        <v>1139633.0149999957</v>
      </c>
      <c r="AX25">
        <f t="shared" si="3"/>
        <v>1079652.3299999961</v>
      </c>
      <c r="AY25">
        <f t="shared" si="4"/>
        <v>969630.30605034239</v>
      </c>
      <c r="BA25" s="53">
        <v>41022</v>
      </c>
      <c r="BB25">
        <v>54087.54999999702</v>
      </c>
      <c r="BC25">
        <v>73203.970000013709</v>
      </c>
      <c r="BD25">
        <v>121219.44029998779</v>
      </c>
      <c r="BF25">
        <v>13109.459999993443</v>
      </c>
      <c r="BG25">
        <v>495687.22999998927</v>
      </c>
      <c r="BH25">
        <v>114968.98999999464</v>
      </c>
      <c r="BI25">
        <f t="shared" si="31"/>
        <v>145379.44004999599</v>
      </c>
      <c r="BJ25">
        <f t="shared" si="32"/>
        <v>145379.44004999599</v>
      </c>
      <c r="BL25" s="11">
        <v>40870</v>
      </c>
      <c r="BM25" s="26">
        <f t="shared" si="54"/>
        <v>0.1504686704422106</v>
      </c>
      <c r="BN25" s="26">
        <f t="shared" si="55"/>
        <v>4.1700888475027842E-2</v>
      </c>
      <c r="BO25" s="26"/>
      <c r="BP25" s="26"/>
      <c r="BQ25" s="26"/>
      <c r="BR25" s="26"/>
      <c r="BS25" s="26"/>
      <c r="BT25" s="26"/>
      <c r="BU25" s="26"/>
      <c r="BV25" s="26"/>
      <c r="BW25" s="26"/>
      <c r="BX25" s="26"/>
      <c r="BY25" s="26">
        <f t="shared" si="57"/>
        <v>7.4060229801265212E-2</v>
      </c>
      <c r="BZ25" s="26">
        <f t="shared" si="58"/>
        <v>-3.5662128185438291E-3</v>
      </c>
      <c r="CA25" s="26"/>
      <c r="CK25" s="26"/>
      <c r="CL25" s="26"/>
      <c r="CM25" s="46">
        <f t="shared" si="33"/>
        <v>0.1504686704422106</v>
      </c>
      <c r="CN25">
        <f t="shared" si="34"/>
        <v>191252.15705596912</v>
      </c>
      <c r="CO25">
        <f t="shared" si="5"/>
        <v>181689.54920317067</v>
      </c>
      <c r="CP25">
        <f t="shared" si="35"/>
        <v>172126.94135037222</v>
      </c>
      <c r="CQ25">
        <f t="shared" si="6"/>
        <v>143439.11779197684</v>
      </c>
      <c r="CR25"/>
      <c r="CS25" s="11">
        <v>40870</v>
      </c>
      <c r="CT25" s="26">
        <v>0.1504686704422106</v>
      </c>
      <c r="CU25" s="26"/>
      <c r="CV25" s="26"/>
      <c r="CW25" s="26"/>
      <c r="CX25" s="26"/>
      <c r="CY25" s="26"/>
      <c r="CZ25" s="26">
        <v>7.4060229801265212E-2</v>
      </c>
      <c r="DA25" s="26"/>
      <c r="DB25" s="46">
        <f t="shared" si="56"/>
        <v>0.1504686704422106</v>
      </c>
      <c r="DC25" s="46"/>
      <c r="DD25" s="46"/>
      <c r="DE25" s="59"/>
      <c r="DF25" s="8">
        <v>23</v>
      </c>
      <c r="DG25">
        <v>0.47463991689025992</v>
      </c>
      <c r="DH25">
        <v>0.67607575081400051</v>
      </c>
      <c r="DI25">
        <v>0.83990519109848105</v>
      </c>
      <c r="DJ25">
        <v>0.66611450725310151</v>
      </c>
      <c r="DK25">
        <v>0.8207146320813774</v>
      </c>
      <c r="DL25">
        <v>0.93564969978857715</v>
      </c>
      <c r="DM25">
        <v>0.77332163443764368</v>
      </c>
      <c r="DN25">
        <f t="shared" si="36"/>
        <v>0.93564969978857715</v>
      </c>
      <c r="DO25">
        <f t="shared" si="37"/>
        <v>1189251.0434726106</v>
      </c>
      <c r="DP25">
        <f t="shared" si="38"/>
        <v>0.88886721479914832</v>
      </c>
      <c r="DQ25">
        <f t="shared" si="7"/>
        <v>1129788.4912989801</v>
      </c>
      <c r="DR25">
        <f t="shared" si="39"/>
        <v>0.8420847298097196</v>
      </c>
      <c r="DS25" s="59">
        <f t="shared" si="40"/>
        <v>1070325.9391253497</v>
      </c>
      <c r="DT25">
        <f t="shared" si="41"/>
        <v>0.72231264937655759</v>
      </c>
      <c r="DU25" s="59">
        <f t="shared" si="40"/>
        <v>918090.46930559841</v>
      </c>
      <c r="DV25"/>
      <c r="DW25"/>
      <c r="DX25" s="53">
        <v>40933</v>
      </c>
      <c r="DY25">
        <v>0.96562796238096926</v>
      </c>
      <c r="DZ25">
        <v>0.94952057168108162</v>
      </c>
      <c r="EA25">
        <v>0.95273714651334862</v>
      </c>
      <c r="EB25">
        <v>0.94058438778083864</v>
      </c>
      <c r="EC25">
        <v>1</v>
      </c>
      <c r="ED25">
        <v>0.97068284320491471</v>
      </c>
      <c r="EE25">
        <v>0.94380257593871952</v>
      </c>
      <c r="EF25">
        <f t="shared" si="42"/>
        <v>1</v>
      </c>
      <c r="EG25">
        <f t="shared" si="43"/>
        <v>1</v>
      </c>
      <c r="EH25">
        <f t="shared" si="44"/>
        <v>1271043.0450000018</v>
      </c>
      <c r="EI25">
        <f t="shared" si="45"/>
        <v>0.95000000000000007</v>
      </c>
      <c r="EJ25">
        <f t="shared" si="46"/>
        <v>1207490.8927500017</v>
      </c>
      <c r="EK25">
        <f t="shared" si="47"/>
        <v>0.9</v>
      </c>
      <c r="EL25">
        <f t="shared" si="46"/>
        <v>1143938.7405000017</v>
      </c>
      <c r="EM25">
        <f t="shared" si="48"/>
        <v>0.77199046773570712</v>
      </c>
      <c r="EN25">
        <f t="shared" si="46"/>
        <v>981233.11482176883</v>
      </c>
      <c r="EO25"/>
      <c r="EP25"/>
      <c r="EQ25" s="53">
        <v>41022</v>
      </c>
      <c r="ER25">
        <v>5.6143989813112152E-2</v>
      </c>
      <c r="ES25">
        <v>7.0299621760638559E-2</v>
      </c>
      <c r="ET25">
        <v>0.11322125479495616</v>
      </c>
      <c r="EU25"/>
      <c r="EV25">
        <v>1.1709696049138921E-2</v>
      </c>
      <c r="EW25">
        <v>0.40696066976006273</v>
      </c>
      <c r="EX25">
        <v>9.0452475588656781E-2</v>
      </c>
      <c r="EY25">
        <f t="shared" si="49"/>
        <v>0.12479795129442756</v>
      </c>
      <c r="EZ25">
        <v>40042.090397723019</v>
      </c>
      <c r="FA25">
        <f t="shared" si="8"/>
        <v>3.1503331500250614E-2</v>
      </c>
      <c r="FB25"/>
      <c r="FC25"/>
      <c r="FD25"/>
      <c r="FE25" s="20">
        <v>23</v>
      </c>
      <c r="FF25" s="6">
        <f t="shared" si="9"/>
        <v>457254.82499999972</v>
      </c>
      <c r="FG25" s="6">
        <f t="shared" si="10"/>
        <v>704007.04499999993</v>
      </c>
      <c r="FH25" s="6">
        <v>899237.84499999881</v>
      </c>
      <c r="FI25" s="6">
        <f t="shared" si="11"/>
        <v>727292.79500000179</v>
      </c>
      <c r="FJ25" s="6">
        <f t="shared" si="12"/>
        <v>918821.93999999948</v>
      </c>
      <c r="FK25" s="6">
        <f t="shared" si="13"/>
        <v>1139642.334999999</v>
      </c>
      <c r="FL25" s="6">
        <f t="shared" si="14"/>
        <v>982925.08500000089</v>
      </c>
      <c r="FM25" s="6"/>
      <c r="FN25" s="6"/>
      <c r="FO25" s="6"/>
      <c r="FP25" s="6"/>
      <c r="FQ25" s="18"/>
      <c r="FT25"/>
      <c r="FU25" s="17">
        <v>6</v>
      </c>
      <c r="FV25" s="7">
        <v>2</v>
      </c>
      <c r="FW25" s="6">
        <f t="shared" si="15"/>
        <v>0</v>
      </c>
      <c r="FX25" s="6">
        <f t="shared" si="16"/>
        <v>0</v>
      </c>
      <c r="FY25" s="6">
        <f t="shared" si="17"/>
        <v>0</v>
      </c>
      <c r="FZ25" s="6">
        <f t="shared" si="18"/>
        <v>0</v>
      </c>
      <c r="GA25" s="6">
        <f t="shared" si="19"/>
        <v>0</v>
      </c>
      <c r="GB25" s="6">
        <f t="shared" si="20"/>
        <v>0</v>
      </c>
      <c r="GC25" s="6">
        <f t="shared" si="21"/>
        <v>0</v>
      </c>
      <c r="GD25" s="6"/>
      <c r="GE25" s="6"/>
      <c r="GF25" s="6"/>
      <c r="GG25" s="6"/>
      <c r="GH25" s="18"/>
      <c r="GK25"/>
      <c r="GL25" s="22">
        <v>41445</v>
      </c>
      <c r="GM25" s="12">
        <f t="shared" si="22"/>
        <v>0</v>
      </c>
    </row>
    <row r="26" spans="1:195" x14ac:dyDescent="0.25">
      <c r="A26" s="11">
        <v>41237</v>
      </c>
      <c r="B26" s="12">
        <v>154693.26</v>
      </c>
      <c r="F26" s="17">
        <f t="shared" si="23"/>
        <v>11</v>
      </c>
      <c r="G26" s="15">
        <f t="shared" si="24"/>
        <v>3</v>
      </c>
      <c r="H26" s="53">
        <v>40871</v>
      </c>
      <c r="I26" s="16">
        <f>IF(MONTH($H26)&gt;10,VLOOKUP(DATE(I$2,MONTH($H26),DAY($H26)),daily!$A:$B,2,0),VLOOKUP(DATE(J$2,MONTH($H26),DAY($H26)),daily!$A:$B,2,0))</f>
        <v>154693.26</v>
      </c>
      <c r="J26" s="16"/>
      <c r="K26" s="16"/>
      <c r="L26" s="16"/>
      <c r="M26" s="16"/>
      <c r="N26" s="16"/>
      <c r="O26" s="16">
        <f>IF(MONTH($H26)&gt;10,VLOOKUP(DATE(O$2,MONTH($H26),DAY($H26)),daily!$A:$B,2,0),VLOOKUP(DATE(P$2,MONTH($H26),DAY($H26)),daily!$A:$B,2,0))</f>
        <v>123258.25</v>
      </c>
      <c r="P26" s="16"/>
      <c r="Q26" s="16"/>
      <c r="R26" s="16"/>
      <c r="S26" s="16"/>
      <c r="T26" s="16"/>
      <c r="U26" s="16"/>
      <c r="Y26" s="8">
        <v>24</v>
      </c>
      <c r="Z26">
        <v>485669.66500000004</v>
      </c>
      <c r="AA26">
        <v>749124.22999999858</v>
      </c>
      <c r="AB26">
        <v>907849.05999999866</v>
      </c>
      <c r="AC26">
        <v>771841.75999999791</v>
      </c>
      <c r="AD26">
        <v>847874.11500000022</v>
      </c>
      <c r="AE26">
        <v>1111221.5349999983</v>
      </c>
      <c r="AF26">
        <v>1015568.3599999994</v>
      </c>
      <c r="AG26">
        <v>873373.53003404464</v>
      </c>
      <c r="AH26">
        <f t="shared" si="26"/>
        <v>1111221.5349999983</v>
      </c>
      <c r="AI26">
        <f t="shared" si="27"/>
        <v>1111221.5349999983</v>
      </c>
      <c r="AJ26">
        <f t="shared" si="28"/>
        <v>1055660.4582499983</v>
      </c>
      <c r="AK26">
        <f t="shared" si="29"/>
        <v>1000099.3814999985</v>
      </c>
      <c r="AL26">
        <f t="shared" si="30"/>
        <v>898184.20469171333</v>
      </c>
      <c r="AM26" s="53">
        <v>40934</v>
      </c>
      <c r="AN26">
        <v>895183.69000000507</v>
      </c>
      <c r="AO26">
        <v>988283.40500000119</v>
      </c>
      <c r="AP26">
        <v>1015422.4950000122</v>
      </c>
      <c r="AQ26">
        <v>934010.00499999523</v>
      </c>
      <c r="AR26">
        <v>1088769.4450000003</v>
      </c>
      <c r="AS26">
        <v>1156674.4049999937</v>
      </c>
      <c r="AT26">
        <v>1228375.1300000027</v>
      </c>
      <c r="AU26">
        <f t="shared" si="2"/>
        <v>1228375.1300000027</v>
      </c>
      <c r="AV26">
        <f t="shared" si="52"/>
        <v>1228375.1300000027</v>
      </c>
      <c r="AW26">
        <f t="shared" si="53"/>
        <v>1166956.3735000025</v>
      </c>
      <c r="AX26">
        <f t="shared" si="3"/>
        <v>1105537.6170000024</v>
      </c>
      <c r="AY26">
        <f t="shared" si="4"/>
        <v>992877.75160164991</v>
      </c>
      <c r="BA26" s="53">
        <v>41023</v>
      </c>
      <c r="BB26">
        <v>47445.129999995232</v>
      </c>
      <c r="BC26">
        <v>72666.089999988675</v>
      </c>
      <c r="BD26">
        <v>108010.43000000715</v>
      </c>
      <c r="BF26">
        <v>14876.209999993443</v>
      </c>
      <c r="BG26">
        <v>514830.15000002086</v>
      </c>
      <c r="BH26">
        <v>120764.17000000179</v>
      </c>
      <c r="BI26">
        <f t="shared" si="31"/>
        <v>146432.03000000119</v>
      </c>
      <c r="BJ26">
        <f t="shared" si="32"/>
        <v>146432.03000000119</v>
      </c>
      <c r="BL26" s="11">
        <v>40871</v>
      </c>
      <c r="BM26" s="26">
        <f t="shared" si="54"/>
        <v>0.16057478687050139</v>
      </c>
      <c r="BN26" s="26">
        <f t="shared" si="55"/>
        <v>1.010611642829079E-2</v>
      </c>
      <c r="BO26" s="26"/>
      <c r="BP26" s="26"/>
      <c r="BQ26" s="26"/>
      <c r="BR26" s="26"/>
      <c r="BS26" s="26"/>
      <c r="BT26" s="26"/>
      <c r="BU26" s="26"/>
      <c r="BV26" s="26"/>
      <c r="BW26" s="26"/>
      <c r="BX26" s="26"/>
      <c r="BY26" s="26">
        <f t="shared" si="57"/>
        <v>9.6974095790752571E-2</v>
      </c>
      <c r="BZ26" s="26">
        <f t="shared" si="58"/>
        <v>2.2913865989487359E-2</v>
      </c>
      <c r="CA26" s="26"/>
      <c r="CK26" s="26"/>
      <c r="CL26" s="26"/>
      <c r="CM26" s="46">
        <f t="shared" si="33"/>
        <v>0.16057478687050139</v>
      </c>
      <c r="CN26">
        <f t="shared" si="34"/>
        <v>204097.4660541084</v>
      </c>
      <c r="CO26">
        <f t="shared" si="5"/>
        <v>193892.59275140296</v>
      </c>
      <c r="CP26">
        <f t="shared" si="35"/>
        <v>183687.71944869758</v>
      </c>
      <c r="CQ26">
        <f t="shared" si="6"/>
        <v>153073.09954058129</v>
      </c>
      <c r="CR26"/>
      <c r="CS26" s="11">
        <v>40871</v>
      </c>
      <c r="CT26" s="26">
        <v>0.16057478687050139</v>
      </c>
      <c r="CU26" s="26"/>
      <c r="CV26" s="26"/>
      <c r="CW26" s="26"/>
      <c r="CX26" s="26"/>
      <c r="CY26" s="26"/>
      <c r="CZ26" s="26">
        <v>9.6974095790752571E-2</v>
      </c>
      <c r="DA26" s="26"/>
      <c r="DB26" s="46">
        <f t="shared" si="56"/>
        <v>0.16057478687050139</v>
      </c>
      <c r="DC26" s="46"/>
      <c r="DD26" s="46"/>
      <c r="DE26" s="59"/>
      <c r="DF26" s="8">
        <v>24</v>
      </c>
      <c r="DG26">
        <v>0.50413510547804619</v>
      </c>
      <c r="DH26">
        <v>0.71940292337587208</v>
      </c>
      <c r="DI26">
        <v>0.84794822912271473</v>
      </c>
      <c r="DJ26">
        <v>0.70691611023008138</v>
      </c>
      <c r="DK26">
        <v>0.75734226845252417</v>
      </c>
      <c r="DL26">
        <v>0.91231613962581615</v>
      </c>
      <c r="DM26">
        <v>0.79900390784955511</v>
      </c>
      <c r="DN26">
        <f t="shared" si="36"/>
        <v>0.91231613962581615</v>
      </c>
      <c r="DO26">
        <f t="shared" si="37"/>
        <v>1159593.0841126442</v>
      </c>
      <c r="DP26">
        <f t="shared" si="38"/>
        <v>0.86670033264452528</v>
      </c>
      <c r="DQ26">
        <f t="shared" si="7"/>
        <v>1101613.4299070118</v>
      </c>
      <c r="DR26">
        <f t="shared" si="39"/>
        <v>0.82108452566323453</v>
      </c>
      <c r="DS26" s="59">
        <f t="shared" si="40"/>
        <v>1043633.7757013798</v>
      </c>
      <c r="DT26">
        <f t="shared" si="41"/>
        <v>0.70429936335256849</v>
      </c>
      <c r="DU26" s="59">
        <f t="shared" si="40"/>
        <v>895194.80738721136</v>
      </c>
      <c r="DV26"/>
      <c r="DW26"/>
      <c r="DX26" s="53">
        <v>40934</v>
      </c>
      <c r="DY26">
        <v>0.92921908964682631</v>
      </c>
      <c r="DZ26">
        <v>0.94907352106454113</v>
      </c>
      <c r="EA26">
        <v>0.94842385632544501</v>
      </c>
      <c r="EB26">
        <v>0.85544311524499184</v>
      </c>
      <c r="EC26">
        <v>0.97251597461268846</v>
      </c>
      <c r="ED26">
        <v>0.94963307921636331</v>
      </c>
      <c r="EE26">
        <v>0.9664307867716635</v>
      </c>
      <c r="EF26">
        <f t="shared" si="42"/>
        <v>0.97251597461268846</v>
      </c>
      <c r="EG26">
        <f t="shared" si="43"/>
        <v>0.97251597461268846</v>
      </c>
      <c r="EH26">
        <f t="shared" si="44"/>
        <v>1236109.665682856</v>
      </c>
      <c r="EI26">
        <f t="shared" si="45"/>
        <v>0.92389017588205402</v>
      </c>
      <c r="EJ26">
        <f t="shared" si="46"/>
        <v>1174304.1823987132</v>
      </c>
      <c r="EK26">
        <f t="shared" si="47"/>
        <v>0.87526437715141958</v>
      </c>
      <c r="EL26">
        <f t="shared" si="46"/>
        <v>1112498.6991145704</v>
      </c>
      <c r="EM26">
        <f t="shared" si="48"/>
        <v>0.75077306212169637</v>
      </c>
      <c r="EN26">
        <f t="shared" si="46"/>
        <v>954264.8789831365</v>
      </c>
      <c r="EO26"/>
      <c r="EP26"/>
      <c r="EQ26" s="53">
        <v>41023</v>
      </c>
      <c r="ER26">
        <v>4.9249021177732409E-2</v>
      </c>
      <c r="ES26">
        <v>6.9783082008021788E-2</v>
      </c>
      <c r="ET26">
        <v>0.1008837888153887</v>
      </c>
      <c r="EU26"/>
      <c r="EV26">
        <v>1.3287801134689853E-2</v>
      </c>
      <c r="EW26">
        <v>0.42267706322934034</v>
      </c>
      <c r="EX26">
        <v>9.5011864842076701E-2</v>
      </c>
      <c r="EY26">
        <f t="shared" si="49"/>
        <v>0.12514877020120829</v>
      </c>
      <c r="EZ26"/>
      <c r="FA26"/>
      <c r="FB26"/>
      <c r="FC26"/>
      <c r="FD26"/>
      <c r="FE26" s="20">
        <v>24</v>
      </c>
      <c r="FF26" s="6">
        <f t="shared" si="9"/>
        <v>485669.66500000004</v>
      </c>
      <c r="FG26" s="6">
        <f t="shared" si="10"/>
        <v>749124.22999999858</v>
      </c>
      <c r="FH26" s="6">
        <v>907849.05999999866</v>
      </c>
      <c r="FI26" s="6">
        <f t="shared" si="11"/>
        <v>771841.75999999791</v>
      </c>
      <c r="FJ26" s="6">
        <f t="shared" si="12"/>
        <v>847874.11500000022</v>
      </c>
      <c r="FK26" s="6">
        <f t="shared" si="13"/>
        <v>1111221.5349999983</v>
      </c>
      <c r="FL26" s="6">
        <f t="shared" si="14"/>
        <v>1015568.3599999994</v>
      </c>
      <c r="FM26" s="6"/>
      <c r="FN26" s="6"/>
      <c r="FO26" s="6"/>
      <c r="FP26" s="6"/>
      <c r="FQ26" s="18"/>
      <c r="FT26"/>
      <c r="FU26" s="17">
        <v>6</v>
      </c>
      <c r="FV26" s="7">
        <v>3</v>
      </c>
      <c r="FW26" s="6">
        <f t="shared" si="15"/>
        <v>0</v>
      </c>
      <c r="FX26" s="6">
        <f t="shared" si="16"/>
        <v>0</v>
      </c>
      <c r="FY26" s="6">
        <f t="shared" si="17"/>
        <v>0</v>
      </c>
      <c r="FZ26" s="6">
        <f t="shared" si="18"/>
        <v>0</v>
      </c>
      <c r="GA26" s="6">
        <f t="shared" si="19"/>
        <v>0</v>
      </c>
      <c r="GB26" s="6">
        <f t="shared" si="20"/>
        <v>0</v>
      </c>
      <c r="GC26" s="6">
        <f t="shared" si="21"/>
        <v>0</v>
      </c>
      <c r="GD26" s="6"/>
      <c r="GE26" s="6"/>
      <c r="GF26" s="6"/>
      <c r="GG26" s="6"/>
      <c r="GH26" s="18"/>
      <c r="GK26"/>
      <c r="GL26" s="22">
        <v>41455</v>
      </c>
      <c r="GM26" s="12">
        <f t="shared" si="22"/>
        <v>0</v>
      </c>
    </row>
    <row r="27" spans="1:195" x14ac:dyDescent="0.25">
      <c r="A27" s="11">
        <v>41238</v>
      </c>
      <c r="B27" s="12">
        <v>129409.22999999998</v>
      </c>
      <c r="F27" s="17">
        <f t="shared" si="23"/>
        <v>11</v>
      </c>
      <c r="G27" s="15">
        <f t="shared" si="24"/>
        <v>3</v>
      </c>
      <c r="H27" s="53">
        <v>40872</v>
      </c>
      <c r="I27" s="16">
        <f>IF(MONTH($H27)&gt;10,VLOOKUP(DATE(I$2,MONTH($H27),DAY($H27)),daily!$A:$B,2,0),VLOOKUP(DATE(J$2,MONTH($H27),DAY($H27)),daily!$A:$B,2,0))</f>
        <v>129409.22999999998</v>
      </c>
      <c r="J27" s="16">
        <f>IF(MONTH($H27)&gt;10,VLOOKUP(DATE(J$2,MONTH($H27),DAY($H27)),daily!$A:$B,2,0),VLOOKUP(DATE(K$2,MONTH($H27),DAY($H27)),daily!$A:$B,2,0))</f>
        <v>6781.55</v>
      </c>
      <c r="K27" s="16"/>
      <c r="L27" s="16">
        <f>IF(MONTH($H27)&gt;10,VLOOKUP(DATE(L$2,MONTH($H27),DAY($H27)),daily!$A:$B,2,0),VLOOKUP(DATE(M$2,MONTH($H27),DAY($H27)),daily!$A:$B,2,0))</f>
        <v>13096.919999999998</v>
      </c>
      <c r="M27" s="16"/>
      <c r="N27" s="16"/>
      <c r="O27" s="16">
        <f>IF(MONTH($H27)&gt;10,VLOOKUP(DATE(O$2,MONTH($H27),DAY($H27)),daily!$A:$B,2,0),VLOOKUP(DATE(P$2,MONTH($H27),DAY($H27)),daily!$A:$B,2,0))</f>
        <v>166368.38999999996</v>
      </c>
      <c r="P27" s="16"/>
      <c r="Q27" s="16"/>
      <c r="R27" s="16"/>
      <c r="S27" s="16"/>
      <c r="T27" s="16"/>
      <c r="U27" s="16"/>
      <c r="X27" s="8">
        <f ca="1">INDIRECT("W"&amp;X29)</f>
        <v>0.97115734298404088</v>
      </c>
      <c r="Y27" s="8">
        <v>25</v>
      </c>
      <c r="Z27">
        <v>550426.51000000071</v>
      </c>
      <c r="AA27">
        <v>827774.77000000142</v>
      </c>
      <c r="AB27">
        <v>942420.71000000089</v>
      </c>
      <c r="AC27">
        <v>801478.2650000006</v>
      </c>
      <c r="AE27">
        <v>1153581.0350000001</v>
      </c>
      <c r="AF27">
        <v>1039221.2050000001</v>
      </c>
      <c r="AG27">
        <v>882413.95285905455</v>
      </c>
      <c r="AH27">
        <f t="shared" si="26"/>
        <v>1153581.0350000001</v>
      </c>
      <c r="AI27">
        <f t="shared" si="27"/>
        <v>1153581.0350000001</v>
      </c>
      <c r="AJ27">
        <f t="shared" si="28"/>
        <v>1095901.98325</v>
      </c>
      <c r="AK27">
        <f t="shared" si="29"/>
        <v>1038222.9315000002</v>
      </c>
      <c r="AL27">
        <f t="shared" si="30"/>
        <v>932422.77244826825</v>
      </c>
      <c r="AM27" s="53">
        <v>40935</v>
      </c>
      <c r="AN27">
        <v>879563.84999999404</v>
      </c>
      <c r="AO27">
        <v>991715.05000000447</v>
      </c>
      <c r="AP27">
        <v>972369.22499998659</v>
      </c>
      <c r="AQ27">
        <v>824361.61000000685</v>
      </c>
      <c r="AR27">
        <v>932454.68999999762</v>
      </c>
      <c r="AS27">
        <v>1119106.1350000054</v>
      </c>
      <c r="AT27">
        <v>1251331.5700000003</v>
      </c>
      <c r="AU27">
        <f t="shared" si="2"/>
        <v>1251331.5700000003</v>
      </c>
      <c r="AV27">
        <f t="shared" si="52"/>
        <v>1251331.5700000003</v>
      </c>
      <c r="AW27">
        <f t="shared" si="53"/>
        <v>1188764.9915000002</v>
      </c>
      <c r="AX27">
        <f t="shared" si="3"/>
        <v>1126198.4130000004</v>
      </c>
      <c r="AY27">
        <f t="shared" si="4"/>
        <v>1011433.1081660374</v>
      </c>
      <c r="BA27" s="53">
        <v>41024</v>
      </c>
      <c r="BB27">
        <v>53703.680000007153</v>
      </c>
      <c r="BC27">
        <v>63459.170000001788</v>
      </c>
      <c r="BD27">
        <v>96964.810000002384</v>
      </c>
      <c r="BF27">
        <v>17998.180000007153</v>
      </c>
      <c r="BG27">
        <v>513312.92999999225</v>
      </c>
      <c r="BH27">
        <v>99477.79999999702</v>
      </c>
      <c r="BI27">
        <f t="shared" si="31"/>
        <v>140819.42833333462</v>
      </c>
      <c r="BJ27">
        <f t="shared" si="32"/>
        <v>140819.42833333462</v>
      </c>
      <c r="BL27" s="11">
        <v>40872</v>
      </c>
      <c r="BM27" s="26">
        <f t="shared" si="54"/>
        <v>0.13432944348270695</v>
      </c>
      <c r="BN27" s="26">
        <f t="shared" si="55"/>
        <v>-2.624534338779444E-2</v>
      </c>
      <c r="BO27" s="26">
        <f t="shared" ref="BO27:BO58" si="59">IFERROR(J27/MAX(J$3:J$229),0)</f>
        <v>6.5124937889402598E-3</v>
      </c>
      <c r="BP27" s="26">
        <f>BO27-BO26</f>
        <v>6.5124937889402598E-3</v>
      </c>
      <c r="BQ27" s="26"/>
      <c r="BR27" s="26"/>
      <c r="BS27" s="26">
        <f t="shared" ref="BS27:BS58" si="60">IFERROR(L27/MAX(L$3:L$229),0)</f>
        <v>1.1995235580923455E-2</v>
      </c>
      <c r="BT27" s="26">
        <f>BS27-BS26</f>
        <v>1.1995235580923455E-2</v>
      </c>
      <c r="BU27" s="26"/>
      <c r="BV27" s="26"/>
      <c r="BW27" s="26"/>
      <c r="BX27" s="26"/>
      <c r="BY27" s="26">
        <f t="shared" si="57"/>
        <v>0.13089123193306149</v>
      </c>
      <c r="BZ27" s="26">
        <f t="shared" si="58"/>
        <v>3.3917136142308915E-2</v>
      </c>
      <c r="CA27" s="26"/>
      <c r="CB27" s="26"/>
      <c r="CC27" s="26"/>
      <c r="CD27" s="26"/>
      <c r="CE27" s="26"/>
      <c r="CF27" s="26"/>
      <c r="CG27" s="26"/>
      <c r="CH27" s="26"/>
      <c r="CI27" s="26"/>
      <c r="CJ27" s="26"/>
      <c r="CK27" s="26"/>
      <c r="CL27" s="26"/>
      <c r="CM27" s="46">
        <f t="shared" si="33"/>
        <v>0.13432944348270695</v>
      </c>
      <c r="CN27">
        <f t="shared" si="34"/>
        <v>170738.50487741549</v>
      </c>
      <c r="CO27">
        <f t="shared" si="5"/>
        <v>162201.57963354469</v>
      </c>
      <c r="CP27">
        <f t="shared" si="35"/>
        <v>153664.65438967393</v>
      </c>
      <c r="CQ27">
        <f t="shared" si="6"/>
        <v>128053.87865806161</v>
      </c>
      <c r="CR27"/>
      <c r="CS27" s="11">
        <v>40872</v>
      </c>
      <c r="CT27" s="26">
        <v>0.13432944348270695</v>
      </c>
      <c r="CU27" s="26">
        <v>6.5124937889402598E-3</v>
      </c>
      <c r="CV27" s="26"/>
      <c r="CW27" s="26">
        <v>1.1995235580923455E-2</v>
      </c>
      <c r="CX27" s="26"/>
      <c r="CY27" s="26"/>
      <c r="CZ27" s="26">
        <v>0.13089123193306149</v>
      </c>
      <c r="DA27" s="26"/>
      <c r="DB27" s="46">
        <f t="shared" si="56"/>
        <v>0.13432944348270695</v>
      </c>
      <c r="DC27" s="46"/>
      <c r="DD27" s="46"/>
      <c r="DE27" s="59"/>
      <c r="DF27" s="8">
        <v>25</v>
      </c>
      <c r="DG27">
        <v>0.57135404303409221</v>
      </c>
      <c r="DH27">
        <v>0.79493302390551734</v>
      </c>
      <c r="DI27">
        <v>0.88023880548278965</v>
      </c>
      <c r="DJ27">
        <v>0.73405965690137887</v>
      </c>
      <c r="DL27">
        <v>0.94709341337301867</v>
      </c>
      <c r="DM27">
        <v>0.81761291176413198</v>
      </c>
      <c r="DN27">
        <f t="shared" si="36"/>
        <v>0.94709341337301867</v>
      </c>
      <c r="DO27">
        <f t="shared" si="37"/>
        <v>1203796.4960330871</v>
      </c>
      <c r="DP27">
        <f t="shared" si="38"/>
        <v>0.8997387427043676</v>
      </c>
      <c r="DQ27">
        <f t="shared" si="7"/>
        <v>1143606.6712314326</v>
      </c>
      <c r="DR27">
        <f t="shared" si="39"/>
        <v>0.85238407203571687</v>
      </c>
      <c r="DS27" s="59">
        <f t="shared" si="40"/>
        <v>1083416.8464297785</v>
      </c>
      <c r="DT27">
        <f t="shared" si="41"/>
        <v>0.73114708717924415</v>
      </c>
      <c r="DU27" s="59">
        <f t="shared" si="40"/>
        <v>929319.42003118829</v>
      </c>
      <c r="DV27"/>
      <c r="DW27"/>
      <c r="DX27" s="53">
        <v>40935</v>
      </c>
      <c r="DY27">
        <v>0.91300537433076723</v>
      </c>
      <c r="DZ27">
        <v>0.95236901645252314</v>
      </c>
      <c r="EA27">
        <v>0.90821128612741686</v>
      </c>
      <c r="EB27">
        <v>0.75501810470090891</v>
      </c>
      <c r="EC27">
        <v>0.8328917437865091</v>
      </c>
      <c r="ED27">
        <v>0.91878941935261715</v>
      </c>
      <c r="EE27">
        <v>0.98449189028055184</v>
      </c>
      <c r="EF27">
        <f t="shared" si="42"/>
        <v>0.98449189028055184</v>
      </c>
      <c r="EG27">
        <f t="shared" si="43"/>
        <v>0.98449189028055184</v>
      </c>
      <c r="EH27">
        <f t="shared" si="44"/>
        <v>1251331.5700000003</v>
      </c>
      <c r="EI27">
        <f t="shared" si="45"/>
        <v>0.93526729576652423</v>
      </c>
      <c r="EJ27">
        <f t="shared" si="46"/>
        <v>1188764.9915000002</v>
      </c>
      <c r="EK27">
        <f t="shared" si="47"/>
        <v>0.88604270125249673</v>
      </c>
      <c r="EL27">
        <f t="shared" si="46"/>
        <v>1126198.4130000004</v>
      </c>
      <c r="EM27">
        <f t="shared" si="48"/>
        <v>0.76001835485969371</v>
      </c>
      <c r="EN27">
        <f t="shared" si="46"/>
        <v>966016.04401675693</v>
      </c>
      <c r="EO27"/>
      <c r="EP27"/>
      <c r="EQ27" s="53">
        <v>41024</v>
      </c>
      <c r="ER27">
        <v>5.5745524854558998E-2</v>
      </c>
      <c r="ES27">
        <v>6.0941444135384347E-2</v>
      </c>
      <c r="ET27">
        <v>9.0566970380211276E-2</v>
      </c>
      <c r="EU27"/>
      <c r="EV27">
        <v>1.6076422464226619E-2</v>
      </c>
      <c r="EW27">
        <v>0.42143142115906751</v>
      </c>
      <c r="EX27">
        <v>7.8264697951277398E-2</v>
      </c>
      <c r="EY27">
        <f t="shared" si="49"/>
        <v>0.12050441349078771</v>
      </c>
      <c r="EZ27"/>
      <c r="FA27"/>
      <c r="FB27"/>
      <c r="FC27"/>
      <c r="FD27"/>
      <c r="FE27" s="20">
        <v>25</v>
      </c>
      <c r="FF27" s="6">
        <f t="shared" si="9"/>
        <v>550426.51000000071</v>
      </c>
      <c r="FG27" s="6">
        <f t="shared" si="10"/>
        <v>827774.77000000142</v>
      </c>
      <c r="FH27" s="6">
        <v>942420.71000000089</v>
      </c>
      <c r="FI27" s="6">
        <f t="shared" si="11"/>
        <v>801478.2650000006</v>
      </c>
      <c r="FJ27" s="6">
        <f t="shared" si="12"/>
        <v>595296.11000000313</v>
      </c>
      <c r="FK27" s="6">
        <f t="shared" si="13"/>
        <v>1153581.0350000001</v>
      </c>
      <c r="FL27" s="6">
        <f t="shared" si="14"/>
        <v>1039221.2050000001</v>
      </c>
      <c r="FM27" s="6"/>
      <c r="FN27" s="6"/>
      <c r="FO27" s="6"/>
      <c r="FP27" s="6"/>
      <c r="FQ27" s="18"/>
      <c r="FT27"/>
      <c r="FU27" s="20"/>
      <c r="GG27"/>
      <c r="GH27" s="12"/>
      <c r="GK27"/>
      <c r="GL27" s="22">
        <v>41588</v>
      </c>
      <c r="GM27" s="12">
        <f t="shared" si="22"/>
        <v>0</v>
      </c>
    </row>
    <row r="28" spans="1:195" x14ac:dyDescent="0.25">
      <c r="A28" s="11">
        <v>41239</v>
      </c>
      <c r="B28" s="12">
        <v>168916.38</v>
      </c>
      <c r="F28" s="17">
        <f t="shared" si="23"/>
        <v>11</v>
      </c>
      <c r="G28" s="15">
        <f t="shared" si="24"/>
        <v>3</v>
      </c>
      <c r="H28" s="53">
        <v>40873</v>
      </c>
      <c r="I28" s="16">
        <f>IF(MONTH($H28)&gt;10,VLOOKUP(DATE(I$2,MONTH($H28),DAY($H28)),daily!$A:$B,2,0),VLOOKUP(DATE(J$2,MONTH($H28),DAY($H28)),daily!$A:$B,2,0))</f>
        <v>168916.38</v>
      </c>
      <c r="J28" s="16">
        <f>IF(MONTH($H28)&gt;10,VLOOKUP(DATE(J$2,MONTH($H28),DAY($H28)),daily!$A:$B,2,0),VLOOKUP(DATE(K$2,MONTH($H28),DAY($H28)),daily!$A:$B,2,0))</f>
        <v>17240.190000000002</v>
      </c>
      <c r="K28" s="16"/>
      <c r="L28" s="16">
        <f>IF(MONTH($H28)&gt;10,VLOOKUP(DATE(L$2,MONTH($H28),DAY($H28)),daily!$A:$B,2,0),VLOOKUP(DATE(M$2,MONTH($H28),DAY($H28)),daily!$A:$B,2,0))</f>
        <v>10827.25</v>
      </c>
      <c r="M28" s="16"/>
      <c r="N28" s="16"/>
      <c r="O28" s="16">
        <f>IF(MONTH($H28)&gt;10,VLOOKUP(DATE(O$2,MONTH($H28),DAY($H28)),daily!$A:$B,2,0),VLOOKUP(DATE(P$2,MONTH($H28),DAY($H28)),daily!$A:$B,2,0))</f>
        <v>202356.52000000002</v>
      </c>
      <c r="P28" s="16"/>
      <c r="Q28" s="16"/>
      <c r="R28" s="16"/>
      <c r="S28" s="16"/>
      <c r="T28" s="16"/>
      <c r="U28" s="16"/>
      <c r="X28" s="8">
        <f ca="1">INDIRECT(X30)</f>
        <v>0.97115734298404088</v>
      </c>
      <c r="Y28" s="8">
        <v>26</v>
      </c>
      <c r="Z28">
        <v>571573.39999999944</v>
      </c>
      <c r="AA28">
        <v>850618.94999999925</v>
      </c>
      <c r="AB28">
        <v>974445.73000000417</v>
      </c>
      <c r="AC28">
        <v>839221.49500000104</v>
      </c>
      <c r="AE28">
        <v>1169332.7200000025</v>
      </c>
      <c r="AF28">
        <v>1062258.2999999989</v>
      </c>
      <c r="AG28">
        <v>873957.05736641737</v>
      </c>
      <c r="AH28">
        <f t="shared" si="26"/>
        <v>1169332.7200000025</v>
      </c>
      <c r="AI28">
        <f t="shared" si="27"/>
        <v>1169332.7200000025</v>
      </c>
      <c r="AJ28">
        <f t="shared" si="28"/>
        <v>1110866.0840000024</v>
      </c>
      <c r="AK28">
        <f t="shared" si="29"/>
        <v>1052399.4480000024</v>
      </c>
      <c r="AL28">
        <f t="shared" si="30"/>
        <v>945154.63033498707</v>
      </c>
      <c r="AM28" s="53">
        <v>40936</v>
      </c>
      <c r="AN28">
        <v>897034.03000000119</v>
      </c>
      <c r="AO28">
        <v>964513.08999999613</v>
      </c>
      <c r="AP28">
        <v>987974.67000000179</v>
      </c>
      <c r="AQ28">
        <v>823029.80999999493</v>
      </c>
      <c r="AR28">
        <v>875195.44499999285</v>
      </c>
      <c r="AS28">
        <v>1110288.8400000036</v>
      </c>
      <c r="AT28">
        <v>1201082.9549999982</v>
      </c>
      <c r="AU28">
        <f t="shared" si="2"/>
        <v>1201082.9549999982</v>
      </c>
      <c r="AV28">
        <f t="shared" si="52"/>
        <v>1201082.9549999982</v>
      </c>
      <c r="AW28">
        <f t="shared" si="53"/>
        <v>1141028.8072499982</v>
      </c>
      <c r="AX28">
        <f t="shared" si="3"/>
        <v>1080974.6594999984</v>
      </c>
      <c r="AY28">
        <f t="shared" si="4"/>
        <v>970817.88349741441</v>
      </c>
      <c r="BA28" s="53">
        <v>41025</v>
      </c>
      <c r="BB28">
        <v>46112.870000004768</v>
      </c>
      <c r="BC28">
        <v>62615.740000009537</v>
      </c>
      <c r="BD28">
        <v>0</v>
      </c>
      <c r="BF28">
        <v>10445.310000002384</v>
      </c>
      <c r="BG28">
        <v>476284.87999999523</v>
      </c>
      <c r="BH28">
        <v>70166.59999999404</v>
      </c>
      <c r="BI28">
        <f t="shared" si="31"/>
        <v>110937.56666666766</v>
      </c>
      <c r="BJ28">
        <f>BJ1-SUM(BJ3:BJ27)</f>
        <v>80254.271948846057</v>
      </c>
      <c r="BL28" s="11">
        <v>40873</v>
      </c>
      <c r="BM28" s="26">
        <f t="shared" si="54"/>
        <v>0.17533867808743978</v>
      </c>
      <c r="BN28" s="26">
        <f t="shared" si="55"/>
        <v>4.1009234604732825E-2</v>
      </c>
      <c r="BO28" s="26">
        <f t="shared" si="59"/>
        <v>1.6556190000095849E-2</v>
      </c>
      <c r="BP28" s="26">
        <f t="shared" ref="BP28:BP91" si="61">BO28-BO27</f>
        <v>1.0043696211155589E-2</v>
      </c>
      <c r="BQ28" s="26"/>
      <c r="BR28" s="26"/>
      <c r="BS28" s="26">
        <f t="shared" si="60"/>
        <v>9.9164852838341758E-3</v>
      </c>
      <c r="BT28" s="26">
        <f t="shared" ref="BT28:BT91" si="62">BS28-BS27</f>
        <v>-2.0787502970892793E-3</v>
      </c>
      <c r="BU28" s="26"/>
      <c r="BV28" s="26"/>
      <c r="BW28" s="26"/>
      <c r="BX28" s="26"/>
      <c r="BY28" s="26">
        <f t="shared" si="57"/>
        <v>0.15920508813295126</v>
      </c>
      <c r="BZ28" s="26">
        <f t="shared" si="58"/>
        <v>2.831385619988977E-2</v>
      </c>
      <c r="CA28" s="26"/>
      <c r="CB28" s="26"/>
      <c r="CC28" s="26"/>
      <c r="CD28" s="26"/>
      <c r="CE28" s="26"/>
      <c r="CF28" s="26"/>
      <c r="CG28" s="26"/>
      <c r="CH28" s="26"/>
      <c r="CI28" s="26"/>
      <c r="CJ28" s="26"/>
      <c r="CK28" s="26"/>
      <c r="CL28" s="26"/>
      <c r="CM28" s="46">
        <f t="shared" si="33"/>
        <v>0.17533867808743978</v>
      </c>
      <c r="CN28">
        <f t="shared" si="34"/>
        <v>222863.00730253453</v>
      </c>
      <c r="CO28">
        <f t="shared" si="5"/>
        <v>211719.85693740781</v>
      </c>
      <c r="CP28">
        <f t="shared" si="35"/>
        <v>200576.70657228108</v>
      </c>
      <c r="CQ28">
        <f t="shared" si="6"/>
        <v>167147.2554769009</v>
      </c>
      <c r="CR28"/>
      <c r="CS28" s="11">
        <v>40873</v>
      </c>
      <c r="CT28" s="26">
        <v>0.17533867808743978</v>
      </c>
      <c r="CU28" s="26">
        <v>1.6556190000095849E-2</v>
      </c>
      <c r="CV28" s="26"/>
      <c r="CW28" s="26">
        <v>9.9164852838341758E-3</v>
      </c>
      <c r="CX28" s="26"/>
      <c r="CY28" s="26"/>
      <c r="CZ28" s="26">
        <v>0.15920508813295126</v>
      </c>
      <c r="DA28" s="26"/>
      <c r="DB28" s="46">
        <f t="shared" si="56"/>
        <v>0.17533867808743978</v>
      </c>
      <c r="DC28" s="46"/>
      <c r="DD28" s="46"/>
      <c r="DE28" s="59"/>
      <c r="DF28" s="8">
        <v>26</v>
      </c>
      <c r="DG28">
        <v>0.59330494997550476</v>
      </c>
      <c r="DH28">
        <v>0.81687086707756784</v>
      </c>
      <c r="DI28">
        <v>0.91015078115484949</v>
      </c>
      <c r="DJ28">
        <v>0.76862800850121926</v>
      </c>
      <c r="DL28">
        <v>0.96002559296023671</v>
      </c>
      <c r="DM28">
        <v>0.83573747103112261</v>
      </c>
      <c r="DN28">
        <f t="shared" si="36"/>
        <v>0.96002559296023671</v>
      </c>
      <c r="DO28">
        <f t="shared" si="37"/>
        <v>1220233.8529541115</v>
      </c>
      <c r="DP28">
        <f t="shared" si="38"/>
        <v>0.91202431331222467</v>
      </c>
      <c r="DQ28">
        <f t="shared" si="7"/>
        <v>1159222.1603064057</v>
      </c>
      <c r="DR28">
        <f t="shared" si="39"/>
        <v>0.86402303366421307</v>
      </c>
      <c r="DS28" s="59">
        <f t="shared" si="40"/>
        <v>1098210.4676587004</v>
      </c>
      <c r="DT28">
        <f t="shared" si="41"/>
        <v>0.74113060654762275</v>
      </c>
      <c r="DU28" s="59">
        <f t="shared" si="40"/>
        <v>942008.90288898873</v>
      </c>
      <c r="DV28"/>
      <c r="DW28"/>
      <c r="DX28" s="53">
        <v>40936</v>
      </c>
      <c r="DY28">
        <v>0.93113978063968106</v>
      </c>
      <c r="DZ28">
        <v>0.92624628705481082</v>
      </c>
      <c r="EA28">
        <v>0.92278706753807871</v>
      </c>
      <c r="EB28">
        <v>0.75379833281967146</v>
      </c>
      <c r="EC28">
        <v>0.78174636060874525</v>
      </c>
      <c r="ED28">
        <v>0.91155039429507667</v>
      </c>
      <c r="EE28">
        <v>0.94495852026789262</v>
      </c>
      <c r="EF28">
        <f t="shared" si="42"/>
        <v>0.94495852026789262</v>
      </c>
      <c r="EG28">
        <f t="shared" si="43"/>
        <v>0.94495852026789262</v>
      </c>
      <c r="EH28">
        <f t="shared" si="44"/>
        <v>1201082.9549999982</v>
      </c>
      <c r="EI28">
        <f t="shared" si="45"/>
        <v>0.89771059425449795</v>
      </c>
      <c r="EJ28">
        <f t="shared" si="46"/>
        <v>1141028.8072499982</v>
      </c>
      <c r="EK28">
        <f t="shared" si="47"/>
        <v>0.85046266824110339</v>
      </c>
      <c r="EL28">
        <f t="shared" si="46"/>
        <v>1080974.6594999984</v>
      </c>
      <c r="EM28">
        <f t="shared" si="48"/>
        <v>0.72949897005245212</v>
      </c>
      <c r="EN28">
        <f t="shared" si="46"/>
        <v>927224.59221983387</v>
      </c>
      <c r="EO28"/>
      <c r="EP28"/>
      <c r="EQ28" s="53">
        <v>41025</v>
      </c>
      <c r="ER28">
        <v>4.7866107884971219E-2</v>
      </c>
      <c r="ES28">
        <v>6.0131476998615402E-2</v>
      </c>
      <c r="ET28">
        <v>0</v>
      </c>
      <c r="EU28"/>
      <c r="EV28">
        <v>9.3300109416497978E-3</v>
      </c>
      <c r="EW28">
        <v>0.39103128349986616</v>
      </c>
      <c r="EX28">
        <v>5.5203952593119256E-2</v>
      </c>
      <c r="EY28">
        <f t="shared" si="49"/>
        <v>9.3927138653036979E-2</v>
      </c>
      <c r="EZ28"/>
      <c r="FA28"/>
      <c r="FB28"/>
      <c r="FC28"/>
      <c r="FD28"/>
      <c r="FE28" s="20">
        <v>26</v>
      </c>
      <c r="FF28" s="6">
        <f t="shared" si="9"/>
        <v>571573.39999999944</v>
      </c>
      <c r="FG28" s="6">
        <f t="shared" si="10"/>
        <v>850618.94999999925</v>
      </c>
      <c r="FH28" s="6">
        <v>974445.73000000417</v>
      </c>
      <c r="FI28" s="6">
        <f t="shared" si="11"/>
        <v>839221.49500000104</v>
      </c>
      <c r="FJ28" s="6">
        <f t="shared" si="12"/>
        <v>144130.31999999657</v>
      </c>
      <c r="FK28" s="6">
        <f t="shared" si="13"/>
        <v>1169332.7200000025</v>
      </c>
      <c r="FL28" s="6">
        <f t="shared" si="14"/>
        <v>1062258.2999999989</v>
      </c>
      <c r="FM28" s="6"/>
      <c r="FN28" s="6"/>
      <c r="FO28" s="6"/>
      <c r="FP28" s="6"/>
      <c r="FQ28" s="18"/>
      <c r="FT28"/>
      <c r="FU28" s="20"/>
      <c r="GG28"/>
      <c r="GH28" s="12"/>
      <c r="GK28"/>
      <c r="GL28" s="22">
        <v>41598</v>
      </c>
      <c r="GM28" s="12">
        <f t="shared" si="22"/>
        <v>0</v>
      </c>
    </row>
    <row r="29" spans="1:195" x14ac:dyDescent="0.25">
      <c r="A29" s="11">
        <v>41240</v>
      </c>
      <c r="B29" s="12">
        <v>202389.26</v>
      </c>
      <c r="F29" s="17">
        <f t="shared" si="23"/>
        <v>11</v>
      </c>
      <c r="G29" s="15">
        <f t="shared" si="24"/>
        <v>3</v>
      </c>
      <c r="H29" s="53">
        <v>40874</v>
      </c>
      <c r="I29" s="16">
        <f>IF(MONTH($H29)&gt;10,VLOOKUP(DATE(I$2,MONTH($H29),DAY($H29)),daily!$A:$B,2,0),VLOOKUP(DATE(J$2,MONTH($H29),DAY($H29)),daily!$A:$B,2,0))</f>
        <v>202389.26</v>
      </c>
      <c r="J29" s="16">
        <f>IF(MONTH($H29)&gt;10,VLOOKUP(DATE(J$2,MONTH($H29),DAY($H29)),daily!$A:$B,2,0),VLOOKUP(DATE(K$2,MONTH($H29),DAY($H29)),daily!$A:$B,2,0))</f>
        <v>17519.539999999997</v>
      </c>
      <c r="K29" s="16"/>
      <c r="L29" s="16">
        <f>IF(MONTH($H29)&gt;10,VLOOKUP(DATE(L$2,MONTH($H29),DAY($H29)),daily!$A:$B,2,0),VLOOKUP(DATE(M$2,MONTH($H29),DAY($H29)),daily!$A:$B,2,0))</f>
        <v>16289.730000000003</v>
      </c>
      <c r="M29" s="16"/>
      <c r="N29" s="16"/>
      <c r="O29" s="16">
        <f>IF(MONTH($H29)&gt;10,VLOOKUP(DATE(O$2,MONTH($H29),DAY($H29)),daily!$A:$B,2,0),VLOOKUP(DATE(P$2,MONTH($H29),DAY($H29)),daily!$A:$B,2,0))</f>
        <v>225138.90000000002</v>
      </c>
      <c r="P29" s="16"/>
      <c r="Q29" s="16"/>
      <c r="R29" s="16"/>
      <c r="S29" s="16"/>
      <c r="T29" s="16"/>
      <c r="U29" s="16"/>
      <c r="X29" s="8">
        <f ca="1">ROW(OFFSET(W1,COUNTA(W:W)-1,0))+32</f>
        <v>51</v>
      </c>
      <c r="Y29" s="8">
        <v>27</v>
      </c>
      <c r="Z29">
        <v>590924.45000000019</v>
      </c>
      <c r="AA29">
        <v>925757.47499999963</v>
      </c>
      <c r="AB29">
        <v>1001243.754999999</v>
      </c>
      <c r="AC29">
        <v>825382.41499999911</v>
      </c>
      <c r="AE29">
        <v>962358.00500000268</v>
      </c>
      <c r="AF29">
        <v>1070794.5550000016</v>
      </c>
      <c r="AG29">
        <v>872565.17040416237</v>
      </c>
      <c r="AH29">
        <f>IF(MAX(Z29:AF29)&lt;AH$31,AH$31,MAX(Z29:AF29))</f>
        <v>1180647.8350000009</v>
      </c>
      <c r="AI29">
        <f t="shared" si="27"/>
        <v>1180647.8350000009</v>
      </c>
      <c r="AJ29">
        <f t="shared" si="28"/>
        <v>1121615.4432500007</v>
      </c>
      <c r="AK29">
        <f t="shared" si="29"/>
        <v>1062583.0515000008</v>
      </c>
      <c r="AL29">
        <f t="shared" si="30"/>
        <v>954300.4732179445</v>
      </c>
      <c r="AM29" s="53">
        <v>40937</v>
      </c>
      <c r="AN29">
        <v>794911.0700000003</v>
      </c>
      <c r="AO29">
        <v>938711.3900000006</v>
      </c>
      <c r="AP29">
        <v>1005338.4400000125</v>
      </c>
      <c r="AQ29">
        <v>923827.02000001073</v>
      </c>
      <c r="AR29">
        <v>972476.67000000179</v>
      </c>
      <c r="AS29">
        <v>1117707.0899999961</v>
      </c>
      <c r="AT29">
        <v>1151226.299999997</v>
      </c>
      <c r="AU29">
        <f t="shared" si="2"/>
        <v>1151226.299999997</v>
      </c>
      <c r="AV29">
        <f t="shared" si="52"/>
        <v>1151226.299999997</v>
      </c>
      <c r="AW29">
        <f t="shared" si="53"/>
        <v>1093664.9849999971</v>
      </c>
      <c r="AX29">
        <f t="shared" si="3"/>
        <v>1036103.6699999974</v>
      </c>
      <c r="AY29">
        <f t="shared" si="4"/>
        <v>930519.47439596977</v>
      </c>
      <c r="BA29" s="53">
        <v>41026</v>
      </c>
      <c r="BB29">
        <v>46203.659999996424</v>
      </c>
      <c r="BC29">
        <v>51245</v>
      </c>
      <c r="BD29">
        <v>88263.859999999404</v>
      </c>
      <c r="BF29">
        <v>8770.8199999928474</v>
      </c>
      <c r="BG29">
        <v>445605.57000000775</v>
      </c>
      <c r="BH29">
        <v>51700.260000005364</v>
      </c>
      <c r="BI29">
        <f t="shared" si="31"/>
        <v>115298.1950000003</v>
      </c>
      <c r="BL29" s="11">
        <v>40874</v>
      </c>
      <c r="BM29" s="26">
        <f t="shared" si="54"/>
        <v>0.21008421627017554</v>
      </c>
      <c r="BN29" s="26">
        <f t="shared" si="55"/>
        <v>3.4745538182735763E-2</v>
      </c>
      <c r="BO29" s="26">
        <f t="shared" si="59"/>
        <v>1.6824456862382556E-2</v>
      </c>
      <c r="BP29" s="26">
        <f t="shared" si="61"/>
        <v>2.6826686228670696E-4</v>
      </c>
      <c r="BQ29" s="26"/>
      <c r="BR29" s="26"/>
      <c r="BS29" s="26">
        <f t="shared" si="60"/>
        <v>1.4919473349431491E-2</v>
      </c>
      <c r="BT29" s="26">
        <f t="shared" si="62"/>
        <v>5.0029880655973157E-3</v>
      </c>
      <c r="BU29" s="26"/>
      <c r="BV29" s="26"/>
      <c r="BW29" s="26"/>
      <c r="BX29" s="26"/>
      <c r="BY29" s="26">
        <f t="shared" si="57"/>
        <v>0.17712924899408083</v>
      </c>
      <c r="BZ29" s="26">
        <f t="shared" si="58"/>
        <v>1.7924160861129579E-2</v>
      </c>
      <c r="CA29" s="26"/>
      <c r="CB29" s="26"/>
      <c r="CC29" s="26"/>
      <c r="CD29" s="26"/>
      <c r="CE29" s="26"/>
      <c r="CF29" s="26"/>
      <c r="CG29" s="26"/>
      <c r="CH29" s="26"/>
      <c r="CI29" s="26"/>
      <c r="CJ29" s="26"/>
      <c r="CK29" s="26"/>
      <c r="CL29" s="26"/>
      <c r="CM29" s="46">
        <f t="shared" si="33"/>
        <v>0.21008421627017554</v>
      </c>
      <c r="CN29">
        <f t="shared" si="34"/>
        <v>267026.08195448283</v>
      </c>
      <c r="CO29">
        <f t="shared" si="5"/>
        <v>253674.77785675868</v>
      </c>
      <c r="CP29">
        <f t="shared" si="35"/>
        <v>240323.47375903456</v>
      </c>
      <c r="CQ29">
        <f t="shared" si="6"/>
        <v>200269.56146586212</v>
      </c>
      <c r="CR29"/>
      <c r="CS29" s="11">
        <v>40874</v>
      </c>
      <c r="CT29" s="26">
        <v>0.21008421627017554</v>
      </c>
      <c r="CU29" s="26">
        <v>1.6824456862382556E-2</v>
      </c>
      <c r="CV29" s="26"/>
      <c r="CW29" s="26">
        <v>1.4919473349431491E-2</v>
      </c>
      <c r="CX29" s="26"/>
      <c r="CY29" s="26"/>
      <c r="CZ29" s="26">
        <v>0.17712924899408083</v>
      </c>
      <c r="DA29" s="26"/>
      <c r="DB29" s="46">
        <f t="shared" si="56"/>
        <v>0.21008421627017554</v>
      </c>
      <c r="DC29" s="46"/>
      <c r="DD29" s="46"/>
      <c r="DE29" s="59"/>
      <c r="DF29" s="8">
        <v>27</v>
      </c>
      <c r="DG29">
        <v>0.61339173804546032</v>
      </c>
      <c r="DH29">
        <v>0.8890282908778252</v>
      </c>
      <c r="DI29">
        <v>0.93518064442609838</v>
      </c>
      <c r="DJ29">
        <v>0.75595304180498313</v>
      </c>
      <c r="DL29">
        <v>0.79009874485523335</v>
      </c>
      <c r="DM29">
        <v>0.84245341588726452</v>
      </c>
      <c r="DN29">
        <f>MAX(DG29:DM29)</f>
        <v>0.93518064442609838</v>
      </c>
      <c r="DO29">
        <f t="shared" si="37"/>
        <v>1188654.853916412</v>
      </c>
      <c r="DP29">
        <f>DQ29/DN$1</f>
        <v>0.88842161220479354</v>
      </c>
      <c r="DQ29">
        <f t="shared" si="7"/>
        <v>1129222.1112205915</v>
      </c>
      <c r="DR29">
        <f t="shared" si="39"/>
        <v>0.84166257998348859</v>
      </c>
      <c r="DS29" s="59">
        <f t="shared" si="40"/>
        <v>1069789.368524771</v>
      </c>
      <c r="DT29">
        <f t="shared" si="41"/>
        <v>0.72195054310788365</v>
      </c>
      <c r="DU29" s="59">
        <f t="shared" si="40"/>
        <v>917630.21665124944</v>
      </c>
      <c r="DV29"/>
      <c r="DW29"/>
      <c r="DX29" s="53">
        <v>40937</v>
      </c>
      <c r="DY29">
        <v>0.82513404686314229</v>
      </c>
      <c r="DZ29">
        <v>0.9014682627102184</v>
      </c>
      <c r="EA29">
        <v>0.93900515782546989</v>
      </c>
      <c r="EB29">
        <v>0.84611670079091983</v>
      </c>
      <c r="EC29">
        <v>0.86864037272202588</v>
      </c>
      <c r="ED29">
        <v>0.91764079930398645</v>
      </c>
      <c r="EE29">
        <v>0.90573352690820585</v>
      </c>
      <c r="EF29">
        <f t="shared" si="42"/>
        <v>0.93900515782546989</v>
      </c>
      <c r="EG29">
        <f t="shared" si="43"/>
        <v>0.93900515782546989</v>
      </c>
      <c r="EH29">
        <f t="shared" si="44"/>
        <v>1193515.9750731925</v>
      </c>
      <c r="EI29">
        <f t="shared" si="45"/>
        <v>0.89205489993419629</v>
      </c>
      <c r="EJ29">
        <f t="shared" si="46"/>
        <v>1133840.1763195328</v>
      </c>
      <c r="EK29">
        <f t="shared" si="47"/>
        <v>0.8451046420429229</v>
      </c>
      <c r="EL29">
        <f t="shared" si="46"/>
        <v>1074164.3775658733</v>
      </c>
      <c r="EM29">
        <f t="shared" si="48"/>
        <v>0.72490303099592601</v>
      </c>
      <c r="EN29">
        <f t="shared" si="46"/>
        <v>921382.95584679244</v>
      </c>
      <c r="EO29"/>
      <c r="EP29"/>
      <c r="EQ29" s="53">
        <v>41026</v>
      </c>
      <c r="ER29">
        <v>4.7960349773070503E-2</v>
      </c>
      <c r="ES29">
        <v>4.9211868114847436E-2</v>
      </c>
      <c r="ET29">
        <v>8.2440118165165943E-2</v>
      </c>
      <c r="EU29"/>
      <c r="EV29">
        <v>7.8343147850236574E-3</v>
      </c>
      <c r="EW29">
        <v>0.3658434800025443</v>
      </c>
      <c r="EX29">
        <v>4.0675459578951779E-2</v>
      </c>
      <c r="EY29">
        <f t="shared" si="49"/>
        <v>9.8994265069933932E-2</v>
      </c>
      <c r="EZ29"/>
      <c r="FA29"/>
      <c r="FB29"/>
      <c r="FC29"/>
      <c r="FD29"/>
      <c r="FE29" s="20">
        <v>27</v>
      </c>
      <c r="FF29" s="6">
        <f t="shared" si="9"/>
        <v>590924.45000000019</v>
      </c>
      <c r="FG29" s="6">
        <f t="shared" si="10"/>
        <v>925757.47499999963</v>
      </c>
      <c r="FH29" s="6">
        <v>1001243.754999999</v>
      </c>
      <c r="FI29" s="6">
        <f t="shared" si="11"/>
        <v>825382.41499999911</v>
      </c>
      <c r="FJ29" s="6">
        <f t="shared" si="12"/>
        <v>8143.6300000026822</v>
      </c>
      <c r="FK29" s="6">
        <f t="shared" si="13"/>
        <v>962358.00500000268</v>
      </c>
      <c r="FL29" s="6">
        <f t="shared" si="14"/>
        <v>1070794.5550000016</v>
      </c>
      <c r="FM29" s="6"/>
      <c r="FN29" s="6"/>
      <c r="FO29" s="6"/>
      <c r="FP29" s="6"/>
      <c r="FQ29" s="18"/>
      <c r="FT29"/>
      <c r="FU29" s="20"/>
      <c r="GG29"/>
      <c r="GH29" s="12"/>
      <c r="GK29"/>
      <c r="GL29" s="22">
        <v>41608</v>
      </c>
      <c r="GM29" s="12">
        <f t="shared" si="22"/>
        <v>316328.71999999997</v>
      </c>
    </row>
    <row r="30" spans="1:195" x14ac:dyDescent="0.25">
      <c r="A30" s="11">
        <v>41241</v>
      </c>
      <c r="B30" s="12">
        <v>218291.59000000008</v>
      </c>
      <c r="F30" s="17">
        <f t="shared" si="23"/>
        <v>11</v>
      </c>
      <c r="G30" s="15">
        <f t="shared" si="24"/>
        <v>3</v>
      </c>
      <c r="H30" s="53">
        <v>40875</v>
      </c>
      <c r="I30" s="16">
        <f>IF(MONTH($H30)&gt;10,VLOOKUP(DATE(I$2,MONTH($H30),DAY($H30)),daily!$A:$B,2,0),VLOOKUP(DATE(J$2,MONTH($H30),DAY($H30)),daily!$A:$B,2,0))</f>
        <v>218291.59000000008</v>
      </c>
      <c r="J30" s="16">
        <f>IF(MONTH($H30)&gt;10,VLOOKUP(DATE(J$2,MONTH($H30),DAY($H30)),daily!$A:$B,2,0),VLOOKUP(DATE(K$2,MONTH($H30),DAY($H30)),daily!$A:$B,2,0))</f>
        <v>58498.84</v>
      </c>
      <c r="K30" s="16"/>
      <c r="L30" s="16">
        <f>IF(MONTH($H30)&gt;10,VLOOKUP(DATE(L$2,MONTH($H30),DAY($H30)),daily!$A:$B,2,0),VLOOKUP(DATE(M$2,MONTH($H30),DAY($H30)),daily!$A:$B,2,0))</f>
        <v>37200.68</v>
      </c>
      <c r="M30" s="16"/>
      <c r="N30" s="16"/>
      <c r="O30" s="16">
        <f>IF(MONTH($H30)&gt;10,VLOOKUP(DATE(O$2,MONTH($H30),DAY($H30)),daily!$A:$B,2,0),VLOOKUP(DATE(P$2,MONTH($H30),DAY($H30)),daily!$A:$B,2,0))</f>
        <v>258350.21999999997</v>
      </c>
      <c r="P30" s="16"/>
      <c r="Q30" s="16"/>
      <c r="R30" s="16"/>
      <c r="S30" s="16"/>
      <c r="T30" s="16"/>
      <c r="U30" s="16"/>
      <c r="X30" s="8" t="str">
        <f ca="1">ADDRESS(X29,23)</f>
        <v>$W$51</v>
      </c>
      <c r="Y30" s="8">
        <v>28</v>
      </c>
      <c r="Z30">
        <v>585130.91000000015</v>
      </c>
      <c r="AA30">
        <v>925434.36500000022</v>
      </c>
      <c r="AB30">
        <v>1047029.0599999987</v>
      </c>
      <c r="AC30">
        <v>874940.81500000134</v>
      </c>
      <c r="AE30">
        <v>513022.59999999404</v>
      </c>
      <c r="AF30">
        <v>1066125.0549999997</v>
      </c>
      <c r="AG30">
        <v>782547.53382315591</v>
      </c>
      <c r="AH30">
        <f>IF(MAX(Z30:AF30)&lt;AH$31,AH$31,MAX(Z30:AF30))</f>
        <v>1180647.8350000009</v>
      </c>
      <c r="AI30">
        <f t="shared" si="27"/>
        <v>1180647.8350000009</v>
      </c>
      <c r="AJ30">
        <f t="shared" si="28"/>
        <v>1121615.4432500007</v>
      </c>
      <c r="AK30">
        <f t="shared" si="29"/>
        <v>1062583.0515000008</v>
      </c>
      <c r="AL30">
        <f t="shared" si="30"/>
        <v>954300.4732179445</v>
      </c>
      <c r="AM30" s="53">
        <v>40938</v>
      </c>
      <c r="AN30">
        <v>808140.60000000149</v>
      </c>
      <c r="AO30">
        <v>794021.77499999851</v>
      </c>
      <c r="AP30">
        <v>1012587.3799999878</v>
      </c>
      <c r="AQ30">
        <v>987954.30499999225</v>
      </c>
      <c r="AR30">
        <v>1022341.1799999997</v>
      </c>
      <c r="AS30">
        <v>1108299.3350000009</v>
      </c>
      <c r="AT30">
        <v>1150518.1799999997</v>
      </c>
      <c r="AU30">
        <f t="shared" si="2"/>
        <v>1150518.1799999997</v>
      </c>
      <c r="AV30">
        <f t="shared" si="52"/>
        <v>1150518.1799999997</v>
      </c>
      <c r="AW30">
        <f t="shared" si="53"/>
        <v>1092992.2709999997</v>
      </c>
      <c r="AX30">
        <f t="shared" si="3"/>
        <v>1035466.3619999997</v>
      </c>
      <c r="AY30">
        <f t="shared" si="4"/>
        <v>929947.11129915144</v>
      </c>
      <c r="BA30" s="53">
        <v>41027</v>
      </c>
      <c r="BB30">
        <v>50562.129999995232</v>
      </c>
      <c r="BC30">
        <v>40169.759999990463</v>
      </c>
      <c r="BD30">
        <v>80580.579999998212</v>
      </c>
      <c r="BF30">
        <v>7221.5</v>
      </c>
      <c r="BG30">
        <v>336600.05000001192</v>
      </c>
      <c r="BH30">
        <v>47916.95000000298</v>
      </c>
      <c r="BI30">
        <f t="shared" si="31"/>
        <v>93841.828333333135</v>
      </c>
      <c r="BL30" s="11">
        <v>40875</v>
      </c>
      <c r="BM30" s="26">
        <f t="shared" si="54"/>
        <v>0.2265911620187776</v>
      </c>
      <c r="BN30" s="26">
        <f t="shared" si="55"/>
        <v>1.6506945748602064E-2</v>
      </c>
      <c r="BO30" s="26">
        <f t="shared" si="59"/>
        <v>5.6177913922364354E-2</v>
      </c>
      <c r="BP30" s="26">
        <f t="shared" si="61"/>
        <v>3.9353457059981799E-2</v>
      </c>
      <c r="BQ30" s="26"/>
      <c r="BR30" s="26"/>
      <c r="BS30" s="26">
        <f t="shared" si="60"/>
        <v>3.4071439725565068E-2</v>
      </c>
      <c r="BT30" s="26">
        <f t="shared" si="62"/>
        <v>1.9151966376133575E-2</v>
      </c>
      <c r="BU30" s="26"/>
      <c r="BV30" s="26"/>
      <c r="BW30" s="26"/>
      <c r="BX30" s="26"/>
      <c r="BY30" s="26">
        <f t="shared" si="57"/>
        <v>0.20325843488644368</v>
      </c>
      <c r="BZ30" s="26">
        <f t="shared" si="58"/>
        <v>2.6129185892362849E-2</v>
      </c>
      <c r="CA30" s="26"/>
      <c r="CB30" s="26"/>
      <c r="CC30" s="26"/>
      <c r="CD30" s="26"/>
      <c r="CE30" s="26"/>
      <c r="CF30" s="26"/>
      <c r="CG30" s="26"/>
      <c r="CH30" s="26"/>
      <c r="CI30" s="26"/>
      <c r="CJ30" s="26"/>
      <c r="CK30" s="26"/>
      <c r="CL30" s="26"/>
      <c r="CM30" s="46">
        <f t="shared" si="33"/>
        <v>0.2265911620187776</v>
      </c>
      <c r="CN30">
        <f t="shared" si="34"/>
        <v>288007.12054243585</v>
      </c>
      <c r="CO30">
        <f t="shared" si="5"/>
        <v>273606.76451531402</v>
      </c>
      <c r="CP30">
        <f t="shared" si="35"/>
        <v>259206.40848819228</v>
      </c>
      <c r="CQ30">
        <f t="shared" si="6"/>
        <v>216005.34040682687</v>
      </c>
      <c r="CR30"/>
      <c r="CS30" s="11">
        <v>40875</v>
      </c>
      <c r="CT30" s="26">
        <v>0.2265911620187776</v>
      </c>
      <c r="CU30" s="26">
        <v>5.6177913922364354E-2</v>
      </c>
      <c r="CV30" s="26"/>
      <c r="CW30" s="26">
        <v>3.4071439725565068E-2</v>
      </c>
      <c r="CX30" s="26"/>
      <c r="CY30" s="26"/>
      <c r="CZ30" s="26">
        <v>0.20325843488644368</v>
      </c>
      <c r="DA30" s="26"/>
      <c r="DB30" s="46">
        <f t="shared" si="56"/>
        <v>0.2265911620187776</v>
      </c>
      <c r="DC30" s="46"/>
      <c r="DD30" s="46"/>
      <c r="DE30" s="59"/>
      <c r="DF30" s="8">
        <v>28</v>
      </c>
      <c r="DG30">
        <v>0.60737792431675797</v>
      </c>
      <c r="DH30">
        <v>0.88871800018201952</v>
      </c>
      <c r="DI30">
        <v>0.9779449870962259</v>
      </c>
      <c r="DJ30">
        <v>0.80134269700740202</v>
      </c>
      <c r="DL30">
        <v>0.42119305937748458</v>
      </c>
      <c r="DM30">
        <v>0.83877966147086558</v>
      </c>
      <c r="DN30">
        <f>MAX(DG30:DM30)</f>
        <v>0.9779449870962259</v>
      </c>
      <c r="DO30">
        <f t="shared" si="37"/>
        <v>1243010.1742412744</v>
      </c>
      <c r="DP30">
        <f>DQ30/DN$1</f>
        <v>0.92904773774141447</v>
      </c>
      <c r="DQ30">
        <f t="shared" si="7"/>
        <v>1180859.6655292106</v>
      </c>
      <c r="DR30">
        <f t="shared" si="39"/>
        <v>0.88015048838660337</v>
      </c>
      <c r="DS30" s="59">
        <f t="shared" ref="DS30:DU31" si="63">$DN30*DS$1*$DN$1</f>
        <v>1118709.156817147</v>
      </c>
      <c r="DT30">
        <f t="shared" si="41"/>
        <v>0.75496420800820552</v>
      </c>
      <c r="DU30" s="59">
        <f t="shared" si="63"/>
        <v>959592.00581276428</v>
      </c>
      <c r="DV30"/>
      <c r="DW30"/>
      <c r="DX30" s="53">
        <v>40938</v>
      </c>
      <c r="DY30">
        <v>0.83886657121583297</v>
      </c>
      <c r="DZ30">
        <v>0.76251917009692638</v>
      </c>
      <c r="EA30">
        <v>0.94577580517955306</v>
      </c>
      <c r="EB30">
        <v>0.90484973808058777</v>
      </c>
      <c r="EC30">
        <v>0.91318059449618871</v>
      </c>
      <c r="ED30">
        <v>0.90991700485453753</v>
      </c>
      <c r="EE30">
        <v>0.90517640966281998</v>
      </c>
      <c r="EF30">
        <f t="shared" si="42"/>
        <v>0.94577580517955306</v>
      </c>
      <c r="EG30">
        <f t="shared" si="43"/>
        <v>0.94577580517955318</v>
      </c>
      <c r="EH30">
        <f t="shared" si="44"/>
        <v>1202121.7593027477</v>
      </c>
      <c r="EI30">
        <f t="shared" si="45"/>
        <v>0.89848701492057548</v>
      </c>
      <c r="EJ30">
        <f t="shared" si="46"/>
        <v>1142015.6713376103</v>
      </c>
      <c r="EK30">
        <f t="shared" si="47"/>
        <v>0.85119822466159789</v>
      </c>
      <c r="EL30">
        <f t="shared" si="46"/>
        <v>1081909.583372473</v>
      </c>
      <c r="EM30">
        <f t="shared" si="48"/>
        <v>0.73012990621367824</v>
      </c>
      <c r="EN30">
        <f t="shared" si="46"/>
        <v>928026.53923939925</v>
      </c>
      <c r="EO30"/>
      <c r="EP30"/>
      <c r="EQ30" s="53">
        <v>41027</v>
      </c>
      <c r="ER30">
        <v>5.2484531313567374E-2</v>
      </c>
      <c r="ES30">
        <v>3.857603534636754E-2</v>
      </c>
      <c r="ET30">
        <v>7.5263789018716207E-2</v>
      </c>
      <c r="EU30"/>
      <c r="EV30">
        <v>6.450423588683211E-3</v>
      </c>
      <c r="EW30">
        <v>0.2763496283518912</v>
      </c>
      <c r="EX30">
        <v>3.7698919944920445E-2</v>
      </c>
      <c r="EY30">
        <f t="shared" si="49"/>
        <v>8.1137221260691006E-2</v>
      </c>
      <c r="EZ30"/>
      <c r="FA30"/>
      <c r="FB30"/>
      <c r="FC30"/>
      <c r="FD30"/>
      <c r="FE30" s="20">
        <v>28</v>
      </c>
      <c r="FF30" s="6">
        <f t="shared" si="9"/>
        <v>585130.91000000015</v>
      </c>
      <c r="FG30" s="6">
        <f t="shared" si="10"/>
        <v>925434.36500000022</v>
      </c>
      <c r="FH30" s="6">
        <v>1047029.0599999987</v>
      </c>
      <c r="FI30" s="6">
        <f t="shared" si="11"/>
        <v>874940.81500000134</v>
      </c>
      <c r="FJ30" s="6">
        <f t="shared" si="12"/>
        <v>27582.570000000298</v>
      </c>
      <c r="FK30" s="6">
        <f t="shared" si="13"/>
        <v>513022.59999999404</v>
      </c>
      <c r="FL30" s="6">
        <f t="shared" si="14"/>
        <v>1066125.0549999997</v>
      </c>
      <c r="FM30" s="6"/>
      <c r="FN30" s="6"/>
      <c r="FO30" s="6"/>
      <c r="FP30" s="6"/>
      <c r="FQ30" s="18"/>
      <c r="FT30"/>
      <c r="FU30" s="20"/>
      <c r="GG30"/>
      <c r="GH30" s="12"/>
      <c r="GK30"/>
      <c r="GL30" s="22">
        <v>41618</v>
      </c>
      <c r="GM30" s="12">
        <f t="shared" si="22"/>
        <v>3994465.875</v>
      </c>
    </row>
    <row r="31" spans="1:195" x14ac:dyDescent="0.25">
      <c r="A31" s="11">
        <v>41242</v>
      </c>
      <c r="B31" s="12">
        <v>205463.84499999997</v>
      </c>
      <c r="F31" s="17">
        <f t="shared" si="23"/>
        <v>11</v>
      </c>
      <c r="G31" s="15">
        <f t="shared" si="24"/>
        <v>3</v>
      </c>
      <c r="H31" s="53">
        <v>40876</v>
      </c>
      <c r="I31" s="16">
        <f>IF(MONTH($H31)&gt;10,VLOOKUP(DATE(I$2,MONTH($H31),DAY($H31)),daily!$A:$B,2,0),VLOOKUP(DATE(J$2,MONTH($H31),DAY($H31)),daily!$A:$B,2,0))</f>
        <v>205463.84499999997</v>
      </c>
      <c r="J31" s="16">
        <f>IF(MONTH($H31)&gt;10,VLOOKUP(DATE(J$2,MONTH($H31),DAY($H31)),daily!$A:$B,2,0),VLOOKUP(DATE(K$2,MONTH($H31),DAY($H31)),daily!$A:$B,2,0))</f>
        <v>101687.05000000002</v>
      </c>
      <c r="K31" s="16"/>
      <c r="L31" s="16">
        <f>IF(MONTH($H31)&gt;10,VLOOKUP(DATE(L$2,MONTH($H31),DAY($H31)),daily!$A:$B,2,0),VLOOKUP(DATE(M$2,MONTH($H31),DAY($H31)),daily!$A:$B,2,0))</f>
        <v>59287.37999999999</v>
      </c>
      <c r="M31" s="16"/>
      <c r="N31" s="16"/>
      <c r="O31" s="16">
        <f>IF(MONTH($H31)&gt;10,VLOOKUP(DATE(O$2,MONTH($H31),DAY($H31)),daily!$A:$B,2,0),VLOOKUP(DATE(P$2,MONTH($H31),DAY($H31)),daily!$A:$B,2,0))</f>
        <v>322980.64999999991</v>
      </c>
      <c r="P31" s="16"/>
      <c r="Q31" s="16"/>
      <c r="R31" s="16"/>
      <c r="S31" s="16"/>
      <c r="T31" s="16"/>
      <c r="U31" s="16"/>
      <c r="X31" s="62">
        <f>LOOKUP(2,1/(W:W&lt;&gt;""),W:W)</f>
        <v>0.97115734298404088</v>
      </c>
      <c r="Y31" s="8">
        <v>29</v>
      </c>
      <c r="Z31">
        <v>600542.0700000003</v>
      </c>
      <c r="AA31">
        <v>930640.17500000075</v>
      </c>
      <c r="AB31">
        <v>1005486.2399999946</v>
      </c>
      <c r="AC31">
        <v>888886.97000000067</v>
      </c>
      <c r="AE31">
        <v>370813.19000000134</v>
      </c>
      <c r="AF31">
        <v>1060425.8199999984</v>
      </c>
      <c r="AG31">
        <v>751498.5089383428</v>
      </c>
      <c r="AH31">
        <f>AF59</f>
        <v>1180647.8350000009</v>
      </c>
      <c r="AI31">
        <f t="shared" si="27"/>
        <v>1180647.8350000009</v>
      </c>
      <c r="AJ31">
        <f t="shared" si="28"/>
        <v>1121615.4432500007</v>
      </c>
      <c r="AK31">
        <f t="shared" si="29"/>
        <v>1062583.0515000008</v>
      </c>
      <c r="AL31">
        <f t="shared" si="30"/>
        <v>954300.4732179445</v>
      </c>
      <c r="AM31" s="53">
        <v>40939</v>
      </c>
      <c r="AN31">
        <v>822756.95000000298</v>
      </c>
      <c r="AO31">
        <v>664734.32500000298</v>
      </c>
      <c r="AP31">
        <v>1041692.3700000048</v>
      </c>
      <c r="AQ31">
        <v>1006222.6150000021</v>
      </c>
      <c r="AR31">
        <v>1013040.7800000086</v>
      </c>
      <c r="AS31">
        <v>1084542.1700000092</v>
      </c>
      <c r="AT31">
        <v>1154338.3850000054</v>
      </c>
      <c r="AU31">
        <f t="shared" si="2"/>
        <v>1154338.3850000054</v>
      </c>
      <c r="AV31">
        <f t="shared" si="52"/>
        <v>1154338.3850000054</v>
      </c>
      <c r="AW31">
        <f t="shared" si="53"/>
        <v>1096621.4657500051</v>
      </c>
      <c r="AX31">
        <f t="shared" si="3"/>
        <v>1038904.5465000048</v>
      </c>
      <c r="AY31">
        <f t="shared" si="4"/>
        <v>933034.92743807228</v>
      </c>
      <c r="BA31" s="53">
        <v>41028</v>
      </c>
      <c r="BB31">
        <v>45675.909999996424</v>
      </c>
      <c r="BC31">
        <v>32400.960000008345</v>
      </c>
      <c r="BD31">
        <v>65800.909999996424</v>
      </c>
      <c r="BF31">
        <v>3962.1300000101328</v>
      </c>
      <c r="BG31">
        <v>136302.36999998987</v>
      </c>
      <c r="BH31">
        <v>32164.239999994636</v>
      </c>
      <c r="BI31">
        <f t="shared" si="31"/>
        <v>52717.753333332636</v>
      </c>
      <c r="BL31" s="11">
        <v>40876</v>
      </c>
      <c r="BM31" s="26">
        <f t="shared" si="54"/>
        <v>0.2132756987632734</v>
      </c>
      <c r="BN31" s="26">
        <f t="shared" si="55"/>
        <v>-1.3315463255504201E-2</v>
      </c>
      <c r="BO31" s="26">
        <f t="shared" si="59"/>
        <v>9.7652643059574551E-2</v>
      </c>
      <c r="BP31" s="26">
        <f t="shared" si="61"/>
        <v>4.1474729137210196E-2</v>
      </c>
      <c r="BQ31" s="26"/>
      <c r="BR31" s="26"/>
      <c r="BS31" s="26">
        <f t="shared" si="60"/>
        <v>5.4300254569450652E-2</v>
      </c>
      <c r="BT31" s="26">
        <f t="shared" si="62"/>
        <v>2.0228814843885584E-2</v>
      </c>
      <c r="BU31" s="26"/>
      <c r="BV31" s="26"/>
      <c r="BW31" s="26"/>
      <c r="BX31" s="26"/>
      <c r="BY31" s="26">
        <f t="shared" si="57"/>
        <v>0.25410677574652829</v>
      </c>
      <c r="BZ31" s="26">
        <f t="shared" si="58"/>
        <v>5.0848340860084607E-2</v>
      </c>
      <c r="CA31" s="26"/>
      <c r="CB31" s="26"/>
      <c r="CC31" s="26"/>
      <c r="CD31" s="26"/>
      <c r="CE31" s="26"/>
      <c r="CF31" s="26"/>
      <c r="CG31" s="26"/>
      <c r="CH31" s="26"/>
      <c r="CI31" s="26"/>
      <c r="CJ31" s="26"/>
      <c r="CK31" s="26"/>
      <c r="CL31" s="26"/>
      <c r="CM31" s="46">
        <f t="shared" si="33"/>
        <v>0.25410677574652829</v>
      </c>
      <c r="CN31">
        <f t="shared" si="34"/>
        <v>322980.64999999991</v>
      </c>
      <c r="CO31">
        <f t="shared" si="5"/>
        <v>306831.61749999988</v>
      </c>
      <c r="CP31">
        <f t="shared" si="35"/>
        <v>290682.5849999999</v>
      </c>
      <c r="CQ31">
        <f t="shared" si="6"/>
        <v>242235.48749999993</v>
      </c>
      <c r="CR31"/>
      <c r="CS31" s="11">
        <v>40876</v>
      </c>
      <c r="CT31" s="26">
        <v>0.2132756987632734</v>
      </c>
      <c r="CU31" s="26">
        <v>9.7652643059574551E-2</v>
      </c>
      <c r="CV31" s="26"/>
      <c r="CW31" s="26">
        <v>5.4300254569450652E-2</v>
      </c>
      <c r="CX31" s="26"/>
      <c r="CY31" s="26"/>
      <c r="CZ31" s="26">
        <v>0.25410677574652829</v>
      </c>
      <c r="DA31" s="26"/>
      <c r="DB31" s="46">
        <f t="shared" si="56"/>
        <v>0.25410677574652829</v>
      </c>
      <c r="DC31" s="46"/>
      <c r="DD31" s="46"/>
      <c r="DE31" s="59"/>
      <c r="DF31" s="8">
        <v>29</v>
      </c>
      <c r="DG31">
        <v>0.62337502549897639</v>
      </c>
      <c r="DH31">
        <v>0.89371727104065901</v>
      </c>
      <c r="DI31">
        <v>0.93914320582680744</v>
      </c>
      <c r="DJ31">
        <v>0.81411573178756902</v>
      </c>
      <c r="DL31">
        <v>0.30443871664450423</v>
      </c>
      <c r="DM31">
        <v>0.83429575746586693</v>
      </c>
      <c r="DN31">
        <f>MAX(DG31:DM31)</f>
        <v>0.93914320582680744</v>
      </c>
      <c r="DO31">
        <f t="shared" si="37"/>
        <v>1193691.4400251687</v>
      </c>
      <c r="DP31">
        <f>DQ31/DN$1</f>
        <v>0.89218604553546688</v>
      </c>
      <c r="DQ31">
        <f t="shared" si="7"/>
        <v>1134006.8680239101</v>
      </c>
      <c r="DR31">
        <f t="shared" si="39"/>
        <v>0.84522888524412676</v>
      </c>
      <c r="DS31" s="59">
        <f t="shared" si="63"/>
        <v>1074322.2960226519</v>
      </c>
      <c r="DT31">
        <f t="shared" si="41"/>
        <v>0.72500960273704851</v>
      </c>
      <c r="DU31" s="59">
        <f t="shared" si="63"/>
        <v>921518.41311713972</v>
      </c>
      <c r="DV31"/>
      <c r="DW31"/>
      <c r="DX31" s="53">
        <v>40939</v>
      </c>
      <c r="DY31">
        <v>0.8540386432639292</v>
      </c>
      <c r="DZ31">
        <v>0.63836116564176559</v>
      </c>
      <c r="EA31">
        <v>0.97296041748630446</v>
      </c>
      <c r="EB31">
        <v>0.92158135758467408</v>
      </c>
      <c r="EC31">
        <v>0.90487324567058025</v>
      </c>
      <c r="ED31">
        <v>0.89041230270597271</v>
      </c>
      <c r="EE31">
        <v>0.90818197663793809</v>
      </c>
      <c r="EF31">
        <f t="shared" si="42"/>
        <v>0.97296041748630446</v>
      </c>
      <c r="EG31">
        <f t="shared" si="43"/>
        <v>0.97296041748630446</v>
      </c>
      <c r="EH31">
        <f t="shared" si="44"/>
        <v>1236674.5717062654</v>
      </c>
      <c r="EI31">
        <f t="shared" si="45"/>
        <v>0.92431239661198927</v>
      </c>
      <c r="EJ31">
        <f t="shared" si="46"/>
        <v>1174840.8431209521</v>
      </c>
      <c r="EK31">
        <f t="shared" si="47"/>
        <v>0.87566437573767397</v>
      </c>
      <c r="EL31">
        <f t="shared" si="46"/>
        <v>1113007.1145356388</v>
      </c>
      <c r="EM31">
        <f t="shared" si="48"/>
        <v>0.75111616778358103</v>
      </c>
      <c r="EN31">
        <f t="shared" si="46"/>
        <v>954700.98104837514</v>
      </c>
      <c r="EO31"/>
      <c r="EP31"/>
      <c r="EQ31" s="53">
        <v>41028</v>
      </c>
      <c r="ER31">
        <v>4.7412534414011505E-2</v>
      </c>
      <c r="ES31">
        <v>3.1115460441308571E-2</v>
      </c>
      <c r="ET31">
        <v>6.1459297109543939E-2</v>
      </c>
      <c r="EU31"/>
      <c r="EV31">
        <v>3.5390731584151176E-3</v>
      </c>
      <c r="EW31">
        <v>0.11190464556668316</v>
      </c>
      <c r="EX31">
        <v>2.5305390031062708E-2</v>
      </c>
      <c r="EY31">
        <f t="shared" si="49"/>
        <v>4.6789400120170833E-2</v>
      </c>
      <c r="EZ31"/>
      <c r="FA31"/>
      <c r="FB31"/>
      <c r="FC31"/>
      <c r="FD31"/>
      <c r="FE31" s="20">
        <v>29</v>
      </c>
      <c r="FF31" s="6">
        <f t="shared" si="9"/>
        <v>600542.0700000003</v>
      </c>
      <c r="FG31" s="6">
        <f t="shared" si="10"/>
        <v>930640.17500000075</v>
      </c>
      <c r="FH31" s="6">
        <v>1005486.2399999946</v>
      </c>
      <c r="FI31" s="6">
        <f t="shared" si="11"/>
        <v>888886.97000000067</v>
      </c>
      <c r="FJ31" s="6">
        <f t="shared" si="12"/>
        <v>83703.589999996126</v>
      </c>
      <c r="FK31" s="6">
        <f t="shared" si="13"/>
        <v>370813.19000000134</v>
      </c>
      <c r="FL31" s="6">
        <f t="shared" si="14"/>
        <v>1060425.8199999984</v>
      </c>
      <c r="FM31" s="6"/>
      <c r="FN31" s="6"/>
      <c r="FO31" s="6"/>
      <c r="FP31" s="6"/>
      <c r="FQ31" s="18"/>
      <c r="FT31"/>
      <c r="FU31" s="20"/>
      <c r="GG31"/>
      <c r="GH31" s="12"/>
      <c r="GK31"/>
      <c r="GL31" s="22">
        <v>41628</v>
      </c>
      <c r="GM31" s="12">
        <f t="shared" si="22"/>
        <v>7580642.165</v>
      </c>
    </row>
    <row r="32" spans="1:195" x14ac:dyDescent="0.25">
      <c r="A32" s="11">
        <v>41243</v>
      </c>
      <c r="B32" s="12">
        <v>276375.65999999992</v>
      </c>
      <c r="F32" s="17">
        <f t="shared" si="23"/>
        <v>11</v>
      </c>
      <c r="G32" s="15">
        <f t="shared" si="24"/>
        <v>3</v>
      </c>
      <c r="H32" s="53">
        <v>40877</v>
      </c>
      <c r="I32" s="16">
        <f>IF(MONTH($H32)&gt;10,VLOOKUP(DATE(I$2,MONTH($H32),DAY($H32)),daily!$A:$B,2,0),VLOOKUP(DATE(J$2,MONTH($H32),DAY($H32)),daily!$A:$B,2,0))</f>
        <v>276375.65999999992</v>
      </c>
      <c r="J32" s="16">
        <f>IF(MONTH($H32)&gt;10,VLOOKUP(DATE(J$2,MONTH($H32),DAY($H32)),daily!$A:$B,2,0),VLOOKUP(DATE(K$2,MONTH($H32),DAY($H32)),daily!$A:$B,2,0))</f>
        <v>114601.54999999996</v>
      </c>
      <c r="K32" s="16"/>
      <c r="L32" s="16">
        <f>IF(MONTH($H32)&gt;10,VLOOKUP(DATE(L$2,MONTH($H32),DAY($H32)),daily!$A:$B,2,0),VLOOKUP(DATE(M$2,MONTH($H32),DAY($H32)),daily!$A:$B,2,0))</f>
        <v>75898.329999999987</v>
      </c>
      <c r="M32" s="16"/>
      <c r="N32" s="16"/>
      <c r="O32" s="16">
        <f>IF(MONTH($H32)&gt;10,VLOOKUP(DATE(O$2,MONTH($H32),DAY($H32)),daily!$A:$B,2,0),VLOOKUP(DATE(P$2,MONTH($H32),DAY($H32)),daily!$A:$B,2,0))</f>
        <v>368142.18000000017</v>
      </c>
      <c r="P32" s="16"/>
      <c r="Q32" s="16"/>
      <c r="R32" s="16"/>
      <c r="S32" s="16"/>
      <c r="T32" s="16"/>
      <c r="U32" s="16"/>
      <c r="W32" s="65"/>
      <c r="X32" s="67">
        <f ca="1">AVERAGE(INDIRECT("W"&amp;(X29-2)),INDIRECT("W"&amp;X29))</f>
        <v>0.98353378239596689</v>
      </c>
      <c r="Y32" s="8">
        <v>30</v>
      </c>
      <c r="Z32">
        <v>660577.72999999952</v>
      </c>
      <c r="AA32">
        <v>975176.60500000045</v>
      </c>
      <c r="AC32">
        <v>878508.16499999724</v>
      </c>
      <c r="AF32">
        <v>1106964.0700000003</v>
      </c>
      <c r="AM32" s="53">
        <v>40940</v>
      </c>
      <c r="AN32">
        <v>796499.72999999672</v>
      </c>
      <c r="AO32">
        <v>720572.46999999881</v>
      </c>
      <c r="AP32">
        <v>945256.96999999881</v>
      </c>
      <c r="AQ32">
        <v>1036886.5549999997</v>
      </c>
      <c r="AR32">
        <v>1030453.9849999994</v>
      </c>
      <c r="AS32">
        <v>1072592.3999999985</v>
      </c>
      <c r="AT32">
        <v>1164146</v>
      </c>
      <c r="AU32">
        <f t="shared" si="2"/>
        <v>1164146</v>
      </c>
      <c r="AV32">
        <f t="shared" si="52"/>
        <v>1164146</v>
      </c>
      <c r="AW32">
        <f t="shared" si="53"/>
        <v>1105938.7</v>
      </c>
      <c r="AX32">
        <f t="shared" si="3"/>
        <v>1047731.4</v>
      </c>
      <c r="AY32">
        <f t="shared" si="4"/>
        <v>940962.27999670734</v>
      </c>
      <c r="BA32" s="53">
        <v>41029</v>
      </c>
      <c r="BB32">
        <v>54742.550000011921</v>
      </c>
      <c r="BC32">
        <v>21829.039999991655</v>
      </c>
      <c r="BD32">
        <v>67390.080000013113</v>
      </c>
      <c r="BF32">
        <v>2763.4099999964237</v>
      </c>
      <c r="BG32">
        <v>145920.44000001252</v>
      </c>
      <c r="BH32">
        <v>19456.530000001192</v>
      </c>
      <c r="BI32">
        <f t="shared" si="31"/>
        <v>52017.008333337806</v>
      </c>
      <c r="BL32" s="11">
        <v>40877</v>
      </c>
      <c r="BM32" s="26">
        <f t="shared" si="54"/>
        <v>0.28688362182485611</v>
      </c>
      <c r="BN32" s="26">
        <f t="shared" si="55"/>
        <v>7.3607923061582703E-2</v>
      </c>
      <c r="BO32" s="26">
        <f t="shared" si="59"/>
        <v>0.11005476367171611</v>
      </c>
      <c r="BP32" s="26">
        <f t="shared" si="61"/>
        <v>1.2402120612141562E-2</v>
      </c>
      <c r="BQ32" s="26"/>
      <c r="BR32" s="26"/>
      <c r="BS32" s="26">
        <f t="shared" si="60"/>
        <v>6.9513927591271077E-2</v>
      </c>
      <c r="BT32" s="26">
        <f t="shared" si="62"/>
        <v>1.5213673021820424E-2</v>
      </c>
      <c r="BU32" s="26"/>
      <c r="BV32" s="26"/>
      <c r="BW32" s="26"/>
      <c r="BX32" s="26"/>
      <c r="BY32" s="26">
        <f t="shared" si="57"/>
        <v>0.28963785408227433</v>
      </c>
      <c r="BZ32" s="26">
        <f t="shared" si="58"/>
        <v>3.5531078335746036E-2</v>
      </c>
      <c r="CA32" s="26"/>
      <c r="CB32" s="26"/>
      <c r="CC32" s="26"/>
      <c r="CD32" s="51"/>
      <c r="CE32" s="26"/>
      <c r="CF32" s="26"/>
      <c r="CG32" s="26"/>
      <c r="CH32" s="26"/>
      <c r="CI32" s="26"/>
      <c r="CJ32" s="26"/>
      <c r="CK32" s="26"/>
      <c r="CL32" s="26"/>
      <c r="CM32" s="46">
        <f t="shared" si="33"/>
        <v>0.28963785408227433</v>
      </c>
      <c r="CN32">
        <f t="shared" si="34"/>
        <v>368142.18000000017</v>
      </c>
      <c r="CO32">
        <f t="shared" si="5"/>
        <v>349735.07100000017</v>
      </c>
      <c r="CP32">
        <f t="shared" si="35"/>
        <v>331327.96200000017</v>
      </c>
      <c r="CQ32">
        <f t="shared" si="6"/>
        <v>276106.63500000013</v>
      </c>
      <c r="CR32"/>
      <c r="CS32" s="11">
        <v>40877</v>
      </c>
      <c r="CT32" s="26">
        <v>0.28688362182485611</v>
      </c>
      <c r="CU32" s="26">
        <v>0.11005476367171611</v>
      </c>
      <c r="CV32" s="26"/>
      <c r="CW32" s="26">
        <v>6.9513927591271077E-2</v>
      </c>
      <c r="CX32" s="26"/>
      <c r="CY32" s="26"/>
      <c r="CZ32" s="26">
        <v>0.28963785408227433</v>
      </c>
      <c r="DA32" s="26"/>
      <c r="DB32" s="46">
        <f t="shared" si="56"/>
        <v>0.28963785408227433</v>
      </c>
      <c r="DC32" s="46"/>
      <c r="DD32" s="46"/>
      <c r="DE32" s="59"/>
      <c r="DF32" s="8">
        <v>30</v>
      </c>
      <c r="DG32">
        <v>0.6856932758812474</v>
      </c>
      <c r="DH32">
        <v>0.93648672990427739</v>
      </c>
      <c r="DJ32">
        <v>0.80460996928588868</v>
      </c>
      <c r="DM32">
        <v>0.87090997771833822</v>
      </c>
      <c r="DN32"/>
      <c r="DO32"/>
      <c r="DP32"/>
      <c r="DQ32"/>
      <c r="DR32"/>
      <c r="DS32" s="59"/>
      <c r="DT32" s="59"/>
      <c r="DU32" s="59"/>
      <c r="DV32"/>
      <c r="DW32"/>
      <c r="DX32" s="53">
        <v>40940</v>
      </c>
      <c r="DY32">
        <v>0.82678310863163251</v>
      </c>
      <c r="DZ32">
        <v>0.69198394693784371</v>
      </c>
      <c r="EA32">
        <v>0.88288792608035893</v>
      </c>
      <c r="EB32">
        <v>0.94966591365887121</v>
      </c>
      <c r="EC32">
        <v>0.92042715390107477</v>
      </c>
      <c r="ED32">
        <v>0.88060150648537372</v>
      </c>
      <c r="EE32">
        <v>0.9158981708601367</v>
      </c>
      <c r="EF32">
        <f t="shared" si="42"/>
        <v>0.94966591365887121</v>
      </c>
      <c r="EG32">
        <f t="shared" si="43"/>
        <v>0.94966591365887121</v>
      </c>
      <c r="EH32">
        <f t="shared" si="44"/>
        <v>1207066.2546296804</v>
      </c>
      <c r="EI32">
        <f t="shared" si="45"/>
        <v>0.90218261797592747</v>
      </c>
      <c r="EJ32">
        <f t="shared" si="46"/>
        <v>1146712.9418981962</v>
      </c>
      <c r="EK32">
        <f t="shared" si="47"/>
        <v>0.85469932229298418</v>
      </c>
      <c r="EL32">
        <f t="shared" si="46"/>
        <v>1086359.6291667125</v>
      </c>
      <c r="EM32">
        <f t="shared" si="48"/>
        <v>0.73313303287816967</v>
      </c>
      <c r="EN32">
        <f t="shared" si="46"/>
        <v>931843.64249955514</v>
      </c>
      <c r="EO32"/>
      <c r="EP32"/>
      <c r="EQ32" s="53">
        <v>41029</v>
      </c>
      <c r="ER32">
        <v>5.68238932905007E-2</v>
      </c>
      <c r="ES32">
        <v>2.096297858431688E-2</v>
      </c>
      <c r="ET32">
        <v>6.2943612010182934E-2</v>
      </c>
      <c r="EU32"/>
      <c r="EV32">
        <v>2.4683466107013785E-3</v>
      </c>
      <c r="EW32">
        <v>0.11980110924804221</v>
      </c>
      <c r="EX32">
        <v>1.5307530359840145E-2</v>
      </c>
      <c r="EY32">
        <f t="shared" si="49"/>
        <v>4.6384578350597387E-2</v>
      </c>
      <c r="EZ32"/>
      <c r="FA32"/>
      <c r="FB32"/>
      <c r="FC32"/>
      <c r="FD32"/>
      <c r="FE32" s="20">
        <v>30</v>
      </c>
      <c r="FF32" s="6">
        <f t="shared" si="9"/>
        <v>660577.72999999952</v>
      </c>
      <c r="FG32" s="6">
        <f t="shared" si="10"/>
        <v>975176.60500000045</v>
      </c>
      <c r="FH32" s="6">
        <v>912104.44500000775</v>
      </c>
      <c r="FI32" s="6">
        <f t="shared" si="11"/>
        <v>878508.16499999724</v>
      </c>
      <c r="FJ32" s="6">
        <f t="shared" si="12"/>
        <v>587718.74500000291</v>
      </c>
      <c r="FK32" s="6">
        <f t="shared" si="13"/>
        <v>187105.28500000387</v>
      </c>
      <c r="FL32" s="6">
        <f t="shared" si="14"/>
        <v>1106964.0700000003</v>
      </c>
      <c r="FM32" s="6"/>
      <c r="FN32" s="6"/>
      <c r="FO32" s="6"/>
      <c r="FP32" s="6"/>
      <c r="FQ32" s="18"/>
      <c r="FT32"/>
      <c r="FU32" s="20"/>
      <c r="GG32"/>
      <c r="GH32" s="12"/>
      <c r="GK32"/>
      <c r="GL32" s="22">
        <v>41638</v>
      </c>
      <c r="GM32" s="12">
        <f t="shared" si="22"/>
        <v>10289975.795</v>
      </c>
    </row>
    <row r="33" spans="1:195" x14ac:dyDescent="0.25">
      <c r="A33" s="11">
        <v>41244</v>
      </c>
      <c r="B33" s="12">
        <v>286282.49000000022</v>
      </c>
      <c r="F33" s="17">
        <f t="shared" si="23"/>
        <v>12</v>
      </c>
      <c r="G33" s="15">
        <f t="shared" si="24"/>
        <v>1</v>
      </c>
      <c r="H33" s="53">
        <v>40878</v>
      </c>
      <c r="I33" s="16">
        <f>IF(MONTH($H33)&gt;10,VLOOKUP(DATE(I$2,MONTH($H33),DAY($H33)),daily!$A:$B,2,0),VLOOKUP(DATE(J$2,MONTH($H33),DAY($H33)),daily!$A:$B,2,0))</f>
        <v>286282.49000000022</v>
      </c>
      <c r="J33" s="16">
        <f>IF(MONTH($H33)&gt;10,VLOOKUP(DATE(J$2,MONTH($H33),DAY($H33)),daily!$A:$B,2,0),VLOOKUP(DATE(K$2,MONTH($H33),DAY($H33)),daily!$A:$B,2,0))</f>
        <v>162932.24000000005</v>
      </c>
      <c r="K33" s="16">
        <f>IF(MONTH($H33)&gt;10,VLOOKUP(DATE(K$2,MONTH($H33),DAY($H33)),daily!$A:$B,2,0),VLOOKUP(DATE(L$2,MONTH($H33),DAY($H33)),daily!$A:$B,2,0))</f>
        <v>98132.650000000023</v>
      </c>
      <c r="L33" s="16">
        <f>IF(MONTH($H33)&gt;10,VLOOKUP(DATE(L$2,MONTH($H33),DAY($H33)),daily!$A:$B,2,0),VLOOKUP(DATE(M$2,MONTH($H33),DAY($H33)),daily!$A:$B,2,0))</f>
        <v>149368.8600000001</v>
      </c>
      <c r="M33" s="16"/>
      <c r="N33" s="16">
        <f>IF(MONTH($H33)&gt;10,VLOOKUP(DATE(N$2,MONTH($H33),DAY($H33)),daily!$A:$B,2,0),VLOOKUP(DATE(O$2,MONTH($H33),DAY($H33)),daily!$A:$B,2,0))</f>
        <v>31145.760000000002</v>
      </c>
      <c r="O33" s="16">
        <f>IF(MONTH($H33)&gt;10,VLOOKUP(DATE(O$2,MONTH($H33),DAY($H33)),daily!$A:$B,2,0),VLOOKUP(DATE(P$2,MONTH($H33),DAY($H33)),daily!$A:$B,2,0))</f>
        <v>432116.71500000008</v>
      </c>
      <c r="P33" s="16">
        <f t="shared" ref="P33:P67" si="64">IF(MAX(I33:O33)=0,"",MAX(I33:O33))</f>
        <v>432116.71500000008</v>
      </c>
      <c r="Q33" s="16">
        <f t="shared" ref="Q33:Q81" si="65">P33</f>
        <v>432116.71500000008</v>
      </c>
      <c r="R33" s="16">
        <f t="shared" ref="R33:R81" si="66">P33*0.95</f>
        <v>410510.87925000006</v>
      </c>
      <c r="S33" s="16">
        <f t="shared" ref="S33:S81" si="67">P33*0.9</f>
        <v>388905.04350000009</v>
      </c>
      <c r="T33" s="18">
        <f t="shared" ref="T33:T81" si="68">P33*$X$1</f>
        <v>322963.21331044432</v>
      </c>
      <c r="U33" s="16">
        <v>79319.193714636232</v>
      </c>
      <c r="V33" s="66">
        <v>97299.365000000005</v>
      </c>
      <c r="W33" s="65">
        <f>V33/MAX(I33:O33)</f>
        <v>0.22516917680446585</v>
      </c>
      <c r="X33" s="68">
        <f ca="1">AVERAGE(INDIRECT("W"&amp;(X29-2)),INDIRECT("$W"&amp;X29),INDIRECT("W"&amp;($X29-1)),INDIRECT("W"&amp;(X29-3)),INDIRECT("W"&amp;(X29-4)))</f>
        <v>0.98248359572518074</v>
      </c>
      <c r="Y33" s="8">
        <v>31</v>
      </c>
      <c r="Z33">
        <v>668554.08999999985</v>
      </c>
      <c r="AA33">
        <v>985160.81499999948</v>
      </c>
      <c r="AC33">
        <v>894579.87000000477</v>
      </c>
      <c r="AF33">
        <v>1123802.7400000021</v>
      </c>
      <c r="AM33" s="53">
        <v>40941</v>
      </c>
      <c r="AN33">
        <v>884553.3599999994</v>
      </c>
      <c r="AO33">
        <v>898790.46999999881</v>
      </c>
      <c r="AP33">
        <v>966060.72499999404</v>
      </c>
      <c r="AQ33">
        <v>1020697.1350000054</v>
      </c>
      <c r="AR33">
        <v>1092794.8399999961</v>
      </c>
      <c r="AS33">
        <v>1053385.3950000033</v>
      </c>
      <c r="AT33">
        <v>1189601.1550000012</v>
      </c>
      <c r="AU33">
        <f t="shared" si="2"/>
        <v>1189601.1550000012</v>
      </c>
      <c r="AV33">
        <f t="shared" si="52"/>
        <v>1189601.1550000012</v>
      </c>
      <c r="AW33">
        <f t="shared" si="53"/>
        <v>1130121.097250001</v>
      </c>
      <c r="AX33">
        <f t="shared" si="3"/>
        <v>1070641.0395000011</v>
      </c>
      <c r="AY33">
        <f t="shared" si="4"/>
        <v>961537.31155329105</v>
      </c>
      <c r="BA33" s="53">
        <v>41030</v>
      </c>
      <c r="BB33">
        <v>47370.789999991655</v>
      </c>
      <c r="BC33">
        <v>24507.420000001788</v>
      </c>
      <c r="BD33">
        <v>47818.629999995232</v>
      </c>
      <c r="BF33">
        <v>0</v>
      </c>
      <c r="BG33">
        <v>165154.95999999344</v>
      </c>
      <c r="BH33">
        <v>13439.29999999702</v>
      </c>
      <c r="BI33">
        <f t="shared" si="31"/>
        <v>49715.183333329856</v>
      </c>
      <c r="BL33" s="11">
        <v>40878</v>
      </c>
      <c r="BM33" s="26">
        <f t="shared" si="54"/>
        <v>0.29716711520919842</v>
      </c>
      <c r="BN33" s="26">
        <f t="shared" si="55"/>
        <v>1.0283493384342313E-2</v>
      </c>
      <c r="BO33" s="26">
        <f t="shared" si="59"/>
        <v>0.15646794626864419</v>
      </c>
      <c r="BP33" s="26">
        <f t="shared" si="61"/>
        <v>4.6413182596928074E-2</v>
      </c>
      <c r="BQ33" s="26">
        <f t="shared" ref="BQ33:BQ64" si="69">IFERROR(K33/MAX(K$3:K$229),0)</f>
        <v>9.1657755075077479E-2</v>
      </c>
      <c r="BR33" s="26">
        <f>BQ33-BQ32</f>
        <v>9.1657755075077479E-2</v>
      </c>
      <c r="BS33" s="26">
        <f t="shared" si="60"/>
        <v>0.13680427643705356</v>
      </c>
      <c r="BT33" s="26">
        <f t="shared" si="62"/>
        <v>6.7290348845782486E-2</v>
      </c>
      <c r="BU33" s="26"/>
      <c r="BV33" s="26"/>
      <c r="BW33" s="26">
        <f t="shared" ref="BW33:BW64" si="70">IFERROR(N33/MAX(N$3:N$229),0)</f>
        <v>2.557076031550469E-2</v>
      </c>
      <c r="BX33" s="26">
        <f>BW33-BW32</f>
        <v>2.557076031550469E-2</v>
      </c>
      <c r="BY33" s="26">
        <f t="shared" si="57"/>
        <v>0.33997016599858698</v>
      </c>
      <c r="BZ33" s="26">
        <f t="shared" si="58"/>
        <v>5.0332311916312655E-2</v>
      </c>
      <c r="CA33" s="26">
        <v>7.0758913212013941E-2</v>
      </c>
      <c r="CB33" s="26"/>
      <c r="CC33" s="26"/>
      <c r="CD33" s="26">
        <f>V33/MAX(O$3:O$229)</f>
        <v>7.6550802415979446E-2</v>
      </c>
      <c r="CE33" s="26"/>
      <c r="CF33" s="26"/>
      <c r="CG33" s="26"/>
      <c r="CH33" s="26"/>
      <c r="CI33" s="26"/>
      <c r="CJ33" s="26"/>
      <c r="CK33" s="26"/>
      <c r="CL33" s="26"/>
      <c r="CM33" s="46">
        <f t="shared" si="33"/>
        <v>0.33997016599858698</v>
      </c>
      <c r="CN33">
        <f t="shared" si="34"/>
        <v>432116.71500000008</v>
      </c>
      <c r="CO33">
        <f t="shared" si="5"/>
        <v>410510.87925000006</v>
      </c>
      <c r="CP33">
        <f t="shared" si="35"/>
        <v>388905.04350000009</v>
      </c>
      <c r="CQ33">
        <f t="shared" si="6"/>
        <v>324087.53625000006</v>
      </c>
      <c r="CR33"/>
      <c r="CS33" s="11">
        <v>40878</v>
      </c>
      <c r="CT33" s="26">
        <v>0.29716711520919842</v>
      </c>
      <c r="CU33" s="26">
        <v>0.15646794626864419</v>
      </c>
      <c r="CV33" s="26">
        <v>9.1657755075077479E-2</v>
      </c>
      <c r="CW33" s="26">
        <v>0.13680427643705356</v>
      </c>
      <c r="CX33" s="26"/>
      <c r="CY33" s="26">
        <v>2.557076031550469E-2</v>
      </c>
      <c r="CZ33" s="26">
        <v>0.33997016599858698</v>
      </c>
      <c r="DA33" s="26">
        <v>7.0758913212013941E-2</v>
      </c>
      <c r="DB33" s="46">
        <f t="shared" si="56"/>
        <v>0.33997016599858698</v>
      </c>
      <c r="DC33" s="46">
        <f>V33/MAX(O$3:O$229)</f>
        <v>7.6550802415979446E-2</v>
      </c>
      <c r="DD33" s="46">
        <f>DC33/DB33</f>
        <v>0.22516917680446588</v>
      </c>
      <c r="DE33" s="59">
        <f>DC33*MAX(O$3:O$229)</f>
        <v>97299.365000000005</v>
      </c>
      <c r="DF33" s="8">
        <v>31</v>
      </c>
      <c r="DG33">
        <v>0.69397290168396464</v>
      </c>
      <c r="DH33">
        <v>0.94607481900079204</v>
      </c>
      <c r="DJ33">
        <v>0.8193297574240308</v>
      </c>
      <c r="DM33">
        <v>0.88415789254407229</v>
      </c>
      <c r="DN33"/>
      <c r="DO33"/>
      <c r="DP33"/>
      <c r="DQ33"/>
      <c r="DR33"/>
      <c r="DS33" s="59"/>
      <c r="DT33" s="59"/>
      <c r="DU33" s="59"/>
      <c r="DV33"/>
      <c r="DW33"/>
      <c r="DX33" s="53">
        <v>40941</v>
      </c>
      <c r="DY33">
        <v>0.91818458837563965</v>
      </c>
      <c r="DZ33">
        <v>0.86313119470234523</v>
      </c>
      <c r="EA33">
        <v>0.90231902755811866</v>
      </c>
      <c r="EB33">
        <v>0.93483831245046145</v>
      </c>
      <c r="EC33">
        <v>0.97611155764415569</v>
      </c>
      <c r="ED33">
        <v>0.8648324990431544</v>
      </c>
      <c r="EE33">
        <v>0.93592515192905956</v>
      </c>
      <c r="EF33">
        <f t="shared" si="42"/>
        <v>0.97611155764415569</v>
      </c>
      <c r="EG33">
        <f t="shared" si="43"/>
        <v>0.97611155764415558</v>
      </c>
      <c r="EH33">
        <f t="shared" si="44"/>
        <v>1240679.8064877223</v>
      </c>
      <c r="EI33">
        <f t="shared" si="45"/>
        <v>0.92730597976194784</v>
      </c>
      <c r="EJ33">
        <f t="shared" si="46"/>
        <v>1178645.8161633362</v>
      </c>
      <c r="EK33">
        <f t="shared" si="47"/>
        <v>0.87850040187974021</v>
      </c>
      <c r="EL33">
        <f t="shared" si="46"/>
        <v>1116611.8258389502</v>
      </c>
      <c r="EM33">
        <f t="shared" si="48"/>
        <v>0.75354881794794126</v>
      </c>
      <c r="EN33">
        <f t="shared" si="46"/>
        <v>957792.9841207033</v>
      </c>
      <c r="EO33"/>
      <c r="EP33"/>
      <c r="EQ33" s="53">
        <v>41030</v>
      </c>
      <c r="ER33">
        <v>4.9171854728098298E-2</v>
      </c>
      <c r="ES33">
        <v>2.3535094562889301E-2</v>
      </c>
      <c r="ET33">
        <v>4.4663506759119558E-2</v>
      </c>
      <c r="EU33"/>
      <c r="EV33">
        <v>0</v>
      </c>
      <c r="EW33">
        <v>0.13559270658595574</v>
      </c>
      <c r="EX33">
        <v>1.0573442066233878E-2</v>
      </c>
      <c r="EY33">
        <f t="shared" si="49"/>
        <v>4.3922767450382795E-2</v>
      </c>
      <c r="EZ33"/>
      <c r="FA33"/>
      <c r="FB33"/>
      <c r="FC33"/>
      <c r="FD33"/>
      <c r="FE33" s="20">
        <v>31</v>
      </c>
      <c r="FF33" s="6">
        <f t="shared" si="9"/>
        <v>668554.08999999985</v>
      </c>
      <c r="FG33" s="6">
        <f t="shared" si="10"/>
        <v>985160.81499999948</v>
      </c>
      <c r="FH33" s="6">
        <v>665011.01999999583</v>
      </c>
      <c r="FI33" s="6">
        <f t="shared" si="11"/>
        <v>894579.87000000477</v>
      </c>
      <c r="FJ33" s="6">
        <f t="shared" si="12"/>
        <v>1013770.209999999</v>
      </c>
      <c r="FK33" s="6">
        <f t="shared" si="13"/>
        <v>37629.170000001788</v>
      </c>
      <c r="FL33" s="6">
        <f t="shared" si="14"/>
        <v>1123802.7400000021</v>
      </c>
      <c r="FM33" s="6"/>
      <c r="FN33" s="6"/>
      <c r="FO33" s="6"/>
      <c r="FP33" s="6"/>
      <c r="FQ33" s="18"/>
      <c r="FT33"/>
      <c r="FU33" s="20"/>
      <c r="GG33"/>
      <c r="GH33" s="12"/>
      <c r="GK33"/>
      <c r="GL33" s="22">
        <v>41649</v>
      </c>
      <c r="GM33" s="12">
        <f t="shared" si="22"/>
        <v>8732565.870000001</v>
      </c>
    </row>
    <row r="34" spans="1:195" x14ac:dyDescent="0.25">
      <c r="A34" s="11">
        <v>41245</v>
      </c>
      <c r="B34" s="12">
        <v>308868.87999999989</v>
      </c>
      <c r="F34" s="17">
        <f t="shared" si="23"/>
        <v>12</v>
      </c>
      <c r="G34" s="15">
        <f t="shared" si="24"/>
        <v>1</v>
      </c>
      <c r="H34" s="53">
        <v>40879</v>
      </c>
      <c r="I34" s="16">
        <f>IF(MONTH($H34)&gt;10,VLOOKUP(DATE(I$2,MONTH($H34),DAY($H34)),daily!$A:$B,2,0),VLOOKUP(DATE(J$2,MONTH($H34),DAY($H34)),daily!$A:$B,2,0))</f>
        <v>308868.87999999989</v>
      </c>
      <c r="J34" s="16">
        <f>IF(MONTH($H34)&gt;10,VLOOKUP(DATE(J$2,MONTH($H34),DAY($H34)),daily!$A:$B,2,0),VLOOKUP(DATE(K$2,MONTH($H34),DAY($H34)),daily!$A:$B,2,0))</f>
        <v>233124.75999999995</v>
      </c>
      <c r="K34" s="16">
        <f>IF(MONTH($H34)&gt;10,VLOOKUP(DATE(K$2,MONTH($H34),DAY($H34)),daily!$A:$B,2,0),VLOOKUP(DATE(L$2,MONTH($H34),DAY($H34)),daily!$A:$B,2,0))</f>
        <v>191684.21499999997</v>
      </c>
      <c r="L34" s="16">
        <f>IF(MONTH($H34)&gt;10,VLOOKUP(DATE(L$2,MONTH($H34),DAY($H34)),daily!$A:$B,2,0),VLOOKUP(DATE(M$2,MONTH($H34),DAY($H34)),daily!$A:$B,2,0))</f>
        <v>196114.27999999997</v>
      </c>
      <c r="M34" s="16"/>
      <c r="N34" s="16">
        <f>IF(MONTH($H34)&gt;10,VLOOKUP(DATE(N$2,MONTH($H34),DAY($H34)),daily!$A:$B,2,0),VLOOKUP(DATE(O$2,MONTH($H34),DAY($H34)),daily!$A:$B,2,0))</f>
        <v>96793.859999999986</v>
      </c>
      <c r="O34" s="16">
        <f>IF(MONTH($H34)&gt;10,VLOOKUP(DATE(O$2,MONTH($H34),DAY($H34)),daily!$A:$B,2,0),VLOOKUP(DATE(P$2,MONTH($H34),DAY($H34)),daily!$A:$B,2,0))</f>
        <v>490456.95999999996</v>
      </c>
      <c r="P34" s="16">
        <f t="shared" si="64"/>
        <v>490456.95999999996</v>
      </c>
      <c r="Q34" s="16">
        <f t="shared" si="65"/>
        <v>490456.95999999996</v>
      </c>
      <c r="R34" s="16">
        <f t="shared" si="66"/>
        <v>465934.11199999996</v>
      </c>
      <c r="S34" s="16">
        <f t="shared" si="67"/>
        <v>441411.26399999997</v>
      </c>
      <c r="T34" s="18">
        <f t="shared" si="68"/>
        <v>366566.60178505711</v>
      </c>
      <c r="U34" s="16">
        <v>154935.56305289804</v>
      </c>
      <c r="V34" s="66">
        <v>225693.14</v>
      </c>
      <c r="W34" s="65">
        <f t="shared" ref="W34:W51" si="71">V34/MAX(I34:O34)</f>
        <v>0.46016910433894143</v>
      </c>
      <c r="X34" s="64"/>
      <c r="Y34" s="8">
        <v>32</v>
      </c>
      <c r="Z34">
        <v>674740.66000000015</v>
      </c>
      <c r="AA34">
        <v>989511.60000000149</v>
      </c>
      <c r="AC34">
        <v>1002706.7899999972</v>
      </c>
      <c r="AF34">
        <v>1158062.1950000003</v>
      </c>
      <c r="AM34" s="53">
        <v>40942</v>
      </c>
      <c r="AN34">
        <v>854576.64999999851</v>
      </c>
      <c r="AO34">
        <v>962605.25999999791</v>
      </c>
      <c r="AP34">
        <v>977777.42500000447</v>
      </c>
      <c r="AQ34">
        <v>1040223.8799999952</v>
      </c>
      <c r="AR34">
        <v>1086132.625</v>
      </c>
      <c r="AS34">
        <v>1110653.4949999899</v>
      </c>
      <c r="AT34">
        <v>1097137.224999994</v>
      </c>
      <c r="AU34">
        <f t="shared" si="2"/>
        <v>1110653.4949999899</v>
      </c>
      <c r="AV34">
        <f t="shared" si="52"/>
        <v>1110653.4949999899</v>
      </c>
      <c r="AW34">
        <f t="shared" si="53"/>
        <v>1055120.8202499903</v>
      </c>
      <c r="AX34">
        <f t="shared" si="3"/>
        <v>999588.1454999909</v>
      </c>
      <c r="AY34">
        <f t="shared" si="4"/>
        <v>897725.06622150668</v>
      </c>
      <c r="BA34" s="53">
        <v>41031</v>
      </c>
      <c r="BB34">
        <v>35283.079999998212</v>
      </c>
      <c r="BC34">
        <v>16806.040000006557</v>
      </c>
      <c r="BD34">
        <v>36117.069999992847</v>
      </c>
      <c r="BF34">
        <v>3760.1599999964237</v>
      </c>
      <c r="BG34">
        <v>166425.02000001073</v>
      </c>
      <c r="BH34">
        <v>7480.190000012517</v>
      </c>
      <c r="BI34">
        <f t="shared" si="31"/>
        <v>44311.926666669548</v>
      </c>
      <c r="BL34" s="11">
        <v>40879</v>
      </c>
      <c r="BM34" s="26">
        <f t="shared" si="54"/>
        <v>0.32061225276996846</v>
      </c>
      <c r="BN34" s="26">
        <f t="shared" si="55"/>
        <v>2.3445137560770046E-2</v>
      </c>
      <c r="BO34" s="26">
        <f t="shared" si="59"/>
        <v>0.22387559651527872</v>
      </c>
      <c r="BP34" s="26">
        <f t="shared" si="61"/>
        <v>6.7407650246634532E-2</v>
      </c>
      <c r="BQ34" s="26">
        <f t="shared" si="69"/>
        <v>0.17903668993172492</v>
      </c>
      <c r="BR34" s="26">
        <f t="shared" ref="BR34:BR97" si="72">BQ34-BQ33</f>
        <v>8.7378934856647439E-2</v>
      </c>
      <c r="BS34" s="26">
        <f t="shared" si="60"/>
        <v>0.17961757339765266</v>
      </c>
      <c r="BT34" s="26">
        <f t="shared" si="62"/>
        <v>4.2813296960599101E-2</v>
      </c>
      <c r="BU34" s="26"/>
      <c r="BV34" s="26"/>
      <c r="BW34" s="26">
        <f t="shared" si="70"/>
        <v>7.9468042971901034E-2</v>
      </c>
      <c r="BX34" s="26">
        <f t="shared" ref="BX34:BX97" si="73">BW34-BW33</f>
        <v>5.3897282656396345E-2</v>
      </c>
      <c r="BY34" s="26">
        <f t="shared" si="57"/>
        <v>0.38586966974041331</v>
      </c>
      <c r="BZ34" s="26">
        <f t="shared" si="58"/>
        <v>4.5899503741826331E-2</v>
      </c>
      <c r="CA34" s="26">
        <v>0.13821461800224508</v>
      </c>
      <c r="CB34" s="26"/>
      <c r="CC34" s="26"/>
      <c r="CD34" s="26">
        <f t="shared" ref="CD34:CD51" si="74">V34/MAX(O$3:O$229)</f>
        <v>0.17756530031600912</v>
      </c>
      <c r="CE34" s="26"/>
      <c r="CF34" s="26"/>
      <c r="CG34" s="26"/>
      <c r="CH34" s="26"/>
      <c r="CI34" s="26"/>
      <c r="CJ34" s="26"/>
      <c r="CK34" s="26"/>
      <c r="CL34" s="26"/>
      <c r="CM34" s="46">
        <f t="shared" si="33"/>
        <v>0.38586966974041331</v>
      </c>
      <c r="CN34">
        <f t="shared" si="34"/>
        <v>490456.95999999996</v>
      </c>
      <c r="CO34">
        <f t="shared" si="5"/>
        <v>465934.11199999996</v>
      </c>
      <c r="CP34">
        <f t="shared" si="35"/>
        <v>441411.26399999997</v>
      </c>
      <c r="CQ34">
        <f t="shared" si="6"/>
        <v>367842.72</v>
      </c>
      <c r="CR34"/>
      <c r="CS34" s="11">
        <v>40879</v>
      </c>
      <c r="CT34" s="26">
        <v>0.32061225276996846</v>
      </c>
      <c r="CU34" s="26">
        <v>0.22387559651527872</v>
      </c>
      <c r="CV34" s="26">
        <v>0.17903668993172492</v>
      </c>
      <c r="CW34" s="26">
        <v>0.17961757339765266</v>
      </c>
      <c r="CX34" s="26"/>
      <c r="CY34" s="26">
        <v>7.9468042971901034E-2</v>
      </c>
      <c r="CZ34" s="26">
        <v>0.38586966974041331</v>
      </c>
      <c r="DA34" s="26">
        <v>0.13821461800224508</v>
      </c>
      <c r="DB34" s="46">
        <f t="shared" si="56"/>
        <v>0.38586966974041331</v>
      </c>
      <c r="DC34" s="46">
        <f t="shared" ref="DC34:DC51" si="75">V34/MAX(O$3:O$229)</f>
        <v>0.17756530031600912</v>
      </c>
      <c r="DD34" s="46">
        <f t="shared" ref="DD34:DD51" si="76">DC34/DB34</f>
        <v>0.46016910433894143</v>
      </c>
      <c r="DE34" s="59">
        <f t="shared" ref="DE34:DE97" si="77">DC34*MAX(O$3:O$229)</f>
        <v>225693.14</v>
      </c>
      <c r="DF34" s="8">
        <v>32</v>
      </c>
      <c r="DG34">
        <v>0.70039468863970844</v>
      </c>
      <c r="DH34">
        <v>0.95025298775122924</v>
      </c>
      <c r="DJ34">
        <v>0.91836127613526775</v>
      </c>
      <c r="DM34">
        <v>0.91111170432469391</v>
      </c>
      <c r="DN34"/>
      <c r="DO34"/>
      <c r="DP34"/>
      <c r="DQ34"/>
      <c r="DR34"/>
      <c r="DS34" s="59"/>
      <c r="DT34" s="59"/>
      <c r="DU34" s="59"/>
      <c r="DV34"/>
      <c r="DW34"/>
      <c r="DX34" s="53">
        <v>40942</v>
      </c>
      <c r="DY34">
        <v>0.88706814659059374</v>
      </c>
      <c r="DZ34">
        <v>0.92441414970784119</v>
      </c>
      <c r="EA34">
        <v>0.91326264743273855</v>
      </c>
      <c r="EB34">
        <v>0.95272251013995612</v>
      </c>
      <c r="EC34">
        <v>0.97016070134160715</v>
      </c>
      <c r="ED34">
        <v>0.91184977711965698</v>
      </c>
      <c r="EE34">
        <v>0.86317865418947515</v>
      </c>
      <c r="EF34">
        <f t="shared" si="42"/>
        <v>0.97016070134160715</v>
      </c>
      <c r="EG34">
        <f t="shared" si="43"/>
        <v>0.97016070134160703</v>
      </c>
      <c r="EH34">
        <f t="shared" si="44"/>
        <v>1233116.0119725736</v>
      </c>
      <c r="EI34">
        <f t="shared" si="45"/>
        <v>0.92165266627452658</v>
      </c>
      <c r="EJ34">
        <f t="shared" si="46"/>
        <v>1171460.2113739448</v>
      </c>
      <c r="EK34">
        <f t="shared" si="47"/>
        <v>0.87314463120744634</v>
      </c>
      <c r="EL34">
        <f t="shared" si="46"/>
        <v>1109804.4107753162</v>
      </c>
      <c r="EM34">
        <f t="shared" si="48"/>
        <v>0.74895481360750893</v>
      </c>
      <c r="EN34">
        <f t="shared" si="46"/>
        <v>951953.80685509695</v>
      </c>
      <c r="EO34"/>
      <c r="EP34"/>
      <c r="EQ34" s="53">
        <v>41031</v>
      </c>
      <c r="ER34">
        <v>3.6624563029666345E-2</v>
      </c>
      <c r="ES34">
        <v>1.6139264787065531E-2</v>
      </c>
      <c r="ET34">
        <v>3.3734027931465953E-2</v>
      </c>
      <c r="EU34"/>
      <c r="EV34">
        <v>3.3586685260956857E-3</v>
      </c>
      <c r="EW34">
        <v>0.1366354295712594</v>
      </c>
      <c r="EX34">
        <v>5.8850799974382506E-3</v>
      </c>
      <c r="EY34">
        <f t="shared" si="49"/>
        <v>3.8729505640498534E-2</v>
      </c>
      <c r="EZ34"/>
      <c r="FA34"/>
      <c r="FB34"/>
      <c r="FC34"/>
      <c r="FD34"/>
      <c r="FE34" s="20">
        <v>32</v>
      </c>
      <c r="FF34" s="6">
        <f t="shared" si="9"/>
        <v>674740.66000000015</v>
      </c>
      <c r="FG34" s="6">
        <f t="shared" si="10"/>
        <v>989511.60000000149</v>
      </c>
      <c r="FH34" s="6">
        <v>449480.73000000045</v>
      </c>
      <c r="FI34" s="6">
        <f t="shared" si="11"/>
        <v>1002706.7899999972</v>
      </c>
      <c r="FJ34" s="6">
        <f t="shared" si="12"/>
        <v>1078026.9049999975</v>
      </c>
      <c r="FK34" s="6">
        <f t="shared" si="13"/>
        <v>9573.519999999553</v>
      </c>
      <c r="FL34" s="6">
        <f t="shared" si="14"/>
        <v>1158062.1950000003</v>
      </c>
      <c r="FM34" s="6"/>
      <c r="FN34" s="6"/>
      <c r="FO34" s="6"/>
      <c r="FP34" s="6"/>
      <c r="FQ34" s="18"/>
      <c r="FT34"/>
      <c r="FU34" s="20"/>
      <c r="GG34"/>
      <c r="GH34" s="12"/>
      <c r="GK34"/>
      <c r="GL34" s="22">
        <v>41659</v>
      </c>
      <c r="GM34" s="12">
        <f t="shared" si="22"/>
        <v>10070918.033000004</v>
      </c>
    </row>
    <row r="35" spans="1:195" x14ac:dyDescent="0.25">
      <c r="A35" s="11">
        <v>41246</v>
      </c>
      <c r="B35" s="12">
        <v>319477.66999999993</v>
      </c>
      <c r="F35" s="17">
        <f t="shared" si="23"/>
        <v>12</v>
      </c>
      <c r="G35" s="15">
        <f t="shared" si="24"/>
        <v>1</v>
      </c>
      <c r="H35" s="53">
        <v>40880</v>
      </c>
      <c r="I35" s="16">
        <f>IF(MONTH($H35)&gt;10,VLOOKUP(DATE(I$2,MONTH($H35),DAY($H35)),daily!$A:$B,2,0),VLOOKUP(DATE(J$2,MONTH($H35),DAY($H35)),daily!$A:$B,2,0))</f>
        <v>319477.66999999993</v>
      </c>
      <c r="J35" s="16">
        <f>IF(MONTH($H35)&gt;10,VLOOKUP(DATE(J$2,MONTH($H35),DAY($H35)),daily!$A:$B,2,0),VLOOKUP(DATE(K$2,MONTH($H35),DAY($H35)),daily!$A:$B,2,0))</f>
        <v>287718.5</v>
      </c>
      <c r="K35" s="16">
        <f>IF(MONTH($H35)&gt;10,VLOOKUP(DATE(K$2,MONTH($H35),DAY($H35)),daily!$A:$B,2,0),VLOOKUP(DATE(L$2,MONTH($H35),DAY($H35)),daily!$A:$B,2,0))</f>
        <v>258673.51500000001</v>
      </c>
      <c r="L35" s="16">
        <f>IF(MONTH($H35)&gt;10,VLOOKUP(DATE(L$2,MONTH($H35),DAY($H35)),daily!$A:$B,2,0),VLOOKUP(DATE(M$2,MONTH($H35),DAY($H35)),daily!$A:$B,2,0))</f>
        <v>223951.40499999991</v>
      </c>
      <c r="M35" s="16"/>
      <c r="N35" s="16">
        <f>IF(MONTH($H35)&gt;10,VLOOKUP(DATE(N$2,MONTH($H35),DAY($H35)),daily!$A:$B,2,0),VLOOKUP(DATE(O$2,MONTH($H35),DAY($H35)),daily!$A:$B,2,0))</f>
        <v>104287.43000000002</v>
      </c>
      <c r="O35" s="16">
        <f>IF(MONTH($H35)&gt;10,VLOOKUP(DATE(O$2,MONTH($H35),DAY($H35)),daily!$A:$B,2,0),VLOOKUP(DATE(P$2,MONTH($H35),DAY($H35)),daily!$A:$B,2,0))</f>
        <v>556474.19999999972</v>
      </c>
      <c r="P35" s="16">
        <f t="shared" si="64"/>
        <v>556474.19999999972</v>
      </c>
      <c r="Q35" s="16">
        <f t="shared" si="65"/>
        <v>556474.19999999972</v>
      </c>
      <c r="R35" s="16">
        <f t="shared" si="66"/>
        <v>528650.48999999976</v>
      </c>
      <c r="S35" s="16">
        <f t="shared" si="67"/>
        <v>500826.77999999974</v>
      </c>
      <c r="T35" s="18">
        <f t="shared" si="68"/>
        <v>415907.76176376035</v>
      </c>
      <c r="U35" s="16">
        <v>209082.03992382615</v>
      </c>
      <c r="V35" s="66">
        <v>278474.60499999998</v>
      </c>
      <c r="W35" s="65">
        <f t="shared" si="71"/>
        <v>0.5004268032552095</v>
      </c>
      <c r="X35" s="64"/>
      <c r="Y35" s="8">
        <v>33</v>
      </c>
      <c r="Z35">
        <v>696019.77999999933</v>
      </c>
      <c r="AA35">
        <v>995377.41499999911</v>
      </c>
      <c r="AC35">
        <v>995760.12500000186</v>
      </c>
      <c r="AF35">
        <v>1157596.5749999993</v>
      </c>
      <c r="AM35" s="53">
        <v>40943</v>
      </c>
      <c r="AN35">
        <v>913239.91000000387</v>
      </c>
      <c r="AO35">
        <v>982823.11500000209</v>
      </c>
      <c r="AP35">
        <v>956090.14500001073</v>
      </c>
      <c r="AQ35">
        <v>1086583.7700000033</v>
      </c>
      <c r="AR35">
        <v>1056968.8600000069</v>
      </c>
      <c r="AS35">
        <v>1142805.7899999991</v>
      </c>
      <c r="AT35">
        <v>983818</v>
      </c>
      <c r="AU35">
        <f t="shared" ref="AU35:AU66" si="78">MAX(AN35:AT35)</f>
        <v>1142805.7899999991</v>
      </c>
      <c r="AV35">
        <f>AU35</f>
        <v>1142805.7899999991</v>
      </c>
      <c r="AW35">
        <f t="shared" si="53"/>
        <v>1085665.5004999992</v>
      </c>
      <c r="AX35">
        <f t="shared" ref="AX35:AX66" si="79">AU35*AX$1</f>
        <v>1028525.2109999992</v>
      </c>
      <c r="AY35">
        <f t="shared" ref="AY35:AY66" si="80">AU35*AY$1</f>
        <v>923713.29863422422</v>
      </c>
      <c r="BA35" s="53">
        <v>41032</v>
      </c>
      <c r="BB35">
        <v>32998.040000006557</v>
      </c>
      <c r="BC35">
        <v>12926.109999999404</v>
      </c>
      <c r="BD35">
        <v>34165.590000003576</v>
      </c>
      <c r="BF35">
        <v>716.86999998986721</v>
      </c>
      <c r="BG35">
        <v>195706.13999998569</v>
      </c>
      <c r="BH35">
        <v>6941.8799999952316</v>
      </c>
      <c r="BI35">
        <f t="shared" si="31"/>
        <v>47242.438333330058</v>
      </c>
      <c r="BL35" s="11">
        <v>40880</v>
      </c>
      <c r="BM35" s="26">
        <f t="shared" si="54"/>
        <v>0.33162439507793917</v>
      </c>
      <c r="BN35" s="26">
        <f t="shared" si="55"/>
        <v>1.1012142307970707E-2</v>
      </c>
      <c r="BO35" s="26">
        <f t="shared" si="59"/>
        <v>0.27630334425215597</v>
      </c>
      <c r="BP35" s="26">
        <f t="shared" si="61"/>
        <v>5.242774773687725E-2</v>
      </c>
      <c r="BQ35" s="26">
        <f t="shared" si="69"/>
        <v>0.24160596582563881</v>
      </c>
      <c r="BR35" s="26">
        <f t="shared" si="72"/>
        <v>6.2569275893913895E-2</v>
      </c>
      <c r="BS35" s="26">
        <f t="shared" si="60"/>
        <v>0.2051131000001373</v>
      </c>
      <c r="BT35" s="26">
        <f t="shared" si="62"/>
        <v>2.5495526602484636E-2</v>
      </c>
      <c r="BU35" s="26"/>
      <c r="BV35" s="26"/>
      <c r="BW35" s="26">
        <f t="shared" si="70"/>
        <v>8.5620285921742603E-2</v>
      </c>
      <c r="BX35" s="26">
        <f t="shared" si="73"/>
        <v>6.1522429498415687E-3</v>
      </c>
      <c r="BY35" s="26">
        <f t="shared" si="57"/>
        <v>0.4378090908793722</v>
      </c>
      <c r="BZ35" s="26">
        <f t="shared" si="58"/>
        <v>5.1939421138958886E-2</v>
      </c>
      <c r="CA35" s="26">
        <v>0.18651750256547217</v>
      </c>
      <c r="CB35" s="26"/>
      <c r="CC35" s="26"/>
      <c r="CD35" s="26">
        <f t="shared" si="74"/>
        <v>0.21909140378483374</v>
      </c>
      <c r="CE35" s="26"/>
      <c r="CF35" s="26"/>
      <c r="CG35" s="26"/>
      <c r="CH35" s="26"/>
      <c r="CI35" s="26"/>
      <c r="CJ35" s="26"/>
      <c r="CK35" s="26"/>
      <c r="CL35" s="26"/>
      <c r="CM35" s="46">
        <f t="shared" si="33"/>
        <v>0.4378090908793722</v>
      </c>
      <c r="CN35">
        <f t="shared" si="34"/>
        <v>556474.19999999972</v>
      </c>
      <c r="CO35">
        <f t="shared" ref="CO35:CO67" si="81">CM35*$CN$2*$CO$2</f>
        <v>528650.48999999976</v>
      </c>
      <c r="CP35">
        <f t="shared" si="35"/>
        <v>500826.77999999974</v>
      </c>
      <c r="CQ35">
        <f t="shared" ref="CQ35:CQ67" si="82">CM35*$CN$2*$CQ$2</f>
        <v>417355.64999999979</v>
      </c>
      <c r="CR35"/>
      <c r="CS35" s="11">
        <v>40880</v>
      </c>
      <c r="CT35" s="26">
        <v>0.33162439507793917</v>
      </c>
      <c r="CU35" s="26">
        <v>0.27630334425215597</v>
      </c>
      <c r="CV35" s="26">
        <v>0.24160596582563881</v>
      </c>
      <c r="CW35" s="26">
        <v>0.2051131000001373</v>
      </c>
      <c r="CX35" s="26"/>
      <c r="CY35" s="26">
        <v>8.5620285921742603E-2</v>
      </c>
      <c r="CZ35" s="26">
        <v>0.4378090908793722</v>
      </c>
      <c r="DA35" s="26">
        <v>0.18651750256547217</v>
      </c>
      <c r="DB35" s="46">
        <f t="shared" si="56"/>
        <v>0.4378090908793722</v>
      </c>
      <c r="DC35" s="46">
        <f t="shared" si="75"/>
        <v>0.21909140378483374</v>
      </c>
      <c r="DD35" s="46">
        <f t="shared" si="76"/>
        <v>0.5004268032552095</v>
      </c>
      <c r="DE35" s="59">
        <f t="shared" si="77"/>
        <v>278474.60499999998</v>
      </c>
      <c r="DF35" s="8">
        <v>33</v>
      </c>
      <c r="DG35">
        <v>0.72248285304190474</v>
      </c>
      <c r="DH35">
        <v>0.95588607808523207</v>
      </c>
      <c r="DJ35">
        <v>0.91199894948314653</v>
      </c>
      <c r="DM35">
        <v>0.91074537526775701</v>
      </c>
      <c r="DN35"/>
      <c r="DO35"/>
      <c r="DP35"/>
      <c r="DQ35"/>
      <c r="DR35"/>
      <c r="DS35" s="59"/>
      <c r="DT35" s="59"/>
      <c r="DU35" s="59"/>
      <c r="DV35"/>
      <c r="DW35"/>
      <c r="DX35" s="53">
        <v>40943</v>
      </c>
      <c r="DY35">
        <v>0.94796181753417375</v>
      </c>
      <c r="DZ35">
        <v>0.94382986663291313</v>
      </c>
      <c r="EA35">
        <v>0.89300631685892795</v>
      </c>
      <c r="EB35">
        <v>0.9951827070454724</v>
      </c>
      <c r="EC35">
        <v>0.9441109003735576</v>
      </c>
      <c r="ED35">
        <v>0.93824690562249768</v>
      </c>
      <c r="EE35">
        <v>0.77402414015018561</v>
      </c>
      <c r="EF35">
        <f t="shared" si="42"/>
        <v>0.9951827070454724</v>
      </c>
      <c r="EG35">
        <f t="shared" si="43"/>
        <v>0.9951827070454724</v>
      </c>
      <c r="EH35">
        <f t="shared" si="44"/>
        <v>1264920.058294422</v>
      </c>
      <c r="EI35">
        <f t="shared" si="45"/>
        <v>0.94542357169319879</v>
      </c>
      <c r="EJ35">
        <f t="shared" si="46"/>
        <v>1201674.0553797008</v>
      </c>
      <c r="EK35">
        <f t="shared" si="47"/>
        <v>0.8956644363409253</v>
      </c>
      <c r="EL35">
        <f t="shared" si="46"/>
        <v>1138428.0524649799</v>
      </c>
      <c r="EM35">
        <f t="shared" si="48"/>
        <v>0.76827156349452141</v>
      </c>
      <c r="EN35">
        <f t="shared" si="46"/>
        <v>976506.22745098872</v>
      </c>
      <c r="EO35"/>
      <c r="EP35"/>
      <c r="EQ35" s="53">
        <v>41032</v>
      </c>
      <c r="ER35">
        <v>3.4252644492367236E-2</v>
      </c>
      <c r="ES35">
        <v>1.2413269988447287E-2</v>
      </c>
      <c r="ET35">
        <v>3.1911308623743917E-2</v>
      </c>
      <c r="EU35"/>
      <c r="EV35">
        <v>6.4032613140676761E-4</v>
      </c>
      <c r="EW35">
        <v>0.16067531497745566</v>
      </c>
      <c r="EX35">
        <v>5.4615616892779752E-3</v>
      </c>
      <c r="EY35">
        <f t="shared" si="49"/>
        <v>4.0892404317116472E-2</v>
      </c>
      <c r="EZ35"/>
      <c r="FA35"/>
      <c r="FB35"/>
      <c r="FC35"/>
      <c r="FD35"/>
      <c r="FE35" s="20">
        <v>33</v>
      </c>
      <c r="FF35" s="6">
        <f t="shared" ref="FF35:FF66" si="83">I49</f>
        <v>696019.77999999933</v>
      </c>
      <c r="FG35" s="6">
        <f t="shared" ref="FG35:FG66" si="84">J59</f>
        <v>995377.41499999911</v>
      </c>
      <c r="FH35" s="6">
        <v>489650.75500000268</v>
      </c>
      <c r="FI35" s="6">
        <f t="shared" ref="FI35:FI66" si="85">L59</f>
        <v>995760.12500000186</v>
      </c>
      <c r="FJ35" s="6">
        <f t="shared" ref="FJ35:FJ66" si="86">M70</f>
        <v>1080746.8399999999</v>
      </c>
      <c r="FK35" s="6">
        <f t="shared" ref="FK35:FK66" si="87">N65</f>
        <v>90693.204999994487</v>
      </c>
      <c r="FL35" s="6">
        <f t="shared" ref="FL35:FL66" si="88">O54</f>
        <v>1157596.5749999993</v>
      </c>
      <c r="FM35" s="6"/>
      <c r="FN35" s="6"/>
      <c r="FO35" s="6"/>
      <c r="FP35" s="6"/>
      <c r="FQ35" s="18"/>
      <c r="FT35"/>
      <c r="FU35" s="20"/>
      <c r="GG35"/>
      <c r="GH35" s="12"/>
      <c r="GK35"/>
      <c r="GL35" s="22">
        <v>41669</v>
      </c>
      <c r="GM35" s="12">
        <f t="shared" ref="GM35:GM66" si="89">INDEX($FW$3:$GC$26,IF(MOD(ROW()-ROW($M$2),24)=0,24,MOD(ROW()-ROW($M$2),24)),ROUNDUP((ROW()-ROW($M$2))/24,0))</f>
        <v>10357782.751999997</v>
      </c>
    </row>
    <row r="36" spans="1:195" x14ac:dyDescent="0.25">
      <c r="A36" s="11">
        <v>41247</v>
      </c>
      <c r="B36" s="12">
        <v>364124.4700000002</v>
      </c>
      <c r="F36" s="17">
        <f t="shared" si="23"/>
        <v>12</v>
      </c>
      <c r="G36" s="15">
        <f t="shared" si="24"/>
        <v>1</v>
      </c>
      <c r="H36" s="53">
        <v>40881</v>
      </c>
      <c r="I36" s="16">
        <f>IF(MONTH($H36)&gt;10,VLOOKUP(DATE(I$2,MONTH($H36),DAY($H36)),daily!$A:$B,2,0),VLOOKUP(DATE(J$2,MONTH($H36),DAY($H36)),daily!$A:$B,2,0))</f>
        <v>364124.4700000002</v>
      </c>
      <c r="J36" s="16">
        <f>IF(MONTH($H36)&gt;10,VLOOKUP(DATE(J$2,MONTH($H36),DAY($H36)),daily!$A:$B,2,0),VLOOKUP(DATE(K$2,MONTH($H36),DAY($H36)),daily!$A:$B,2,0))</f>
        <v>316754.39000000013</v>
      </c>
      <c r="K36" s="16">
        <f>IF(MONTH($H36)&gt;10,VLOOKUP(DATE(K$2,MONTH($H36),DAY($H36)),daily!$A:$B,2,0),VLOOKUP(DATE(L$2,MONTH($H36),DAY($H36)),daily!$A:$B,2,0))</f>
        <v>347347.68499999994</v>
      </c>
      <c r="L36" s="16">
        <f>IF(MONTH($H36)&gt;10,VLOOKUP(DATE(L$2,MONTH($H36),DAY($H36)),daily!$A:$B,2,0),VLOOKUP(DATE(M$2,MONTH($H36),DAY($H36)),daily!$A:$B,2,0))</f>
        <v>242398.7000000003</v>
      </c>
      <c r="M36" s="16"/>
      <c r="N36" s="16">
        <f>IF(MONTH($H36)&gt;10,VLOOKUP(DATE(N$2,MONTH($H36),DAY($H36)),daily!$A:$B,2,0),VLOOKUP(DATE(O$2,MONTH($H36),DAY($H36)),daily!$A:$B,2,0))</f>
        <v>146906.31999999998</v>
      </c>
      <c r="O36" s="16">
        <f>IF(MONTH($H36)&gt;10,VLOOKUP(DATE(O$2,MONTH($H36),DAY($H36)),daily!$A:$B,2,0),VLOOKUP(DATE(P$2,MONTH($H36),DAY($H36)),daily!$A:$B,2,0))</f>
        <v>662576.3200000003</v>
      </c>
      <c r="P36" s="16">
        <f t="shared" si="64"/>
        <v>662576.3200000003</v>
      </c>
      <c r="Q36" s="16">
        <f t="shared" si="65"/>
        <v>662576.3200000003</v>
      </c>
      <c r="R36" s="16">
        <f t="shared" si="66"/>
        <v>629447.50400000031</v>
      </c>
      <c r="S36" s="16">
        <f t="shared" si="67"/>
        <v>596318.68800000031</v>
      </c>
      <c r="T36" s="18">
        <f t="shared" si="68"/>
        <v>495208.28503616038</v>
      </c>
      <c r="U36" s="16">
        <v>280756.08182236424</v>
      </c>
      <c r="V36" s="66">
        <v>339792.88500000001</v>
      </c>
      <c r="W36" s="65">
        <f t="shared" si="71"/>
        <v>0.51283584206571076</v>
      </c>
      <c r="X36" s="64"/>
      <c r="Y36" s="8">
        <v>34</v>
      </c>
      <c r="Z36">
        <v>740588.16000000015</v>
      </c>
      <c r="AA36">
        <v>966624.87999999896</v>
      </c>
      <c r="AC36">
        <v>1016390.2199999988</v>
      </c>
      <c r="AF36">
        <v>1153843.2300000004</v>
      </c>
      <c r="AM36" s="53">
        <v>40944</v>
      </c>
      <c r="AN36">
        <v>931167.21000000089</v>
      </c>
      <c r="AO36">
        <v>970986.24500000477</v>
      </c>
      <c r="AP36">
        <v>1032447.9049999863</v>
      </c>
      <c r="AQ36">
        <v>1069102.2349999994</v>
      </c>
      <c r="AR36">
        <v>1037363.7050000057</v>
      </c>
      <c r="AS36">
        <v>1174070.9450000077</v>
      </c>
      <c r="AT36">
        <v>924649.07999999821</v>
      </c>
      <c r="AU36">
        <f t="shared" si="78"/>
        <v>1174070.9450000077</v>
      </c>
      <c r="AV36">
        <f t="shared" si="52"/>
        <v>1174070.9450000077</v>
      </c>
      <c r="AW36">
        <f t="shared" si="53"/>
        <v>1115367.3977500072</v>
      </c>
      <c r="AX36">
        <f t="shared" si="79"/>
        <v>1056663.8505000069</v>
      </c>
      <c r="AY36">
        <f t="shared" si="80"/>
        <v>948984.4686878589</v>
      </c>
      <c r="BA36" s="53">
        <v>41033</v>
      </c>
      <c r="BB36">
        <v>22674.819999992847</v>
      </c>
      <c r="BC36">
        <v>7193.3999999910593</v>
      </c>
      <c r="BD36">
        <v>28429.879999995232</v>
      </c>
      <c r="BG36">
        <v>217747.68999998271</v>
      </c>
      <c r="BH36">
        <v>4711.8700000047684</v>
      </c>
      <c r="BI36">
        <f t="shared" si="31"/>
        <v>56151.531999993327</v>
      </c>
      <c r="BL36" s="11">
        <v>40881</v>
      </c>
      <c r="BM36" s="26">
        <f t="shared" si="54"/>
        <v>0.37796869213684109</v>
      </c>
      <c r="BN36" s="26">
        <f t="shared" si="55"/>
        <v>4.6344297058901918E-2</v>
      </c>
      <c r="BO36" s="26">
        <f t="shared" si="59"/>
        <v>0.30418724295987815</v>
      </c>
      <c r="BP36" s="26">
        <f t="shared" si="61"/>
        <v>2.7883898707722177E-2</v>
      </c>
      <c r="BQ36" s="26">
        <f t="shared" si="69"/>
        <v>0.32442932130769064</v>
      </c>
      <c r="BR36" s="26">
        <f t="shared" si="72"/>
        <v>8.282335548205183E-2</v>
      </c>
      <c r="BS36" s="26">
        <f t="shared" si="60"/>
        <v>0.22200864867538278</v>
      </c>
      <c r="BT36" s="26">
        <f t="shared" si="62"/>
        <v>1.6895548675245481E-2</v>
      </c>
      <c r="BU36" s="26"/>
      <c r="BV36" s="26"/>
      <c r="BW36" s="26">
        <f t="shared" si="70"/>
        <v>0.12061051961977592</v>
      </c>
      <c r="BX36" s="26">
        <f t="shared" si="73"/>
        <v>3.4990233698033321E-2</v>
      </c>
      <c r="BY36" s="26">
        <f t="shared" si="57"/>
        <v>0.52128550846993493</v>
      </c>
      <c r="BZ36" s="26">
        <f t="shared" si="58"/>
        <v>8.3476417590562735E-2</v>
      </c>
      <c r="CA36" s="26">
        <v>0.2504563435035021</v>
      </c>
      <c r="CB36" s="26"/>
      <c r="CC36" s="26"/>
      <c r="CD36" s="26">
        <f t="shared" si="74"/>
        <v>0.26733389269283131</v>
      </c>
      <c r="CE36" s="26"/>
      <c r="CF36" s="26"/>
      <c r="CG36" s="26"/>
      <c r="CH36" s="26"/>
      <c r="CI36" s="26"/>
      <c r="CJ36" s="26"/>
      <c r="CK36" s="26"/>
      <c r="CL36" s="26"/>
      <c r="CM36" s="46">
        <f t="shared" si="33"/>
        <v>0.52128550846993493</v>
      </c>
      <c r="CN36">
        <f t="shared" si="34"/>
        <v>662576.3200000003</v>
      </c>
      <c r="CO36">
        <f t="shared" si="81"/>
        <v>629447.50400000031</v>
      </c>
      <c r="CP36">
        <f t="shared" si="35"/>
        <v>596318.68800000031</v>
      </c>
      <c r="CQ36">
        <f t="shared" si="82"/>
        <v>496932.24000000022</v>
      </c>
      <c r="CR36"/>
      <c r="CS36" s="11">
        <v>40881</v>
      </c>
      <c r="CT36" s="26">
        <v>0.37796869213684109</v>
      </c>
      <c r="CU36" s="26">
        <v>0.30418724295987815</v>
      </c>
      <c r="CV36" s="26">
        <v>0.32442932130769064</v>
      </c>
      <c r="CW36" s="26">
        <v>0.22200864867538278</v>
      </c>
      <c r="CX36" s="26"/>
      <c r="CY36" s="26">
        <v>0.12061051961977592</v>
      </c>
      <c r="CZ36" s="26">
        <v>0.52128550846993493</v>
      </c>
      <c r="DA36" s="26">
        <v>0.2504563435035021</v>
      </c>
      <c r="DB36" s="46">
        <f t="shared" si="56"/>
        <v>0.52128550846993493</v>
      </c>
      <c r="DC36" s="46">
        <f t="shared" si="75"/>
        <v>0.26733389269283131</v>
      </c>
      <c r="DD36" s="46">
        <f t="shared" si="76"/>
        <v>0.51283584206571087</v>
      </c>
      <c r="DE36" s="59">
        <f t="shared" si="77"/>
        <v>339792.88500000001</v>
      </c>
      <c r="DF36" s="8">
        <v>34</v>
      </c>
      <c r="DG36">
        <v>0.7687457485272261</v>
      </c>
      <c r="DH36">
        <v>0.92827429234247583</v>
      </c>
      <c r="DJ36">
        <v>0.93089368577089926</v>
      </c>
      <c r="DM36">
        <v>0.9077924107597779</v>
      </c>
      <c r="DN36"/>
      <c r="DO36"/>
      <c r="DP36"/>
      <c r="DQ36"/>
      <c r="DR36"/>
      <c r="DS36" s="59"/>
      <c r="DT36" s="59"/>
      <c r="DU36" s="59"/>
      <c r="DV36"/>
      <c r="DW36"/>
      <c r="DX36" s="53">
        <v>40944</v>
      </c>
      <c r="DY36">
        <v>0.96657072380884312</v>
      </c>
      <c r="DZ36">
        <v>0.93246262133420188</v>
      </c>
      <c r="EA36">
        <v>0.96432591195963402</v>
      </c>
      <c r="EB36">
        <v>0.97917168073995897</v>
      </c>
      <c r="EC36">
        <v>0.92659908783159295</v>
      </c>
      <c r="ED36">
        <v>0.96391568958321405</v>
      </c>
      <c r="EE36">
        <v>0.72747267186375808</v>
      </c>
      <c r="EF36">
        <f t="shared" si="42"/>
        <v>0.97917168073995897</v>
      </c>
      <c r="EG36">
        <f t="shared" si="43"/>
        <v>0.97917168073995897</v>
      </c>
      <c r="EH36">
        <f t="shared" si="44"/>
        <v>1244569.3546654871</v>
      </c>
      <c r="EI36">
        <f t="shared" si="45"/>
        <v>0.93021309670296093</v>
      </c>
      <c r="EJ36">
        <f t="shared" si="46"/>
        <v>1182340.8869322126</v>
      </c>
      <c r="EK36">
        <f t="shared" si="47"/>
        <v>0.88125451266596311</v>
      </c>
      <c r="EL36">
        <f t="shared" si="46"/>
        <v>1120112.4191989384</v>
      </c>
      <c r="EM36">
        <f t="shared" si="48"/>
        <v>0.75591120380799948</v>
      </c>
      <c r="EN36">
        <f t="shared" si="46"/>
        <v>960795.67823773657</v>
      </c>
      <c r="EO36"/>
      <c r="EP36"/>
      <c r="EQ36" s="53">
        <v>41033</v>
      </c>
      <c r="ER36">
        <v>2.3536929720311239E-2</v>
      </c>
      <c r="ES36">
        <v>6.9080037485979807E-3</v>
      </c>
      <c r="ET36">
        <v>2.655404677091066E-2</v>
      </c>
      <c r="EU36"/>
      <c r="EV36"/>
      <c r="EW36">
        <v>0.17877149217885116</v>
      </c>
      <c r="EX36">
        <v>3.7070892433896776E-3</v>
      </c>
      <c r="EY36">
        <f t="shared" si="49"/>
        <v>4.7895512332412141E-2</v>
      </c>
      <c r="EZ36"/>
      <c r="FA36"/>
      <c r="FB36"/>
      <c r="FC36"/>
      <c r="FD36"/>
      <c r="FE36" s="20">
        <v>34</v>
      </c>
      <c r="FF36" s="6">
        <f t="shared" si="83"/>
        <v>740588.16000000015</v>
      </c>
      <c r="FG36" s="6">
        <f t="shared" si="84"/>
        <v>966624.87999999896</v>
      </c>
      <c r="FH36" s="6">
        <v>711740.76999999955</v>
      </c>
      <c r="FI36" s="6">
        <f t="shared" si="85"/>
        <v>1016390.2199999988</v>
      </c>
      <c r="FJ36" s="6">
        <f t="shared" si="86"/>
        <v>1094115.995000001</v>
      </c>
      <c r="FK36" s="6">
        <f t="shared" si="87"/>
        <v>519381.76000000536</v>
      </c>
      <c r="FL36" s="6">
        <f t="shared" si="88"/>
        <v>1153843.2300000004</v>
      </c>
      <c r="FM36" s="6"/>
      <c r="FN36" s="6"/>
      <c r="FO36" s="6"/>
      <c r="FP36" s="6"/>
      <c r="FQ36" s="18"/>
      <c r="FT36"/>
      <c r="FU36" s="20"/>
      <c r="GG36"/>
      <c r="GH36" s="12"/>
      <c r="GK36"/>
      <c r="GL36" s="22">
        <v>41680</v>
      </c>
      <c r="GM36" s="12">
        <f t="shared" si="89"/>
        <v>9450490.6099999994</v>
      </c>
    </row>
    <row r="37" spans="1:195" x14ac:dyDescent="0.25">
      <c r="A37" s="11">
        <v>41248</v>
      </c>
      <c r="B37" s="12">
        <v>370779.21999999974</v>
      </c>
      <c r="F37" s="17">
        <f t="shared" si="23"/>
        <v>12</v>
      </c>
      <c r="G37" s="15">
        <f t="shared" si="24"/>
        <v>1</v>
      </c>
      <c r="H37" s="53">
        <v>40882</v>
      </c>
      <c r="I37" s="16">
        <f>IF(MONTH($H37)&gt;10,VLOOKUP(DATE(I$2,MONTH($H37),DAY($H37)),daily!$A:$B,2,0),VLOOKUP(DATE(J$2,MONTH($H37),DAY($H37)),daily!$A:$B,2,0))</f>
        <v>370779.21999999974</v>
      </c>
      <c r="J37" s="16">
        <f>IF(MONTH($H37)&gt;10,VLOOKUP(DATE(J$2,MONTH($H37),DAY($H37)),daily!$A:$B,2,0),VLOOKUP(DATE(K$2,MONTH($H37),DAY($H37)),daily!$A:$B,2,0))</f>
        <v>349015.73</v>
      </c>
      <c r="K37" s="16">
        <f>IF(MONTH($H37)&gt;10,VLOOKUP(DATE(K$2,MONTH($H37),DAY($H37)),daily!$A:$B,2,0),VLOOKUP(DATE(L$2,MONTH($H37),DAY($H37)),daily!$A:$B,2,0))</f>
        <v>366951.78499999992</v>
      </c>
      <c r="L37" s="16">
        <f>IF(MONTH($H37)&gt;10,VLOOKUP(DATE(L$2,MONTH($H37),DAY($H37)),daily!$A:$B,2,0),VLOOKUP(DATE(M$2,MONTH($H37),DAY($H37)),daily!$A:$B,2,0))</f>
        <v>246902.41499999992</v>
      </c>
      <c r="M37" s="16"/>
      <c r="N37" s="16">
        <f>IF(MONTH($H37)&gt;10,VLOOKUP(DATE(N$2,MONTH($H37),DAY($H37)),daily!$A:$B,2,0),VLOOKUP(DATE(O$2,MONTH($H37),DAY($H37)),daily!$A:$B,2,0))</f>
        <v>224538.00999999989</v>
      </c>
      <c r="O37" s="16">
        <f>IF(MONTH($H37)&gt;10,VLOOKUP(DATE(O$2,MONTH($H37),DAY($H37)),daily!$A:$B,2,0),VLOOKUP(DATE(P$2,MONTH($H37),DAY($H37)),daily!$A:$B,2,0))</f>
        <v>701379.44999999972</v>
      </c>
      <c r="P37" s="16">
        <f t="shared" si="64"/>
        <v>701379.44999999972</v>
      </c>
      <c r="Q37" s="16">
        <f t="shared" si="65"/>
        <v>701379.44999999972</v>
      </c>
      <c r="R37" s="16">
        <f t="shared" si="66"/>
        <v>666310.47749999969</v>
      </c>
      <c r="S37" s="16">
        <f t="shared" si="67"/>
        <v>631241.50499999977</v>
      </c>
      <c r="T37" s="18">
        <f t="shared" si="68"/>
        <v>524209.67081060953</v>
      </c>
      <c r="U37" s="16">
        <v>296601.79072252236</v>
      </c>
      <c r="V37" s="66">
        <v>366074.51500000001</v>
      </c>
      <c r="W37" s="65">
        <f t="shared" si="71"/>
        <v>0.5219350452882533</v>
      </c>
      <c r="X37" s="64"/>
      <c r="Y37" s="8">
        <v>35</v>
      </c>
      <c r="Z37">
        <v>758712.3900000006</v>
      </c>
      <c r="AA37">
        <v>947988.80999999866</v>
      </c>
      <c r="AC37">
        <v>978660.84499999881</v>
      </c>
      <c r="AF37">
        <v>1168551.9749999978</v>
      </c>
      <c r="AM37" s="53">
        <v>40945</v>
      </c>
      <c r="AN37">
        <v>879608.96000000089</v>
      </c>
      <c r="AO37">
        <v>975091.26999999583</v>
      </c>
      <c r="AP37">
        <v>996354.86499999464</v>
      </c>
      <c r="AQ37">
        <v>1035046.9449999928</v>
      </c>
      <c r="AR37">
        <v>1029923.2049999908</v>
      </c>
      <c r="AS37">
        <v>1141564.5699999928</v>
      </c>
      <c r="AT37">
        <v>990068.93000000715</v>
      </c>
      <c r="AU37">
        <f t="shared" si="78"/>
        <v>1141564.5699999928</v>
      </c>
      <c r="AV37">
        <f t="shared" si="52"/>
        <v>1141564.5699999928</v>
      </c>
      <c r="AW37">
        <f t="shared" si="53"/>
        <v>1084486.3414999931</v>
      </c>
      <c r="AX37">
        <f t="shared" si="79"/>
        <v>1027408.1129999936</v>
      </c>
      <c r="AY37">
        <f t="shared" si="80"/>
        <v>922710.03856101737</v>
      </c>
      <c r="BA37" s="53">
        <v>41034</v>
      </c>
      <c r="BB37">
        <v>24878.770000010729</v>
      </c>
      <c r="BC37">
        <v>9255.4500000029802</v>
      </c>
      <c r="BD37">
        <v>23824.320000007749</v>
      </c>
      <c r="BG37">
        <v>177363.05000002682</v>
      </c>
      <c r="BH37">
        <v>7926.5499999970198</v>
      </c>
      <c r="BI37">
        <f t="shared" si="31"/>
        <v>48649.628000009063</v>
      </c>
      <c r="BL37" s="11">
        <v>40882</v>
      </c>
      <c r="BM37" s="26">
        <f t="shared" si="54"/>
        <v>0.38487645956592231</v>
      </c>
      <c r="BN37" s="26">
        <f t="shared" si="55"/>
        <v>6.9077674290812241E-3</v>
      </c>
      <c r="BO37" s="26">
        <f t="shared" si="59"/>
        <v>0.3351686227879247</v>
      </c>
      <c r="BP37" s="26">
        <f t="shared" si="61"/>
        <v>3.0981379828046551E-2</v>
      </c>
      <c r="BQ37" s="26">
        <f t="shared" si="69"/>
        <v>0.34273992227757505</v>
      </c>
      <c r="BR37" s="26">
        <f t="shared" si="72"/>
        <v>1.8310600969884405E-2</v>
      </c>
      <c r="BS37" s="26">
        <f t="shared" si="60"/>
        <v>0.2261335209670616</v>
      </c>
      <c r="BT37" s="26">
        <f t="shared" si="62"/>
        <v>4.1248722916788216E-3</v>
      </c>
      <c r="BU37" s="26"/>
      <c r="BV37" s="26"/>
      <c r="BW37" s="26">
        <f t="shared" si="70"/>
        <v>0.18434636481596187</v>
      </c>
      <c r="BX37" s="26">
        <f t="shared" si="73"/>
        <v>6.3735845196185942E-2</v>
      </c>
      <c r="BY37" s="26">
        <f t="shared" si="57"/>
        <v>0.55181408116669939</v>
      </c>
      <c r="BZ37" s="26">
        <f t="shared" si="58"/>
        <v>3.0528572696764456E-2</v>
      </c>
      <c r="CA37" s="26">
        <v>0.26459195291076509</v>
      </c>
      <c r="CB37" s="26"/>
      <c r="CC37" s="26"/>
      <c r="CD37" s="26">
        <f t="shared" si="74"/>
        <v>0.28801110744443709</v>
      </c>
      <c r="CE37" s="26"/>
      <c r="CF37" s="26"/>
      <c r="CG37" s="26"/>
      <c r="CH37" s="26"/>
      <c r="CI37" s="26"/>
      <c r="CJ37" s="26"/>
      <c r="CK37" s="26"/>
      <c r="CL37" s="26"/>
      <c r="CM37" s="46">
        <f t="shared" si="33"/>
        <v>0.55181408116669939</v>
      </c>
      <c r="CN37">
        <f t="shared" si="34"/>
        <v>701379.44999999972</v>
      </c>
      <c r="CO37">
        <f t="shared" si="81"/>
        <v>666310.47749999969</v>
      </c>
      <c r="CP37">
        <f t="shared" si="35"/>
        <v>631241.50499999977</v>
      </c>
      <c r="CQ37">
        <f t="shared" si="82"/>
        <v>526034.58749999979</v>
      </c>
      <c r="CR37"/>
      <c r="CS37" s="11">
        <v>40882</v>
      </c>
      <c r="CT37" s="26">
        <v>0.38487645956592231</v>
      </c>
      <c r="CU37" s="26">
        <v>0.3351686227879247</v>
      </c>
      <c r="CV37" s="26">
        <v>0.34273992227757505</v>
      </c>
      <c r="CW37" s="26">
        <v>0.2261335209670616</v>
      </c>
      <c r="CX37" s="26"/>
      <c r="CY37" s="26">
        <v>0.18434636481596187</v>
      </c>
      <c r="CZ37" s="26">
        <v>0.55181408116669939</v>
      </c>
      <c r="DA37" s="26">
        <v>0.26459195291076509</v>
      </c>
      <c r="DB37" s="46">
        <f t="shared" si="56"/>
        <v>0.55181408116669939</v>
      </c>
      <c r="DC37" s="46">
        <f t="shared" si="75"/>
        <v>0.28801110744443709</v>
      </c>
      <c r="DD37" s="46">
        <f t="shared" si="76"/>
        <v>0.52193504528825319</v>
      </c>
      <c r="DE37" s="59">
        <f t="shared" si="77"/>
        <v>366074.51500000001</v>
      </c>
      <c r="DF37" s="8">
        <v>35</v>
      </c>
      <c r="DG37">
        <v>0.78755907219395871</v>
      </c>
      <c r="DH37">
        <v>0.91037760351392516</v>
      </c>
      <c r="DJ37">
        <v>0.89633802371859961</v>
      </c>
      <c r="DM37">
        <v>0.91936459555545269</v>
      </c>
      <c r="DN37"/>
      <c r="DO37"/>
      <c r="DP37"/>
      <c r="DQ37"/>
      <c r="DR37"/>
      <c r="DS37" s="59"/>
      <c r="DT37" s="59"/>
      <c r="DU37" s="59"/>
      <c r="DV37"/>
      <c r="DW37"/>
      <c r="DX37" s="53">
        <v>40945</v>
      </c>
      <c r="DY37">
        <v>0.9130521994389641</v>
      </c>
      <c r="DZ37">
        <v>0.93640478054793408</v>
      </c>
      <c r="EA37">
        <v>0.93061432850362613</v>
      </c>
      <c r="EB37">
        <v>0.94798104765013746</v>
      </c>
      <c r="EC37">
        <v>0.91995304799060507</v>
      </c>
      <c r="ED37">
        <v>0.9372278603617954</v>
      </c>
      <c r="EE37">
        <v>0.77894209318458274</v>
      </c>
      <c r="EF37">
        <f t="shared" si="42"/>
        <v>0.94798104765013746</v>
      </c>
      <c r="EG37">
        <f t="shared" si="43"/>
        <v>0.94798104765013746</v>
      </c>
      <c r="EH37">
        <f t="shared" si="44"/>
        <v>1204924.7174075225</v>
      </c>
      <c r="EI37">
        <f t="shared" si="45"/>
        <v>0.9005819952676305</v>
      </c>
      <c r="EJ37">
        <f t="shared" si="46"/>
        <v>1144678.4815371463</v>
      </c>
      <c r="EK37">
        <f t="shared" si="47"/>
        <v>0.85318294288512375</v>
      </c>
      <c r="EL37">
        <f t="shared" si="46"/>
        <v>1084432.2456667703</v>
      </c>
      <c r="EM37">
        <f t="shared" si="48"/>
        <v>0.73183233238001522</v>
      </c>
      <c r="EN37">
        <f t="shared" si="46"/>
        <v>930190.39617774799</v>
      </c>
      <c r="EO37"/>
      <c r="EP37"/>
      <c r="EQ37" s="53">
        <v>41034</v>
      </c>
      <c r="ER37">
        <v>2.5824675169118207E-2</v>
      </c>
      <c r="ES37">
        <v>8.8882424576780441E-3</v>
      </c>
      <c r="ET37">
        <v>2.2252366438601012E-2</v>
      </c>
      <c r="EU37"/>
      <c r="EV37"/>
      <c r="EW37">
        <v>0.14561558428426727</v>
      </c>
      <c r="EX37">
        <v>6.2362561450442526E-3</v>
      </c>
      <c r="EY37">
        <f t="shared" si="49"/>
        <v>4.1763424898941762E-2</v>
      </c>
      <c r="EZ37"/>
      <c r="FA37"/>
      <c r="FB37"/>
      <c r="FC37"/>
      <c r="FD37"/>
      <c r="FE37" s="20">
        <v>35</v>
      </c>
      <c r="FF37" s="6">
        <f t="shared" si="83"/>
        <v>758712.3900000006</v>
      </c>
      <c r="FG37" s="6">
        <f t="shared" si="84"/>
        <v>947988.80999999866</v>
      </c>
      <c r="FH37" s="6">
        <v>879234.23999999464</v>
      </c>
      <c r="FI37" s="6">
        <f t="shared" si="85"/>
        <v>978660.84499999881</v>
      </c>
      <c r="FJ37" s="6">
        <f t="shared" si="86"/>
        <v>1024932.1000000015</v>
      </c>
      <c r="FK37" s="6">
        <f t="shared" si="87"/>
        <v>1054183.1350000016</v>
      </c>
      <c r="FL37" s="6">
        <f t="shared" si="88"/>
        <v>1168551.9749999978</v>
      </c>
      <c r="FM37" s="6"/>
      <c r="FN37" s="6"/>
      <c r="FO37" s="6"/>
      <c r="FP37" s="6"/>
      <c r="FQ37" s="18"/>
      <c r="FT37"/>
      <c r="FU37" s="20"/>
      <c r="GG37"/>
      <c r="GH37" s="12"/>
      <c r="GK37"/>
      <c r="GL37" s="22">
        <v>41690</v>
      </c>
      <c r="GM37" s="12">
        <f t="shared" si="89"/>
        <v>9934693.6349999979</v>
      </c>
    </row>
    <row r="38" spans="1:195" x14ac:dyDescent="0.25">
      <c r="A38" s="11">
        <v>41249</v>
      </c>
      <c r="B38" s="12">
        <v>441778.41999999993</v>
      </c>
      <c r="F38" s="17">
        <f t="shared" si="23"/>
        <v>12</v>
      </c>
      <c r="G38" s="15">
        <f t="shared" si="24"/>
        <v>1</v>
      </c>
      <c r="H38" s="53">
        <v>40883</v>
      </c>
      <c r="I38" s="16">
        <f>IF(MONTH($H38)&gt;10,VLOOKUP(DATE(I$2,MONTH($H38),DAY($H38)),daily!$A:$B,2,0),VLOOKUP(DATE(J$2,MONTH($H38),DAY($H38)),daily!$A:$B,2,0))</f>
        <v>441778.41999999993</v>
      </c>
      <c r="J38" s="16">
        <f>IF(MONTH($H38)&gt;10,VLOOKUP(DATE(J$2,MONTH($H38),DAY($H38)),daily!$A:$B,2,0),VLOOKUP(DATE(K$2,MONTH($H38),DAY($H38)),daily!$A:$B,2,0))</f>
        <v>426680.53</v>
      </c>
      <c r="K38" s="16">
        <f>IF(MONTH($H38)&gt;10,VLOOKUP(DATE(K$2,MONTH($H38),DAY($H38)),daily!$A:$B,2,0),VLOOKUP(DATE(L$2,MONTH($H38),DAY($H38)),daily!$A:$B,2,0))</f>
        <v>430997.43999999994</v>
      </c>
      <c r="L38" s="16">
        <f>IF(MONTH($H38)&gt;10,VLOOKUP(DATE(L$2,MONTH($H38),DAY($H38)),daily!$A:$B,2,0),VLOOKUP(DATE(M$2,MONTH($H38),DAY($H38)),daily!$A:$B,2,0))</f>
        <v>350624.22499999963</v>
      </c>
      <c r="M38" s="16">
        <f>IF(MONTH($H38)&gt;10,VLOOKUP(DATE(M$2,MONTH($H38),DAY($H38)),daily!$A:$B,2,0),VLOOKUP(DATE(N$2,MONTH($H38),DAY($H38)),daily!$A:$B,2,0))</f>
        <v>30486.820000000003</v>
      </c>
      <c r="N38" s="16">
        <f>IF(MONTH($H38)&gt;10,VLOOKUP(DATE(N$2,MONTH($H38),DAY($H38)),daily!$A:$B,2,0),VLOOKUP(DATE(O$2,MONTH($H38),DAY($H38)),daily!$A:$B,2,0))</f>
        <v>293902.31999999995</v>
      </c>
      <c r="O38" s="16">
        <f>IF(MONTH($H38)&gt;10,VLOOKUP(DATE(O$2,MONTH($H38),DAY($H38)),daily!$A:$B,2,0),VLOOKUP(DATE(P$2,MONTH($H38),DAY($H38)),daily!$A:$B,2,0))</f>
        <v>782425.11000000034</v>
      </c>
      <c r="P38" s="16">
        <f t="shared" si="64"/>
        <v>782425.11000000034</v>
      </c>
      <c r="Q38" s="16">
        <f t="shared" si="65"/>
        <v>782425.11000000034</v>
      </c>
      <c r="R38" s="16">
        <f t="shared" si="66"/>
        <v>743303.85450000025</v>
      </c>
      <c r="S38" s="16">
        <f t="shared" si="67"/>
        <v>704182.59900000028</v>
      </c>
      <c r="T38" s="18">
        <f t="shared" si="68"/>
        <v>584783.04339691636</v>
      </c>
      <c r="U38" s="16">
        <v>348368.96215349622</v>
      </c>
      <c r="V38" s="66">
        <v>401761.69500000007</v>
      </c>
      <c r="W38" s="65">
        <f t="shared" si="71"/>
        <v>0.51348261944200624</v>
      </c>
      <c r="X38" s="64"/>
      <c r="Y38" s="8">
        <v>36</v>
      </c>
      <c r="Z38">
        <v>739664.46000000089</v>
      </c>
      <c r="AF38">
        <v>1180647.8350000009</v>
      </c>
      <c r="AM38" s="53">
        <v>40946</v>
      </c>
      <c r="AN38">
        <v>898201.11999999732</v>
      </c>
      <c r="AO38">
        <v>928384.4299999997</v>
      </c>
      <c r="AP38">
        <v>994356.84500002116</v>
      </c>
      <c r="AQ38">
        <v>931251.97500000149</v>
      </c>
      <c r="AR38">
        <v>1010697.140000008</v>
      </c>
      <c r="AS38">
        <v>1147801.8350000009</v>
      </c>
      <c r="AT38">
        <v>1097831.5300000012</v>
      </c>
      <c r="AU38">
        <f t="shared" si="78"/>
        <v>1147801.8350000009</v>
      </c>
      <c r="AV38">
        <f t="shared" si="52"/>
        <v>1147801.8350000009</v>
      </c>
      <c r="AW38">
        <f t="shared" si="53"/>
        <v>1090411.7432500008</v>
      </c>
      <c r="AX38">
        <f t="shared" si="79"/>
        <v>1033021.6515000009</v>
      </c>
      <c r="AY38">
        <f t="shared" si="80"/>
        <v>927751.52914325637</v>
      </c>
      <c r="BA38" s="53">
        <v>41035</v>
      </c>
      <c r="BB38">
        <v>16586.759999990463</v>
      </c>
      <c r="BC38">
        <v>1083.1599999964237</v>
      </c>
      <c r="BD38">
        <v>15863.510000005364</v>
      </c>
      <c r="BG38">
        <v>192735.67999997735</v>
      </c>
      <c r="BH38">
        <v>2742.0999999940395</v>
      </c>
      <c r="BI38">
        <f t="shared" si="31"/>
        <v>45802.24199999273</v>
      </c>
      <c r="BL38" s="11">
        <v>40883</v>
      </c>
      <c r="BM38" s="26">
        <f t="shared" si="54"/>
        <v>0.45857509005555147</v>
      </c>
      <c r="BN38" s="26">
        <f t="shared" si="55"/>
        <v>7.3698630489629158E-2</v>
      </c>
      <c r="BO38" s="26">
        <f t="shared" si="59"/>
        <v>0.40975209229257886</v>
      </c>
      <c r="BP38" s="26">
        <f t="shared" si="61"/>
        <v>7.4583469504654165E-2</v>
      </c>
      <c r="BQ38" s="26">
        <f t="shared" si="69"/>
        <v>0.40255977794857661</v>
      </c>
      <c r="BR38" s="26">
        <f t="shared" si="72"/>
        <v>5.9819855671001565E-2</v>
      </c>
      <c r="BS38" s="26">
        <f t="shared" si="60"/>
        <v>0.3211304779485335</v>
      </c>
      <c r="BT38" s="26">
        <f t="shared" si="62"/>
        <v>9.4996956981471897E-2</v>
      </c>
      <c r="BU38" s="26">
        <f t="shared" ref="BU38:BU69" si="90">IFERROR(M38/MAX(M$3:M$229),0)</f>
        <v>2.7231586633239508E-2</v>
      </c>
      <c r="BV38" s="26">
        <f>BU38-BU37</f>
        <v>2.7231586633239508E-2</v>
      </c>
      <c r="BW38" s="26">
        <f t="shared" si="70"/>
        <v>0.24129466678259764</v>
      </c>
      <c r="BX38" s="26">
        <f t="shared" si="73"/>
        <v>5.6948301966635778E-2</v>
      </c>
      <c r="BY38" s="26">
        <f t="shared" si="57"/>
        <v>0.61557719313904058</v>
      </c>
      <c r="BZ38" s="26">
        <f t="shared" si="58"/>
        <v>6.3763111972341191E-2</v>
      </c>
      <c r="CA38" s="26">
        <v>0.31077231127010407</v>
      </c>
      <c r="CB38" s="26"/>
      <c r="CC38" s="26"/>
      <c r="CD38" s="26">
        <f t="shared" si="74"/>
        <v>0.31608818960179236</v>
      </c>
      <c r="CE38" s="26"/>
      <c r="CF38" s="26"/>
      <c r="CG38" s="26"/>
      <c r="CH38" s="26"/>
      <c r="CI38" s="26"/>
      <c r="CJ38" s="26"/>
      <c r="CK38" s="26"/>
      <c r="CL38" s="26"/>
      <c r="CM38" s="46">
        <f t="shared" si="33"/>
        <v>0.61557719313904058</v>
      </c>
      <c r="CN38">
        <f t="shared" si="34"/>
        <v>782425.11000000034</v>
      </c>
      <c r="CO38">
        <f t="shared" si="81"/>
        <v>743303.85450000025</v>
      </c>
      <c r="CP38">
        <f t="shared" si="35"/>
        <v>704182.59900000028</v>
      </c>
      <c r="CQ38">
        <f t="shared" si="82"/>
        <v>586818.83250000025</v>
      </c>
      <c r="CR38"/>
      <c r="CS38" s="11">
        <v>40883</v>
      </c>
      <c r="CT38" s="26">
        <v>0.45857509005555147</v>
      </c>
      <c r="CU38" s="26">
        <v>0.40975209229257886</v>
      </c>
      <c r="CV38" s="26">
        <v>0.40255977794857661</v>
      </c>
      <c r="CW38" s="26">
        <v>0.3211304779485335</v>
      </c>
      <c r="CX38" s="26">
        <v>2.7231586633239508E-2</v>
      </c>
      <c r="CY38" s="26">
        <v>0.24129466678259764</v>
      </c>
      <c r="CZ38" s="26">
        <v>0.61557719313904058</v>
      </c>
      <c r="DA38" s="26">
        <v>0.31077231127010407</v>
      </c>
      <c r="DB38" s="46">
        <f t="shared" si="56"/>
        <v>0.61557719313904058</v>
      </c>
      <c r="DC38" s="46">
        <f t="shared" si="75"/>
        <v>0.31608818960179236</v>
      </c>
      <c r="DD38" s="46">
        <f t="shared" si="76"/>
        <v>0.51348261944200624</v>
      </c>
      <c r="DE38" s="59">
        <f t="shared" si="77"/>
        <v>401761.69500000007</v>
      </c>
      <c r="DF38" s="8">
        <v>36</v>
      </c>
      <c r="DG38">
        <v>0.76778692892104439</v>
      </c>
      <c r="DM38">
        <v>0.92888107892522176</v>
      </c>
      <c r="DN38"/>
      <c r="DO38"/>
      <c r="DP38"/>
      <c r="DQ38"/>
      <c r="DR38"/>
      <c r="DS38" s="59"/>
      <c r="DT38" s="59"/>
      <c r="DU38" s="59"/>
      <c r="DV38"/>
      <c r="DW38"/>
      <c r="DX38" s="53">
        <v>40946</v>
      </c>
      <c r="DY38">
        <v>0.9323512440738867</v>
      </c>
      <c r="DZ38">
        <v>0.8915510221297257</v>
      </c>
      <c r="EA38">
        <v>0.92874813995381456</v>
      </c>
      <c r="EB38">
        <v>0.8529170847287193</v>
      </c>
      <c r="EC38">
        <v>0.90277984807459799</v>
      </c>
      <c r="ED38">
        <v>0.94234867322169968</v>
      </c>
      <c r="EE38">
        <v>0.86372490240879263</v>
      </c>
      <c r="EF38">
        <f t="shared" si="42"/>
        <v>0.94234867322169968</v>
      </c>
      <c r="EG38">
        <f t="shared" si="43"/>
        <v>0.9423486732216998</v>
      </c>
      <c r="EH38">
        <f t="shared" si="44"/>
        <v>1197765.7270634209</v>
      </c>
      <c r="EI38">
        <f t="shared" si="45"/>
        <v>0.89523123956061479</v>
      </c>
      <c r="EJ38">
        <f t="shared" si="46"/>
        <v>1137877.4407102498</v>
      </c>
      <c r="EK38">
        <f t="shared" si="47"/>
        <v>0.84811380589952989</v>
      </c>
      <c r="EL38">
        <f t="shared" si="46"/>
        <v>1077989.154357079</v>
      </c>
      <c r="EM38">
        <f t="shared" si="48"/>
        <v>0.72748419301054301</v>
      </c>
      <c r="EN38">
        <f t="shared" si="46"/>
        <v>924663.72387348965</v>
      </c>
      <c r="EO38"/>
      <c r="EP38"/>
      <c r="EQ38" s="53">
        <v>41035</v>
      </c>
      <c r="ER38">
        <v>1.7217398171521025E-2</v>
      </c>
      <c r="ES38">
        <v>1.040185912130006E-3</v>
      </c>
      <c r="ET38">
        <v>1.48168190119347E-2</v>
      </c>
      <c r="EU38"/>
      <c r="EV38"/>
      <c r="EW38">
        <v>0.15823655860461364</v>
      </c>
      <c r="EX38">
        <v>2.1573620270224883E-3</v>
      </c>
      <c r="EY38">
        <f t="shared" si="49"/>
        <v>3.8693664745444376E-2</v>
      </c>
      <c r="EZ38"/>
      <c r="FA38"/>
      <c r="FB38"/>
      <c r="FC38"/>
      <c r="FD38"/>
      <c r="FE38" s="20">
        <v>36</v>
      </c>
      <c r="FF38" s="6">
        <f t="shared" si="83"/>
        <v>739664.46000000089</v>
      </c>
      <c r="FG38" s="6">
        <f t="shared" si="84"/>
        <v>917104.24500000104</v>
      </c>
      <c r="FH38" s="6">
        <v>949394.66500000656</v>
      </c>
      <c r="FI38" s="6">
        <f t="shared" si="85"/>
        <v>870189.625</v>
      </c>
      <c r="FJ38" s="6">
        <f t="shared" si="86"/>
        <v>920504.59499999881</v>
      </c>
      <c r="FK38" s="6">
        <f t="shared" si="87"/>
        <v>1149587.0699999966</v>
      </c>
      <c r="FL38" s="6">
        <f t="shared" si="88"/>
        <v>1180647.8350000009</v>
      </c>
      <c r="FM38" s="6"/>
      <c r="FN38" s="6"/>
      <c r="FO38" s="6"/>
      <c r="FP38" s="6"/>
      <c r="FQ38" s="18"/>
      <c r="FT38"/>
      <c r="FU38" s="20"/>
      <c r="GG38"/>
      <c r="GH38" s="12"/>
      <c r="GK38"/>
      <c r="GL38" s="22">
        <v>41700</v>
      </c>
      <c r="GM38" s="12">
        <f t="shared" si="89"/>
        <v>7658112.1950000077</v>
      </c>
    </row>
    <row r="39" spans="1:195" x14ac:dyDescent="0.25">
      <c r="A39" s="11">
        <v>41250</v>
      </c>
      <c r="B39" s="12">
        <v>457254.82499999972</v>
      </c>
      <c r="F39" s="17">
        <f t="shared" si="23"/>
        <v>12</v>
      </c>
      <c r="G39" s="15">
        <f t="shared" si="24"/>
        <v>1</v>
      </c>
      <c r="H39" s="53">
        <v>40884</v>
      </c>
      <c r="I39" s="16">
        <f>IF(MONTH($H39)&gt;10,VLOOKUP(DATE(I$2,MONTH($H39),DAY($H39)),daily!$A:$B,2,0),VLOOKUP(DATE(J$2,MONTH($H39),DAY($H39)),daily!$A:$B,2,0))</f>
        <v>457254.82499999972</v>
      </c>
      <c r="J39" s="16">
        <f>IF(MONTH($H39)&gt;10,VLOOKUP(DATE(J$2,MONTH($H39),DAY($H39)),daily!$A:$B,2,0),VLOOKUP(DATE(K$2,MONTH($H39),DAY($H39)),daily!$A:$B,2,0))</f>
        <v>478857.33999999985</v>
      </c>
      <c r="K39" s="16">
        <f>IF(MONTH($H39)&gt;10,VLOOKUP(DATE(K$2,MONTH($H39),DAY($H39)),daily!$A:$B,2,0),VLOOKUP(DATE(L$2,MONTH($H39),DAY($H39)),daily!$A:$B,2,0))</f>
        <v>448972.68500000029</v>
      </c>
      <c r="L39" s="16">
        <f>IF(MONTH($H39)&gt;10,VLOOKUP(DATE(L$2,MONTH($H39),DAY($H39)),daily!$A:$B,2,0),VLOOKUP(DATE(M$2,MONTH($H39),DAY($H39)),daily!$A:$B,2,0))</f>
        <v>374977.87000000034</v>
      </c>
      <c r="M39" s="16">
        <f>IF(MONTH($H39)&gt;10,VLOOKUP(DATE(M$2,MONTH($H39),DAY($H39)),daily!$A:$B,2,0),VLOOKUP(DATE(N$2,MONTH($H39),DAY($H39)),daily!$A:$B,2,0))</f>
        <v>55334.62999999999</v>
      </c>
      <c r="N39" s="16">
        <f>IF(MONTH($H39)&gt;10,VLOOKUP(DATE(N$2,MONTH($H39),DAY($H39)),daily!$A:$B,2,0),VLOOKUP(DATE(O$2,MONTH($H39),DAY($H39)),daily!$A:$B,2,0))</f>
        <v>362505.35500000033</v>
      </c>
      <c r="O39" s="16">
        <f>IF(MONTH($H39)&gt;10,VLOOKUP(DATE(O$2,MONTH($H39),DAY($H39)),daily!$A:$B,2,0),VLOOKUP(DATE(P$2,MONTH($H39),DAY($H39)),daily!$A:$B,2,0))</f>
        <v>816493.80999999959</v>
      </c>
      <c r="P39" s="16">
        <f t="shared" si="64"/>
        <v>816493.80999999959</v>
      </c>
      <c r="Q39" s="16">
        <f t="shared" si="65"/>
        <v>816493.80999999959</v>
      </c>
      <c r="R39" s="16">
        <f t="shared" si="66"/>
        <v>775669.11949999956</v>
      </c>
      <c r="S39" s="16">
        <f t="shared" si="67"/>
        <v>734844.42899999965</v>
      </c>
      <c r="T39" s="18">
        <f t="shared" si="68"/>
        <v>610245.92516789644</v>
      </c>
      <c r="U39" s="16">
        <v>362898.09124787076</v>
      </c>
      <c r="V39" s="66">
        <v>500268.625</v>
      </c>
      <c r="W39" s="65">
        <f t="shared" si="71"/>
        <v>0.61270351210623419</v>
      </c>
      <c r="X39" s="64"/>
      <c r="Y39" s="8">
        <v>37</v>
      </c>
      <c r="Z39">
        <v>752168.47999999858</v>
      </c>
      <c r="AF39">
        <v>1152203.1649999991</v>
      </c>
      <c r="AM39" s="53">
        <v>40947</v>
      </c>
      <c r="AN39">
        <v>899905.63000000268</v>
      </c>
      <c r="AO39">
        <v>1001536.1349999979</v>
      </c>
      <c r="AP39">
        <v>1009302.5549999923</v>
      </c>
      <c r="AQ39">
        <v>823555.08999999613</v>
      </c>
      <c r="AR39">
        <v>1042908.4699999839</v>
      </c>
      <c r="AS39">
        <v>1153144.7299999967</v>
      </c>
      <c r="AT39">
        <v>1182144.0099999905</v>
      </c>
      <c r="AU39">
        <f t="shared" si="78"/>
        <v>1182144.0099999905</v>
      </c>
      <c r="AV39">
        <f t="shared" si="52"/>
        <v>1182144.0099999905</v>
      </c>
      <c r="AW39">
        <f t="shared" si="53"/>
        <v>1123036.8094999909</v>
      </c>
      <c r="AX39">
        <f t="shared" si="79"/>
        <v>1063929.6089999916</v>
      </c>
      <c r="AY39">
        <f t="shared" si="80"/>
        <v>955509.80970947072</v>
      </c>
      <c r="BA39" s="53">
        <v>41036</v>
      </c>
      <c r="BB39">
        <v>13167.570000007749</v>
      </c>
      <c r="BC39">
        <v>14514.810000002384</v>
      </c>
      <c r="BD39">
        <v>11637.889999985695</v>
      </c>
      <c r="BG39">
        <v>208313.99000000954</v>
      </c>
      <c r="BH39">
        <v>-1532.9200000017881</v>
      </c>
      <c r="BI39">
        <f t="shared" si="31"/>
        <v>49220.268000000717</v>
      </c>
      <c r="BL39" s="11">
        <v>40884</v>
      </c>
      <c r="BM39" s="26">
        <f t="shared" si="54"/>
        <v>0.47463991689025992</v>
      </c>
      <c r="BN39" s="26">
        <f t="shared" si="55"/>
        <v>1.6064826834708446E-2</v>
      </c>
      <c r="BO39" s="26">
        <f t="shared" si="59"/>
        <v>0.45985880109096788</v>
      </c>
      <c r="BP39" s="26">
        <f t="shared" si="61"/>
        <v>5.0106708798389021E-2</v>
      </c>
      <c r="BQ39" s="26">
        <f t="shared" si="69"/>
        <v>0.41934899747566107</v>
      </c>
      <c r="BR39" s="26">
        <f t="shared" si="72"/>
        <v>1.6789219527084454E-2</v>
      </c>
      <c r="BS39" s="26">
        <f t="shared" si="60"/>
        <v>0.34343554731058101</v>
      </c>
      <c r="BT39" s="26">
        <f t="shared" si="62"/>
        <v>2.2305069362047514E-2</v>
      </c>
      <c r="BU39" s="26">
        <f t="shared" si="90"/>
        <v>4.9426269143953143E-2</v>
      </c>
      <c r="BV39" s="26">
        <f t="shared" ref="BV39:BV102" si="91">BU39-BU38</f>
        <v>2.2194682510713635E-2</v>
      </c>
      <c r="BW39" s="26">
        <f t="shared" si="70"/>
        <v>0.29761795974129218</v>
      </c>
      <c r="BX39" s="26">
        <f t="shared" si="73"/>
        <v>5.6323292958694537E-2</v>
      </c>
      <c r="BY39" s="26">
        <f t="shared" si="57"/>
        <v>0.64238092739022734</v>
      </c>
      <c r="BZ39" s="26">
        <f t="shared" si="58"/>
        <v>2.6803734251186762E-2</v>
      </c>
      <c r="CA39" s="26">
        <v>0.32373342870573546</v>
      </c>
      <c r="CB39" s="26"/>
      <c r="CC39" s="26"/>
      <c r="CD39" s="26">
        <f t="shared" si="74"/>
        <v>0.39358905032205205</v>
      </c>
      <c r="CE39" s="26"/>
      <c r="CF39" s="26"/>
      <c r="CG39" s="26"/>
      <c r="CH39" s="26"/>
      <c r="CI39" s="26"/>
      <c r="CJ39" s="26"/>
      <c r="CK39" s="26"/>
      <c r="CL39" s="26"/>
      <c r="CM39" s="46">
        <f t="shared" si="33"/>
        <v>0.64238092739022734</v>
      </c>
      <c r="CN39">
        <f t="shared" si="34"/>
        <v>816493.80999999959</v>
      </c>
      <c r="CO39">
        <f t="shared" si="81"/>
        <v>775669.11949999956</v>
      </c>
      <c r="CP39">
        <f t="shared" si="35"/>
        <v>734844.42899999965</v>
      </c>
      <c r="CQ39">
        <f t="shared" si="82"/>
        <v>612370.35749999969</v>
      </c>
      <c r="CR39"/>
      <c r="CS39" s="11">
        <v>40884</v>
      </c>
      <c r="CT39" s="26">
        <v>0.47463991689025992</v>
      </c>
      <c r="CU39" s="26">
        <v>0.45985880109096788</v>
      </c>
      <c r="CV39" s="26">
        <v>0.41934899747566107</v>
      </c>
      <c r="CW39" s="26">
        <v>0.34343554731058101</v>
      </c>
      <c r="CX39" s="26">
        <v>4.9426269143953143E-2</v>
      </c>
      <c r="CY39" s="26">
        <v>0.29761795974129218</v>
      </c>
      <c r="CZ39" s="26">
        <v>0.64238092739022734</v>
      </c>
      <c r="DA39" s="26">
        <v>0.32373342870573546</v>
      </c>
      <c r="DB39" s="46">
        <f t="shared" si="56"/>
        <v>0.64238092739022734</v>
      </c>
      <c r="DC39" s="46">
        <f t="shared" si="75"/>
        <v>0.39358905032205205</v>
      </c>
      <c r="DD39" s="46">
        <f t="shared" si="76"/>
        <v>0.61270351210623408</v>
      </c>
      <c r="DE39" s="59">
        <f t="shared" si="77"/>
        <v>500268.62499999994</v>
      </c>
      <c r="DF39" s="8">
        <v>37</v>
      </c>
      <c r="DG39">
        <v>0.78076635896553448</v>
      </c>
      <c r="DM39">
        <v>0.90650208073794813</v>
      </c>
      <c r="DN39"/>
      <c r="DO39"/>
      <c r="DP39"/>
      <c r="DQ39"/>
      <c r="DR39"/>
      <c r="DS39" s="59"/>
      <c r="DT39" s="59"/>
      <c r="DU39" s="59"/>
      <c r="DV39"/>
      <c r="DW39"/>
      <c r="DX39" s="53">
        <v>40947</v>
      </c>
      <c r="DY39">
        <v>0.93412056052613224</v>
      </c>
      <c r="DZ39">
        <v>0.96180045249046608</v>
      </c>
      <c r="EA39">
        <v>0.94270771637002759</v>
      </c>
      <c r="EB39">
        <v>0.75427942740877807</v>
      </c>
      <c r="EC39">
        <v>0.93155180997374687</v>
      </c>
      <c r="ED39">
        <v>0.9467352056882633</v>
      </c>
      <c r="EE39">
        <v>0.93005820271019135</v>
      </c>
      <c r="EF39">
        <f t="shared" si="42"/>
        <v>0.96180045249046608</v>
      </c>
      <c r="EG39">
        <f t="shared" si="43"/>
        <v>0.96180045249046608</v>
      </c>
      <c r="EH39">
        <f t="shared" si="44"/>
        <v>1222489.7758158615</v>
      </c>
      <c r="EI39">
        <f t="shared" si="45"/>
        <v>0.91371042986594275</v>
      </c>
      <c r="EJ39">
        <f t="shared" si="46"/>
        <v>1161365.2870250684</v>
      </c>
      <c r="EK39">
        <f t="shared" si="47"/>
        <v>0.86562040724141942</v>
      </c>
      <c r="EL39">
        <f t="shared" si="46"/>
        <v>1100240.7982342753</v>
      </c>
      <c r="EM39">
        <f t="shared" si="48"/>
        <v>0.74250078118652962</v>
      </c>
      <c r="EN39">
        <f t="shared" si="46"/>
        <v>943750.45383420668</v>
      </c>
      <c r="EO39"/>
      <c r="EP39"/>
      <c r="EQ39" s="53">
        <v>41036</v>
      </c>
      <c r="ER39">
        <v>1.3668208597799622E-2</v>
      </c>
      <c r="ES39">
        <v>1.393893873416306E-2</v>
      </c>
      <c r="ET39">
        <v>1.0870009840857064E-2</v>
      </c>
      <c r="EU39"/>
      <c r="EV39"/>
      <c r="EW39">
        <v>0.17102639680831946</v>
      </c>
      <c r="EX39">
        <v>-1.2060331127509423E-3</v>
      </c>
      <c r="EY39">
        <f t="shared" si="49"/>
        <v>4.1659504173677656E-2</v>
      </c>
      <c r="EZ39"/>
      <c r="FA39"/>
      <c r="FB39"/>
      <c r="FC39"/>
      <c r="FD39"/>
      <c r="FE39" s="20">
        <v>37</v>
      </c>
      <c r="FF39" s="6">
        <f t="shared" si="83"/>
        <v>752168.47999999858</v>
      </c>
      <c r="FG39" s="6">
        <f t="shared" si="84"/>
        <v>731199.41000000015</v>
      </c>
      <c r="FH39" s="6">
        <v>1046328.799999997</v>
      </c>
      <c r="FI39" s="6">
        <f t="shared" si="85"/>
        <v>544989.76000000164</v>
      </c>
      <c r="FJ39" s="6">
        <f t="shared" si="86"/>
        <v>754527.71000000462</v>
      </c>
      <c r="FK39" s="6">
        <f t="shared" si="87"/>
        <v>1191229.6899999976</v>
      </c>
      <c r="FL39" s="6">
        <f t="shared" si="88"/>
        <v>1152203.1649999991</v>
      </c>
      <c r="FM39" s="6"/>
      <c r="FN39" s="6"/>
      <c r="FO39" s="6"/>
      <c r="FP39" s="6"/>
      <c r="FQ39" s="18"/>
      <c r="FT39"/>
      <c r="FU39" s="20"/>
      <c r="GG39"/>
      <c r="GH39" s="12"/>
      <c r="GK39"/>
      <c r="GL39" s="22">
        <v>41708</v>
      </c>
      <c r="GM39" s="12">
        <f t="shared" si="89"/>
        <v>8624191.2599999905</v>
      </c>
    </row>
    <row r="40" spans="1:195" x14ac:dyDescent="0.25">
      <c r="A40" s="11">
        <v>41251</v>
      </c>
      <c r="B40" s="12">
        <v>485669.66500000004</v>
      </c>
      <c r="F40" s="17">
        <f t="shared" si="23"/>
        <v>12</v>
      </c>
      <c r="G40" s="15">
        <f t="shared" si="24"/>
        <v>1</v>
      </c>
      <c r="H40" s="53">
        <v>40885</v>
      </c>
      <c r="I40" s="16">
        <f>IF(MONTH($H40)&gt;10,VLOOKUP(DATE(I$2,MONTH($H40),DAY($H40)),daily!$A:$B,2,0),VLOOKUP(DATE(J$2,MONTH($H40),DAY($H40)),daily!$A:$B,2,0))</f>
        <v>485669.66500000004</v>
      </c>
      <c r="J40" s="16">
        <f>IF(MONTH($H40)&gt;10,VLOOKUP(DATE(J$2,MONTH($H40),DAY($H40)),daily!$A:$B,2,0),VLOOKUP(DATE(K$2,MONTH($H40),DAY($H40)),daily!$A:$B,2,0))</f>
        <v>520019.63500000024</v>
      </c>
      <c r="K40" s="16">
        <f>IF(MONTH($H40)&gt;10,VLOOKUP(DATE(K$2,MONTH($H40),DAY($H40)),daily!$A:$B,2,0),VLOOKUP(DATE(L$2,MONTH($H40),DAY($H40)),daily!$A:$B,2,0))</f>
        <v>476796.14000000013</v>
      </c>
      <c r="L40" s="16">
        <f>IF(MONTH($H40)&gt;10,VLOOKUP(DATE(L$2,MONTH($H40),DAY($H40)),daily!$A:$B,2,0),VLOOKUP(DATE(M$2,MONTH($H40),DAY($H40)),daily!$A:$B,2,0))</f>
        <v>437645.55000000005</v>
      </c>
      <c r="M40" s="16">
        <f>IF(MONTH($H40)&gt;10,VLOOKUP(DATE(M$2,MONTH($H40),DAY($H40)),daily!$A:$B,2,0),VLOOKUP(DATE(N$2,MONTH($H40),DAY($H40)),daily!$A:$B,2,0))</f>
        <v>100929.06499999999</v>
      </c>
      <c r="N40" s="16">
        <f>IF(MONTH($H40)&gt;10,VLOOKUP(DATE(N$2,MONTH($H40),DAY($H40)),daily!$A:$B,2,0),VLOOKUP(DATE(O$2,MONTH($H40),DAY($H40)),daily!$A:$B,2,0))</f>
        <v>437173.92500000005</v>
      </c>
      <c r="O40" s="16">
        <f>IF(MONTH($H40)&gt;10,VLOOKUP(DATE(O$2,MONTH($H40),DAY($H40)),daily!$A:$B,2,0),VLOOKUP(DATE(P$2,MONTH($H40),DAY($H40)),daily!$A:$B,2,0))</f>
        <v>788230.14500000048</v>
      </c>
      <c r="P40" s="16">
        <f t="shared" si="64"/>
        <v>788230.14500000048</v>
      </c>
      <c r="Q40" s="16">
        <f t="shared" si="65"/>
        <v>788230.14500000048</v>
      </c>
      <c r="R40" s="16">
        <f t="shared" si="66"/>
        <v>748818.63775000046</v>
      </c>
      <c r="S40" s="16">
        <f t="shared" si="67"/>
        <v>709407.13050000044</v>
      </c>
      <c r="T40" s="18">
        <f t="shared" si="68"/>
        <v>589121.71554705442</v>
      </c>
      <c r="U40" s="16">
        <v>385387.38524895452</v>
      </c>
      <c r="V40" s="66">
        <v>553706.5299999998</v>
      </c>
      <c r="W40" s="65">
        <f t="shared" si="71"/>
        <v>0.7024680970555871</v>
      </c>
      <c r="X40" s="64"/>
      <c r="Y40" s="8">
        <v>38</v>
      </c>
      <c r="Z40">
        <v>791799.5700000003</v>
      </c>
      <c r="AF40">
        <v>1167470.4100000001</v>
      </c>
      <c r="AM40" s="53">
        <v>40948</v>
      </c>
      <c r="AN40">
        <v>830111.58999999613</v>
      </c>
      <c r="AO40">
        <v>991340.08000000566</v>
      </c>
      <c r="AP40">
        <v>1049437.9699999988</v>
      </c>
      <c r="AQ40">
        <v>884082.23500000685</v>
      </c>
      <c r="AR40">
        <v>1077760.7599999979</v>
      </c>
      <c r="AS40">
        <v>1175904.2450000048</v>
      </c>
      <c r="AT40">
        <v>1165557.7199999988</v>
      </c>
      <c r="AU40">
        <f t="shared" si="78"/>
        <v>1175904.2450000048</v>
      </c>
      <c r="AV40">
        <f t="shared" si="52"/>
        <v>1175904.2450000048</v>
      </c>
      <c r="AW40">
        <f t="shared" si="53"/>
        <v>1117109.0327500044</v>
      </c>
      <c r="AX40">
        <f t="shared" si="79"/>
        <v>1058313.8205000043</v>
      </c>
      <c r="AY40">
        <f t="shared" si="80"/>
        <v>950466.29841361078</v>
      </c>
      <c r="BA40" s="53">
        <v>41037</v>
      </c>
      <c r="BB40">
        <v>11146.119999989867</v>
      </c>
      <c r="BC40">
        <v>3377.6000000089407</v>
      </c>
      <c r="BD40">
        <v>5701.2000000029802</v>
      </c>
      <c r="BG40">
        <v>200507.68000000715</v>
      </c>
      <c r="BH40">
        <v>831.3200000077486</v>
      </c>
      <c r="BI40">
        <f t="shared" si="31"/>
        <v>44312.784000003339</v>
      </c>
      <c r="BL40" s="11">
        <v>40885</v>
      </c>
      <c r="BM40" s="26">
        <f t="shared" si="54"/>
        <v>0.50413510547804619</v>
      </c>
      <c r="BN40" s="26">
        <f t="shared" si="55"/>
        <v>2.949518858778627E-2</v>
      </c>
      <c r="BO40" s="26">
        <f t="shared" si="59"/>
        <v>0.49938799287249708</v>
      </c>
      <c r="BP40" s="26">
        <f t="shared" si="61"/>
        <v>3.9529191781529194E-2</v>
      </c>
      <c r="BQ40" s="26">
        <f t="shared" si="69"/>
        <v>0.4453366318025892</v>
      </c>
      <c r="BR40" s="26">
        <f t="shared" si="72"/>
        <v>2.5987634326928133E-2</v>
      </c>
      <c r="BS40" s="26">
        <f t="shared" si="60"/>
        <v>0.40083175839760921</v>
      </c>
      <c r="BT40" s="26">
        <f t="shared" si="62"/>
        <v>5.7396211087028193E-2</v>
      </c>
      <c r="BU40" s="26">
        <f t="shared" si="90"/>
        <v>9.0152353619018341E-2</v>
      </c>
      <c r="BV40" s="26">
        <f t="shared" si="91"/>
        <v>4.0726084475065198E-2</v>
      </c>
      <c r="BW40" s="26">
        <f t="shared" si="70"/>
        <v>0.35892107472617218</v>
      </c>
      <c r="BX40" s="26">
        <f t="shared" si="73"/>
        <v>6.1303114984880003E-2</v>
      </c>
      <c r="BY40" s="26">
        <f t="shared" si="57"/>
        <v>0.62014433586708262</v>
      </c>
      <c r="BZ40" s="26">
        <f t="shared" si="58"/>
        <v>-2.2236591523144722E-2</v>
      </c>
      <c r="CA40" s="26">
        <v>0.3437956346851252</v>
      </c>
      <c r="CB40" s="26"/>
      <c r="CC40" s="26"/>
      <c r="CD40" s="26">
        <f t="shared" si="74"/>
        <v>0.43563161151635033</v>
      </c>
      <c r="CE40" s="26"/>
      <c r="CF40" s="26"/>
      <c r="CG40" s="26"/>
      <c r="CH40" s="26"/>
      <c r="CI40" s="26"/>
      <c r="CJ40" s="26"/>
      <c r="CK40" s="26"/>
      <c r="CL40" s="26"/>
      <c r="CM40" s="46">
        <f t="shared" si="33"/>
        <v>0.62014433586708262</v>
      </c>
      <c r="CN40">
        <f t="shared" si="34"/>
        <v>788230.14500000048</v>
      </c>
      <c r="CO40">
        <f t="shared" si="81"/>
        <v>748818.63775000046</v>
      </c>
      <c r="CP40">
        <f t="shared" si="35"/>
        <v>709407.13050000044</v>
      </c>
      <c r="CQ40">
        <f t="shared" si="82"/>
        <v>591172.60875000036</v>
      </c>
      <c r="CR40"/>
      <c r="CS40" s="11">
        <v>40885</v>
      </c>
      <c r="CT40" s="26">
        <v>0.50413510547804619</v>
      </c>
      <c r="CU40" s="26">
        <v>0.49938799287249708</v>
      </c>
      <c r="CV40" s="26">
        <v>0.4453366318025892</v>
      </c>
      <c r="CW40" s="26">
        <v>0.40083175839760921</v>
      </c>
      <c r="CX40" s="26">
        <v>9.0152353619018341E-2</v>
      </c>
      <c r="CY40" s="26">
        <v>0.35892107472617218</v>
      </c>
      <c r="CZ40" s="26">
        <v>0.62014433586708262</v>
      </c>
      <c r="DA40" s="26">
        <v>0.3437956346851252</v>
      </c>
      <c r="DB40" s="46">
        <f t="shared" si="56"/>
        <v>0.62014433586708262</v>
      </c>
      <c r="DC40" s="46">
        <f t="shared" si="75"/>
        <v>0.43563161151635033</v>
      </c>
      <c r="DD40" s="46">
        <f t="shared" si="76"/>
        <v>0.70246809705558699</v>
      </c>
      <c r="DE40" s="59">
        <f t="shared" si="77"/>
        <v>553706.5299999998</v>
      </c>
      <c r="DF40" s="8">
        <v>38</v>
      </c>
      <c r="DG40">
        <v>0.82190424584047617</v>
      </c>
      <c r="DM40">
        <v>0.91851366843362769</v>
      </c>
      <c r="DN40"/>
      <c r="DO40"/>
      <c r="DP40"/>
      <c r="DQ40"/>
      <c r="DR40"/>
      <c r="DS40" s="59"/>
      <c r="DT40" s="59"/>
      <c r="DU40" s="59"/>
      <c r="DV40"/>
      <c r="DW40"/>
      <c r="DX40" s="53">
        <v>40948</v>
      </c>
      <c r="DY40">
        <v>0.86167291091403997</v>
      </c>
      <c r="DZ40">
        <v>0.95200892328856634</v>
      </c>
      <c r="EA40">
        <v>0.98019495469394102</v>
      </c>
      <c r="EB40">
        <v>0.80971516064345017</v>
      </c>
      <c r="EC40">
        <v>0.96268274309508151</v>
      </c>
      <c r="ED40">
        <v>0.96542083426057435</v>
      </c>
      <c r="EE40">
        <v>0.91700884921643011</v>
      </c>
      <c r="EF40">
        <f t="shared" si="42"/>
        <v>0.98019495469394102</v>
      </c>
      <c r="EG40">
        <f t="shared" si="43"/>
        <v>0.98019495469394102</v>
      </c>
      <c r="EH40">
        <f t="shared" si="44"/>
        <v>1245869.9799078256</v>
      </c>
      <c r="EI40">
        <f t="shared" si="45"/>
        <v>0.93118520695924389</v>
      </c>
      <c r="EJ40">
        <f t="shared" si="46"/>
        <v>1183576.4809124342</v>
      </c>
      <c r="EK40">
        <f t="shared" si="47"/>
        <v>0.88217545922454688</v>
      </c>
      <c r="EL40">
        <f t="shared" si="46"/>
        <v>1121282.981917043</v>
      </c>
      <c r="EM40">
        <f t="shared" si="48"/>
        <v>0.7567011615463558</v>
      </c>
      <c r="EN40">
        <f t="shared" si="46"/>
        <v>961799.74852691835</v>
      </c>
      <c r="EO40"/>
      <c r="EP40"/>
      <c r="EQ40" s="53">
        <v>41037</v>
      </c>
      <c r="ER40">
        <v>1.1569901904138589E-2</v>
      </c>
      <c r="ES40">
        <v>3.2435946091354997E-3</v>
      </c>
      <c r="ET40">
        <v>5.3250288587366667E-3</v>
      </c>
      <c r="EU40"/>
      <c r="EV40"/>
      <c r="EW40">
        <v>0.16461739340115944</v>
      </c>
      <c r="EX40">
        <v>6.540455126818679E-4</v>
      </c>
      <c r="EY40">
        <f t="shared" si="49"/>
        <v>3.7081992857170412E-2</v>
      </c>
      <c r="EZ40"/>
      <c r="FA40"/>
      <c r="FB40"/>
      <c r="FC40"/>
      <c r="FD40"/>
      <c r="FE40" s="20">
        <v>38</v>
      </c>
      <c r="FF40" s="6">
        <f t="shared" si="83"/>
        <v>791799.5700000003</v>
      </c>
      <c r="FG40" s="6">
        <f t="shared" si="84"/>
        <v>501422.33999999985</v>
      </c>
      <c r="FH40" s="6">
        <v>1057997.6300000027</v>
      </c>
      <c r="FI40" s="6">
        <f t="shared" si="85"/>
        <v>278381.3900000006</v>
      </c>
      <c r="FJ40" s="6">
        <f t="shared" si="86"/>
        <v>700828.30000000075</v>
      </c>
      <c r="FK40" s="6">
        <f t="shared" si="87"/>
        <v>1196402.9850000069</v>
      </c>
      <c r="FL40" s="6">
        <f t="shared" si="88"/>
        <v>1167470.4100000001</v>
      </c>
      <c r="FM40" s="6"/>
      <c r="FN40" s="6"/>
      <c r="FO40" s="6"/>
      <c r="FP40" s="6"/>
      <c r="FQ40" s="18"/>
      <c r="FT40"/>
      <c r="FU40" s="20"/>
      <c r="GG40"/>
      <c r="GH40" s="12"/>
      <c r="GK40"/>
      <c r="GL40" s="22">
        <v>41718</v>
      </c>
      <c r="GM40" s="12">
        <f t="shared" si="89"/>
        <v>7566036.25</v>
      </c>
    </row>
    <row r="41" spans="1:195" x14ac:dyDescent="0.25">
      <c r="A41" s="11">
        <v>41252</v>
      </c>
      <c r="B41" s="12">
        <v>550426.51000000071</v>
      </c>
      <c r="F41" s="17">
        <f t="shared" si="23"/>
        <v>12</v>
      </c>
      <c r="G41" s="15">
        <f t="shared" si="24"/>
        <v>1</v>
      </c>
      <c r="H41" s="53">
        <v>40886</v>
      </c>
      <c r="I41" s="16">
        <f>IF(MONTH($H41)&gt;10,VLOOKUP(DATE(I$2,MONTH($H41),DAY($H41)),daily!$A:$B,2,0),VLOOKUP(DATE(J$2,MONTH($H41),DAY($H41)),daily!$A:$B,2,0))</f>
        <v>550426.51000000071</v>
      </c>
      <c r="J41" s="16">
        <f>IF(MONTH($H41)&gt;10,VLOOKUP(DATE(J$2,MONTH($H41),DAY($H41)),daily!$A:$B,2,0),VLOOKUP(DATE(K$2,MONTH($H41),DAY($H41)),daily!$A:$B,2,0))</f>
        <v>580400.53999999957</v>
      </c>
      <c r="K41" s="16">
        <f>IF(MONTH($H41)&gt;10,VLOOKUP(DATE(K$2,MONTH($H41),DAY($H41)),daily!$A:$B,2,0),VLOOKUP(DATE(L$2,MONTH($H41),DAY($H41)),daily!$A:$B,2,0))</f>
        <v>515294.52499999944</v>
      </c>
      <c r="L41" s="16">
        <f>IF(MONTH($H41)&gt;10,VLOOKUP(DATE(L$2,MONTH($H41),DAY($H41)),daily!$A:$B,2,0),VLOOKUP(DATE(M$2,MONTH($H41),DAY($H41)),daily!$A:$B,2,0))</f>
        <v>463349.52499999991</v>
      </c>
      <c r="M41" s="16">
        <f>IF(MONTH($H41)&gt;10,VLOOKUP(DATE(M$2,MONTH($H41),DAY($H41)),daily!$A:$B,2,0),VLOOKUP(DATE(N$2,MONTH($H41),DAY($H41)),daily!$A:$B,2,0))</f>
        <v>135330.81000000003</v>
      </c>
      <c r="N41" s="16">
        <f>IF(MONTH($H41)&gt;10,VLOOKUP(DATE(N$2,MONTH($H41),DAY($H41)),daily!$A:$B,2,0),VLOOKUP(DATE(O$2,MONTH($H41),DAY($H41)),daily!$A:$B,2,0))</f>
        <v>536708.33999999962</v>
      </c>
      <c r="O41" s="16">
        <f>IF(MONTH($H41)&gt;10,VLOOKUP(DATE(O$2,MONTH($H41),DAY($H41)),daily!$A:$B,2,0),VLOOKUP(DATE(P$2,MONTH($H41),DAY($H41)),daily!$A:$B,2,0))</f>
        <v>790194.9299999997</v>
      </c>
      <c r="P41" s="16">
        <f t="shared" si="64"/>
        <v>790194.9299999997</v>
      </c>
      <c r="Q41" s="16">
        <f t="shared" si="65"/>
        <v>790194.9299999997</v>
      </c>
      <c r="R41" s="16">
        <f t="shared" si="66"/>
        <v>750685.18349999969</v>
      </c>
      <c r="S41" s="16">
        <f t="shared" si="67"/>
        <v>711175.4369999998</v>
      </c>
      <c r="T41" s="18">
        <f t="shared" si="68"/>
        <v>590590.19212996995</v>
      </c>
      <c r="U41" s="16">
        <v>433813.54512204457</v>
      </c>
      <c r="V41" s="66">
        <v>621078.64500000002</v>
      </c>
      <c r="W41" s="65">
        <f t="shared" si="71"/>
        <v>0.78598156153697452</v>
      </c>
      <c r="X41" s="64"/>
      <c r="Y41" s="8">
        <v>39</v>
      </c>
      <c r="Z41">
        <v>747130.71000000089</v>
      </c>
      <c r="AF41">
        <v>954833.25</v>
      </c>
      <c r="AM41" s="53">
        <v>40949</v>
      </c>
      <c r="AN41">
        <v>744285.39999999851</v>
      </c>
      <c r="AO41">
        <v>1018361.1349999979</v>
      </c>
      <c r="AP41">
        <v>1046171.0799999908</v>
      </c>
      <c r="AQ41">
        <v>1027397.5949999988</v>
      </c>
      <c r="AR41">
        <v>1096960.1700000092</v>
      </c>
      <c r="AS41">
        <v>1185909.659999989</v>
      </c>
      <c r="AT41">
        <v>1217514.6150000095</v>
      </c>
      <c r="AU41">
        <f t="shared" si="78"/>
        <v>1217514.6150000095</v>
      </c>
      <c r="AV41">
        <f t="shared" si="52"/>
        <v>1217514.6150000095</v>
      </c>
      <c r="AW41">
        <f t="shared" si="53"/>
        <v>1156638.884250009</v>
      </c>
      <c r="AX41">
        <f t="shared" si="79"/>
        <v>1095763.1535000086</v>
      </c>
      <c r="AY41">
        <f t="shared" si="80"/>
        <v>984099.35528681311</v>
      </c>
      <c r="BA41" s="53">
        <v>41038</v>
      </c>
      <c r="BB41">
        <v>11740.079999998212</v>
      </c>
      <c r="BC41">
        <v>2582.7799999862909</v>
      </c>
      <c r="BD41">
        <v>651.95000000298023</v>
      </c>
      <c r="BG41">
        <v>205390.81999999285</v>
      </c>
      <c r="BI41">
        <f t="shared" si="31"/>
        <v>55091.407499995083</v>
      </c>
      <c r="BL41" s="11">
        <v>40886</v>
      </c>
      <c r="BM41" s="26">
        <f t="shared" si="54"/>
        <v>0.57135404303409221</v>
      </c>
      <c r="BN41" s="26">
        <f t="shared" si="55"/>
        <v>6.7218937556046021E-2</v>
      </c>
      <c r="BO41" s="26">
        <f t="shared" si="59"/>
        <v>0.55737330136142471</v>
      </c>
      <c r="BP41" s="26">
        <f t="shared" si="61"/>
        <v>5.7985308488927634E-2</v>
      </c>
      <c r="BQ41" s="26">
        <f t="shared" si="69"/>
        <v>0.48129485307874931</v>
      </c>
      <c r="BR41" s="26">
        <f t="shared" si="72"/>
        <v>3.5958221276160107E-2</v>
      </c>
      <c r="BS41" s="26">
        <f t="shared" si="60"/>
        <v>0.42437357093759309</v>
      </c>
      <c r="BT41" s="26">
        <f t="shared" si="62"/>
        <v>2.3541812539983886E-2</v>
      </c>
      <c r="BU41" s="26">
        <f t="shared" si="90"/>
        <v>0.12088084872943376</v>
      </c>
      <c r="BV41" s="26">
        <f t="shared" si="91"/>
        <v>3.0728495110415421E-2</v>
      </c>
      <c r="BW41" s="26">
        <f t="shared" si="70"/>
        <v>0.44063912139155981</v>
      </c>
      <c r="BX41" s="26">
        <f t="shared" si="73"/>
        <v>8.1718046665387623E-2</v>
      </c>
      <c r="BY41" s="26">
        <f t="shared" si="57"/>
        <v>0.6216901411076905</v>
      </c>
      <c r="BZ41" s="26">
        <f t="shared" si="58"/>
        <v>1.5458052406078782E-3</v>
      </c>
      <c r="CA41" s="26">
        <v>0.37155503874705209</v>
      </c>
      <c r="CB41" s="26"/>
      <c r="CC41" s="26"/>
      <c r="CD41" s="26">
        <f t="shared" si="74"/>
        <v>0.48863698789996457</v>
      </c>
      <c r="CE41" s="26"/>
      <c r="CF41" s="26"/>
      <c r="CG41" s="26"/>
      <c r="CH41" s="26"/>
      <c r="CI41" s="26"/>
      <c r="CJ41" s="26"/>
      <c r="CK41" s="26"/>
      <c r="CL41" s="26"/>
      <c r="CM41" s="46">
        <f t="shared" si="33"/>
        <v>0.6216901411076905</v>
      </c>
      <c r="CN41">
        <f t="shared" si="34"/>
        <v>790194.9299999997</v>
      </c>
      <c r="CO41">
        <f t="shared" si="81"/>
        <v>750685.18349999969</v>
      </c>
      <c r="CP41">
        <f t="shared" si="35"/>
        <v>711175.4369999998</v>
      </c>
      <c r="CQ41">
        <f t="shared" si="82"/>
        <v>592646.19749999978</v>
      </c>
      <c r="CR41"/>
      <c r="CS41" s="11">
        <v>40886</v>
      </c>
      <c r="CT41" s="26">
        <v>0.57135404303409221</v>
      </c>
      <c r="CU41" s="26">
        <v>0.55737330136142471</v>
      </c>
      <c r="CV41" s="26">
        <v>0.48129485307874931</v>
      </c>
      <c r="CW41" s="26">
        <v>0.42437357093759309</v>
      </c>
      <c r="CX41" s="26">
        <v>0.12088084872943376</v>
      </c>
      <c r="CY41" s="26">
        <v>0.44063912139155981</v>
      </c>
      <c r="CZ41" s="26">
        <v>0.6216901411076905</v>
      </c>
      <c r="DA41" s="26">
        <v>0.37155503874705209</v>
      </c>
      <c r="DB41" s="46">
        <f t="shared" si="56"/>
        <v>0.6216901411076905</v>
      </c>
      <c r="DC41" s="46">
        <f t="shared" si="75"/>
        <v>0.48863698789996457</v>
      </c>
      <c r="DD41" s="46">
        <f t="shared" si="76"/>
        <v>0.7859815615369744</v>
      </c>
      <c r="DE41" s="59">
        <f t="shared" si="77"/>
        <v>621078.64500000002</v>
      </c>
      <c r="DF41" s="8">
        <v>39</v>
      </c>
      <c r="DG41">
        <v>0.77553705004766549</v>
      </c>
      <c r="DM41">
        <v>0.75122023109767977</v>
      </c>
      <c r="DN41"/>
      <c r="DO41"/>
      <c r="DP41"/>
      <c r="DQ41"/>
      <c r="DR41"/>
      <c r="DS41" s="59"/>
      <c r="DT41" s="59"/>
      <c r="DU41" s="59"/>
      <c r="DV41"/>
      <c r="DW41"/>
      <c r="DX41" s="53">
        <v>40949</v>
      </c>
      <c r="DY41">
        <v>0.77258355972216008</v>
      </c>
      <c r="DZ41">
        <v>0.9779579250445164</v>
      </c>
      <c r="EA41">
        <v>0.9771436175143382</v>
      </c>
      <c r="EB41">
        <v>0.94097514433158125</v>
      </c>
      <c r="EC41">
        <v>0.97983213410150316</v>
      </c>
      <c r="ED41">
        <v>0.97363530932304676</v>
      </c>
      <c r="EE41">
        <v>0.9578862177716474</v>
      </c>
      <c r="EF41">
        <f t="shared" si="42"/>
        <v>0.97983213410150316</v>
      </c>
      <c r="EG41">
        <f t="shared" si="43"/>
        <v>0.97983213410150316</v>
      </c>
      <c r="EH41">
        <f t="shared" si="44"/>
        <v>1245408.8193172247</v>
      </c>
      <c r="EI41">
        <f t="shared" si="45"/>
        <v>0.93084052739642797</v>
      </c>
      <c r="EJ41">
        <f t="shared" si="46"/>
        <v>1183138.3783513634</v>
      </c>
      <c r="EK41">
        <f t="shared" si="47"/>
        <v>0.8818489206913529</v>
      </c>
      <c r="EL41">
        <f t="shared" si="46"/>
        <v>1120867.9373855023</v>
      </c>
      <c r="EM41">
        <f t="shared" si="48"/>
        <v>0.7564210675074956</v>
      </c>
      <c r="EN41">
        <f t="shared" si="46"/>
        <v>961443.73694687907</v>
      </c>
      <c r="EO41"/>
      <c r="EP41"/>
      <c r="EQ41" s="53">
        <v>41038</v>
      </c>
      <c r="ER41">
        <v>1.218644460555262E-2</v>
      </c>
      <c r="ES41">
        <v>2.4803088833835691E-3</v>
      </c>
      <c r="ET41">
        <v>6.0893365685599958E-4</v>
      </c>
      <c r="EU41"/>
      <c r="EV41"/>
      <c r="EW41">
        <v>0.16862646566417977</v>
      </c>
      <c r="EX41"/>
      <c r="EY41">
        <f t="shared" si="49"/>
        <v>4.5975538202492991E-2</v>
      </c>
      <c r="EZ41"/>
      <c r="FA41"/>
      <c r="FB41"/>
      <c r="FC41"/>
      <c r="FD41"/>
      <c r="FE41" s="20">
        <v>39</v>
      </c>
      <c r="FF41" s="6">
        <f t="shared" si="83"/>
        <v>747130.71000000089</v>
      </c>
      <c r="FG41" s="6">
        <f t="shared" si="84"/>
        <v>476862.21499999985</v>
      </c>
      <c r="FH41" s="6">
        <v>1070642.0849999972</v>
      </c>
      <c r="FI41" s="6">
        <f t="shared" si="85"/>
        <v>265001.34499999881</v>
      </c>
      <c r="FJ41" s="6">
        <f t="shared" si="86"/>
        <v>704270.37999999896</v>
      </c>
      <c r="FK41" s="6">
        <f t="shared" si="87"/>
        <v>1185998.9449999891</v>
      </c>
      <c r="FL41" s="6">
        <f t="shared" si="88"/>
        <v>954833.25</v>
      </c>
      <c r="FM41" s="6"/>
      <c r="FN41" s="6"/>
      <c r="FO41" s="6"/>
      <c r="FP41" s="6"/>
      <c r="FQ41" s="18"/>
      <c r="FT41"/>
      <c r="FU41" s="20"/>
      <c r="GG41"/>
      <c r="GH41" s="12"/>
      <c r="GK41"/>
      <c r="GL41" s="22">
        <v>41728</v>
      </c>
      <c r="GM41" s="12">
        <f t="shared" si="89"/>
        <v>5482298.0400000066</v>
      </c>
    </row>
    <row r="42" spans="1:195" x14ac:dyDescent="0.25">
      <c r="A42" s="11">
        <v>41253</v>
      </c>
      <c r="B42" s="12">
        <v>571573.39999999944</v>
      </c>
      <c r="F42" s="17">
        <f t="shared" si="23"/>
        <v>12</v>
      </c>
      <c r="G42" s="15">
        <f t="shared" si="24"/>
        <v>1</v>
      </c>
      <c r="H42" s="53">
        <v>40887</v>
      </c>
      <c r="I42" s="16">
        <f>IF(MONTH($H42)&gt;10,VLOOKUP(DATE(I$2,MONTH($H42),DAY($H42)),daily!$A:$B,2,0),VLOOKUP(DATE(J$2,MONTH($H42),DAY($H42)),daily!$A:$B,2,0))</f>
        <v>571573.39999999944</v>
      </c>
      <c r="J42" s="16">
        <f>IF(MONTH($H42)&gt;10,VLOOKUP(DATE(J$2,MONTH($H42),DAY($H42)),daily!$A:$B,2,0),VLOOKUP(DATE(K$2,MONTH($H42),DAY($H42)),daily!$A:$B,2,0))</f>
        <v>638962.21</v>
      </c>
      <c r="K42" s="16">
        <f>IF(MONTH($H42)&gt;10,VLOOKUP(DATE(K$2,MONTH($H42),DAY($H42)),daily!$A:$B,2,0),VLOOKUP(DATE(L$2,MONTH($H42),DAY($H42)),daily!$A:$B,2,0))</f>
        <v>590584.11500000069</v>
      </c>
      <c r="L42" s="16">
        <f>IF(MONTH($H42)&gt;10,VLOOKUP(DATE(L$2,MONTH($H42),DAY($H42)),daily!$A:$B,2,0),VLOOKUP(DATE(M$2,MONTH($H42),DAY($H42)),daily!$A:$B,2,0))</f>
        <v>551328.08499999903</v>
      </c>
      <c r="M42" s="16">
        <f>IF(MONTH($H42)&gt;10,VLOOKUP(DATE(M$2,MONTH($H42),DAY($H42)),daily!$A:$B,2,0),VLOOKUP(DATE(N$2,MONTH($H42),DAY($H42)),daily!$A:$B,2,0))</f>
        <v>216250.58000000002</v>
      </c>
      <c r="N42" s="16">
        <f>IF(MONTH($H42)&gt;10,VLOOKUP(DATE(N$2,MONTH($H42),DAY($H42)),daily!$A:$B,2,0),VLOOKUP(DATE(O$2,MONTH($H42),DAY($H42)),daily!$A:$B,2,0))</f>
        <v>583008.66500000097</v>
      </c>
      <c r="O42" s="16">
        <f>IF(MONTH($H42)&gt;10,VLOOKUP(DATE(O$2,MONTH($H42),DAY($H42)),daily!$A:$B,2,0),VLOOKUP(DATE(P$2,MONTH($H42),DAY($H42)),daily!$A:$B,2,0))</f>
        <v>884460.04</v>
      </c>
      <c r="P42" s="16">
        <f t="shared" si="64"/>
        <v>884460.04</v>
      </c>
      <c r="Q42" s="16">
        <f t="shared" si="65"/>
        <v>884460.04</v>
      </c>
      <c r="R42" s="16">
        <f t="shared" si="66"/>
        <v>840237.03799999994</v>
      </c>
      <c r="S42" s="16">
        <f t="shared" si="67"/>
        <v>796014.03600000008</v>
      </c>
      <c r="T42" s="18">
        <f t="shared" si="68"/>
        <v>661043.75657647045</v>
      </c>
      <c r="U42" s="16">
        <v>477360.55046380631</v>
      </c>
      <c r="V42" s="66">
        <v>778671.73</v>
      </c>
      <c r="W42" s="65">
        <f t="shared" si="71"/>
        <v>0.88039221082277497</v>
      </c>
      <c r="X42" s="64"/>
      <c r="Y42" s="8">
        <v>40</v>
      </c>
      <c r="Z42">
        <v>781760.09999999963</v>
      </c>
      <c r="AF42">
        <v>408300.46499999985</v>
      </c>
      <c r="AM42" s="53">
        <v>40950</v>
      </c>
      <c r="AN42">
        <v>789919.70000000298</v>
      </c>
      <c r="AO42">
        <v>1003190.0349999964</v>
      </c>
      <c r="AP42">
        <v>1005893.8200000077</v>
      </c>
      <c r="AQ42">
        <v>1021874.3650000021</v>
      </c>
      <c r="AR42">
        <v>1112362.8449999914</v>
      </c>
      <c r="AS42">
        <v>1179448.5950000063</v>
      </c>
      <c r="AT42">
        <v>1218248.875</v>
      </c>
      <c r="AU42">
        <f t="shared" si="78"/>
        <v>1218248.875</v>
      </c>
      <c r="AV42">
        <f t="shared" si="52"/>
        <v>1218248.875</v>
      </c>
      <c r="AW42">
        <f t="shared" si="53"/>
        <v>1157336.4312499999</v>
      </c>
      <c r="AX42">
        <f t="shared" si="79"/>
        <v>1096423.9875</v>
      </c>
      <c r="AY42">
        <f t="shared" si="80"/>
        <v>984692.84696543543</v>
      </c>
      <c r="BA42" s="53">
        <v>41039</v>
      </c>
      <c r="BB42">
        <v>0</v>
      </c>
      <c r="BG42">
        <v>222818.11000001431</v>
      </c>
      <c r="BI42">
        <f t="shared" si="31"/>
        <v>111409.05500000715</v>
      </c>
      <c r="BL42" s="11">
        <v>40887</v>
      </c>
      <c r="BM42" s="26">
        <f t="shared" si="54"/>
        <v>0.59330494997550476</v>
      </c>
      <c r="BN42" s="26">
        <f t="shared" si="55"/>
        <v>2.1950906941412551E-2</v>
      </c>
      <c r="BO42" s="26">
        <f t="shared" si="59"/>
        <v>0.61361155252007904</v>
      </c>
      <c r="BP42" s="26">
        <f t="shared" si="61"/>
        <v>5.6238251158654329E-2</v>
      </c>
      <c r="BQ42" s="26">
        <f t="shared" si="69"/>
        <v>0.55161675715372449</v>
      </c>
      <c r="BR42" s="26">
        <f t="shared" si="72"/>
        <v>7.0321904074975183E-2</v>
      </c>
      <c r="BS42" s="26">
        <f t="shared" si="60"/>
        <v>0.50495156586085743</v>
      </c>
      <c r="BT42" s="26">
        <f t="shared" si="62"/>
        <v>8.057799492326434E-2</v>
      </c>
      <c r="BU42" s="26">
        <f t="shared" si="90"/>
        <v>0.19316040189689482</v>
      </c>
      <c r="BV42" s="26">
        <f t="shared" si="91"/>
        <v>7.2279553167461055E-2</v>
      </c>
      <c r="BW42" s="26">
        <f t="shared" si="70"/>
        <v>0.47865182402283302</v>
      </c>
      <c r="BX42" s="26">
        <f t="shared" si="73"/>
        <v>3.801270263127321E-2</v>
      </c>
      <c r="BY42" s="26">
        <f t="shared" si="57"/>
        <v>0.69585372696799486</v>
      </c>
      <c r="BZ42" s="26">
        <f t="shared" si="58"/>
        <v>7.416358586030436E-2</v>
      </c>
      <c r="CA42" s="26">
        <v>0.42584287836595769</v>
      </c>
      <c r="CB42" s="26"/>
      <c r="CC42" s="26"/>
      <c r="CD42" s="26">
        <f t="shared" si="74"/>
        <v>0.61262420109462057</v>
      </c>
      <c r="CE42" s="26"/>
      <c r="CF42" s="26"/>
      <c r="CG42" s="26"/>
      <c r="CH42" s="26"/>
      <c r="CI42" s="26"/>
      <c r="CJ42" s="26"/>
      <c r="CK42" s="26"/>
      <c r="CL42" s="26"/>
      <c r="CM42" s="46">
        <f t="shared" si="33"/>
        <v>0.69585372696799486</v>
      </c>
      <c r="CN42">
        <f t="shared" si="34"/>
        <v>884460.04</v>
      </c>
      <c r="CO42">
        <f t="shared" si="81"/>
        <v>840237.03799999994</v>
      </c>
      <c r="CP42">
        <f t="shared" si="35"/>
        <v>796014.03600000008</v>
      </c>
      <c r="CQ42">
        <f t="shared" si="82"/>
        <v>663345.03</v>
      </c>
      <c r="CR42"/>
      <c r="CS42" s="11">
        <v>40887</v>
      </c>
      <c r="CT42" s="26">
        <v>0.59330494997550476</v>
      </c>
      <c r="CU42" s="26">
        <v>0.61361155252007904</v>
      </c>
      <c r="CV42" s="26">
        <v>0.55161675715372449</v>
      </c>
      <c r="CW42" s="26">
        <v>0.50495156586085743</v>
      </c>
      <c r="CX42" s="26">
        <v>0.19316040189689482</v>
      </c>
      <c r="CY42" s="26">
        <v>0.47865182402283302</v>
      </c>
      <c r="CZ42" s="26">
        <v>0.69585372696799486</v>
      </c>
      <c r="DA42" s="26">
        <v>0.42584287836595769</v>
      </c>
      <c r="DB42" s="46">
        <f t="shared" si="56"/>
        <v>0.69585372696799486</v>
      </c>
      <c r="DC42" s="46">
        <f t="shared" si="75"/>
        <v>0.61262420109462057</v>
      </c>
      <c r="DD42" s="46">
        <f t="shared" si="76"/>
        <v>0.88039221082277486</v>
      </c>
      <c r="DE42" s="59">
        <f t="shared" si="77"/>
        <v>778671.73</v>
      </c>
      <c r="DF42" s="8">
        <v>40</v>
      </c>
      <c r="DG42">
        <v>0.81148306940691406</v>
      </c>
      <c r="DM42">
        <v>0.32123260231521056</v>
      </c>
      <c r="DN42"/>
      <c r="DO42"/>
      <c r="DP42"/>
      <c r="DQ42"/>
      <c r="DR42"/>
      <c r="DS42" s="59"/>
      <c r="DT42" s="59"/>
      <c r="DU42" s="59"/>
      <c r="DV42"/>
      <c r="DW42"/>
      <c r="DX42" s="53">
        <v>40950</v>
      </c>
      <c r="DY42">
        <v>0.81995290210000671</v>
      </c>
      <c r="DZ42">
        <v>0.96338873444334094</v>
      </c>
      <c r="EA42">
        <v>0.93952389327196162</v>
      </c>
      <c r="EB42">
        <v>0.93591651642383</v>
      </c>
      <c r="EC42">
        <v>0.99359018688121725</v>
      </c>
      <c r="ED42">
        <v>0.96833075600672203</v>
      </c>
      <c r="EE42">
        <v>0.95846390080360988</v>
      </c>
      <c r="EF42">
        <f t="shared" si="42"/>
        <v>0.99359018688121725</v>
      </c>
      <c r="EG42">
        <f t="shared" si="43"/>
        <v>0.99359018688121725</v>
      </c>
      <c r="EH42">
        <f t="shared" si="44"/>
        <v>1262895.8966156233</v>
      </c>
      <c r="EI42">
        <f t="shared" si="45"/>
        <v>0.94391067753715641</v>
      </c>
      <c r="EJ42">
        <f t="shared" si="46"/>
        <v>1199751.1017848421</v>
      </c>
      <c r="EK42">
        <f t="shared" si="47"/>
        <v>0.89423116819309556</v>
      </c>
      <c r="EL42">
        <f t="shared" si="46"/>
        <v>1136606.3069540609</v>
      </c>
      <c r="EM42">
        <f t="shared" si="48"/>
        <v>0.76704215310803958</v>
      </c>
      <c r="EN42">
        <f t="shared" si="46"/>
        <v>974943.5939298002</v>
      </c>
      <c r="EO42"/>
      <c r="EP42"/>
      <c r="EQ42" s="53">
        <v>41039</v>
      </c>
      <c r="ER42">
        <v>0</v>
      </c>
      <c r="ES42"/>
      <c r="ET42"/>
      <c r="EU42"/>
      <c r="EV42"/>
      <c r="EW42">
        <v>0.1829343218712314</v>
      </c>
      <c r="EX42"/>
      <c r="EY42">
        <f t="shared" si="49"/>
        <v>9.1467160935615702E-2</v>
      </c>
      <c r="EZ42"/>
      <c r="FA42"/>
      <c r="FB42"/>
      <c r="FC42"/>
      <c r="FD42"/>
      <c r="FE42" s="20">
        <v>40</v>
      </c>
      <c r="FF42" s="6">
        <f t="shared" si="83"/>
        <v>781760.09999999963</v>
      </c>
      <c r="FG42" s="6">
        <f t="shared" si="84"/>
        <v>760788.80000000075</v>
      </c>
      <c r="FH42" s="6">
        <v>993541.11499999836</v>
      </c>
      <c r="FI42" s="6">
        <f t="shared" si="85"/>
        <v>458897.89499999955</v>
      </c>
      <c r="FJ42" s="6">
        <f t="shared" si="86"/>
        <v>848590.86499999464</v>
      </c>
      <c r="FK42" s="6">
        <f t="shared" si="87"/>
        <v>1195474.2750000097</v>
      </c>
      <c r="FL42" s="6">
        <f t="shared" si="88"/>
        <v>408300.46499999985</v>
      </c>
      <c r="FM42" s="6"/>
      <c r="FN42" s="6"/>
      <c r="FO42" s="6"/>
      <c r="FP42" s="6"/>
      <c r="FQ42" s="18"/>
      <c r="FT42"/>
      <c r="FU42" s="20"/>
      <c r="GG42"/>
      <c r="GH42" s="12"/>
      <c r="GK42"/>
      <c r="GL42" s="22">
        <v>41739</v>
      </c>
      <c r="GM42" s="12">
        <f t="shared" si="89"/>
        <v>2494049.2599999905</v>
      </c>
    </row>
    <row r="43" spans="1:195" x14ac:dyDescent="0.25">
      <c r="A43" s="11">
        <v>41254</v>
      </c>
      <c r="B43" s="12">
        <v>590924.45000000019</v>
      </c>
      <c r="F43" s="17">
        <f t="shared" si="23"/>
        <v>12</v>
      </c>
      <c r="G43" s="15">
        <f t="shared" si="24"/>
        <v>2</v>
      </c>
      <c r="H43" s="53">
        <v>40888</v>
      </c>
      <c r="I43" s="16">
        <f>IF(MONTH($H43)&gt;10,VLOOKUP(DATE(I$2,MONTH($H43),DAY($H43)),daily!$A:$B,2,0),VLOOKUP(DATE(J$2,MONTH($H43),DAY($H43)),daily!$A:$B,2,0))</f>
        <v>590924.45000000019</v>
      </c>
      <c r="J43" s="16">
        <f>IF(MONTH($H43)&gt;10,VLOOKUP(DATE(J$2,MONTH($H43),DAY($H43)),daily!$A:$B,2,0),VLOOKUP(DATE(K$2,MONTH($H43),DAY($H43)),daily!$A:$B,2,0))</f>
        <v>686004.71</v>
      </c>
      <c r="K43" s="16">
        <f>IF(MONTH($H43)&gt;10,VLOOKUP(DATE(K$2,MONTH($H43),DAY($H43)),daily!$A:$B,2,0),VLOOKUP(DATE(L$2,MONTH($H43),DAY($H43)),daily!$A:$B,2,0))</f>
        <v>657820.60499999905</v>
      </c>
      <c r="L43" s="16">
        <f>IF(MONTH($H43)&gt;10,VLOOKUP(DATE(L$2,MONTH($H43),DAY($H43)),daily!$A:$B,2,0),VLOOKUP(DATE(M$2,MONTH($H43),DAY($H43)),daily!$A:$B,2,0))</f>
        <v>566801.92500000121</v>
      </c>
      <c r="M43" s="16">
        <f>IF(MONTH($H43)&gt;10,VLOOKUP(DATE(M$2,MONTH($H43),DAY($H43)),daily!$A:$B,2,0),VLOOKUP(DATE(N$2,MONTH($H43),DAY($H43)),daily!$A:$B,2,0))</f>
        <v>278336.15000000014</v>
      </c>
      <c r="N43" s="16">
        <f>IF(MONTH($H43)&gt;10,VLOOKUP(DATE(N$2,MONTH($H43),DAY($H43)),daily!$A:$B,2,0),VLOOKUP(DATE(O$2,MONTH($H43),DAY($H43)),daily!$A:$B,2,0))</f>
        <v>625992.01299999887</v>
      </c>
      <c r="O43" s="16">
        <f>IF(MONTH($H43)&gt;10,VLOOKUP(DATE(O$2,MONTH($H43),DAY($H43)),daily!$A:$B,2,0),VLOOKUP(DATE(P$2,MONTH($H43),DAY($H43)),daily!$A:$B,2,0))</f>
        <v>975800.5</v>
      </c>
      <c r="P43" s="16">
        <f t="shared" si="64"/>
        <v>975800.5</v>
      </c>
      <c r="Q43" s="16">
        <f t="shared" si="65"/>
        <v>975800.5</v>
      </c>
      <c r="R43" s="16">
        <f t="shared" si="66"/>
        <v>927010.47499999998</v>
      </c>
      <c r="S43" s="16">
        <f t="shared" si="67"/>
        <v>878220.45000000007</v>
      </c>
      <c r="T43" s="18">
        <f t="shared" si="68"/>
        <v>729311.44315937464</v>
      </c>
      <c r="U43" s="16">
        <v>531706.82741650322</v>
      </c>
      <c r="V43" s="66">
        <v>864757.52</v>
      </c>
      <c r="W43" s="65">
        <f t="shared" si="71"/>
        <v>0.88620319419799443</v>
      </c>
      <c r="X43" s="64"/>
      <c r="Y43" s="8">
        <v>41</v>
      </c>
      <c r="Z43">
        <v>851476.76999999955</v>
      </c>
      <c r="AM43" s="53">
        <v>40951</v>
      </c>
      <c r="AN43">
        <v>900380.29999999702</v>
      </c>
      <c r="AO43">
        <v>994734.40000000596</v>
      </c>
      <c r="AP43">
        <v>1068862.7550000027</v>
      </c>
      <c r="AQ43">
        <v>1050028.1000000015</v>
      </c>
      <c r="AR43">
        <v>1093580.2100000083</v>
      </c>
      <c r="AS43">
        <v>1197820.9099999964</v>
      </c>
      <c r="AT43">
        <v>1215051.0549999923</v>
      </c>
      <c r="AU43">
        <f t="shared" si="78"/>
        <v>1215051.0549999923</v>
      </c>
      <c r="AV43">
        <f t="shared" si="52"/>
        <v>1215051.0549999923</v>
      </c>
      <c r="AW43">
        <f t="shared" si="53"/>
        <v>1154298.5022499927</v>
      </c>
      <c r="AX43">
        <f t="shared" si="79"/>
        <v>1093545.9494999931</v>
      </c>
      <c r="AY43">
        <f t="shared" si="80"/>
        <v>982108.09556979744</v>
      </c>
      <c r="BA43" s="53">
        <v>41040</v>
      </c>
      <c r="BB43">
        <v>0</v>
      </c>
      <c r="BG43">
        <v>184672.64999999106</v>
      </c>
      <c r="BI43">
        <f t="shared" si="31"/>
        <v>92336.32499999553</v>
      </c>
      <c r="BL43" s="11">
        <v>40888</v>
      </c>
      <c r="BM43" s="26">
        <f t="shared" si="54"/>
        <v>0.61339173804546032</v>
      </c>
      <c r="BN43" s="26">
        <f t="shared" si="55"/>
        <v>2.0086788069955563E-2</v>
      </c>
      <c r="BO43" s="26">
        <f t="shared" si="59"/>
        <v>0.658787653716151</v>
      </c>
      <c r="BP43" s="26">
        <f t="shared" si="61"/>
        <v>4.5176101196071961E-2</v>
      </c>
      <c r="BQ43" s="26">
        <f t="shared" si="69"/>
        <v>0.61441691319279756</v>
      </c>
      <c r="BR43" s="26">
        <f t="shared" si="72"/>
        <v>6.2800156039073074E-2</v>
      </c>
      <c r="BS43" s="26">
        <f t="shared" si="60"/>
        <v>0.51912378010218607</v>
      </c>
      <c r="BT43" s="26">
        <f t="shared" si="62"/>
        <v>1.417221424132864E-2</v>
      </c>
      <c r="BU43" s="26">
        <f t="shared" si="90"/>
        <v>0.24861677872232493</v>
      </c>
      <c r="BV43" s="26">
        <f t="shared" si="91"/>
        <v>5.5456376825430115E-2</v>
      </c>
      <c r="BW43" s="26">
        <f t="shared" si="70"/>
        <v>0.51394127880787843</v>
      </c>
      <c r="BX43" s="26">
        <f t="shared" si="73"/>
        <v>3.5289454785045415E-2</v>
      </c>
      <c r="BY43" s="26">
        <f t="shared" si="57"/>
        <v>0.76771632860002681</v>
      </c>
      <c r="BZ43" s="26">
        <f t="shared" si="58"/>
        <v>7.1862601632031953E-2</v>
      </c>
      <c r="CA43" s="26">
        <v>0.47432400020043713</v>
      </c>
      <c r="CB43" s="26"/>
      <c r="CC43" s="26"/>
      <c r="CD43" s="26">
        <f t="shared" si="74"/>
        <v>0.68035266264330085</v>
      </c>
      <c r="CE43" s="26"/>
      <c r="CF43" s="26"/>
      <c r="CG43" s="26"/>
      <c r="CH43" s="26"/>
      <c r="CI43" s="26"/>
      <c r="CJ43" s="26"/>
      <c r="CK43" s="26"/>
      <c r="CL43" s="26"/>
      <c r="CM43" s="46">
        <f t="shared" si="33"/>
        <v>0.76771632860002681</v>
      </c>
      <c r="CN43">
        <f t="shared" si="34"/>
        <v>975800.5</v>
      </c>
      <c r="CO43">
        <f t="shared" si="81"/>
        <v>927010.47499999998</v>
      </c>
      <c r="CP43">
        <f t="shared" si="35"/>
        <v>878220.45000000007</v>
      </c>
      <c r="CQ43">
        <f t="shared" si="82"/>
        <v>731850.375</v>
      </c>
      <c r="CR43"/>
      <c r="CS43" s="11">
        <v>40888</v>
      </c>
      <c r="CT43" s="26">
        <v>0.61339173804546032</v>
      </c>
      <c r="CU43" s="26">
        <v>0.658787653716151</v>
      </c>
      <c r="CV43" s="26">
        <v>0.61441691319279756</v>
      </c>
      <c r="CW43" s="26">
        <v>0.51912378010218607</v>
      </c>
      <c r="CX43" s="26">
        <v>0.24861677872232493</v>
      </c>
      <c r="CY43" s="26">
        <v>0.51394127880787843</v>
      </c>
      <c r="CZ43" s="26">
        <v>0.76771632860002681</v>
      </c>
      <c r="DA43" s="26">
        <v>0.47432400020043713</v>
      </c>
      <c r="DB43" s="46">
        <f t="shared" si="56"/>
        <v>0.76771632860002681</v>
      </c>
      <c r="DC43" s="46">
        <f t="shared" si="75"/>
        <v>0.68035266264330085</v>
      </c>
      <c r="DD43" s="46">
        <f t="shared" si="76"/>
        <v>0.88620319419799443</v>
      </c>
      <c r="DE43" s="59">
        <f t="shared" si="77"/>
        <v>864757.52000000014</v>
      </c>
      <c r="DF43" s="8">
        <v>41</v>
      </c>
      <c r="DG43">
        <v>0.88385040736702336</v>
      </c>
      <c r="DN43"/>
      <c r="DO43"/>
      <c r="DP43"/>
      <c r="DQ43"/>
      <c r="DR43"/>
      <c r="DS43" s="59"/>
      <c r="DT43" s="59"/>
      <c r="DU43" s="59"/>
      <c r="DV43"/>
      <c r="DW43"/>
      <c r="DX43" s="53">
        <v>40951</v>
      </c>
      <c r="DY43">
        <v>0.93461327775300373</v>
      </c>
      <c r="DZ43">
        <v>0.95526857453609493</v>
      </c>
      <c r="EA43">
        <v>0.99833807205514946</v>
      </c>
      <c r="EB43">
        <v>0.96170202048187448</v>
      </c>
      <c r="EC43">
        <v>0.97681306968097947</v>
      </c>
      <c r="ED43">
        <v>0.98341448051065772</v>
      </c>
      <c r="EE43">
        <v>0.95594799859826185</v>
      </c>
      <c r="EF43">
        <f t="shared" si="42"/>
        <v>0.99833807205514946</v>
      </c>
      <c r="EG43">
        <f t="shared" si="43"/>
        <v>0.99833807205514946</v>
      </c>
      <c r="EH43">
        <f t="shared" si="44"/>
        <v>1268930.6630444084</v>
      </c>
      <c r="EI43">
        <f t="shared" si="45"/>
        <v>0.94842116845239199</v>
      </c>
      <c r="EJ43">
        <f t="shared" si="46"/>
        <v>1205484.1298921879</v>
      </c>
      <c r="EK43">
        <f t="shared" si="47"/>
        <v>0.89850426484963453</v>
      </c>
      <c r="EL43">
        <f t="shared" si="46"/>
        <v>1142037.5967399676</v>
      </c>
      <c r="EM43">
        <f t="shared" si="48"/>
        <v>0.77070747520421889</v>
      </c>
      <c r="EN43">
        <f t="shared" si="46"/>
        <v>979602.37608783378</v>
      </c>
      <c r="EO43"/>
      <c r="EP43"/>
      <c r="EQ43" s="53">
        <v>41040</v>
      </c>
      <c r="ER43">
        <v>0</v>
      </c>
      <c r="ES43"/>
      <c r="ET43"/>
      <c r="EU43"/>
      <c r="EV43"/>
      <c r="EW43">
        <v>0.15161678732446593</v>
      </c>
      <c r="EX43"/>
      <c r="EY43">
        <f t="shared" si="49"/>
        <v>7.5808393662232965E-2</v>
      </c>
      <c r="EZ43"/>
      <c r="FA43"/>
      <c r="FB43"/>
      <c r="FC43"/>
      <c r="FD43"/>
      <c r="FE43" s="20">
        <v>41</v>
      </c>
      <c r="FF43" s="6">
        <f t="shared" si="83"/>
        <v>851476.76999999955</v>
      </c>
      <c r="FG43" s="6">
        <f t="shared" si="84"/>
        <v>953618.6950000003</v>
      </c>
      <c r="FH43" s="6">
        <v>972139.31500000507</v>
      </c>
      <c r="FI43" s="6">
        <f t="shared" si="85"/>
        <v>857779.96499999985</v>
      </c>
      <c r="FJ43" s="6">
        <f t="shared" si="86"/>
        <v>962979.12000000104</v>
      </c>
      <c r="FK43" s="6">
        <f t="shared" si="87"/>
        <v>1181584.3549999967</v>
      </c>
      <c r="FL43" s="6">
        <f t="shared" si="88"/>
        <v>143419.29500000179</v>
      </c>
      <c r="FM43" s="6"/>
      <c r="FN43" s="6"/>
      <c r="FO43" s="6"/>
      <c r="FP43" s="6"/>
      <c r="FQ43" s="18"/>
      <c r="FT43"/>
      <c r="FU43" s="20"/>
      <c r="GG43"/>
      <c r="GH43" s="12"/>
      <c r="GK43"/>
      <c r="GL43" s="22">
        <v>41749</v>
      </c>
      <c r="GM43" s="12">
        <f t="shared" si="89"/>
        <v>437077.45000000298</v>
      </c>
    </row>
    <row r="44" spans="1:195" x14ac:dyDescent="0.25">
      <c r="A44" s="11">
        <v>41255</v>
      </c>
      <c r="B44" s="12">
        <v>585130.91000000015</v>
      </c>
      <c r="F44" s="17">
        <f t="shared" si="23"/>
        <v>12</v>
      </c>
      <c r="G44" s="15">
        <f t="shared" si="24"/>
        <v>2</v>
      </c>
      <c r="H44" s="53">
        <v>40889</v>
      </c>
      <c r="I44" s="16">
        <f>IF(MONTH($H44)&gt;10,VLOOKUP(DATE(I$2,MONTH($H44),DAY($H44)),daily!$A:$B,2,0),VLOOKUP(DATE(J$2,MONTH($H44),DAY($H44)),daily!$A:$B,2,0))</f>
        <v>585130.91000000015</v>
      </c>
      <c r="J44" s="16">
        <f>IF(MONTH($H44)&gt;10,VLOOKUP(DATE(J$2,MONTH($H44),DAY($H44)),daily!$A:$B,2,0),VLOOKUP(DATE(K$2,MONTH($H44),DAY($H44)),daily!$A:$B,2,0))</f>
        <v>724307.91500000004</v>
      </c>
      <c r="K44" s="16">
        <f>IF(MONTH($H44)&gt;10,VLOOKUP(DATE(K$2,MONTH($H44),DAY($H44)),daily!$A:$B,2,0),VLOOKUP(DATE(L$2,MONTH($H44),DAY($H44)),daily!$A:$B,2,0))</f>
        <v>708048.08999999985</v>
      </c>
      <c r="L44" s="16">
        <f>IF(MONTH($H44)&gt;10,VLOOKUP(DATE(L$2,MONTH($H44),DAY($H44)),daily!$A:$B,2,0),VLOOKUP(DATE(M$2,MONTH($H44),DAY($H44)),daily!$A:$B,2,0))</f>
        <v>608758.02499999898</v>
      </c>
      <c r="M44" s="16">
        <f>IF(MONTH($H44)&gt;10,VLOOKUP(DATE(M$2,MONTH($H44),DAY($H44)),daily!$A:$B,2,0),VLOOKUP(DATE(N$2,MONTH($H44),DAY($H44)),daily!$A:$B,2,0))</f>
        <v>303034.10999999987</v>
      </c>
      <c r="N44" s="16">
        <f>IF(MONTH($H44)&gt;10,VLOOKUP(DATE(N$2,MONTH($H44),DAY($H44)),daily!$A:$B,2,0),VLOOKUP(DATE(O$2,MONTH($H44),DAY($H44)),daily!$A:$B,2,0))</f>
        <v>658243.84500000067</v>
      </c>
      <c r="O44" s="16">
        <f>IF(MONTH($H44)&gt;10,VLOOKUP(DATE(O$2,MONTH($H44),DAY($H44)),daily!$A:$B,2,0),VLOOKUP(DATE(P$2,MONTH($H44),DAY($H44)),daily!$A:$B,2,0))</f>
        <v>982925.08500000089</v>
      </c>
      <c r="P44" s="16">
        <f t="shared" si="64"/>
        <v>982925.08500000089</v>
      </c>
      <c r="Q44" s="16">
        <f t="shared" si="65"/>
        <v>982925.08500000089</v>
      </c>
      <c r="R44" s="16">
        <f t="shared" si="66"/>
        <v>933778.83075000078</v>
      </c>
      <c r="S44" s="16">
        <f t="shared" si="67"/>
        <v>884632.57650000078</v>
      </c>
      <c r="T44" s="18">
        <f t="shared" si="68"/>
        <v>734636.34447707457</v>
      </c>
      <c r="U44" s="16">
        <v>572304.9730134483</v>
      </c>
      <c r="V44" s="66">
        <v>886480.03500000015</v>
      </c>
      <c r="W44" s="65">
        <f t="shared" si="71"/>
        <v>0.90187955168526335</v>
      </c>
      <c r="X44" s="64"/>
      <c r="Y44" s="8">
        <v>42</v>
      </c>
      <c r="Z44">
        <v>863074.9299999997</v>
      </c>
      <c r="AM44" s="53">
        <v>40952</v>
      </c>
      <c r="AN44">
        <v>919599.67000000179</v>
      </c>
      <c r="AO44">
        <v>1008230.9199999943</v>
      </c>
      <c r="AP44">
        <v>1048223.4600000083</v>
      </c>
      <c r="AQ44">
        <v>1016097.5549999997</v>
      </c>
      <c r="AR44">
        <v>1103558.0350000039</v>
      </c>
      <c r="AS44">
        <v>1159930.7150000036</v>
      </c>
      <c r="AT44">
        <v>1171173.9950000048</v>
      </c>
      <c r="AU44">
        <f t="shared" si="78"/>
        <v>1171173.9950000048</v>
      </c>
      <c r="AV44">
        <f t="shared" si="52"/>
        <v>1171173.9950000048</v>
      </c>
      <c r="AW44">
        <f t="shared" si="53"/>
        <v>1112615.2952500044</v>
      </c>
      <c r="AX44">
        <f t="shared" si="79"/>
        <v>1054056.5955000042</v>
      </c>
      <c r="AY44">
        <f t="shared" si="80"/>
        <v>946642.90613725153</v>
      </c>
      <c r="BA44" s="53">
        <v>41041</v>
      </c>
      <c r="BB44">
        <v>0</v>
      </c>
      <c r="BG44">
        <v>146468.03999999166</v>
      </c>
      <c r="BI44">
        <f t="shared" si="31"/>
        <v>73234.019999995828</v>
      </c>
      <c r="BL44" s="11">
        <v>40889</v>
      </c>
      <c r="BM44" s="26">
        <f t="shared" si="54"/>
        <v>0.60737792431675797</v>
      </c>
      <c r="BN44" s="26">
        <f t="shared" si="55"/>
        <v>-6.0138137287023552E-3</v>
      </c>
      <c r="BO44" s="26">
        <f t="shared" si="59"/>
        <v>0.69557118914079674</v>
      </c>
      <c r="BP44" s="26">
        <f t="shared" si="61"/>
        <v>3.6783535424645741E-2</v>
      </c>
      <c r="BQ44" s="26">
        <f t="shared" si="69"/>
        <v>0.66133033617859482</v>
      </c>
      <c r="BR44" s="26">
        <f t="shared" si="72"/>
        <v>4.691342298579726E-2</v>
      </c>
      <c r="BS44" s="26">
        <f t="shared" si="60"/>
        <v>0.55755062424239277</v>
      </c>
      <c r="BT44" s="26">
        <f t="shared" si="62"/>
        <v>3.8426844140206695E-2</v>
      </c>
      <c r="BU44" s="26">
        <f t="shared" si="90"/>
        <v>0.27067761148232666</v>
      </c>
      <c r="BV44" s="26">
        <f t="shared" si="91"/>
        <v>2.2060832760001731E-2</v>
      </c>
      <c r="BW44" s="26">
        <f t="shared" si="70"/>
        <v>0.54042012747967094</v>
      </c>
      <c r="BX44" s="26">
        <f t="shared" si="73"/>
        <v>2.647884867179251E-2</v>
      </c>
      <c r="BY44" s="26">
        <f t="shared" si="57"/>
        <v>0.77332163443764368</v>
      </c>
      <c r="BZ44" s="26">
        <f t="shared" si="58"/>
        <v>5.6053058376168696E-3</v>
      </c>
      <c r="CA44" s="26">
        <v>0.5105407155543259</v>
      </c>
      <c r="CB44" s="26"/>
      <c r="CC44" s="26"/>
      <c r="CD44" s="26">
        <f t="shared" si="74"/>
        <v>0.69744296897513713</v>
      </c>
      <c r="CE44" s="26"/>
      <c r="CF44" s="26"/>
      <c r="CG44" s="26"/>
      <c r="CH44" s="26"/>
      <c r="CI44" s="26"/>
      <c r="CJ44" s="26"/>
      <c r="CK44" s="26"/>
      <c r="CL44" s="26"/>
      <c r="CM44" s="46">
        <f t="shared" si="33"/>
        <v>0.77332163443764368</v>
      </c>
      <c r="CN44">
        <f t="shared" si="34"/>
        <v>982925.08500000089</v>
      </c>
      <c r="CO44">
        <f t="shared" si="81"/>
        <v>933778.83075000078</v>
      </c>
      <c r="CP44">
        <f t="shared" si="35"/>
        <v>884632.57650000078</v>
      </c>
      <c r="CQ44">
        <f t="shared" si="82"/>
        <v>737193.81375000067</v>
      </c>
      <c r="CR44"/>
      <c r="CS44" s="11">
        <v>40889</v>
      </c>
      <c r="CT44" s="26">
        <v>0.60737792431675797</v>
      </c>
      <c r="CU44" s="26">
        <v>0.69557118914079674</v>
      </c>
      <c r="CV44" s="26">
        <v>0.66133033617859482</v>
      </c>
      <c r="CW44" s="26">
        <v>0.55755062424239277</v>
      </c>
      <c r="CX44" s="26">
        <v>0.27067761148232666</v>
      </c>
      <c r="CY44" s="26">
        <v>0.54042012747967094</v>
      </c>
      <c r="CZ44" s="26">
        <v>0.77332163443764368</v>
      </c>
      <c r="DA44" s="26">
        <v>0.5105407155543259</v>
      </c>
      <c r="DB44" s="46">
        <f t="shared" si="56"/>
        <v>0.77332163443764368</v>
      </c>
      <c r="DC44" s="46">
        <f t="shared" si="75"/>
        <v>0.69744296897513713</v>
      </c>
      <c r="DD44" s="46">
        <f t="shared" si="76"/>
        <v>0.90187955168526324</v>
      </c>
      <c r="DE44" s="59">
        <f t="shared" si="77"/>
        <v>886480.03500000003</v>
      </c>
      <c r="DF44" s="8">
        <v>42</v>
      </c>
      <c r="DG44">
        <v>0.89588953609241195</v>
      </c>
      <c r="DN44"/>
      <c r="DO44"/>
      <c r="DP44"/>
      <c r="DQ44"/>
      <c r="DR44"/>
      <c r="DS44" s="59"/>
      <c r="DT44" s="59"/>
      <c r="DU44" s="59"/>
      <c r="DV44"/>
      <c r="DW44"/>
      <c r="DX44" s="53">
        <v>40952</v>
      </c>
      <c r="DY44">
        <v>0.9545633792734971</v>
      </c>
      <c r="DZ44">
        <v>0.96822962365793763</v>
      </c>
      <c r="EA44">
        <v>0.97906057933451318</v>
      </c>
      <c r="EB44">
        <v>0.93062563911403029</v>
      </c>
      <c r="EC44">
        <v>0.98572551138197295</v>
      </c>
      <c r="ED44">
        <v>0.95230651927765031</v>
      </c>
      <c r="EE44">
        <v>0.92142748399209651</v>
      </c>
      <c r="EF44">
        <f t="shared" si="42"/>
        <v>0.98572551138197295</v>
      </c>
      <c r="EG44">
        <f t="shared" si="43"/>
        <v>0.98572551138197295</v>
      </c>
      <c r="EH44">
        <f t="shared" si="44"/>
        <v>1252899.5555211268</v>
      </c>
      <c r="EI44">
        <f t="shared" si="45"/>
        <v>0.93643923581287425</v>
      </c>
      <c r="EJ44">
        <f t="shared" si="46"/>
        <v>1190254.5777450704</v>
      </c>
      <c r="EK44">
        <f t="shared" si="47"/>
        <v>0.88715296024377577</v>
      </c>
      <c r="EL44">
        <f t="shared" si="46"/>
        <v>1127609.5999690143</v>
      </c>
      <c r="EM44">
        <f t="shared" si="48"/>
        <v>0.76097069859078847</v>
      </c>
      <c r="EN44">
        <f t="shared" si="46"/>
        <v>967226.51389261428</v>
      </c>
      <c r="EO44"/>
      <c r="EP44"/>
      <c r="EQ44" s="53">
        <v>41041</v>
      </c>
      <c r="ER44">
        <v>0</v>
      </c>
      <c r="ES44"/>
      <c r="ET44"/>
      <c r="EU44"/>
      <c r="EV44"/>
      <c r="EW44">
        <v>0.12025069045422362</v>
      </c>
      <c r="EX44"/>
      <c r="EY44">
        <f t="shared" si="49"/>
        <v>6.0125345227111812E-2</v>
      </c>
      <c r="EZ44"/>
      <c r="FA44"/>
      <c r="FB44"/>
      <c r="FC44"/>
      <c r="FD44"/>
      <c r="FE44" s="20">
        <v>42</v>
      </c>
      <c r="FF44" s="6">
        <f t="shared" si="83"/>
        <v>863074.9299999997</v>
      </c>
      <c r="FG44" s="6">
        <f t="shared" si="84"/>
        <v>1006631.2349999994</v>
      </c>
      <c r="FH44" s="6">
        <v>828962.95499999821</v>
      </c>
      <c r="FI44" s="6">
        <f t="shared" si="85"/>
        <v>1033653.5199999996</v>
      </c>
      <c r="FJ44" s="6">
        <f t="shared" si="86"/>
        <v>1030920.2900000028</v>
      </c>
      <c r="FK44" s="6">
        <f t="shared" si="87"/>
        <v>1104604.9800000004</v>
      </c>
      <c r="FL44" s="6">
        <f t="shared" si="88"/>
        <v>48736.029999997467</v>
      </c>
      <c r="FM44" s="6"/>
      <c r="FN44" s="6"/>
      <c r="FO44" s="6"/>
      <c r="FP44" s="6"/>
      <c r="FQ44" s="18"/>
      <c r="FT44"/>
      <c r="FU44" s="20"/>
      <c r="GG44"/>
      <c r="GH44" s="12"/>
      <c r="GK44"/>
      <c r="GL44" s="22">
        <v>41759</v>
      </c>
      <c r="GM44" s="12">
        <f t="shared" si="89"/>
        <v>583875.78000000119</v>
      </c>
    </row>
    <row r="45" spans="1:195" x14ac:dyDescent="0.25">
      <c r="A45" s="11">
        <v>41256</v>
      </c>
      <c r="B45" s="12">
        <v>600542.0700000003</v>
      </c>
      <c r="F45" s="17">
        <f t="shared" si="23"/>
        <v>12</v>
      </c>
      <c r="G45" s="15">
        <f t="shared" si="24"/>
        <v>2</v>
      </c>
      <c r="H45" s="53">
        <v>40890</v>
      </c>
      <c r="I45" s="16">
        <f>IF(MONTH($H45)&gt;10,VLOOKUP(DATE(I$2,MONTH($H45),DAY($H45)),daily!$A:$B,2,0),VLOOKUP(DATE(J$2,MONTH($H45),DAY($H45)),daily!$A:$B,2,0))</f>
        <v>600542.0700000003</v>
      </c>
      <c r="J45" s="16">
        <f>IF(MONTH($H45)&gt;10,VLOOKUP(DATE(J$2,MONTH($H45),DAY($H45)),daily!$A:$B,2,0),VLOOKUP(DATE(K$2,MONTH($H45),DAY($H45)),daily!$A:$B,2,0))</f>
        <v>756580.03000000026</v>
      </c>
      <c r="K45" s="16">
        <f>IF(MONTH($H45)&gt;10,VLOOKUP(DATE(K$2,MONTH($H45),DAY($H45)),daily!$A:$B,2,0),VLOOKUP(DATE(L$2,MONTH($H45),DAY($H45)),daily!$A:$B,2,0))</f>
        <v>734087.11000000127</v>
      </c>
      <c r="L45" s="16">
        <f>IF(MONTH($H45)&gt;10,VLOOKUP(DATE(L$2,MONTH($H45),DAY($H45)),daily!$A:$B,2,0),VLOOKUP(DATE(M$2,MONTH($H45),DAY($H45)),daily!$A:$B,2,0))</f>
        <v>616717.19000000041</v>
      </c>
      <c r="M45" s="16">
        <f>IF(MONTH($H45)&gt;10,VLOOKUP(DATE(M$2,MONTH($H45),DAY($H45)),daily!$A:$B,2,0),VLOOKUP(DATE(N$2,MONTH($H45),DAY($H45)),daily!$A:$B,2,0))</f>
        <v>350889.85499999998</v>
      </c>
      <c r="N45" s="16">
        <f>IF(MONTH($H45)&gt;10,VLOOKUP(DATE(N$2,MONTH($H45),DAY($H45)),daily!$A:$B,2,0),VLOOKUP(DATE(O$2,MONTH($H45),DAY($H45)),daily!$A:$B,2,0))</f>
        <v>697922.86999999918</v>
      </c>
      <c r="O45" s="16">
        <f>IF(MONTH($H45)&gt;10,VLOOKUP(DATE(O$2,MONTH($H45),DAY($H45)),daily!$A:$B,2,0),VLOOKUP(DATE(P$2,MONTH($H45),DAY($H45)),daily!$A:$B,2,0))</f>
        <v>1015568.3599999994</v>
      </c>
      <c r="P45" s="16">
        <f t="shared" si="64"/>
        <v>1015568.3599999994</v>
      </c>
      <c r="Q45" s="16">
        <f t="shared" si="65"/>
        <v>1015568.3599999994</v>
      </c>
      <c r="R45" s="16">
        <f t="shared" si="66"/>
        <v>964789.94199999934</v>
      </c>
      <c r="S45" s="16">
        <f t="shared" si="67"/>
        <v>914011.52399999951</v>
      </c>
      <c r="T45" s="18">
        <f t="shared" si="68"/>
        <v>759033.86630627757</v>
      </c>
      <c r="U45" s="16">
        <v>593351.93415756698</v>
      </c>
      <c r="V45" s="66">
        <v>940005.01999999955</v>
      </c>
      <c r="W45" s="65">
        <f t="shared" si="71"/>
        <v>0.92559502346055766</v>
      </c>
      <c r="X45" s="64"/>
      <c r="Y45" s="8">
        <v>43</v>
      </c>
      <c r="Z45">
        <v>877936.91000000015</v>
      </c>
      <c r="AM45" s="53">
        <v>40953</v>
      </c>
      <c r="AN45">
        <v>924466</v>
      </c>
      <c r="AO45">
        <v>1001608.6550000012</v>
      </c>
      <c r="AP45">
        <v>1013030.9449999854</v>
      </c>
      <c r="AQ45">
        <v>1041647.0600000098</v>
      </c>
      <c r="AR45">
        <v>1092792.0199999958</v>
      </c>
      <c r="AS45">
        <v>1110206.1650000066</v>
      </c>
      <c r="AT45">
        <v>1149141.424999997</v>
      </c>
      <c r="AU45">
        <f t="shared" si="78"/>
        <v>1149141.424999997</v>
      </c>
      <c r="AV45">
        <f t="shared" si="52"/>
        <v>1149141.424999997</v>
      </c>
      <c r="AW45">
        <f t="shared" si="53"/>
        <v>1091684.3537499972</v>
      </c>
      <c r="AX45">
        <f t="shared" si="79"/>
        <v>1034227.2824999973</v>
      </c>
      <c r="AY45">
        <f t="shared" si="80"/>
        <v>928834.30025672249</v>
      </c>
      <c r="BA45" s="53">
        <v>41042</v>
      </c>
      <c r="BB45">
        <v>0</v>
      </c>
      <c r="BG45">
        <v>123923.05000001192</v>
      </c>
      <c r="BI45">
        <f t="shared" si="31"/>
        <v>61961.52500000596</v>
      </c>
      <c r="BL45" s="11">
        <v>40890</v>
      </c>
      <c r="BM45" s="26">
        <f t="shared" si="54"/>
        <v>0.62337502549897639</v>
      </c>
      <c r="BN45" s="26">
        <f t="shared" si="55"/>
        <v>1.5997101182218421E-2</v>
      </c>
      <c r="BO45" s="26">
        <f t="shared" si="59"/>
        <v>0.72656291647355498</v>
      </c>
      <c r="BP45" s="26">
        <f t="shared" si="61"/>
        <v>3.0991727332758234E-2</v>
      </c>
      <c r="BQ45" s="26">
        <f t="shared" si="69"/>
        <v>0.68565127439391027</v>
      </c>
      <c r="BR45" s="26">
        <f t="shared" si="72"/>
        <v>2.4320938215315446E-2</v>
      </c>
      <c r="BS45" s="26">
        <f t="shared" si="60"/>
        <v>0.56484028159713406</v>
      </c>
      <c r="BT45" s="26">
        <f t="shared" si="62"/>
        <v>7.2896573547412968E-3</v>
      </c>
      <c r="BU45" s="26">
        <f t="shared" si="90"/>
        <v>0.31342355434766067</v>
      </c>
      <c r="BV45" s="26">
        <f t="shared" si="91"/>
        <v>4.2745942865334008E-2</v>
      </c>
      <c r="BW45" s="26">
        <f t="shared" si="70"/>
        <v>0.57299672338960794</v>
      </c>
      <c r="BX45" s="26">
        <f t="shared" si="73"/>
        <v>3.2576595909937001E-2</v>
      </c>
      <c r="BY45" s="26">
        <f t="shared" si="57"/>
        <v>0.79900390784955511</v>
      </c>
      <c r="BZ45" s="26">
        <f t="shared" si="58"/>
        <v>2.5682273411911427E-2</v>
      </c>
      <c r="CA45" s="26">
        <v>0.52931624802293842</v>
      </c>
      <c r="CB45" s="26"/>
      <c r="CC45" s="26"/>
      <c r="CD45" s="26">
        <f t="shared" si="74"/>
        <v>0.73955404083108622</v>
      </c>
      <c r="CE45" s="26"/>
      <c r="CF45" s="26"/>
      <c r="CG45" s="26"/>
      <c r="CH45" s="26"/>
      <c r="CI45" s="26"/>
      <c r="CJ45" s="26"/>
      <c r="CK45" s="26"/>
      <c r="CL45" s="26"/>
      <c r="CM45" s="46">
        <f t="shared" si="33"/>
        <v>0.79900390784955511</v>
      </c>
      <c r="CN45">
        <f t="shared" si="34"/>
        <v>1015568.3599999994</v>
      </c>
      <c r="CO45">
        <f t="shared" si="81"/>
        <v>964789.94199999934</v>
      </c>
      <c r="CP45">
        <f t="shared" si="35"/>
        <v>914011.52399999951</v>
      </c>
      <c r="CQ45">
        <f t="shared" si="82"/>
        <v>761676.26999999955</v>
      </c>
      <c r="CR45"/>
      <c r="CS45" s="11">
        <v>40890</v>
      </c>
      <c r="CT45" s="26">
        <v>0.62337502549897639</v>
      </c>
      <c r="CU45" s="26">
        <v>0.72656291647355498</v>
      </c>
      <c r="CV45" s="26">
        <v>0.68565127439391027</v>
      </c>
      <c r="CW45" s="26">
        <v>0.56484028159713406</v>
      </c>
      <c r="CX45" s="26">
        <v>0.31342355434766067</v>
      </c>
      <c r="CY45" s="26">
        <v>0.57299672338960794</v>
      </c>
      <c r="CZ45" s="26">
        <v>0.79900390784955511</v>
      </c>
      <c r="DA45" s="26">
        <v>0.52931624802293842</v>
      </c>
      <c r="DB45" s="46">
        <f t="shared" si="56"/>
        <v>0.79900390784955511</v>
      </c>
      <c r="DC45" s="46">
        <f t="shared" si="75"/>
        <v>0.73955404083108622</v>
      </c>
      <c r="DD45" s="46">
        <f t="shared" si="76"/>
        <v>0.92559502346055766</v>
      </c>
      <c r="DE45" s="59">
        <f t="shared" si="77"/>
        <v>940005.01999999944</v>
      </c>
      <c r="DF45" s="8">
        <v>43</v>
      </c>
      <c r="DG45">
        <v>0.91131657713462488</v>
      </c>
      <c r="DN45"/>
      <c r="DO45"/>
      <c r="DP45"/>
      <c r="DQ45"/>
      <c r="DR45"/>
      <c r="DS45" s="59"/>
      <c r="DT45" s="59"/>
      <c r="DU45" s="59"/>
      <c r="DV45"/>
      <c r="DW45"/>
      <c r="DX45" s="53">
        <v>40953</v>
      </c>
      <c r="DY45">
        <v>0.95961472994379293</v>
      </c>
      <c r="DZ45">
        <v>0.96187009527855949</v>
      </c>
      <c r="EA45">
        <v>0.94619010329674091</v>
      </c>
      <c r="EB45">
        <v>0.95402597533438616</v>
      </c>
      <c r="EC45">
        <v>0.97610903874994781</v>
      </c>
      <c r="ED45">
        <v>0.91148251787758006</v>
      </c>
      <c r="EE45">
        <v>0.90409324020965431</v>
      </c>
      <c r="EF45">
        <f t="shared" si="42"/>
        <v>0.97610903874994781</v>
      </c>
      <c r="EG45">
        <f t="shared" si="43"/>
        <v>0.97610903874994781</v>
      </c>
      <c r="EH45">
        <f t="shared" si="44"/>
        <v>1240676.6048647584</v>
      </c>
      <c r="EI45">
        <f t="shared" si="45"/>
        <v>0.9273035868124504</v>
      </c>
      <c r="EJ45">
        <f t="shared" si="46"/>
        <v>1178642.7746215204</v>
      </c>
      <c r="EK45">
        <f t="shared" si="47"/>
        <v>0.8784981348749531</v>
      </c>
      <c r="EL45">
        <f t="shared" si="46"/>
        <v>1116608.9443782826</v>
      </c>
      <c r="EM45">
        <f t="shared" si="48"/>
        <v>0.75354687338562376</v>
      </c>
      <c r="EN45">
        <f t="shared" si="46"/>
        <v>957790.512498294</v>
      </c>
      <c r="EO45"/>
      <c r="EP45"/>
      <c r="EQ45" s="53">
        <v>41042</v>
      </c>
      <c r="ER45">
        <v>0</v>
      </c>
      <c r="ES45"/>
      <c r="ET45"/>
      <c r="EU45"/>
      <c r="EV45"/>
      <c r="EW45">
        <v>0.10174118753617212</v>
      </c>
      <c r="EX45"/>
      <c r="EY45">
        <f t="shared" si="49"/>
        <v>5.0870593768086059E-2</v>
      </c>
      <c r="EZ45"/>
      <c r="FA45"/>
      <c r="FB45"/>
      <c r="FC45"/>
      <c r="FD45"/>
      <c r="FE45" s="20">
        <v>43</v>
      </c>
      <c r="FF45" s="6">
        <f t="shared" si="83"/>
        <v>877936.91000000015</v>
      </c>
      <c r="FG45" s="6">
        <f t="shared" si="84"/>
        <v>1008579.5249999985</v>
      </c>
      <c r="FH45" s="6">
        <v>846287.27999999747</v>
      </c>
      <c r="FI45" s="6">
        <f t="shared" si="85"/>
        <v>1072583.5949999988</v>
      </c>
      <c r="FJ45" s="6">
        <f t="shared" si="86"/>
        <v>1078868.7049999982</v>
      </c>
      <c r="FK45" s="6">
        <f t="shared" si="87"/>
        <v>1112220.0149999969</v>
      </c>
      <c r="FL45" s="6">
        <f t="shared" si="88"/>
        <v>32560.330000001937</v>
      </c>
      <c r="FM45" s="6"/>
      <c r="FN45" s="6"/>
      <c r="FO45" s="6"/>
      <c r="FP45" s="6"/>
      <c r="FQ45" s="18"/>
      <c r="FT45"/>
      <c r="FU45" s="20"/>
      <c r="GG45"/>
      <c r="GH45" s="12"/>
      <c r="GK45"/>
      <c r="GL45" s="22">
        <v>41769</v>
      </c>
      <c r="GM45" s="12">
        <f t="shared" si="89"/>
        <v>92246.769999995828</v>
      </c>
    </row>
    <row r="46" spans="1:195" x14ac:dyDescent="0.25">
      <c r="A46" s="11">
        <v>41257</v>
      </c>
      <c r="B46" s="12">
        <v>660577.72999999952</v>
      </c>
      <c r="F46" s="17">
        <f t="shared" si="23"/>
        <v>12</v>
      </c>
      <c r="G46" s="15">
        <f t="shared" si="24"/>
        <v>2</v>
      </c>
      <c r="H46" s="53">
        <v>40891</v>
      </c>
      <c r="I46" s="16">
        <f>IF(MONTH($H46)&gt;10,VLOOKUP(DATE(I$2,MONTH($H46),DAY($H46)),daily!$A:$B,2,0),VLOOKUP(DATE(J$2,MONTH($H46),DAY($H46)),daily!$A:$B,2,0))</f>
        <v>660577.72999999952</v>
      </c>
      <c r="J46" s="16">
        <f>IF(MONTH($H46)&gt;10,VLOOKUP(DATE(J$2,MONTH($H46),DAY($H46)),daily!$A:$B,2,0),VLOOKUP(DATE(K$2,MONTH($H46),DAY($H46)),daily!$A:$B,2,0))</f>
        <v>763995.91500000004</v>
      </c>
      <c r="K46" s="16">
        <f>IF(MONTH($H46)&gt;10,VLOOKUP(DATE(K$2,MONTH($H46),DAY($H46)),daily!$A:$B,2,0),VLOOKUP(DATE(L$2,MONTH($H46),DAY($H46)),daily!$A:$B,2,0))</f>
        <v>754546.27499999944</v>
      </c>
      <c r="L46" s="16">
        <f>IF(MONTH($H46)&gt;10,VLOOKUP(DATE(L$2,MONTH($H46),DAY($H46)),daily!$A:$B,2,0),VLOOKUP(DATE(M$2,MONTH($H46),DAY($H46)),daily!$A:$B,2,0))</f>
        <v>587904.87000000011</v>
      </c>
      <c r="M46" s="16">
        <f>IF(MONTH($H46)&gt;10,VLOOKUP(DATE(M$2,MONTH($H46),DAY($H46)),daily!$A:$B,2,0),VLOOKUP(DATE(N$2,MONTH($H46),DAY($H46)),daily!$A:$B,2,0))</f>
        <v>378969.17500000005</v>
      </c>
      <c r="N46" s="16">
        <f>IF(MONTH($H46)&gt;10,VLOOKUP(DATE(N$2,MONTH($H46),DAY($H46)),daily!$A:$B,2,0),VLOOKUP(DATE(O$2,MONTH($H46),DAY($H46)),daily!$A:$B,2,0))</f>
        <v>765534.76000000071</v>
      </c>
      <c r="O46" s="16">
        <f>IF(MONTH($H46)&gt;10,VLOOKUP(DATE(O$2,MONTH($H46),DAY($H46)),daily!$A:$B,2,0),VLOOKUP(DATE(P$2,MONTH($H46),DAY($H46)),daily!$A:$B,2,0))</f>
        <v>1039221.2050000001</v>
      </c>
      <c r="P46" s="16">
        <f t="shared" si="64"/>
        <v>1039221.2050000001</v>
      </c>
      <c r="Q46" s="16">
        <f t="shared" si="65"/>
        <v>1039221.2050000001</v>
      </c>
      <c r="R46" s="16">
        <f t="shared" si="66"/>
        <v>987260.14474999998</v>
      </c>
      <c r="S46" s="16">
        <f t="shared" si="67"/>
        <v>935299.08450000011</v>
      </c>
      <c r="T46" s="18">
        <f t="shared" si="68"/>
        <v>776711.95780323364</v>
      </c>
      <c r="U46" s="16">
        <v>618770.61226541421</v>
      </c>
      <c r="V46" s="66">
        <v>981063.42500000075</v>
      </c>
      <c r="W46" s="65">
        <f t="shared" si="71"/>
        <v>0.94403715039667679</v>
      </c>
      <c r="X46" s="64"/>
      <c r="Y46" s="8">
        <v>44</v>
      </c>
      <c r="Z46">
        <v>863376.12999999896</v>
      </c>
      <c r="AM46" s="53">
        <v>40954</v>
      </c>
      <c r="AN46">
        <v>891414.71999999881</v>
      </c>
      <c r="AO46">
        <v>989037.78000000119</v>
      </c>
      <c r="AP46">
        <v>1015306.8549999967</v>
      </c>
      <c r="AQ46">
        <v>1043936.9499999881</v>
      </c>
      <c r="AR46">
        <v>1107010.8599999994</v>
      </c>
      <c r="AS46">
        <v>1049398.9849999994</v>
      </c>
      <c r="AT46">
        <v>1182882.275000006</v>
      </c>
      <c r="AU46">
        <f t="shared" si="78"/>
        <v>1182882.275000006</v>
      </c>
      <c r="AV46">
        <f t="shared" si="52"/>
        <v>1182882.275000006</v>
      </c>
      <c r="AW46">
        <f t="shared" si="53"/>
        <v>1123738.1612500057</v>
      </c>
      <c r="AX46">
        <f t="shared" si="79"/>
        <v>1064594.0475000055</v>
      </c>
      <c r="AY46">
        <f t="shared" si="80"/>
        <v>956106.53857136285</v>
      </c>
      <c r="BA46" s="53">
        <v>41043</v>
      </c>
      <c r="BB46">
        <v>4648.1500000059605</v>
      </c>
      <c r="BG46">
        <v>139672.43999998271</v>
      </c>
      <c r="BI46">
        <f t="shared" si="31"/>
        <v>72160.294999994338</v>
      </c>
      <c r="BL46" s="11">
        <v>40891</v>
      </c>
      <c r="BM46" s="26">
        <f t="shared" si="54"/>
        <v>0.6856932758812474</v>
      </c>
      <c r="BN46" s="26">
        <f t="shared" si="55"/>
        <v>6.2318250382271012E-2</v>
      </c>
      <c r="BO46" s="26">
        <f t="shared" si="59"/>
        <v>0.73368457818835386</v>
      </c>
      <c r="BP46" s="26">
        <f t="shared" si="61"/>
        <v>7.1216617147988881E-3</v>
      </c>
      <c r="BQ46" s="26">
        <f t="shared" si="69"/>
        <v>0.70476052228042341</v>
      </c>
      <c r="BR46" s="26">
        <f t="shared" si="72"/>
        <v>1.9109247886513137E-2</v>
      </c>
      <c r="BS46" s="26">
        <f t="shared" si="60"/>
        <v>0.5384515912765887</v>
      </c>
      <c r="BT46" s="26">
        <f t="shared" si="62"/>
        <v>-2.638869032054536E-2</v>
      </c>
      <c r="BU46" s="26">
        <f t="shared" si="90"/>
        <v>0.3385047020430404</v>
      </c>
      <c r="BV46" s="26">
        <f t="shared" si="91"/>
        <v>2.5081147695379724E-2</v>
      </c>
      <c r="BW46" s="26">
        <f t="shared" si="70"/>
        <v>0.62850628339611636</v>
      </c>
      <c r="BX46" s="26">
        <f t="shared" si="73"/>
        <v>5.5509560006508418E-2</v>
      </c>
      <c r="BY46" s="26">
        <f t="shared" si="57"/>
        <v>0.81761291176413198</v>
      </c>
      <c r="BZ46" s="26">
        <f t="shared" si="58"/>
        <v>1.8609003914576872E-2</v>
      </c>
      <c r="CA46" s="26">
        <v>0.54406840523692535</v>
      </c>
      <c r="CB46" s="26"/>
      <c r="CC46" s="26"/>
      <c r="CD46" s="26">
        <f t="shared" si="74"/>
        <v>0.77185696334934062</v>
      </c>
      <c r="CE46" s="26"/>
      <c r="CF46" s="26"/>
      <c r="CG46" s="26"/>
      <c r="CH46" s="26"/>
      <c r="CI46" s="26"/>
      <c r="CJ46" s="26"/>
      <c r="CK46" s="26"/>
      <c r="CL46" s="26"/>
      <c r="CM46" s="46">
        <f t="shared" si="33"/>
        <v>0.81761291176413198</v>
      </c>
      <c r="CN46">
        <f t="shared" si="34"/>
        <v>1039221.2050000001</v>
      </c>
      <c r="CO46">
        <f t="shared" si="81"/>
        <v>987260.14474999998</v>
      </c>
      <c r="CP46">
        <f t="shared" si="35"/>
        <v>935299.08450000011</v>
      </c>
      <c r="CQ46">
        <f t="shared" si="82"/>
        <v>779415.90375000006</v>
      </c>
      <c r="CR46"/>
      <c r="CS46" s="11">
        <v>40891</v>
      </c>
      <c r="CT46" s="26">
        <v>0.6856932758812474</v>
      </c>
      <c r="CU46" s="26">
        <v>0.73368457818835386</v>
      </c>
      <c r="CV46" s="26">
        <v>0.70476052228042341</v>
      </c>
      <c r="CW46" s="26">
        <v>0.5384515912765887</v>
      </c>
      <c r="CX46" s="26">
        <v>0.3385047020430404</v>
      </c>
      <c r="CY46" s="26">
        <v>0.62850628339611636</v>
      </c>
      <c r="CZ46" s="26">
        <v>0.81761291176413198</v>
      </c>
      <c r="DA46" s="26">
        <v>0.54406840523692535</v>
      </c>
      <c r="DB46" s="46">
        <f t="shared" si="56"/>
        <v>0.81761291176413198</v>
      </c>
      <c r="DC46" s="46">
        <f t="shared" si="75"/>
        <v>0.77185696334934062</v>
      </c>
      <c r="DD46" s="46">
        <f t="shared" si="76"/>
        <v>0.94403715039667668</v>
      </c>
      <c r="DE46" s="59">
        <f t="shared" si="77"/>
        <v>981063.42500000063</v>
      </c>
      <c r="DF46" s="8">
        <v>44</v>
      </c>
      <c r="DG46">
        <v>0.8962021878899451</v>
      </c>
      <c r="DN46"/>
      <c r="DO46"/>
      <c r="DP46"/>
      <c r="DQ46"/>
      <c r="DR46"/>
      <c r="DS46" s="59"/>
      <c r="DT46" s="59"/>
      <c r="DU46" s="59"/>
      <c r="DV46"/>
      <c r="DW46"/>
      <c r="DX46" s="53">
        <v>40954</v>
      </c>
      <c r="DY46">
        <v>0.92530682123595742</v>
      </c>
      <c r="DZ46">
        <v>0.94979796643499947</v>
      </c>
      <c r="EA46">
        <v>0.94831584637362676</v>
      </c>
      <c r="EB46">
        <v>0.95612324476904254</v>
      </c>
      <c r="EC46">
        <v>0.98880966063456122</v>
      </c>
      <c r="ED46">
        <v>0.86155964474037183</v>
      </c>
      <c r="EE46">
        <v>0.93063903669761572</v>
      </c>
      <c r="EF46">
        <f t="shared" si="42"/>
        <v>0.98880966063456122</v>
      </c>
      <c r="EG46">
        <f t="shared" si="43"/>
        <v>0.98880966063456133</v>
      </c>
      <c r="EH46">
        <f t="shared" si="44"/>
        <v>1256819.6419783712</v>
      </c>
      <c r="EI46">
        <f t="shared" si="45"/>
        <v>0.93936917760283312</v>
      </c>
      <c r="EJ46">
        <f t="shared" si="46"/>
        <v>1193978.6598794525</v>
      </c>
      <c r="EK46">
        <f t="shared" si="47"/>
        <v>0.88992869457110524</v>
      </c>
      <c r="EL46">
        <f t="shared" si="46"/>
        <v>1131137.6777805341</v>
      </c>
      <c r="EM46">
        <f t="shared" si="48"/>
        <v>0.76335163241486081</v>
      </c>
      <c r="EN46">
        <f t="shared" si="46"/>
        <v>970252.78327030677</v>
      </c>
      <c r="EO46"/>
      <c r="EP46"/>
      <c r="EQ46" s="53">
        <v>41043</v>
      </c>
      <c r="ER46">
        <v>4.8248753410011407E-3</v>
      </c>
      <c r="ES46"/>
      <c r="ET46"/>
      <c r="EU46"/>
      <c r="EV46"/>
      <c r="EW46">
        <v>0.11467148292163259</v>
      </c>
      <c r="EX46"/>
      <c r="EY46">
        <f t="shared" si="49"/>
        <v>5.9748179131316866E-2</v>
      </c>
      <c r="EZ46"/>
      <c r="FA46"/>
      <c r="FB46"/>
      <c r="FC46"/>
      <c r="FD46"/>
      <c r="FE46" s="20">
        <v>44</v>
      </c>
      <c r="FF46" s="6">
        <f t="shared" si="83"/>
        <v>863376.12999999896</v>
      </c>
      <c r="FG46" s="6">
        <f t="shared" si="84"/>
        <v>1026662.3000000007</v>
      </c>
      <c r="FH46" s="6">
        <v>926326.6099999994</v>
      </c>
      <c r="FI46" s="6">
        <f t="shared" si="85"/>
        <v>1091843.5</v>
      </c>
      <c r="FJ46" s="6">
        <f t="shared" si="86"/>
        <v>1095133.2550000027</v>
      </c>
      <c r="FK46" s="6">
        <f t="shared" si="87"/>
        <v>1167019.5500000007</v>
      </c>
      <c r="FL46" s="6">
        <f t="shared" si="88"/>
        <v>248271.73000000045</v>
      </c>
      <c r="FM46" s="6"/>
      <c r="FN46" s="6"/>
      <c r="FO46" s="6"/>
      <c r="FP46" s="6"/>
      <c r="FQ46" s="18"/>
      <c r="FT46"/>
      <c r="FU46" s="20"/>
      <c r="GG46"/>
      <c r="GH46" s="12"/>
      <c r="GK46"/>
      <c r="GL46" s="22">
        <v>41779</v>
      </c>
      <c r="GM46" s="12">
        <f t="shared" si="89"/>
        <v>0</v>
      </c>
    </row>
    <row r="47" spans="1:195" x14ac:dyDescent="0.25">
      <c r="A47" s="11">
        <v>41258</v>
      </c>
      <c r="B47" s="12">
        <v>668554.08999999985</v>
      </c>
      <c r="F47" s="17">
        <f t="shared" si="23"/>
        <v>12</v>
      </c>
      <c r="G47" s="15">
        <f t="shared" si="24"/>
        <v>2</v>
      </c>
      <c r="H47" s="53">
        <v>40892</v>
      </c>
      <c r="I47" s="16">
        <f>IF(MONTH($H47)&gt;10,VLOOKUP(DATE(I$2,MONTH($H47),DAY($H47)),daily!$A:$B,2,0),VLOOKUP(DATE(J$2,MONTH($H47),DAY($H47)),daily!$A:$B,2,0))</f>
        <v>668554.08999999985</v>
      </c>
      <c r="J47" s="16">
        <f>IF(MONTH($H47)&gt;10,VLOOKUP(DATE(J$2,MONTH($H47),DAY($H47)),daily!$A:$B,2,0),VLOOKUP(DATE(K$2,MONTH($H47),DAY($H47)),daily!$A:$B,2,0))</f>
        <v>765099.16999999993</v>
      </c>
      <c r="K47" s="16">
        <f>IF(MONTH($H47)&gt;10,VLOOKUP(DATE(K$2,MONTH($H47),DAY($H47)),daily!$A:$B,2,0),VLOOKUP(DATE(L$2,MONTH($H47),DAY($H47)),daily!$A:$B,2,0))</f>
        <v>788126.29499999993</v>
      </c>
      <c r="L47" s="16">
        <f>IF(MONTH($H47)&gt;10,VLOOKUP(DATE(L$2,MONTH($H47),DAY($H47)),daily!$A:$B,2,0),VLOOKUP(DATE(M$2,MONTH($H47),DAY($H47)),daily!$A:$B,2,0))</f>
        <v>614963.92500000075</v>
      </c>
      <c r="M47" s="16">
        <f>IF(MONTH($H47)&gt;10,VLOOKUP(DATE(M$2,MONTH($H47),DAY($H47)),daily!$A:$B,2,0),VLOOKUP(DATE(N$2,MONTH($H47),DAY($H47)),daily!$A:$B,2,0))</f>
        <v>398508.59499999951</v>
      </c>
      <c r="N47" s="16">
        <f>IF(MONTH($H47)&gt;10,VLOOKUP(DATE(N$2,MONTH($H47),DAY($H47)),daily!$A:$B,2,0),VLOOKUP(DATE(O$2,MONTH($H47),DAY($H47)),daily!$A:$B,2,0))</f>
        <v>801300.21499999892</v>
      </c>
      <c r="O47" s="16">
        <f>IF(MONTH($H47)&gt;10,VLOOKUP(DATE(O$2,MONTH($H47),DAY($H47)),daily!$A:$B,2,0),VLOOKUP(DATE(P$2,MONTH($H47),DAY($H47)),daily!$A:$B,2,0))</f>
        <v>1062258.2999999989</v>
      </c>
      <c r="P47" s="16">
        <f t="shared" si="64"/>
        <v>1062258.2999999989</v>
      </c>
      <c r="Q47" s="16">
        <f t="shared" si="65"/>
        <v>1062258.2999999989</v>
      </c>
      <c r="R47" s="16">
        <f t="shared" si="66"/>
        <v>1009145.3849999988</v>
      </c>
      <c r="S47" s="16">
        <f t="shared" si="67"/>
        <v>956032.46999999904</v>
      </c>
      <c r="T47" s="18">
        <f t="shared" si="68"/>
        <v>793929.83891791722</v>
      </c>
      <c r="U47" s="16">
        <v>647679.30935488397</v>
      </c>
      <c r="V47" s="66">
        <v>1025803.4349999996</v>
      </c>
      <c r="W47" s="65">
        <f t="shared" si="71"/>
        <v>0.96568173202318186</v>
      </c>
      <c r="X47" s="64"/>
      <c r="Y47" s="8">
        <v>45</v>
      </c>
      <c r="Z47">
        <v>890120.96000000089</v>
      </c>
      <c r="AM47" s="53">
        <v>40955</v>
      </c>
      <c r="AN47">
        <v>871935.50999999791</v>
      </c>
      <c r="AO47">
        <v>969410.1400000006</v>
      </c>
      <c r="AP47">
        <v>1004002.5549999997</v>
      </c>
      <c r="AQ47">
        <v>1022057.9799999893</v>
      </c>
      <c r="AR47">
        <v>1078082.6550000012</v>
      </c>
      <c r="AS47">
        <v>979531.5</v>
      </c>
      <c r="AT47">
        <v>1252125.299999997</v>
      </c>
      <c r="AU47">
        <f t="shared" si="78"/>
        <v>1252125.299999997</v>
      </c>
      <c r="AV47">
        <f t="shared" si="52"/>
        <v>1252125.299999997</v>
      </c>
      <c r="AW47">
        <f t="shared" si="53"/>
        <v>1189519.0349999971</v>
      </c>
      <c r="AX47">
        <f t="shared" si="79"/>
        <v>1126912.7699999975</v>
      </c>
      <c r="AY47">
        <f t="shared" si="80"/>
        <v>1012074.6685807093</v>
      </c>
      <c r="BA47" s="53">
        <v>41044</v>
      </c>
      <c r="BG47">
        <v>136708.87999999523</v>
      </c>
      <c r="BI47">
        <f t="shared" si="31"/>
        <v>136708.87999999523</v>
      </c>
      <c r="BL47" s="11">
        <v>40892</v>
      </c>
      <c r="BM47" s="26">
        <f t="shared" si="54"/>
        <v>0.69397290168396464</v>
      </c>
      <c r="BN47" s="26">
        <f t="shared" si="55"/>
        <v>8.2796258027172387E-3</v>
      </c>
      <c r="BO47" s="26">
        <f t="shared" si="59"/>
        <v>0.73474406183665197</v>
      </c>
      <c r="BP47" s="26">
        <f t="shared" si="61"/>
        <v>1.0594836482981096E-3</v>
      </c>
      <c r="BQ47" s="26">
        <f t="shared" si="69"/>
        <v>0.73612489742545661</v>
      </c>
      <c r="BR47" s="26">
        <f t="shared" si="72"/>
        <v>3.1364375145033208E-2</v>
      </c>
      <c r="BS47" s="26">
        <f t="shared" si="60"/>
        <v>0.56323449743484366</v>
      </c>
      <c r="BT47" s="26">
        <f t="shared" si="62"/>
        <v>2.4782906158254958E-2</v>
      </c>
      <c r="BU47" s="26">
        <f t="shared" si="90"/>
        <v>0.35595779844644482</v>
      </c>
      <c r="BV47" s="26">
        <f t="shared" si="91"/>
        <v>1.7453096403404422E-2</v>
      </c>
      <c r="BW47" s="26">
        <f t="shared" si="70"/>
        <v>0.65786982685692519</v>
      </c>
      <c r="BX47" s="26">
        <f t="shared" si="73"/>
        <v>2.9363543460808827E-2</v>
      </c>
      <c r="BY47" s="26">
        <f t="shared" si="57"/>
        <v>0.83573747103112261</v>
      </c>
      <c r="BZ47" s="26">
        <f t="shared" si="58"/>
        <v>1.8124559266990636E-2</v>
      </c>
      <c r="CA47" s="26">
        <v>0.56828140387537773</v>
      </c>
      <c r="CB47" s="26"/>
      <c r="CC47" s="26"/>
      <c r="CD47" s="26">
        <f t="shared" si="74"/>
        <v>0.80705640854200822</v>
      </c>
      <c r="CE47" s="26"/>
      <c r="CF47" s="26"/>
      <c r="CG47" s="26"/>
      <c r="CH47" s="26"/>
      <c r="CI47" s="26"/>
      <c r="CJ47" s="26"/>
      <c r="CK47" s="26"/>
      <c r="CL47" s="26"/>
      <c r="CM47" s="46">
        <f t="shared" si="33"/>
        <v>0.83573747103112261</v>
      </c>
      <c r="CN47">
        <f t="shared" si="34"/>
        <v>1062258.2999999989</v>
      </c>
      <c r="CO47">
        <f t="shared" si="81"/>
        <v>1009145.3849999988</v>
      </c>
      <c r="CP47">
        <f t="shared" si="35"/>
        <v>956032.46999999904</v>
      </c>
      <c r="CQ47">
        <f t="shared" si="82"/>
        <v>796693.72499999916</v>
      </c>
      <c r="CR47"/>
      <c r="CS47" s="11">
        <v>40892</v>
      </c>
      <c r="CT47" s="26">
        <v>0.69397290168396464</v>
      </c>
      <c r="CU47" s="26">
        <v>0.73474406183665197</v>
      </c>
      <c r="CV47" s="26">
        <v>0.73612489742545661</v>
      </c>
      <c r="CW47" s="26">
        <v>0.56323449743484366</v>
      </c>
      <c r="CX47" s="26">
        <v>0.35595779844644482</v>
      </c>
      <c r="CY47" s="26">
        <v>0.65786982685692519</v>
      </c>
      <c r="CZ47" s="26">
        <v>0.83573747103112261</v>
      </c>
      <c r="DA47" s="26">
        <v>0.56828140387537773</v>
      </c>
      <c r="DB47" s="46">
        <f t="shared" si="56"/>
        <v>0.83573747103112261</v>
      </c>
      <c r="DC47" s="46">
        <f t="shared" si="75"/>
        <v>0.80705640854200822</v>
      </c>
      <c r="DD47" s="46">
        <f t="shared" si="76"/>
        <v>0.96568173202318186</v>
      </c>
      <c r="DE47" s="59">
        <f t="shared" si="77"/>
        <v>1025803.4349999996</v>
      </c>
      <c r="DF47" s="8">
        <v>45</v>
      </c>
      <c r="DG47">
        <v>0.92396387173536998</v>
      </c>
      <c r="DN47"/>
      <c r="DO47"/>
      <c r="DP47"/>
      <c r="DQ47"/>
      <c r="DR47"/>
      <c r="DS47" s="59"/>
      <c r="DT47" s="59"/>
      <c r="DU47" s="59"/>
      <c r="DV47"/>
      <c r="DW47"/>
      <c r="DX47" s="53">
        <v>40955</v>
      </c>
      <c r="DY47">
        <v>0.90508700044896329</v>
      </c>
      <c r="DZ47">
        <v>0.93094904788517541</v>
      </c>
      <c r="EA47">
        <v>0.93775741591551798</v>
      </c>
      <c r="EB47">
        <v>0.93608468612945839</v>
      </c>
      <c r="EC47">
        <v>0.96297026772308136</v>
      </c>
      <c r="ED47">
        <v>0.80419823462284368</v>
      </c>
      <c r="EE47">
        <v>0.98511636165712646</v>
      </c>
      <c r="EF47">
        <f t="shared" si="42"/>
        <v>0.98511636165712646</v>
      </c>
      <c r="EG47">
        <f t="shared" si="43"/>
        <v>0.98511636165712646</v>
      </c>
      <c r="EH47">
        <f t="shared" si="44"/>
        <v>1252125.299999997</v>
      </c>
      <c r="EI47">
        <f t="shared" si="45"/>
        <v>0.93586054357427007</v>
      </c>
      <c r="EJ47">
        <f t="shared" si="46"/>
        <v>1189519.0349999971</v>
      </c>
      <c r="EK47">
        <f t="shared" si="47"/>
        <v>0.88660472549141389</v>
      </c>
      <c r="EL47">
        <f t="shared" si="46"/>
        <v>1126912.7699999975</v>
      </c>
      <c r="EM47">
        <f t="shared" si="48"/>
        <v>0.76050044080978307</v>
      </c>
      <c r="EN47">
        <f t="shared" si="46"/>
        <v>966628.7960107103</v>
      </c>
      <c r="EO47"/>
      <c r="EP47"/>
      <c r="EQ47" s="53">
        <v>41044</v>
      </c>
      <c r="ER47"/>
      <c r="ES47"/>
      <c r="ET47"/>
      <c r="EU47"/>
      <c r="EV47"/>
      <c r="EW47">
        <v>0.11223839146904653</v>
      </c>
      <c r="EX47"/>
      <c r="EY47">
        <f t="shared" si="49"/>
        <v>0.11223839146904653</v>
      </c>
      <c r="EZ47"/>
      <c r="FA47"/>
      <c r="FB47"/>
      <c r="FC47"/>
      <c r="FD47"/>
      <c r="FE47" s="20">
        <v>45</v>
      </c>
      <c r="FF47" s="6">
        <f t="shared" si="83"/>
        <v>890120.96000000089</v>
      </c>
      <c r="FG47" s="6">
        <f t="shared" si="84"/>
        <v>1020933.4350000024</v>
      </c>
      <c r="FH47" s="6">
        <v>1011915.9499999993</v>
      </c>
      <c r="FI47" s="6">
        <f t="shared" si="85"/>
        <v>1090940.2049999982</v>
      </c>
      <c r="FJ47" s="6">
        <f t="shared" si="86"/>
        <v>1077000.1949999966</v>
      </c>
      <c r="FK47" s="6">
        <f t="shared" si="87"/>
        <v>1179826.8850000016</v>
      </c>
      <c r="FL47" s="6">
        <f t="shared" si="88"/>
        <v>845210.84499999881</v>
      </c>
      <c r="FM47" s="6"/>
      <c r="FN47" s="6"/>
      <c r="FO47" s="6"/>
      <c r="FP47" s="6"/>
      <c r="FQ47" s="18"/>
      <c r="FT47"/>
      <c r="FU47" s="20"/>
      <c r="GG47"/>
      <c r="GH47" s="12"/>
      <c r="GK47"/>
      <c r="GL47" s="22">
        <v>41789</v>
      </c>
      <c r="GM47" s="12">
        <f t="shared" si="89"/>
        <v>0</v>
      </c>
    </row>
    <row r="48" spans="1:195" x14ac:dyDescent="0.25">
      <c r="A48" s="11">
        <v>41259</v>
      </c>
      <c r="B48" s="12">
        <v>674740.66000000015</v>
      </c>
      <c r="F48" s="17">
        <f t="shared" si="23"/>
        <v>12</v>
      </c>
      <c r="G48" s="15">
        <f t="shared" si="24"/>
        <v>2</v>
      </c>
      <c r="H48" s="53">
        <v>40893</v>
      </c>
      <c r="I48" s="16">
        <f>IF(MONTH($H48)&gt;10,VLOOKUP(DATE(I$2,MONTH($H48),DAY($H48)),daily!$A:$B,2,0),VLOOKUP(DATE(J$2,MONTH($H48),DAY($H48)),daily!$A:$B,2,0))</f>
        <v>674740.66000000015</v>
      </c>
      <c r="J48" s="16">
        <f>IF(MONTH($H48)&gt;10,VLOOKUP(DATE(J$2,MONTH($H48),DAY($H48)),daily!$A:$B,2,0),VLOOKUP(DATE(K$2,MONTH($H48),DAY($H48)),daily!$A:$B,2,0))</f>
        <v>753129.43000000063</v>
      </c>
      <c r="K48" s="16">
        <f>IF(MONTH($H48)&gt;10,VLOOKUP(DATE(K$2,MONTH($H48),DAY($H48)),daily!$A:$B,2,0),VLOOKUP(DATE(L$2,MONTH($H48),DAY($H48)),daily!$A:$B,2,0))</f>
        <v>799046.20500000101</v>
      </c>
      <c r="L48" s="16">
        <f>IF(MONTH($H48)&gt;10,VLOOKUP(DATE(L$2,MONTH($H48),DAY($H48)),daily!$A:$B,2,0),VLOOKUP(DATE(M$2,MONTH($H48),DAY($H48)),daily!$A:$B,2,0))</f>
        <v>702609.89999999851</v>
      </c>
      <c r="M48" s="16">
        <f>IF(MONTH($H48)&gt;10,VLOOKUP(DATE(M$2,MONTH($H48),DAY($H48)),daily!$A:$B,2,0),VLOOKUP(DATE(N$2,MONTH($H48),DAY($H48)),daily!$A:$B,2,0))</f>
        <v>478934.80000000028</v>
      </c>
      <c r="N48" s="16">
        <f>IF(MONTH($H48)&gt;10,VLOOKUP(DATE(N$2,MONTH($H48),DAY($H48)),daily!$A:$B,2,0),VLOOKUP(DATE(O$2,MONTH($H48),DAY($H48)),daily!$A:$B,2,0))</f>
        <v>868715.5549999997</v>
      </c>
      <c r="O48" s="16">
        <f>IF(MONTH($H48)&gt;10,VLOOKUP(DATE(O$2,MONTH($H48),DAY($H48)),daily!$A:$B,2,0),VLOOKUP(DATE(P$2,MONTH($H48),DAY($H48)),daily!$A:$B,2,0))</f>
        <v>1070794.5550000016</v>
      </c>
      <c r="P48" s="16">
        <f t="shared" si="64"/>
        <v>1070794.5550000016</v>
      </c>
      <c r="Q48" s="16">
        <f t="shared" si="65"/>
        <v>1070794.5550000016</v>
      </c>
      <c r="R48" s="16">
        <f t="shared" si="66"/>
        <v>1017254.8272500015</v>
      </c>
      <c r="S48" s="16">
        <f t="shared" si="67"/>
        <v>963715.09950000141</v>
      </c>
      <c r="T48" s="18">
        <f t="shared" si="68"/>
        <v>800309.81971648044</v>
      </c>
      <c r="U48" s="16">
        <v>702170.14816131722</v>
      </c>
      <c r="V48" s="66">
        <v>1034779.1199999992</v>
      </c>
      <c r="W48" s="65">
        <f t="shared" si="71"/>
        <v>0.96636569094245872</v>
      </c>
      <c r="X48" s="64"/>
      <c r="AM48" s="53">
        <v>40956</v>
      </c>
      <c r="AN48">
        <v>896984.96000000089</v>
      </c>
      <c r="AO48">
        <v>997856.34000000358</v>
      </c>
      <c r="AP48">
        <v>1007675.8600000143</v>
      </c>
      <c r="AQ48">
        <v>995633.0000000149</v>
      </c>
      <c r="AR48">
        <v>1047387.6449999958</v>
      </c>
      <c r="AS48">
        <v>1077691.4450000077</v>
      </c>
      <c r="AT48">
        <v>1203644.3850000054</v>
      </c>
      <c r="AU48">
        <f t="shared" si="78"/>
        <v>1203644.3850000054</v>
      </c>
      <c r="AV48">
        <f t="shared" si="52"/>
        <v>1203644.3850000054</v>
      </c>
      <c r="AW48">
        <f t="shared" si="53"/>
        <v>1143462.165750005</v>
      </c>
      <c r="AX48">
        <f t="shared" si="79"/>
        <v>1083279.946500005</v>
      </c>
      <c r="AY48">
        <f t="shared" si="80"/>
        <v>972888.25011196162</v>
      </c>
      <c r="BA48" s="53">
        <v>41045</v>
      </c>
      <c r="BG48">
        <v>136452.8900000304</v>
      </c>
      <c r="BI48">
        <f t="shared" si="31"/>
        <v>136452.8900000304</v>
      </c>
      <c r="BL48" s="11">
        <v>40893</v>
      </c>
      <c r="BM48" s="26">
        <f t="shared" si="54"/>
        <v>0.70039468863970844</v>
      </c>
      <c r="BN48" s="26">
        <f t="shared" si="55"/>
        <v>6.4217869557438023E-3</v>
      </c>
      <c r="BO48" s="26">
        <f t="shared" si="59"/>
        <v>0.72324921812021181</v>
      </c>
      <c r="BP48" s="26">
        <f t="shared" si="61"/>
        <v>-1.1494843716440162E-2</v>
      </c>
      <c r="BQ48" s="26">
        <f t="shared" si="69"/>
        <v>0.74632430033796315</v>
      </c>
      <c r="BR48" s="26">
        <f t="shared" si="72"/>
        <v>1.0199402912506539E-2</v>
      </c>
      <c r="BS48" s="26">
        <f t="shared" si="60"/>
        <v>0.64350788368479417</v>
      </c>
      <c r="BT48" s="26">
        <f t="shared" si="62"/>
        <v>8.0273386249950507E-2</v>
      </c>
      <c r="BU48" s="26">
        <f t="shared" si="90"/>
        <v>0.42779648706796064</v>
      </c>
      <c r="BV48" s="26">
        <f t="shared" si="91"/>
        <v>7.1838688621515823E-2</v>
      </c>
      <c r="BW48" s="26">
        <f t="shared" si="70"/>
        <v>0.71321801873692026</v>
      </c>
      <c r="BX48" s="26">
        <f t="shared" si="73"/>
        <v>5.5348191879995068E-2</v>
      </c>
      <c r="BY48" s="26">
        <f t="shared" si="57"/>
        <v>0.84245341588726452</v>
      </c>
      <c r="BZ48" s="26">
        <f t="shared" si="58"/>
        <v>6.7159448561419088E-3</v>
      </c>
      <c r="CA48" s="26">
        <v>0.57615524570042853</v>
      </c>
      <c r="CB48" s="26"/>
      <c r="CC48" s="26"/>
      <c r="CD48" s="26">
        <f t="shared" si="74"/>
        <v>0.81411807733073094</v>
      </c>
      <c r="CE48" s="26"/>
      <c r="CF48" s="26"/>
      <c r="CG48" s="26"/>
      <c r="CH48" s="26"/>
      <c r="CI48" s="26"/>
      <c r="CJ48" s="26"/>
      <c r="CK48" s="26"/>
      <c r="CL48" s="26"/>
      <c r="CM48" s="46">
        <f t="shared" si="33"/>
        <v>0.84245341588726452</v>
      </c>
      <c r="CN48">
        <f t="shared" si="34"/>
        <v>1070794.5550000016</v>
      </c>
      <c r="CO48">
        <f t="shared" si="81"/>
        <v>1017254.8272500015</v>
      </c>
      <c r="CP48">
        <f t="shared" si="35"/>
        <v>963715.09950000141</v>
      </c>
      <c r="CQ48">
        <f t="shared" si="82"/>
        <v>803095.91625000117</v>
      </c>
      <c r="CR48"/>
      <c r="CS48" s="11">
        <v>40893</v>
      </c>
      <c r="CT48" s="26">
        <v>0.70039468863970844</v>
      </c>
      <c r="CU48" s="26">
        <v>0.72324921812021181</v>
      </c>
      <c r="CV48" s="26">
        <v>0.74632430033796315</v>
      </c>
      <c r="CW48" s="26">
        <v>0.64350788368479417</v>
      </c>
      <c r="CX48" s="26">
        <v>0.42779648706796064</v>
      </c>
      <c r="CY48" s="26">
        <v>0.71321801873692026</v>
      </c>
      <c r="CZ48" s="26">
        <v>0.84245341588726452</v>
      </c>
      <c r="DA48" s="26">
        <v>0.57615524570042853</v>
      </c>
      <c r="DB48" s="46">
        <f t="shared" si="56"/>
        <v>0.84245341588726452</v>
      </c>
      <c r="DC48" s="46">
        <f t="shared" si="75"/>
        <v>0.81411807733073094</v>
      </c>
      <c r="DD48" s="46">
        <f t="shared" si="76"/>
        <v>0.96636569094245872</v>
      </c>
      <c r="DE48" s="59">
        <f t="shared" si="77"/>
        <v>1034779.1199999992</v>
      </c>
      <c r="DF48" s="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 s="53">
        <v>40956</v>
      </c>
      <c r="DY48">
        <v>0.93108884497000943</v>
      </c>
      <c r="DZ48">
        <v>0.95826665238841913</v>
      </c>
      <c r="EA48">
        <v>0.94118835240818777</v>
      </c>
      <c r="EB48">
        <v>0.91188251796160791</v>
      </c>
      <c r="EC48">
        <v>0.93555272059867478</v>
      </c>
      <c r="ED48">
        <v>0.88478783738669731</v>
      </c>
      <c r="EE48">
        <v>0.94697373919386318</v>
      </c>
      <c r="EF48">
        <f t="shared" si="42"/>
        <v>0.95826665238841913</v>
      </c>
      <c r="EG48">
        <f t="shared" si="43"/>
        <v>0.95826665238841924</v>
      </c>
      <c r="EH48">
        <f t="shared" si="44"/>
        <v>1217998.1637737346</v>
      </c>
      <c r="EI48">
        <f t="shared" si="45"/>
        <v>0.91035331976899825</v>
      </c>
      <c r="EJ48">
        <f t="shared" si="46"/>
        <v>1157098.2555850479</v>
      </c>
      <c r="EK48">
        <f t="shared" si="47"/>
        <v>0.86243998714957737</v>
      </c>
      <c r="EL48">
        <f t="shared" si="46"/>
        <v>1096198.3473963612</v>
      </c>
      <c r="EM48">
        <f t="shared" si="48"/>
        <v>0.73977272119286597</v>
      </c>
      <c r="EN48">
        <f t="shared" si="46"/>
        <v>940282.97215291776</v>
      </c>
      <c r="EO48"/>
      <c r="EP48"/>
      <c r="EQ48" s="53">
        <v>41045</v>
      </c>
      <c r="ER48"/>
      <c r="ES48"/>
      <c r="ET48"/>
      <c r="EU48"/>
      <c r="EV48"/>
      <c r="EW48">
        <v>0.11202822292821571</v>
      </c>
      <c r="EX48"/>
      <c r="EY48">
        <f t="shared" si="49"/>
        <v>0.11202822292821571</v>
      </c>
      <c r="EZ48"/>
      <c r="FA48"/>
      <c r="FB48"/>
      <c r="FC48"/>
      <c r="FD48"/>
      <c r="FE48" s="20">
        <v>46</v>
      </c>
      <c r="FF48" s="6">
        <f t="shared" si="83"/>
        <v>818705.76000000164</v>
      </c>
      <c r="FG48" s="6">
        <f t="shared" si="84"/>
        <v>998718.63499999791</v>
      </c>
      <c r="FH48" s="6">
        <v>1034864.7600000054</v>
      </c>
      <c r="FI48" s="6">
        <f t="shared" si="85"/>
        <v>1078353.9750000052</v>
      </c>
      <c r="FJ48" s="6">
        <f t="shared" si="86"/>
        <v>1064360.1900000051</v>
      </c>
      <c r="FK48" s="6">
        <f t="shared" si="87"/>
        <v>1184068.474999994</v>
      </c>
      <c r="FL48" s="6">
        <f t="shared" si="88"/>
        <v>1182288.5949999988</v>
      </c>
      <c r="FM48" s="6"/>
      <c r="FN48" s="6"/>
      <c r="FO48" s="6"/>
      <c r="FP48" s="6"/>
      <c r="FQ48" s="18"/>
      <c r="FT48"/>
      <c r="FU48" s="20"/>
      <c r="GG48"/>
      <c r="GH48" s="12"/>
      <c r="GK48"/>
      <c r="GL48" s="22">
        <v>41800</v>
      </c>
      <c r="GM48" s="12">
        <f t="shared" si="89"/>
        <v>0</v>
      </c>
    </row>
    <row r="49" spans="1:195" x14ac:dyDescent="0.25">
      <c r="A49" s="11">
        <v>41260</v>
      </c>
      <c r="B49" s="12">
        <v>696019.77999999933</v>
      </c>
      <c r="F49" s="17">
        <f t="shared" si="23"/>
        <v>12</v>
      </c>
      <c r="G49" s="15">
        <f t="shared" si="24"/>
        <v>2</v>
      </c>
      <c r="H49" s="53">
        <v>40894</v>
      </c>
      <c r="I49" s="16">
        <f>IF(MONTH($H49)&gt;10,VLOOKUP(DATE(I$2,MONTH($H49),DAY($H49)),daily!$A:$B,2,0),VLOOKUP(DATE(J$2,MONTH($H49),DAY($H49)),daily!$A:$B,2,0))</f>
        <v>696019.77999999933</v>
      </c>
      <c r="J49" s="16">
        <f>IF(MONTH($H49)&gt;10,VLOOKUP(DATE(J$2,MONTH($H49),DAY($H49)),daily!$A:$B,2,0),VLOOKUP(DATE(K$2,MONTH($H49),DAY($H49)),daily!$A:$B,2,0))</f>
        <v>704007.04499999993</v>
      </c>
      <c r="K49" s="16">
        <f>IF(MONTH($H49)&gt;10,VLOOKUP(DATE(K$2,MONTH($H49),DAY($H49)),daily!$A:$B,2,0),VLOOKUP(DATE(L$2,MONTH($H49),DAY($H49)),daily!$A:$B,2,0))</f>
        <v>845176.65000000037</v>
      </c>
      <c r="L49" s="16">
        <f>IF(MONTH($H49)&gt;10,VLOOKUP(DATE(L$2,MONTH($H49),DAY($H49)),daily!$A:$B,2,0),VLOOKUP(DATE(M$2,MONTH($H49),DAY($H49)),daily!$A:$B,2,0))</f>
        <v>727292.79500000179</v>
      </c>
      <c r="M49" s="16">
        <f>IF(MONTH($H49)&gt;10,VLOOKUP(DATE(M$2,MONTH($H49),DAY($H49)),daily!$A:$B,2,0),VLOOKUP(DATE(N$2,MONTH($H49),DAY($H49)),daily!$A:$B,2,0))</f>
        <v>544797.40000000037</v>
      </c>
      <c r="N49" s="16">
        <f>IF(MONTH($H49)&gt;10,VLOOKUP(DATE(N$2,MONTH($H49),DAY($H49)),daily!$A:$B,2,0),VLOOKUP(DATE(O$2,MONTH($H49),DAY($H49)),daily!$A:$B,2,0))</f>
        <v>921227.32500000019</v>
      </c>
      <c r="O49" s="16">
        <f>IF(MONTH($H49)&gt;10,VLOOKUP(DATE(O$2,MONTH($H49),DAY($H49)),daily!$A:$B,2,0),VLOOKUP(DATE(P$2,MONTH($H49),DAY($H49)),daily!$A:$B,2,0))</f>
        <v>1066125.0549999997</v>
      </c>
      <c r="P49" s="16">
        <f t="shared" si="64"/>
        <v>1066125.0549999997</v>
      </c>
      <c r="Q49" s="16">
        <f t="shared" si="65"/>
        <v>1066125.0549999997</v>
      </c>
      <c r="R49" s="16">
        <f t="shared" si="66"/>
        <v>1012818.8022499997</v>
      </c>
      <c r="S49" s="16">
        <f t="shared" si="67"/>
        <v>959512.54949999973</v>
      </c>
      <c r="T49" s="18">
        <f t="shared" si="68"/>
        <v>796819.84427187464</v>
      </c>
      <c r="U49" s="16">
        <v>744614.6481002107</v>
      </c>
      <c r="V49" s="66">
        <f>IF(daily!B1886="",MAX(I49:O49)*AVERAGE(W$44:W$48),daily!B1886)</f>
        <v>1061764.8400000017</v>
      </c>
      <c r="W49" s="65">
        <f t="shared" si="71"/>
        <v>0.9959102218078929</v>
      </c>
      <c r="AH49">
        <f>SUM(AH3:AH31)</f>
        <v>22607115.930000003</v>
      </c>
      <c r="AJ49">
        <f>SUM(AJ3:AJ31)</f>
        <v>21476760.133499999</v>
      </c>
      <c r="AK49">
        <f>SUM(AK3:AK31)</f>
        <v>20346404.337000001</v>
      </c>
      <c r="AL49">
        <f>SUM(AL3:AL31)</f>
        <v>18273002.99931683</v>
      </c>
      <c r="AM49" s="53">
        <v>40957</v>
      </c>
      <c r="AN49">
        <v>911223.8900000006</v>
      </c>
      <c r="AO49">
        <v>1011405.2150000036</v>
      </c>
      <c r="AP49">
        <v>889654.59499999881</v>
      </c>
      <c r="AQ49">
        <v>962500.4849999994</v>
      </c>
      <c r="AR49">
        <v>1074671.6600000039</v>
      </c>
      <c r="AS49">
        <v>1183519.5949999839</v>
      </c>
      <c r="AT49">
        <v>1134681.9399999976</v>
      </c>
      <c r="AU49">
        <f t="shared" si="78"/>
        <v>1183519.5949999839</v>
      </c>
      <c r="AV49">
        <f t="shared" si="52"/>
        <v>1183519.5949999839</v>
      </c>
      <c r="AW49">
        <f t="shared" si="53"/>
        <v>1124343.6152499847</v>
      </c>
      <c r="AX49">
        <f t="shared" si="79"/>
        <v>1065167.6354999857</v>
      </c>
      <c r="AY49">
        <f t="shared" si="80"/>
        <v>956621.67505790899</v>
      </c>
      <c r="BA49" s="53">
        <v>41046</v>
      </c>
      <c r="BG49">
        <v>116443.44999997318</v>
      </c>
      <c r="BI49">
        <f t="shared" si="31"/>
        <v>116443.44999997318</v>
      </c>
      <c r="BL49" s="11">
        <v>40894</v>
      </c>
      <c r="BM49" s="26">
        <f t="shared" ref="BM49:BM80" si="92">IFERROR(I49/MAX(I$3:I$229),0)</f>
        <v>0.72248285304190474</v>
      </c>
      <c r="BN49" s="26">
        <f t="shared" si="55"/>
        <v>2.2088164402196298E-2</v>
      </c>
      <c r="BO49" s="26">
        <f t="shared" si="59"/>
        <v>0.67607575081400051</v>
      </c>
      <c r="BP49" s="26">
        <f t="shared" si="61"/>
        <v>-4.7173467306211303E-2</v>
      </c>
      <c r="BQ49" s="26">
        <f t="shared" si="69"/>
        <v>0.78941101030976435</v>
      </c>
      <c r="BR49" s="26">
        <f t="shared" si="72"/>
        <v>4.3086709971801196E-2</v>
      </c>
      <c r="BS49" s="26">
        <f t="shared" si="60"/>
        <v>0.66611450725310151</v>
      </c>
      <c r="BT49" s="26">
        <f t="shared" si="62"/>
        <v>2.2606623568307338E-2</v>
      </c>
      <c r="BU49" s="26">
        <f t="shared" si="90"/>
        <v>0.48662660112349032</v>
      </c>
      <c r="BV49" s="26">
        <f t="shared" si="91"/>
        <v>5.8830114055529681E-2</v>
      </c>
      <c r="BW49" s="26">
        <f t="shared" si="70"/>
        <v>0.75633033593235632</v>
      </c>
      <c r="BX49" s="26">
        <f t="shared" si="73"/>
        <v>4.3112317195436067E-2</v>
      </c>
      <c r="BY49" s="26">
        <f t="shared" si="57"/>
        <v>0.83877966147086558</v>
      </c>
      <c r="BZ49" s="26">
        <f t="shared" si="58"/>
        <v>-3.6737544163989444E-3</v>
      </c>
      <c r="CA49" s="26">
        <v>0.60941777508475214</v>
      </c>
      <c r="CB49" s="26"/>
      <c r="CC49" s="26"/>
      <c r="CD49" s="26">
        <f t="shared" si="74"/>
        <v>0.83534923870339906</v>
      </c>
      <c r="CE49" s="26"/>
      <c r="CF49" s="26"/>
      <c r="CG49" s="26"/>
      <c r="CH49" s="26"/>
      <c r="CI49" s="26"/>
      <c r="CJ49" s="26"/>
      <c r="CK49" s="26"/>
      <c r="CL49" s="26"/>
      <c r="CM49" s="46">
        <f t="shared" si="33"/>
        <v>0.83877966147086558</v>
      </c>
      <c r="CN49">
        <f t="shared" si="34"/>
        <v>1066125.0549999997</v>
      </c>
      <c r="CO49">
        <f t="shared" si="81"/>
        <v>1012818.8022499997</v>
      </c>
      <c r="CP49">
        <f t="shared" si="35"/>
        <v>959512.54949999973</v>
      </c>
      <c r="CQ49">
        <f t="shared" si="82"/>
        <v>799593.79124999978</v>
      </c>
      <c r="CR49"/>
      <c r="CS49" s="11">
        <v>40894</v>
      </c>
      <c r="CT49" s="26">
        <v>0.72248285304190474</v>
      </c>
      <c r="CU49" s="26">
        <v>0.67607575081400051</v>
      </c>
      <c r="CV49" s="26">
        <v>0.78941101030976435</v>
      </c>
      <c r="CW49" s="26">
        <v>0.66611450725310151</v>
      </c>
      <c r="CX49" s="26">
        <v>0.48662660112349032</v>
      </c>
      <c r="CY49" s="26">
        <v>0.75633033593235632</v>
      </c>
      <c r="CZ49" s="26">
        <v>0.83877966147086558</v>
      </c>
      <c r="DA49" s="26">
        <v>0.60941777508475214</v>
      </c>
      <c r="DB49" s="46">
        <f t="shared" si="56"/>
        <v>0.83877966147086558</v>
      </c>
      <c r="DC49" s="46">
        <f t="shared" si="75"/>
        <v>0.83534923870339906</v>
      </c>
      <c r="DD49" s="46">
        <f t="shared" si="76"/>
        <v>0.9959102218078929</v>
      </c>
      <c r="DE49" s="59">
        <f t="shared" si="77"/>
        <v>1061764.8400000017</v>
      </c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 s="53">
        <v>40957</v>
      </c>
      <c r="DY49">
        <v>0.94586914729225635</v>
      </c>
      <c r="DZ49">
        <v>0.97127797933942994</v>
      </c>
      <c r="EA49">
        <v>0.83095425396060452</v>
      </c>
      <c r="EB49">
        <v>0.88153703804620298</v>
      </c>
      <c r="EC49">
        <v>0.95992348206790401</v>
      </c>
      <c r="ED49">
        <v>0.97167305894759892</v>
      </c>
      <c r="EE49">
        <v>0.89271716206904383</v>
      </c>
      <c r="EF49">
        <f t="shared" si="42"/>
        <v>0.97167305894759892</v>
      </c>
      <c r="EG49">
        <f t="shared" si="43"/>
        <v>0.97167305894759903</v>
      </c>
      <c r="EH49">
        <f t="shared" si="44"/>
        <v>1235038.2835892225</v>
      </c>
      <c r="EI49">
        <f t="shared" si="45"/>
        <v>0.92308940600021905</v>
      </c>
      <c r="EJ49">
        <f t="shared" si="46"/>
        <v>1173286.3694097614</v>
      </c>
      <c r="EK49">
        <f t="shared" si="47"/>
        <v>0.87450575305283917</v>
      </c>
      <c r="EL49">
        <f t="shared" si="46"/>
        <v>1111534.4552303003</v>
      </c>
      <c r="EM49">
        <f t="shared" si="48"/>
        <v>0.7501223392631422</v>
      </c>
      <c r="EN49">
        <f t="shared" si="46"/>
        <v>953437.78221954871</v>
      </c>
      <c r="EO49"/>
      <c r="EP49"/>
      <c r="EQ49" s="53">
        <v>41046</v>
      </c>
      <c r="ER49"/>
      <c r="ES49"/>
      <c r="ET49"/>
      <c r="EU49"/>
      <c r="EV49"/>
      <c r="EW49">
        <v>9.5600413997275022E-2</v>
      </c>
      <c r="EX49"/>
      <c r="EY49">
        <f t="shared" si="49"/>
        <v>9.5600413997275022E-2</v>
      </c>
      <c r="EZ49"/>
      <c r="FA49"/>
      <c r="FB49"/>
      <c r="FC49"/>
      <c r="FD49"/>
      <c r="FE49" s="20">
        <v>47</v>
      </c>
      <c r="FF49" s="6">
        <f t="shared" si="83"/>
        <v>652916.89999999851</v>
      </c>
      <c r="FG49" s="6">
        <f t="shared" si="84"/>
        <v>978348.69000000134</v>
      </c>
      <c r="FH49" s="6">
        <v>1029911.4499999955</v>
      </c>
      <c r="FI49" s="6">
        <f t="shared" si="85"/>
        <v>1066773.0249999985</v>
      </c>
      <c r="FJ49" s="6">
        <f t="shared" si="86"/>
        <v>1092682.9549999982</v>
      </c>
      <c r="FK49" s="6">
        <f t="shared" si="87"/>
        <v>1191860.0450000018</v>
      </c>
      <c r="FL49" s="6">
        <f t="shared" si="88"/>
        <v>1232028.5050000027</v>
      </c>
      <c r="FM49" s="6"/>
      <c r="FN49" s="6"/>
      <c r="FO49" s="6"/>
      <c r="FP49" s="6"/>
      <c r="FQ49" s="18"/>
      <c r="FT49"/>
      <c r="FU49" s="20"/>
      <c r="GG49"/>
      <c r="GH49" s="12"/>
      <c r="GK49"/>
      <c r="GL49" s="22">
        <v>41810</v>
      </c>
      <c r="GM49" s="12">
        <f t="shared" si="89"/>
        <v>0</v>
      </c>
    </row>
    <row r="50" spans="1:195" x14ac:dyDescent="0.25">
      <c r="A50" s="11">
        <v>41261</v>
      </c>
      <c r="B50" s="12">
        <v>740588.16000000015</v>
      </c>
      <c r="F50" s="17">
        <f t="shared" si="23"/>
        <v>12</v>
      </c>
      <c r="G50" s="15">
        <f t="shared" si="24"/>
        <v>2</v>
      </c>
      <c r="H50" s="53">
        <v>40895</v>
      </c>
      <c r="I50" s="16">
        <f>IF(MONTH($H50)&gt;10,VLOOKUP(DATE(I$2,MONTH($H50),DAY($H50)),daily!$A:$B,2,0),VLOOKUP(DATE(J$2,MONTH($H50),DAY($H50)),daily!$A:$B,2,0))</f>
        <v>740588.16000000015</v>
      </c>
      <c r="J50" s="16">
        <f>IF(MONTH($H50)&gt;10,VLOOKUP(DATE(J$2,MONTH($H50),DAY($H50)),daily!$A:$B,2,0),VLOOKUP(DATE(K$2,MONTH($H50),DAY($H50)),daily!$A:$B,2,0))</f>
        <v>749124.22999999858</v>
      </c>
      <c r="K50" s="16">
        <f>IF(MONTH($H50)&gt;10,VLOOKUP(DATE(K$2,MONTH($H50),DAY($H50)),daily!$A:$B,2,0),VLOOKUP(DATE(L$2,MONTH($H50),DAY($H50)),daily!$A:$B,2,0))</f>
        <v>855696.50999999791</v>
      </c>
      <c r="L50" s="16">
        <f>IF(MONTH($H50)&gt;10,VLOOKUP(DATE(L$2,MONTH($H50),DAY($H50)),daily!$A:$B,2,0),VLOOKUP(DATE(M$2,MONTH($H50),DAY($H50)),daily!$A:$B,2,0))</f>
        <v>771841.75999999791</v>
      </c>
      <c r="M50" s="16">
        <f>IF(MONTH($H50)&gt;10,VLOOKUP(DATE(M$2,MONTH($H50),DAY($H50)),daily!$A:$B,2,0),VLOOKUP(DATE(N$2,MONTH($H50),DAY($H50)),daily!$A:$B,2,0))</f>
        <v>561694.62499999907</v>
      </c>
      <c r="N50" s="16">
        <f>IF(MONTH($H50)&gt;10,VLOOKUP(DATE(N$2,MONTH($H50),DAY($H50)),daily!$A:$B,2,0),VLOOKUP(DATE(O$2,MONTH($H50),DAY($H50)),daily!$A:$B,2,0))</f>
        <v>973530.96500000078</v>
      </c>
      <c r="O50" s="16">
        <f>IF(MONTH($H50)&gt;10,VLOOKUP(DATE(O$2,MONTH($H50),DAY($H50)),daily!$A:$B,2,0),VLOOKUP(DATE(P$2,MONTH($H50),DAY($H50)),daily!$A:$B,2,0))</f>
        <v>1060425.8199999984</v>
      </c>
      <c r="P50" s="16">
        <f t="shared" si="64"/>
        <v>1060425.8199999984</v>
      </c>
      <c r="Q50" s="16">
        <f t="shared" si="65"/>
        <v>1060425.8199999984</v>
      </c>
      <c r="R50" s="16">
        <f t="shared" si="66"/>
        <v>1007404.5289999985</v>
      </c>
      <c r="S50" s="16">
        <f t="shared" si="67"/>
        <v>954383.23799999862</v>
      </c>
      <c r="T50" s="18">
        <f t="shared" si="68"/>
        <v>792560.24684109306</v>
      </c>
      <c r="U50" s="16">
        <v>786890.91958722996</v>
      </c>
      <c r="V50" s="66">
        <f>IF(daily!B1887="",MAX(I50:O50)*AVERAGE(W$44:W$48),daily!B1887)</f>
        <v>1074532.6549999993</v>
      </c>
      <c r="W50" s="65">
        <f t="shared" si="71"/>
        <v>1.0133029908683295</v>
      </c>
      <c r="AH50">
        <f>105*1000000-AH49</f>
        <v>82392884.069999993</v>
      </c>
      <c r="AJ50">
        <f>105*1000000-AJ49</f>
        <v>83523239.866500005</v>
      </c>
      <c r="AK50">
        <f>105*1000000-AK49</f>
        <v>84653595.663000003</v>
      </c>
      <c r="AL50">
        <f>105*1000000-AL49</f>
        <v>86726997.000683174</v>
      </c>
      <c r="AM50" s="53">
        <v>40958</v>
      </c>
      <c r="AN50">
        <v>894315.53000000119</v>
      </c>
      <c r="AO50">
        <v>994650.52499999106</v>
      </c>
      <c r="AP50">
        <v>834435.07999999821</v>
      </c>
      <c r="AQ50">
        <v>1011975.1669999957</v>
      </c>
      <c r="AR50">
        <v>1088950.3050000072</v>
      </c>
      <c r="AS50">
        <v>1176677.0300000161</v>
      </c>
      <c r="AT50">
        <v>1158288.8900000006</v>
      </c>
      <c r="AU50">
        <f t="shared" si="78"/>
        <v>1176677.0300000161</v>
      </c>
      <c r="AV50">
        <f t="shared" si="52"/>
        <v>1176677.0300000161</v>
      </c>
      <c r="AW50">
        <f t="shared" si="53"/>
        <v>1117843.1785000153</v>
      </c>
      <c r="AX50">
        <f t="shared" si="79"/>
        <v>1059009.3270000145</v>
      </c>
      <c r="AY50">
        <f t="shared" si="80"/>
        <v>951090.92928942689</v>
      </c>
      <c r="BA50" s="53">
        <v>41047</v>
      </c>
      <c r="BG50">
        <v>113610.92000001669</v>
      </c>
      <c r="BI50">
        <f t="shared" si="31"/>
        <v>113610.92000001669</v>
      </c>
      <c r="BL50" s="11">
        <v>40895</v>
      </c>
      <c r="BM50" s="26">
        <f t="shared" si="92"/>
        <v>0.7687457485272261</v>
      </c>
      <c r="BN50" s="26">
        <f t="shared" si="55"/>
        <v>4.6262895485321365E-2</v>
      </c>
      <c r="BO50" s="26">
        <f t="shared" si="59"/>
        <v>0.71940292337587208</v>
      </c>
      <c r="BP50" s="26">
        <f t="shared" si="61"/>
        <v>4.3327172561871574E-2</v>
      </c>
      <c r="BQ50" s="26">
        <f t="shared" si="69"/>
        <v>0.79923675893984703</v>
      </c>
      <c r="BR50" s="26">
        <f t="shared" si="72"/>
        <v>9.8257486300826757E-3</v>
      </c>
      <c r="BS50" s="26">
        <f t="shared" si="60"/>
        <v>0.70691611023008138</v>
      </c>
      <c r="BT50" s="26">
        <f t="shared" si="62"/>
        <v>4.0801602976979878E-2</v>
      </c>
      <c r="BU50" s="26">
        <f t="shared" si="90"/>
        <v>0.50171962317199537</v>
      </c>
      <c r="BV50" s="26">
        <f t="shared" si="91"/>
        <v>1.5093022048505045E-2</v>
      </c>
      <c r="BW50" s="26">
        <f t="shared" si="70"/>
        <v>0.79927177778731373</v>
      </c>
      <c r="BX50" s="26">
        <f t="shared" si="73"/>
        <v>4.2941441854957407E-2</v>
      </c>
      <c r="BY50" s="26">
        <f t="shared" si="57"/>
        <v>0.83429575746586693</v>
      </c>
      <c r="BZ50" s="26">
        <f t="shared" si="58"/>
        <v>-4.4839040049986512E-3</v>
      </c>
      <c r="CA50" s="26">
        <v>0.61703019358197853</v>
      </c>
      <c r="CB50" s="26"/>
      <c r="CC50" s="26"/>
      <c r="CD50" s="26">
        <f t="shared" si="74"/>
        <v>0.84539438630892139</v>
      </c>
      <c r="CE50" s="26"/>
      <c r="CF50" s="26"/>
      <c r="CG50" s="26"/>
      <c r="CH50" s="26"/>
      <c r="CI50" s="26"/>
      <c r="CJ50" s="26"/>
      <c r="CK50" s="26"/>
      <c r="CL50" s="26"/>
      <c r="CM50" s="46">
        <f t="shared" si="33"/>
        <v>0.83429575746586693</v>
      </c>
      <c r="CN50">
        <f t="shared" si="34"/>
        <v>1060425.8199999984</v>
      </c>
      <c r="CO50">
        <f t="shared" si="81"/>
        <v>1007404.5289999985</v>
      </c>
      <c r="CP50">
        <f t="shared" si="35"/>
        <v>954383.23799999862</v>
      </c>
      <c r="CQ50">
        <f t="shared" si="82"/>
        <v>795319.36499999883</v>
      </c>
      <c r="CR50"/>
      <c r="CS50" s="11">
        <v>40895</v>
      </c>
      <c r="CT50" s="26">
        <v>0.7687457485272261</v>
      </c>
      <c r="CU50" s="26">
        <v>0.71940292337587208</v>
      </c>
      <c r="CV50" s="26">
        <v>0.79923675893984703</v>
      </c>
      <c r="CW50" s="26">
        <v>0.70691611023008138</v>
      </c>
      <c r="CX50" s="26">
        <v>0.50171962317199537</v>
      </c>
      <c r="CY50" s="26">
        <v>0.79927177778731373</v>
      </c>
      <c r="CZ50" s="26">
        <v>0.83429575746586693</v>
      </c>
      <c r="DA50" s="26">
        <v>0.61703019358197853</v>
      </c>
      <c r="DB50" s="46">
        <f t="shared" si="56"/>
        <v>0.83429575746586693</v>
      </c>
      <c r="DC50" s="46">
        <f t="shared" si="75"/>
        <v>0.84539438630892139</v>
      </c>
      <c r="DD50" s="46">
        <f t="shared" si="76"/>
        <v>1.0133029908683295</v>
      </c>
      <c r="DE50" s="59">
        <f t="shared" si="77"/>
        <v>1074532.6549999993</v>
      </c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 s="53">
        <v>40958</v>
      </c>
      <c r="DY50">
        <v>0.92831792170343874</v>
      </c>
      <c r="DZ50">
        <v>0.95518802725462626</v>
      </c>
      <c r="EA50">
        <v>0.77937818033745654</v>
      </c>
      <c r="EB50">
        <v>0.92685001742465445</v>
      </c>
      <c r="EC50">
        <v>0.97267752326744072</v>
      </c>
      <c r="ED50">
        <v>0.96605529301228588</v>
      </c>
      <c r="EE50">
        <v>0.91129005784379158</v>
      </c>
      <c r="EF50">
        <f t="shared" si="42"/>
        <v>0.97267752326744072</v>
      </c>
      <c r="EG50">
        <f t="shared" si="43"/>
        <v>0.97267752326744084</v>
      </c>
      <c r="EH50">
        <f t="shared" si="44"/>
        <v>1236315.000976908</v>
      </c>
      <c r="EI50">
        <f t="shared" si="45"/>
        <v>0.92404364710406861</v>
      </c>
      <c r="EJ50">
        <f t="shared" si="46"/>
        <v>1174499.2509280625</v>
      </c>
      <c r="EK50">
        <f t="shared" si="47"/>
        <v>0.87540977094069672</v>
      </c>
      <c r="EL50">
        <f t="shared" si="46"/>
        <v>1112683.5008792172</v>
      </c>
      <c r="EM50">
        <f t="shared" si="48"/>
        <v>0.75089777614324071</v>
      </c>
      <c r="EN50">
        <f t="shared" si="46"/>
        <v>954423.39587283437</v>
      </c>
      <c r="EO50"/>
      <c r="EP50"/>
      <c r="EQ50" s="53">
        <v>41047</v>
      </c>
      <c r="ER50"/>
      <c r="ES50"/>
      <c r="ET50"/>
      <c r="EU50"/>
      <c r="EV50"/>
      <c r="EW50">
        <v>9.3274898559046387E-2</v>
      </c>
      <c r="EX50"/>
      <c r="EY50">
        <f t="shared" si="49"/>
        <v>9.3274898559046387E-2</v>
      </c>
      <c r="EZ50"/>
      <c r="FA50"/>
      <c r="FB50"/>
      <c r="FC50"/>
      <c r="FD50"/>
      <c r="FE50" s="20">
        <v>48</v>
      </c>
      <c r="FF50" s="6">
        <f t="shared" si="83"/>
        <v>444688.46999999881</v>
      </c>
      <c r="FG50" s="6">
        <f t="shared" si="84"/>
        <v>1013489.0500000007</v>
      </c>
      <c r="FH50" s="6">
        <v>1053431.3999999985</v>
      </c>
      <c r="FI50" s="6">
        <f t="shared" si="85"/>
        <v>1061889.325000003</v>
      </c>
      <c r="FJ50" s="6">
        <f t="shared" si="86"/>
        <v>1112733.7799999937</v>
      </c>
      <c r="FK50" s="6">
        <f t="shared" si="87"/>
        <v>1218022.4450000003</v>
      </c>
      <c r="FL50" s="6">
        <f t="shared" si="88"/>
        <v>1270697.6399999969</v>
      </c>
      <c r="FM50" s="6"/>
      <c r="FN50" s="6"/>
      <c r="FO50" s="6"/>
      <c r="FP50" s="6"/>
      <c r="FQ50" s="18"/>
      <c r="FT50"/>
      <c r="FU50" s="20"/>
      <c r="GG50"/>
      <c r="GH50" s="12"/>
      <c r="GK50"/>
      <c r="GL50" s="22">
        <v>41820</v>
      </c>
      <c r="GM50" s="12">
        <f t="shared" si="89"/>
        <v>0</v>
      </c>
    </row>
    <row r="51" spans="1:195" x14ac:dyDescent="0.25">
      <c r="A51" s="11">
        <v>41262</v>
      </c>
      <c r="B51" s="12">
        <v>758712.3900000006</v>
      </c>
      <c r="F51" s="17">
        <f t="shared" si="23"/>
        <v>12</v>
      </c>
      <c r="G51" s="15">
        <f t="shared" si="24"/>
        <v>2</v>
      </c>
      <c r="H51" s="53">
        <v>40896</v>
      </c>
      <c r="I51" s="16">
        <f>IF(MONTH($H51)&gt;10,VLOOKUP(DATE(I$2,MONTH($H51),DAY($H51)),daily!$A:$B,2,0),VLOOKUP(DATE(J$2,MONTH($H51),DAY($H51)),daily!$A:$B,2,0))</f>
        <v>758712.3900000006</v>
      </c>
      <c r="J51" s="16">
        <f>IF(MONTH($H51)&gt;10,VLOOKUP(DATE(J$2,MONTH($H51),DAY($H51)),daily!$A:$B,2,0),VLOOKUP(DATE(K$2,MONTH($H51),DAY($H51)),daily!$A:$B,2,0))</f>
        <v>827774.77000000142</v>
      </c>
      <c r="K51" s="16">
        <f>IF(MONTH($H51)&gt;10,VLOOKUP(DATE(K$2,MONTH($H51),DAY($H51)),daily!$A:$B,2,0),VLOOKUP(DATE(L$2,MONTH($H51),DAY($H51)),daily!$A:$B,2,0))</f>
        <v>843124.57000000216</v>
      </c>
      <c r="L51" s="16">
        <f>IF(MONTH($H51)&gt;10,VLOOKUP(DATE(L$2,MONTH($H51),DAY($H51)),daily!$A:$B,2,0),VLOOKUP(DATE(M$2,MONTH($H51),DAY($H51)),daily!$A:$B,2,0))</f>
        <v>801478.2650000006</v>
      </c>
      <c r="M51" s="16">
        <f>IF(MONTH($H51)&gt;10,VLOOKUP(DATE(M$2,MONTH($H51),DAY($H51)),daily!$A:$B,2,0),VLOOKUP(DATE(N$2,MONTH($H51),DAY($H51)),daily!$A:$B,2,0))</f>
        <v>619512.93500000052</v>
      </c>
      <c r="N51" s="16">
        <f>IF(MONTH($H51)&gt;10,VLOOKUP(DATE(N$2,MONTH($H51),DAY($H51)),daily!$A:$B,2,0),VLOOKUP(DATE(O$2,MONTH($H51),DAY($H51)),daily!$A:$B,2,0))</f>
        <v>1031302.3800000008</v>
      </c>
      <c r="O51" s="16">
        <f>IF(MONTH($H51)&gt;10,VLOOKUP(DATE(O$2,MONTH($H51),DAY($H51)),daily!$A:$B,2,0),VLOOKUP(DATE(P$2,MONTH($H51),DAY($H51)),daily!$A:$B,2,0))</f>
        <v>1106964.0700000003</v>
      </c>
      <c r="P51" s="16">
        <f t="shared" si="64"/>
        <v>1106964.0700000003</v>
      </c>
      <c r="Q51" s="16">
        <f t="shared" si="65"/>
        <v>1106964.0700000003</v>
      </c>
      <c r="R51" s="16">
        <f t="shared" si="66"/>
        <v>1051615.8665000002</v>
      </c>
      <c r="S51" s="16">
        <f t="shared" si="67"/>
        <v>996267.66300000029</v>
      </c>
      <c r="T51" s="18">
        <f t="shared" si="68"/>
        <v>827342.8466344045</v>
      </c>
      <c r="U51" s="16">
        <v>833586.71408125048</v>
      </c>
      <c r="V51" s="66">
        <f>IF(daily!B1888="",MAX(I51:O51)*$X$33,daily!B1888)</f>
        <v>1075036.2850000001</v>
      </c>
      <c r="W51" s="65">
        <f t="shared" si="71"/>
        <v>0.97115734298404088</v>
      </c>
      <c r="AM51" s="53">
        <v>40959</v>
      </c>
      <c r="AN51">
        <v>903821.56000000238</v>
      </c>
      <c r="AO51">
        <v>964569.625</v>
      </c>
      <c r="AP51">
        <v>890056.20499999821</v>
      </c>
      <c r="AQ51">
        <v>1035036.7399999946</v>
      </c>
      <c r="AR51">
        <v>1086281.6299999952</v>
      </c>
      <c r="AS51">
        <v>1186698.6499999911</v>
      </c>
      <c r="AT51">
        <v>1192258.8599999994</v>
      </c>
      <c r="AU51">
        <f t="shared" si="78"/>
        <v>1192258.8599999994</v>
      </c>
      <c r="AV51">
        <f t="shared" si="52"/>
        <v>1192258.8599999994</v>
      </c>
      <c r="AW51">
        <f t="shared" si="53"/>
        <v>1132645.9169999994</v>
      </c>
      <c r="AX51">
        <f t="shared" si="79"/>
        <v>1073032.9739999995</v>
      </c>
      <c r="AY51">
        <f t="shared" si="80"/>
        <v>963685.4958500691</v>
      </c>
      <c r="BA51" s="53">
        <v>41048</v>
      </c>
      <c r="BG51">
        <v>88364.590000003576</v>
      </c>
      <c r="BI51">
        <f t="shared" si="31"/>
        <v>88364.590000003576</v>
      </c>
      <c r="BL51" s="11">
        <v>40896</v>
      </c>
      <c r="BM51" s="26">
        <f t="shared" si="92"/>
        <v>0.78755907219395871</v>
      </c>
      <c r="BN51" s="26">
        <f t="shared" si="55"/>
        <v>1.8813323666732606E-2</v>
      </c>
      <c r="BO51" s="26">
        <f t="shared" si="59"/>
        <v>0.79493302390551734</v>
      </c>
      <c r="BP51" s="26">
        <f t="shared" si="61"/>
        <v>7.5530100529645261E-2</v>
      </c>
      <c r="BQ51" s="26">
        <f t="shared" si="69"/>
        <v>0.78749432869529357</v>
      </c>
      <c r="BR51" s="26">
        <f t="shared" si="72"/>
        <v>-1.1742430244553459E-2</v>
      </c>
      <c r="BS51" s="26">
        <f t="shared" si="60"/>
        <v>0.73405965690137887</v>
      </c>
      <c r="BT51" s="26">
        <f t="shared" si="62"/>
        <v>2.714354667129748E-2</v>
      </c>
      <c r="BU51" s="26">
        <f t="shared" si="90"/>
        <v>0.55336437712641029</v>
      </c>
      <c r="BV51" s="26">
        <f t="shared" si="91"/>
        <v>5.1644753954414924E-2</v>
      </c>
      <c r="BW51" s="26">
        <f t="shared" si="70"/>
        <v>0.84670227895513084</v>
      </c>
      <c r="BX51" s="26">
        <f t="shared" si="73"/>
        <v>4.7430501167817107E-2</v>
      </c>
      <c r="BY51" s="26">
        <f t="shared" si="57"/>
        <v>0.87090997771833822</v>
      </c>
      <c r="BZ51" s="26">
        <f t="shared" si="58"/>
        <v>3.6614220252471297E-2</v>
      </c>
      <c r="CA51" s="26">
        <v>0.65364608836346061</v>
      </c>
      <c r="CB51" s="26"/>
      <c r="CC51" s="26"/>
      <c r="CD51" s="26">
        <f t="shared" si="74"/>
        <v>0.84579061993923155</v>
      </c>
      <c r="CE51" s="26"/>
      <c r="CF51" s="26"/>
      <c r="CG51" s="26"/>
      <c r="CH51" s="26"/>
      <c r="CI51" s="26"/>
      <c r="CJ51" s="26"/>
      <c r="CK51" s="26"/>
      <c r="CL51" s="26"/>
      <c r="CM51" s="46">
        <f t="shared" si="33"/>
        <v>0.87090997771833822</v>
      </c>
      <c r="CN51">
        <f t="shared" si="34"/>
        <v>1106964.0700000003</v>
      </c>
      <c r="CO51">
        <f t="shared" si="81"/>
        <v>1051615.8665000002</v>
      </c>
      <c r="CP51">
        <f t="shared" si="35"/>
        <v>996267.66300000029</v>
      </c>
      <c r="CQ51">
        <f t="shared" si="82"/>
        <v>830223.05250000022</v>
      </c>
      <c r="CR51"/>
      <c r="CS51" s="11">
        <v>40896</v>
      </c>
      <c r="CT51" s="26">
        <v>0.78755907219395871</v>
      </c>
      <c r="CU51" s="26">
        <v>0.79493302390551734</v>
      </c>
      <c r="CV51" s="26">
        <v>0.78749432869529357</v>
      </c>
      <c r="CW51" s="26">
        <v>0.73405965690137887</v>
      </c>
      <c r="CX51" s="26">
        <v>0.55336437712641029</v>
      </c>
      <c r="CY51" s="26">
        <v>0.84670227895513084</v>
      </c>
      <c r="CZ51" s="26">
        <v>0.87090997771833822</v>
      </c>
      <c r="DA51" s="26">
        <v>0.65364608836346061</v>
      </c>
      <c r="DB51" s="46">
        <f t="shared" si="56"/>
        <v>0.87090997771833822</v>
      </c>
      <c r="DC51" s="46">
        <f t="shared" si="75"/>
        <v>0.84579061993923155</v>
      </c>
      <c r="DD51" s="46">
        <f t="shared" si="76"/>
        <v>0.97115734298404077</v>
      </c>
      <c r="DE51" s="59">
        <f t="shared" si="77"/>
        <v>1075036.2850000001</v>
      </c>
      <c r="DF51" s="70">
        <f>AVERAGE(DD47:DD51)</f>
        <v>0.98248359572518074</v>
      </c>
      <c r="DG51"/>
      <c r="DH51"/>
      <c r="DI51"/>
      <c r="DJ51"/>
      <c r="DK51"/>
      <c r="DL51"/>
      <c r="DM51"/>
      <c r="DN51" t="s">
        <v>29</v>
      </c>
      <c r="DO51">
        <f>SUM(DO3:DO47)</f>
        <v>24615412.665631901</v>
      </c>
      <c r="DP51"/>
      <c r="DQ51">
        <f>SUM(DQ3:DQ47)</f>
        <v>23384642.032350302</v>
      </c>
      <c r="DR51"/>
      <c r="DS51">
        <f>SUM(DS3:DS47)</f>
        <v>22153871.399068709</v>
      </c>
      <c r="DT51"/>
      <c r="DU51">
        <f>SUM(DU3:DU47)</f>
        <v>19002863.937248621</v>
      </c>
      <c r="DV51"/>
      <c r="DW51"/>
      <c r="DX51" s="53">
        <v>40959</v>
      </c>
      <c r="DY51">
        <v>0.93818537644086408</v>
      </c>
      <c r="DZ51">
        <v>0.92630057904357199</v>
      </c>
      <c r="EA51">
        <v>0.83132936531259238</v>
      </c>
      <c r="EB51">
        <v>0.94797170107253892</v>
      </c>
      <c r="EC51">
        <v>0.97029379631727719</v>
      </c>
      <c r="ED51">
        <v>0.97428307242728251</v>
      </c>
      <c r="EE51">
        <v>0.93801611573272703</v>
      </c>
      <c r="EF51">
        <f t="shared" si="42"/>
        <v>0.97428307242728251</v>
      </c>
      <c r="EG51">
        <f t="shared" si="43"/>
        <v>0.97428307242728251</v>
      </c>
      <c r="EH51">
        <f t="shared" si="44"/>
        <v>1238355.7230699304</v>
      </c>
      <c r="EI51">
        <f t="shared" si="45"/>
        <v>0.92556891880591841</v>
      </c>
      <c r="EJ51">
        <f t="shared" si="46"/>
        <v>1176437.936916434</v>
      </c>
      <c r="EK51">
        <f t="shared" si="47"/>
        <v>0.8768547651845543</v>
      </c>
      <c r="EL51">
        <f t="shared" si="46"/>
        <v>1114520.1507629375</v>
      </c>
      <c r="EM51">
        <f t="shared" si="48"/>
        <v>0.75213724479011967</v>
      </c>
      <c r="EN51">
        <f t="shared" si="46"/>
        <v>955998.8138759454</v>
      </c>
      <c r="EO51"/>
      <c r="EP51"/>
      <c r="EQ51" s="53">
        <v>41048</v>
      </c>
      <c r="ER51"/>
      <c r="ES51"/>
      <c r="ET51"/>
      <c r="EU51"/>
      <c r="EV51"/>
      <c r="EW51">
        <v>7.2547587577504416E-2</v>
      </c>
      <c r="EX51"/>
      <c r="EY51">
        <f t="shared" si="49"/>
        <v>7.2547587577504416E-2</v>
      </c>
      <c r="EZ51"/>
      <c r="FA51"/>
      <c r="FB51"/>
      <c r="FC51"/>
      <c r="FD51"/>
      <c r="FE51" s="20">
        <v>49</v>
      </c>
      <c r="FF51" s="6">
        <f t="shared" si="83"/>
        <v>464030.85000000149</v>
      </c>
      <c r="FG51" s="6">
        <f t="shared" si="84"/>
        <v>1003858.3149999976</v>
      </c>
      <c r="FH51" s="6">
        <v>1044075.3299999982</v>
      </c>
      <c r="FI51" s="6">
        <f t="shared" si="85"/>
        <v>1079703.4100000001</v>
      </c>
      <c r="FJ51" s="6">
        <f t="shared" si="86"/>
        <v>1096666.1200000048</v>
      </c>
      <c r="FK51" s="6">
        <f t="shared" si="87"/>
        <v>1194290.6300000027</v>
      </c>
      <c r="FL51" s="6">
        <f t="shared" si="88"/>
        <v>1271043.0450000018</v>
      </c>
      <c r="FM51" s="6"/>
      <c r="FN51" s="6"/>
      <c r="FO51" s="6"/>
      <c r="FP51" s="6"/>
      <c r="FQ51" s="18"/>
      <c r="FT51"/>
      <c r="FU51" s="20"/>
      <c r="GG51"/>
      <c r="GH51" s="12"/>
      <c r="GK51"/>
      <c r="GL51" s="22">
        <v>41953</v>
      </c>
      <c r="GM51" s="12">
        <f t="shared" si="89"/>
        <v>0</v>
      </c>
    </row>
    <row r="52" spans="1:195" x14ac:dyDescent="0.25">
      <c r="A52" s="11">
        <v>41263</v>
      </c>
      <c r="B52" s="12">
        <v>739664.46000000089</v>
      </c>
      <c r="F52" s="17">
        <f t="shared" si="23"/>
        <v>12</v>
      </c>
      <c r="G52" s="15">
        <f t="shared" si="24"/>
        <v>2</v>
      </c>
      <c r="H52" s="53">
        <v>40897</v>
      </c>
      <c r="I52" s="16">
        <f>IF(MONTH($H52)&gt;10,VLOOKUP(DATE(I$2,MONTH($H52),DAY($H52)),daily!$A:$B,2,0),VLOOKUP(DATE(J$2,MONTH($H52),DAY($H52)),daily!$A:$B,2,0))</f>
        <v>739664.46000000089</v>
      </c>
      <c r="J52" s="16">
        <f>IF(MONTH($H52)&gt;10,VLOOKUP(DATE(J$2,MONTH($H52),DAY($H52)),daily!$A:$B,2,0),VLOOKUP(DATE(K$2,MONTH($H52),DAY($H52)),daily!$A:$B,2,0))</f>
        <v>850618.94999999925</v>
      </c>
      <c r="K52" s="16">
        <f>IF(MONTH($H52)&gt;10,VLOOKUP(DATE(K$2,MONTH($H52),DAY($H52)),daily!$A:$B,2,0),VLOOKUP(DATE(L$2,MONTH($H52),DAY($H52)),daily!$A:$B,2,0))</f>
        <v>866830.3049999997</v>
      </c>
      <c r="L52" s="16">
        <f>IF(MONTH($H52)&gt;10,VLOOKUP(DATE(L$2,MONTH($H52),DAY($H52)),daily!$A:$B,2,0),VLOOKUP(DATE(M$2,MONTH($H52),DAY($H52)),daily!$A:$B,2,0))</f>
        <v>839221.49500000104</v>
      </c>
      <c r="M52" s="16">
        <f>IF(MONTH($H52)&gt;10,VLOOKUP(DATE(M$2,MONTH($H52),DAY($H52)),daily!$A:$B,2,0),VLOOKUP(DATE(N$2,MONTH($H52),DAY($H52)),daily!$A:$B,2,0))</f>
        <v>657874.26499999966</v>
      </c>
      <c r="N52" s="16">
        <f>IF(MONTH($H52)&gt;10,VLOOKUP(DATE(N$2,MONTH($H52),DAY($H52)),daily!$A:$B,2,0),VLOOKUP(DATE(O$2,MONTH($H52),DAY($H52)),daily!$A:$B,2,0))</f>
        <v>1057175.5999999996</v>
      </c>
      <c r="O52" s="16">
        <f>IF(MONTH($H52)&gt;10,VLOOKUP(DATE(O$2,MONTH($H52),DAY($H52)),daily!$A:$B,2,0),VLOOKUP(DATE(P$2,MONTH($H52),DAY($H52)),daily!$A:$B,2,0))</f>
        <v>1123802.7400000021</v>
      </c>
      <c r="P52" s="16">
        <f t="shared" si="64"/>
        <v>1123802.7400000021</v>
      </c>
      <c r="Q52" s="16">
        <f t="shared" si="65"/>
        <v>1123802.7400000021</v>
      </c>
      <c r="R52" s="16">
        <f t="shared" si="66"/>
        <v>1067612.603000002</v>
      </c>
      <c r="S52" s="16">
        <f t="shared" si="67"/>
        <v>1011422.4660000019</v>
      </c>
      <c r="T52" s="18">
        <f t="shared" si="68"/>
        <v>839928.0366589902</v>
      </c>
      <c r="U52" s="16">
        <v>854499.66149682843</v>
      </c>
      <c r="V52" s="63">
        <f>IF(cumulative!B1889="",MAX(I52:O52)*$X$33,cumulative!B1889)</f>
        <v>14211439.220000001</v>
      </c>
      <c r="AM52" s="53">
        <v>40960</v>
      </c>
      <c r="AN52">
        <v>905966.35000000149</v>
      </c>
      <c r="AO52">
        <v>982459.04000000656</v>
      </c>
      <c r="AP52">
        <v>974078.37000000477</v>
      </c>
      <c r="AQ52">
        <v>1018450.0100000203</v>
      </c>
      <c r="AR52">
        <v>1064188.3549999893</v>
      </c>
      <c r="AS52">
        <v>1149220.1149999946</v>
      </c>
      <c r="AT52">
        <v>1182317.7099999934</v>
      </c>
      <c r="AU52">
        <f t="shared" si="78"/>
        <v>1182317.7099999934</v>
      </c>
      <c r="AV52">
        <f t="shared" si="52"/>
        <v>1182317.7099999934</v>
      </c>
      <c r="AW52">
        <f t="shared" si="53"/>
        <v>1123201.8244999938</v>
      </c>
      <c r="AX52">
        <f t="shared" si="79"/>
        <v>1064085.9389999942</v>
      </c>
      <c r="AY52">
        <f t="shared" si="80"/>
        <v>955650.20889311109</v>
      </c>
      <c r="BA52" s="53">
        <v>41049</v>
      </c>
      <c r="BG52">
        <v>107353.27999997139</v>
      </c>
      <c r="BI52">
        <f t="shared" si="31"/>
        <v>107353.27999997139</v>
      </c>
      <c r="BL52" s="11">
        <v>40897</v>
      </c>
      <c r="BM52" s="26">
        <f t="shared" si="92"/>
        <v>0.76778692892104439</v>
      </c>
      <c r="BN52" s="26">
        <f t="shared" si="55"/>
        <v>-1.9772143272914322E-2</v>
      </c>
      <c r="BO52" s="26">
        <f t="shared" si="59"/>
        <v>0.81687086707756784</v>
      </c>
      <c r="BP52" s="26">
        <f t="shared" si="61"/>
        <v>2.1937843172050497E-2</v>
      </c>
      <c r="BQ52" s="26">
        <f t="shared" si="69"/>
        <v>0.80963593449626259</v>
      </c>
      <c r="BR52" s="26">
        <f t="shared" si="72"/>
        <v>2.2141605800969022E-2</v>
      </c>
      <c r="BS52" s="26">
        <f t="shared" si="60"/>
        <v>0.76862800850121926</v>
      </c>
      <c r="BT52" s="26">
        <f t="shared" si="62"/>
        <v>3.4568351599840397E-2</v>
      </c>
      <c r="BU52" s="26">
        <f t="shared" si="90"/>
        <v>0.58762967213786987</v>
      </c>
      <c r="BV52" s="26">
        <f t="shared" si="91"/>
        <v>3.4265295011459584E-2</v>
      </c>
      <c r="BW52" s="26">
        <f t="shared" si="70"/>
        <v>0.86794426846542994</v>
      </c>
      <c r="BX52" s="26">
        <f t="shared" si="73"/>
        <v>2.1241989510299097E-2</v>
      </c>
      <c r="BY52" s="26">
        <f t="shared" si="57"/>
        <v>0.88415789254407229</v>
      </c>
      <c r="BZ52" s="26">
        <f t="shared" si="58"/>
        <v>1.3247914825734064E-2</v>
      </c>
      <c r="CA52" s="26">
        <v>0.67004470178115338</v>
      </c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/>
      <c r="CM52" s="46">
        <f t="shared" si="33"/>
        <v>0.88415789254407229</v>
      </c>
      <c r="CN52">
        <f t="shared" si="34"/>
        <v>1123802.7400000021</v>
      </c>
      <c r="CO52">
        <f t="shared" si="81"/>
        <v>1067612.603000002</v>
      </c>
      <c r="CP52">
        <f t="shared" si="35"/>
        <v>1011422.4660000019</v>
      </c>
      <c r="CQ52">
        <f t="shared" si="82"/>
        <v>842852.05500000156</v>
      </c>
      <c r="CR52"/>
      <c r="CS52" s="11">
        <v>40897</v>
      </c>
      <c r="CT52" s="26">
        <v>0.76778692892104439</v>
      </c>
      <c r="CU52" s="26">
        <v>0.81687086707756784</v>
      </c>
      <c r="CV52" s="26">
        <v>0.80963593449626259</v>
      </c>
      <c r="CW52" s="26">
        <v>0.76862800850121926</v>
      </c>
      <c r="CX52" s="26">
        <v>0.58762967213786987</v>
      </c>
      <c r="CY52" s="26">
        <v>0.86794426846542994</v>
      </c>
      <c r="CZ52" s="26">
        <v>0.88415789254407229</v>
      </c>
      <c r="DA52" s="26">
        <v>0.67004470178115338</v>
      </c>
      <c r="DB52" s="46">
        <f t="shared" si="56"/>
        <v>0.88415789254407229</v>
      </c>
      <c r="DC52" s="46">
        <f>DB52*$DF$51</f>
        <v>0.86867062545549811</v>
      </c>
      <c r="DD52" s="46"/>
      <c r="DE52" s="59">
        <f t="shared" si="77"/>
        <v>1104117.7568810123</v>
      </c>
      <c r="DF52"/>
      <c r="DG52"/>
      <c r="DH52"/>
      <c r="DI52"/>
      <c r="DJ52"/>
      <c r="DK52"/>
      <c r="DL52"/>
      <c r="DM52"/>
      <c r="DN52">
        <v>105000000</v>
      </c>
      <c r="DO52">
        <f>$DN52-DO$51</f>
        <v>80384587.334368095</v>
      </c>
      <c r="DP52"/>
      <c r="DQ52">
        <f>$DN52-DQ$51</f>
        <v>81615357.967649698</v>
      </c>
      <c r="DR52"/>
      <c r="DS52">
        <f>$DN52-DS$51</f>
        <v>82846128.600931287</v>
      </c>
      <c r="DT52"/>
      <c r="DU52">
        <f>$DN52-DU$51</f>
        <v>85997136.062751383</v>
      </c>
      <c r="DV52"/>
      <c r="DW52"/>
      <c r="DX52" s="53">
        <v>40960</v>
      </c>
      <c r="DY52">
        <v>0.940411712592367</v>
      </c>
      <c r="DZ52">
        <v>0.94348023621270249</v>
      </c>
      <c r="EA52">
        <v>0.90980765995202528</v>
      </c>
      <c r="EB52">
        <v>0.93278021071703066</v>
      </c>
      <c r="EC52">
        <v>0.95055953304630803</v>
      </c>
      <c r="ED52">
        <v>0.94351308526173694</v>
      </c>
      <c r="EE52">
        <v>0.93019486212600433</v>
      </c>
      <c r="EF52">
        <f t="shared" si="42"/>
        <v>0.95055953304630803</v>
      </c>
      <c r="EG52">
        <f t="shared" si="43"/>
        <v>0.95055953304630803</v>
      </c>
      <c r="EH52">
        <f t="shared" si="44"/>
        <v>1208202.0833369591</v>
      </c>
      <c r="EI52">
        <f t="shared" si="45"/>
        <v>0.90303155639399246</v>
      </c>
      <c r="EJ52">
        <f t="shared" si="46"/>
        <v>1147791.979170111</v>
      </c>
      <c r="EK52">
        <f t="shared" si="47"/>
        <v>0.85550357974167734</v>
      </c>
      <c r="EL52">
        <f t="shared" si="46"/>
        <v>1087381.8750032634</v>
      </c>
      <c r="EM52">
        <f t="shared" si="48"/>
        <v>0.73382289852705473</v>
      </c>
      <c r="EN52">
        <f t="shared" si="46"/>
        <v>932720.49143455492</v>
      </c>
      <c r="EO52"/>
      <c r="EP52"/>
      <c r="EQ52" s="53">
        <v>41049</v>
      </c>
      <c r="ER52"/>
      <c r="ES52"/>
      <c r="ET52"/>
      <c r="EU52"/>
      <c r="EV52"/>
      <c r="EW52">
        <v>8.813735776434839E-2</v>
      </c>
      <c r="EX52"/>
      <c r="EY52">
        <f t="shared" si="49"/>
        <v>8.813735776434839E-2</v>
      </c>
      <c r="EZ52"/>
      <c r="FA52"/>
      <c r="FB52"/>
      <c r="FC52"/>
      <c r="FD52"/>
      <c r="FE52" s="20">
        <v>50</v>
      </c>
      <c r="FF52" s="6">
        <f t="shared" si="83"/>
        <v>712277.44999999925</v>
      </c>
      <c r="FG52" s="6">
        <f t="shared" si="84"/>
        <v>985793.3599999994</v>
      </c>
      <c r="FH52" s="6">
        <v>1016941.5100000054</v>
      </c>
      <c r="FI52" s="6">
        <f t="shared" si="85"/>
        <v>1073238.9800000004</v>
      </c>
      <c r="FJ52" s="6">
        <f t="shared" si="86"/>
        <v>1108937.7199999988</v>
      </c>
      <c r="FK52" s="6">
        <f t="shared" si="87"/>
        <v>1188400.700000003</v>
      </c>
      <c r="FL52" s="6">
        <f t="shared" si="88"/>
        <v>1262118.4549999982</v>
      </c>
      <c r="FM52" s="6"/>
      <c r="FN52" s="6"/>
      <c r="FO52" s="6"/>
      <c r="FP52" s="6"/>
      <c r="FQ52" s="18"/>
      <c r="FT52"/>
      <c r="FU52" s="20"/>
      <c r="GG52"/>
      <c r="GH52" s="12"/>
      <c r="GK52"/>
      <c r="GL52" s="22">
        <v>41963</v>
      </c>
      <c r="GM52" s="12">
        <f t="shared" si="89"/>
        <v>0</v>
      </c>
    </row>
    <row r="53" spans="1:195" x14ac:dyDescent="0.25">
      <c r="A53" s="11">
        <v>41264</v>
      </c>
      <c r="B53" s="12">
        <v>752168.47999999858</v>
      </c>
      <c r="F53" s="17">
        <f t="shared" si="23"/>
        <v>12</v>
      </c>
      <c r="G53" s="15">
        <f t="shared" si="24"/>
        <v>3</v>
      </c>
      <c r="H53" s="53">
        <v>40898</v>
      </c>
      <c r="I53" s="16">
        <f>IF(MONTH($H53)&gt;10,VLOOKUP(DATE(I$2,MONTH($H53),DAY($H53)),daily!$A:$B,2,0),VLOOKUP(DATE(J$2,MONTH($H53),DAY($H53)),daily!$A:$B,2,0))</f>
        <v>752168.47999999858</v>
      </c>
      <c r="J53" s="16">
        <f>IF(MONTH($H53)&gt;10,VLOOKUP(DATE(J$2,MONTH($H53),DAY($H53)),daily!$A:$B,2,0),VLOOKUP(DATE(K$2,MONTH($H53),DAY($H53)),daily!$A:$B,2,0))</f>
        <v>925757.47499999963</v>
      </c>
      <c r="K53" s="16">
        <f>IF(MONTH($H53)&gt;10,VLOOKUP(DATE(K$2,MONTH($H53),DAY($H53)),daily!$A:$B,2,0),VLOOKUP(DATE(L$2,MONTH($H53),DAY($H53)),daily!$A:$B,2,0))</f>
        <v>892239.58999999985</v>
      </c>
      <c r="L53" s="16">
        <f>IF(MONTH($H53)&gt;10,VLOOKUP(DATE(L$2,MONTH($H53),DAY($H53)),daily!$A:$B,2,0),VLOOKUP(DATE(M$2,MONTH($H53),DAY($H53)),daily!$A:$B,2,0))</f>
        <v>825382.41499999911</v>
      </c>
      <c r="M53" s="16">
        <f>IF(MONTH($H53)&gt;10,VLOOKUP(DATE(M$2,MONTH($H53),DAY($H53)),daily!$A:$B,2,0),VLOOKUP(DATE(N$2,MONTH($H53),DAY($H53)),daily!$A:$B,2,0))</f>
        <v>692472.38600000087</v>
      </c>
      <c r="N53" s="16">
        <f>IF(MONTH($H53)&gt;10,VLOOKUP(DATE(N$2,MONTH($H53),DAY($H53)),daily!$A:$B,2,0),VLOOKUP(DATE(O$2,MONTH($H53),DAY($H53)),daily!$A:$B,2,0))</f>
        <v>1098181.2549999971</v>
      </c>
      <c r="O53" s="16">
        <f>IF(MONTH($H53)&gt;10,VLOOKUP(DATE(O$2,MONTH($H53),DAY($H53)),daily!$A:$B,2,0),VLOOKUP(DATE(P$2,MONTH($H53),DAY($H53)),daily!$A:$B,2,0))</f>
        <v>1158062.1950000003</v>
      </c>
      <c r="P53" s="16">
        <f t="shared" si="64"/>
        <v>1158062.1950000003</v>
      </c>
      <c r="Q53" s="16">
        <f t="shared" si="65"/>
        <v>1158062.1950000003</v>
      </c>
      <c r="R53" s="16">
        <f t="shared" si="66"/>
        <v>1100159.0852500002</v>
      </c>
      <c r="S53" s="16">
        <f t="shared" si="67"/>
        <v>1042255.9755000003</v>
      </c>
      <c r="T53" s="18">
        <f t="shared" si="68"/>
        <v>865533.48835521529</v>
      </c>
      <c r="U53" s="16">
        <v>887643.93603074085</v>
      </c>
      <c r="V53" s="63">
        <f>IF(cumulative!B1890="",MAX(I53:O53)*$X$33,cumulative!B1890)</f>
        <v>15319927.810000001</v>
      </c>
      <c r="AM53" s="53">
        <v>40961</v>
      </c>
      <c r="AN53">
        <v>907108.03999999166</v>
      </c>
      <c r="AO53">
        <v>989906.36999998987</v>
      </c>
      <c r="AP53">
        <v>944100.56000000238</v>
      </c>
      <c r="AQ53">
        <v>1033068.5399999917</v>
      </c>
      <c r="AR53">
        <v>1013900.5099999979</v>
      </c>
      <c r="AS53">
        <v>1105604.9300000072</v>
      </c>
      <c r="AT53">
        <v>1156294.0799999982</v>
      </c>
      <c r="AU53">
        <f t="shared" si="78"/>
        <v>1156294.0799999982</v>
      </c>
      <c r="AV53">
        <f t="shared" si="52"/>
        <v>1156294.0799999982</v>
      </c>
      <c r="AW53">
        <f t="shared" si="53"/>
        <v>1098479.3759999983</v>
      </c>
      <c r="AX53">
        <f t="shared" si="79"/>
        <v>1040664.6719999984</v>
      </c>
      <c r="AY53">
        <f t="shared" si="80"/>
        <v>934615.68726215907</v>
      </c>
      <c r="BA53" s="53">
        <v>41050</v>
      </c>
      <c r="BG53">
        <v>90610.610000014305</v>
      </c>
      <c r="BI53">
        <f t="shared" si="31"/>
        <v>90610.610000014305</v>
      </c>
      <c r="BL53" s="11">
        <v>40898</v>
      </c>
      <c r="BM53" s="26">
        <f t="shared" si="92"/>
        <v>0.78076635896553448</v>
      </c>
      <c r="BN53" s="26">
        <f t="shared" si="55"/>
        <v>1.2979430044490092E-2</v>
      </c>
      <c r="BO53" s="26">
        <f t="shared" si="59"/>
        <v>0.8890282908778252</v>
      </c>
      <c r="BP53" s="26">
        <f t="shared" si="61"/>
        <v>7.2157423800257359E-2</v>
      </c>
      <c r="BQ53" s="26">
        <f t="shared" si="69"/>
        <v>0.8333686882857797</v>
      </c>
      <c r="BR53" s="26">
        <f t="shared" si="72"/>
        <v>2.3732753789517114E-2</v>
      </c>
      <c r="BS53" s="26">
        <f t="shared" si="60"/>
        <v>0.75595304180498313</v>
      </c>
      <c r="BT53" s="26">
        <f t="shared" si="62"/>
        <v>-1.2674966696236134E-2</v>
      </c>
      <c r="BU53" s="26">
        <f t="shared" si="90"/>
        <v>0.61853357518052365</v>
      </c>
      <c r="BV53" s="26">
        <f t="shared" si="91"/>
        <v>3.090390304265378E-2</v>
      </c>
      <c r="BW53" s="26">
        <f t="shared" si="70"/>
        <v>0.90161003149658447</v>
      </c>
      <c r="BX53" s="26">
        <f t="shared" si="73"/>
        <v>3.3665763031154539E-2</v>
      </c>
      <c r="BY53" s="26">
        <f t="shared" si="57"/>
        <v>0.91111170432469391</v>
      </c>
      <c r="BZ53" s="26">
        <f t="shared" si="58"/>
        <v>2.6953811780621617E-2</v>
      </c>
      <c r="CA53" s="26">
        <v>0.69603434993025393</v>
      </c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46">
        <f t="shared" si="33"/>
        <v>0.91111170432469391</v>
      </c>
      <c r="CN53">
        <f t="shared" si="34"/>
        <v>1158062.1950000003</v>
      </c>
      <c r="CO53">
        <f t="shared" si="81"/>
        <v>1100159.0852500002</v>
      </c>
      <c r="CP53">
        <f t="shared" si="35"/>
        <v>1042255.9755000003</v>
      </c>
      <c r="CQ53">
        <f t="shared" si="82"/>
        <v>868546.64625000022</v>
      </c>
      <c r="CR53"/>
      <c r="CS53" s="11">
        <v>40898</v>
      </c>
      <c r="CT53" s="26">
        <v>0.78076635896553448</v>
      </c>
      <c r="CU53" s="26">
        <v>0.8890282908778252</v>
      </c>
      <c r="CV53" s="26">
        <v>0.8333686882857797</v>
      </c>
      <c r="CW53" s="26">
        <v>0.75595304180498313</v>
      </c>
      <c r="CX53" s="26">
        <v>0.61853357518052365</v>
      </c>
      <c r="CY53" s="26">
        <v>0.90161003149658447</v>
      </c>
      <c r="CZ53" s="26">
        <v>0.91111170432469391</v>
      </c>
      <c r="DA53" s="26">
        <v>0.69603434993025393</v>
      </c>
      <c r="DB53" s="46">
        <f t="shared" si="56"/>
        <v>0.91111170432469391</v>
      </c>
      <c r="DC53" s="46">
        <f t="shared" ref="DC53:DC116" si="93">DB53*$DF$51</f>
        <v>0.89515230337222296</v>
      </c>
      <c r="DD53" s="46"/>
      <c r="DE53" s="59">
        <f t="shared" si="77"/>
        <v>1137777.1094169957</v>
      </c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 s="53">
        <v>40961</v>
      </c>
      <c r="DY53">
        <v>0.9415968103039325</v>
      </c>
      <c r="DZ53">
        <v>0.95063209535538817</v>
      </c>
      <c r="EA53">
        <v>0.88180781722213442</v>
      </c>
      <c r="EB53">
        <v>0.94616906177487126</v>
      </c>
      <c r="EC53">
        <v>0.90564117791067289</v>
      </c>
      <c r="ED53">
        <v>0.907704890446421</v>
      </c>
      <c r="EE53">
        <v>0.90972063027180683</v>
      </c>
      <c r="EF53">
        <f t="shared" si="42"/>
        <v>0.95063209535538817</v>
      </c>
      <c r="EG53">
        <f t="shared" si="43"/>
        <v>0.95063209535538806</v>
      </c>
      <c r="EH53">
        <f t="shared" si="44"/>
        <v>1208294.3131552446</v>
      </c>
      <c r="EI53">
        <f t="shared" si="45"/>
        <v>0.90310049058761865</v>
      </c>
      <c r="EJ53">
        <f t="shared" si="46"/>
        <v>1147879.5974974823</v>
      </c>
      <c r="EK53">
        <f t="shared" si="47"/>
        <v>0.85556888581984925</v>
      </c>
      <c r="EL53">
        <f t="shared" si="46"/>
        <v>1087464.8818397201</v>
      </c>
      <c r="EM53">
        <f t="shared" si="48"/>
        <v>0.73387891593798138</v>
      </c>
      <c r="EN53">
        <f t="shared" si="46"/>
        <v>932791.69197511219</v>
      </c>
      <c r="EO53"/>
      <c r="EP53"/>
      <c r="EQ53" s="53">
        <v>41050</v>
      </c>
      <c r="ER53"/>
      <c r="ES53"/>
      <c r="ET53"/>
      <c r="EU53"/>
      <c r="EV53"/>
      <c r="EW53">
        <v>7.4391576585449773E-2</v>
      </c>
      <c r="EX53"/>
      <c r="EY53">
        <f t="shared" si="49"/>
        <v>7.4391576585449773E-2</v>
      </c>
      <c r="EZ53"/>
      <c r="FA53"/>
      <c r="FB53"/>
      <c r="FC53"/>
      <c r="FD53"/>
      <c r="FE53" s="20">
        <v>51</v>
      </c>
      <c r="FF53" s="6">
        <f t="shared" si="83"/>
        <v>878079.91000000015</v>
      </c>
      <c r="FG53" s="6">
        <f t="shared" si="84"/>
        <v>1008000.7450000048</v>
      </c>
      <c r="FH53" s="6">
        <v>1030797.075000003</v>
      </c>
      <c r="FI53" s="6">
        <f t="shared" si="85"/>
        <v>1085664.6799999923</v>
      </c>
      <c r="FJ53" s="6">
        <f t="shared" si="86"/>
        <v>1119538.8800000027</v>
      </c>
      <c r="FK53" s="6">
        <f t="shared" si="87"/>
        <v>1169898.5049999878</v>
      </c>
      <c r="FL53" s="6">
        <f t="shared" si="88"/>
        <v>1252187.9250000045</v>
      </c>
      <c r="FM53" s="6"/>
      <c r="FN53" s="6"/>
      <c r="FO53" s="6"/>
      <c r="FP53" s="6"/>
      <c r="FQ53" s="18"/>
      <c r="FT53"/>
      <c r="FU53" s="20"/>
      <c r="GG53"/>
      <c r="GH53" s="12"/>
      <c r="GK53"/>
      <c r="GL53" s="22">
        <v>41973</v>
      </c>
      <c r="GM53" s="12">
        <f t="shared" si="89"/>
        <v>0</v>
      </c>
    </row>
    <row r="54" spans="1:195" x14ac:dyDescent="0.25">
      <c r="A54" s="11">
        <v>41265</v>
      </c>
      <c r="B54" s="12">
        <v>791799.5700000003</v>
      </c>
      <c r="F54" s="17">
        <f t="shared" si="23"/>
        <v>12</v>
      </c>
      <c r="G54" s="15">
        <f t="shared" si="24"/>
        <v>3</v>
      </c>
      <c r="H54" s="53">
        <v>40899</v>
      </c>
      <c r="I54" s="16">
        <f>IF(MONTH($H54)&gt;10,VLOOKUP(DATE(I$2,MONTH($H54),DAY($H54)),daily!$A:$B,2,0),VLOOKUP(DATE(J$2,MONTH($H54),DAY($H54)),daily!$A:$B,2,0))</f>
        <v>791799.5700000003</v>
      </c>
      <c r="J54" s="16">
        <f>IF(MONTH($H54)&gt;10,VLOOKUP(DATE(J$2,MONTH($H54),DAY($H54)),daily!$A:$B,2,0),VLOOKUP(DATE(K$2,MONTH($H54),DAY($H54)),daily!$A:$B,2,0))</f>
        <v>925434.36500000022</v>
      </c>
      <c r="K54" s="16">
        <f>IF(MONTH($H54)&gt;10,VLOOKUP(DATE(K$2,MONTH($H54),DAY($H54)),daily!$A:$B,2,0),VLOOKUP(DATE(L$2,MONTH($H54),DAY($H54)),daily!$A:$B,2,0))</f>
        <v>922563.19999999925</v>
      </c>
      <c r="L54" s="16">
        <f>IF(MONTH($H54)&gt;10,VLOOKUP(DATE(L$2,MONTH($H54),DAY($H54)),daily!$A:$B,2,0),VLOOKUP(DATE(M$2,MONTH($H54),DAY($H54)),daily!$A:$B,2,0))</f>
        <v>874940.81500000134</v>
      </c>
      <c r="M54" s="16">
        <f>IF(MONTH($H54)&gt;10,VLOOKUP(DATE(M$2,MONTH($H54),DAY($H54)),daily!$A:$B,2,0),VLOOKUP(DATE(N$2,MONTH($H54),DAY($H54)),daily!$A:$B,2,0))</f>
        <v>738506.13999999966</v>
      </c>
      <c r="N54" s="16">
        <f>IF(MONTH($H54)&gt;10,VLOOKUP(DATE(N$2,MONTH($H54),DAY($H54)),daily!$A:$B,2,0),VLOOKUP(DATE(O$2,MONTH($H54),DAY($H54)),daily!$A:$B,2,0))</f>
        <v>1127622.3700000029</v>
      </c>
      <c r="O54" s="16">
        <f>IF(MONTH($H54)&gt;10,VLOOKUP(DATE(O$2,MONTH($H54),DAY($H54)),daily!$A:$B,2,0),VLOOKUP(DATE(P$2,MONTH($H54),DAY($H54)),daily!$A:$B,2,0))</f>
        <v>1157596.5749999993</v>
      </c>
      <c r="P54" s="16">
        <f t="shared" si="64"/>
        <v>1157596.5749999993</v>
      </c>
      <c r="Q54" s="16">
        <f t="shared" si="65"/>
        <v>1157596.5749999993</v>
      </c>
      <c r="R54" s="16">
        <f t="shared" si="66"/>
        <v>1099716.7462499992</v>
      </c>
      <c r="S54" s="16">
        <f t="shared" si="67"/>
        <v>1041836.9174999994</v>
      </c>
      <c r="T54" s="18">
        <f t="shared" si="68"/>
        <v>865185.48485023191</v>
      </c>
      <c r="U54" s="16">
        <v>911440.7610819377</v>
      </c>
      <c r="V54" s="63">
        <f>IF(cumulative!B1891="",MAX(I54:O54)*$X$33,cumulative!B1891)</f>
        <v>16408488.215</v>
      </c>
      <c r="AM54" s="53">
        <v>40962</v>
      </c>
      <c r="AN54">
        <v>901082.70000000298</v>
      </c>
      <c r="AO54">
        <v>969082.40000000596</v>
      </c>
      <c r="AP54">
        <v>959329.54499998689</v>
      </c>
      <c r="AQ54">
        <v>1028481.25</v>
      </c>
      <c r="AR54">
        <v>994938.21000000834</v>
      </c>
      <c r="AS54">
        <v>1027426.5549999923</v>
      </c>
      <c r="AT54">
        <v>1210901.2850000113</v>
      </c>
      <c r="AU54">
        <f t="shared" si="78"/>
        <v>1210901.2850000113</v>
      </c>
      <c r="AV54">
        <f t="shared" si="52"/>
        <v>1210901.2850000113</v>
      </c>
      <c r="AW54">
        <f t="shared" si="53"/>
        <v>1150356.2207500108</v>
      </c>
      <c r="AX54">
        <f t="shared" si="79"/>
        <v>1089811.1565000103</v>
      </c>
      <c r="AY54">
        <f t="shared" si="80"/>
        <v>978753.89683472121</v>
      </c>
      <c r="BA54" s="53">
        <v>41051</v>
      </c>
      <c r="BG54">
        <v>84705.59999999404</v>
      </c>
      <c r="BI54">
        <f t="shared" si="31"/>
        <v>84705.59999999404</v>
      </c>
      <c r="BL54" s="11">
        <v>40899</v>
      </c>
      <c r="BM54" s="26">
        <f t="shared" si="92"/>
        <v>0.82190424584047617</v>
      </c>
      <c r="BN54" s="26">
        <f t="shared" si="55"/>
        <v>4.1137886874941687E-2</v>
      </c>
      <c r="BO54" s="26">
        <f t="shared" si="59"/>
        <v>0.88871800018201952</v>
      </c>
      <c r="BP54" s="26">
        <f t="shared" si="61"/>
        <v>-3.1029069580568169E-4</v>
      </c>
      <c r="BQ54" s="26">
        <f t="shared" si="69"/>
        <v>0.86169151476985106</v>
      </c>
      <c r="BR54" s="26">
        <f t="shared" si="72"/>
        <v>2.8322826484071362E-2</v>
      </c>
      <c r="BS54" s="26">
        <f t="shared" si="60"/>
        <v>0.80134269700740202</v>
      </c>
      <c r="BT54" s="26">
        <f t="shared" si="62"/>
        <v>4.5389655202418888E-2</v>
      </c>
      <c r="BU54" s="26">
        <f t="shared" si="90"/>
        <v>0.65965207032380857</v>
      </c>
      <c r="BV54" s="26">
        <f t="shared" si="91"/>
        <v>4.1118495143284917E-2</v>
      </c>
      <c r="BW54" s="26">
        <f t="shared" si="70"/>
        <v>0.92578127326709703</v>
      </c>
      <c r="BX54" s="26">
        <f t="shared" si="73"/>
        <v>2.4171241770512553E-2</v>
      </c>
      <c r="BY54" s="26">
        <f t="shared" ref="BY54:BY85" si="94">IFERROR(O54/MAX(O$3:O$229),0)</f>
        <v>0.91074537526775701</v>
      </c>
      <c r="BZ54" s="26">
        <f t="shared" si="58"/>
        <v>-3.6632905693689821E-4</v>
      </c>
      <c r="CA54" s="26">
        <v>0.71469431817042472</v>
      </c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46">
        <f t="shared" si="33"/>
        <v>0.92578127326709703</v>
      </c>
      <c r="CN54">
        <f t="shared" si="34"/>
        <v>1176707.8485773897</v>
      </c>
      <c r="CO54">
        <f t="shared" si="81"/>
        <v>1117872.4561485201</v>
      </c>
      <c r="CP54">
        <f t="shared" si="35"/>
        <v>1059037.0637196507</v>
      </c>
      <c r="CQ54">
        <f t="shared" si="82"/>
        <v>882530.88643304235</v>
      </c>
      <c r="CR54"/>
      <c r="CS54" s="11">
        <v>40899</v>
      </c>
      <c r="CT54" s="26">
        <v>0.82190424584047617</v>
      </c>
      <c r="CU54" s="26">
        <v>0.88871800018201952</v>
      </c>
      <c r="CV54" s="26">
        <v>0.86169151476985106</v>
      </c>
      <c r="CW54" s="26">
        <v>0.80134269700740202</v>
      </c>
      <c r="CX54" s="26">
        <v>0.65965207032380857</v>
      </c>
      <c r="CY54" s="26">
        <v>0.92578127326709703</v>
      </c>
      <c r="CZ54" s="26">
        <v>0.91074537526775701</v>
      </c>
      <c r="DA54" s="26">
        <v>0.71469431817042472</v>
      </c>
      <c r="DB54" s="46">
        <f t="shared" si="56"/>
        <v>0.92578127326709703</v>
      </c>
      <c r="DC54" s="46">
        <f t="shared" si="93"/>
        <v>0.90956491421449359</v>
      </c>
      <c r="DD54" s="46"/>
      <c r="DE54" s="59">
        <f t="shared" si="77"/>
        <v>1156096.1581883554</v>
      </c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 s="53">
        <v>40962</v>
      </c>
      <c r="DY54">
        <v>0.9353423834056922</v>
      </c>
      <c r="DZ54">
        <v>0.93063431088340565</v>
      </c>
      <c r="EA54">
        <v>0.89603197785746436</v>
      </c>
      <c r="EB54">
        <v>0.94196764463038885</v>
      </c>
      <c r="EC54">
        <v>0.88870357945943423</v>
      </c>
      <c r="ED54">
        <v>0.84352021526170806</v>
      </c>
      <c r="EE54">
        <v>0.95268314457439141</v>
      </c>
      <c r="EF54">
        <f t="shared" si="42"/>
        <v>0.95268314457439141</v>
      </c>
      <c r="EG54">
        <f t="shared" si="43"/>
        <v>0.95268314457439141</v>
      </c>
      <c r="EH54">
        <f t="shared" si="44"/>
        <v>1210901.2850000113</v>
      </c>
      <c r="EI54">
        <f t="shared" si="45"/>
        <v>0.90504898734567185</v>
      </c>
      <c r="EJ54">
        <f t="shared" si="46"/>
        <v>1150356.2207500108</v>
      </c>
      <c r="EK54">
        <f t="shared" si="47"/>
        <v>0.8574148301169523</v>
      </c>
      <c r="EL54">
        <f t="shared" si="46"/>
        <v>1089811.1565000103</v>
      </c>
      <c r="EM54">
        <f t="shared" si="48"/>
        <v>0.73546230638390864</v>
      </c>
      <c r="EN54">
        <f t="shared" si="46"/>
        <v>934804.24938892748</v>
      </c>
      <c r="EO54"/>
      <c r="EP54"/>
      <c r="EQ54" s="53">
        <v>41051</v>
      </c>
      <c r="ER54"/>
      <c r="ES54"/>
      <c r="ET54"/>
      <c r="EU54"/>
      <c r="EV54"/>
      <c r="EW54">
        <v>6.9543546055092623E-2</v>
      </c>
      <c r="EX54"/>
      <c r="EY54">
        <f t="shared" si="49"/>
        <v>6.9543546055092623E-2</v>
      </c>
      <c r="EZ54"/>
      <c r="FA54"/>
      <c r="FB54"/>
      <c r="FC54"/>
      <c r="FD54"/>
      <c r="FE54" s="20">
        <v>52</v>
      </c>
      <c r="FF54" s="6">
        <f t="shared" si="83"/>
        <v>941528.33999999985</v>
      </c>
      <c r="FG54" s="6">
        <f t="shared" si="84"/>
        <v>1016517.2349999994</v>
      </c>
      <c r="FH54" s="6">
        <v>1024317.8449999988</v>
      </c>
      <c r="FI54" s="6">
        <f t="shared" si="85"/>
        <v>1062864.4200000055</v>
      </c>
      <c r="FJ54" s="6">
        <f t="shared" si="86"/>
        <v>1088769.4450000003</v>
      </c>
      <c r="FK54" s="6">
        <f t="shared" si="87"/>
        <v>1171556.3400000036</v>
      </c>
      <c r="FL54" s="6">
        <f t="shared" si="88"/>
        <v>1257018.5399999991</v>
      </c>
      <c r="FM54" s="6"/>
      <c r="FN54" s="6"/>
      <c r="FO54" s="6"/>
      <c r="FP54" s="6"/>
      <c r="FQ54" s="18"/>
      <c r="FT54"/>
      <c r="FU54" s="20"/>
      <c r="GG54"/>
      <c r="GH54" s="12"/>
      <c r="GK54"/>
      <c r="GL54" s="22">
        <v>41983</v>
      </c>
      <c r="GM54" s="12">
        <f t="shared" si="89"/>
        <v>3725434.7550000004</v>
      </c>
    </row>
    <row r="55" spans="1:195" x14ac:dyDescent="0.25">
      <c r="A55" s="11">
        <v>41266</v>
      </c>
      <c r="B55" s="12">
        <v>747130.71000000089</v>
      </c>
      <c r="F55" s="17">
        <f t="shared" si="23"/>
        <v>12</v>
      </c>
      <c r="G55" s="15">
        <f t="shared" si="24"/>
        <v>3</v>
      </c>
      <c r="H55" s="53">
        <v>40900</v>
      </c>
      <c r="I55" s="16">
        <f>IF(MONTH($H55)&gt;10,VLOOKUP(DATE(I$2,MONTH($H55),DAY($H55)),daily!$A:$B,2,0),VLOOKUP(DATE(J$2,MONTH($H55),DAY($H55)),daily!$A:$B,2,0))</f>
        <v>747130.71000000089</v>
      </c>
      <c r="J55" s="16">
        <f>IF(MONTH($H55)&gt;10,VLOOKUP(DATE(J$2,MONTH($H55),DAY($H55)),daily!$A:$B,2,0),VLOOKUP(DATE(K$2,MONTH($H55),DAY($H55)),daily!$A:$B,2,0))</f>
        <v>930640.17500000075</v>
      </c>
      <c r="K55" s="16">
        <f>IF(MONTH($H55)&gt;10,VLOOKUP(DATE(K$2,MONTH($H55),DAY($H55)),daily!$A:$B,2,0),VLOOKUP(DATE(L$2,MONTH($H55),DAY($H55)),daily!$A:$B,2,0))</f>
        <v>899237.84499999881</v>
      </c>
      <c r="L55" s="16">
        <f>IF(MONTH($H55)&gt;10,VLOOKUP(DATE(L$2,MONTH($H55),DAY($H55)),daily!$A:$B,2,0),VLOOKUP(DATE(M$2,MONTH($H55),DAY($H55)),daily!$A:$B,2,0))</f>
        <v>888886.97000000067</v>
      </c>
      <c r="M55" s="16">
        <f>IF(MONTH($H55)&gt;10,VLOOKUP(DATE(M$2,MONTH($H55),DAY($H55)),daily!$A:$B,2,0),VLOOKUP(DATE(N$2,MONTH($H55),DAY($H55)),daily!$A:$B,2,0))</f>
        <v>803051.95000000019</v>
      </c>
      <c r="N55" s="16">
        <f>IF(MONTH($H55)&gt;10,VLOOKUP(DATE(N$2,MONTH($H55),DAY($H55)),daily!$A:$B,2,0),VLOOKUP(DATE(O$2,MONTH($H55),DAY($H55)),daily!$A:$B,2,0))</f>
        <v>1139642.334999999</v>
      </c>
      <c r="O55" s="16">
        <f>IF(MONTH($H55)&gt;10,VLOOKUP(DATE(O$2,MONTH($H55),DAY($H55)),daily!$A:$B,2,0),VLOOKUP(DATE(P$2,MONTH($H55),DAY($H55)),daily!$A:$B,2,0))</f>
        <v>1153843.2300000004</v>
      </c>
      <c r="P55" s="16">
        <f t="shared" si="64"/>
        <v>1153843.2300000004</v>
      </c>
      <c r="Q55" s="16">
        <f t="shared" si="65"/>
        <v>1153843.2300000004</v>
      </c>
      <c r="R55" s="16">
        <f t="shared" si="66"/>
        <v>1096151.0685000003</v>
      </c>
      <c r="S55" s="16">
        <f t="shared" si="67"/>
        <v>1038458.9070000005</v>
      </c>
      <c r="T55" s="18">
        <f t="shared" si="68"/>
        <v>862380.24191520142</v>
      </c>
      <c r="U55" s="16">
        <v>921156.32396827417</v>
      </c>
      <c r="V55" s="63">
        <f>IF(cumulative!B1892="",MAX(I55:O55)*$X$33,cumulative!B1892)</f>
        <v>17533859.375</v>
      </c>
      <c r="AM55" s="53">
        <v>40963</v>
      </c>
      <c r="AN55">
        <v>899916.62000000477</v>
      </c>
      <c r="AO55">
        <v>954015.80499999225</v>
      </c>
      <c r="AP55">
        <v>932798.82500000298</v>
      </c>
      <c r="AQ55">
        <v>984262.69499999285</v>
      </c>
      <c r="AR55">
        <v>1026239.900000006</v>
      </c>
      <c r="AS55">
        <v>939576.87000000477</v>
      </c>
      <c r="AT55">
        <v>1150991.799999997</v>
      </c>
      <c r="AU55">
        <f t="shared" si="78"/>
        <v>1150991.799999997</v>
      </c>
      <c r="AV55">
        <f t="shared" si="52"/>
        <v>1150991.799999997</v>
      </c>
      <c r="AW55">
        <f t="shared" si="53"/>
        <v>1093442.2099999972</v>
      </c>
      <c r="AX55">
        <f t="shared" si="79"/>
        <v>1035892.6199999973</v>
      </c>
      <c r="AY55">
        <f t="shared" si="80"/>
        <v>930329.93145663128</v>
      </c>
      <c r="BA55" s="53">
        <v>41052</v>
      </c>
      <c r="BG55">
        <v>56364.250000029802</v>
      </c>
      <c r="BI55">
        <f t="shared" si="31"/>
        <v>56364.250000029802</v>
      </c>
      <c r="BL55" s="11">
        <v>40900</v>
      </c>
      <c r="BM55" s="26">
        <f t="shared" si="92"/>
        <v>0.77553705004766549</v>
      </c>
      <c r="BN55" s="26">
        <f t="shared" si="55"/>
        <v>-4.6367195792810678E-2</v>
      </c>
      <c r="BO55" s="26">
        <f t="shared" si="59"/>
        <v>0.89371727104065901</v>
      </c>
      <c r="BP55" s="26">
        <f t="shared" si="61"/>
        <v>4.9992708586394929E-3</v>
      </c>
      <c r="BQ55" s="26">
        <f t="shared" si="69"/>
        <v>0.83990519109848105</v>
      </c>
      <c r="BR55" s="26">
        <f t="shared" si="72"/>
        <v>-2.1786323671370011E-2</v>
      </c>
      <c r="BS55" s="26">
        <f t="shared" si="60"/>
        <v>0.81411573178756902</v>
      </c>
      <c r="BT55" s="26">
        <f t="shared" si="62"/>
        <v>1.2773034780167003E-2</v>
      </c>
      <c r="BU55" s="26">
        <f t="shared" si="90"/>
        <v>0.71730599476813017</v>
      </c>
      <c r="BV55" s="26">
        <f t="shared" si="91"/>
        <v>5.7653924444321603E-2</v>
      </c>
      <c r="BW55" s="26">
        <f t="shared" si="70"/>
        <v>0.93564969978857715</v>
      </c>
      <c r="BX55" s="26">
        <f t="shared" si="73"/>
        <v>9.8684265214801226E-3</v>
      </c>
      <c r="BY55" s="26">
        <f t="shared" si="94"/>
        <v>0.9077924107597779</v>
      </c>
      <c r="BZ55" s="26">
        <f t="shared" si="58"/>
        <v>-2.9529645079791056E-3</v>
      </c>
      <c r="CA55" s="26">
        <v>0.72231264937655759</v>
      </c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46">
        <f t="shared" si="33"/>
        <v>0.93564969978857715</v>
      </c>
      <c r="CN55">
        <f t="shared" si="34"/>
        <v>1189251.0434726106</v>
      </c>
      <c r="CO55">
        <f t="shared" si="81"/>
        <v>1129788.4912989801</v>
      </c>
      <c r="CP55">
        <f t="shared" si="35"/>
        <v>1070325.9391253495</v>
      </c>
      <c r="CQ55">
        <f t="shared" si="82"/>
        <v>891938.28260445804</v>
      </c>
      <c r="CR55"/>
      <c r="CS55" s="11">
        <v>40900</v>
      </c>
      <c r="CT55" s="26">
        <v>0.77553705004766549</v>
      </c>
      <c r="CU55" s="26">
        <v>0.89371727104065901</v>
      </c>
      <c r="CV55" s="26">
        <v>0.83990519109848105</v>
      </c>
      <c r="CW55" s="26">
        <v>0.81411573178756902</v>
      </c>
      <c r="CX55" s="26">
        <v>0.71730599476813017</v>
      </c>
      <c r="CY55" s="26">
        <v>0.93564969978857715</v>
      </c>
      <c r="CZ55" s="26">
        <v>0.9077924107597779</v>
      </c>
      <c r="DA55" s="26">
        <v>0.72231264937655759</v>
      </c>
      <c r="DB55" s="46">
        <f t="shared" si="56"/>
        <v>0.93564969978857715</v>
      </c>
      <c r="DC55" s="46">
        <f t="shared" si="93"/>
        <v>0.91926048138746719</v>
      </c>
      <c r="DD55" s="46"/>
      <c r="DE55" s="59">
        <f t="shared" si="77"/>
        <v>1168419.6414108938</v>
      </c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 s="53">
        <v>40963</v>
      </c>
      <c r="DY55">
        <v>0.9341319683722662</v>
      </c>
      <c r="DZ55">
        <v>0.91616547907385359</v>
      </c>
      <c r="EA55">
        <v>0.87125178252263957</v>
      </c>
      <c r="EB55">
        <v>0.90146865828297995</v>
      </c>
      <c r="EC55">
        <v>0.91666302826392554</v>
      </c>
      <c r="ED55">
        <v>0.77139536619951576</v>
      </c>
      <c r="EE55">
        <v>0.90554903276308429</v>
      </c>
      <c r="EF55">
        <f t="shared" si="42"/>
        <v>0.9341319683722662</v>
      </c>
      <c r="EG55">
        <f t="shared" si="43"/>
        <v>0.93413196837226631</v>
      </c>
      <c r="EH55">
        <f t="shared" si="44"/>
        <v>1187321.9415117307</v>
      </c>
      <c r="EI55">
        <f t="shared" si="45"/>
        <v>0.88742536995365284</v>
      </c>
      <c r="EJ55">
        <f t="shared" si="46"/>
        <v>1127955.844436144</v>
      </c>
      <c r="EK55">
        <f t="shared" si="47"/>
        <v>0.8407187715350396</v>
      </c>
      <c r="EL55">
        <f t="shared" si="46"/>
        <v>1068589.7473605576</v>
      </c>
      <c r="EM55">
        <f t="shared" si="48"/>
        <v>0.72114097519058262</v>
      </c>
      <c r="EN55">
        <f t="shared" si="46"/>
        <v>916601.22098050884</v>
      </c>
      <c r="EO55"/>
      <c r="EP55"/>
      <c r="EQ55" s="53">
        <v>41052</v>
      </c>
      <c r="ER55"/>
      <c r="ES55"/>
      <c r="ET55"/>
      <c r="EU55"/>
      <c r="EV55"/>
      <c r="EW55">
        <v>4.6275214575401187E-2</v>
      </c>
      <c r="EX55"/>
      <c r="EY55">
        <f t="shared" si="49"/>
        <v>4.6275214575401187E-2</v>
      </c>
      <c r="EZ55"/>
      <c r="FA55"/>
      <c r="FB55"/>
      <c r="FC55"/>
      <c r="FD55"/>
      <c r="FE55" s="20">
        <v>53</v>
      </c>
      <c r="FF55" s="6">
        <f t="shared" si="83"/>
        <v>963349.69000000134</v>
      </c>
      <c r="FG55" s="6">
        <f t="shared" si="84"/>
        <v>958963.61499999464</v>
      </c>
      <c r="FH55" s="6">
        <v>1017493.099999994</v>
      </c>
      <c r="FI55" s="6">
        <f t="shared" si="85"/>
        <v>1081530.8399999961</v>
      </c>
      <c r="FJ55" s="6">
        <f t="shared" si="86"/>
        <v>932454.68999999762</v>
      </c>
      <c r="FK55" s="6">
        <f t="shared" si="87"/>
        <v>1192663.7350000069</v>
      </c>
      <c r="FL55" s="6">
        <f t="shared" si="88"/>
        <v>1267407.4750000015</v>
      </c>
      <c r="FM55" s="6"/>
      <c r="FN55" s="6"/>
      <c r="FO55" s="6"/>
      <c r="FP55" s="6"/>
      <c r="FQ55" s="18"/>
      <c r="FT55"/>
      <c r="FU55" s="20"/>
      <c r="GG55"/>
      <c r="GH55" s="12"/>
      <c r="GK55"/>
      <c r="GL55" s="22">
        <v>41993</v>
      </c>
      <c r="GM55" s="12">
        <f t="shared" si="89"/>
        <v>7852502.6150000002</v>
      </c>
    </row>
    <row r="56" spans="1:195" x14ac:dyDescent="0.25">
      <c r="A56" s="11">
        <v>41267</v>
      </c>
      <c r="B56" s="12">
        <v>781760.09999999963</v>
      </c>
      <c r="F56" s="17">
        <f t="shared" si="23"/>
        <v>12</v>
      </c>
      <c r="G56" s="15">
        <f t="shared" si="24"/>
        <v>3</v>
      </c>
      <c r="H56" s="53">
        <v>40901</v>
      </c>
      <c r="I56" s="16">
        <f>IF(MONTH($H56)&gt;10,VLOOKUP(DATE(I$2,MONTH($H56),DAY($H56)),daily!$A:$B,2,0),VLOOKUP(DATE(J$2,MONTH($H56),DAY($H56)),daily!$A:$B,2,0))</f>
        <v>781760.09999999963</v>
      </c>
      <c r="J56" s="16">
        <f>IF(MONTH($H56)&gt;10,VLOOKUP(DATE(J$2,MONTH($H56),DAY($H56)),daily!$A:$B,2,0),VLOOKUP(DATE(K$2,MONTH($H56),DAY($H56)),daily!$A:$B,2,0))</f>
        <v>975176.60500000045</v>
      </c>
      <c r="K56" s="16">
        <f>IF(MONTH($H56)&gt;10,VLOOKUP(DATE(K$2,MONTH($H56),DAY($H56)),daily!$A:$B,2,0),VLOOKUP(DATE(L$2,MONTH($H56),DAY($H56)),daily!$A:$B,2,0))</f>
        <v>907849.05999999866</v>
      </c>
      <c r="L56" s="16">
        <f>IF(MONTH($H56)&gt;10,VLOOKUP(DATE(L$2,MONTH($H56),DAY($H56)),daily!$A:$B,2,0),VLOOKUP(DATE(M$2,MONTH($H56),DAY($H56)),daily!$A:$B,2,0))</f>
        <v>878508.16499999724</v>
      </c>
      <c r="M56" s="16">
        <f>IF(MONTH($H56)&gt;10,VLOOKUP(DATE(M$2,MONTH($H56),DAY($H56)),daily!$A:$B,2,0),VLOOKUP(DATE(N$2,MONTH($H56),DAY($H56)),daily!$A:$B,2,0))</f>
        <v>782648.88000000082</v>
      </c>
      <c r="N56" s="16">
        <f>IF(MONTH($H56)&gt;10,VLOOKUP(DATE(N$2,MONTH($H56),DAY($H56)),daily!$A:$B,2,0),VLOOKUP(DATE(O$2,MONTH($H56),DAY($H56)),daily!$A:$B,2,0))</f>
        <v>1111221.5349999983</v>
      </c>
      <c r="O56" s="16">
        <f>IF(MONTH($H56)&gt;10,VLOOKUP(DATE(O$2,MONTH($H56),DAY($H56)),daily!$A:$B,2,0),VLOOKUP(DATE(P$2,MONTH($H56),DAY($H56)),daily!$A:$B,2,0))</f>
        <v>1168551.9749999978</v>
      </c>
      <c r="P56" s="16">
        <f t="shared" si="64"/>
        <v>1168551.9749999978</v>
      </c>
      <c r="Q56" s="16">
        <f t="shared" si="65"/>
        <v>1168551.9749999978</v>
      </c>
      <c r="R56" s="16">
        <f t="shared" si="66"/>
        <v>1110124.3762499979</v>
      </c>
      <c r="S56" s="16">
        <f t="shared" si="67"/>
        <v>1051696.777499998</v>
      </c>
      <c r="T56" s="18">
        <f t="shared" si="68"/>
        <v>873373.53003404464</v>
      </c>
      <c r="U56" s="16">
        <v>898184.20469171333</v>
      </c>
      <c r="V56" s="63">
        <f>IF(cumulative!B1893="",MAX(I56:O56)*$X$33,cumulative!B1893)</f>
        <v>18682159.170000002</v>
      </c>
      <c r="AM56" s="53">
        <v>40964</v>
      </c>
      <c r="AN56">
        <v>884704.1099999994</v>
      </c>
      <c r="AO56">
        <v>983469.29000000656</v>
      </c>
      <c r="AP56">
        <v>947801.80499999225</v>
      </c>
      <c r="AQ56">
        <v>971448.34000000358</v>
      </c>
      <c r="AR56">
        <v>1015104.7200000063</v>
      </c>
      <c r="AS56">
        <v>1013136.0949999839</v>
      </c>
      <c r="AT56">
        <v>1174295.8799999952</v>
      </c>
      <c r="AU56">
        <f t="shared" si="78"/>
        <v>1174295.8799999952</v>
      </c>
      <c r="AV56">
        <f t="shared" si="52"/>
        <v>1174295.8799999952</v>
      </c>
      <c r="AW56">
        <f t="shared" si="53"/>
        <v>1115581.0859999955</v>
      </c>
      <c r="AX56">
        <f t="shared" si="79"/>
        <v>1056866.2919999957</v>
      </c>
      <c r="AY56">
        <f t="shared" si="80"/>
        <v>949166.28037680441</v>
      </c>
      <c r="BA56" s="53">
        <v>41053</v>
      </c>
      <c r="BG56">
        <v>53493.169999986887</v>
      </c>
      <c r="BI56">
        <f t="shared" si="31"/>
        <v>53493.169999986887</v>
      </c>
      <c r="BL56" s="11">
        <v>40901</v>
      </c>
      <c r="BM56" s="26">
        <f t="shared" si="92"/>
        <v>0.81148306940691406</v>
      </c>
      <c r="BN56" s="26">
        <f t="shared" si="55"/>
        <v>3.5946019359248571E-2</v>
      </c>
      <c r="BO56" s="26">
        <f t="shared" si="59"/>
        <v>0.93648672990427739</v>
      </c>
      <c r="BP56" s="26">
        <f t="shared" si="61"/>
        <v>4.2769458863618381E-2</v>
      </c>
      <c r="BQ56" s="26">
        <f t="shared" si="69"/>
        <v>0.84794822912271473</v>
      </c>
      <c r="BR56" s="26">
        <f t="shared" si="72"/>
        <v>8.043038024233673E-3</v>
      </c>
      <c r="BS56" s="26">
        <f t="shared" si="60"/>
        <v>0.80460996928588868</v>
      </c>
      <c r="BT56" s="26">
        <f t="shared" si="62"/>
        <v>-9.5057625016803371E-3</v>
      </c>
      <c r="BU56" s="26">
        <f t="shared" si="90"/>
        <v>0.69908146468303001</v>
      </c>
      <c r="BV56" s="26">
        <f t="shared" si="91"/>
        <v>-1.8224530085100166E-2</v>
      </c>
      <c r="BW56" s="26">
        <f t="shared" si="70"/>
        <v>0.91231613962581615</v>
      </c>
      <c r="BX56" s="26">
        <f t="shared" si="73"/>
        <v>-2.3333560162761002E-2</v>
      </c>
      <c r="BY56" s="26">
        <f t="shared" si="94"/>
        <v>0.91936459555545269</v>
      </c>
      <c r="BZ56" s="26">
        <f t="shared" si="58"/>
        <v>1.1572184795674789E-2</v>
      </c>
      <c r="CA56" s="26">
        <v>0.70429936335256849</v>
      </c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46">
        <f t="shared" si="33"/>
        <v>0.93648672990427739</v>
      </c>
      <c r="CN56">
        <f t="shared" si="34"/>
        <v>1190314.944779627</v>
      </c>
      <c r="CO56">
        <f t="shared" si="81"/>
        <v>1130799.1975406457</v>
      </c>
      <c r="CP56">
        <f t="shared" si="35"/>
        <v>1071283.4503016644</v>
      </c>
      <c r="CQ56">
        <f t="shared" si="82"/>
        <v>892736.20858472027</v>
      </c>
      <c r="CR56"/>
      <c r="CS56" s="11">
        <v>40901</v>
      </c>
      <c r="CT56" s="26">
        <v>0.81148306940691406</v>
      </c>
      <c r="CU56" s="26">
        <v>0.93648672990427739</v>
      </c>
      <c r="CV56" s="26">
        <v>0.84794822912271473</v>
      </c>
      <c r="CW56" s="26">
        <v>0.80460996928588868</v>
      </c>
      <c r="CX56" s="26">
        <v>0.69908146468303001</v>
      </c>
      <c r="CY56" s="26">
        <v>0.91231613962581615</v>
      </c>
      <c r="CZ56" s="26">
        <v>0.91936459555545269</v>
      </c>
      <c r="DA56" s="26">
        <v>0.70429936335256849</v>
      </c>
      <c r="DB56" s="46">
        <f t="shared" si="56"/>
        <v>0.93648672990427739</v>
      </c>
      <c r="DC56" s="46">
        <f t="shared" si="93"/>
        <v>0.92008284974527055</v>
      </c>
      <c r="DD56" s="46"/>
      <c r="DE56" s="59">
        <f t="shared" si="77"/>
        <v>1169464.9069925079</v>
      </c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 s="53">
        <v>40964</v>
      </c>
      <c r="DY56">
        <v>0.9183410699774931</v>
      </c>
      <c r="DZ56">
        <v>0.94445040480989295</v>
      </c>
      <c r="EA56">
        <v>0.88526485020434698</v>
      </c>
      <c r="EB56">
        <v>0.88973221894896437</v>
      </c>
      <c r="EC56">
        <v>0.90671680826306256</v>
      </c>
      <c r="ED56">
        <v>0.83178770568549221</v>
      </c>
      <c r="EE56">
        <v>0.92388364392489442</v>
      </c>
      <c r="EF56">
        <f t="shared" si="42"/>
        <v>0.94445040480989295</v>
      </c>
      <c r="EG56">
        <f t="shared" si="43"/>
        <v>0.94445040480989295</v>
      </c>
      <c r="EH56">
        <f t="shared" si="44"/>
        <v>1200437.1183810506</v>
      </c>
      <c r="EI56">
        <f t="shared" si="45"/>
        <v>0.89722788456939817</v>
      </c>
      <c r="EJ56">
        <f t="shared" si="46"/>
        <v>1140415.262461998</v>
      </c>
      <c r="EK56">
        <f t="shared" si="47"/>
        <v>0.85000536432890372</v>
      </c>
      <c r="EL56">
        <f t="shared" si="46"/>
        <v>1080393.4065429457</v>
      </c>
      <c r="EM56">
        <f t="shared" si="48"/>
        <v>0.72910670976236724</v>
      </c>
      <c r="EN56">
        <f t="shared" si="46"/>
        <v>926726.01250629174</v>
      </c>
      <c r="EO56"/>
      <c r="EP56"/>
      <c r="EQ56" s="53">
        <v>41053</v>
      </c>
      <c r="ER56"/>
      <c r="ES56"/>
      <c r="ET56"/>
      <c r="EU56"/>
      <c r="EV56"/>
      <c r="EW56">
        <v>4.3918049474028269E-2</v>
      </c>
      <c r="EX56"/>
      <c r="EY56">
        <f t="shared" si="49"/>
        <v>4.3918049474028269E-2</v>
      </c>
      <c r="EZ56"/>
      <c r="FA56"/>
      <c r="FB56"/>
      <c r="FC56"/>
      <c r="FD56"/>
      <c r="FE56" s="20">
        <v>54</v>
      </c>
      <c r="FF56" s="6">
        <f t="shared" si="83"/>
        <v>952266.55999999866</v>
      </c>
      <c r="FG56" s="6">
        <f t="shared" si="84"/>
        <v>976712.97000000626</v>
      </c>
      <c r="FH56" s="6">
        <v>1064367.7449999973</v>
      </c>
      <c r="FI56" s="6">
        <f t="shared" si="85"/>
        <v>1060919.8599999994</v>
      </c>
      <c r="FJ56" s="6">
        <f t="shared" si="86"/>
        <v>875195.44499999285</v>
      </c>
      <c r="FK56" s="6">
        <f t="shared" si="87"/>
        <v>1151337.3100000024</v>
      </c>
      <c r="FL56" s="6">
        <f t="shared" si="88"/>
        <v>1252654.4099999964</v>
      </c>
      <c r="FM56" s="6"/>
      <c r="FN56" s="6"/>
      <c r="FO56" s="6"/>
      <c r="FP56" s="6"/>
      <c r="FQ56" s="18"/>
      <c r="FT56"/>
      <c r="FU56" s="20"/>
      <c r="GG56"/>
      <c r="GH56" s="12"/>
      <c r="GK56"/>
      <c r="GL56" s="22">
        <v>42003</v>
      </c>
      <c r="GM56" s="12">
        <f t="shared" si="89"/>
        <v>10169630.654999997</v>
      </c>
    </row>
    <row r="57" spans="1:195" x14ac:dyDescent="0.25">
      <c r="A57" s="11">
        <v>41268</v>
      </c>
      <c r="B57" s="12">
        <v>851476.76999999955</v>
      </c>
      <c r="F57" s="17">
        <f t="shared" si="23"/>
        <v>12</v>
      </c>
      <c r="G57" s="15">
        <f t="shared" si="24"/>
        <v>3</v>
      </c>
      <c r="H57" s="53">
        <v>40902</v>
      </c>
      <c r="I57" s="16">
        <f>IF(MONTH($H57)&gt;10,VLOOKUP(DATE(I$2,MONTH($H57),DAY($H57)),daily!$A:$B,2,0),VLOOKUP(DATE(J$2,MONTH($H57),DAY($H57)),daily!$A:$B,2,0))</f>
        <v>851476.76999999955</v>
      </c>
      <c r="J57" s="16">
        <f>IF(MONTH($H57)&gt;10,VLOOKUP(DATE(J$2,MONTH($H57),DAY($H57)),daily!$A:$B,2,0),VLOOKUP(DATE(K$2,MONTH($H57),DAY($H57)),daily!$A:$B,2,0))</f>
        <v>985160.81499999948</v>
      </c>
      <c r="K57" s="16">
        <f>IF(MONTH($H57)&gt;10,VLOOKUP(DATE(K$2,MONTH($H57),DAY($H57)),daily!$A:$B,2,0),VLOOKUP(DATE(L$2,MONTH($H57),DAY($H57)),daily!$A:$B,2,0))</f>
        <v>942420.71000000089</v>
      </c>
      <c r="L57" s="16">
        <f>IF(MONTH($H57)&gt;10,VLOOKUP(DATE(L$2,MONTH($H57),DAY($H57)),daily!$A:$B,2,0),VLOOKUP(DATE(M$2,MONTH($H57),DAY($H57)),daily!$A:$B,2,0))</f>
        <v>894579.87000000477</v>
      </c>
      <c r="M57" s="16">
        <f>IF(MONTH($H57)&gt;10,VLOOKUP(DATE(M$2,MONTH($H57),DAY($H57)),daily!$A:$B,2,0),VLOOKUP(DATE(N$2,MONTH($H57),DAY($H57)),daily!$A:$B,2,0))</f>
        <v>923695.42899999861</v>
      </c>
      <c r="N57" s="16">
        <f>IF(MONTH($H57)&gt;10,VLOOKUP(DATE(N$2,MONTH($H57),DAY($H57)),daily!$A:$B,2,0),VLOOKUP(DATE(O$2,MONTH($H57),DAY($H57)),daily!$A:$B,2,0))</f>
        <v>1153581.0350000001</v>
      </c>
      <c r="O57" s="16">
        <f>IF(MONTH($H57)&gt;10,VLOOKUP(DATE(O$2,MONTH($H57),DAY($H57)),daily!$A:$B,2,0),VLOOKUP(DATE(P$2,MONTH($H57),DAY($H57)),daily!$A:$B,2,0))</f>
        <v>1180647.8350000009</v>
      </c>
      <c r="P57" s="16">
        <f t="shared" si="64"/>
        <v>1180647.8350000009</v>
      </c>
      <c r="Q57" s="16">
        <f t="shared" si="65"/>
        <v>1180647.8350000009</v>
      </c>
      <c r="R57" s="16">
        <f t="shared" si="66"/>
        <v>1121615.4432500007</v>
      </c>
      <c r="S57" s="16">
        <f t="shared" si="67"/>
        <v>1062583.0515000008</v>
      </c>
      <c r="T57" s="18">
        <f t="shared" si="68"/>
        <v>882413.95285905455</v>
      </c>
      <c r="U57" s="16">
        <v>932422.77244826825</v>
      </c>
      <c r="V57" s="63">
        <f>IF(cumulative!B1894="",MAX(I57:O57)*$X$33,cumulative!B1894)</f>
        <v>19819149.600000001</v>
      </c>
      <c r="AM57" s="53">
        <v>40965</v>
      </c>
      <c r="AN57">
        <v>875928.51999999583</v>
      </c>
      <c r="AO57">
        <v>968906.69500000775</v>
      </c>
      <c r="AP57">
        <v>975532.47500000894</v>
      </c>
      <c r="AQ57">
        <v>983161.42000000179</v>
      </c>
      <c r="AR57">
        <v>975810.16999998689</v>
      </c>
      <c r="AS57">
        <v>1078807.1900000125</v>
      </c>
      <c r="AT57">
        <v>1101704.4849999994</v>
      </c>
      <c r="AU57">
        <f t="shared" si="78"/>
        <v>1101704.4849999994</v>
      </c>
      <c r="AV57">
        <f t="shared" si="52"/>
        <v>1101704.4849999994</v>
      </c>
      <c r="AW57">
        <f t="shared" si="53"/>
        <v>1046619.2607499994</v>
      </c>
      <c r="AX57">
        <f t="shared" si="79"/>
        <v>991534.03649999946</v>
      </c>
      <c r="AY57">
        <f t="shared" si="80"/>
        <v>890491.71159648162</v>
      </c>
      <c r="AZ57">
        <f>SUM(AY3:AY59)</f>
        <v>54809906.685280755</v>
      </c>
      <c r="BA57" s="53">
        <v>41054</v>
      </c>
      <c r="BG57">
        <v>52987.949999988079</v>
      </c>
      <c r="BI57">
        <f t="shared" si="31"/>
        <v>52987.949999988079</v>
      </c>
      <c r="BL57" s="11">
        <v>40902</v>
      </c>
      <c r="BM57" s="26">
        <f t="shared" si="92"/>
        <v>0.88385040736702336</v>
      </c>
      <c r="BN57" s="26">
        <f t="shared" si="55"/>
        <v>7.2367337960109301E-2</v>
      </c>
      <c r="BO57" s="26">
        <f t="shared" si="59"/>
        <v>0.94607481900079204</v>
      </c>
      <c r="BP57" s="26">
        <f t="shared" si="61"/>
        <v>9.5880890965146515E-3</v>
      </c>
      <c r="BQ57" s="26">
        <f t="shared" si="69"/>
        <v>0.88023880548278965</v>
      </c>
      <c r="BR57" s="26">
        <f t="shared" si="72"/>
        <v>3.229057636007493E-2</v>
      </c>
      <c r="BS57" s="26">
        <f t="shared" si="60"/>
        <v>0.8193297574240308</v>
      </c>
      <c r="BT57" s="26">
        <f t="shared" si="62"/>
        <v>1.471978813814212E-2</v>
      </c>
      <c r="BU57" s="26">
        <f t="shared" si="90"/>
        <v>0.82506775378805641</v>
      </c>
      <c r="BV57" s="26">
        <f t="shared" si="91"/>
        <v>0.12598628910502641</v>
      </c>
      <c r="BW57" s="26">
        <f t="shared" si="70"/>
        <v>0.94709341337301867</v>
      </c>
      <c r="BX57" s="26">
        <f t="shared" si="73"/>
        <v>3.477727374720252E-2</v>
      </c>
      <c r="BY57" s="26">
        <f t="shared" si="94"/>
        <v>0.92888107892522176</v>
      </c>
      <c r="BZ57" s="26">
        <f t="shared" si="58"/>
        <v>9.5164833697690687E-3</v>
      </c>
      <c r="CA57" s="26">
        <v>0.73114708717924415</v>
      </c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46">
        <f t="shared" si="33"/>
        <v>0.94709341337301867</v>
      </c>
      <c r="CN57">
        <f t="shared" si="34"/>
        <v>1203796.4960330871</v>
      </c>
      <c r="CO57">
        <f t="shared" si="81"/>
        <v>1143606.6712314328</v>
      </c>
      <c r="CP57">
        <f t="shared" si="35"/>
        <v>1083416.8464297785</v>
      </c>
      <c r="CQ57">
        <f t="shared" si="82"/>
        <v>902847.3720248153</v>
      </c>
      <c r="CR57"/>
      <c r="CS57" s="11">
        <v>40902</v>
      </c>
      <c r="CT57" s="26">
        <v>0.88385040736702336</v>
      </c>
      <c r="CU57" s="26">
        <v>0.94607481900079204</v>
      </c>
      <c r="CV57" s="26">
        <v>0.88023880548278965</v>
      </c>
      <c r="CW57" s="26">
        <v>0.8193297574240308</v>
      </c>
      <c r="CX57" s="26">
        <v>0.82506775378805641</v>
      </c>
      <c r="CY57" s="26">
        <v>0.94709341337301867</v>
      </c>
      <c r="CZ57" s="26">
        <v>0.92888107892522176</v>
      </c>
      <c r="DA57" s="26">
        <v>0.73114708717924415</v>
      </c>
      <c r="DB57" s="46">
        <f t="shared" si="56"/>
        <v>0.94709341337301867</v>
      </c>
      <c r="DC57" s="46">
        <f t="shared" si="93"/>
        <v>0.9305037422583583</v>
      </c>
      <c r="DD57" s="46"/>
      <c r="DE57" s="59">
        <f t="shared" si="77"/>
        <v>1182710.3099439605</v>
      </c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 s="53">
        <v>40965</v>
      </c>
      <c r="DY57">
        <v>0.9092318269897024</v>
      </c>
      <c r="DZ57">
        <v>0.93046557693302934</v>
      </c>
      <c r="EA57">
        <v>0.91116582158267345</v>
      </c>
      <c r="EB57">
        <v>0.90046002014025073</v>
      </c>
      <c r="EC57">
        <v>0.871617937913853</v>
      </c>
      <c r="ED57">
        <v>0.88570386730436013</v>
      </c>
      <c r="EE57">
        <v>0.86677197073211465</v>
      </c>
      <c r="EF57">
        <f t="shared" si="42"/>
        <v>0.93046557693302934</v>
      </c>
      <c r="EG57">
        <f t="shared" si="43"/>
        <v>0.93046557693302923</v>
      </c>
      <c r="EH57">
        <f t="shared" si="44"/>
        <v>1182661.8001726409</v>
      </c>
      <c r="EI57">
        <f t="shared" si="45"/>
        <v>0.88394229808637781</v>
      </c>
      <c r="EJ57">
        <f t="shared" si="46"/>
        <v>1123528.7101640089</v>
      </c>
      <c r="EK57">
        <f t="shared" si="47"/>
        <v>0.83741901923972639</v>
      </c>
      <c r="EL57">
        <f t="shared" si="46"/>
        <v>1064395.6201553768</v>
      </c>
      <c r="EM57">
        <f t="shared" si="48"/>
        <v>0.71831055594850379</v>
      </c>
      <c r="EN57">
        <f t="shared" si="46"/>
        <v>913003.63628843043</v>
      </c>
      <c r="EO57"/>
      <c r="EP57"/>
      <c r="EQ57" s="53">
        <v>41054</v>
      </c>
      <c r="ER57"/>
      <c r="ES57"/>
      <c r="ET57"/>
      <c r="EU57"/>
      <c r="EV57"/>
      <c r="EW57">
        <v>4.350326237213803E-2</v>
      </c>
      <c r="EX57"/>
      <c r="EY57">
        <f t="shared" si="49"/>
        <v>4.350326237213803E-2</v>
      </c>
      <c r="EZ57"/>
      <c r="FA57"/>
      <c r="FB57"/>
      <c r="FC57"/>
      <c r="FD57"/>
      <c r="FE57" s="20">
        <v>55</v>
      </c>
      <c r="FF57" s="6">
        <f t="shared" si="83"/>
        <v>957088.90000000224</v>
      </c>
      <c r="FG57" s="6">
        <f t="shared" si="84"/>
        <v>1041236.0849999934</v>
      </c>
      <c r="FH57" s="6">
        <v>1050657.9600000009</v>
      </c>
      <c r="FI57" s="6">
        <f t="shared" si="85"/>
        <v>1049081.1250000075</v>
      </c>
      <c r="FJ57" s="6">
        <f t="shared" si="86"/>
        <v>972476.67000000179</v>
      </c>
      <c r="FK57" s="6">
        <f t="shared" si="87"/>
        <v>1160267.0849999934</v>
      </c>
      <c r="FL57" s="6">
        <f t="shared" si="88"/>
        <v>1233009.7449999973</v>
      </c>
      <c r="FM57" s="6"/>
      <c r="FN57" s="6"/>
      <c r="FO57" s="6"/>
      <c r="FP57" s="6"/>
      <c r="FQ57" s="18"/>
      <c r="FT57"/>
      <c r="FU57" s="20"/>
      <c r="GG57"/>
      <c r="GH57" s="12"/>
      <c r="GK57"/>
      <c r="GL57" s="22">
        <v>42014</v>
      </c>
      <c r="GM57" s="12">
        <f t="shared" si="89"/>
        <v>8620150.1050000042</v>
      </c>
    </row>
    <row r="58" spans="1:195" x14ac:dyDescent="0.25">
      <c r="A58" s="11">
        <v>41269</v>
      </c>
      <c r="B58" s="12">
        <v>863074.9299999997</v>
      </c>
      <c r="F58" s="17">
        <f t="shared" si="23"/>
        <v>12</v>
      </c>
      <c r="G58" s="15">
        <f t="shared" si="24"/>
        <v>3</v>
      </c>
      <c r="H58" s="53">
        <v>40903</v>
      </c>
      <c r="I58" s="16">
        <f>IF(MONTH($H58)&gt;10,VLOOKUP(DATE(I$2,MONTH($H58),DAY($H58)),daily!$A:$B,2,0),VLOOKUP(DATE(J$2,MONTH($H58),DAY($H58)),daily!$A:$B,2,0))</f>
        <v>863074.9299999997</v>
      </c>
      <c r="J58" s="16">
        <f>IF(MONTH($H58)&gt;10,VLOOKUP(DATE(J$2,MONTH($H58),DAY($H58)),daily!$A:$B,2,0),VLOOKUP(DATE(K$2,MONTH($H58),DAY($H58)),daily!$A:$B,2,0))</f>
        <v>989511.60000000149</v>
      </c>
      <c r="K58" s="16">
        <f>IF(MONTH($H58)&gt;10,VLOOKUP(DATE(K$2,MONTH($H58),DAY($H58)),daily!$A:$B,2,0),VLOOKUP(DATE(L$2,MONTH($H58),DAY($H58)),daily!$A:$B,2,0))</f>
        <v>974445.73000000417</v>
      </c>
      <c r="L58" s="16">
        <f>IF(MONTH($H58)&gt;10,VLOOKUP(DATE(L$2,MONTH($H58),DAY($H58)),daily!$A:$B,2,0),VLOOKUP(DATE(M$2,MONTH($H58),DAY($H58)),daily!$A:$B,2,0))</f>
        <v>1002706.7899999972</v>
      </c>
      <c r="M58" s="16">
        <f>IF(MONTH($H58)&gt;10,VLOOKUP(DATE(M$2,MONTH($H58),DAY($H58)),daily!$A:$B,2,0),VLOOKUP(DATE(N$2,MONTH($H58),DAY($H58)),daily!$A:$B,2,0))</f>
        <v>897277.97000000067</v>
      </c>
      <c r="N58" s="16">
        <f>IF(MONTH($H58)&gt;10,VLOOKUP(DATE(N$2,MONTH($H58),DAY($H58)),daily!$A:$B,2,0),VLOOKUP(DATE(O$2,MONTH($H58),DAY($H58)),daily!$A:$B,2,0))</f>
        <v>1169332.7200000025</v>
      </c>
      <c r="O58" s="16">
        <f>IF(MONTH($H58)&gt;10,VLOOKUP(DATE(O$2,MONTH($H58),DAY($H58)),daily!$A:$B,2,0),VLOOKUP(DATE(P$2,MONTH($H58),DAY($H58)),daily!$A:$B,2,0))</f>
        <v>1152203.1649999991</v>
      </c>
      <c r="P58" s="16">
        <f t="shared" si="64"/>
        <v>1169332.7200000025</v>
      </c>
      <c r="Q58" s="16">
        <f t="shared" si="65"/>
        <v>1169332.7200000025</v>
      </c>
      <c r="R58" s="16">
        <f t="shared" si="66"/>
        <v>1110866.0840000024</v>
      </c>
      <c r="S58" s="16">
        <f t="shared" si="67"/>
        <v>1052399.4480000024</v>
      </c>
      <c r="T58" s="18">
        <f t="shared" si="68"/>
        <v>873957.05736641737</v>
      </c>
      <c r="U58" s="16">
        <v>945154.63033498707</v>
      </c>
      <c r="V58" s="63">
        <f>IF(daily!B1895="",MAX(I58:O58)*$X$33,daily!B1895)</f>
        <v>1136797.7449999973</v>
      </c>
      <c r="AM58" s="53">
        <v>40966</v>
      </c>
      <c r="AN58">
        <v>893549.6400000006</v>
      </c>
      <c r="AO58">
        <v>906751.11499999464</v>
      </c>
      <c r="AP58">
        <v>961060.19000001252</v>
      </c>
      <c r="AQ58">
        <v>966103.98999999464</v>
      </c>
      <c r="AR58">
        <v>976952.60000000894</v>
      </c>
      <c r="AS58">
        <v>1031687.8350000083</v>
      </c>
      <c r="AT58">
        <v>1059728.9150000066</v>
      </c>
      <c r="AU58">
        <f t="shared" si="78"/>
        <v>1059728.9150000066</v>
      </c>
      <c r="AV58">
        <f t="shared" si="52"/>
        <v>1059728.9150000066</v>
      </c>
      <c r="AW58">
        <f t="shared" si="53"/>
        <v>1006742.4692500061</v>
      </c>
      <c r="AX58">
        <f t="shared" si="79"/>
        <v>953756.02350000595</v>
      </c>
      <c r="AY58">
        <f t="shared" si="80"/>
        <v>856563.46887490316</v>
      </c>
      <c r="AZ58">
        <f>(AL49+AZ57)*0.065</f>
        <v>4750389.1294988431</v>
      </c>
      <c r="BA58" s="53">
        <v>41055</v>
      </c>
      <c r="BG58">
        <v>44916.060000002384</v>
      </c>
      <c r="BI58">
        <f t="shared" si="31"/>
        <v>44916.060000002384</v>
      </c>
      <c r="BL58" s="11">
        <v>40903</v>
      </c>
      <c r="BM58" s="26">
        <f t="shared" si="92"/>
        <v>0.89588953609241195</v>
      </c>
      <c r="BN58" s="26">
        <f t="shared" si="55"/>
        <v>1.2039128725388593E-2</v>
      </c>
      <c r="BO58" s="26">
        <f t="shared" si="59"/>
        <v>0.95025298775122924</v>
      </c>
      <c r="BP58" s="26">
        <f t="shared" si="61"/>
        <v>4.1781687504371945E-3</v>
      </c>
      <c r="BQ58" s="26">
        <f t="shared" si="69"/>
        <v>0.91015078115484949</v>
      </c>
      <c r="BR58" s="26">
        <f t="shared" si="72"/>
        <v>2.9911975672059832E-2</v>
      </c>
      <c r="BS58" s="26">
        <f t="shared" si="60"/>
        <v>0.91836127613526775</v>
      </c>
      <c r="BT58" s="26">
        <f t="shared" si="62"/>
        <v>9.9031518711236943E-2</v>
      </c>
      <c r="BU58" s="26">
        <f t="shared" si="90"/>
        <v>0.80147102171208073</v>
      </c>
      <c r="BV58" s="26">
        <f t="shared" si="91"/>
        <v>-2.3596732075975679E-2</v>
      </c>
      <c r="BW58" s="26">
        <f t="shared" si="70"/>
        <v>0.96002559296023671</v>
      </c>
      <c r="BX58" s="26">
        <f t="shared" si="73"/>
        <v>1.293217958721804E-2</v>
      </c>
      <c r="BY58" s="26">
        <f t="shared" si="94"/>
        <v>0.90650208073794813</v>
      </c>
      <c r="BZ58" s="26">
        <f t="shared" si="58"/>
        <v>-2.2378998187273624E-2</v>
      </c>
      <c r="CA58" s="26">
        <v>0.74113060654762275</v>
      </c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46">
        <f t="shared" si="33"/>
        <v>0.96002559296023671</v>
      </c>
      <c r="CN58">
        <f t="shared" si="34"/>
        <v>1220233.8529541115</v>
      </c>
      <c r="CO58">
        <f t="shared" si="81"/>
        <v>1159222.160306406</v>
      </c>
      <c r="CP58">
        <f t="shared" si="35"/>
        <v>1098210.4676587004</v>
      </c>
      <c r="CQ58">
        <f t="shared" si="82"/>
        <v>915175.38971558365</v>
      </c>
      <c r="CR58"/>
      <c r="CS58" s="11">
        <v>40903</v>
      </c>
      <c r="CT58" s="26">
        <v>0.89588953609241195</v>
      </c>
      <c r="CU58" s="26">
        <v>0.95025298775122924</v>
      </c>
      <c r="CV58" s="26">
        <v>0.91015078115484949</v>
      </c>
      <c r="CW58" s="26">
        <v>0.91836127613526775</v>
      </c>
      <c r="CX58" s="26">
        <v>0.80147102171208073</v>
      </c>
      <c r="CY58" s="26">
        <v>0.96002559296023671</v>
      </c>
      <c r="CZ58" s="26">
        <v>0.90650208073794813</v>
      </c>
      <c r="DA58" s="26">
        <v>0.74113060654762275</v>
      </c>
      <c r="DB58" s="46">
        <f t="shared" si="56"/>
        <v>0.96002559296023671</v>
      </c>
      <c r="DC58" s="46">
        <f t="shared" si="93"/>
        <v>0.9432093965597721</v>
      </c>
      <c r="DD58" s="46"/>
      <c r="DE58" s="59">
        <f t="shared" si="77"/>
        <v>1198859.7434759468</v>
      </c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 s="53">
        <v>40966</v>
      </c>
      <c r="DY58">
        <v>0.92752291212437665</v>
      </c>
      <c r="DZ58">
        <v>0.870776003207544</v>
      </c>
      <c r="EA58">
        <v>0.89764843308958386</v>
      </c>
      <c r="EB58">
        <v>0.88483742404474142</v>
      </c>
      <c r="EC58">
        <v>0.87263838483216105</v>
      </c>
      <c r="ED58">
        <v>0.84701873864073829</v>
      </c>
      <c r="EE58">
        <v>0.83374746368247898</v>
      </c>
      <c r="EF58">
        <f t="shared" si="42"/>
        <v>0.92752291212437665</v>
      </c>
      <c r="EG58">
        <f t="shared" si="43"/>
        <v>0.92752291212437665</v>
      </c>
      <c r="EH58">
        <f t="shared" si="44"/>
        <v>1178921.5465338368</v>
      </c>
      <c r="EI58">
        <f t="shared" si="45"/>
        <v>0.88114676651815771</v>
      </c>
      <c r="EJ58">
        <f t="shared" si="46"/>
        <v>1119975.4692071448</v>
      </c>
      <c r="EK58">
        <f t="shared" si="47"/>
        <v>0.83477062091193899</v>
      </c>
      <c r="EL58">
        <f t="shared" si="46"/>
        <v>1061029.3918804531</v>
      </c>
      <c r="EM58">
        <f t="shared" si="48"/>
        <v>0.71603884676648266</v>
      </c>
      <c r="EN58">
        <f t="shared" si="46"/>
        <v>910116.19613235979</v>
      </c>
      <c r="EO58"/>
      <c r="EP58"/>
      <c r="EQ58" s="53">
        <v>41055</v>
      </c>
      <c r="ER58"/>
      <c r="ES58"/>
      <c r="ET58"/>
      <c r="EU58"/>
      <c r="EV58"/>
      <c r="EW58">
        <v>3.6876217006003013E-2</v>
      </c>
      <c r="EX58"/>
      <c r="EY58">
        <f t="shared" si="49"/>
        <v>3.6876217006003013E-2</v>
      </c>
      <c r="EZ58"/>
      <c r="FA58"/>
      <c r="FB58"/>
      <c r="FC58"/>
      <c r="FD58"/>
      <c r="FE58" s="20">
        <v>56</v>
      </c>
      <c r="FF58" s="6">
        <f t="shared" si="83"/>
        <v>924607.89999999851</v>
      </c>
      <c r="FG58" s="6">
        <f t="shared" si="84"/>
        <v>1041313.8530000076</v>
      </c>
      <c r="FH58" s="6">
        <v>1020040.4849999994</v>
      </c>
      <c r="FI58" s="6">
        <f t="shared" si="85"/>
        <v>1067815.4050000012</v>
      </c>
      <c r="FJ58" s="6">
        <f t="shared" si="86"/>
        <v>1022341.1799999997</v>
      </c>
      <c r="FK58" s="6">
        <f t="shared" si="87"/>
        <v>1182313.4900000021</v>
      </c>
      <c r="FL58" s="6">
        <f t="shared" si="88"/>
        <v>1244169.7450000048</v>
      </c>
      <c r="FM58" s="6"/>
      <c r="FN58" s="6"/>
      <c r="FO58" s="6"/>
      <c r="FP58" s="6"/>
      <c r="FQ58" s="18"/>
      <c r="FT58"/>
      <c r="FU58" s="20"/>
      <c r="GG58"/>
      <c r="GH58" s="12"/>
      <c r="GK58"/>
      <c r="GL58" s="22">
        <v>42024</v>
      </c>
      <c r="GM58" s="12">
        <f t="shared" si="89"/>
        <v>9823514.3200000003</v>
      </c>
    </row>
    <row r="59" spans="1:195" x14ac:dyDescent="0.25">
      <c r="A59" s="11">
        <v>41270</v>
      </c>
      <c r="B59" s="12">
        <v>877936.91000000015</v>
      </c>
      <c r="F59" s="17">
        <f t="shared" si="23"/>
        <v>12</v>
      </c>
      <c r="G59" s="15">
        <f t="shared" si="24"/>
        <v>3</v>
      </c>
      <c r="H59" s="53">
        <v>40904</v>
      </c>
      <c r="I59" s="16">
        <f>IF(MONTH($H59)&gt;10,VLOOKUP(DATE(I$2,MONTH($H59),DAY($H59)),daily!$A:$B,2,0),VLOOKUP(DATE(J$2,MONTH($H59),DAY($H59)),daily!$A:$B,2,0))</f>
        <v>877936.91000000015</v>
      </c>
      <c r="J59" s="16">
        <f>IF(MONTH($H59)&gt;10,VLOOKUP(DATE(J$2,MONTH($H59),DAY($H59)),daily!$A:$B,2,0),VLOOKUP(DATE(K$2,MONTH($H59),DAY($H59)),daily!$A:$B,2,0))</f>
        <v>995377.41499999911</v>
      </c>
      <c r="K59" s="16">
        <f>IF(MONTH($H59)&gt;10,VLOOKUP(DATE(K$2,MONTH($H59),DAY($H59)),daily!$A:$B,2,0),VLOOKUP(DATE(L$2,MONTH($H59),DAY($H59)),daily!$A:$B,2,0))</f>
        <v>1001243.754999999</v>
      </c>
      <c r="L59" s="16">
        <f>IF(MONTH($H59)&gt;10,VLOOKUP(DATE(L$2,MONTH($H59),DAY($H59)),daily!$A:$B,2,0),VLOOKUP(DATE(M$2,MONTH($H59),DAY($H59)),daily!$A:$B,2,0))</f>
        <v>995760.12500000186</v>
      </c>
      <c r="M59" s="16">
        <f>IF(MONTH($H59)&gt;10,VLOOKUP(DATE(M$2,MONTH($H59),DAY($H59)),daily!$A:$B,2,0),VLOOKUP(DATE(N$2,MONTH($H59),DAY($H59)),daily!$A:$B,2,0))</f>
        <v>918998.6799999997</v>
      </c>
      <c r="N59" s="16">
        <f>IF(MONTH($H59)&gt;10,VLOOKUP(DATE(N$2,MONTH($H59),DAY($H59)),daily!$A:$B,2,0),VLOOKUP(DATE(O$2,MONTH($H59),DAY($H59)),daily!$A:$B,2,0))</f>
        <v>962358.00500000268</v>
      </c>
      <c r="O59" s="16">
        <f>IF(MONTH($H59)&gt;10,VLOOKUP(DATE(O$2,MONTH($H59),DAY($H59)),daily!$A:$B,2,0),VLOOKUP(DATE(P$2,MONTH($H59),DAY($H59)),daily!$A:$B,2,0))</f>
        <v>1167470.4100000001</v>
      </c>
      <c r="P59" s="16">
        <f t="shared" si="64"/>
        <v>1167470.4100000001</v>
      </c>
      <c r="Q59" s="16">
        <f t="shared" si="65"/>
        <v>1167470.4100000001</v>
      </c>
      <c r="R59" s="16">
        <f t="shared" si="66"/>
        <v>1109096.8895</v>
      </c>
      <c r="S59" s="16">
        <f t="shared" si="67"/>
        <v>1050723.3690000002</v>
      </c>
      <c r="T59" s="18">
        <f t="shared" si="68"/>
        <v>872565.17040416237</v>
      </c>
      <c r="U59" s="16">
        <v>954300.4732179445</v>
      </c>
      <c r="V59" s="63">
        <f>IF(daily!B1896="",MAX(I59:O59)*$X$33,daily!B1896)</f>
        <v>1035413.4150000028</v>
      </c>
      <c r="Y59" s="8">
        <f t="shared" ref="Y59:AE59" si="95">MAX(I57:I61)</f>
        <v>890120.96000000089</v>
      </c>
      <c r="Z59" s="8">
        <f t="shared" si="95"/>
        <v>995377.41499999911</v>
      </c>
      <c r="AA59" s="8">
        <f t="shared" si="95"/>
        <v>1047029.0599999987</v>
      </c>
      <c r="AB59" s="8">
        <f t="shared" si="95"/>
        <v>1016390.2199999988</v>
      </c>
      <c r="AC59" s="8">
        <f t="shared" si="95"/>
        <v>923695.42899999861</v>
      </c>
      <c r="AD59" s="8">
        <f t="shared" si="95"/>
        <v>1169332.7200000025</v>
      </c>
      <c r="AE59" s="8">
        <f t="shared" si="95"/>
        <v>1180647.8350000009</v>
      </c>
      <c r="AF59" s="8">
        <f>MAX(Y59:AE59)</f>
        <v>1180647.8350000009</v>
      </c>
      <c r="AM59" s="53">
        <v>40967</v>
      </c>
      <c r="AN59">
        <v>878145.68000000715</v>
      </c>
      <c r="AO59">
        <v>903521.48000000417</v>
      </c>
      <c r="AP59">
        <v>969758.54999999702</v>
      </c>
      <c r="AQ59">
        <v>931671.78999999166</v>
      </c>
      <c r="AR59">
        <v>980187.65000000596</v>
      </c>
      <c r="AS59">
        <v>874949.70000000298</v>
      </c>
      <c r="AT59">
        <v>1109724.7399999946</v>
      </c>
      <c r="AU59">
        <f t="shared" si="78"/>
        <v>1109724.7399999946</v>
      </c>
      <c r="AV59">
        <f t="shared" si="52"/>
        <v>1109724.7399999946</v>
      </c>
      <c r="AW59">
        <f t="shared" si="53"/>
        <v>1054238.5029999949</v>
      </c>
      <c r="AX59">
        <f t="shared" si="79"/>
        <v>998752.26599999517</v>
      </c>
      <c r="AY59">
        <f t="shared" si="80"/>
        <v>896974.36706319335</v>
      </c>
      <c r="AZ59">
        <f>AL49+AZ58+AY94</f>
        <v>105000000.00000003</v>
      </c>
      <c r="BA59" s="53">
        <v>41056</v>
      </c>
      <c r="BG59">
        <v>35346.290000021458</v>
      </c>
      <c r="BI59">
        <f t="shared" si="31"/>
        <v>35346.290000021458</v>
      </c>
      <c r="BL59" s="11">
        <v>40904</v>
      </c>
      <c r="BM59" s="26">
        <f t="shared" si="92"/>
        <v>0.91131657713462488</v>
      </c>
      <c r="BN59" s="26">
        <f t="shared" si="55"/>
        <v>1.542704104221293E-2</v>
      </c>
      <c r="BO59" s="26">
        <f t="shared" ref="BO59:BO90" si="96">IFERROR(J59/MAX(J$3:J$229),0)</f>
        <v>0.95588607808523207</v>
      </c>
      <c r="BP59" s="26">
        <f t="shared" si="61"/>
        <v>5.6330903340028327E-3</v>
      </c>
      <c r="BQ59" s="26">
        <f t="shared" si="69"/>
        <v>0.93518064442609838</v>
      </c>
      <c r="BR59" s="26">
        <f t="shared" si="72"/>
        <v>2.5029863271248898E-2</v>
      </c>
      <c r="BS59" s="26">
        <f t="shared" ref="BS59:BS90" si="97">IFERROR(L59/MAX(L$3:L$229),0)</f>
        <v>0.91199894948314653</v>
      </c>
      <c r="BT59" s="26">
        <f t="shared" si="62"/>
        <v>-6.3623266521212196E-3</v>
      </c>
      <c r="BU59" s="26">
        <f t="shared" si="90"/>
        <v>0.82087250064955086</v>
      </c>
      <c r="BV59" s="26">
        <f t="shared" si="91"/>
        <v>1.9401478937470129E-2</v>
      </c>
      <c r="BW59" s="26">
        <f t="shared" si="70"/>
        <v>0.79009874485523335</v>
      </c>
      <c r="BX59" s="26">
        <f t="shared" si="73"/>
        <v>-0.16992684810500336</v>
      </c>
      <c r="BY59" s="26">
        <f t="shared" si="94"/>
        <v>0.91851366843362769</v>
      </c>
      <c r="BZ59" s="26">
        <f t="shared" si="58"/>
        <v>1.201158769567956E-2</v>
      </c>
      <c r="CA59" s="26">
        <v>0.72195054310788365</v>
      </c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46">
        <f t="shared" si="33"/>
        <v>0.95588607808523207</v>
      </c>
      <c r="CN59">
        <f t="shared" si="34"/>
        <v>1214972.3513625627</v>
      </c>
      <c r="CO59">
        <f t="shared" si="81"/>
        <v>1154223.7337944345</v>
      </c>
      <c r="CP59">
        <f t="shared" si="35"/>
        <v>1093475.1162263064</v>
      </c>
      <c r="CQ59">
        <f t="shared" si="82"/>
        <v>911229.26352192205</v>
      </c>
      <c r="CR59"/>
      <c r="CS59" s="11">
        <v>40904</v>
      </c>
      <c r="CT59" s="26">
        <v>0.91131657713462488</v>
      </c>
      <c r="CU59" s="26">
        <v>0.95588607808523207</v>
      </c>
      <c r="CV59" s="26">
        <v>0.93518064442609838</v>
      </c>
      <c r="CW59" s="26">
        <v>0.91199894948314653</v>
      </c>
      <c r="CX59" s="26">
        <v>0.82087250064955086</v>
      </c>
      <c r="CY59" s="26">
        <v>0.79009874485523335</v>
      </c>
      <c r="CZ59" s="26">
        <v>0.91851366843362769</v>
      </c>
      <c r="DA59" s="26">
        <v>0.72195054310788365</v>
      </c>
      <c r="DB59" s="46">
        <f t="shared" si="56"/>
        <v>0.95588607808523207</v>
      </c>
      <c r="DC59" s="46">
        <f t="shared" si="93"/>
        <v>0.93914239110081965</v>
      </c>
      <c r="DD59" s="46"/>
      <c r="DE59" s="59">
        <f t="shared" si="77"/>
        <v>1193690.4044733683</v>
      </c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 s="53">
        <v>40967</v>
      </c>
      <c r="DY59">
        <v>0.91153328469031336</v>
      </c>
      <c r="DZ59">
        <v>0.86767450312600192</v>
      </c>
      <c r="EA59">
        <v>0.90577286619552189</v>
      </c>
      <c r="EB59">
        <v>0.85330158580418503</v>
      </c>
      <c r="EC59">
        <v>0.87552801203295738</v>
      </c>
      <c r="ED59">
        <v>0.7183362700676692</v>
      </c>
      <c r="EE59">
        <v>0.87308194979344156</v>
      </c>
      <c r="EF59">
        <f t="shared" si="42"/>
        <v>0.91153328469031336</v>
      </c>
      <c r="EG59">
        <f t="shared" si="43"/>
        <v>0.91153328469031347</v>
      </c>
      <c r="EH59">
        <f t="shared" si="44"/>
        <v>1158598.0417916295</v>
      </c>
      <c r="EI59">
        <f t="shared" si="45"/>
        <v>0.86595662045579769</v>
      </c>
      <c r="EJ59">
        <f t="shared" si="46"/>
        <v>1100668.1397020479</v>
      </c>
      <c r="EK59">
        <f t="shared" si="47"/>
        <v>0.82037995622128213</v>
      </c>
      <c r="EL59">
        <f t="shared" si="46"/>
        <v>1042738.2376124666</v>
      </c>
      <c r="EM59">
        <f t="shared" si="48"/>
        <v>0.70369500680474051</v>
      </c>
      <c r="EN59">
        <f t="shared" si="46"/>
        <v>894426.6442003944</v>
      </c>
      <c r="EO59">
        <f>SUM(EN3:EN59)</f>
        <v>54220896.260138921</v>
      </c>
      <c r="EP59"/>
      <c r="EQ59" s="53">
        <v>41056</v>
      </c>
      <c r="ER59"/>
      <c r="ES59"/>
      <c r="ET59"/>
      <c r="EU59"/>
      <c r="EV59"/>
      <c r="EW59">
        <v>2.9019407766349863E-2</v>
      </c>
      <c r="EX59"/>
      <c r="EY59">
        <f t="shared" si="49"/>
        <v>2.9019407766349863E-2</v>
      </c>
      <c r="EZ59"/>
      <c r="FA59"/>
      <c r="FB59"/>
      <c r="FC59"/>
      <c r="FD59"/>
      <c r="FE59" s="20">
        <v>57</v>
      </c>
      <c r="FF59" s="6">
        <f t="shared" si="83"/>
        <v>943430.55000000075</v>
      </c>
      <c r="FG59" s="6">
        <f t="shared" si="84"/>
        <v>1025032.8049999997</v>
      </c>
      <c r="FH59" s="6">
        <v>1015422.4950000122</v>
      </c>
      <c r="FI59" s="6">
        <f t="shared" si="85"/>
        <v>1048967.0449999943</v>
      </c>
      <c r="FJ59" s="6">
        <f t="shared" si="86"/>
        <v>1013040.7800000086</v>
      </c>
      <c r="FK59" s="6">
        <f t="shared" si="87"/>
        <v>1156674.4049999937</v>
      </c>
      <c r="FL59" s="6">
        <f t="shared" si="88"/>
        <v>1254387.0099999979</v>
      </c>
      <c r="FM59" s="6"/>
      <c r="FN59" s="6"/>
      <c r="FO59" s="6"/>
      <c r="FP59" s="6"/>
      <c r="FQ59" s="18"/>
      <c r="FT59"/>
      <c r="FU59" s="20"/>
      <c r="GG59"/>
      <c r="GH59" s="12"/>
      <c r="GK59"/>
      <c r="GL59" s="22">
        <v>42034</v>
      </c>
      <c r="GM59" s="12">
        <f t="shared" si="89"/>
        <v>11212261.714999996</v>
      </c>
    </row>
    <row r="60" spans="1:195" x14ac:dyDescent="0.25">
      <c r="A60" s="11">
        <v>41271</v>
      </c>
      <c r="B60" s="12">
        <v>863376.12999999896</v>
      </c>
      <c r="F60" s="17">
        <f t="shared" si="23"/>
        <v>12</v>
      </c>
      <c r="G60" s="15">
        <f t="shared" si="24"/>
        <v>3</v>
      </c>
      <c r="H60" s="53">
        <v>40905</v>
      </c>
      <c r="I60" s="16">
        <f>IF(MONTH($H60)&gt;10,VLOOKUP(DATE(I$2,MONTH($H60),DAY($H60)),daily!$A:$B,2,0),VLOOKUP(DATE(J$2,MONTH($H60),DAY($H60)),daily!$A:$B,2,0))</f>
        <v>863376.12999999896</v>
      </c>
      <c r="J60" s="16">
        <f>IF(MONTH($H60)&gt;10,VLOOKUP(DATE(J$2,MONTH($H60),DAY($H60)),daily!$A:$B,2,0),VLOOKUP(DATE(K$2,MONTH($H60),DAY($H60)),daily!$A:$B,2,0))</f>
        <v>966624.87999999896</v>
      </c>
      <c r="K60" s="16">
        <f>IF(MONTH($H60)&gt;10,VLOOKUP(DATE(K$2,MONTH($H60),DAY($H60)),daily!$A:$B,2,0),VLOOKUP(DATE(L$2,MONTH($H60),DAY($H60)),daily!$A:$B,2,0))</f>
        <v>1047029.0599999987</v>
      </c>
      <c r="L60" s="16">
        <f>IF(MONTH($H60)&gt;10,VLOOKUP(DATE(L$2,MONTH($H60),DAY($H60)),daily!$A:$B,2,0),VLOOKUP(DATE(M$2,MONTH($H60),DAY($H60)),daily!$A:$B,2,0))</f>
        <v>1016390.2199999988</v>
      </c>
      <c r="M60" s="16">
        <f>IF(MONTH($H60)&gt;10,VLOOKUP(DATE(M$2,MONTH($H60),DAY($H60)),daily!$A:$B,2,0),VLOOKUP(DATE(N$2,MONTH($H60),DAY($H60)),daily!$A:$B,2,0))</f>
        <v>918821.93999999948</v>
      </c>
      <c r="N60" s="16">
        <f>IF(MONTH($H60)&gt;10,VLOOKUP(DATE(N$2,MONTH($H60),DAY($H60)),daily!$A:$B,2,0),VLOOKUP(DATE(O$2,MONTH($H60),DAY($H60)),daily!$A:$B,2,0))</f>
        <v>513022.59999999404</v>
      </c>
      <c r="O60" s="16">
        <f>IF(MONTH($H60)&gt;10,VLOOKUP(DATE(O$2,MONTH($H60),DAY($H60)),daily!$A:$B,2,0),VLOOKUP(DATE(P$2,MONTH($H60),DAY($H60)),daily!$A:$B,2,0))</f>
        <v>954833.25</v>
      </c>
      <c r="P60" s="16">
        <f t="shared" si="64"/>
        <v>1047029.0599999987</v>
      </c>
      <c r="Q60" s="16">
        <f t="shared" si="65"/>
        <v>1047029.0599999987</v>
      </c>
      <c r="R60" s="16">
        <f t="shared" si="66"/>
        <v>994677.60699999868</v>
      </c>
      <c r="S60" s="16">
        <f t="shared" si="67"/>
        <v>942326.15399999882</v>
      </c>
      <c r="T60" s="18">
        <f t="shared" si="68"/>
        <v>782547.53382315591</v>
      </c>
      <c r="U60" s="16">
        <v>954300.4732179445</v>
      </c>
      <c r="V60" s="63">
        <f>IF(daily!B1897="",MAX(I60:O60)*$X$33,daily!B1897)</f>
        <v>645763.5549999997</v>
      </c>
      <c r="AM60" s="53">
        <v>40969</v>
      </c>
      <c r="AN60">
        <v>818109.69999998808</v>
      </c>
      <c r="AO60">
        <v>857525.59999999404</v>
      </c>
      <c r="AP60">
        <v>942743.20499999821</v>
      </c>
      <c r="AQ60">
        <v>855239.58499999344</v>
      </c>
      <c r="AR60">
        <v>964506.31499999762</v>
      </c>
      <c r="AS60">
        <v>941279.20999999344</v>
      </c>
      <c r="AT60">
        <v>1113957.9150000066</v>
      </c>
      <c r="AU60">
        <f t="shared" si="78"/>
        <v>1113957.9150000066</v>
      </c>
      <c r="AV60">
        <f t="shared" si="52"/>
        <v>1113957.9150000066</v>
      </c>
      <c r="AW60">
        <f t="shared" si="53"/>
        <v>1058260.0192500062</v>
      </c>
      <c r="AX60">
        <f t="shared" si="79"/>
        <v>1002562.1235000059</v>
      </c>
      <c r="AY60">
        <f t="shared" si="80"/>
        <v>900395.980846719</v>
      </c>
      <c r="BA60" s="53">
        <v>41057</v>
      </c>
      <c r="BG60">
        <v>41967.319999992847</v>
      </c>
      <c r="BI60">
        <f t="shared" si="31"/>
        <v>41967.319999992847</v>
      </c>
      <c r="BL60" s="11">
        <v>40905</v>
      </c>
      <c r="BM60" s="26">
        <f t="shared" si="92"/>
        <v>0.8962021878899451</v>
      </c>
      <c r="BN60" s="26">
        <f t="shared" si="55"/>
        <v>-1.5114389244679782E-2</v>
      </c>
      <c r="BO60" s="26">
        <f t="shared" si="96"/>
        <v>0.92827429234247583</v>
      </c>
      <c r="BP60" s="26">
        <f t="shared" si="61"/>
        <v>-2.7611785742756245E-2</v>
      </c>
      <c r="BQ60" s="26">
        <f t="shared" si="69"/>
        <v>0.9779449870962259</v>
      </c>
      <c r="BR60" s="26">
        <f t="shared" si="72"/>
        <v>4.276434267012752E-2</v>
      </c>
      <c r="BS60" s="26">
        <f t="shared" si="97"/>
        <v>0.93089368577089926</v>
      </c>
      <c r="BT60" s="26">
        <f t="shared" si="62"/>
        <v>1.8894736287752734E-2</v>
      </c>
      <c r="BU60" s="26">
        <f t="shared" si="90"/>
        <v>0.8207146320813774</v>
      </c>
      <c r="BV60" s="26">
        <f t="shared" si="91"/>
        <v>-1.5786856817345818E-4</v>
      </c>
      <c r="BW60" s="26">
        <f t="shared" si="70"/>
        <v>0.42119305937748458</v>
      </c>
      <c r="BX60" s="26">
        <f t="shared" si="73"/>
        <v>-0.36890568547774877</v>
      </c>
      <c r="BY60" s="26">
        <f t="shared" si="94"/>
        <v>0.75122023109767977</v>
      </c>
      <c r="BZ60" s="26">
        <f t="shared" si="58"/>
        <v>-0.16729343733594793</v>
      </c>
      <c r="CA60" s="26">
        <v>0.75496420800820552</v>
      </c>
      <c r="CB60" s="26"/>
      <c r="CC60" s="26"/>
      <c r="CD60" s="26"/>
      <c r="CE60" s="26"/>
      <c r="CF60" s="26"/>
      <c r="CG60" s="26"/>
      <c r="CH60" s="26"/>
      <c r="CI60" s="26"/>
      <c r="CJ60" s="26"/>
      <c r="CK60" s="26"/>
      <c r="CL60" s="26"/>
      <c r="CM60" s="46">
        <f t="shared" si="33"/>
        <v>0.9779449870962259</v>
      </c>
      <c r="CN60">
        <f t="shared" si="34"/>
        <v>1243010.1742412744</v>
      </c>
      <c r="CO60">
        <f t="shared" si="81"/>
        <v>1180859.6655292106</v>
      </c>
      <c r="CP60">
        <f t="shared" si="35"/>
        <v>1118709.156817147</v>
      </c>
      <c r="CQ60">
        <f t="shared" si="82"/>
        <v>932257.63068095571</v>
      </c>
      <c r="CR60"/>
      <c r="CS60" s="11">
        <v>40905</v>
      </c>
      <c r="CT60" s="26">
        <v>0.8962021878899451</v>
      </c>
      <c r="CU60" s="26">
        <v>0.92827429234247583</v>
      </c>
      <c r="CV60" s="26">
        <v>0.9779449870962259</v>
      </c>
      <c r="CW60" s="26">
        <v>0.93089368577089926</v>
      </c>
      <c r="CX60" s="26">
        <v>0.8207146320813774</v>
      </c>
      <c r="CY60" s="26">
        <v>0.42119305937748458</v>
      </c>
      <c r="CZ60" s="26">
        <v>0.75122023109767977</v>
      </c>
      <c r="DA60" s="26">
        <v>0.75496420800820552</v>
      </c>
      <c r="DB60" s="46">
        <f t="shared" si="56"/>
        <v>0.9779449870962259</v>
      </c>
      <c r="DC60" s="46">
        <f t="shared" si="93"/>
        <v>0.96081490734371555</v>
      </c>
      <c r="DD60" s="46"/>
      <c r="DE60" s="59">
        <f t="shared" si="77"/>
        <v>1221237.1055115508</v>
      </c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 s="53">
        <v>40969</v>
      </c>
      <c r="DY60">
        <v>0.84921470214143735</v>
      </c>
      <c r="DZ60">
        <v>0.82350349755693475</v>
      </c>
      <c r="EA60">
        <v>0.88054002192525493</v>
      </c>
      <c r="EB60">
        <v>0.78329869161651233</v>
      </c>
      <c r="EC60">
        <v>0.86152105320361483</v>
      </c>
      <c r="ED60">
        <v>0.77279299233274246</v>
      </c>
      <c r="EE60">
        <v>0.87641242315283274</v>
      </c>
      <c r="EF60">
        <f t="shared" si="42"/>
        <v>0.88054002192525493</v>
      </c>
      <c r="EG60">
        <f t="shared" si="43"/>
        <v>0.88054002192525493</v>
      </c>
      <c r="EH60">
        <f t="shared" si="44"/>
        <v>1119204.2707122443</v>
      </c>
      <c r="EI60">
        <f t="shared" si="45"/>
        <v>0.83651302082899215</v>
      </c>
      <c r="EJ60">
        <f t="shared" si="46"/>
        <v>1063244.0571766321</v>
      </c>
      <c r="EK60">
        <f t="shared" si="47"/>
        <v>0.79248601973272936</v>
      </c>
      <c r="EL60">
        <f t="shared" si="46"/>
        <v>1007283.8436410199</v>
      </c>
      <c r="EM60">
        <f t="shared" si="48"/>
        <v>0.6797685033860873</v>
      </c>
      <c r="EN60">
        <f t="shared" si="46"/>
        <v>864015.02843894647</v>
      </c>
      <c r="EO60" s="44">
        <f>(DU51+EO59)*0.065</f>
        <v>4759544.4128301907</v>
      </c>
      <c r="EP60"/>
      <c r="EQ60" s="53">
        <v>41057</v>
      </c>
      <c r="ER60"/>
      <c r="ES60"/>
      <c r="ET60"/>
      <c r="EU60"/>
      <c r="EV60"/>
      <c r="EW60">
        <v>3.445529281686828E-2</v>
      </c>
      <c r="EX60"/>
      <c r="EY60">
        <f t="shared" si="49"/>
        <v>3.445529281686828E-2</v>
      </c>
      <c r="EZ60"/>
      <c r="FA60"/>
      <c r="FB60"/>
      <c r="FC60"/>
      <c r="FD60"/>
      <c r="FE60" s="20">
        <v>58</v>
      </c>
      <c r="FF60" s="6">
        <f t="shared" si="83"/>
        <v>938753.9299999997</v>
      </c>
      <c r="FG60" s="6">
        <f t="shared" si="84"/>
        <v>1004284.7299999967</v>
      </c>
      <c r="FH60" s="6">
        <v>972369.22499998659</v>
      </c>
      <c r="FI60" s="6">
        <f t="shared" si="85"/>
        <v>1005868.2949999943</v>
      </c>
      <c r="FJ60" s="6">
        <f t="shared" si="86"/>
        <v>1030453.9849999994</v>
      </c>
      <c r="FK60" s="6">
        <f t="shared" si="87"/>
        <v>1119106.1350000054</v>
      </c>
      <c r="FL60" s="6">
        <f t="shared" si="88"/>
        <v>1236208.6850000024</v>
      </c>
      <c r="FM60" s="6"/>
      <c r="FN60" s="6"/>
      <c r="FO60" s="6"/>
      <c r="FP60" s="6"/>
      <c r="FQ60" s="18"/>
      <c r="FT60"/>
      <c r="FU60" s="20"/>
      <c r="GG60"/>
      <c r="GH60" s="12"/>
      <c r="GK60"/>
      <c r="GL60" s="22">
        <v>42045</v>
      </c>
      <c r="GM60" s="12">
        <f t="shared" si="89"/>
        <v>9973256.484999992</v>
      </c>
    </row>
    <row r="61" spans="1:195" x14ac:dyDescent="0.25">
      <c r="A61" s="11">
        <v>41272</v>
      </c>
      <c r="B61" s="12">
        <v>890120.96000000089</v>
      </c>
      <c r="F61" s="17">
        <f t="shared" si="23"/>
        <v>12</v>
      </c>
      <c r="G61" s="15">
        <f t="shared" si="24"/>
        <v>3</v>
      </c>
      <c r="H61" s="53">
        <v>40906</v>
      </c>
      <c r="I61" s="16">
        <f>IF(MONTH($H61)&gt;10,VLOOKUP(DATE(I$2,MONTH($H61),DAY($H61)),daily!$A:$B,2,0),VLOOKUP(DATE(J$2,MONTH($H61),DAY($H61)),daily!$A:$B,2,0))</f>
        <v>890120.96000000089</v>
      </c>
      <c r="J61" s="16">
        <f>IF(MONTH($H61)&gt;10,VLOOKUP(DATE(J$2,MONTH($H61),DAY($H61)),daily!$A:$B,2,0),VLOOKUP(DATE(K$2,MONTH($H61),DAY($H61)),daily!$A:$B,2,0))</f>
        <v>947988.80999999866</v>
      </c>
      <c r="K61" s="16">
        <f>IF(MONTH($H61)&gt;10,VLOOKUP(DATE(K$2,MONTH($H61),DAY($H61)),daily!$A:$B,2,0),VLOOKUP(DATE(L$2,MONTH($H61),DAY($H61)),daily!$A:$B,2,0))</f>
        <v>1005486.2399999946</v>
      </c>
      <c r="L61" s="16">
        <f>IF(MONTH($H61)&gt;10,VLOOKUP(DATE(L$2,MONTH($H61),DAY($H61)),daily!$A:$B,2,0),VLOOKUP(DATE(M$2,MONTH($H61),DAY($H61)),daily!$A:$B,2,0))</f>
        <v>978660.84499999881</v>
      </c>
      <c r="M61" s="16">
        <f>IF(MONTH($H61)&gt;10,VLOOKUP(DATE(M$2,MONTH($H61),DAY($H61)),daily!$A:$B,2,0),VLOOKUP(DATE(N$2,MONTH($H61),DAY($H61)),daily!$A:$B,2,0))</f>
        <v>847874.11500000022</v>
      </c>
      <c r="N61" s="16">
        <f>IF(MONTH($H61)&gt;10,VLOOKUP(DATE(N$2,MONTH($H61),DAY($H61)),daily!$A:$B,2,0),VLOOKUP(DATE(O$2,MONTH($H61),DAY($H61)),daily!$A:$B,2,0))</f>
        <v>370813.19000000134</v>
      </c>
      <c r="O61" s="16">
        <f>IF(MONTH($H61)&gt;10,VLOOKUP(DATE(O$2,MONTH($H61),DAY($H61)),daily!$A:$B,2,0),VLOOKUP(DATE(P$2,MONTH($H61),DAY($H61)),daily!$A:$B,2,0))</f>
        <v>408300.46499999985</v>
      </c>
      <c r="P61" s="16">
        <f t="shared" si="64"/>
        <v>1005486.2399999946</v>
      </c>
      <c r="Q61" s="16">
        <f t="shared" si="65"/>
        <v>1005486.2399999946</v>
      </c>
      <c r="R61" s="16">
        <f t="shared" si="66"/>
        <v>955211.92799999483</v>
      </c>
      <c r="S61" s="16">
        <f t="shared" si="67"/>
        <v>904937.61599999515</v>
      </c>
      <c r="T61" s="18">
        <f t="shared" si="68"/>
        <v>751498.5089383428</v>
      </c>
      <c r="U61" s="16">
        <v>954300.4732179445</v>
      </c>
      <c r="V61" s="63">
        <f>IF(daily!B1898="",MAX(I61:O61)*$X$33,daily!B1898)</f>
        <v>219402.25999999791</v>
      </c>
      <c r="AM61" s="53">
        <v>40970</v>
      </c>
      <c r="AN61">
        <v>862768.52000001073</v>
      </c>
      <c r="AO61">
        <v>840707.51000000536</v>
      </c>
      <c r="AP61">
        <v>871392.10499998927</v>
      </c>
      <c r="AQ61">
        <v>867320.28500001132</v>
      </c>
      <c r="AR61">
        <v>887836.16999998689</v>
      </c>
      <c r="AS61">
        <v>1051041.7349999994</v>
      </c>
      <c r="AT61">
        <v>1102344.3849999905</v>
      </c>
      <c r="AU61">
        <f t="shared" si="78"/>
        <v>1102344.3849999905</v>
      </c>
      <c r="AV61">
        <f t="shared" si="52"/>
        <v>1102344.3849999905</v>
      </c>
      <c r="AW61">
        <f t="shared" si="53"/>
        <v>1047227.1657499908</v>
      </c>
      <c r="AX61">
        <f t="shared" si="79"/>
        <v>992109.94649999146</v>
      </c>
      <c r="AY61">
        <f t="shared" si="80"/>
        <v>891008.93345951382</v>
      </c>
      <c r="BA61" s="53">
        <v>41058</v>
      </c>
      <c r="BG61">
        <v>21117.639999985695</v>
      </c>
      <c r="BI61">
        <f t="shared" si="31"/>
        <v>21117.639999985695</v>
      </c>
      <c r="BL61" s="11">
        <v>40906</v>
      </c>
      <c r="BM61" s="26">
        <f t="shared" si="92"/>
        <v>0.92396387173536998</v>
      </c>
      <c r="BN61" s="26">
        <f t="shared" si="55"/>
        <v>2.7761683845424878E-2</v>
      </c>
      <c r="BO61" s="26">
        <f t="shared" si="96"/>
        <v>0.91037760351392516</v>
      </c>
      <c r="BP61" s="26">
        <f t="shared" si="61"/>
        <v>-1.7896688828550666E-2</v>
      </c>
      <c r="BQ61" s="26">
        <f t="shared" si="69"/>
        <v>0.93914320582680744</v>
      </c>
      <c r="BR61" s="26">
        <f t="shared" si="72"/>
        <v>-3.8801781269418467E-2</v>
      </c>
      <c r="BS61" s="26">
        <f t="shared" si="97"/>
        <v>0.89633802371859961</v>
      </c>
      <c r="BT61" s="26">
        <f t="shared" si="62"/>
        <v>-3.4555662052299652E-2</v>
      </c>
      <c r="BU61" s="26">
        <f t="shared" si="90"/>
        <v>0.75734226845252417</v>
      </c>
      <c r="BV61" s="26">
        <f t="shared" si="91"/>
        <v>-6.3372363628853234E-2</v>
      </c>
      <c r="BW61" s="26">
        <f t="shared" si="70"/>
        <v>0.30443871664450423</v>
      </c>
      <c r="BX61" s="26">
        <f t="shared" si="73"/>
        <v>-0.11675434273298035</v>
      </c>
      <c r="BY61" s="26">
        <f t="shared" si="94"/>
        <v>0.32123260231521056</v>
      </c>
      <c r="BZ61" s="26">
        <f t="shared" si="58"/>
        <v>-0.42998762878246921</v>
      </c>
      <c r="CA61" s="26">
        <v>0.72500960273704851</v>
      </c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  <c r="CM61" s="46">
        <f t="shared" si="33"/>
        <v>0.93914320582680744</v>
      </c>
      <c r="CN61">
        <f t="shared" si="34"/>
        <v>1193691.4400251687</v>
      </c>
      <c r="CO61">
        <f t="shared" si="81"/>
        <v>1134006.8680239103</v>
      </c>
      <c r="CP61">
        <f t="shared" si="35"/>
        <v>1074322.2960226519</v>
      </c>
      <c r="CQ61">
        <f t="shared" si="82"/>
        <v>895268.58001887659</v>
      </c>
      <c r="CR61"/>
      <c r="CS61" s="11">
        <v>40906</v>
      </c>
      <c r="CT61" s="26">
        <v>0.92396387173536998</v>
      </c>
      <c r="CU61" s="26">
        <v>0.91037760351392516</v>
      </c>
      <c r="CV61" s="26">
        <v>0.93914320582680744</v>
      </c>
      <c r="CW61" s="26">
        <v>0.89633802371859961</v>
      </c>
      <c r="CX61" s="26">
        <v>0.75734226845252417</v>
      </c>
      <c r="CY61" s="26">
        <v>0.30443871664450423</v>
      </c>
      <c r="CZ61" s="26">
        <v>0.32123260231521056</v>
      </c>
      <c r="DA61" s="26">
        <v>0.72500960273704851</v>
      </c>
      <c r="DB61" s="46">
        <f t="shared" si="56"/>
        <v>0.93914320582680744</v>
      </c>
      <c r="DC61" s="46">
        <f t="shared" si="93"/>
        <v>0.9226927937615953</v>
      </c>
      <c r="DD61" s="46"/>
      <c r="DE61" s="59">
        <f t="shared" si="77"/>
        <v>1172782.2581822968</v>
      </c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 s="53">
        <v>40970</v>
      </c>
      <c r="DY61">
        <v>0.89557147620768762</v>
      </c>
      <c r="DZ61">
        <v>0.80735266085046431</v>
      </c>
      <c r="EA61">
        <v>0.81389674215916108</v>
      </c>
      <c r="EB61">
        <v>0.7943631894131451</v>
      </c>
      <c r="EC61">
        <v>0.79303737088611403</v>
      </c>
      <c r="ED61">
        <v>0.86290834730882082</v>
      </c>
      <c r="EE61">
        <v>0.86727541552299581</v>
      </c>
      <c r="EF61">
        <f t="shared" si="42"/>
        <v>0.89557147620768762</v>
      </c>
      <c r="EG61">
        <f t="shared" si="43"/>
        <v>0.89557147620768751</v>
      </c>
      <c r="EH61">
        <f t="shared" si="44"/>
        <v>1138309.8961341658</v>
      </c>
      <c r="EI61">
        <f t="shared" si="45"/>
        <v>0.8507929023973031</v>
      </c>
      <c r="EJ61">
        <f t="shared" si="46"/>
        <v>1081394.4013274575</v>
      </c>
      <c r="EK61">
        <f t="shared" si="47"/>
        <v>0.80601432858691879</v>
      </c>
      <c r="EL61">
        <f t="shared" si="46"/>
        <v>1024478.9065207492</v>
      </c>
      <c r="EM61">
        <f t="shared" si="48"/>
        <v>0.69137264280833044</v>
      </c>
      <c r="EN61">
        <f t="shared" si="46"/>
        <v>878764.38914479886</v>
      </c>
      <c r="EO61">
        <f>DU51+EO60+EN96</f>
        <v>105000000.00000003</v>
      </c>
      <c r="EP61"/>
      <c r="EQ61" s="53">
        <v>41058</v>
      </c>
      <c r="ER61"/>
      <c r="ES61"/>
      <c r="ET61"/>
      <c r="EU61"/>
      <c r="EV61"/>
      <c r="EW61">
        <v>1.7337644381410139E-2</v>
      </c>
      <c r="EX61"/>
      <c r="EY61">
        <f t="shared" si="49"/>
        <v>1.7337644381410139E-2</v>
      </c>
      <c r="EZ61"/>
      <c r="FA61"/>
      <c r="FB61"/>
      <c r="FC61"/>
      <c r="FD61"/>
      <c r="FE61" s="20">
        <v>59</v>
      </c>
      <c r="FF61" s="6">
        <f t="shared" si="83"/>
        <v>889192.03000000119</v>
      </c>
      <c r="FG61" s="6">
        <f t="shared" si="84"/>
        <v>1015736.9919999987</v>
      </c>
      <c r="FH61" s="6">
        <v>987974.67000000179</v>
      </c>
      <c r="FI61" s="6">
        <f t="shared" si="85"/>
        <v>1051665.6300000101</v>
      </c>
      <c r="FJ61" s="6">
        <f t="shared" si="86"/>
        <v>1092794.8399999961</v>
      </c>
      <c r="FK61" s="6">
        <f t="shared" si="87"/>
        <v>1110288.8400000036</v>
      </c>
      <c r="FL61" s="6">
        <f t="shared" si="88"/>
        <v>1234488.4349999949</v>
      </c>
      <c r="FM61" s="6"/>
      <c r="FN61" s="6"/>
      <c r="FO61" s="6"/>
      <c r="FP61" s="6"/>
      <c r="FQ61" s="18"/>
      <c r="FT61"/>
      <c r="FU61" s="20"/>
      <c r="GG61"/>
      <c r="GH61" s="12"/>
      <c r="GK61"/>
      <c r="GL61" s="22">
        <v>42055</v>
      </c>
      <c r="GM61" s="12">
        <f t="shared" si="89"/>
        <v>9777142.1300000101</v>
      </c>
    </row>
    <row r="62" spans="1:195" x14ac:dyDescent="0.25">
      <c r="A62" s="11">
        <v>41273</v>
      </c>
      <c r="B62" s="12">
        <v>818705.76000000164</v>
      </c>
      <c r="F62" s="17">
        <f t="shared" si="23"/>
        <v>12</v>
      </c>
      <c r="G62" s="15">
        <f t="shared" si="24"/>
        <v>3</v>
      </c>
      <c r="H62" s="53">
        <v>40907</v>
      </c>
      <c r="I62" s="16">
        <f>IF(MONTH($H62)&gt;10,VLOOKUP(DATE(I$2,MONTH($H62),DAY($H62)),daily!$A:$B,2,0),VLOOKUP(DATE(J$2,MONTH($H62),DAY($H62)),daily!$A:$B,2,0))</f>
        <v>818705.76000000164</v>
      </c>
      <c r="J62" s="16">
        <f>IF(MONTH($H62)&gt;10,VLOOKUP(DATE(J$2,MONTH($H62),DAY($H62)),daily!$A:$B,2,0),VLOOKUP(DATE(K$2,MONTH($H62),DAY($H62)),daily!$A:$B,2,0))</f>
        <v>917104.24500000104</v>
      </c>
      <c r="K62" s="16">
        <f>IF(MONTH($H62)&gt;10,VLOOKUP(DATE(K$2,MONTH($H62),DAY($H62)),daily!$A:$B,2,0),VLOOKUP(DATE(L$2,MONTH($H62),DAY($H62)),daily!$A:$B,2,0))</f>
        <v>912104.44500000775</v>
      </c>
      <c r="L62" s="16">
        <f>IF(MONTH($H62)&gt;10,VLOOKUP(DATE(L$2,MONTH($H62),DAY($H62)),daily!$A:$B,2,0),VLOOKUP(DATE(M$2,MONTH($H62),DAY($H62)),daily!$A:$B,2,0))</f>
        <v>870189.625</v>
      </c>
      <c r="M62" s="16">
        <f>IF(MONTH($H62)&gt;10,VLOOKUP(DATE(M$2,MONTH($H62),DAY($H62)),daily!$A:$B,2,0),VLOOKUP(DATE(N$2,MONTH($H62),DAY($H62)),daily!$A:$B,2,0))</f>
        <v>595296.11000000313</v>
      </c>
      <c r="N62" s="16">
        <f>IF(MONTH($H62)&gt;10,VLOOKUP(DATE(N$2,MONTH($H62),DAY($H62)),daily!$A:$B,2,0),VLOOKUP(DATE(O$2,MONTH($H62),DAY($H62)),daily!$A:$B,2,0))</f>
        <v>187105.28500000387</v>
      </c>
      <c r="O62" s="16">
        <f>IF(MONTH($H62)&gt;10,VLOOKUP(DATE(O$2,MONTH($H62),DAY($H62)),daily!$A:$B,2,0),VLOOKUP(DATE(P$2,MONTH($H62),DAY($H62)),daily!$A:$B,2,0))</f>
        <v>143419.29500000179</v>
      </c>
      <c r="P62" s="16">
        <f t="shared" si="64"/>
        <v>917104.24500000104</v>
      </c>
      <c r="Q62" s="16">
        <f t="shared" si="65"/>
        <v>917104.24500000104</v>
      </c>
      <c r="R62" s="16">
        <f t="shared" si="66"/>
        <v>871249.03275000094</v>
      </c>
      <c r="S62" s="16">
        <f t="shared" si="67"/>
        <v>825393.82050000096</v>
      </c>
      <c r="T62" s="18">
        <f t="shared" si="68"/>
        <v>685441.97348591173</v>
      </c>
      <c r="U62" s="16">
        <v>0</v>
      </c>
      <c r="V62" s="63"/>
      <c r="X62" s="8">
        <f t="shared" ref="X62:X67" si="98">N62/N$61</f>
        <v>0.50458098591369738</v>
      </c>
      <c r="Y62" s="8">
        <v>0.35125920074571026</v>
      </c>
      <c r="AM62" s="53">
        <v>40971</v>
      </c>
      <c r="AN62">
        <v>886680.57999999821</v>
      </c>
      <c r="AO62">
        <v>849433.6099999994</v>
      </c>
      <c r="AP62">
        <v>794900.65500000119</v>
      </c>
      <c r="AQ62">
        <v>902756.78499998152</v>
      </c>
      <c r="AR62">
        <v>931887.15500000119</v>
      </c>
      <c r="AS62">
        <v>1055429.4199999869</v>
      </c>
      <c r="AT62">
        <v>1149409.150000006</v>
      </c>
      <c r="AU62">
        <f t="shared" si="78"/>
        <v>1149409.150000006</v>
      </c>
      <c r="AV62">
        <f t="shared" si="52"/>
        <v>1149409.150000006</v>
      </c>
      <c r="AW62">
        <f t="shared" si="53"/>
        <v>1091938.6925000057</v>
      </c>
      <c r="AX62">
        <f t="shared" si="79"/>
        <v>1034468.2350000053</v>
      </c>
      <c r="AY62">
        <f t="shared" si="80"/>
        <v>929050.69848033064</v>
      </c>
      <c r="BA62" s="53">
        <v>41059</v>
      </c>
      <c r="BG62">
        <v>28437.5</v>
      </c>
      <c r="BI62">
        <f t="shared" si="31"/>
        <v>28437.5</v>
      </c>
      <c r="BL62" s="11">
        <v>40907</v>
      </c>
      <c r="BM62" s="26">
        <f t="shared" si="92"/>
        <v>0.84983342468606671</v>
      </c>
      <c r="BN62" s="26">
        <f t="shared" si="55"/>
        <v>-7.4130447049303272E-2</v>
      </c>
      <c r="BO62" s="26">
        <f t="shared" si="96"/>
        <v>0.88071837550018106</v>
      </c>
      <c r="BP62" s="26">
        <f t="shared" si="61"/>
        <v>-2.9659228013744099E-2</v>
      </c>
      <c r="BQ62" s="26">
        <f t="shared" si="69"/>
        <v>0.85192283936793889</v>
      </c>
      <c r="BR62" s="26">
        <f t="shared" si="72"/>
        <v>-8.7220366458868548E-2</v>
      </c>
      <c r="BS62" s="26">
        <f t="shared" si="97"/>
        <v>0.79699116677435911</v>
      </c>
      <c r="BT62" s="26">
        <f t="shared" si="62"/>
        <v>-9.9346856944240503E-2</v>
      </c>
      <c r="BU62" s="26">
        <f t="shared" si="90"/>
        <v>0.53173330612689551</v>
      </c>
      <c r="BV62" s="26">
        <f t="shared" si="91"/>
        <v>-0.22560896232562866</v>
      </c>
      <c r="BW62" s="26">
        <f t="shared" si="70"/>
        <v>0.15361398779478472</v>
      </c>
      <c r="BX62" s="26">
        <f t="shared" si="73"/>
        <v>-0.15082472884971951</v>
      </c>
      <c r="BY62" s="26">
        <f t="shared" si="94"/>
        <v>0.11283590714270546</v>
      </c>
      <c r="BZ62" s="26">
        <f t="shared" si="58"/>
        <v>-0.20839669517250509</v>
      </c>
      <c r="CA62" s="26">
        <v>0</v>
      </c>
      <c r="CB62" s="26"/>
      <c r="CC62" s="26"/>
      <c r="CD62" s="26"/>
      <c r="CE62" s="26"/>
      <c r="CF62" s="26"/>
      <c r="CG62" s="26"/>
      <c r="CH62" s="26"/>
      <c r="CI62" s="26"/>
      <c r="CJ62" s="26"/>
      <c r="CK62" s="26"/>
      <c r="CL62" s="26"/>
      <c r="CM62" s="46">
        <f t="shared" si="33"/>
        <v>0.88071837550018106</v>
      </c>
      <c r="CN62">
        <f t="shared" si="34"/>
        <v>1119430.9657832051</v>
      </c>
      <c r="CO62">
        <f t="shared" si="81"/>
        <v>1063459.4174940449</v>
      </c>
      <c r="CP62">
        <f t="shared" si="35"/>
        <v>1007487.8692048846</v>
      </c>
      <c r="CQ62">
        <f t="shared" si="82"/>
        <v>839573.2243374039</v>
      </c>
      <c r="CR62"/>
      <c r="CS62" s="11">
        <v>40907</v>
      </c>
      <c r="CT62" s="26">
        <v>0.84983342468606671</v>
      </c>
      <c r="CU62" s="26">
        <v>0.88071837550018106</v>
      </c>
      <c r="CV62" s="26">
        <v>0.85192283936793889</v>
      </c>
      <c r="CW62" s="26">
        <v>0.79699116677435911</v>
      </c>
      <c r="CX62" s="26">
        <v>0.53173330612689551</v>
      </c>
      <c r="CY62" s="26">
        <v>0.15361398779478472</v>
      </c>
      <c r="CZ62" s="26">
        <v>0.11283590714270546</v>
      </c>
      <c r="DA62" s="26">
        <v>0</v>
      </c>
      <c r="DB62" s="46">
        <f t="shared" si="56"/>
        <v>0.88071837550018106</v>
      </c>
      <c r="DC62" s="46">
        <f t="shared" si="93"/>
        <v>0.86529135638265786</v>
      </c>
      <c r="DD62" s="46"/>
      <c r="DE62" s="59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 s="53">
        <v>40971</v>
      </c>
      <c r="DY62">
        <v>0.92039268650561945</v>
      </c>
      <c r="DZ62">
        <v>0.81573255513003651</v>
      </c>
      <c r="EA62">
        <v>0.74245227806452541</v>
      </c>
      <c r="EB62">
        <v>0.82681884812244755</v>
      </c>
      <c r="EC62">
        <v>0.83238480739498655</v>
      </c>
      <c r="ED62">
        <v>0.86651064956359369</v>
      </c>
      <c r="EE62">
        <v>0.90430387430348935</v>
      </c>
      <c r="EF62">
        <f t="shared" si="42"/>
        <v>0.92039268650561945</v>
      </c>
      <c r="EG62">
        <f t="shared" si="43"/>
        <v>0.92039268650561934</v>
      </c>
      <c r="EH62">
        <f t="shared" si="44"/>
        <v>1169858.7228518345</v>
      </c>
      <c r="EI62">
        <f t="shared" si="45"/>
        <v>0.87437305218033834</v>
      </c>
      <c r="EJ62">
        <f t="shared" si="46"/>
        <v>1111365.7867092427</v>
      </c>
      <c r="EK62">
        <f t="shared" si="47"/>
        <v>0.82835341785505734</v>
      </c>
      <c r="EL62">
        <f t="shared" si="46"/>
        <v>1052872.850566651</v>
      </c>
      <c r="EM62">
        <f t="shared" si="48"/>
        <v>0.71053438055599705</v>
      </c>
      <c r="EN62">
        <f t="shared" si="46"/>
        <v>903119.78263908462</v>
      </c>
      <c r="EO62"/>
      <c r="EP62"/>
      <c r="EQ62" s="53">
        <v>41059</v>
      </c>
      <c r="ER62"/>
      <c r="ES62"/>
      <c r="ET62"/>
      <c r="EU62"/>
      <c r="EV62"/>
      <c r="EW62">
        <v>2.3347270911744152E-2</v>
      </c>
      <c r="EX62"/>
      <c r="EY62">
        <f t="shared" si="49"/>
        <v>2.3347270911744152E-2</v>
      </c>
      <c r="EZ62"/>
      <c r="FA62"/>
      <c r="FB62"/>
      <c r="FC62"/>
      <c r="FD62"/>
      <c r="FE62" s="20">
        <v>60</v>
      </c>
      <c r="FF62" s="6">
        <f t="shared" si="83"/>
        <v>940254.17499999702</v>
      </c>
      <c r="FG62" s="6">
        <f t="shared" si="84"/>
        <v>1002191.3900000006</v>
      </c>
      <c r="FH62" s="6">
        <v>1005338.4400000125</v>
      </c>
      <c r="FI62" s="6">
        <f t="shared" si="85"/>
        <v>1061196.2400000021</v>
      </c>
      <c r="FJ62" s="6">
        <f t="shared" si="86"/>
        <v>1086132.625</v>
      </c>
      <c r="FK62" s="6">
        <f t="shared" si="87"/>
        <v>1117707.0899999961</v>
      </c>
      <c r="FL62" s="6">
        <f t="shared" si="88"/>
        <v>1151138.6650000066</v>
      </c>
      <c r="FM62" s="6"/>
      <c r="FN62" s="6"/>
      <c r="FO62" s="6"/>
      <c r="FP62" s="6"/>
      <c r="FQ62" s="18"/>
      <c r="FT62"/>
      <c r="FU62" s="20"/>
      <c r="GG62"/>
      <c r="GH62" s="12"/>
      <c r="GK62"/>
      <c r="GL62" s="22">
        <v>42065</v>
      </c>
      <c r="GM62" s="12">
        <f t="shared" si="89"/>
        <v>7664460.3200000077</v>
      </c>
    </row>
    <row r="63" spans="1:195" x14ac:dyDescent="0.25">
      <c r="A63" s="11">
        <v>41274</v>
      </c>
      <c r="B63" s="12">
        <v>652916.89999999851</v>
      </c>
      <c r="F63" s="17">
        <f t="shared" si="23"/>
        <v>12</v>
      </c>
      <c r="G63" s="15">
        <f t="shared" si="24"/>
        <v>3</v>
      </c>
      <c r="H63" s="53">
        <v>40908</v>
      </c>
      <c r="I63" s="16">
        <f>IF(MONTH($H63)&gt;10,VLOOKUP(DATE(I$2,MONTH($H63),DAY($H63)),daily!$A:$B,2,0),VLOOKUP(DATE(J$2,MONTH($H63),DAY($H63)),daily!$A:$B,2,0))</f>
        <v>652916.89999999851</v>
      </c>
      <c r="J63" s="16">
        <f>IF(MONTH($H63)&gt;10,VLOOKUP(DATE(J$2,MONTH($H63),DAY($H63)),daily!$A:$B,2,0),VLOOKUP(DATE(K$2,MONTH($H63),DAY($H63)),daily!$A:$B,2,0))</f>
        <v>731199.41000000015</v>
      </c>
      <c r="K63" s="16">
        <f>IF(MONTH($H63)&gt;10,VLOOKUP(DATE(K$2,MONTH($H63),DAY($H63)),daily!$A:$B,2,0),VLOOKUP(DATE(L$2,MONTH($H63),DAY($H63)),daily!$A:$B,2,0))</f>
        <v>665011.01999999583</v>
      </c>
      <c r="L63" s="16">
        <f>IF(MONTH($H63)&gt;10,VLOOKUP(DATE(L$2,MONTH($H63),DAY($H63)),daily!$A:$B,2,0),VLOOKUP(DATE(M$2,MONTH($H63),DAY($H63)),daily!$A:$B,2,0))</f>
        <v>544989.76000000164</v>
      </c>
      <c r="M63" s="16">
        <f>IF(MONTH($H63)&gt;10,VLOOKUP(DATE(M$2,MONTH($H63),DAY($H63)),daily!$A:$B,2,0),VLOOKUP(DATE(N$2,MONTH($H63),DAY($H63)),daily!$A:$B,2,0))</f>
        <v>144130.31999999657</v>
      </c>
      <c r="N63" s="16">
        <f>IF(MONTH($H63)&gt;10,VLOOKUP(DATE(N$2,MONTH($H63),DAY($H63)),daily!$A:$B,2,0),VLOOKUP(DATE(O$2,MONTH($H63),DAY($H63)),daily!$A:$B,2,0))</f>
        <v>37629.170000001788</v>
      </c>
      <c r="O63" s="16">
        <f>IF(MONTH($H63)&gt;10,VLOOKUP(DATE(O$2,MONTH($H63),DAY($H63)),daily!$A:$B,2,0),VLOOKUP(DATE(P$2,MONTH($H63),DAY($H63)),daily!$A:$B,2,0))</f>
        <v>48736.029999997467</v>
      </c>
      <c r="P63" s="16">
        <f t="shared" si="64"/>
        <v>731199.41000000015</v>
      </c>
      <c r="Q63" s="16">
        <f t="shared" si="65"/>
        <v>731199.41000000015</v>
      </c>
      <c r="R63" s="16">
        <f t="shared" si="66"/>
        <v>694639.43950000009</v>
      </c>
      <c r="S63" s="16">
        <f t="shared" si="67"/>
        <v>658079.46900000016</v>
      </c>
      <c r="T63" s="18">
        <f t="shared" si="68"/>
        <v>546497.05236304284</v>
      </c>
      <c r="U63" s="16">
        <v>0</v>
      </c>
      <c r="V63" s="63"/>
      <c r="X63" s="8">
        <f t="shared" si="98"/>
        <v>0.10147743126397864</v>
      </c>
      <c r="Y63" s="8">
        <v>0.11936315085998613</v>
      </c>
      <c r="AM63" s="53">
        <v>40972</v>
      </c>
      <c r="AN63">
        <v>803783.17000000179</v>
      </c>
      <c r="AO63">
        <v>804797.75</v>
      </c>
      <c r="AP63">
        <v>851193.76999999583</v>
      </c>
      <c r="AQ63">
        <v>860152.22500002384</v>
      </c>
      <c r="AR63">
        <v>986013.46000000834</v>
      </c>
      <c r="AS63">
        <v>1071610.1350000054</v>
      </c>
      <c r="AT63">
        <v>1126204.4549999982</v>
      </c>
      <c r="AU63">
        <f t="shared" si="78"/>
        <v>1126204.4549999982</v>
      </c>
      <c r="AV63">
        <f t="shared" si="52"/>
        <v>1126204.4549999982</v>
      </c>
      <c r="AW63">
        <f t="shared" si="53"/>
        <v>1069894.2322499983</v>
      </c>
      <c r="AX63">
        <f t="shared" si="79"/>
        <v>1013584.0094999984</v>
      </c>
      <c r="AY63">
        <f t="shared" si="80"/>
        <v>910294.68101015466</v>
      </c>
      <c r="BA63" s="53">
        <v>41060</v>
      </c>
      <c r="BG63">
        <v>18341.410000026226</v>
      </c>
      <c r="BI63">
        <f t="shared" si="31"/>
        <v>18341.410000026226</v>
      </c>
      <c r="BL63" s="11">
        <v>40908</v>
      </c>
      <c r="BM63" s="26">
        <f t="shared" si="92"/>
        <v>0.6777411767109196</v>
      </c>
      <c r="BN63" s="26">
        <f t="shared" si="55"/>
        <v>-0.17209224797514711</v>
      </c>
      <c r="BO63" s="26">
        <f t="shared" si="96"/>
        <v>0.70218926589080422</v>
      </c>
      <c r="BP63" s="26">
        <f t="shared" si="61"/>
        <v>-0.17852910960937685</v>
      </c>
      <c r="BQ63" s="26">
        <f t="shared" si="69"/>
        <v>0.62113289708763653</v>
      </c>
      <c r="BR63" s="26">
        <f t="shared" si="72"/>
        <v>-0.23078994228030236</v>
      </c>
      <c r="BS63" s="26">
        <f t="shared" si="97"/>
        <v>0.49914640697133028</v>
      </c>
      <c r="BT63" s="26">
        <f t="shared" si="62"/>
        <v>-0.29784475980302882</v>
      </c>
      <c r="BU63" s="26">
        <f t="shared" si="90"/>
        <v>0.12874079013673578</v>
      </c>
      <c r="BV63" s="26">
        <f t="shared" si="91"/>
        <v>-0.40299251599015973</v>
      </c>
      <c r="BW63" s="26">
        <f t="shared" si="70"/>
        <v>3.0893658942386548E-2</v>
      </c>
      <c r="BX63" s="26">
        <f t="shared" si="73"/>
        <v>-0.12272032885239817</v>
      </c>
      <c r="BY63" s="26">
        <f t="shared" si="94"/>
        <v>3.8343335571296405E-2</v>
      </c>
      <c r="BZ63" s="26">
        <f t="shared" si="58"/>
        <v>-7.4492571571409052E-2</v>
      </c>
      <c r="CA63" s="26">
        <v>0</v>
      </c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46">
        <f t="shared" si="33"/>
        <v>0.70218926589080422</v>
      </c>
      <c r="CN63">
        <f t="shared" si="34"/>
        <v>892512.78268416366</v>
      </c>
      <c r="CO63">
        <f t="shared" si="81"/>
        <v>847887.14354995545</v>
      </c>
      <c r="CP63">
        <f t="shared" si="35"/>
        <v>803261.50441574736</v>
      </c>
      <c r="CQ63">
        <f t="shared" si="82"/>
        <v>669384.58701312274</v>
      </c>
      <c r="CR63"/>
      <c r="CS63" s="11">
        <v>40908</v>
      </c>
      <c r="CT63" s="26">
        <v>0.6777411767109196</v>
      </c>
      <c r="CU63" s="26">
        <v>0.70218926589080422</v>
      </c>
      <c r="CV63" s="26">
        <v>0.62113289708763653</v>
      </c>
      <c r="CW63" s="26">
        <v>0.49914640697133028</v>
      </c>
      <c r="CX63" s="26">
        <v>0.12874079013673578</v>
      </c>
      <c r="CY63" s="26">
        <v>3.0893658942386548E-2</v>
      </c>
      <c r="CZ63" s="26">
        <v>3.8343335571296405E-2</v>
      </c>
      <c r="DA63" s="26">
        <v>0</v>
      </c>
      <c r="DB63" s="46">
        <f t="shared" si="56"/>
        <v>0.70218926589080422</v>
      </c>
      <c r="DC63" s="46">
        <f t="shared" si="93"/>
        <v>0.68988943483202236</v>
      </c>
      <c r="DD63" s="46"/>
      <c r="DE63" s="59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 s="53">
        <v>40972</v>
      </c>
      <c r="DY63">
        <v>0.8343434692167343</v>
      </c>
      <c r="DZ63">
        <v>0.77286761112549429</v>
      </c>
      <c r="EA63">
        <v>0.79503111443634134</v>
      </c>
      <c r="EB63">
        <v>0.78779809102680365</v>
      </c>
      <c r="EC63">
        <v>0.88073177056611551</v>
      </c>
      <c r="ED63">
        <v>0.87979506403923868</v>
      </c>
      <c r="EE63">
        <v>0.88604745482872027</v>
      </c>
      <c r="EF63">
        <f t="shared" si="42"/>
        <v>0.88604745482872027</v>
      </c>
      <c r="EG63">
        <f t="shared" si="43"/>
        <v>0.88604745482872027</v>
      </c>
      <c r="EH63">
        <f t="shared" si="44"/>
        <v>1126204.4549999982</v>
      </c>
      <c r="EI63">
        <f t="shared" si="45"/>
        <v>0.84174508208728427</v>
      </c>
      <c r="EJ63">
        <f t="shared" si="46"/>
        <v>1069894.2322499983</v>
      </c>
      <c r="EK63">
        <f t="shared" si="47"/>
        <v>0.79744270934584827</v>
      </c>
      <c r="EL63">
        <f t="shared" si="46"/>
        <v>1013584.0094999984</v>
      </c>
      <c r="EM63">
        <f t="shared" si="48"/>
        <v>0.68402018908925655</v>
      </c>
      <c r="EN63">
        <f t="shared" si="46"/>
        <v>869419.10398148571</v>
      </c>
      <c r="EO63"/>
      <c r="EP63"/>
      <c r="EQ63" s="53">
        <v>41060</v>
      </c>
      <c r="ER63"/>
      <c r="ES63"/>
      <c r="ET63"/>
      <c r="EU63"/>
      <c r="EV63"/>
      <c r="EW63">
        <v>1.5058351408315979E-2</v>
      </c>
      <c r="EX63"/>
      <c r="EY63">
        <f t="shared" si="49"/>
        <v>1.5058351408315979E-2</v>
      </c>
      <c r="EZ63"/>
      <c r="FA63"/>
      <c r="FB63"/>
      <c r="FC63"/>
      <c r="FD63"/>
      <c r="FE63" s="20">
        <v>61</v>
      </c>
      <c r="FF63" s="6">
        <f t="shared" si="83"/>
        <v>947375.65000000224</v>
      </c>
      <c r="FG63" s="6">
        <f t="shared" si="84"/>
        <v>1004841.6799999997</v>
      </c>
      <c r="FH63" s="6">
        <v>1012587.3799999878</v>
      </c>
      <c r="FI63" s="6">
        <f t="shared" si="85"/>
        <v>1016615.0050000027</v>
      </c>
      <c r="FJ63" s="6">
        <f t="shared" si="86"/>
        <v>1056968.8600000069</v>
      </c>
      <c r="FK63" s="6">
        <f t="shared" si="87"/>
        <v>1108299.3350000009</v>
      </c>
      <c r="FL63" s="6">
        <f t="shared" si="88"/>
        <v>1203057.7049999982</v>
      </c>
      <c r="FM63" s="6"/>
      <c r="FN63" s="6"/>
      <c r="FO63" s="6"/>
      <c r="FP63" s="6"/>
      <c r="FQ63" s="18"/>
      <c r="FT63"/>
      <c r="FU63" s="20"/>
      <c r="GG63"/>
      <c r="GH63" s="12"/>
      <c r="GK63"/>
      <c r="GL63" s="22">
        <v>42073</v>
      </c>
      <c r="GM63" s="12">
        <f t="shared" si="89"/>
        <v>8735753.5850000083</v>
      </c>
    </row>
    <row r="64" spans="1:195" x14ac:dyDescent="0.25">
      <c r="A64" s="11">
        <v>41275</v>
      </c>
      <c r="B64" s="12">
        <v>444688.46999999881</v>
      </c>
      <c r="F64" s="17">
        <f t="shared" si="23"/>
        <v>1</v>
      </c>
      <c r="G64" s="15">
        <f t="shared" si="24"/>
        <v>1</v>
      </c>
      <c r="H64" s="53">
        <v>40909</v>
      </c>
      <c r="I64" s="16">
        <f>IF(MONTH($H64)&gt;10,VLOOKUP(DATE(I$2,MONTH($H64),DAY($H64)),daily!$A:$B,2,0),VLOOKUP(DATE(J$2,MONTH($H64),DAY($H64)),daily!$A:$B,2,0))</f>
        <v>444688.46999999881</v>
      </c>
      <c r="J64" s="16">
        <f>IF(MONTH($H64)&gt;10,VLOOKUP(DATE(J$2,MONTH($H64),DAY($H64)),daily!$A:$B,2,0),VLOOKUP(DATE(K$2,MONTH($H64),DAY($H64)),daily!$A:$B,2,0))</f>
        <v>501422.33999999985</v>
      </c>
      <c r="K64" s="16">
        <f>IF(MONTH($H64)&gt;10,VLOOKUP(DATE(K$2,MONTH($H64),DAY($H64)),daily!$A:$B,2,0),VLOOKUP(DATE(L$2,MONTH($H64),DAY($H64)),daily!$A:$B,2,0))</f>
        <v>449480.73000000045</v>
      </c>
      <c r="L64" s="16">
        <f>IF(MONTH($H64)&gt;10,VLOOKUP(DATE(L$2,MONTH($H64),DAY($H64)),daily!$A:$B,2,0),VLOOKUP(DATE(M$2,MONTH($H64),DAY($H64)),daily!$A:$B,2,0))</f>
        <v>278381.3900000006</v>
      </c>
      <c r="M64" s="16">
        <f>IF(MONTH($H64)&gt;10,VLOOKUP(DATE(M$2,MONTH($H64),DAY($H64)),daily!$A:$B,2,0),VLOOKUP(DATE(N$2,MONTH($H64),DAY($H64)),daily!$A:$B,2,0))</f>
        <v>8143.6300000026822</v>
      </c>
      <c r="N64" s="16">
        <f>IF(MONTH($H64)&gt;10,VLOOKUP(DATE(N$2,MONTH($H64),DAY($H64)),daily!$A:$B,2,0),VLOOKUP(DATE(O$2,MONTH($H64),DAY($H64)),daily!$A:$B,2,0))</f>
        <v>9573.519999999553</v>
      </c>
      <c r="O64" s="16">
        <f>IF(MONTH($H64)&gt;10,VLOOKUP(DATE(O$2,MONTH($H64),DAY($H64)),daily!$A:$B,2,0),VLOOKUP(DATE(P$2,MONTH($H64),DAY($H64)),daily!$A:$B,2,0))</f>
        <v>32560.330000001937</v>
      </c>
      <c r="P64" s="16">
        <f t="shared" si="64"/>
        <v>501422.33999999985</v>
      </c>
      <c r="Q64" s="16">
        <f t="shared" si="65"/>
        <v>501422.33999999985</v>
      </c>
      <c r="R64" s="16">
        <f t="shared" si="66"/>
        <v>476351.22299999982</v>
      </c>
      <c r="S64" s="16">
        <f t="shared" si="67"/>
        <v>451280.10599999985</v>
      </c>
      <c r="T64" s="18">
        <f t="shared" si="68"/>
        <v>374762.10600194457</v>
      </c>
      <c r="U64" s="16">
        <v>0</v>
      </c>
      <c r="V64" s="63"/>
      <c r="X64" s="8">
        <f t="shared" si="98"/>
        <v>2.5817636098649885E-2</v>
      </c>
      <c r="Y64" s="8">
        <v>7.9746002738453767E-2</v>
      </c>
      <c r="AM64" s="53">
        <v>40973</v>
      </c>
      <c r="AN64">
        <v>670422.37999999523</v>
      </c>
      <c r="AO64">
        <v>863724</v>
      </c>
      <c r="AP64">
        <v>902707.50500001013</v>
      </c>
      <c r="AQ64">
        <v>809920.86499999464</v>
      </c>
      <c r="AR64">
        <v>934370.30999998748</v>
      </c>
      <c r="AS64">
        <v>1107032.9699999988</v>
      </c>
      <c r="AT64">
        <v>1132780.0150000006</v>
      </c>
      <c r="AU64">
        <f t="shared" si="78"/>
        <v>1132780.0150000006</v>
      </c>
      <c r="AV64">
        <f t="shared" si="52"/>
        <v>1132780.0150000006</v>
      </c>
      <c r="AW64">
        <f t="shared" si="53"/>
        <v>1076141.0142500005</v>
      </c>
      <c r="AX64">
        <f t="shared" si="79"/>
        <v>1019502.0135000006</v>
      </c>
      <c r="AY64">
        <f t="shared" si="80"/>
        <v>915609.61052059184</v>
      </c>
      <c r="BA64" s="53">
        <v>41061</v>
      </c>
      <c r="BG64">
        <v>15115.289999991655</v>
      </c>
      <c r="BI64">
        <f t="shared" si="31"/>
        <v>15115.289999991655</v>
      </c>
      <c r="BL64" s="11">
        <v>40909</v>
      </c>
      <c r="BM64" s="26">
        <f t="shared" si="92"/>
        <v>0.46159578183315264</v>
      </c>
      <c r="BN64" s="26">
        <f t="shared" si="55"/>
        <v>-0.21614539487776696</v>
      </c>
      <c r="BO64" s="26">
        <f t="shared" si="96"/>
        <v>0.48152854065602851</v>
      </c>
      <c r="BP64" s="26">
        <f t="shared" si="61"/>
        <v>-0.2206607252347757</v>
      </c>
      <c r="BQ64" s="26">
        <f t="shared" si="69"/>
        <v>0.41982352113498472</v>
      </c>
      <c r="BR64" s="26">
        <f t="shared" si="72"/>
        <v>-0.2013093759526518</v>
      </c>
      <c r="BS64" s="26">
        <f t="shared" si="97"/>
        <v>0.25496455307010629</v>
      </c>
      <c r="BT64" s="26">
        <f t="shared" si="62"/>
        <v>-0.24418185390122399</v>
      </c>
      <c r="BU64" s="26">
        <f t="shared" si="90"/>
        <v>7.2740930623174634E-3</v>
      </c>
      <c r="BV64" s="26">
        <f t="shared" si="91"/>
        <v>-0.12146669707441832</v>
      </c>
      <c r="BW64" s="26">
        <f t="shared" si="70"/>
        <v>7.8598880006677963E-3</v>
      </c>
      <c r="BX64" s="26">
        <f t="shared" si="73"/>
        <v>-2.3033770941718754E-2</v>
      </c>
      <c r="BY64" s="26">
        <f t="shared" si="94"/>
        <v>2.5617015983909412E-2</v>
      </c>
      <c r="BZ64" s="26">
        <f t="shared" si="58"/>
        <v>-1.2726319587386993E-2</v>
      </c>
      <c r="CA64" s="26">
        <v>0</v>
      </c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46">
        <f t="shared" si="33"/>
        <v>0.48152854065602851</v>
      </c>
      <c r="CN64">
        <f t="shared" si="34"/>
        <v>612043.50256984564</v>
      </c>
      <c r="CO64">
        <f t="shared" si="81"/>
        <v>581441.32744135335</v>
      </c>
      <c r="CP64">
        <f t="shared" si="35"/>
        <v>550839.15231286106</v>
      </c>
      <c r="CQ64">
        <f t="shared" si="82"/>
        <v>459032.62692738423</v>
      </c>
      <c r="CR64"/>
      <c r="CS64" s="11">
        <v>40909</v>
      </c>
      <c r="CT64" s="26">
        <v>0.46159578183315264</v>
      </c>
      <c r="CU64" s="26">
        <v>0.48152854065602851</v>
      </c>
      <c r="CV64" s="26">
        <v>0.41982352113498472</v>
      </c>
      <c r="CW64" s="26">
        <v>0.25496455307010629</v>
      </c>
      <c r="CX64" s="26">
        <v>7.2740930623174634E-3</v>
      </c>
      <c r="CY64" s="26">
        <v>7.8598880006677963E-3</v>
      </c>
      <c r="CZ64" s="26">
        <v>2.5617015983909412E-2</v>
      </c>
      <c r="DA64" s="26">
        <v>0</v>
      </c>
      <c r="DB64" s="46">
        <f t="shared" si="56"/>
        <v>0.48152854065602851</v>
      </c>
      <c r="DC64" s="46">
        <f t="shared" si="93"/>
        <v>0.47309389206803376</v>
      </c>
      <c r="DD64" s="46"/>
      <c r="DE64" s="59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 s="53">
        <v>40973</v>
      </c>
      <c r="DY64">
        <v>0.69591222514616036</v>
      </c>
      <c r="DZ64">
        <v>0.829455977668621</v>
      </c>
      <c r="EA64">
        <v>0.84314591930132521</v>
      </c>
      <c r="EB64">
        <v>0.74179208375558825</v>
      </c>
      <c r="EC64">
        <v>0.83460282326236424</v>
      </c>
      <c r="ED64">
        <v>0.90887731547508432</v>
      </c>
      <c r="EE64">
        <v>0.89122081227390615</v>
      </c>
      <c r="EF64">
        <f t="shared" si="42"/>
        <v>0.90887731547508432</v>
      </c>
      <c r="EG64">
        <f t="shared" si="43"/>
        <v>0.90887731547508444</v>
      </c>
      <c r="EH64">
        <f t="shared" si="44"/>
        <v>1155222.1905928785</v>
      </c>
      <c r="EI64">
        <f t="shared" si="45"/>
        <v>0.86343344970133007</v>
      </c>
      <c r="EJ64">
        <f t="shared" si="46"/>
        <v>1097461.0810632345</v>
      </c>
      <c r="EK64">
        <f t="shared" si="47"/>
        <v>0.81798958392757593</v>
      </c>
      <c r="EL64">
        <f t="shared" si="46"/>
        <v>1039699.9715335907</v>
      </c>
      <c r="EM64">
        <f t="shared" si="48"/>
        <v>0.70164462388798421</v>
      </c>
      <c r="EN64">
        <f t="shared" si="46"/>
        <v>891820.51925446442</v>
      </c>
      <c r="EO64"/>
      <c r="EP64"/>
      <c r="EQ64" s="53">
        <v>41061</v>
      </c>
      <c r="ER64"/>
      <c r="ES64"/>
      <c r="ET64"/>
      <c r="EU64"/>
      <c r="EV64"/>
      <c r="EW64">
        <v>1.2409697425560702E-2</v>
      </c>
      <c r="EX64"/>
      <c r="EY64">
        <f t="shared" si="49"/>
        <v>1.2409697425560702E-2</v>
      </c>
      <c r="EZ64"/>
      <c r="FA64"/>
      <c r="FB64"/>
      <c r="FC64"/>
      <c r="FD64"/>
      <c r="FE64" s="20">
        <v>62</v>
      </c>
      <c r="FF64" s="6">
        <f t="shared" si="83"/>
        <v>922068.97999999672</v>
      </c>
      <c r="FG64" s="6">
        <f t="shared" si="84"/>
        <v>988748.92499999702</v>
      </c>
      <c r="FH64" s="6">
        <v>1041692.3700000048</v>
      </c>
      <c r="FI64" s="6">
        <f t="shared" si="85"/>
        <v>1026970.9499999881</v>
      </c>
      <c r="FJ64" s="6">
        <f t="shared" si="86"/>
        <v>1037363.7050000057</v>
      </c>
      <c r="FK64" s="6">
        <f t="shared" si="87"/>
        <v>1084542.1700000092</v>
      </c>
      <c r="FL64" s="6">
        <f t="shared" si="88"/>
        <v>1213363.8200000003</v>
      </c>
      <c r="FM64" s="6"/>
      <c r="FN64" s="6"/>
      <c r="FO64" s="6"/>
      <c r="FP64" s="6"/>
      <c r="FQ64" s="18"/>
      <c r="FT64"/>
      <c r="FU64" s="20"/>
      <c r="GG64"/>
      <c r="GH64" s="12"/>
      <c r="GK64"/>
      <c r="GL64" s="22">
        <v>42083</v>
      </c>
      <c r="GM64" s="12">
        <f t="shared" si="89"/>
        <v>7685756.2449999899</v>
      </c>
    </row>
    <row r="65" spans="1:195" x14ac:dyDescent="0.25">
      <c r="A65" s="11">
        <v>41276</v>
      </c>
      <c r="B65" s="12">
        <v>464030.85000000149</v>
      </c>
      <c r="F65" s="17">
        <f t="shared" si="23"/>
        <v>1</v>
      </c>
      <c r="G65" s="15">
        <f t="shared" si="24"/>
        <v>1</v>
      </c>
      <c r="H65" s="53">
        <v>40910</v>
      </c>
      <c r="I65" s="16">
        <f>IF(MONTH($H65)&gt;10,VLOOKUP(DATE(I$2,MONTH($H65),DAY($H65)),daily!$A:$B,2,0),VLOOKUP(DATE(J$2,MONTH($H65),DAY($H65)),daily!$A:$B,2,0))</f>
        <v>464030.85000000149</v>
      </c>
      <c r="J65" s="16">
        <f>IF(MONTH($H65)&gt;10,VLOOKUP(DATE(J$2,MONTH($H65),DAY($H65)),daily!$A:$B,2,0),VLOOKUP(DATE(K$2,MONTH($H65),DAY($H65)),daily!$A:$B,2,0))</f>
        <v>476862.21499999985</v>
      </c>
      <c r="K65" s="16">
        <f>IF(MONTH($H65)&gt;10,VLOOKUP(DATE(K$2,MONTH($H65),DAY($H65)),daily!$A:$B,2,0),VLOOKUP(DATE(L$2,MONTH($H65),DAY($H65)),daily!$A:$B,2,0))</f>
        <v>489650.75500000268</v>
      </c>
      <c r="L65" s="16">
        <f>IF(MONTH($H65)&gt;10,VLOOKUP(DATE(L$2,MONTH($H65),DAY($H65)),daily!$A:$B,2,0),VLOOKUP(DATE(M$2,MONTH($H65),DAY($H65)),daily!$A:$B,2,0))</f>
        <v>265001.34499999881</v>
      </c>
      <c r="M65" s="16">
        <f>IF(MONTH($H65)&gt;10,VLOOKUP(DATE(M$2,MONTH($H65),DAY($H65)),daily!$A:$B,2,0),VLOOKUP(DATE(N$2,MONTH($H65),DAY($H65)),daily!$A:$B,2,0))</f>
        <v>27582.570000000298</v>
      </c>
      <c r="N65" s="16">
        <f>IF(MONTH($H65)&gt;10,VLOOKUP(DATE(N$2,MONTH($H65),DAY($H65)),daily!$A:$B,2,0),VLOOKUP(DATE(O$2,MONTH($H65),DAY($H65)),daily!$A:$B,2,0))</f>
        <v>90693.204999994487</v>
      </c>
      <c r="O65" s="16">
        <f>IF(MONTH($H65)&gt;10,VLOOKUP(DATE(O$2,MONTH($H65),DAY($H65)),daily!$A:$B,2,0),VLOOKUP(DATE(P$2,MONTH($H65),DAY($H65)),daily!$A:$B,2,0))</f>
        <v>248271.73000000045</v>
      </c>
      <c r="P65" s="16">
        <f t="shared" si="64"/>
        <v>489650.75500000268</v>
      </c>
      <c r="Q65" s="16">
        <f t="shared" si="65"/>
        <v>489650.75500000268</v>
      </c>
      <c r="R65" s="16">
        <f t="shared" si="66"/>
        <v>465168.21725000255</v>
      </c>
      <c r="S65" s="16">
        <f t="shared" si="67"/>
        <v>440685.67950000241</v>
      </c>
      <c r="T65" s="18">
        <f t="shared" si="68"/>
        <v>365964.04569697322</v>
      </c>
      <c r="U65" s="16">
        <v>0</v>
      </c>
      <c r="V65" s="63"/>
      <c r="X65" s="8">
        <f t="shared" si="98"/>
        <v>0.24457923139140267</v>
      </c>
      <c r="Y65" s="8">
        <v>0.60806134521546662</v>
      </c>
      <c r="AM65" s="53">
        <v>40974</v>
      </c>
      <c r="AN65">
        <v>755224.82999999821</v>
      </c>
      <c r="AO65">
        <v>889425.56000000238</v>
      </c>
      <c r="AP65">
        <v>901525.00499999523</v>
      </c>
      <c r="AQ65">
        <v>819501.29999998212</v>
      </c>
      <c r="AR65">
        <v>935345.87000000477</v>
      </c>
      <c r="AS65">
        <v>1120750.299999997</v>
      </c>
      <c r="AT65">
        <v>1090028.7900000066</v>
      </c>
      <c r="AU65">
        <f t="shared" si="78"/>
        <v>1120750.299999997</v>
      </c>
      <c r="AV65">
        <f t="shared" si="52"/>
        <v>1120750.299999997</v>
      </c>
      <c r="AW65">
        <f t="shared" si="53"/>
        <v>1064712.7849999971</v>
      </c>
      <c r="AX65">
        <f t="shared" si="79"/>
        <v>1008675.2699999973</v>
      </c>
      <c r="AY65">
        <f t="shared" si="80"/>
        <v>905886.16685105732</v>
      </c>
      <c r="BA65" s="53">
        <v>41062</v>
      </c>
      <c r="BG65">
        <v>8381.1399999856949</v>
      </c>
      <c r="BI65">
        <f t="shared" si="31"/>
        <v>8381.1399999856949</v>
      </c>
      <c r="BL65" s="11">
        <v>40910</v>
      </c>
      <c r="BM65" s="26">
        <f t="shared" si="92"/>
        <v>0.48167357026471508</v>
      </c>
      <c r="BN65" s="26">
        <f t="shared" si="55"/>
        <v>2.0077788431562438E-2</v>
      </c>
      <c r="BO65" s="26">
        <f t="shared" si="96"/>
        <v>0.45794283215014175</v>
      </c>
      <c r="BP65" s="26">
        <f t="shared" si="61"/>
        <v>-2.358570850588676E-2</v>
      </c>
      <c r="BQ65" s="26">
        <f t="shared" ref="BQ65:BQ96" si="99">IFERROR(K65/MAX(K$3:K$229),0)</f>
        <v>0.45734308585488115</v>
      </c>
      <c r="BR65" s="26">
        <f t="shared" si="72"/>
        <v>3.7519564719896425E-2</v>
      </c>
      <c r="BS65" s="26">
        <f t="shared" si="97"/>
        <v>0.24271000834826495</v>
      </c>
      <c r="BT65" s="26">
        <f t="shared" si="62"/>
        <v>-1.2254544721841343E-2</v>
      </c>
      <c r="BU65" s="26">
        <f t="shared" si="90"/>
        <v>2.4637438228139279E-2</v>
      </c>
      <c r="BV65" s="26">
        <f t="shared" si="91"/>
        <v>1.7363345165821817E-2</v>
      </c>
      <c r="BW65" s="26">
        <f t="shared" ref="BW65:BW96" si="100">IFERROR(N65/MAX(N$3:N$229),0)</f>
        <v>7.445938732269787E-2</v>
      </c>
      <c r="BX65" s="26">
        <f t="shared" si="73"/>
        <v>6.6599499322030076E-2</v>
      </c>
      <c r="BY65" s="26">
        <f t="shared" si="94"/>
        <v>0.19532912829085194</v>
      </c>
      <c r="BZ65" s="26">
        <f t="shared" si="58"/>
        <v>0.16971211230694253</v>
      </c>
      <c r="CA65" s="26">
        <v>0</v>
      </c>
      <c r="CB65" s="26"/>
      <c r="CC65" s="26"/>
      <c r="CD65" s="26"/>
      <c r="CE65" s="26"/>
      <c r="CF65" s="26"/>
      <c r="CG65" s="26"/>
      <c r="CH65" s="26"/>
      <c r="CI65" s="26"/>
      <c r="CJ65" s="26"/>
      <c r="CK65" s="26"/>
      <c r="CL65" s="26"/>
      <c r="CM65" s="46">
        <f t="shared" si="33"/>
        <v>0.48167357026471508</v>
      </c>
      <c r="CN65">
        <f t="shared" si="34"/>
        <v>612227.84144528583</v>
      </c>
      <c r="CO65">
        <f t="shared" si="81"/>
        <v>581616.44937302149</v>
      </c>
      <c r="CP65">
        <f t="shared" si="35"/>
        <v>551005.05730075727</v>
      </c>
      <c r="CQ65">
        <f t="shared" si="82"/>
        <v>459170.88108396437</v>
      </c>
      <c r="CR65"/>
      <c r="CS65" s="11">
        <v>40910</v>
      </c>
      <c r="CT65" s="26">
        <v>0.48167357026471508</v>
      </c>
      <c r="CU65" s="26">
        <v>0.45794283215014175</v>
      </c>
      <c r="CV65" s="26">
        <v>0.45734308585488115</v>
      </c>
      <c r="CW65" s="26">
        <v>0.24271000834826495</v>
      </c>
      <c r="CX65" s="26">
        <v>2.4637438228139279E-2</v>
      </c>
      <c r="CY65" s="26">
        <v>7.445938732269787E-2</v>
      </c>
      <c r="CZ65" s="26">
        <v>0.19532912829085194</v>
      </c>
      <c r="DA65" s="26">
        <v>0</v>
      </c>
      <c r="DB65" s="46">
        <f t="shared" si="56"/>
        <v>0.48167357026471508</v>
      </c>
      <c r="DC65" s="46">
        <f t="shared" si="93"/>
        <v>0.47323638127946277</v>
      </c>
      <c r="DD65" s="46"/>
      <c r="DE65" s="59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 s="53">
        <v>40974</v>
      </c>
      <c r="DY65" s="13">
        <v>0.78393891315342612</v>
      </c>
      <c r="DZ65" s="13">
        <v>0.85413783504135898</v>
      </c>
      <c r="EA65" s="13">
        <v>0.84204144188858188</v>
      </c>
      <c r="EB65" s="13">
        <v>0.75056663340486263</v>
      </c>
      <c r="EC65" s="13">
        <v>0.8354742177422213</v>
      </c>
      <c r="ED65" s="13">
        <v>0.92013928364020969</v>
      </c>
      <c r="EE65" s="13">
        <v>0.85758605445184199</v>
      </c>
      <c r="EF65">
        <f t="shared" si="42"/>
        <v>0.92013928364020969</v>
      </c>
      <c r="EG65">
        <f t="shared" si="43"/>
        <v>0.92013928364020958</v>
      </c>
      <c r="EH65">
        <f t="shared" si="44"/>
        <v>1169536.6369021724</v>
      </c>
      <c r="EI65">
        <f t="shared" si="45"/>
        <v>0.87413231945819914</v>
      </c>
      <c r="EJ65">
        <f t="shared" si="46"/>
        <v>1111059.8050570637</v>
      </c>
      <c r="EK65">
        <f t="shared" si="47"/>
        <v>0.82812535527618858</v>
      </c>
      <c r="EL65">
        <f t="shared" si="46"/>
        <v>1052582.973211955</v>
      </c>
      <c r="EM65">
        <f t="shared" si="48"/>
        <v>0.71033875595940399</v>
      </c>
      <c r="EN65">
        <f t="shared" si="46"/>
        <v>902871.13535615394</v>
      </c>
      <c r="EO65"/>
      <c r="EP65"/>
      <c r="EQ65" s="53">
        <v>41062</v>
      </c>
      <c r="ER65"/>
      <c r="ES65"/>
      <c r="ET65"/>
      <c r="EU65"/>
      <c r="EV65"/>
      <c r="EW65">
        <v>6.880940523214819E-3</v>
      </c>
      <c r="EX65"/>
      <c r="EY65">
        <f t="shared" si="49"/>
        <v>6.880940523214819E-3</v>
      </c>
      <c r="EZ65"/>
      <c r="FA65"/>
      <c r="FB65"/>
      <c r="FC65"/>
      <c r="FD65"/>
      <c r="FE65" s="20">
        <v>63</v>
      </c>
      <c r="FF65" s="6">
        <f t="shared" si="83"/>
        <v>921773.8200000003</v>
      </c>
      <c r="FG65" s="6">
        <f t="shared" si="84"/>
        <v>988283.40500000119</v>
      </c>
      <c r="FH65" s="6">
        <v>945256.96999999881</v>
      </c>
      <c r="FI65" s="6">
        <f t="shared" si="85"/>
        <v>934010.00499999523</v>
      </c>
      <c r="FJ65" s="6">
        <f t="shared" si="86"/>
        <v>1029923.2049999908</v>
      </c>
      <c r="FK65" s="6">
        <f t="shared" si="87"/>
        <v>1072592.3999999985</v>
      </c>
      <c r="FL65" s="6">
        <f t="shared" si="88"/>
        <v>1213500.3350000009</v>
      </c>
      <c r="FM65" s="6"/>
      <c r="FN65" s="6"/>
      <c r="FO65" s="6"/>
      <c r="FP65" s="6"/>
      <c r="FQ65" s="18"/>
      <c r="FT65"/>
      <c r="FU65" s="20"/>
      <c r="GG65"/>
      <c r="GH65" s="12"/>
      <c r="GK65"/>
      <c r="GL65" s="22">
        <v>42093</v>
      </c>
      <c r="GM65" s="12">
        <f t="shared" si="89"/>
        <v>5799159.3649999946</v>
      </c>
    </row>
    <row r="66" spans="1:195" x14ac:dyDescent="0.25">
      <c r="A66" s="11">
        <v>41277</v>
      </c>
      <c r="B66" s="12">
        <v>712277.44999999925</v>
      </c>
      <c r="F66" s="17">
        <f t="shared" si="23"/>
        <v>1</v>
      </c>
      <c r="G66" s="15">
        <f t="shared" si="24"/>
        <v>1</v>
      </c>
      <c r="H66" s="53">
        <v>40911</v>
      </c>
      <c r="I66" s="16">
        <f>IF(MONTH($H66)&gt;10,VLOOKUP(DATE(I$2,MONTH($H66),DAY($H66)),daily!$A:$B,2,0),VLOOKUP(DATE(J$2,MONTH($H66),DAY($H66)),daily!$A:$B,2,0))</f>
        <v>712277.44999999925</v>
      </c>
      <c r="J66" s="16">
        <f>IF(MONTH($H66)&gt;10,VLOOKUP(DATE(J$2,MONTH($H66),DAY($H66)),daily!$A:$B,2,0),VLOOKUP(DATE(K$2,MONTH($H66),DAY($H66)),daily!$A:$B,2,0))</f>
        <v>760788.80000000075</v>
      </c>
      <c r="K66" s="16">
        <f>IF(MONTH($H66)&gt;10,VLOOKUP(DATE(K$2,MONTH($H66),DAY($H66)),daily!$A:$B,2,0),VLOOKUP(DATE(L$2,MONTH($H66),DAY($H66)),daily!$A:$B,2,0))</f>
        <v>711740.76999999955</v>
      </c>
      <c r="L66" s="16">
        <f>IF(MONTH($H66)&gt;10,VLOOKUP(DATE(L$2,MONTH($H66),DAY($H66)),daily!$A:$B,2,0),VLOOKUP(DATE(M$2,MONTH($H66),DAY($H66)),daily!$A:$B,2,0))</f>
        <v>458897.89499999955</v>
      </c>
      <c r="M66" s="16">
        <f>IF(MONTH($H66)&gt;10,VLOOKUP(DATE(M$2,MONTH($H66),DAY($H66)),daily!$A:$B,2,0),VLOOKUP(DATE(N$2,MONTH($H66),DAY($H66)),daily!$A:$B,2,0))</f>
        <v>83703.589999996126</v>
      </c>
      <c r="N66" s="16">
        <f>IF(MONTH($H66)&gt;10,VLOOKUP(DATE(N$2,MONTH($H66),DAY($H66)),daily!$A:$B,2,0),VLOOKUP(DATE(O$2,MONTH($H66),DAY($H66)),daily!$A:$B,2,0))</f>
        <v>519381.76000000536</v>
      </c>
      <c r="O66" s="16">
        <f>IF(MONTH($H66)&gt;10,VLOOKUP(DATE(O$2,MONTH($H66),DAY($H66)),daily!$A:$B,2,0),VLOOKUP(DATE(P$2,MONTH($H66),DAY($H66)),daily!$A:$B,2,0))</f>
        <v>845210.84499999881</v>
      </c>
      <c r="P66" s="16">
        <f t="shared" si="64"/>
        <v>845210.84499999881</v>
      </c>
      <c r="Q66" s="16">
        <f t="shared" si="65"/>
        <v>845210.84499999881</v>
      </c>
      <c r="R66" s="16">
        <f t="shared" si="66"/>
        <v>802950.30274999887</v>
      </c>
      <c r="S66" s="16">
        <f t="shared" si="67"/>
        <v>760689.76049999893</v>
      </c>
      <c r="T66" s="18">
        <f t="shared" si="68"/>
        <v>631708.98266695254</v>
      </c>
      <c r="U66" s="16">
        <v>683171.63293018448</v>
      </c>
      <c r="V66" s="63">
        <f>IF(daily!B1903="",MAX(I66:O66)*$X$33,daily!B1903)</f>
        <v>743750.76999999955</v>
      </c>
      <c r="X66" s="8">
        <f t="shared" si="98"/>
        <v>1.4006561093471446</v>
      </c>
      <c r="Y66" s="8">
        <v>2.070070738224604</v>
      </c>
      <c r="AM66" s="53">
        <v>40975</v>
      </c>
      <c r="AN66">
        <v>823158.75</v>
      </c>
      <c r="AO66">
        <v>886167.41999998689</v>
      </c>
      <c r="AP66">
        <v>852754.95000000298</v>
      </c>
      <c r="AQ66">
        <v>806565.80500000715</v>
      </c>
      <c r="AR66">
        <v>924941.82000000775</v>
      </c>
      <c r="AS66">
        <v>1131412.2950000167</v>
      </c>
      <c r="AT66">
        <v>1054752.724999994</v>
      </c>
      <c r="AU66">
        <f t="shared" si="78"/>
        <v>1131412.2950000167</v>
      </c>
      <c r="AV66">
        <f t="shared" si="52"/>
        <v>1131412.2950000167</v>
      </c>
      <c r="AW66">
        <f t="shared" si="53"/>
        <v>1074841.6802500158</v>
      </c>
      <c r="AX66">
        <f t="shared" si="79"/>
        <v>1018271.065500015</v>
      </c>
      <c r="AY66">
        <f t="shared" si="80"/>
        <v>914504.10233726958</v>
      </c>
      <c r="BA66" s="53">
        <v>41063</v>
      </c>
      <c r="BG66">
        <v>9046.0700000226498</v>
      </c>
      <c r="BI66">
        <f t="shared" si="31"/>
        <v>9046.0700000226498</v>
      </c>
      <c r="BL66" s="11">
        <v>40911</v>
      </c>
      <c r="BM66" s="26">
        <f t="shared" si="92"/>
        <v>0.73935864902203297</v>
      </c>
      <c r="BN66" s="26">
        <f>BM66-BM65</f>
        <v>0.25768507875731789</v>
      </c>
      <c r="BO66" s="26">
        <f t="shared" si="96"/>
        <v>0.73060470463173144</v>
      </c>
      <c r="BP66" s="26">
        <f>BO66-BO65</f>
        <v>0.27266187248158968</v>
      </c>
      <c r="BQ66" s="26">
        <f t="shared" si="99"/>
        <v>0.66477936928847836</v>
      </c>
      <c r="BR66" s="26">
        <f>BQ66-BQ65</f>
        <v>0.20743628343359721</v>
      </c>
      <c r="BS66" s="26">
        <f t="shared" si="97"/>
        <v>0.42029640236902044</v>
      </c>
      <c r="BT66" s="26">
        <f>BS66-BS65</f>
        <v>0.17758639402075549</v>
      </c>
      <c r="BU66" s="26">
        <f t="shared" si="90"/>
        <v>7.4766130498295807E-2</v>
      </c>
      <c r="BV66" s="26">
        <f>BU66-BU65</f>
        <v>5.0128692270156525E-2</v>
      </c>
      <c r="BW66" s="26">
        <f t="shared" si="100"/>
        <v>0.42641394838992908</v>
      </c>
      <c r="BX66" s="26">
        <f>BW66-BW65</f>
        <v>0.35195456106723122</v>
      </c>
      <c r="BY66" s="26">
        <f t="shared" si="94"/>
        <v>0.66497421021645853</v>
      </c>
      <c r="BZ66" s="26">
        <f>BY66-BY65</f>
        <v>0.46964508192560661</v>
      </c>
      <c r="CA66" s="26">
        <v>0.57077782928295973</v>
      </c>
      <c r="CB66" s="26"/>
      <c r="CC66" s="26"/>
      <c r="CD66" s="26"/>
      <c r="CE66" s="26"/>
      <c r="CF66" s="26"/>
      <c r="CG66" s="26"/>
      <c r="CH66" s="26"/>
      <c r="CI66" s="26"/>
      <c r="CJ66" s="26"/>
      <c r="CK66" s="26"/>
      <c r="CL66" s="26"/>
      <c r="CM66" s="46">
        <f t="shared" si="33"/>
        <v>0.73935864902203297</v>
      </c>
      <c r="CN66">
        <f t="shared" ref="CN66:CN97" si="101">CM66*CN$2</f>
        <v>939756.66860005236</v>
      </c>
      <c r="CO66">
        <f t="shared" si="81"/>
        <v>892768.83517004969</v>
      </c>
      <c r="CP66">
        <f t="shared" si="35"/>
        <v>845781.00174004713</v>
      </c>
      <c r="CQ66">
        <f t="shared" si="82"/>
        <v>704817.50145003921</v>
      </c>
      <c r="CR66" s="20">
        <v>64</v>
      </c>
      <c r="CS66" s="11">
        <v>40911</v>
      </c>
      <c r="CT66" s="26">
        <v>0.73935864902203297</v>
      </c>
      <c r="CU66" s="26">
        <v>0.73060470463173144</v>
      </c>
      <c r="CV66" s="26">
        <v>0.66477936928847836</v>
      </c>
      <c r="CW66" s="26">
        <v>0.42029640236902044</v>
      </c>
      <c r="CX66" s="26">
        <v>7.4766130498295807E-2</v>
      </c>
      <c r="CY66" s="26">
        <v>0.42641394838992908</v>
      </c>
      <c r="CZ66" s="26">
        <v>0.66497421021645853</v>
      </c>
      <c r="DA66" s="26">
        <v>0.57077782928295973</v>
      </c>
      <c r="DB66" s="46">
        <f t="shared" si="56"/>
        <v>0.73935864902203297</v>
      </c>
      <c r="DC66" s="46">
        <f t="shared" si="93"/>
        <v>0.72640774402167885</v>
      </c>
      <c r="DD66" s="71"/>
      <c r="DE66" s="59">
        <f t="shared" si="77"/>
        <v>923295.51087289653</v>
      </c>
      <c r="DX66" s="53">
        <v>40975</v>
      </c>
      <c r="DY66" s="13">
        <v>0.85445571993142</v>
      </c>
      <c r="DZ66" s="13">
        <v>0.85100896088816413</v>
      </c>
      <c r="EA66" s="13">
        <v>0.79648928614645786</v>
      </c>
      <c r="EB66" s="13">
        <v>0.73871924410412948</v>
      </c>
      <c r="EC66" s="13">
        <v>0.82618106125979796</v>
      </c>
      <c r="ED66" s="13">
        <v>0.92889281280856562</v>
      </c>
      <c r="EE66" s="13">
        <v>0.82983241924744777</v>
      </c>
      <c r="EF66">
        <f t="shared" si="42"/>
        <v>0.92889281280856562</v>
      </c>
      <c r="EG66">
        <f t="shared" si="43"/>
        <v>0.92889281280856562</v>
      </c>
      <c r="EH66">
        <f t="shared" si="44"/>
        <v>1180662.7492708159</v>
      </c>
      <c r="EI66">
        <f t="shared" si="45"/>
        <v>0.88244817216813731</v>
      </c>
      <c r="EJ66">
        <f t="shared" si="46"/>
        <v>1121629.6118072751</v>
      </c>
      <c r="EK66">
        <f t="shared" si="47"/>
        <v>0.83600353152770912</v>
      </c>
      <c r="EL66">
        <f t="shared" si="46"/>
        <v>1062596.4743437343</v>
      </c>
      <c r="EM66">
        <f t="shared" si="48"/>
        <v>0.71709639703642125</v>
      </c>
      <c r="EN66">
        <f t="shared" si="46"/>
        <v>911460.38804770308</v>
      </c>
      <c r="EO66"/>
      <c r="EQ66" s="53">
        <v>41063</v>
      </c>
      <c r="EW66" s="13">
        <v>7.4268500035913933E-3</v>
      </c>
      <c r="EY66">
        <f t="shared" si="49"/>
        <v>7.4268500035913933E-3</v>
      </c>
      <c r="FE66" s="13"/>
      <c r="FF66" s="6">
        <f t="shared" si="83"/>
        <v>889273.95000000298</v>
      </c>
      <c r="FG66" s="6">
        <f t="shared" si="84"/>
        <v>991715.05000000447</v>
      </c>
      <c r="FH66" s="6">
        <v>966060.72499999404</v>
      </c>
      <c r="FI66" s="6">
        <f t="shared" si="85"/>
        <v>824361.61000000685</v>
      </c>
      <c r="FJ66" s="6">
        <f t="shared" si="86"/>
        <v>1010697.140000008</v>
      </c>
      <c r="FK66" s="6">
        <f t="shared" si="87"/>
        <v>1053385.3950000033</v>
      </c>
      <c r="FL66" s="6">
        <f t="shared" si="88"/>
        <v>1181336.0299999937</v>
      </c>
      <c r="FM66" s="6"/>
      <c r="FN66" s="6"/>
      <c r="FO66" s="6"/>
      <c r="FP66" s="6"/>
      <c r="FQ66" s="18"/>
      <c r="FT66"/>
      <c r="FU66" s="20"/>
      <c r="GG66"/>
      <c r="GH66" s="12"/>
      <c r="GK66"/>
      <c r="GL66" s="22">
        <v>42104</v>
      </c>
      <c r="GM66" s="12">
        <f t="shared" si="89"/>
        <v>2986647.6399999857</v>
      </c>
    </row>
    <row r="67" spans="1:195" x14ac:dyDescent="0.25">
      <c r="A67" s="11">
        <v>41278</v>
      </c>
      <c r="B67" s="12">
        <v>878079.91000000015</v>
      </c>
      <c r="F67" s="17">
        <f t="shared" si="23"/>
        <v>1</v>
      </c>
      <c r="G67" s="15">
        <f t="shared" si="24"/>
        <v>1</v>
      </c>
      <c r="H67" s="53">
        <v>40912</v>
      </c>
      <c r="I67" s="16">
        <f>IF(MONTH($H67)&gt;10,VLOOKUP(DATE(I$2,MONTH($H67),DAY($H67)),daily!$A:$B,2,0),VLOOKUP(DATE(J$2,MONTH($H67),DAY($H67)),daily!$A:$B,2,0))</f>
        <v>878079.91000000015</v>
      </c>
      <c r="J67" s="16">
        <f>IF(MONTH($H67)&gt;10,VLOOKUP(DATE(J$2,MONTH($H67),DAY($H67)),daily!$A:$B,2,0),VLOOKUP(DATE(K$2,MONTH($H67),DAY($H67)),daily!$A:$B,2,0))</f>
        <v>953618.6950000003</v>
      </c>
      <c r="K67" s="16">
        <f>IF(MONTH($H67)&gt;10,VLOOKUP(DATE(K$2,MONTH($H67),DAY($H67)),daily!$A:$B,2,0),VLOOKUP(DATE(L$2,MONTH($H67),DAY($H67)),daily!$A:$B,2,0))</f>
        <v>879234.23999999464</v>
      </c>
      <c r="L67" s="16">
        <f>IF(MONTH($H67)&gt;10,VLOOKUP(DATE(L$2,MONTH($H67),DAY($H67)),daily!$A:$B,2,0),VLOOKUP(DATE(M$2,MONTH($H67),DAY($H67)),daily!$A:$B,2,0))</f>
        <v>857779.96499999985</v>
      </c>
      <c r="M67" s="16">
        <f>IF(MONTH($H67)&gt;10,VLOOKUP(DATE(M$2,MONTH($H67),DAY($H67)),daily!$A:$B,2,0),VLOOKUP(DATE(N$2,MONTH($H67),DAY($H67)),daily!$A:$B,2,0))</f>
        <v>587718.74500000291</v>
      </c>
      <c r="N67" s="16">
        <f>IF(MONTH($H67)&gt;10,VLOOKUP(DATE(N$2,MONTH($H67),DAY($H67)),daily!$A:$B,2,0),VLOOKUP(DATE(O$2,MONTH($H67),DAY($H67)),daily!$A:$B,2,0))</f>
        <v>1054183.1350000016</v>
      </c>
      <c r="O67" s="16">
        <f>IF(MONTH($H67)&gt;10,VLOOKUP(DATE(O$2,MONTH($H67),DAY($H67)),daily!$A:$B,2,0),VLOOKUP(DATE(P$2,MONTH($H67),DAY($H67)),daily!$A:$B,2,0))</f>
        <v>1182288.5949999988</v>
      </c>
      <c r="P67" s="16">
        <f t="shared" si="64"/>
        <v>1182288.5949999988</v>
      </c>
      <c r="Q67" s="16">
        <f t="shared" si="65"/>
        <v>1182288.5949999988</v>
      </c>
      <c r="R67" s="16">
        <f t="shared" si="66"/>
        <v>1123174.1652499989</v>
      </c>
      <c r="S67" s="16">
        <f t="shared" si="67"/>
        <v>1064059.735499999</v>
      </c>
      <c r="T67" s="18">
        <f t="shared" si="68"/>
        <v>883640.25377146096</v>
      </c>
      <c r="U67" s="16">
        <v>955626.67566207564</v>
      </c>
      <c r="V67" s="63">
        <f>IF(daily!B1904="",MAX(I67:O67)*$X$33,daily!B1904)</f>
        <v>1046353.7399999984</v>
      </c>
      <c r="X67" s="8">
        <f t="shared" si="98"/>
        <v>2.8428954617283106</v>
      </c>
      <c r="Y67" s="8">
        <v>2.8956337216025441</v>
      </c>
      <c r="AM67" s="53">
        <v>40976</v>
      </c>
      <c r="AN67">
        <v>885003.28000000119</v>
      </c>
      <c r="AO67">
        <v>891699.08000001311</v>
      </c>
      <c r="AP67">
        <v>890911.56499999762</v>
      </c>
      <c r="AQ67">
        <v>745787.60500001907</v>
      </c>
      <c r="AR67">
        <v>871223.10499998927</v>
      </c>
      <c r="AS67">
        <v>1093610.3999999911</v>
      </c>
      <c r="AT67">
        <v>1072032.1899999976</v>
      </c>
      <c r="AU67">
        <f t="shared" ref="AU67:AU90" si="102">MAX(AN67:AT67)</f>
        <v>1093610.3999999911</v>
      </c>
      <c r="AV67">
        <f t="shared" si="52"/>
        <v>1093610.3999999911</v>
      </c>
      <c r="AW67">
        <f t="shared" si="53"/>
        <v>1038929.8799999915</v>
      </c>
      <c r="AX67">
        <f t="shared" ref="AX67:AX82" si="103">AU67*AX$1</f>
        <v>984249.35999999195</v>
      </c>
      <c r="AY67">
        <f t="shared" ref="AY67:AY90" si="104">AU67*AY$1</f>
        <v>883949.38041457231</v>
      </c>
      <c r="BA67" s="53">
        <v>41064</v>
      </c>
      <c r="BG67">
        <v>8035.25</v>
      </c>
      <c r="BI67">
        <f t="shared" si="31"/>
        <v>8035.25</v>
      </c>
      <c r="BL67" s="11">
        <v>40912</v>
      </c>
      <c r="BM67" s="26">
        <f t="shared" si="92"/>
        <v>0.91146501407701319</v>
      </c>
      <c r="BN67" s="26">
        <f t="shared" si="55"/>
        <v>0.17210636505498023</v>
      </c>
      <c r="BO67" s="26">
        <f t="shared" si="96"/>
        <v>0.91578412430857514</v>
      </c>
      <c r="BP67" s="26">
        <f t="shared" si="61"/>
        <v>0.1851794196768437</v>
      </c>
      <c r="BQ67" s="26">
        <f t="shared" si="99"/>
        <v>0.82122144488650184</v>
      </c>
      <c r="BR67" s="26">
        <f t="shared" si="72"/>
        <v>0.15644207559802348</v>
      </c>
      <c r="BS67" s="26">
        <f t="shared" si="97"/>
        <v>0.78562538037731589</v>
      </c>
      <c r="BT67" s="26">
        <f t="shared" si="62"/>
        <v>0.36532897800829545</v>
      </c>
      <c r="BU67" s="26">
        <f t="shared" si="90"/>
        <v>0.52496501506048765</v>
      </c>
      <c r="BV67" s="26">
        <f t="shared" si="91"/>
        <v>0.45019888456219181</v>
      </c>
      <c r="BW67" s="26">
        <f t="shared" si="100"/>
        <v>0.86548744592305227</v>
      </c>
      <c r="BX67" s="26">
        <f t="shared" si="73"/>
        <v>0.43907349753312319</v>
      </c>
      <c r="BY67" s="26">
        <f t="shared" si="94"/>
        <v>0.93017195574206313</v>
      </c>
      <c r="BZ67" s="26">
        <f t="shared" si="58"/>
        <v>0.2651977455256046</v>
      </c>
      <c r="CA67" s="26">
        <v>0.7180838831879528</v>
      </c>
      <c r="CB67" s="26"/>
      <c r="CC67" s="26"/>
      <c r="CD67" s="26"/>
      <c r="CE67" s="26"/>
      <c r="CF67" s="26"/>
      <c r="CG67" s="26"/>
      <c r="CH67" s="26"/>
      <c r="CI67" s="26"/>
      <c r="CJ67" s="26"/>
      <c r="CK67" s="26"/>
      <c r="CL67" s="26"/>
      <c r="CM67" s="46">
        <f t="shared" si="33"/>
        <v>0.93017195574206313</v>
      </c>
      <c r="CN67">
        <f t="shared" si="101"/>
        <v>1182288.5949999988</v>
      </c>
      <c r="CO67">
        <f t="shared" si="81"/>
        <v>1123174.1652499989</v>
      </c>
      <c r="CP67">
        <f t="shared" si="35"/>
        <v>1064059.735499999</v>
      </c>
      <c r="CQ67">
        <f t="shared" si="82"/>
        <v>886716.44624999911</v>
      </c>
      <c r="CR67" s="20">
        <v>65</v>
      </c>
      <c r="CS67" s="11">
        <v>40912</v>
      </c>
      <c r="CT67" s="26">
        <v>0.91146501407701319</v>
      </c>
      <c r="CU67" s="26">
        <v>0.91578412430857514</v>
      </c>
      <c r="CV67" s="26">
        <v>0.82122144488650184</v>
      </c>
      <c r="CW67" s="26">
        <v>0.78562538037731589</v>
      </c>
      <c r="CX67" s="26">
        <v>0.52496501506048765</v>
      </c>
      <c r="CY67" s="26">
        <v>0.86548744592305227</v>
      </c>
      <c r="CZ67" s="26">
        <v>0.93017195574206313</v>
      </c>
      <c r="DA67" s="26">
        <v>0.7180838831879528</v>
      </c>
      <c r="DB67" s="46">
        <f t="shared" si="56"/>
        <v>0.93017195574206313</v>
      </c>
      <c r="DC67" s="46">
        <f t="shared" si="93"/>
        <v>0.91387868772018588</v>
      </c>
      <c r="DD67" s="71"/>
      <c r="DE67" s="59">
        <f t="shared" si="77"/>
        <v>1161579.1500004707</v>
      </c>
      <c r="DX67" s="53">
        <v>40976</v>
      </c>
      <c r="DY67" s="13">
        <v>0.91865161459325928</v>
      </c>
      <c r="DZ67" s="13">
        <v>0.85632115373385576</v>
      </c>
      <c r="EA67" s="13">
        <v>0.83212828776481351</v>
      </c>
      <c r="EB67" s="13">
        <v>0.68305357406992762</v>
      </c>
      <c r="EC67" s="13">
        <v>0.77819816762414462</v>
      </c>
      <c r="ED67" s="13">
        <v>0.89785734613452939</v>
      </c>
      <c r="EE67" s="13">
        <v>0.84342713192690977</v>
      </c>
      <c r="EF67">
        <f t="shared" si="42"/>
        <v>0.91865161459325928</v>
      </c>
      <c r="EG67">
        <f t="shared" si="43"/>
        <v>0.91865161459325928</v>
      </c>
      <c r="EH67">
        <f t="shared" si="44"/>
        <v>1167645.7455067844</v>
      </c>
      <c r="EI67">
        <f t="shared" si="45"/>
        <v>0.87271903386359639</v>
      </c>
      <c r="EJ67">
        <f t="shared" si="46"/>
        <v>1109263.4582314452</v>
      </c>
      <c r="EK67">
        <f t="shared" si="47"/>
        <v>0.8267864531339334</v>
      </c>
      <c r="EL67">
        <f t="shared" si="46"/>
        <v>1050881.1709561059</v>
      </c>
      <c r="EM67">
        <f t="shared" si="48"/>
        <v>0.70919028963601283</v>
      </c>
      <c r="EN67">
        <f t="shared" si="46"/>
        <v>901411.38522339088</v>
      </c>
      <c r="EO67"/>
      <c r="EQ67" s="53">
        <v>41064</v>
      </c>
      <c r="EW67" s="13">
        <v>6.5969638186757704E-3</v>
      </c>
      <c r="EY67">
        <f t="shared" si="49"/>
        <v>6.5969638186757704E-3</v>
      </c>
      <c r="FE67" s="13"/>
      <c r="FF67" s="6">
        <f t="shared" ref="FF67:FF98" si="105">I81</f>
        <v>911616.46000000089</v>
      </c>
      <c r="FG67" s="6">
        <f t="shared" ref="FG67:FG98" si="106">J91</f>
        <v>964513.08999999613</v>
      </c>
      <c r="FH67" s="6">
        <v>977777.42500000447</v>
      </c>
      <c r="FI67" s="6">
        <f t="shared" ref="FI67:FI98" si="107">L91</f>
        <v>823029.80999999493</v>
      </c>
      <c r="FJ67" s="6">
        <f t="shared" ref="FJ67:FJ98" si="108">M102</f>
        <v>1042908.4699999839</v>
      </c>
      <c r="FK67" s="6">
        <f t="shared" ref="FK67:FK98" si="109">N97</f>
        <v>1110653.4949999899</v>
      </c>
      <c r="FL67" s="6">
        <f t="shared" ref="FL67:FL98" si="110">O86</f>
        <v>1229018.9150000066</v>
      </c>
      <c r="FM67" s="6"/>
      <c r="FN67" s="6"/>
      <c r="FO67" s="6"/>
      <c r="FP67" s="6"/>
      <c r="FQ67" s="18"/>
      <c r="FT67"/>
      <c r="FU67" s="20"/>
      <c r="GG67"/>
      <c r="GH67" s="12"/>
      <c r="GK67"/>
      <c r="GL67" s="22">
        <v>42114</v>
      </c>
      <c r="GM67" s="12">
        <f t="shared" ref="GM67:GM98" si="111">INDEX($FW$3:$GC$26,IF(MOD(ROW()-ROW($M$2),24)=0,24,MOD(ROW()-ROW($M$2),24)),ROUNDUP((ROW()-ROW($M$2))/24,0))</f>
        <v>701854.66000002623</v>
      </c>
    </row>
    <row r="68" spans="1:195" x14ac:dyDescent="0.25">
      <c r="A68" s="11">
        <v>41279</v>
      </c>
      <c r="B68" s="12">
        <v>941528.33999999985</v>
      </c>
      <c r="F68" s="17">
        <f t="shared" ref="F68:F131" si="112">MONTH(H68)</f>
        <v>1</v>
      </c>
      <c r="G68" s="15">
        <f t="shared" ref="G68:G131" si="113">IF(DAY(H68)&lt;11,1,IF(DAY(H68)&lt;21,2,3))</f>
        <v>1</v>
      </c>
      <c r="H68" s="53">
        <v>40913</v>
      </c>
      <c r="I68" s="16">
        <f>IF(MONTH($H68)&gt;10,VLOOKUP(DATE(I$2,MONTH($H68),DAY($H68)),daily!$A:$B,2,0),VLOOKUP(DATE(J$2,MONTH($H68),DAY($H68)),daily!$A:$B,2,0))</f>
        <v>941528.33999999985</v>
      </c>
      <c r="J68" s="16">
        <f>IF(MONTH($H68)&gt;10,VLOOKUP(DATE(J$2,MONTH($H68),DAY($H68)),daily!$A:$B,2,0),VLOOKUP(DATE(K$2,MONTH($H68),DAY($H68)),daily!$A:$B,2,0))</f>
        <v>1006631.2349999994</v>
      </c>
      <c r="K68" s="16">
        <f>IF(MONTH($H68)&gt;10,VLOOKUP(DATE(K$2,MONTH($H68),DAY($H68)),daily!$A:$B,2,0),VLOOKUP(DATE(L$2,MONTH($H68),DAY($H68)),daily!$A:$B,2,0))</f>
        <v>949394.66500000656</v>
      </c>
      <c r="L68" s="16">
        <f>IF(MONTH($H68)&gt;10,VLOOKUP(DATE(L$2,MONTH($H68),DAY($H68)),daily!$A:$B,2,0),VLOOKUP(DATE(M$2,MONTH($H68),DAY($H68)),daily!$A:$B,2,0))</f>
        <v>1033653.5199999996</v>
      </c>
      <c r="M68" s="16">
        <f>IF(MONTH($H68)&gt;10,VLOOKUP(DATE(M$2,MONTH($H68),DAY($H68)),daily!$A:$B,2,0),VLOOKUP(DATE(N$2,MONTH($H68),DAY($H68)),daily!$A:$B,2,0))</f>
        <v>1013770.209999999</v>
      </c>
      <c r="N68" s="16">
        <f>IF(MONTH($H68)&gt;10,VLOOKUP(DATE(N$2,MONTH($H68),DAY($H68)),daily!$A:$B,2,0),VLOOKUP(DATE(O$2,MONTH($H68),DAY($H68)),daily!$A:$B,2,0))</f>
        <v>1149587.0699999966</v>
      </c>
      <c r="O68" s="16">
        <f>IF(MONTH($H68)&gt;10,VLOOKUP(DATE(O$2,MONTH($H68),DAY($H68)),daily!$A:$B,2,0),VLOOKUP(DATE(P$2,MONTH($H68),DAY($H68)),daily!$A:$B,2,0))</f>
        <v>1232028.5050000027</v>
      </c>
      <c r="P68" s="16">
        <f t="shared" ref="P68:P131" si="114">IF(MAX(I68:O68)=0,"",MAX(I68:O68))</f>
        <v>1232028.5050000027</v>
      </c>
      <c r="Q68" s="16">
        <f t="shared" si="65"/>
        <v>1232028.5050000027</v>
      </c>
      <c r="R68" s="16">
        <f t="shared" si="66"/>
        <v>1170427.0797500026</v>
      </c>
      <c r="S68" s="16">
        <f t="shared" si="67"/>
        <v>1108825.6545000025</v>
      </c>
      <c r="T68" s="18">
        <f t="shared" si="68"/>
        <v>920815.76817703899</v>
      </c>
      <c r="U68" s="16">
        <v>995830.7214780082</v>
      </c>
      <c r="V68" s="63">
        <f>IF(daily!B1905="",MAX(I68:O68)*$X$33,daily!B1905)</f>
        <v>1150233.9400000013</v>
      </c>
      <c r="AM68" s="53">
        <v>40977</v>
      </c>
      <c r="AN68">
        <v>883259.65999999642</v>
      </c>
      <c r="AO68">
        <v>863977.47999998927</v>
      </c>
      <c r="AP68">
        <v>873030.17000000179</v>
      </c>
      <c r="AQ68">
        <v>761267.86999997497</v>
      </c>
      <c r="AR68">
        <v>852703.82500000298</v>
      </c>
      <c r="AS68">
        <v>1097922.6650000066</v>
      </c>
      <c r="AT68">
        <v>1071291.8900000006</v>
      </c>
      <c r="AU68">
        <f t="shared" si="102"/>
        <v>1097922.6650000066</v>
      </c>
      <c r="AV68">
        <f t="shared" si="52"/>
        <v>1097922.6650000066</v>
      </c>
      <c r="AW68">
        <f t="shared" si="53"/>
        <v>1043026.5317500061</v>
      </c>
      <c r="AX68">
        <f t="shared" si="103"/>
        <v>988130.39850000595</v>
      </c>
      <c r="AY68">
        <f t="shared" si="104"/>
        <v>887434.92149478442</v>
      </c>
      <c r="BL68" s="11">
        <v>40913</v>
      </c>
      <c r="BM68" s="26">
        <f t="shared" si="92"/>
        <v>0.97732578994092534</v>
      </c>
      <c r="BN68" s="26">
        <f t="shared" si="55"/>
        <v>6.5860775863912147E-2</v>
      </c>
      <c r="BO68" s="26">
        <f t="shared" si="96"/>
        <v>0.96669340573921292</v>
      </c>
      <c r="BP68" s="26">
        <f t="shared" si="61"/>
        <v>5.0909281430637776E-2</v>
      </c>
      <c r="BQ68" s="26">
        <f t="shared" si="99"/>
        <v>0.8867526116349228</v>
      </c>
      <c r="BR68" s="26">
        <f t="shared" si="72"/>
        <v>6.5531166748420966E-2</v>
      </c>
      <c r="BS68" s="26">
        <f t="shared" si="97"/>
        <v>0.94670483452985665</v>
      </c>
      <c r="BT68" s="26">
        <f t="shared" si="62"/>
        <v>0.16107945415254077</v>
      </c>
      <c r="BU68" s="26">
        <f t="shared" si="90"/>
        <v>0.90552479070668501</v>
      </c>
      <c r="BV68" s="26">
        <f t="shared" si="91"/>
        <v>0.38055977564619736</v>
      </c>
      <c r="BW68" s="26">
        <f t="shared" si="100"/>
        <v>0.94381435639307643</v>
      </c>
      <c r="BX68" s="26">
        <f t="shared" si="73"/>
        <v>7.8326910470024158E-2</v>
      </c>
      <c r="BY68" s="26">
        <f t="shared" si="94"/>
        <v>0.96930509934067655</v>
      </c>
      <c r="BZ68" s="26">
        <f t="shared" si="58"/>
        <v>3.9133143598613418E-2</v>
      </c>
      <c r="CA68" s="26">
        <v>0.75448619370666437</v>
      </c>
      <c r="CB68" s="26"/>
      <c r="CC68" s="26"/>
      <c r="CD68" s="26"/>
      <c r="CE68" s="26"/>
      <c r="CF68" s="26"/>
      <c r="CG68" s="26"/>
      <c r="CH68" s="26"/>
      <c r="CI68" s="26"/>
      <c r="CJ68" s="26"/>
      <c r="CK68" s="26"/>
      <c r="CL68" s="26"/>
      <c r="CM68" s="46">
        <f t="shared" ref="CM68:CM131" si="115">MAX(BM68,BO68,BQ68,BS68,BU68,BW68,BY68)</f>
        <v>0.97732578994092534</v>
      </c>
      <c r="CN68">
        <f t="shared" si="101"/>
        <v>1242223.1480035458</v>
      </c>
      <c r="CO68">
        <f t="shared" ref="CO68:CO127" si="116">CM68*$CN$2*$CO$2</f>
        <v>1180111.9906033685</v>
      </c>
      <c r="CP68">
        <f t="shared" ref="CP68:CP99" si="117">CN68*0.9</f>
        <v>1118000.8332031912</v>
      </c>
      <c r="CQ68">
        <f t="shared" ref="CQ68:CQ131" si="118">CM68*$CN$2*$CQ$2</f>
        <v>931667.36100265943</v>
      </c>
      <c r="CR68" s="20">
        <v>66</v>
      </c>
      <c r="CS68" s="11">
        <v>40913</v>
      </c>
      <c r="CT68" s="26">
        <v>0.97732578994092534</v>
      </c>
      <c r="CU68" s="26">
        <v>0.96669340573921292</v>
      </c>
      <c r="CV68" s="26">
        <v>0.8867526116349228</v>
      </c>
      <c r="CW68" s="26">
        <v>0.94670483452985665</v>
      </c>
      <c r="CX68" s="26">
        <v>0.90552479070668501</v>
      </c>
      <c r="CY68" s="26">
        <v>0.94381435639307643</v>
      </c>
      <c r="CZ68" s="26">
        <v>0.96930509934067655</v>
      </c>
      <c r="DA68" s="26">
        <v>0.75448619370666437</v>
      </c>
      <c r="DB68" s="46">
        <f t="shared" si="56"/>
        <v>0.97732578994092534</v>
      </c>
      <c r="DC68" s="46">
        <f t="shared" si="93"/>
        <v>0.96020655629611296</v>
      </c>
      <c r="DD68" s="71"/>
      <c r="DE68" s="59">
        <f t="shared" si="77"/>
        <v>1220463.8651435771</v>
      </c>
      <c r="DX68" s="53">
        <v>40977</v>
      </c>
      <c r="DY68" s="13">
        <v>0.9168417011562815</v>
      </c>
      <c r="DZ68" s="13">
        <v>0.82969940091633732</v>
      </c>
      <c r="EA68" s="13">
        <v>0.81542672591653642</v>
      </c>
      <c r="EB68" s="13">
        <v>0.69723167285419108</v>
      </c>
      <c r="EC68" s="13">
        <v>0.76165628566647092</v>
      </c>
      <c r="ED68" s="13">
        <v>0.90139772834810639</v>
      </c>
      <c r="EE68" s="13">
        <v>0.84284469689222763</v>
      </c>
      <c r="EF68">
        <f t="shared" ref="EF68:EF90" si="119">MAX(DY68:EE68)</f>
        <v>0.9168417011562815</v>
      </c>
      <c r="EG68">
        <f>EH68/$EF$1</f>
        <v>0.7259815960298851</v>
      </c>
      <c r="EH68">
        <v>922753.8584317863</v>
      </c>
      <c r="EI68">
        <f t="shared" ref="EI68:EI73" si="120">EJ68/$EF$1</f>
        <v>0.87099961609846743</v>
      </c>
      <c r="EJ68">
        <f t="shared" si="46"/>
        <v>1107078.0042396286</v>
      </c>
      <c r="EK68">
        <f t="shared" ref="EK68:EK78" si="121">EL68/$EF$1</f>
        <v>0.82515753104065337</v>
      </c>
      <c r="EL68">
        <f t="shared" ref="EL68:EL77" si="122">$EF68*$EF$1*EL$1</f>
        <v>1048810.7408585956</v>
      </c>
      <c r="EM68">
        <f t="shared" ref="EM68:EM90" si="123">EN68/$EF$1</f>
        <v>0.70779305371523915</v>
      </c>
      <c r="EN68">
        <f t="shared" ref="EN68:EN90" si="124">$EF68*$EF$1*EN$1</f>
        <v>899635.43822406745</v>
      </c>
      <c r="EO68"/>
      <c r="EW68" s="13">
        <v>0</v>
      </c>
      <c r="FE68" s="13"/>
      <c r="FF68" s="6">
        <f t="shared" si="105"/>
        <v>939353.85000000149</v>
      </c>
      <c r="FG68" s="6">
        <f t="shared" si="106"/>
        <v>938711.3900000006</v>
      </c>
      <c r="FH68" s="6">
        <v>956090.14500001073</v>
      </c>
      <c r="FI68" s="6">
        <f t="shared" si="107"/>
        <v>923827.02000001073</v>
      </c>
      <c r="FJ68" s="6">
        <f t="shared" si="108"/>
        <v>1077760.7599999979</v>
      </c>
      <c r="FK68" s="6">
        <f t="shared" si="109"/>
        <v>1142805.7899999991</v>
      </c>
      <c r="FL68" s="6">
        <f t="shared" si="110"/>
        <v>1195897.7650000006</v>
      </c>
      <c r="FM68" s="6"/>
      <c r="FN68" s="6"/>
      <c r="FO68" s="6"/>
      <c r="FP68" s="6"/>
      <c r="FQ68" s="18"/>
      <c r="FT68"/>
      <c r="FU68" s="20"/>
      <c r="GG68"/>
      <c r="GH68" s="12"/>
      <c r="GK68"/>
      <c r="GL68" s="22">
        <v>42124</v>
      </c>
      <c r="GM68" s="12">
        <f t="shared" si="111"/>
        <v>1027323.3502999991</v>
      </c>
    </row>
    <row r="69" spans="1:195" x14ac:dyDescent="0.25">
      <c r="A69" s="11">
        <v>41280</v>
      </c>
      <c r="B69" s="12">
        <v>963349.69000000134</v>
      </c>
      <c r="F69" s="17">
        <f t="shared" si="112"/>
        <v>1</v>
      </c>
      <c r="G69" s="15">
        <f t="shared" si="113"/>
        <v>1</v>
      </c>
      <c r="H69" s="53">
        <v>40914</v>
      </c>
      <c r="I69" s="16">
        <f>IF(MONTH($H69)&gt;10,VLOOKUP(DATE(I$2,MONTH($H69),DAY($H69)),daily!$A:$B,2,0),VLOOKUP(DATE(J$2,MONTH($H69),DAY($H69)),daily!$A:$B,2,0))</f>
        <v>963349.69000000134</v>
      </c>
      <c r="J69" s="16">
        <f>IF(MONTH($H69)&gt;10,VLOOKUP(DATE(J$2,MONTH($H69),DAY($H69)),daily!$A:$B,2,0),VLOOKUP(DATE(K$2,MONTH($H69),DAY($H69)),daily!$A:$B,2,0))</f>
        <v>1008579.5249999985</v>
      </c>
      <c r="K69" s="16">
        <f>IF(MONTH($H69)&gt;10,VLOOKUP(DATE(K$2,MONTH($H69),DAY($H69)),daily!$A:$B,2,0),VLOOKUP(DATE(L$2,MONTH($H69),DAY($H69)),daily!$A:$B,2,0))</f>
        <v>1046328.799999997</v>
      </c>
      <c r="L69" s="16">
        <f>IF(MONTH($H69)&gt;10,VLOOKUP(DATE(L$2,MONTH($H69),DAY($H69)),daily!$A:$B,2,0),VLOOKUP(DATE(M$2,MONTH($H69),DAY($H69)),daily!$A:$B,2,0))</f>
        <v>1072583.5949999988</v>
      </c>
      <c r="M69" s="16">
        <f>IF(MONTH($H69)&gt;10,VLOOKUP(DATE(M$2,MONTH($H69),DAY($H69)),daily!$A:$B,2,0),VLOOKUP(DATE(N$2,MONTH($H69),DAY($H69)),daily!$A:$B,2,0))</f>
        <v>1078026.9049999975</v>
      </c>
      <c r="N69" s="16">
        <f>IF(MONTH($H69)&gt;10,VLOOKUP(DATE(N$2,MONTH($H69),DAY($H69)),daily!$A:$B,2,0),VLOOKUP(DATE(O$2,MONTH($H69),DAY($H69)),daily!$A:$B,2,0))</f>
        <v>1191229.6899999976</v>
      </c>
      <c r="O69" s="16">
        <f>IF(MONTH($H69)&gt;10,VLOOKUP(DATE(O$2,MONTH($H69),DAY($H69)),daily!$A:$B,2,0),VLOOKUP(DATE(P$2,MONTH($H69),DAY($H69)),daily!$A:$B,2,0))</f>
        <v>1270697.6399999969</v>
      </c>
      <c r="P69" s="16">
        <f t="shared" si="114"/>
        <v>1270697.6399999969</v>
      </c>
      <c r="Q69" s="16">
        <f t="shared" si="65"/>
        <v>1270697.6399999969</v>
      </c>
      <c r="R69" s="16">
        <f t="shared" si="66"/>
        <v>1207162.7579999969</v>
      </c>
      <c r="S69" s="16">
        <f t="shared" si="67"/>
        <v>1143627.8759999971</v>
      </c>
      <c r="T69" s="18">
        <f t="shared" si="68"/>
        <v>949717.00634259684</v>
      </c>
      <c r="U69" s="16">
        <v>1027086.4208791958</v>
      </c>
      <c r="V69" s="63">
        <f>IF(daily!B1906="",MAX(I69:O69)*$X$33,daily!B1906)</f>
        <v>1153308.7250000015</v>
      </c>
      <c r="AM69" s="53">
        <v>40978</v>
      </c>
      <c r="AN69">
        <v>889414.82999999821</v>
      </c>
      <c r="AO69">
        <v>876733.25</v>
      </c>
      <c r="AP69">
        <v>854594.65500001609</v>
      </c>
      <c r="AQ69">
        <v>718327.24000000954</v>
      </c>
      <c r="AR69">
        <v>853406.6400000006</v>
      </c>
      <c r="AS69">
        <v>1023455.0199999958</v>
      </c>
      <c r="AT69">
        <v>1088587.650000006</v>
      </c>
      <c r="AU69">
        <f t="shared" si="102"/>
        <v>1088587.650000006</v>
      </c>
      <c r="AV69">
        <f t="shared" si="52"/>
        <v>1088587.650000006</v>
      </c>
      <c r="AW69">
        <f t="shared" si="53"/>
        <v>1034158.2675000057</v>
      </c>
      <c r="AX69">
        <f t="shared" si="103"/>
        <v>979728.88500000536</v>
      </c>
      <c r="AY69">
        <f t="shared" si="104"/>
        <v>879889.56464246172</v>
      </c>
      <c r="BJ69">
        <f>SUM(BJ3:BJ67)</f>
        <v>4750389.1294988431</v>
      </c>
      <c r="BL69" s="11">
        <v>40914</v>
      </c>
      <c r="BM69" s="26">
        <f t="shared" si="92"/>
        <v>0.99997680024012559</v>
      </c>
      <c r="BN69" s="26">
        <f t="shared" si="55"/>
        <v>2.2651010299200247E-2</v>
      </c>
      <c r="BO69" s="26">
        <f t="shared" si="96"/>
        <v>0.96856439784633419</v>
      </c>
      <c r="BP69" s="26">
        <f t="shared" si="61"/>
        <v>1.8709921071212721E-3</v>
      </c>
      <c r="BQ69" s="26">
        <f t="shared" si="99"/>
        <v>0.97729093098371878</v>
      </c>
      <c r="BR69" s="26">
        <f t="shared" si="72"/>
        <v>9.053831934879597E-2</v>
      </c>
      <c r="BS69" s="26">
        <f t="shared" si="97"/>
        <v>0.98236019631018434</v>
      </c>
      <c r="BT69" s="26">
        <f t="shared" si="62"/>
        <v>3.5655361780327688E-2</v>
      </c>
      <c r="BU69" s="26">
        <f t="shared" si="90"/>
        <v>0.96292047043510887</v>
      </c>
      <c r="BV69" s="26">
        <f t="shared" si="91"/>
        <v>5.7395679728423854E-2</v>
      </c>
      <c r="BW69" s="26">
        <f t="shared" si="100"/>
        <v>0.97800306955755423</v>
      </c>
      <c r="BX69" s="26">
        <f t="shared" si="73"/>
        <v>3.4188713164477802E-2</v>
      </c>
      <c r="BY69" s="26">
        <f t="shared" si="94"/>
        <v>0.99972825074543015</v>
      </c>
      <c r="BZ69" s="26">
        <f t="shared" si="58"/>
        <v>3.0423151404753601E-2</v>
      </c>
      <c r="CA69" s="26">
        <v>0.77197255774223028</v>
      </c>
      <c r="CB69" s="26"/>
      <c r="CC69" s="26"/>
      <c r="CD69" s="26"/>
      <c r="CE69" s="26"/>
      <c r="CF69" s="26"/>
      <c r="CG69" s="26"/>
      <c r="CH69" s="26"/>
      <c r="CI69" s="26"/>
      <c r="CJ69" s="26"/>
      <c r="CK69" s="26"/>
      <c r="CL69" s="26"/>
      <c r="CM69" s="46">
        <f t="shared" si="115"/>
        <v>0.99997680024012559</v>
      </c>
      <c r="CN69">
        <f t="shared" si="101"/>
        <v>1271013.5571065678</v>
      </c>
      <c r="CO69">
        <f t="shared" si="116"/>
        <v>1207462.8792512394</v>
      </c>
      <c r="CP69">
        <f t="shared" si="117"/>
        <v>1143912.2013959109</v>
      </c>
      <c r="CQ69">
        <f t="shared" si="118"/>
        <v>953260.16782992589</v>
      </c>
      <c r="CR69" s="20">
        <v>67</v>
      </c>
      <c r="CS69" s="11">
        <v>40914</v>
      </c>
      <c r="CT69" s="26">
        <v>0.99997680024012559</v>
      </c>
      <c r="CU69" s="26">
        <v>0.96856439784633419</v>
      </c>
      <c r="CV69" s="26">
        <v>0.97729093098371878</v>
      </c>
      <c r="CW69" s="26">
        <v>0.98236019631018434</v>
      </c>
      <c r="CX69" s="26">
        <v>0.96292047043510887</v>
      </c>
      <c r="CY69" s="26">
        <v>0.97800306955755423</v>
      </c>
      <c r="CZ69" s="26">
        <v>0.99972825074543015</v>
      </c>
      <c r="DA69" s="26">
        <v>0.77197255774223028</v>
      </c>
      <c r="DB69" s="46">
        <f t="shared" si="56"/>
        <v>0.99997680024012559</v>
      </c>
      <c r="DC69" s="46">
        <f t="shared" si="93"/>
        <v>0.98246080234167932</v>
      </c>
      <c r="DD69" s="71"/>
      <c r="DE69" s="59">
        <f t="shared" si="77"/>
        <v>1248749.969801513</v>
      </c>
      <c r="DX69" s="53">
        <v>40978</v>
      </c>
      <c r="DY69" s="13">
        <v>0.92323089426593596</v>
      </c>
      <c r="DZ69" s="13">
        <v>0.84194908909945487</v>
      </c>
      <c r="EA69" s="13">
        <v>0.79820760548565428</v>
      </c>
      <c r="EB69" s="13">
        <v>0.6579031152358461</v>
      </c>
      <c r="EC69" s="13">
        <v>0.76228405752196704</v>
      </c>
      <c r="ED69" s="13">
        <v>0.84025957337756252</v>
      </c>
      <c r="EE69" s="13">
        <v>0.85645222975119972</v>
      </c>
      <c r="EF69">
        <f t="shared" si="119"/>
        <v>0.92323089426593596</v>
      </c>
      <c r="EG69"/>
      <c r="EH69"/>
      <c r="EI69">
        <f t="shared" si="120"/>
        <v>0.87706934955263904</v>
      </c>
      <c r="EJ69">
        <f>$EF69*$EF$1*EJ$1</f>
        <v>1114792.8967315573</v>
      </c>
      <c r="EK69">
        <f t="shared" si="121"/>
        <v>0.83090780483934235</v>
      </c>
      <c r="EL69">
        <f t="shared" si="122"/>
        <v>1056119.5863772649</v>
      </c>
      <c r="EM69">
        <f t="shared" si="123"/>
        <v>0.71272544989241515</v>
      </c>
      <c r="EN69">
        <f t="shared" si="124"/>
        <v>905904.72608025151</v>
      </c>
      <c r="EO69"/>
      <c r="EW69" s="13">
        <v>0</v>
      </c>
      <c r="EZ69" s="13">
        <f>SUM(EZ3:EZ34)</f>
        <v>4759544.4128301907</v>
      </c>
      <c r="FE69" s="13"/>
      <c r="FF69" s="6">
        <f t="shared" si="105"/>
        <v>933518.6099999994</v>
      </c>
      <c r="FG69" s="6">
        <f t="shared" si="106"/>
        <v>794021.77499999851</v>
      </c>
      <c r="FH69" s="6">
        <v>1032447.9049999863</v>
      </c>
      <c r="FI69" s="6">
        <f t="shared" si="107"/>
        <v>987954.30499999225</v>
      </c>
      <c r="FJ69" s="6">
        <f t="shared" si="108"/>
        <v>1096960.1700000092</v>
      </c>
      <c r="FK69" s="6">
        <f t="shared" si="109"/>
        <v>1174070.9450000077</v>
      </c>
      <c r="FL69" s="6">
        <f t="shared" si="110"/>
        <v>1199613.6999999955</v>
      </c>
      <c r="FM69" s="6"/>
      <c r="FN69" s="6"/>
      <c r="FO69" s="6"/>
      <c r="FP69" s="6"/>
      <c r="FQ69" s="18"/>
      <c r="FT69"/>
      <c r="FU69" s="20"/>
      <c r="GG69"/>
      <c r="GH69" s="12"/>
      <c r="GK69"/>
      <c r="GL69" s="22">
        <v>42134</v>
      </c>
      <c r="GM69" s="12">
        <f t="shared" si="111"/>
        <v>204210.03999999166</v>
      </c>
    </row>
    <row r="70" spans="1:195" x14ac:dyDescent="0.25">
      <c r="A70" s="11">
        <v>41281</v>
      </c>
      <c r="B70" s="12">
        <v>952266.55999999866</v>
      </c>
      <c r="F70" s="17">
        <f t="shared" si="112"/>
        <v>1</v>
      </c>
      <c r="G70" s="15">
        <f t="shared" si="113"/>
        <v>1</v>
      </c>
      <c r="H70" s="53">
        <v>40915</v>
      </c>
      <c r="I70" s="16">
        <f>IF(MONTH($H70)&gt;10,VLOOKUP(DATE(I$2,MONTH($H70),DAY($H70)),daily!$A:$B,2,0),VLOOKUP(DATE(J$2,MONTH($H70),DAY($H70)),daily!$A:$B,2,0))</f>
        <v>952266.55999999866</v>
      </c>
      <c r="J70" s="16">
        <f>IF(MONTH($H70)&gt;10,VLOOKUP(DATE(J$2,MONTH($H70),DAY($H70)),daily!$A:$B,2,0),VLOOKUP(DATE(K$2,MONTH($H70),DAY($H70)),daily!$A:$B,2,0))</f>
        <v>1026662.3000000007</v>
      </c>
      <c r="K70" s="16">
        <f>IF(MONTH($H70)&gt;10,VLOOKUP(DATE(K$2,MONTH($H70),DAY($H70)),daily!$A:$B,2,0),VLOOKUP(DATE(L$2,MONTH($H70),DAY($H70)),daily!$A:$B,2,0))</f>
        <v>1057997.6300000027</v>
      </c>
      <c r="L70" s="16">
        <f>IF(MONTH($H70)&gt;10,VLOOKUP(DATE(L$2,MONTH($H70),DAY($H70)),daily!$A:$B,2,0),VLOOKUP(DATE(M$2,MONTH($H70),DAY($H70)),daily!$A:$B,2,0))</f>
        <v>1091843.5</v>
      </c>
      <c r="M70" s="16">
        <f>IF(MONTH($H70)&gt;10,VLOOKUP(DATE(M$2,MONTH($H70),DAY($H70)),daily!$A:$B,2,0),VLOOKUP(DATE(N$2,MONTH($H70),DAY($H70)),daily!$A:$B,2,0))</f>
        <v>1080746.8399999999</v>
      </c>
      <c r="N70" s="16">
        <f>IF(MONTH($H70)&gt;10,VLOOKUP(DATE(N$2,MONTH($H70),DAY($H70)),daily!$A:$B,2,0),VLOOKUP(DATE(O$2,MONTH($H70),DAY($H70)),daily!$A:$B,2,0))</f>
        <v>1196402.9850000069</v>
      </c>
      <c r="O70" s="16">
        <f>IF(MONTH($H70)&gt;10,VLOOKUP(DATE(O$2,MONTH($H70),DAY($H70)),daily!$A:$B,2,0),VLOOKUP(DATE(P$2,MONTH($H70),DAY($H70)),daily!$A:$B,2,0))</f>
        <v>1271043.0450000018</v>
      </c>
      <c r="P70" s="16">
        <f t="shared" si="114"/>
        <v>1271043.0450000018</v>
      </c>
      <c r="Q70" s="16">
        <f t="shared" si="65"/>
        <v>1271043.0450000018</v>
      </c>
      <c r="R70" s="16">
        <f t="shared" si="66"/>
        <v>1207490.8927500017</v>
      </c>
      <c r="S70" s="16">
        <f t="shared" si="67"/>
        <v>1143938.7405000017</v>
      </c>
      <c r="T70" s="18">
        <f t="shared" si="68"/>
        <v>949975.16138456296</v>
      </c>
      <c r="U70" s="16">
        <v>1027365.6067169919</v>
      </c>
      <c r="V70" s="63">
        <f>IF(daily!B1907="",MAX(I70:O70)*$X$33,daily!B1907)</f>
        <v>1177481.6999999993</v>
      </c>
      <c r="AM70" s="53">
        <v>40979</v>
      </c>
      <c r="AN70">
        <v>852912.95000000298</v>
      </c>
      <c r="AO70">
        <v>845009.90000000596</v>
      </c>
      <c r="AP70">
        <v>845326.32999998331</v>
      </c>
      <c r="AQ70">
        <v>671544.53000000119</v>
      </c>
      <c r="AR70">
        <v>782165.70000001788</v>
      </c>
      <c r="AS70">
        <v>1100548.4050000012</v>
      </c>
      <c r="AT70">
        <v>1076327.8389999866</v>
      </c>
      <c r="AU70">
        <f t="shared" si="102"/>
        <v>1100548.4050000012</v>
      </c>
      <c r="AV70">
        <f>AU70</f>
        <v>1100548.4050000012</v>
      </c>
      <c r="AW70">
        <f t="shared" ref="AW70:AW77" si="125">AU70*0.95</f>
        <v>1045520.9847500011</v>
      </c>
      <c r="AX70">
        <f t="shared" si="103"/>
        <v>990493.56450000114</v>
      </c>
      <c r="AY70">
        <f t="shared" si="104"/>
        <v>889557.26894697128</v>
      </c>
      <c r="BJ70">
        <f>BJ1-BJ69</f>
        <v>0</v>
      </c>
      <c r="BL70" s="11">
        <v>40915</v>
      </c>
      <c r="BM70" s="26">
        <f t="shared" si="92"/>
        <v>0.98847228325206482</v>
      </c>
      <c r="BN70" s="26">
        <f t="shared" si="55"/>
        <v>-1.1504516988060765E-2</v>
      </c>
      <c r="BO70" s="26">
        <f t="shared" si="96"/>
        <v>0.98592974350836116</v>
      </c>
      <c r="BP70" s="26">
        <f t="shared" si="61"/>
        <v>1.7365345662026965E-2</v>
      </c>
      <c r="BQ70" s="26">
        <f t="shared" si="99"/>
        <v>0.98818983937102145</v>
      </c>
      <c r="BR70" s="26">
        <f t="shared" si="72"/>
        <v>1.0898908387302675E-2</v>
      </c>
      <c r="BS70" s="26">
        <f t="shared" si="97"/>
        <v>1</v>
      </c>
      <c r="BT70" s="26">
        <f t="shared" si="62"/>
        <v>1.7639803689815658E-2</v>
      </c>
      <c r="BU70" s="26">
        <f t="shared" ref="BU70:BU101" si="126">IFERROR(M70/MAX(M$3:M$229),0)</f>
        <v>0.96534998409344863</v>
      </c>
      <c r="BV70" s="26">
        <f t="shared" si="91"/>
        <v>2.4295136583397658E-3</v>
      </c>
      <c r="BW70" s="26">
        <f t="shared" si="100"/>
        <v>0.98225035992666498</v>
      </c>
      <c r="BX70" s="26">
        <f t="shared" si="73"/>
        <v>4.2472903691107566E-3</v>
      </c>
      <c r="BY70" s="26">
        <f t="shared" si="94"/>
        <v>1</v>
      </c>
      <c r="BZ70" s="26">
        <f t="shared" si="58"/>
        <v>2.7174925456985299E-4</v>
      </c>
      <c r="CA70" s="26">
        <v>0.77199046773570712</v>
      </c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46">
        <f t="shared" si="115"/>
        <v>1</v>
      </c>
      <c r="CN70">
        <f t="shared" si="101"/>
        <v>1271043.0450000018</v>
      </c>
      <c r="CO70">
        <f t="shared" si="116"/>
        <v>1207490.8927500017</v>
      </c>
      <c r="CP70">
        <f t="shared" si="117"/>
        <v>1143938.7405000017</v>
      </c>
      <c r="CQ70">
        <f t="shared" si="118"/>
        <v>953282.28375000134</v>
      </c>
      <c r="CR70" s="20">
        <v>68</v>
      </c>
      <c r="CS70" s="11">
        <v>40915</v>
      </c>
      <c r="CT70" s="26">
        <v>0.98847228325206482</v>
      </c>
      <c r="CU70" s="26">
        <v>0.98592974350836116</v>
      </c>
      <c r="CV70" s="26">
        <v>0.98818983937102145</v>
      </c>
      <c r="CW70" s="26">
        <v>1</v>
      </c>
      <c r="CX70" s="26">
        <v>0.96534998409344863</v>
      </c>
      <c r="CY70" s="26">
        <v>0.98225035992666498</v>
      </c>
      <c r="CZ70" s="26">
        <v>1</v>
      </c>
      <c r="DA70" s="26">
        <v>0.77199046773570712</v>
      </c>
      <c r="DB70" s="46">
        <f t="shared" si="56"/>
        <v>1</v>
      </c>
      <c r="DC70" s="46">
        <f t="shared" si="93"/>
        <v>0.98248359572518074</v>
      </c>
      <c r="DD70" s="71"/>
      <c r="DE70" s="59">
        <f t="shared" si="77"/>
        <v>1248778.9411730845</v>
      </c>
      <c r="DX70" s="53">
        <v>40979</v>
      </c>
      <c r="DY70" s="13">
        <v>0.88534119175807069</v>
      </c>
      <c r="DZ70" s="13">
        <v>0.81148435465978552</v>
      </c>
      <c r="EA70" s="13">
        <v>0.78955081426673557</v>
      </c>
      <c r="EB70" s="13">
        <v>0.61505566502891773</v>
      </c>
      <c r="EC70" s="13">
        <v>0.69864987627764741</v>
      </c>
      <c r="ED70" s="13">
        <v>0.90355346858981811</v>
      </c>
      <c r="EE70" s="13">
        <v>0.84680675704416064</v>
      </c>
      <c r="EF70">
        <f t="shared" si="119"/>
        <v>0.90355346858981811</v>
      </c>
      <c r="EG70"/>
      <c r="EH70"/>
      <c r="EI70">
        <f t="shared" si="120"/>
        <v>0.85837579516032725</v>
      </c>
      <c r="EJ70">
        <f>$EF70*$EF$1*EJ$1</f>
        <v>1091032.5844348802</v>
      </c>
      <c r="EK70">
        <f t="shared" si="121"/>
        <v>0.81319812173083639</v>
      </c>
      <c r="EL70">
        <f t="shared" si="122"/>
        <v>1033609.8168330444</v>
      </c>
      <c r="EM70">
        <f t="shared" si="123"/>
        <v>0.69753466484087434</v>
      </c>
      <c r="EN70">
        <f t="shared" si="124"/>
        <v>886596.58439240057</v>
      </c>
      <c r="EO70"/>
      <c r="EW70" s="13">
        <v>0</v>
      </c>
      <c r="EZ70" s="60">
        <f>EZ1-EZ69</f>
        <v>0</v>
      </c>
      <c r="FE70" s="13"/>
      <c r="FF70" s="6">
        <f t="shared" si="105"/>
        <v>926301.46000000089</v>
      </c>
      <c r="FG70" s="6">
        <f t="shared" si="106"/>
        <v>664734.32500000298</v>
      </c>
      <c r="FH70" s="6">
        <v>996354.86499999464</v>
      </c>
      <c r="FI70" s="6">
        <f t="shared" si="107"/>
        <v>1006222.6150000021</v>
      </c>
      <c r="FJ70" s="6">
        <f t="shared" si="108"/>
        <v>1112362.8449999914</v>
      </c>
      <c r="FK70" s="6">
        <f t="shared" si="109"/>
        <v>1141564.5699999928</v>
      </c>
      <c r="FL70" s="6">
        <f t="shared" si="110"/>
        <v>1228375.1300000027</v>
      </c>
      <c r="FM70" s="6"/>
      <c r="FN70" s="6"/>
      <c r="FO70" s="6"/>
      <c r="FP70" s="6"/>
      <c r="FQ70" s="18"/>
      <c r="FT70"/>
      <c r="FU70" s="20"/>
      <c r="GG70"/>
      <c r="GH70" s="12"/>
      <c r="GK70"/>
      <c r="GL70" s="22">
        <v>42144</v>
      </c>
      <c r="GM70" s="12">
        <f t="shared" si="111"/>
        <v>0</v>
      </c>
    </row>
    <row r="71" spans="1:195" x14ac:dyDescent="0.25">
      <c r="A71" s="11">
        <v>41282</v>
      </c>
      <c r="B71" s="12">
        <v>957088.90000000224</v>
      </c>
      <c r="F71" s="17">
        <f t="shared" si="112"/>
        <v>1</v>
      </c>
      <c r="G71" s="15">
        <f t="shared" si="113"/>
        <v>1</v>
      </c>
      <c r="H71" s="53">
        <v>40916</v>
      </c>
      <c r="I71" s="16">
        <f>IF(MONTH($H71)&gt;10,VLOOKUP(DATE(I$2,MONTH($H71),DAY($H71)),daily!$A:$B,2,0),VLOOKUP(DATE(J$2,MONTH($H71),DAY($H71)),daily!$A:$B,2,0))</f>
        <v>957088.90000000224</v>
      </c>
      <c r="J71" s="16">
        <f>IF(MONTH($H71)&gt;10,VLOOKUP(DATE(J$2,MONTH($H71),DAY($H71)),daily!$A:$B,2,0),VLOOKUP(DATE(K$2,MONTH($H71),DAY($H71)),daily!$A:$B,2,0))</f>
        <v>1020933.4350000024</v>
      </c>
      <c r="K71" s="16">
        <f>IF(MONTH($H71)&gt;10,VLOOKUP(DATE(K$2,MONTH($H71),DAY($H71)),daily!$A:$B,2,0),VLOOKUP(DATE(L$2,MONTH($H71),DAY($H71)),daily!$A:$B,2,0))</f>
        <v>1070642.0849999972</v>
      </c>
      <c r="L71" s="16">
        <f>IF(MONTH($H71)&gt;10,VLOOKUP(DATE(L$2,MONTH($H71),DAY($H71)),daily!$A:$B,2,0),VLOOKUP(DATE(M$2,MONTH($H71),DAY($H71)),daily!$A:$B,2,0))</f>
        <v>1090940.2049999982</v>
      </c>
      <c r="M71" s="16">
        <f>IF(MONTH($H71)&gt;10,VLOOKUP(DATE(M$2,MONTH($H71),DAY($H71)),daily!$A:$B,2,0),VLOOKUP(DATE(N$2,MONTH($H71),DAY($H71)),daily!$A:$B,2,0))</f>
        <v>1094115.995000001</v>
      </c>
      <c r="N71" s="16">
        <f>IF(MONTH($H71)&gt;10,VLOOKUP(DATE(N$2,MONTH($H71),DAY($H71)),daily!$A:$B,2,0),VLOOKUP(DATE(O$2,MONTH($H71),DAY($H71)),daily!$A:$B,2,0))</f>
        <v>1185998.9449999891</v>
      </c>
      <c r="O71" s="16">
        <f>IF(MONTH($H71)&gt;10,VLOOKUP(DATE(O$2,MONTH($H71),DAY($H71)),daily!$A:$B,2,0),VLOOKUP(DATE(P$2,MONTH($H71),DAY($H71)),daily!$A:$B,2,0))</f>
        <v>1262118.4549999982</v>
      </c>
      <c r="P71" s="16">
        <f t="shared" si="114"/>
        <v>1262118.4549999982</v>
      </c>
      <c r="Q71" s="16">
        <f t="shared" si="65"/>
        <v>1262118.4549999982</v>
      </c>
      <c r="R71" s="16">
        <f t="shared" si="66"/>
        <v>1199012.5322499983</v>
      </c>
      <c r="S71" s="16">
        <f t="shared" si="67"/>
        <v>1135906.6094999984</v>
      </c>
      <c r="T71" s="18">
        <f t="shared" si="68"/>
        <v>943304.93974345049</v>
      </c>
      <c r="U71" s="16">
        <v>1020151.990422782</v>
      </c>
      <c r="V71" s="63">
        <f>IF(daily!B1908="",MAX(I71:O71)*$X$33,daily!B1908)</f>
        <v>1208142.0599999987</v>
      </c>
      <c r="AM71" s="53">
        <v>40980</v>
      </c>
      <c r="AN71">
        <v>844690.5</v>
      </c>
      <c r="AO71">
        <v>856962.6400000006</v>
      </c>
      <c r="AP71">
        <v>849188.38000001013</v>
      </c>
      <c r="AQ71">
        <v>635769.76000000536</v>
      </c>
      <c r="AR71">
        <v>807984.32999998331</v>
      </c>
      <c r="AS71">
        <v>1109963.0350000113</v>
      </c>
      <c r="AT71">
        <v>1066641.7950000018</v>
      </c>
      <c r="AU71">
        <f t="shared" si="102"/>
        <v>1109963.0350000113</v>
      </c>
      <c r="AV71">
        <f>AU71</f>
        <v>1109963.0350000113</v>
      </c>
      <c r="AW71">
        <f t="shared" si="125"/>
        <v>1054464.8832500107</v>
      </c>
      <c r="AX71">
        <f t="shared" si="103"/>
        <v>998966.73150001024</v>
      </c>
      <c r="AY71">
        <f t="shared" si="104"/>
        <v>897166.97744584933</v>
      </c>
      <c r="BL71" s="11">
        <v>40916</v>
      </c>
      <c r="BM71" s="26">
        <f t="shared" si="92"/>
        <v>0.99347797139722172</v>
      </c>
      <c r="BN71" s="26">
        <f t="shared" si="55"/>
        <v>5.0056881451568946E-3</v>
      </c>
      <c r="BO71" s="26">
        <f t="shared" si="96"/>
        <v>0.98042816971915858</v>
      </c>
      <c r="BP71" s="26">
        <f t="shared" si="61"/>
        <v>-5.501573789202574E-3</v>
      </c>
      <c r="BQ71" s="26">
        <f t="shared" si="99"/>
        <v>1</v>
      </c>
      <c r="BR71" s="26">
        <f t="shared" si="72"/>
        <v>1.181016062897855E-2</v>
      </c>
      <c r="BS71" s="26">
        <f t="shared" si="97"/>
        <v>0.99917268821035088</v>
      </c>
      <c r="BT71" s="26">
        <f t="shared" si="62"/>
        <v>-8.2731178964912111E-4</v>
      </c>
      <c r="BU71" s="26">
        <f t="shared" si="126"/>
        <v>0.97729164618204101</v>
      </c>
      <c r="BV71" s="26">
        <f t="shared" si="91"/>
        <v>1.1941662088592375E-2</v>
      </c>
      <c r="BW71" s="26">
        <f t="shared" si="100"/>
        <v>0.97370861256993402</v>
      </c>
      <c r="BX71" s="26">
        <f t="shared" si="73"/>
        <v>-8.5417473567309665E-3</v>
      </c>
      <c r="BY71" s="26">
        <f t="shared" si="94"/>
        <v>0.99297853047926987</v>
      </c>
      <c r="BZ71" s="26">
        <f t="shared" si="58"/>
        <v>-7.0214695207301281E-3</v>
      </c>
      <c r="CA71" s="26">
        <v>0.77199046773570712</v>
      </c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46">
        <f t="shared" si="115"/>
        <v>1</v>
      </c>
      <c r="CN71">
        <f t="shared" si="101"/>
        <v>1271043.0450000018</v>
      </c>
      <c r="CO71">
        <f t="shared" si="116"/>
        <v>1207490.8927500017</v>
      </c>
      <c r="CP71">
        <f t="shared" si="117"/>
        <v>1143938.7405000017</v>
      </c>
      <c r="CQ71">
        <f t="shared" si="118"/>
        <v>953282.28375000134</v>
      </c>
      <c r="CR71" s="20">
        <v>69</v>
      </c>
      <c r="CS71" s="11">
        <v>40916</v>
      </c>
      <c r="CT71" s="26">
        <v>0.99347797139722172</v>
      </c>
      <c r="CU71" s="26">
        <v>0.98042816971915858</v>
      </c>
      <c r="CV71" s="26">
        <v>1</v>
      </c>
      <c r="CW71" s="26">
        <v>0.99917268821035088</v>
      </c>
      <c r="CX71" s="26">
        <v>0.97729164618204101</v>
      </c>
      <c r="CY71" s="26">
        <v>0.97370861256993402</v>
      </c>
      <c r="CZ71" s="26">
        <v>0.99297853047926987</v>
      </c>
      <c r="DA71" s="26">
        <v>0.77199046773570712</v>
      </c>
      <c r="DB71" s="46">
        <f t="shared" si="56"/>
        <v>1</v>
      </c>
      <c r="DC71" s="46">
        <f t="shared" si="93"/>
        <v>0.98248359572518074</v>
      </c>
      <c r="DD71" s="71"/>
      <c r="DE71" s="59">
        <f t="shared" si="77"/>
        <v>1248778.9411730845</v>
      </c>
      <c r="DX71" s="53">
        <v>40980</v>
      </c>
      <c r="DY71" s="13">
        <v>0.8768061194717679</v>
      </c>
      <c r="DZ71" s="13">
        <v>0.82296287284674619</v>
      </c>
      <c r="EA71" s="13">
        <v>0.79315804216682961</v>
      </c>
      <c r="EB71" s="13">
        <v>0.582290190856112</v>
      </c>
      <c r="EC71" s="13">
        <v>0.72171171938216327</v>
      </c>
      <c r="ED71" s="13">
        <v>0.91128290743444473</v>
      </c>
      <c r="EE71" s="13">
        <v>0.83918620946468436</v>
      </c>
      <c r="EF71">
        <f t="shared" si="119"/>
        <v>0.91128290743444473</v>
      </c>
      <c r="EG71"/>
      <c r="EH71"/>
      <c r="EI71">
        <f t="shared" si="120"/>
        <v>0.86571876206272225</v>
      </c>
      <c r="EJ71">
        <f>$EF71*$EF$1*EJ$1</f>
        <v>1100365.8114458346</v>
      </c>
      <c r="EK71">
        <f t="shared" si="121"/>
        <v>0.8201546166910002</v>
      </c>
      <c r="EL71">
        <f t="shared" si="122"/>
        <v>1042451.8213697382</v>
      </c>
      <c r="EM71">
        <f t="shared" si="123"/>
        <v>0.70350171794987204</v>
      </c>
      <c r="EN71">
        <f t="shared" si="124"/>
        <v>894180.96574573778</v>
      </c>
      <c r="EO71"/>
      <c r="EW71" s="13">
        <v>0</v>
      </c>
      <c r="FE71" s="13"/>
      <c r="FF71" s="6">
        <f t="shared" si="105"/>
        <v>963372.03999999911</v>
      </c>
      <c r="FG71" s="6">
        <f t="shared" si="106"/>
        <v>720572.46999999881</v>
      </c>
      <c r="FH71" s="6">
        <v>994356.84500002116</v>
      </c>
      <c r="FI71" s="6">
        <f t="shared" si="107"/>
        <v>1036886.5549999997</v>
      </c>
      <c r="FJ71" s="6">
        <f t="shared" si="108"/>
        <v>1093580.2100000083</v>
      </c>
      <c r="FK71" s="6">
        <f t="shared" si="109"/>
        <v>1147801.8350000009</v>
      </c>
      <c r="FL71" s="6">
        <f t="shared" si="110"/>
        <v>1251331.5700000003</v>
      </c>
      <c r="FM71" s="6"/>
      <c r="FN71" s="6"/>
      <c r="FO71" s="6"/>
      <c r="FP71" s="6"/>
      <c r="FQ71" s="18"/>
      <c r="FT71"/>
      <c r="FU71" s="20"/>
      <c r="GG71"/>
      <c r="GH71" s="12"/>
      <c r="GK71"/>
      <c r="GL71" s="22">
        <v>42154</v>
      </c>
      <c r="GM71" s="12">
        <f t="shared" si="111"/>
        <v>0</v>
      </c>
    </row>
    <row r="72" spans="1:195" x14ac:dyDescent="0.25">
      <c r="A72" s="11">
        <v>41283</v>
      </c>
      <c r="B72" s="12">
        <v>924607.89999999851</v>
      </c>
      <c r="F72" s="17">
        <f t="shared" si="112"/>
        <v>1</v>
      </c>
      <c r="G72" s="15">
        <f t="shared" si="113"/>
        <v>1</v>
      </c>
      <c r="H72" s="53">
        <v>40917</v>
      </c>
      <c r="I72" s="16">
        <f>IF(MONTH($H72)&gt;10,VLOOKUP(DATE(I$2,MONTH($H72),DAY($H72)),daily!$A:$B,2,0),VLOOKUP(DATE(J$2,MONTH($H72),DAY($H72)),daily!$A:$B,2,0))</f>
        <v>924607.89999999851</v>
      </c>
      <c r="J72" s="16">
        <f>IF(MONTH($H72)&gt;10,VLOOKUP(DATE(J$2,MONTH($H72),DAY($H72)),daily!$A:$B,2,0),VLOOKUP(DATE(K$2,MONTH($H72),DAY($H72)),daily!$A:$B,2,0))</f>
        <v>998718.63499999791</v>
      </c>
      <c r="K72" s="16">
        <f>IF(MONTH($H72)&gt;10,VLOOKUP(DATE(K$2,MONTH($H72),DAY($H72)),daily!$A:$B,2,0),VLOOKUP(DATE(L$2,MONTH($H72),DAY($H72)),daily!$A:$B,2,0))</f>
        <v>993541.11499999836</v>
      </c>
      <c r="L72" s="16">
        <f>IF(MONTH($H72)&gt;10,VLOOKUP(DATE(L$2,MONTH($H72),DAY($H72)),daily!$A:$B,2,0),VLOOKUP(DATE(M$2,MONTH($H72),DAY($H72)),daily!$A:$B,2,0))</f>
        <v>1078353.9750000052</v>
      </c>
      <c r="M72" s="16">
        <f>IF(MONTH($H72)&gt;10,VLOOKUP(DATE(M$2,MONTH($H72),DAY($H72)),daily!$A:$B,2,0),VLOOKUP(DATE(N$2,MONTH($H72),DAY($H72)),daily!$A:$B,2,0))</f>
        <v>1024932.1000000015</v>
      </c>
      <c r="N72" s="16">
        <f>IF(MONTH($H72)&gt;10,VLOOKUP(DATE(N$2,MONTH($H72),DAY($H72)),daily!$A:$B,2,0),VLOOKUP(DATE(O$2,MONTH($H72),DAY($H72)),daily!$A:$B,2,0))</f>
        <v>1195474.2750000097</v>
      </c>
      <c r="O72" s="16">
        <f>IF(MONTH($H72)&gt;10,VLOOKUP(DATE(O$2,MONTH($H72),DAY($H72)),daily!$A:$B,2,0),VLOOKUP(DATE(P$2,MONTH($H72),DAY($H72)),daily!$A:$B,2,0))</f>
        <v>1252187.9250000045</v>
      </c>
      <c r="P72" s="16">
        <f t="shared" si="114"/>
        <v>1252187.9250000045</v>
      </c>
      <c r="Q72" s="16">
        <f t="shared" si="65"/>
        <v>1252187.9250000045</v>
      </c>
      <c r="R72" s="16">
        <f t="shared" si="66"/>
        <v>1189578.5287500042</v>
      </c>
      <c r="S72" s="16">
        <f t="shared" si="67"/>
        <v>1126969.132500004</v>
      </c>
      <c r="T72" s="18">
        <f t="shared" si="68"/>
        <v>935882.88045404362</v>
      </c>
      <c r="U72" s="16">
        <v>1012125.2874573724</v>
      </c>
      <c r="V72" s="63">
        <f>IF(daily!B1909="",MAX(I72:O72)*$X$33,daily!B1909)</f>
        <v>1194680.4299999997</v>
      </c>
      <c r="AM72" s="53">
        <v>40981</v>
      </c>
      <c r="AN72">
        <v>840726.34000000358</v>
      </c>
      <c r="AO72">
        <v>822692.01999999583</v>
      </c>
      <c r="AP72">
        <v>824259.35499998927</v>
      </c>
      <c r="AQ72">
        <v>621555.02999998629</v>
      </c>
      <c r="AR72">
        <v>822007.32000000775</v>
      </c>
      <c r="AS72">
        <v>1092054.2049999684</v>
      </c>
      <c r="AT72">
        <v>1038462.6449999958</v>
      </c>
      <c r="AU72">
        <f t="shared" si="102"/>
        <v>1092054.2049999684</v>
      </c>
      <c r="AV72">
        <f>AU72</f>
        <v>1092054.2049999684</v>
      </c>
      <c r="AW72">
        <f t="shared" si="125"/>
        <v>1037451.4947499699</v>
      </c>
      <c r="AX72">
        <f t="shared" si="103"/>
        <v>982848.78449997155</v>
      </c>
      <c r="AY72">
        <f t="shared" si="104"/>
        <v>882691.53062997421</v>
      </c>
      <c r="BL72" s="11">
        <v>40917</v>
      </c>
      <c r="BM72" s="26">
        <f t="shared" si="92"/>
        <v>0.95976202506354591</v>
      </c>
      <c r="BN72" s="26">
        <f t="shared" si="55"/>
        <v>-3.3715946333675806E-2</v>
      </c>
      <c r="BO72" s="26">
        <f t="shared" si="96"/>
        <v>0.95909473606128104</v>
      </c>
      <c r="BP72" s="26">
        <f t="shared" si="61"/>
        <v>-2.1333433657877543E-2</v>
      </c>
      <c r="BQ72" s="26">
        <f t="shared" si="99"/>
        <v>0.92798623267270597</v>
      </c>
      <c r="BR72" s="26">
        <f t="shared" si="72"/>
        <v>-7.2013767327294032E-2</v>
      </c>
      <c r="BS72" s="26">
        <f t="shared" si="97"/>
        <v>0.98764518449759986</v>
      </c>
      <c r="BT72" s="26">
        <f t="shared" si="62"/>
        <v>-1.1527503712751019E-2</v>
      </c>
      <c r="BU72" s="26">
        <f t="shared" si="126"/>
        <v>0.91549486874453079</v>
      </c>
      <c r="BV72" s="26">
        <f t="shared" si="91"/>
        <v>-6.179677743751022E-2</v>
      </c>
      <c r="BW72" s="26">
        <f t="shared" si="100"/>
        <v>0.98148788629261208</v>
      </c>
      <c r="BX72" s="26">
        <f t="shared" si="73"/>
        <v>7.7792737226780595E-3</v>
      </c>
      <c r="BY72" s="26">
        <f t="shared" si="94"/>
        <v>0.98516563221507791</v>
      </c>
      <c r="BZ72" s="26">
        <f t="shared" si="58"/>
        <v>-7.8128982641919587E-3</v>
      </c>
      <c r="CA72" s="26">
        <v>0.76245266793722088</v>
      </c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46">
        <f t="shared" si="115"/>
        <v>0.98764518449759986</v>
      </c>
      <c r="CN72">
        <f t="shared" si="101"/>
        <v>1255339.5426834179</v>
      </c>
      <c r="CO72">
        <f t="shared" si="116"/>
        <v>1192572.565549247</v>
      </c>
      <c r="CP72">
        <f t="shared" si="117"/>
        <v>1129805.5884150763</v>
      </c>
      <c r="CQ72">
        <f t="shared" si="118"/>
        <v>941504.65701256343</v>
      </c>
      <c r="CR72" s="20">
        <v>70</v>
      </c>
      <c r="CS72" s="11">
        <v>40917</v>
      </c>
      <c r="CT72" s="26">
        <v>0.95976202506354591</v>
      </c>
      <c r="CU72" s="26">
        <v>0.95909473606128104</v>
      </c>
      <c r="CV72" s="26">
        <v>0.92798623267270597</v>
      </c>
      <c r="CW72" s="26">
        <v>0.98764518449759986</v>
      </c>
      <c r="CX72" s="26">
        <v>0.91549486874453079</v>
      </c>
      <c r="CY72" s="26">
        <v>0.98148788629261208</v>
      </c>
      <c r="CZ72" s="26">
        <v>0.98516563221507791</v>
      </c>
      <c r="DA72" s="26">
        <v>0.76245266793722088</v>
      </c>
      <c r="DB72" s="46">
        <f t="shared" si="56"/>
        <v>0.98764518449759986</v>
      </c>
      <c r="DC72" s="46">
        <f t="shared" si="93"/>
        <v>0.97034519216586146</v>
      </c>
      <c r="DD72" s="71"/>
      <c r="DE72" s="59">
        <f t="shared" si="77"/>
        <v>1233350.5077516085</v>
      </c>
      <c r="DX72" s="53">
        <v>40981</v>
      </c>
      <c r="DY72" s="13">
        <v>0.87269123982465213</v>
      </c>
      <c r="DZ72" s="13">
        <v>0.79005193067376767</v>
      </c>
      <c r="EA72" s="13">
        <v>0.76987386031998872</v>
      </c>
      <c r="EB72" s="13">
        <v>0.56927117302066299</v>
      </c>
      <c r="EC72" s="13">
        <v>0.73423740317085351</v>
      </c>
      <c r="ED72" s="13">
        <v>0.89657970547494148</v>
      </c>
      <c r="EE72" s="13">
        <v>0.81701611057554258</v>
      </c>
      <c r="EF72">
        <f t="shared" si="119"/>
        <v>0.89657970547494148</v>
      </c>
      <c r="EG72"/>
      <c r="EH72"/>
      <c r="EI72">
        <f t="shared" si="120"/>
        <v>0.85175072020119436</v>
      </c>
      <c r="EJ72">
        <f>$EF72*$EF$1*EJ$1</f>
        <v>1082611.8289854706</v>
      </c>
      <c r="EK72">
        <f t="shared" si="121"/>
        <v>0.80692173492744734</v>
      </c>
      <c r="EL72">
        <f t="shared" si="122"/>
        <v>1025632.259038867</v>
      </c>
      <c r="EM72">
        <f t="shared" si="123"/>
        <v>0.6921509861919426</v>
      </c>
      <c r="EN72">
        <f t="shared" si="124"/>
        <v>879753.69708916091</v>
      </c>
      <c r="EO72"/>
      <c r="EW72" s="13">
        <v>0</v>
      </c>
      <c r="FE72" s="13"/>
      <c r="FF72" s="6">
        <f t="shared" si="105"/>
        <v>941384.05999999493</v>
      </c>
      <c r="FG72" s="6">
        <f t="shared" si="106"/>
        <v>898790.46999999881</v>
      </c>
      <c r="FH72" s="6">
        <v>1009302.5549999923</v>
      </c>
      <c r="FI72" s="6">
        <f t="shared" si="107"/>
        <v>1020697.1350000054</v>
      </c>
      <c r="FJ72" s="6">
        <f t="shared" si="108"/>
        <v>1103558.0350000039</v>
      </c>
      <c r="FK72" s="6">
        <f t="shared" si="109"/>
        <v>1153144.7299999967</v>
      </c>
      <c r="FL72" s="6">
        <f t="shared" si="110"/>
        <v>1201082.9549999982</v>
      </c>
      <c r="FM72" s="6"/>
      <c r="FN72" s="6"/>
      <c r="FO72" s="6"/>
      <c r="FP72" s="6"/>
      <c r="FQ72" s="18"/>
      <c r="FT72"/>
      <c r="FU72" s="20"/>
      <c r="GG72"/>
      <c r="GH72" s="12"/>
      <c r="GK72"/>
      <c r="GL72" s="22">
        <v>42165</v>
      </c>
      <c r="GM72" s="12">
        <f t="shared" si="111"/>
        <v>0</v>
      </c>
    </row>
    <row r="73" spans="1:195" x14ac:dyDescent="0.25">
      <c r="A73" s="11">
        <v>41284</v>
      </c>
      <c r="B73" s="12">
        <v>943430.55000000075</v>
      </c>
      <c r="F73" s="17">
        <f t="shared" si="112"/>
        <v>1</v>
      </c>
      <c r="G73" s="15">
        <f t="shared" si="113"/>
        <v>1</v>
      </c>
      <c r="H73" s="53">
        <v>40918</v>
      </c>
      <c r="I73" s="16">
        <f>IF(MONTH($H73)&gt;10,VLOOKUP(DATE(I$2,MONTH($H73),DAY($H73)),daily!$A:$B,2,0),VLOOKUP(DATE(J$2,MONTH($H73),DAY($H73)),daily!$A:$B,2,0))</f>
        <v>943430.55000000075</v>
      </c>
      <c r="J73" s="16">
        <f>IF(MONTH($H73)&gt;10,VLOOKUP(DATE(J$2,MONTH($H73),DAY($H73)),daily!$A:$B,2,0),VLOOKUP(DATE(K$2,MONTH($H73),DAY($H73)),daily!$A:$B,2,0))</f>
        <v>978348.69000000134</v>
      </c>
      <c r="K73" s="16">
        <f>IF(MONTH($H73)&gt;10,VLOOKUP(DATE(K$2,MONTH($H73),DAY($H73)),daily!$A:$B,2,0),VLOOKUP(DATE(L$2,MONTH($H73),DAY($H73)),daily!$A:$B,2,0))</f>
        <v>972139.31500000507</v>
      </c>
      <c r="L73" s="16">
        <f>IF(MONTH($H73)&gt;10,VLOOKUP(DATE(L$2,MONTH($H73),DAY($H73)),daily!$A:$B,2,0),VLOOKUP(DATE(M$2,MONTH($H73),DAY($H73)),daily!$A:$B,2,0))</f>
        <v>1066773.0249999985</v>
      </c>
      <c r="M73" s="16">
        <f>IF(MONTH($H73)&gt;10,VLOOKUP(DATE(M$2,MONTH($H73),DAY($H73)),daily!$A:$B,2,0),VLOOKUP(DATE(N$2,MONTH($H73),DAY($H73)),daily!$A:$B,2,0))</f>
        <v>920504.59499999881</v>
      </c>
      <c r="N73" s="16">
        <f>IF(MONTH($H73)&gt;10,VLOOKUP(DATE(N$2,MONTH($H73),DAY($H73)),daily!$A:$B,2,0),VLOOKUP(DATE(O$2,MONTH($H73),DAY($H73)),daily!$A:$B,2,0))</f>
        <v>1181584.3549999967</v>
      </c>
      <c r="O73" s="16">
        <f>IF(MONTH($H73)&gt;10,VLOOKUP(DATE(O$2,MONTH($H73),DAY($H73)),daily!$A:$B,2,0),VLOOKUP(DATE(P$2,MONTH($H73),DAY($H73)),daily!$A:$B,2,0))</f>
        <v>1257018.5399999991</v>
      </c>
      <c r="P73" s="16">
        <f t="shared" si="114"/>
        <v>1257018.5399999991</v>
      </c>
      <c r="Q73" s="16">
        <f t="shared" si="65"/>
        <v>1257018.5399999991</v>
      </c>
      <c r="R73" s="16">
        <f t="shared" si="66"/>
        <v>1194167.6129999992</v>
      </c>
      <c r="S73" s="16">
        <f t="shared" si="67"/>
        <v>1131316.6859999993</v>
      </c>
      <c r="T73" s="18">
        <f t="shared" si="68"/>
        <v>939493.27294410008</v>
      </c>
      <c r="U73" s="16">
        <v>1016029.8033034786</v>
      </c>
      <c r="V73" s="63">
        <f>IF(daily!B1910="",MAX(I73:O73)*$X$33,daily!B1910)</f>
        <v>1173888.075000003</v>
      </c>
      <c r="AM73" s="53">
        <v>40982</v>
      </c>
      <c r="AN73">
        <v>853842.07999999821</v>
      </c>
      <c r="AO73">
        <v>773728.18000000715</v>
      </c>
      <c r="AP73">
        <v>810933.07500001788</v>
      </c>
      <c r="AQ73">
        <v>576721.61000001431</v>
      </c>
      <c r="AR73">
        <v>785671.55999998748</v>
      </c>
      <c r="AS73">
        <v>1115448.7850000262</v>
      </c>
      <c r="AT73">
        <v>984161.41500000656</v>
      </c>
      <c r="AU73">
        <f t="shared" si="102"/>
        <v>1115448.7850000262</v>
      </c>
      <c r="AV73">
        <f>AU95</f>
        <v>123252.66499999166</v>
      </c>
      <c r="AW73">
        <f t="shared" si="125"/>
        <v>1059676.3457500248</v>
      </c>
      <c r="AX73">
        <f t="shared" si="103"/>
        <v>1003903.9065000237</v>
      </c>
      <c r="AY73">
        <f t="shared" si="104"/>
        <v>901601.02938392758</v>
      </c>
      <c r="BL73" s="11">
        <v>40918</v>
      </c>
      <c r="BM73" s="26">
        <f t="shared" si="92"/>
        <v>0.97930032306106951</v>
      </c>
      <c r="BN73" s="26">
        <f t="shared" si="55"/>
        <v>1.9538297997523602E-2</v>
      </c>
      <c r="BO73" s="26">
        <f t="shared" si="96"/>
        <v>0.93953296326692992</v>
      </c>
      <c r="BP73" s="26">
        <f t="shared" si="61"/>
        <v>-1.9561772794351118E-2</v>
      </c>
      <c r="BQ73" s="26">
        <f t="shared" si="99"/>
        <v>0.90799654582979306</v>
      </c>
      <c r="BR73" s="26">
        <f t="shared" si="72"/>
        <v>-1.9989686842912913E-2</v>
      </c>
      <c r="BS73" s="26">
        <f t="shared" si="97"/>
        <v>0.97703839881814425</v>
      </c>
      <c r="BT73" s="26">
        <f t="shared" si="62"/>
        <v>-1.060678567945561E-2</v>
      </c>
      <c r="BU73" s="26">
        <f t="shared" si="126"/>
        <v>0.82221762141927268</v>
      </c>
      <c r="BV73" s="26">
        <f t="shared" si="91"/>
        <v>-9.3277247325258106E-2</v>
      </c>
      <c r="BW73" s="26">
        <f t="shared" si="100"/>
        <v>0.9700842212312405</v>
      </c>
      <c r="BX73" s="26">
        <f t="shared" si="73"/>
        <v>-1.1403665061371582E-2</v>
      </c>
      <c r="BY73" s="26">
        <f t="shared" si="94"/>
        <v>0.9889661447303677</v>
      </c>
      <c r="BZ73" s="26">
        <f t="shared" si="58"/>
        <v>3.800512515289789E-3</v>
      </c>
      <c r="CA73" s="26">
        <v>0.76347243664517561</v>
      </c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46">
        <f t="shared" si="115"/>
        <v>0.9889661447303677</v>
      </c>
      <c r="CN73">
        <f t="shared" si="101"/>
        <v>1257018.5399999991</v>
      </c>
      <c r="CO73">
        <f t="shared" si="116"/>
        <v>1194167.6129999992</v>
      </c>
      <c r="CP73">
        <f t="shared" si="117"/>
        <v>1131316.6859999993</v>
      </c>
      <c r="CQ73">
        <f t="shared" si="118"/>
        <v>942763.90499999933</v>
      </c>
      <c r="CR73" s="20">
        <v>71</v>
      </c>
      <c r="CS73" s="11">
        <v>40918</v>
      </c>
      <c r="CT73" s="26">
        <v>0.97930032306106951</v>
      </c>
      <c r="CU73" s="26">
        <v>0.93953296326692992</v>
      </c>
      <c r="CV73" s="26">
        <v>0.90799654582979306</v>
      </c>
      <c r="CW73" s="26">
        <v>0.97703839881814425</v>
      </c>
      <c r="CX73" s="26">
        <v>0.82221762141927268</v>
      </c>
      <c r="CY73" s="26">
        <v>0.9700842212312405</v>
      </c>
      <c r="CZ73" s="26">
        <v>0.9889661447303677</v>
      </c>
      <c r="DA73" s="26">
        <v>0.76347243664517561</v>
      </c>
      <c r="DB73" s="46">
        <f t="shared" si="56"/>
        <v>0.9889661447303677</v>
      </c>
      <c r="DC73" s="46">
        <f t="shared" si="93"/>
        <v>0.97164301392516117</v>
      </c>
      <c r="DD73" s="71"/>
      <c r="DE73" s="59">
        <f t="shared" si="77"/>
        <v>1235000.0950724159</v>
      </c>
      <c r="DX73" s="53">
        <v>40982</v>
      </c>
      <c r="DY73" s="13">
        <v>0.88630564781597665</v>
      </c>
      <c r="DZ73" s="13">
        <v>0.74303071813642863</v>
      </c>
      <c r="EA73" s="13">
        <v>0.7574268622179372</v>
      </c>
      <c r="EB73" s="13">
        <v>0.52820904277949565</v>
      </c>
      <c r="EC73" s="13">
        <v>0.7017813977125883</v>
      </c>
      <c r="ED73" s="13">
        <v>0.91578672427504071</v>
      </c>
      <c r="EE73" s="13">
        <v>0.77429432376147822</v>
      </c>
      <c r="EF73">
        <f t="shared" si="119"/>
        <v>0.91578672427504071</v>
      </c>
      <c r="EG73"/>
      <c r="EH73"/>
      <c r="EI73">
        <f t="shared" si="120"/>
        <v>0.49623420871068225</v>
      </c>
      <c r="EJ73">
        <v>630735.03967279196</v>
      </c>
      <c r="EK73">
        <f t="shared" si="121"/>
        <v>0.82420805184753665</v>
      </c>
      <c r="EL73">
        <f t="shared" si="122"/>
        <v>1047603.9119338123</v>
      </c>
      <c r="EM73">
        <f t="shared" si="123"/>
        <v>0.70697862161923963</v>
      </c>
      <c r="EN73">
        <f t="shared" si="124"/>
        <v>898600.2599728225</v>
      </c>
      <c r="EO73"/>
      <c r="EW73" s="13">
        <v>0</v>
      </c>
      <c r="FE73" s="13"/>
      <c r="FF73" s="6">
        <f t="shared" si="105"/>
        <v>945286.09000000358</v>
      </c>
      <c r="FG73" s="6">
        <f t="shared" si="106"/>
        <v>962605.25999999791</v>
      </c>
      <c r="FH73" s="6">
        <v>1049437.9699999988</v>
      </c>
      <c r="FI73" s="6">
        <f t="shared" si="107"/>
        <v>1040223.8799999952</v>
      </c>
      <c r="FJ73" s="6">
        <f t="shared" si="108"/>
        <v>1092792.0199999958</v>
      </c>
      <c r="FK73" s="6">
        <f t="shared" si="109"/>
        <v>1175904.2450000048</v>
      </c>
      <c r="FL73" s="6">
        <f t="shared" si="110"/>
        <v>1151226.299999997</v>
      </c>
      <c r="FM73" s="6"/>
      <c r="FN73" s="6"/>
      <c r="FO73" s="6"/>
      <c r="FP73" s="6"/>
      <c r="FQ73" s="18"/>
      <c r="FT73"/>
      <c r="FU73" s="20"/>
      <c r="GG73"/>
      <c r="GH73" s="12"/>
      <c r="GK73"/>
      <c r="GL73" s="22">
        <v>42175</v>
      </c>
      <c r="GM73" s="12">
        <f t="shared" si="111"/>
        <v>0</v>
      </c>
    </row>
    <row r="74" spans="1:195" x14ac:dyDescent="0.25">
      <c r="A74" s="11">
        <v>41285</v>
      </c>
      <c r="B74" s="12">
        <v>938753.9299999997</v>
      </c>
      <c r="F74" s="17">
        <f t="shared" si="112"/>
        <v>1</v>
      </c>
      <c r="G74" s="15">
        <f t="shared" si="113"/>
        <v>2</v>
      </c>
      <c r="H74" s="53">
        <v>40919</v>
      </c>
      <c r="I74" s="16">
        <f>IF(MONTH($H74)&gt;10,VLOOKUP(DATE(I$2,MONTH($H74),DAY($H74)),daily!$A:$B,2,0),VLOOKUP(DATE(J$2,MONTH($H74),DAY($H74)),daily!$A:$B,2,0))</f>
        <v>938753.9299999997</v>
      </c>
      <c r="J74" s="16">
        <f>IF(MONTH($H74)&gt;10,VLOOKUP(DATE(J$2,MONTH($H74),DAY($H74)),daily!$A:$B,2,0),VLOOKUP(DATE(K$2,MONTH($H74),DAY($H74)),daily!$A:$B,2,0))</f>
        <v>1013489.0500000007</v>
      </c>
      <c r="K74" s="16">
        <f>IF(MONTH($H74)&gt;10,VLOOKUP(DATE(K$2,MONTH($H74),DAY($H74)),daily!$A:$B,2,0),VLOOKUP(DATE(L$2,MONTH($H74),DAY($H74)),daily!$A:$B,2,0))</f>
        <v>828962.95499999821</v>
      </c>
      <c r="L74" s="16">
        <f>IF(MONTH($H74)&gt;10,VLOOKUP(DATE(L$2,MONTH($H74),DAY($H74)),daily!$A:$B,2,0),VLOOKUP(DATE(M$2,MONTH($H74),DAY($H74)),daily!$A:$B,2,0))</f>
        <v>1061889.325000003</v>
      </c>
      <c r="M74" s="16">
        <f>IF(MONTH($H74)&gt;10,VLOOKUP(DATE(M$2,MONTH($H74),DAY($H74)),daily!$A:$B,2,0),VLOOKUP(DATE(N$2,MONTH($H74),DAY($H74)),daily!$A:$B,2,0))</f>
        <v>754527.71000000462</v>
      </c>
      <c r="N74" s="16">
        <f>IF(MONTH($H74)&gt;10,VLOOKUP(DATE(N$2,MONTH($H74),DAY($H74)),daily!$A:$B,2,0),VLOOKUP(DATE(O$2,MONTH($H74),DAY($H74)),daily!$A:$B,2,0))</f>
        <v>1104604.9800000004</v>
      </c>
      <c r="O74" s="16">
        <f>IF(MONTH($H74)&gt;10,VLOOKUP(DATE(O$2,MONTH($H74),DAY($H74)),daily!$A:$B,2,0),VLOOKUP(DATE(P$2,MONTH($H74),DAY($H74)),daily!$A:$B,2,0))</f>
        <v>1267407.4750000015</v>
      </c>
      <c r="P74" s="16">
        <f t="shared" si="114"/>
        <v>1267407.4750000015</v>
      </c>
      <c r="Q74" s="16">
        <f t="shared" si="65"/>
        <v>1267407.4750000015</v>
      </c>
      <c r="R74" s="16">
        <f t="shared" si="66"/>
        <v>1204037.1012500015</v>
      </c>
      <c r="S74" s="16">
        <f t="shared" si="67"/>
        <v>1140666.7275000014</v>
      </c>
      <c r="T74" s="18">
        <f t="shared" si="68"/>
        <v>947257.94326117891</v>
      </c>
      <c r="U74" s="16">
        <v>1024427.0283631703</v>
      </c>
      <c r="V74" s="63">
        <f>IF(daily!B1911="",MAX(I74:O74)*$X$33,daily!B1911)</f>
        <v>1194923.2749999985</v>
      </c>
      <c r="AM74" s="53">
        <v>40983</v>
      </c>
      <c r="AN74">
        <v>828072.92000000179</v>
      </c>
      <c r="AO74">
        <v>751843.33999998868</v>
      </c>
      <c r="AP74">
        <v>805444.14999997616</v>
      </c>
      <c r="AQ74">
        <v>549746.07999998331</v>
      </c>
      <c r="AR74">
        <v>772961.66000001132</v>
      </c>
      <c r="AS74">
        <v>1105282.099999994</v>
      </c>
      <c r="AT74">
        <v>1001565.8349999934</v>
      </c>
      <c r="AU74">
        <f t="shared" si="102"/>
        <v>1105282.099999994</v>
      </c>
      <c r="AW74">
        <f t="shared" si="125"/>
        <v>1050017.9949999943</v>
      </c>
      <c r="AX74">
        <f t="shared" si="103"/>
        <v>994753.88999999466</v>
      </c>
      <c r="AY74">
        <f t="shared" si="104"/>
        <v>893383.44576671917</v>
      </c>
      <c r="BL74" s="11">
        <v>40919</v>
      </c>
      <c r="BM74" s="26">
        <f t="shared" si="92"/>
        <v>0.97444589527427072</v>
      </c>
      <c r="BN74" s="26">
        <f t="shared" si="55"/>
        <v>-4.8544277867987873E-3</v>
      </c>
      <c r="BO74" s="26">
        <f t="shared" si="96"/>
        <v>0.97327913873435556</v>
      </c>
      <c r="BP74" s="26">
        <f t="shared" si="61"/>
        <v>3.3746175467425643E-2</v>
      </c>
      <c r="BQ74" s="26">
        <f t="shared" si="99"/>
        <v>0.77426711187053743</v>
      </c>
      <c r="BR74" s="26">
        <f t="shared" si="72"/>
        <v>-0.13372943395925563</v>
      </c>
      <c r="BS74" s="26">
        <f t="shared" si="97"/>
        <v>0.97256550503804162</v>
      </c>
      <c r="BT74" s="26">
        <f t="shared" si="62"/>
        <v>-4.4728937801026269E-3</v>
      </c>
      <c r="BU74" s="26">
        <f t="shared" si="126"/>
        <v>0.67396293552574327</v>
      </c>
      <c r="BV74" s="26">
        <f t="shared" si="91"/>
        <v>-0.14825468589352941</v>
      </c>
      <c r="BW74" s="26">
        <f t="shared" si="100"/>
        <v>0.90688392856340194</v>
      </c>
      <c r="BX74" s="26">
        <f t="shared" si="73"/>
        <v>-6.3200292667838553E-2</v>
      </c>
      <c r="BY74" s="26">
        <f t="shared" si="94"/>
        <v>0.99713969561117399</v>
      </c>
      <c r="BZ74" s="26">
        <f t="shared" si="58"/>
        <v>8.1735508808062907E-3</v>
      </c>
      <c r="CA74" s="26">
        <v>0.76978234001271084</v>
      </c>
      <c r="CB74" s="26"/>
      <c r="CC74" s="26"/>
      <c r="CD74" s="26"/>
      <c r="CE74" s="26"/>
      <c r="CF74" s="26"/>
      <c r="CG74" s="26"/>
      <c r="CH74" s="26"/>
      <c r="CI74" s="26"/>
      <c r="CJ74" s="26"/>
      <c r="CK74" s="26"/>
      <c r="CL74" s="26"/>
      <c r="CM74" s="46">
        <f t="shared" si="115"/>
        <v>0.99713969561117399</v>
      </c>
      <c r="CN74">
        <f t="shared" si="101"/>
        <v>1267407.4750000015</v>
      </c>
      <c r="CO74">
        <f t="shared" si="116"/>
        <v>1204037.1012500015</v>
      </c>
      <c r="CP74">
        <f t="shared" si="117"/>
        <v>1140666.7275000014</v>
      </c>
      <c r="CQ74">
        <f t="shared" si="118"/>
        <v>950555.60625000112</v>
      </c>
      <c r="CR74" s="20">
        <v>72</v>
      </c>
      <c r="CS74" s="11">
        <v>40919</v>
      </c>
      <c r="CT74" s="26">
        <v>0.97444589527427072</v>
      </c>
      <c r="CU74" s="26">
        <v>0.97327913873435556</v>
      </c>
      <c r="CV74" s="26">
        <v>0.77426711187053743</v>
      </c>
      <c r="CW74" s="26">
        <v>0.97256550503804162</v>
      </c>
      <c r="CX74" s="26">
        <v>0.67396293552574327</v>
      </c>
      <c r="CY74" s="26">
        <v>0.90688392856340194</v>
      </c>
      <c r="CZ74" s="26">
        <v>0.99713969561117399</v>
      </c>
      <c r="DA74" s="26">
        <v>0.76978234001271084</v>
      </c>
      <c r="DB74" s="46">
        <f t="shared" si="56"/>
        <v>0.99713969561117399</v>
      </c>
      <c r="DC74" s="46">
        <f t="shared" si="93"/>
        <v>0.97967339358437844</v>
      </c>
      <c r="DD74" s="71"/>
      <c r="DE74" s="59">
        <f t="shared" si="77"/>
        <v>1245207.0532869736</v>
      </c>
      <c r="DX74" s="53">
        <v>40983</v>
      </c>
      <c r="DY74" s="13">
        <v>0.8595567295060822</v>
      </c>
      <c r="DZ74" s="13">
        <v>0.72201415340239716</v>
      </c>
      <c r="EA74" s="13">
        <v>0.75230010223255728</v>
      </c>
      <c r="EB74" s="13">
        <v>0.50350263567991504</v>
      </c>
      <c r="EC74" s="13">
        <v>0.69042859860303329</v>
      </c>
      <c r="ED74" s="13">
        <v>0.90743984606949812</v>
      </c>
      <c r="EE74" s="13">
        <v>0.78798734546397053</v>
      </c>
      <c r="EF74">
        <f t="shared" si="119"/>
        <v>0.90743984606949812</v>
      </c>
      <c r="EG74"/>
      <c r="EH74"/>
      <c r="EI74"/>
      <c r="EJ74"/>
      <c r="EK74">
        <f t="shared" si="121"/>
        <v>0.81669586146254836</v>
      </c>
      <c r="EL74">
        <f t="shared" si="122"/>
        <v>1038055.5945922571</v>
      </c>
      <c r="EM74">
        <f t="shared" si="123"/>
        <v>0.70053491120920997</v>
      </c>
      <c r="EN74">
        <f t="shared" si="124"/>
        <v>890410.02667216014</v>
      </c>
      <c r="EO74"/>
      <c r="EW74" s="13">
        <v>0</v>
      </c>
      <c r="FE74" s="13"/>
      <c r="FF74" s="6">
        <f t="shared" si="105"/>
        <v>930258.97999999672</v>
      </c>
      <c r="FG74" s="6">
        <f t="shared" si="106"/>
        <v>982823.11500000209</v>
      </c>
      <c r="FH74" s="6">
        <v>1046171.0799999908</v>
      </c>
      <c r="FI74" s="6">
        <f t="shared" si="107"/>
        <v>1086583.7700000033</v>
      </c>
      <c r="FJ74" s="6">
        <f t="shared" si="108"/>
        <v>1107010.8599999994</v>
      </c>
      <c r="FK74" s="6">
        <f t="shared" si="109"/>
        <v>1185909.659999989</v>
      </c>
      <c r="FL74" s="6">
        <f t="shared" si="110"/>
        <v>1150518.1799999997</v>
      </c>
      <c r="FM74" s="6"/>
      <c r="FN74" s="6"/>
      <c r="FO74" s="6"/>
      <c r="FP74" s="6"/>
      <c r="FQ74" s="18"/>
      <c r="FT74"/>
      <c r="FU74" s="20"/>
      <c r="GG74"/>
      <c r="GH74" s="12"/>
      <c r="GK74"/>
      <c r="GL74" s="22">
        <v>42185</v>
      </c>
      <c r="GM74" s="12">
        <f t="shared" si="111"/>
        <v>0</v>
      </c>
    </row>
    <row r="75" spans="1:195" x14ac:dyDescent="0.25">
      <c r="A75" s="11">
        <v>41286</v>
      </c>
      <c r="B75" s="12">
        <v>889192.03000000119</v>
      </c>
      <c r="F75" s="17">
        <f t="shared" si="112"/>
        <v>1</v>
      </c>
      <c r="G75" s="15">
        <f t="shared" si="113"/>
        <v>2</v>
      </c>
      <c r="H75" s="53">
        <v>40920</v>
      </c>
      <c r="I75" s="16">
        <f>IF(MONTH($H75)&gt;10,VLOOKUP(DATE(I$2,MONTH($H75),DAY($H75)),daily!$A:$B,2,0),VLOOKUP(DATE(J$2,MONTH($H75),DAY($H75)),daily!$A:$B,2,0))</f>
        <v>889192.03000000119</v>
      </c>
      <c r="J75" s="16">
        <f>IF(MONTH($H75)&gt;10,VLOOKUP(DATE(J$2,MONTH($H75),DAY($H75)),daily!$A:$B,2,0),VLOOKUP(DATE(K$2,MONTH($H75),DAY($H75)),daily!$A:$B,2,0))</f>
        <v>1003858.3149999976</v>
      </c>
      <c r="K75" s="16">
        <f>IF(MONTH($H75)&gt;10,VLOOKUP(DATE(K$2,MONTH($H75),DAY($H75)),daily!$A:$B,2,0),VLOOKUP(DATE(L$2,MONTH($H75),DAY($H75)),daily!$A:$B,2,0))</f>
        <v>846287.27999999747</v>
      </c>
      <c r="L75" s="16">
        <f>IF(MONTH($H75)&gt;10,VLOOKUP(DATE(L$2,MONTH($H75),DAY($H75)),daily!$A:$B,2,0),VLOOKUP(DATE(M$2,MONTH($H75),DAY($H75)),daily!$A:$B,2,0))</f>
        <v>1079703.4100000001</v>
      </c>
      <c r="M75" s="16">
        <f>IF(MONTH($H75)&gt;10,VLOOKUP(DATE(M$2,MONTH($H75),DAY($H75)),daily!$A:$B,2,0),VLOOKUP(DATE(N$2,MONTH($H75),DAY($H75)),daily!$A:$B,2,0))</f>
        <v>700828.30000000075</v>
      </c>
      <c r="N75" s="16">
        <f>IF(MONTH($H75)&gt;10,VLOOKUP(DATE(N$2,MONTH($H75),DAY($H75)),daily!$A:$B,2,0),VLOOKUP(DATE(O$2,MONTH($H75),DAY($H75)),daily!$A:$B,2,0))</f>
        <v>1112220.0149999969</v>
      </c>
      <c r="O75" s="16">
        <f>IF(MONTH($H75)&gt;10,VLOOKUP(DATE(O$2,MONTH($H75),DAY($H75)),daily!$A:$B,2,0),VLOOKUP(DATE(P$2,MONTH($H75),DAY($H75)),daily!$A:$B,2,0))</f>
        <v>1252654.4099999964</v>
      </c>
      <c r="P75" s="16">
        <f t="shared" si="114"/>
        <v>1252654.4099999964</v>
      </c>
      <c r="Q75" s="16">
        <f t="shared" si="65"/>
        <v>1252654.4099999964</v>
      </c>
      <c r="R75" s="16">
        <f t="shared" si="66"/>
        <v>1190021.6894999966</v>
      </c>
      <c r="S75" s="16">
        <f t="shared" si="67"/>
        <v>1127388.9689999968</v>
      </c>
      <c r="T75" s="18">
        <f t="shared" si="68"/>
        <v>936231.53045837989</v>
      </c>
      <c r="U75" s="16">
        <v>1012502.3404981222</v>
      </c>
      <c r="V75" s="63">
        <f>IF(daily!B1912="",MAX(I75:O75)*$X$33,daily!B1912)</f>
        <v>1200502.6699999981</v>
      </c>
      <c r="AM75" s="53">
        <v>40984</v>
      </c>
      <c r="AN75">
        <v>766785.03000000119</v>
      </c>
      <c r="AO75">
        <v>741356.07999999821</v>
      </c>
      <c r="AP75">
        <v>740484.3900000006</v>
      </c>
      <c r="AQ75">
        <v>481728.59000001848</v>
      </c>
      <c r="AR75">
        <v>697456.53000000119</v>
      </c>
      <c r="AS75">
        <v>1107917.424999997</v>
      </c>
      <c r="AT75">
        <v>976694.49000000954</v>
      </c>
      <c r="AU75">
        <f t="shared" si="102"/>
        <v>1107917.424999997</v>
      </c>
      <c r="AW75">
        <f t="shared" si="125"/>
        <v>1052521.5537499972</v>
      </c>
      <c r="AX75">
        <f t="shared" si="103"/>
        <v>997125.68249999732</v>
      </c>
      <c r="AY75">
        <f t="shared" si="104"/>
        <v>895513.54063500476</v>
      </c>
      <c r="BL75" s="11">
        <v>40920</v>
      </c>
      <c r="BM75" s="26">
        <f t="shared" si="92"/>
        <v>0.92299962328157459</v>
      </c>
      <c r="BN75" s="26">
        <f t="shared" si="55"/>
        <v>-5.1446271992696135E-2</v>
      </c>
      <c r="BO75" s="26">
        <f t="shared" si="96"/>
        <v>0.96403050061026152</v>
      </c>
      <c r="BP75" s="26">
        <f t="shared" si="61"/>
        <v>-9.2486381240940441E-3</v>
      </c>
      <c r="BQ75" s="26">
        <f t="shared" si="99"/>
        <v>0.79044835978028993</v>
      </c>
      <c r="BR75" s="26">
        <f t="shared" si="72"/>
        <v>1.6181247909752505E-2</v>
      </c>
      <c r="BS75" s="26">
        <f t="shared" si="97"/>
        <v>0.98888110796098538</v>
      </c>
      <c r="BT75" s="26">
        <f t="shared" si="62"/>
        <v>1.6315602922943762E-2</v>
      </c>
      <c r="BU75" s="26">
        <f t="shared" si="126"/>
        <v>0.62599728559672629</v>
      </c>
      <c r="BV75" s="26">
        <f t="shared" si="91"/>
        <v>-4.7965649929016974E-2</v>
      </c>
      <c r="BW75" s="26">
        <f t="shared" si="100"/>
        <v>0.91313589463451683</v>
      </c>
      <c r="BX75" s="26">
        <f t="shared" si="73"/>
        <v>6.2519660711148894E-3</v>
      </c>
      <c r="BY75" s="26">
        <f t="shared" si="94"/>
        <v>0.98553264181544276</v>
      </c>
      <c r="BZ75" s="26">
        <f t="shared" si="58"/>
        <v>-1.1607053795731237E-2</v>
      </c>
      <c r="CA75" s="26">
        <v>0.7634067890698053</v>
      </c>
      <c r="CB75" s="26"/>
      <c r="CC75" s="26"/>
      <c r="CD75" s="26"/>
      <c r="CE75" s="26"/>
      <c r="CF75" s="26"/>
      <c r="CG75" s="26"/>
      <c r="CH75" s="26"/>
      <c r="CI75" s="26"/>
      <c r="CJ75" s="26"/>
      <c r="CK75" s="26"/>
      <c r="CL75" s="26"/>
      <c r="CM75" s="46">
        <f t="shared" si="115"/>
        <v>0.98888110796098538</v>
      </c>
      <c r="CN75">
        <f t="shared" si="101"/>
        <v>1256910.4546057063</v>
      </c>
      <c r="CO75">
        <f t="shared" si="116"/>
        <v>1194064.931875421</v>
      </c>
      <c r="CP75">
        <f t="shared" si="117"/>
        <v>1131219.4091451357</v>
      </c>
      <c r="CQ75">
        <f t="shared" si="118"/>
        <v>942682.84095427976</v>
      </c>
      <c r="CR75" s="20">
        <v>73</v>
      </c>
      <c r="CS75" s="11">
        <v>40920</v>
      </c>
      <c r="CT75" s="26">
        <v>0.92299962328157459</v>
      </c>
      <c r="CU75" s="26">
        <v>0.96403050061026152</v>
      </c>
      <c r="CV75" s="26">
        <v>0.79044835978028993</v>
      </c>
      <c r="CW75" s="26">
        <v>0.98888110796098538</v>
      </c>
      <c r="CX75" s="26">
        <v>0.62599728559672629</v>
      </c>
      <c r="CY75" s="26">
        <v>0.91313589463451683</v>
      </c>
      <c r="CZ75" s="26">
        <v>0.98553264181544276</v>
      </c>
      <c r="DA75" s="26">
        <v>0.7634067890698053</v>
      </c>
      <c r="DB75" s="46">
        <f t="shared" si="56"/>
        <v>0.98888110796098538</v>
      </c>
      <c r="DC75" s="46">
        <f t="shared" si="93"/>
        <v>0.97155946669420956</v>
      </c>
      <c r="DD75" s="71"/>
      <c r="DE75" s="59">
        <f t="shared" si="77"/>
        <v>1234893.902945586</v>
      </c>
      <c r="DX75" s="53">
        <v>40984</v>
      </c>
      <c r="DY75" s="13">
        <v>0.79593863861774716</v>
      </c>
      <c r="DZ75" s="13">
        <v>0.71194297268221673</v>
      </c>
      <c r="EA75" s="13">
        <v>0.6916264551659228</v>
      </c>
      <c r="EB75" s="13">
        <v>0.44120662897202617</v>
      </c>
      <c r="EC75" s="13">
        <v>0.62298553668810464</v>
      </c>
      <c r="ED75" s="13">
        <v>0.90960345562433109</v>
      </c>
      <c r="EE75" s="13">
        <v>0.76841968007464934</v>
      </c>
      <c r="EF75">
        <f t="shared" si="119"/>
        <v>0.90960345562433109</v>
      </c>
      <c r="EG75"/>
      <c r="EH75"/>
      <c r="EI75"/>
      <c r="EJ75"/>
      <c r="EK75">
        <f t="shared" si="121"/>
        <v>0.81864311006189805</v>
      </c>
      <c r="EL75">
        <f t="shared" si="122"/>
        <v>1040530.6313813465</v>
      </c>
      <c r="EM75">
        <f t="shared" si="123"/>
        <v>0.70220519716144292</v>
      </c>
      <c r="EN75">
        <f t="shared" si="124"/>
        <v>892533.03201490699</v>
      </c>
      <c r="EO75"/>
      <c r="EW75" s="13">
        <v>0</v>
      </c>
      <c r="FE75" s="13"/>
      <c r="FF75" s="6">
        <f t="shared" si="105"/>
        <v>895183.69000000507</v>
      </c>
      <c r="FG75" s="6">
        <f t="shared" si="106"/>
        <v>970986.24500000477</v>
      </c>
      <c r="FH75" s="6">
        <v>1005893.8200000077</v>
      </c>
      <c r="FI75" s="6">
        <f t="shared" si="107"/>
        <v>1069102.2349999994</v>
      </c>
      <c r="FJ75" s="6">
        <f t="shared" si="108"/>
        <v>1078082.6550000012</v>
      </c>
      <c r="FK75" s="6">
        <f t="shared" si="109"/>
        <v>1179448.5950000063</v>
      </c>
      <c r="FL75" s="6">
        <f t="shared" si="110"/>
        <v>1154338.3850000054</v>
      </c>
      <c r="FM75" s="6"/>
      <c r="FN75" s="6"/>
      <c r="FO75" s="6"/>
      <c r="FP75" s="6"/>
      <c r="FQ75" s="18"/>
      <c r="FT75"/>
      <c r="FU75" s="20"/>
      <c r="GG75"/>
      <c r="GH75" s="12"/>
      <c r="GK75"/>
      <c r="GL75" s="22">
        <v>42318</v>
      </c>
      <c r="GM75" s="12">
        <f t="shared" si="111"/>
        <v>0</v>
      </c>
    </row>
    <row r="76" spans="1:195" x14ac:dyDescent="0.25">
      <c r="A76" s="11">
        <v>41287</v>
      </c>
      <c r="B76" s="12">
        <v>940254.17499999702</v>
      </c>
      <c r="F76" s="17">
        <f t="shared" si="112"/>
        <v>1</v>
      </c>
      <c r="G76" s="15">
        <f t="shared" si="113"/>
        <v>2</v>
      </c>
      <c r="H76" s="53">
        <v>40921</v>
      </c>
      <c r="I76" s="16">
        <f>IF(MONTH($H76)&gt;10,VLOOKUP(DATE(I$2,MONTH($H76),DAY($H76)),daily!$A:$B,2,0),VLOOKUP(DATE(J$2,MONTH($H76),DAY($H76)),daily!$A:$B,2,0))</f>
        <v>940254.17499999702</v>
      </c>
      <c r="J76" s="16">
        <f>IF(MONTH($H76)&gt;10,VLOOKUP(DATE(J$2,MONTH($H76),DAY($H76)),daily!$A:$B,2,0),VLOOKUP(DATE(K$2,MONTH($H76),DAY($H76)),daily!$A:$B,2,0))</f>
        <v>985793.3599999994</v>
      </c>
      <c r="K76" s="16">
        <f>IF(MONTH($H76)&gt;10,VLOOKUP(DATE(K$2,MONTH($H76),DAY($H76)),daily!$A:$B,2,0),VLOOKUP(DATE(L$2,MONTH($H76),DAY($H76)),daily!$A:$B,2,0))</f>
        <v>926326.6099999994</v>
      </c>
      <c r="L76" s="16">
        <f>IF(MONTH($H76)&gt;10,VLOOKUP(DATE(L$2,MONTH($H76),DAY($H76)),daily!$A:$B,2,0),VLOOKUP(DATE(M$2,MONTH($H76),DAY($H76)),daily!$A:$B,2,0))</f>
        <v>1073238.9800000004</v>
      </c>
      <c r="M76" s="16">
        <f>IF(MONTH($H76)&gt;10,VLOOKUP(DATE(M$2,MONTH($H76),DAY($H76)),daily!$A:$B,2,0),VLOOKUP(DATE(N$2,MONTH($H76),DAY($H76)),daily!$A:$B,2,0))</f>
        <v>704270.37999999896</v>
      </c>
      <c r="N76" s="16">
        <f>IF(MONTH($H76)&gt;10,VLOOKUP(DATE(N$2,MONTH($H76),DAY($H76)),daily!$A:$B,2,0),VLOOKUP(DATE(O$2,MONTH($H76),DAY($H76)),daily!$A:$B,2,0))</f>
        <v>1167019.5500000007</v>
      </c>
      <c r="O76" s="16">
        <f>IF(MONTH($H76)&gt;10,VLOOKUP(DATE(O$2,MONTH($H76),DAY($H76)),daily!$A:$B,2,0),VLOOKUP(DATE(P$2,MONTH($H76),DAY($H76)),daily!$A:$B,2,0))</f>
        <v>1233009.7449999973</v>
      </c>
      <c r="P76" s="16">
        <f t="shared" si="114"/>
        <v>1233009.7449999973</v>
      </c>
      <c r="Q76" s="16">
        <f t="shared" si="65"/>
        <v>1233009.7449999973</v>
      </c>
      <c r="R76" s="16">
        <f t="shared" si="66"/>
        <v>1171359.2577499973</v>
      </c>
      <c r="S76" s="16">
        <f t="shared" si="67"/>
        <v>1109708.7704999975</v>
      </c>
      <c r="T76" s="18">
        <f t="shared" si="68"/>
        <v>921549.14509217872</v>
      </c>
      <c r="U76" s="16">
        <v>996623.84349845827</v>
      </c>
      <c r="V76" s="63">
        <f>IF(daily!B1913="",MAX(I76:O76)*$X$33,daily!B1913)</f>
        <v>1207558.1300000027</v>
      </c>
      <c r="AM76" s="53">
        <v>40985</v>
      </c>
      <c r="AN76">
        <v>717979.09999999404</v>
      </c>
      <c r="AO76">
        <v>734045.93000000715</v>
      </c>
      <c r="AP76">
        <v>743063.04500000179</v>
      </c>
      <c r="AQ76">
        <v>441799.57999999821</v>
      </c>
      <c r="AR76">
        <v>614016.79000000656</v>
      </c>
      <c r="AS76">
        <v>1088344.0100000203</v>
      </c>
      <c r="AT76">
        <v>984396.74499998987</v>
      </c>
      <c r="AU76">
        <f t="shared" si="102"/>
        <v>1088344.0100000203</v>
      </c>
      <c r="AW76">
        <f t="shared" si="125"/>
        <v>1033926.8095000192</v>
      </c>
      <c r="AX76">
        <f t="shared" si="103"/>
        <v>979509.60900001822</v>
      </c>
      <c r="AY76">
        <f t="shared" si="104"/>
        <v>879692.63397407054</v>
      </c>
      <c r="BL76" s="11">
        <v>40921</v>
      </c>
      <c r="BM76" s="26">
        <f t="shared" si="92"/>
        <v>0.9760031804535223</v>
      </c>
      <c r="BN76" s="26">
        <f t="shared" si="55"/>
        <v>5.3003557171947713E-2</v>
      </c>
      <c r="BO76" s="26">
        <f t="shared" si="96"/>
        <v>0.94668226794442945</v>
      </c>
      <c r="BP76" s="26">
        <f t="shared" si="61"/>
        <v>-1.7348232665832075E-2</v>
      </c>
      <c r="BQ76" s="26">
        <f t="shared" si="99"/>
        <v>0.86520661104032903</v>
      </c>
      <c r="BR76" s="26">
        <f t="shared" si="72"/>
        <v>7.4758251260039099E-2</v>
      </c>
      <c r="BS76" s="26">
        <f t="shared" si="97"/>
        <v>0.98296045174972457</v>
      </c>
      <c r="BT76" s="26">
        <f t="shared" si="62"/>
        <v>-5.9206562112608108E-3</v>
      </c>
      <c r="BU76" s="26">
        <f t="shared" si="126"/>
        <v>0.62907183714780612</v>
      </c>
      <c r="BV76" s="26">
        <f t="shared" si="91"/>
        <v>3.0745515510798294E-3</v>
      </c>
      <c r="BW76" s="26">
        <f t="shared" si="100"/>
        <v>0.95812647360533698</v>
      </c>
      <c r="BX76" s="26">
        <f t="shared" si="73"/>
        <v>4.499057897082015E-2</v>
      </c>
      <c r="BY76" s="26">
        <f t="shared" si="94"/>
        <v>0.97007709522535923</v>
      </c>
      <c r="BZ76" s="26">
        <f t="shared" si="58"/>
        <v>-1.5455546590083524E-2</v>
      </c>
      <c r="CA76" s="26">
        <v>0.7588360989119719</v>
      </c>
      <c r="CB76" s="26"/>
      <c r="CC76" s="26"/>
      <c r="CD76" s="26"/>
      <c r="CE76" s="26"/>
      <c r="CF76" s="26"/>
      <c r="CG76" s="26"/>
      <c r="CH76" s="26"/>
      <c r="CI76" s="26"/>
      <c r="CJ76" s="26"/>
      <c r="CK76" s="26"/>
      <c r="CL76" s="26"/>
      <c r="CM76" s="46">
        <f t="shared" si="115"/>
        <v>0.98296045174972457</v>
      </c>
      <c r="CN76">
        <f t="shared" si="101"/>
        <v>1249385.0457065473</v>
      </c>
      <c r="CO76">
        <f t="shared" si="116"/>
        <v>1186915.7934212198</v>
      </c>
      <c r="CP76">
        <f t="shared" si="117"/>
        <v>1124446.5411358927</v>
      </c>
      <c r="CQ76">
        <f t="shared" si="118"/>
        <v>937038.7842799105</v>
      </c>
      <c r="CR76" s="20">
        <v>74</v>
      </c>
      <c r="CS76" s="11">
        <v>40921</v>
      </c>
      <c r="CT76" s="26">
        <v>0.9760031804535223</v>
      </c>
      <c r="CU76" s="26">
        <v>0.94668226794442945</v>
      </c>
      <c r="CV76" s="26">
        <v>0.86520661104032903</v>
      </c>
      <c r="CW76" s="26">
        <v>0.98296045174972457</v>
      </c>
      <c r="CX76" s="26">
        <v>0.62907183714780612</v>
      </c>
      <c r="CY76" s="26">
        <v>0.95812647360533698</v>
      </c>
      <c r="CZ76" s="26">
        <v>0.97007709522535923</v>
      </c>
      <c r="DA76" s="26">
        <v>0.7588360989119719</v>
      </c>
      <c r="DB76" s="46">
        <f t="shared" si="56"/>
        <v>0.98296045174972457</v>
      </c>
      <c r="DC76" s="46">
        <f t="shared" si="93"/>
        <v>0.9657425190907174</v>
      </c>
      <c r="DD76" s="71"/>
      <c r="DE76" s="59">
        <f t="shared" si="77"/>
        <v>1227500.3121510379</v>
      </c>
      <c r="DX76" s="53">
        <v>40985</v>
      </c>
      <c r="DY76" s="13">
        <v>0.74527707903998819</v>
      </c>
      <c r="DZ76" s="13">
        <v>0.70492285095913521</v>
      </c>
      <c r="EA76" s="13">
        <v>0.69403496781093166</v>
      </c>
      <c r="EB76" s="13">
        <v>0.40463636043077439</v>
      </c>
      <c r="EC76" s="13">
        <v>0.54845508357870076</v>
      </c>
      <c r="ED76" s="13">
        <v>0.8935336244973876</v>
      </c>
      <c r="EE76" s="13">
        <v>0.77447947091358227</v>
      </c>
      <c r="EF76">
        <f t="shared" si="119"/>
        <v>0.8935336244973876</v>
      </c>
      <c r="EG76"/>
      <c r="EH76"/>
      <c r="EI76"/>
      <c r="EJ76"/>
      <c r="EK76">
        <f t="shared" si="121"/>
        <v>0.80418026204764881</v>
      </c>
      <c r="EL76">
        <f t="shared" si="122"/>
        <v>1022147.7290019429</v>
      </c>
      <c r="EM76">
        <f t="shared" si="123"/>
        <v>0.68979944071331989</v>
      </c>
      <c r="EN76">
        <f t="shared" si="124"/>
        <v>876764.78156355629</v>
      </c>
      <c r="EO76"/>
      <c r="EW76" s="13">
        <v>0</v>
      </c>
      <c r="FE76" s="13"/>
      <c r="FF76" s="6">
        <f t="shared" si="105"/>
        <v>879563.84999999404</v>
      </c>
      <c r="FG76" s="6">
        <f t="shared" si="106"/>
        <v>975091.26999999583</v>
      </c>
      <c r="FH76" s="6">
        <v>1068862.7550000027</v>
      </c>
      <c r="FI76" s="6">
        <f t="shared" si="107"/>
        <v>1035046.9449999928</v>
      </c>
      <c r="FJ76" s="6">
        <f t="shared" si="108"/>
        <v>1047387.6449999958</v>
      </c>
      <c r="FK76" s="6">
        <f t="shared" si="109"/>
        <v>1197820.9099999964</v>
      </c>
      <c r="FL76" s="6">
        <f t="shared" si="110"/>
        <v>1164146</v>
      </c>
      <c r="FM76" s="6"/>
      <c r="FN76" s="6"/>
      <c r="FO76" s="6"/>
      <c r="FP76" s="6"/>
      <c r="FQ76" s="18"/>
      <c r="FT76"/>
      <c r="FU76" s="20"/>
      <c r="GG76"/>
      <c r="GH76" s="12"/>
      <c r="GK76"/>
      <c r="GL76" s="22">
        <v>42328</v>
      </c>
      <c r="GM76" s="12">
        <f t="shared" si="111"/>
        <v>0</v>
      </c>
    </row>
    <row r="77" spans="1:195" x14ac:dyDescent="0.25">
      <c r="A77" s="11">
        <v>41288</v>
      </c>
      <c r="B77" s="12">
        <v>947375.65000000224</v>
      </c>
      <c r="F77" s="17">
        <f t="shared" si="112"/>
        <v>1</v>
      </c>
      <c r="G77" s="15">
        <f t="shared" si="113"/>
        <v>2</v>
      </c>
      <c r="H77" s="53">
        <v>40922</v>
      </c>
      <c r="I77" s="16">
        <f>IF(MONTH($H77)&gt;10,VLOOKUP(DATE(I$2,MONTH($H77),DAY($H77)),daily!$A:$B,2,0),VLOOKUP(DATE(J$2,MONTH($H77),DAY($H77)),daily!$A:$B,2,0))</f>
        <v>947375.65000000224</v>
      </c>
      <c r="J77" s="16">
        <f>IF(MONTH($H77)&gt;10,VLOOKUP(DATE(J$2,MONTH($H77),DAY($H77)),daily!$A:$B,2,0),VLOOKUP(DATE(K$2,MONTH($H77),DAY($H77)),daily!$A:$B,2,0))</f>
        <v>1008000.7450000048</v>
      </c>
      <c r="K77" s="16">
        <f>IF(MONTH($H77)&gt;10,VLOOKUP(DATE(K$2,MONTH($H77),DAY($H77)),daily!$A:$B,2,0),VLOOKUP(DATE(L$2,MONTH($H77),DAY($H77)),daily!$A:$B,2,0))</f>
        <v>1011915.9499999993</v>
      </c>
      <c r="L77" s="16">
        <f>IF(MONTH($H77)&gt;10,VLOOKUP(DATE(L$2,MONTH($H77),DAY($H77)),daily!$A:$B,2,0),VLOOKUP(DATE(M$2,MONTH($H77),DAY($H77)),daily!$A:$B,2,0))</f>
        <v>1085664.6799999923</v>
      </c>
      <c r="M77" s="16">
        <f>IF(MONTH($H77)&gt;10,VLOOKUP(DATE(M$2,MONTH($H77),DAY($H77)),daily!$A:$B,2,0),VLOOKUP(DATE(N$2,MONTH($H77),DAY($H77)),daily!$A:$B,2,0))</f>
        <v>848590.86499999464</v>
      </c>
      <c r="N77" s="16">
        <f>IF(MONTH($H77)&gt;10,VLOOKUP(DATE(N$2,MONTH($H77),DAY($H77)),daily!$A:$B,2,0),VLOOKUP(DATE(O$2,MONTH($H77),DAY($H77)),daily!$A:$B,2,0))</f>
        <v>1179826.8850000016</v>
      </c>
      <c r="O77" s="16">
        <f>IF(MONTH($H77)&gt;10,VLOOKUP(DATE(O$2,MONTH($H77),DAY($H77)),daily!$A:$B,2,0),VLOOKUP(DATE(P$2,MONTH($H77),DAY($H77)),daily!$A:$B,2,0))</f>
        <v>1244169.7450000048</v>
      </c>
      <c r="P77" s="16">
        <f t="shared" si="114"/>
        <v>1244169.7450000048</v>
      </c>
      <c r="Q77" s="16">
        <f t="shared" si="65"/>
        <v>1244169.7450000048</v>
      </c>
      <c r="R77" s="16">
        <f t="shared" si="66"/>
        <v>1181961.2577500045</v>
      </c>
      <c r="S77" s="16">
        <f t="shared" si="67"/>
        <v>1119752.7705000043</v>
      </c>
      <c r="T77" s="18">
        <f t="shared" si="68"/>
        <v>929890.10792798793</v>
      </c>
      <c r="U77" s="16">
        <v>1005644.3091829775</v>
      </c>
      <c r="V77" s="63">
        <f>IF(daily!B1914="",MAX(I77:O77)*$X$33,daily!B1914)</f>
        <v>1199507.2800000012</v>
      </c>
      <c r="AM77" s="53">
        <v>40986</v>
      </c>
      <c r="AN77">
        <v>730751.84000000358</v>
      </c>
      <c r="AO77">
        <v>709952.48000000417</v>
      </c>
      <c r="AP77">
        <v>728882.89999997616</v>
      </c>
      <c r="AQ77">
        <v>399692.91999998689</v>
      </c>
      <c r="AR77">
        <v>637304.50999997556</v>
      </c>
      <c r="AS77">
        <v>1079068.3550000042</v>
      </c>
      <c r="AT77">
        <v>949527.10000000894</v>
      </c>
      <c r="AU77">
        <f t="shared" si="102"/>
        <v>1079068.3550000042</v>
      </c>
      <c r="AW77">
        <f t="shared" si="125"/>
        <v>1025114.9372500039</v>
      </c>
      <c r="AX77">
        <f t="shared" si="103"/>
        <v>971161.51950000378</v>
      </c>
      <c r="AY77">
        <f t="shared" si="104"/>
        <v>872195.2569463799</v>
      </c>
      <c r="BL77" s="11">
        <v>40922</v>
      </c>
      <c r="BM77" s="26">
        <f t="shared" si="92"/>
        <v>0.98339541803600938</v>
      </c>
      <c r="BN77" s="26">
        <f t="shared" si="55"/>
        <v>7.3922375824870823E-3</v>
      </c>
      <c r="BO77" s="26">
        <f t="shared" si="96"/>
        <v>0.96800858079048091</v>
      </c>
      <c r="BP77" s="26">
        <f t="shared" si="61"/>
        <v>2.1326312846051465E-2</v>
      </c>
      <c r="BQ77" s="26">
        <f t="shared" si="99"/>
        <v>0.9451486768334928</v>
      </c>
      <c r="BR77" s="26">
        <f t="shared" si="72"/>
        <v>7.9942065793163763E-2</v>
      </c>
      <c r="BS77" s="26">
        <f t="shared" si="97"/>
        <v>0.99434092889685399</v>
      </c>
      <c r="BT77" s="26">
        <f t="shared" si="62"/>
        <v>1.138047714712942E-2</v>
      </c>
      <c r="BU77" s="26">
        <f t="shared" si="126"/>
        <v>0.7579824873969474</v>
      </c>
      <c r="BV77" s="26">
        <f t="shared" si="91"/>
        <v>0.12891065024914128</v>
      </c>
      <c r="BW77" s="26">
        <f t="shared" si="100"/>
        <v>0.96864133320630341</v>
      </c>
      <c r="BX77" s="26">
        <f t="shared" si="73"/>
        <v>1.0514859600966431E-2</v>
      </c>
      <c r="BY77" s="26">
        <f t="shared" si="94"/>
        <v>0.97885728567123631</v>
      </c>
      <c r="BZ77" s="26">
        <f t="shared" si="58"/>
        <v>8.7801904458770785E-3</v>
      </c>
      <c r="CA77" s="26">
        <v>0.7676217187878398</v>
      </c>
      <c r="CB77" s="26"/>
      <c r="CC77" s="26"/>
      <c r="CD77" s="26"/>
      <c r="CE77" s="26"/>
      <c r="CF77" s="26"/>
      <c r="CG77" s="26"/>
      <c r="CH77" s="26"/>
      <c r="CI77" s="26"/>
      <c r="CJ77" s="26"/>
      <c r="CK77" s="26"/>
      <c r="CL77" s="26"/>
      <c r="CM77" s="46">
        <f t="shared" si="115"/>
        <v>0.99434092889685399</v>
      </c>
      <c r="CN77">
        <f t="shared" si="101"/>
        <v>1263850.1220331877</v>
      </c>
      <c r="CO77">
        <f t="shared" si="116"/>
        <v>1200657.6159315282</v>
      </c>
      <c r="CP77">
        <f t="shared" si="117"/>
        <v>1137465.1098298689</v>
      </c>
      <c r="CQ77">
        <f t="shared" si="118"/>
        <v>947887.59152489074</v>
      </c>
      <c r="CR77" s="20">
        <v>75</v>
      </c>
      <c r="CS77" s="11">
        <v>40922</v>
      </c>
      <c r="CT77" s="26">
        <v>0.98339541803600938</v>
      </c>
      <c r="CU77" s="26">
        <v>0.96800858079048091</v>
      </c>
      <c r="CV77" s="26">
        <v>0.9451486768334928</v>
      </c>
      <c r="CW77" s="26">
        <v>0.99434092889685399</v>
      </c>
      <c r="CX77" s="26">
        <v>0.7579824873969474</v>
      </c>
      <c r="CY77" s="26">
        <v>0.96864133320630341</v>
      </c>
      <c r="CZ77" s="26">
        <v>0.97885728567123631</v>
      </c>
      <c r="DA77" s="26">
        <v>0.7676217187878398</v>
      </c>
      <c r="DB77" s="46">
        <f t="shared" si="56"/>
        <v>0.99434092889685399</v>
      </c>
      <c r="DC77" s="46">
        <f t="shared" si="93"/>
        <v>0.97692365119929736</v>
      </c>
      <c r="DD77" s="71"/>
      <c r="DE77" s="59">
        <f t="shared" si="77"/>
        <v>1241712.0123528745</v>
      </c>
      <c r="DX77" s="53">
        <v>40986</v>
      </c>
      <c r="DY77" s="13">
        <v>0.75853544597371148</v>
      </c>
      <c r="DZ77" s="13">
        <v>0.68178530224546918</v>
      </c>
      <c r="EA77" s="13">
        <v>0.68079044361494356</v>
      </c>
      <c r="EB77" s="13">
        <v>0.36607162107022378</v>
      </c>
      <c r="EC77" s="13">
        <v>0.5692562548609067</v>
      </c>
      <c r="ED77" s="13">
        <v>0.88591828453539201</v>
      </c>
      <c r="EE77" s="13">
        <v>0.74704558884550409</v>
      </c>
      <c r="EF77">
        <f t="shared" si="119"/>
        <v>0.88591828453539201</v>
      </c>
      <c r="EG77"/>
      <c r="EH77"/>
      <c r="EI77"/>
      <c r="EJ77"/>
      <c r="EK77">
        <f t="shared" si="121"/>
        <v>0.79732645608185282</v>
      </c>
      <c r="EL77">
        <f t="shared" si="122"/>
        <v>1013436.2465973384</v>
      </c>
      <c r="EM77">
        <f t="shared" si="123"/>
        <v>0.68392047085409247</v>
      </c>
      <c r="EN77">
        <f t="shared" si="124"/>
        <v>869292.3578122207</v>
      </c>
      <c r="EO77"/>
      <c r="EW77" s="13">
        <v>0</v>
      </c>
      <c r="FE77" s="13"/>
      <c r="FF77" s="6">
        <f t="shared" si="105"/>
        <v>897034.03000000119</v>
      </c>
      <c r="FG77" s="6">
        <f t="shared" si="106"/>
        <v>928384.4299999997</v>
      </c>
      <c r="FH77" s="6">
        <v>1048223.4600000083</v>
      </c>
      <c r="FI77" s="6">
        <f t="shared" si="107"/>
        <v>931251.97500000149</v>
      </c>
      <c r="FJ77" s="6">
        <f t="shared" si="108"/>
        <v>1074671.6600000039</v>
      </c>
      <c r="FK77" s="6">
        <f t="shared" si="109"/>
        <v>1159930.7150000036</v>
      </c>
      <c r="FL77" s="6">
        <f t="shared" si="110"/>
        <v>1189601.1550000012</v>
      </c>
      <c r="FM77" s="6"/>
      <c r="FN77" s="6"/>
      <c r="FO77" s="6"/>
      <c r="FP77" s="6"/>
      <c r="FQ77" s="18"/>
      <c r="FT77"/>
      <c r="FU77" s="20"/>
      <c r="GG77"/>
      <c r="GH77" s="12"/>
      <c r="GK77"/>
      <c r="GL77" s="22">
        <v>42338</v>
      </c>
      <c r="GM77" s="12">
        <f t="shared" si="111"/>
        <v>212600.28999999998</v>
      </c>
    </row>
    <row r="78" spans="1:195" x14ac:dyDescent="0.25">
      <c r="A78" s="11">
        <v>41289</v>
      </c>
      <c r="B78" s="12">
        <v>922068.97999999672</v>
      </c>
      <c r="F78" s="17">
        <f t="shared" si="112"/>
        <v>1</v>
      </c>
      <c r="G78" s="15">
        <f t="shared" si="113"/>
        <v>2</v>
      </c>
      <c r="H78" s="53">
        <v>40923</v>
      </c>
      <c r="I78" s="16">
        <f>IF(MONTH($H78)&gt;10,VLOOKUP(DATE(I$2,MONTH($H78),DAY($H78)),daily!$A:$B,2,0),VLOOKUP(DATE(J$2,MONTH($H78),DAY($H78)),daily!$A:$B,2,0))</f>
        <v>922068.97999999672</v>
      </c>
      <c r="J78" s="16">
        <f>IF(MONTH($H78)&gt;10,VLOOKUP(DATE(J$2,MONTH($H78),DAY($H78)),daily!$A:$B,2,0),VLOOKUP(DATE(K$2,MONTH($H78),DAY($H78)),daily!$A:$B,2,0))</f>
        <v>1016517.2349999994</v>
      </c>
      <c r="K78" s="16">
        <f>IF(MONTH($H78)&gt;10,VLOOKUP(DATE(K$2,MONTH($H78),DAY($H78)),daily!$A:$B,2,0),VLOOKUP(DATE(L$2,MONTH($H78),DAY($H78)),daily!$A:$B,2,0))</f>
        <v>1034864.7600000054</v>
      </c>
      <c r="L78" s="16">
        <f>IF(MONTH($H78)&gt;10,VLOOKUP(DATE(L$2,MONTH($H78),DAY($H78)),daily!$A:$B,2,0),VLOOKUP(DATE(M$2,MONTH($H78),DAY($H78)),daily!$A:$B,2,0))</f>
        <v>1062864.4200000055</v>
      </c>
      <c r="M78" s="16">
        <f>IF(MONTH($H78)&gt;10,VLOOKUP(DATE(M$2,MONTH($H78),DAY($H78)),daily!$A:$B,2,0),VLOOKUP(DATE(N$2,MONTH($H78),DAY($H78)),daily!$A:$B,2,0))</f>
        <v>962979.12000000104</v>
      </c>
      <c r="N78" s="16">
        <f>IF(MONTH($H78)&gt;10,VLOOKUP(DATE(N$2,MONTH($H78),DAY($H78)),daily!$A:$B,2,0),VLOOKUP(DATE(O$2,MONTH($H78),DAY($H78)),daily!$A:$B,2,0))</f>
        <v>1184068.474999994</v>
      </c>
      <c r="O78" s="16">
        <f>IF(MONTH($H78)&gt;10,VLOOKUP(DATE(O$2,MONTH($H78),DAY($H78)),daily!$A:$B,2,0),VLOOKUP(DATE(P$2,MONTH($H78),DAY($H78)),daily!$A:$B,2,0))</f>
        <v>1254387.0099999979</v>
      </c>
      <c r="P78" s="16">
        <f t="shared" si="114"/>
        <v>1254387.0099999979</v>
      </c>
      <c r="Q78" s="16">
        <f t="shared" si="65"/>
        <v>1254387.0099999979</v>
      </c>
      <c r="R78" s="16">
        <f t="shared" si="66"/>
        <v>1191667.659499998</v>
      </c>
      <c r="S78" s="16">
        <f t="shared" si="67"/>
        <v>1128948.3089999983</v>
      </c>
      <c r="T78" s="18">
        <f t="shared" si="68"/>
        <v>937526.47241262055</v>
      </c>
      <c r="U78" s="16">
        <v>1013902.7758784986</v>
      </c>
      <c r="V78" s="63">
        <f>IF(daily!B1915="",MAX(I78:O78)*$X$33,daily!B1915)</f>
        <v>1211063.8900000006</v>
      </c>
      <c r="AM78" s="53">
        <v>40987</v>
      </c>
      <c r="AN78">
        <v>726887.46000000834</v>
      </c>
      <c r="AO78">
        <v>682544.53000000119</v>
      </c>
      <c r="AP78">
        <v>674116.81500002742</v>
      </c>
      <c r="AQ78">
        <v>367424.87999999523</v>
      </c>
      <c r="AR78">
        <v>548719.57999999821</v>
      </c>
      <c r="AS78">
        <v>1095558.9399999827</v>
      </c>
      <c r="AT78">
        <v>944996.5</v>
      </c>
      <c r="AU78">
        <f t="shared" si="102"/>
        <v>1095558.9399999827</v>
      </c>
      <c r="AW78" s="44">
        <v>145832.39049999416</v>
      </c>
      <c r="AX78">
        <f t="shared" si="103"/>
        <v>986003.04599998449</v>
      </c>
      <c r="AY78">
        <f t="shared" si="104"/>
        <v>885524.35695622338</v>
      </c>
      <c r="BL78" s="11">
        <v>40923</v>
      </c>
      <c r="BM78" s="26">
        <f t="shared" si="92"/>
        <v>0.95712657386236533</v>
      </c>
      <c r="BN78" s="26">
        <f t="shared" si="55"/>
        <v>-2.6268844173644057E-2</v>
      </c>
      <c r="BO78" s="26">
        <f t="shared" si="96"/>
        <v>0.97618718129162541</v>
      </c>
      <c r="BP78" s="26">
        <f t="shared" si="61"/>
        <v>8.1786005011444951E-3</v>
      </c>
      <c r="BQ78" s="26">
        <f t="shared" si="99"/>
        <v>0.96658330033795381</v>
      </c>
      <c r="BR78" s="26">
        <f t="shared" si="72"/>
        <v>2.1434623504461014E-2</v>
      </c>
      <c r="BS78" s="26">
        <f t="shared" si="97"/>
        <v>0.97345857716788675</v>
      </c>
      <c r="BT78" s="26">
        <f t="shared" si="62"/>
        <v>-2.0882351728967241E-2</v>
      </c>
      <c r="BU78" s="26">
        <f t="shared" si="126"/>
        <v>0.86015692460810178</v>
      </c>
      <c r="BV78" s="26">
        <f t="shared" si="91"/>
        <v>0.10217443721115438</v>
      </c>
      <c r="BW78" s="26">
        <f t="shared" si="100"/>
        <v>0.97212369103756024</v>
      </c>
      <c r="BX78" s="26">
        <f t="shared" si="73"/>
        <v>3.4823578312568326E-3</v>
      </c>
      <c r="BY78" s="26">
        <f t="shared" si="94"/>
        <v>0.98689577424971953</v>
      </c>
      <c r="BZ78" s="26">
        <f t="shared" si="58"/>
        <v>8.0384885784832161E-3</v>
      </c>
      <c r="CA78" s="26">
        <v>0.76187413036943386</v>
      </c>
      <c r="CB78" s="26"/>
      <c r="CC78" s="26"/>
      <c r="CD78" s="26"/>
      <c r="CE78" s="26"/>
      <c r="CF78" s="26"/>
      <c r="CG78" s="26"/>
      <c r="CH78" s="26"/>
      <c r="CI78" s="26"/>
      <c r="CJ78" s="26"/>
      <c r="CK78" s="26"/>
      <c r="CL78" s="26"/>
      <c r="CM78" s="46">
        <f t="shared" si="115"/>
        <v>0.98689577424971953</v>
      </c>
      <c r="CN78">
        <f t="shared" si="101"/>
        <v>1254387.0099999979</v>
      </c>
      <c r="CO78">
        <f t="shared" si="116"/>
        <v>1191667.659499998</v>
      </c>
      <c r="CP78">
        <f t="shared" si="117"/>
        <v>1128948.3089999983</v>
      </c>
      <c r="CQ78">
        <f t="shared" si="118"/>
        <v>940790.25749999844</v>
      </c>
      <c r="CR78" s="20">
        <v>76</v>
      </c>
      <c r="CS78" s="11">
        <v>40923</v>
      </c>
      <c r="CT78" s="26">
        <v>0.95712657386236533</v>
      </c>
      <c r="CU78" s="26">
        <v>0.97618718129162541</v>
      </c>
      <c r="CV78" s="26">
        <v>0.96658330033795381</v>
      </c>
      <c r="CW78" s="26">
        <v>0.97345857716788675</v>
      </c>
      <c r="CX78" s="26">
        <v>0.86015692460810178</v>
      </c>
      <c r="CY78" s="26">
        <v>0.97212369103756024</v>
      </c>
      <c r="CZ78" s="26">
        <v>0.98689577424971953</v>
      </c>
      <c r="DA78" s="26">
        <v>0.76187413036943386</v>
      </c>
      <c r="DB78" s="46">
        <f t="shared" si="56"/>
        <v>0.98689577424971953</v>
      </c>
      <c r="DC78" s="46">
        <f t="shared" si="93"/>
        <v>0.96960890889085072</v>
      </c>
      <c r="DD78" s="71"/>
      <c r="DE78" s="59">
        <f t="shared" si="77"/>
        <v>1232414.6600157563</v>
      </c>
      <c r="DX78" s="53">
        <v>40987</v>
      </c>
      <c r="DY78" s="13">
        <v>0.75452414001968438</v>
      </c>
      <c r="DZ78" s="13">
        <v>0.65546475544678673</v>
      </c>
      <c r="EA78" s="13">
        <v>0.62963788220601213</v>
      </c>
      <c r="EB78" s="13">
        <v>0.33651789839843826</v>
      </c>
      <c r="EC78" s="13">
        <v>0.49012998994728696</v>
      </c>
      <c r="ED78" s="13">
        <v>0.89945710318990257</v>
      </c>
      <c r="EE78" s="13">
        <v>0.74348111475642331</v>
      </c>
      <c r="EF78">
        <f t="shared" si="119"/>
        <v>0.89945710318990257</v>
      </c>
      <c r="EG78"/>
      <c r="EH78"/>
      <c r="EI78"/>
      <c r="EJ78"/>
      <c r="EK78">
        <f t="shared" si="121"/>
        <v>0.75692175681145257</v>
      </c>
      <c r="EL78">
        <v>962080.13460437953</v>
      </c>
      <c r="EM78">
        <f t="shared" si="123"/>
        <v>0.69437230979977704</v>
      </c>
      <c r="EN78">
        <f t="shared" si="124"/>
        <v>882577.09501159319</v>
      </c>
      <c r="EO78"/>
      <c r="FE78" s="13"/>
      <c r="FF78" s="6">
        <f t="shared" si="105"/>
        <v>794911.0700000003</v>
      </c>
      <c r="FG78" s="6">
        <f t="shared" si="106"/>
        <v>1001536.1349999979</v>
      </c>
      <c r="FH78" s="6">
        <v>1013030.9449999854</v>
      </c>
      <c r="FI78" s="6">
        <f t="shared" si="107"/>
        <v>823555.08999999613</v>
      </c>
      <c r="FJ78" s="6">
        <f t="shared" si="108"/>
        <v>1088950.3050000072</v>
      </c>
      <c r="FK78" s="6">
        <f t="shared" si="109"/>
        <v>1110206.1650000066</v>
      </c>
      <c r="FL78" s="6">
        <f t="shared" si="110"/>
        <v>1097137.224999994</v>
      </c>
      <c r="FM78" s="6"/>
      <c r="FN78" s="6"/>
      <c r="FO78" s="6"/>
      <c r="FP78" s="6"/>
      <c r="FQ78" s="18"/>
      <c r="FT78"/>
      <c r="FU78" s="20"/>
      <c r="GG78"/>
      <c r="GH78" s="12"/>
      <c r="GK78"/>
      <c r="GL78" s="22">
        <v>42348</v>
      </c>
      <c r="GM78" s="12">
        <f t="shared" si="111"/>
        <v>3236660.9149999991</v>
      </c>
    </row>
    <row r="79" spans="1:195" x14ac:dyDescent="0.25">
      <c r="A79" s="11">
        <v>41290</v>
      </c>
      <c r="B79" s="12">
        <v>921773.8200000003</v>
      </c>
      <c r="F79" s="17">
        <f t="shared" si="112"/>
        <v>1</v>
      </c>
      <c r="G79" s="15">
        <f t="shared" si="113"/>
        <v>2</v>
      </c>
      <c r="H79" s="53">
        <v>40924</v>
      </c>
      <c r="I79" s="16">
        <f>IF(MONTH($H79)&gt;10,VLOOKUP(DATE(I$2,MONTH($H79),DAY($H79)),daily!$A:$B,2,0),VLOOKUP(DATE(J$2,MONTH($H79),DAY($H79)),daily!$A:$B,2,0))</f>
        <v>921773.8200000003</v>
      </c>
      <c r="J79" s="16">
        <f>IF(MONTH($H79)&gt;10,VLOOKUP(DATE(J$2,MONTH($H79),DAY($H79)),daily!$A:$B,2,0),VLOOKUP(DATE(K$2,MONTH($H79),DAY($H79)),daily!$A:$B,2,0))</f>
        <v>958963.61499999464</v>
      </c>
      <c r="K79" s="16">
        <f>IF(MONTH($H79)&gt;10,VLOOKUP(DATE(K$2,MONTH($H79),DAY($H79)),daily!$A:$B,2,0),VLOOKUP(DATE(L$2,MONTH($H79),DAY($H79)),daily!$A:$B,2,0))</f>
        <v>1029911.4499999955</v>
      </c>
      <c r="L79" s="16">
        <f>IF(MONTH($H79)&gt;10,VLOOKUP(DATE(L$2,MONTH($H79),DAY($H79)),daily!$A:$B,2,0),VLOOKUP(DATE(M$2,MONTH($H79),DAY($H79)),daily!$A:$B,2,0))</f>
        <v>1081530.8399999961</v>
      </c>
      <c r="M79" s="16">
        <f>IF(MONTH($H79)&gt;10,VLOOKUP(DATE(M$2,MONTH($H79),DAY($H79)),daily!$A:$B,2,0),VLOOKUP(DATE(N$2,MONTH($H79),DAY($H79)),daily!$A:$B,2,0))</f>
        <v>1030920.2900000028</v>
      </c>
      <c r="N79" s="16">
        <f>IF(MONTH($H79)&gt;10,VLOOKUP(DATE(N$2,MONTH($H79),DAY($H79)),daily!$A:$B,2,0),VLOOKUP(DATE(O$2,MONTH($H79),DAY($H79)),daily!$A:$B,2,0))</f>
        <v>1191860.0450000018</v>
      </c>
      <c r="O79" s="16">
        <f>IF(MONTH($H79)&gt;10,VLOOKUP(DATE(O$2,MONTH($H79),DAY($H79)),daily!$A:$B,2,0),VLOOKUP(DATE(P$2,MONTH($H79),DAY($H79)),daily!$A:$B,2,0))</f>
        <v>1236208.6850000024</v>
      </c>
      <c r="P79" s="16">
        <f t="shared" si="114"/>
        <v>1236208.6850000024</v>
      </c>
      <c r="Q79" s="16">
        <f t="shared" si="65"/>
        <v>1236208.6850000024</v>
      </c>
      <c r="R79" s="16">
        <f t="shared" si="66"/>
        <v>1174398.2507500022</v>
      </c>
      <c r="S79" s="16">
        <f t="shared" si="67"/>
        <v>1112587.8165000023</v>
      </c>
      <c r="T79" s="18">
        <f t="shared" si="68"/>
        <v>923940.02678160591</v>
      </c>
      <c r="U79" s="16">
        <v>999209.50017380435</v>
      </c>
      <c r="V79" s="63">
        <f>IF(daily!B1916="",MAX(I79:O79)*$X$33,daily!B1916)</f>
        <v>1156441.8849999979</v>
      </c>
      <c r="AM79" s="53">
        <v>40988</v>
      </c>
      <c r="AN79">
        <v>727848.67999999225</v>
      </c>
      <c r="AO79">
        <v>647901.14999999106</v>
      </c>
      <c r="AP79">
        <v>664057.80500000715</v>
      </c>
      <c r="AQ79">
        <v>333537.86000001431</v>
      </c>
      <c r="AR79">
        <v>521478.82000002265</v>
      </c>
      <c r="AS79">
        <v>1063743.7899999768</v>
      </c>
      <c r="AT79">
        <v>927648.87999999523</v>
      </c>
      <c r="AU79">
        <f t="shared" si="102"/>
        <v>1063743.7899999768</v>
      </c>
      <c r="AX79">
        <f t="shared" si="103"/>
        <v>957369.41099997913</v>
      </c>
      <c r="AY79">
        <f t="shared" si="104"/>
        <v>859808.63394343737</v>
      </c>
      <c r="BL79" s="11">
        <v>40924</v>
      </c>
      <c r="BM79" s="26">
        <f t="shared" si="92"/>
        <v>0.95682019170911492</v>
      </c>
      <c r="BN79" s="26">
        <f t="shared" si="55"/>
        <v>-3.063821532504063E-4</v>
      </c>
      <c r="BO79" s="26">
        <f t="shared" si="96"/>
        <v>0.92091698601457828</v>
      </c>
      <c r="BP79" s="26">
        <f t="shared" si="61"/>
        <v>-5.5270195277047129E-2</v>
      </c>
      <c r="BQ79" s="26">
        <f t="shared" si="99"/>
        <v>0.96195681491448026</v>
      </c>
      <c r="BR79" s="26">
        <f t="shared" si="72"/>
        <v>-4.6264854234735475E-3</v>
      </c>
      <c r="BS79" s="26">
        <f t="shared" si="97"/>
        <v>0.99055481852481253</v>
      </c>
      <c r="BT79" s="26">
        <f t="shared" si="62"/>
        <v>1.7096241356925779E-2</v>
      </c>
      <c r="BU79" s="26">
        <f t="shared" si="126"/>
        <v>0.92084366913635041</v>
      </c>
      <c r="BV79" s="26">
        <f t="shared" si="91"/>
        <v>6.0686744528248626E-2</v>
      </c>
      <c r="BW79" s="26">
        <f t="shared" si="100"/>
        <v>0.97852059286148996</v>
      </c>
      <c r="BX79" s="26">
        <f t="shared" si="73"/>
        <v>6.3969018239297126E-3</v>
      </c>
      <c r="BY79" s="26">
        <f t="shared" si="94"/>
        <v>0.97259387859677138</v>
      </c>
      <c r="BZ79" s="26">
        <f t="shared" si="58"/>
        <v>-1.4301895652948149E-2</v>
      </c>
      <c r="CA79" s="26">
        <v>0.76469887767082856</v>
      </c>
      <c r="CB79" s="26"/>
      <c r="CC79" s="26"/>
      <c r="CD79" s="26"/>
      <c r="CE79" s="26"/>
      <c r="CF79" s="26"/>
      <c r="CG79" s="26"/>
      <c r="CH79" s="26"/>
      <c r="CI79" s="26"/>
      <c r="CJ79" s="26"/>
      <c r="CK79" s="26"/>
      <c r="CL79" s="26"/>
      <c r="CM79" s="46">
        <f t="shared" si="115"/>
        <v>0.99055481852481253</v>
      </c>
      <c r="CN79">
        <f t="shared" si="101"/>
        <v>1259037.8127772019</v>
      </c>
      <c r="CO79">
        <f t="shared" si="116"/>
        <v>1196085.9221383417</v>
      </c>
      <c r="CP79">
        <f t="shared" si="117"/>
        <v>1133134.0314994818</v>
      </c>
      <c r="CQ79">
        <f t="shared" si="118"/>
        <v>944278.35958290147</v>
      </c>
      <c r="CR79" s="20">
        <v>77</v>
      </c>
      <c r="CS79" s="11">
        <v>40924</v>
      </c>
      <c r="CT79" s="26">
        <v>0.95682019170911492</v>
      </c>
      <c r="CU79" s="26">
        <v>0.92091698601457828</v>
      </c>
      <c r="CV79" s="26">
        <v>0.96195681491448026</v>
      </c>
      <c r="CW79" s="26">
        <v>0.99055481852481253</v>
      </c>
      <c r="CX79" s="26">
        <v>0.92084366913635041</v>
      </c>
      <c r="CY79" s="26">
        <v>0.97852059286148996</v>
      </c>
      <c r="CZ79" s="26">
        <v>0.97259387859677138</v>
      </c>
      <c r="DA79" s="26">
        <v>0.76469887767082856</v>
      </c>
      <c r="DB79" s="46">
        <f t="shared" si="56"/>
        <v>0.99055481852481253</v>
      </c>
      <c r="DC79" s="46">
        <f t="shared" si="93"/>
        <v>0.97320385986716174</v>
      </c>
      <c r="DD79" s="71"/>
      <c r="DE79" s="59">
        <f t="shared" si="77"/>
        <v>1236983.9974513124</v>
      </c>
      <c r="DX79" s="53">
        <v>40988</v>
      </c>
      <c r="DY79" s="13">
        <v>0.75552190615786707</v>
      </c>
      <c r="DZ79" s="13">
        <v>0.62219584242867687</v>
      </c>
      <c r="EA79" s="13">
        <v>0.62024257621071277</v>
      </c>
      <c r="EB79" s="13">
        <v>0.30548138080229842</v>
      </c>
      <c r="EC79" s="13">
        <v>0.46579786492097658</v>
      </c>
      <c r="ED79" s="13">
        <v>0.87333677172096491</v>
      </c>
      <c r="EE79" s="13">
        <v>0.72983278076156255</v>
      </c>
      <c r="EF79">
        <f t="shared" si="119"/>
        <v>0.87333677172096491</v>
      </c>
      <c r="EG79"/>
      <c r="EH79"/>
      <c r="EI79"/>
      <c r="EJ79"/>
      <c r="EK79"/>
      <c r="EL79"/>
      <c r="EM79">
        <f t="shared" si="123"/>
        <v>0.67420766289166023</v>
      </c>
      <c r="EN79">
        <f t="shared" si="124"/>
        <v>856946.96080415056</v>
      </c>
      <c r="EO79"/>
      <c r="FE79" s="13"/>
      <c r="FF79" s="6">
        <f t="shared" si="105"/>
        <v>808140.60000000149</v>
      </c>
      <c r="FG79" s="6">
        <f t="shared" si="106"/>
        <v>991340.08000000566</v>
      </c>
      <c r="FH79" s="6">
        <v>1015306.8549999967</v>
      </c>
      <c r="FI79" s="6">
        <f t="shared" si="107"/>
        <v>884082.23500000685</v>
      </c>
      <c r="FJ79" s="6">
        <f t="shared" si="108"/>
        <v>1086281.6299999952</v>
      </c>
      <c r="FK79" s="6">
        <f t="shared" si="109"/>
        <v>1049398.9849999994</v>
      </c>
      <c r="FL79" s="6">
        <f t="shared" si="110"/>
        <v>983818</v>
      </c>
      <c r="FM79" s="6"/>
      <c r="FN79" s="6"/>
      <c r="FO79" s="6"/>
      <c r="FP79" s="6"/>
      <c r="FQ79" s="18"/>
      <c r="FT79"/>
      <c r="FU79" s="20"/>
      <c r="GG79"/>
      <c r="GH79" s="12"/>
      <c r="GK79"/>
      <c r="GL79" s="22">
        <v>42358</v>
      </c>
      <c r="GM79" s="12">
        <f t="shared" si="111"/>
        <v>6837590.1500000013</v>
      </c>
    </row>
    <row r="80" spans="1:195" x14ac:dyDescent="0.25">
      <c r="A80" s="11">
        <v>41291</v>
      </c>
      <c r="B80" s="12">
        <v>889273.95000000298</v>
      </c>
      <c r="F80" s="17">
        <f t="shared" si="112"/>
        <v>1</v>
      </c>
      <c r="G80" s="15">
        <f t="shared" si="113"/>
        <v>2</v>
      </c>
      <c r="H80" s="53">
        <v>40925</v>
      </c>
      <c r="I80" s="16">
        <f>IF(MONTH($H80)&gt;10,VLOOKUP(DATE(I$2,MONTH($H80),DAY($H80)),daily!$A:$B,2,0),VLOOKUP(DATE(J$2,MONTH($H80),DAY($H80)),daily!$A:$B,2,0))</f>
        <v>889273.95000000298</v>
      </c>
      <c r="J80" s="16">
        <f>IF(MONTH($H80)&gt;10,VLOOKUP(DATE(J$2,MONTH($H80),DAY($H80)),daily!$A:$B,2,0),VLOOKUP(DATE(K$2,MONTH($H80),DAY($H80)),daily!$A:$B,2,0))</f>
        <v>976712.97000000626</v>
      </c>
      <c r="K80" s="16">
        <f>IF(MONTH($H80)&gt;10,VLOOKUP(DATE(K$2,MONTH($H80),DAY($H80)),daily!$A:$B,2,0),VLOOKUP(DATE(L$2,MONTH($H80),DAY($H80)),daily!$A:$B,2,0))</f>
        <v>1053431.3999999985</v>
      </c>
      <c r="L80" s="16">
        <f>IF(MONTH($H80)&gt;10,VLOOKUP(DATE(L$2,MONTH($H80),DAY($H80)),daily!$A:$B,2,0),VLOOKUP(DATE(M$2,MONTH($H80),DAY($H80)),daily!$A:$B,2,0))</f>
        <v>1060919.8599999994</v>
      </c>
      <c r="M80" s="16">
        <f>IF(MONTH($H80)&gt;10,VLOOKUP(DATE(M$2,MONTH($H80),DAY($H80)),daily!$A:$B,2,0),VLOOKUP(DATE(N$2,MONTH($H80),DAY($H80)),daily!$A:$B,2,0))</f>
        <v>1078868.7049999982</v>
      </c>
      <c r="N80" s="16">
        <f>IF(MONTH($H80)&gt;10,VLOOKUP(DATE(N$2,MONTH($H80),DAY($H80)),daily!$A:$B,2,0),VLOOKUP(DATE(O$2,MONTH($H80),DAY($H80)),daily!$A:$B,2,0))</f>
        <v>1218022.4450000003</v>
      </c>
      <c r="O80" s="16">
        <f>IF(MONTH($H80)&gt;10,VLOOKUP(DATE(O$2,MONTH($H80),DAY($H80)),daily!$A:$B,2,0),VLOOKUP(DATE(P$2,MONTH($H80),DAY($H80)),daily!$A:$B,2,0))</f>
        <v>1234488.4349999949</v>
      </c>
      <c r="P80" s="16">
        <f t="shared" si="114"/>
        <v>1234488.4349999949</v>
      </c>
      <c r="Q80" s="16">
        <f t="shared" si="65"/>
        <v>1234488.4349999949</v>
      </c>
      <c r="R80" s="16">
        <f t="shared" si="66"/>
        <v>1172764.0132499952</v>
      </c>
      <c r="S80" s="16">
        <f t="shared" si="67"/>
        <v>1111039.5914999954</v>
      </c>
      <c r="T80" s="18">
        <f t="shared" si="68"/>
        <v>922654.31519393984</v>
      </c>
      <c r="U80" s="16">
        <v>997819.04711879976</v>
      </c>
      <c r="V80" s="63">
        <f ca="1">IF(daily!B1917="",MAX(I80:O80)*$X$33,daily!B1917)</f>
        <v>1212864.636499946</v>
      </c>
      <c r="AM80" s="53">
        <v>40989</v>
      </c>
      <c r="AN80">
        <v>697404.07000000775</v>
      </c>
      <c r="AO80">
        <v>598696.51000000536</v>
      </c>
      <c r="AP80">
        <v>665230.83500000834</v>
      </c>
      <c r="AQ80">
        <v>316737.25999999046</v>
      </c>
      <c r="AR80">
        <v>516070.72999998927</v>
      </c>
      <c r="AS80">
        <v>1072255.7600000203</v>
      </c>
      <c r="AT80">
        <v>877155.29999999702</v>
      </c>
      <c r="AU80">
        <f t="shared" si="102"/>
        <v>1072255.7600000203</v>
      </c>
      <c r="AX80">
        <f t="shared" si="103"/>
        <v>965030.18400001829</v>
      </c>
      <c r="AY80">
        <f t="shared" si="104"/>
        <v>866688.73549298919</v>
      </c>
      <c r="BL80" s="11">
        <v>40925</v>
      </c>
      <c r="BM80" s="26">
        <f t="shared" si="92"/>
        <v>0.92308465792717398</v>
      </c>
      <c r="BN80" s="26">
        <f t="shared" si="55"/>
        <v>-3.3735533781940941E-2</v>
      </c>
      <c r="BO80" s="26">
        <f t="shared" si="96"/>
        <v>0.93796214002734402</v>
      </c>
      <c r="BP80" s="26">
        <f t="shared" si="61"/>
        <v>1.704515401276574E-2</v>
      </c>
      <c r="BQ80" s="26">
        <f t="shared" si="99"/>
        <v>0.98392489400414451</v>
      </c>
      <c r="BR80" s="26">
        <f t="shared" si="72"/>
        <v>2.196807908966425E-2</v>
      </c>
      <c r="BS80" s="26">
        <f t="shared" si="97"/>
        <v>0.97167758932484316</v>
      </c>
      <c r="BT80" s="26">
        <f t="shared" si="62"/>
        <v>-1.887722919996937E-2</v>
      </c>
      <c r="BU80" s="26">
        <f t="shared" si="126"/>
        <v>0.963672387152821</v>
      </c>
      <c r="BV80" s="26">
        <f t="shared" si="91"/>
        <v>4.2828718016470591E-2</v>
      </c>
      <c r="BW80" s="26">
        <f t="shared" si="100"/>
        <v>1</v>
      </c>
      <c r="BX80" s="26">
        <f t="shared" si="73"/>
        <v>2.1479407138510043E-2</v>
      </c>
      <c r="BY80" s="26">
        <f t="shared" si="94"/>
        <v>0.97124046259188113</v>
      </c>
      <c r="BZ80" s="26">
        <f t="shared" si="58"/>
        <v>-1.353416004890251E-3</v>
      </c>
      <c r="CA80" s="26">
        <v>0.77199046773570712</v>
      </c>
      <c r="CB80" s="26"/>
      <c r="CC80" s="26"/>
      <c r="CD80" s="26"/>
      <c r="CE80" s="26"/>
      <c r="CF80" s="26"/>
      <c r="CG80" s="26"/>
      <c r="CH80" s="26"/>
      <c r="CI80" s="26"/>
      <c r="CJ80" s="26"/>
      <c r="CK80" s="26"/>
      <c r="CL80" s="26"/>
      <c r="CM80" s="46">
        <f t="shared" si="115"/>
        <v>1</v>
      </c>
      <c r="CN80">
        <f t="shared" si="101"/>
        <v>1271043.0450000018</v>
      </c>
      <c r="CO80">
        <f t="shared" si="116"/>
        <v>1207490.8927500017</v>
      </c>
      <c r="CP80">
        <f t="shared" si="117"/>
        <v>1143938.7405000017</v>
      </c>
      <c r="CQ80">
        <f t="shared" si="118"/>
        <v>953282.28375000134</v>
      </c>
      <c r="CR80" s="20">
        <v>78</v>
      </c>
      <c r="CS80" s="11">
        <v>40925</v>
      </c>
      <c r="CT80" s="26">
        <v>0.92308465792717398</v>
      </c>
      <c r="CU80" s="26">
        <v>0.93796214002734402</v>
      </c>
      <c r="CV80" s="26">
        <v>0.98392489400414451</v>
      </c>
      <c r="CW80" s="26">
        <v>0.97167758932484316</v>
      </c>
      <c r="CX80" s="26">
        <v>0.963672387152821</v>
      </c>
      <c r="CY80" s="26">
        <v>1</v>
      </c>
      <c r="CZ80" s="26">
        <v>0.97124046259188113</v>
      </c>
      <c r="DA80" s="26">
        <v>0.77199046773570712</v>
      </c>
      <c r="DB80" s="46">
        <f t="shared" si="56"/>
        <v>1</v>
      </c>
      <c r="DC80" s="46">
        <f t="shared" si="93"/>
        <v>0.98248359572518074</v>
      </c>
      <c r="DD80" s="71"/>
      <c r="DE80" s="59">
        <f t="shared" si="77"/>
        <v>1248778.9411730845</v>
      </c>
      <c r="DX80" s="53">
        <v>40989</v>
      </c>
      <c r="DY80" s="13">
        <v>0.72391977454526124</v>
      </c>
      <c r="DZ80" s="13">
        <v>0.57494338356795205</v>
      </c>
      <c r="EA80" s="13">
        <v>0.62133820846395194</v>
      </c>
      <c r="EB80" s="13">
        <v>0.29009401072588742</v>
      </c>
      <c r="EC80" s="13">
        <v>0.46096722429147619</v>
      </c>
      <c r="ED80" s="13">
        <v>0.88032512405797247</v>
      </c>
      <c r="EE80" s="13">
        <v>0.69010668320835333</v>
      </c>
      <c r="EF80">
        <f t="shared" si="119"/>
        <v>0.88032512405797247</v>
      </c>
      <c r="EG80"/>
      <c r="EH80"/>
      <c r="EI80"/>
      <c r="EJ80"/>
      <c r="EK80"/>
      <c r="EL80"/>
      <c r="EM80">
        <f t="shared" si="123"/>
        <v>0.6796026042810086</v>
      </c>
      <c r="EN80">
        <f t="shared" si="124"/>
        <v>863804.16353526444</v>
      </c>
      <c r="EO80"/>
      <c r="FE80" s="13"/>
      <c r="FF80" s="6">
        <f t="shared" si="105"/>
        <v>822756.95000000298</v>
      </c>
      <c r="FG80" s="6">
        <f t="shared" si="106"/>
        <v>1018361.1349999979</v>
      </c>
      <c r="FH80" s="6">
        <v>1004002.5549999997</v>
      </c>
      <c r="FI80" s="6">
        <f t="shared" si="107"/>
        <v>1027397.5949999988</v>
      </c>
      <c r="FJ80" s="6">
        <f t="shared" si="108"/>
        <v>1064188.3549999893</v>
      </c>
      <c r="FK80" s="6">
        <f t="shared" si="109"/>
        <v>979531.5</v>
      </c>
      <c r="FL80" s="6">
        <f t="shared" si="110"/>
        <v>924649.07999999821</v>
      </c>
      <c r="FM80" s="6"/>
      <c r="FN80" s="6"/>
      <c r="FO80" s="6"/>
      <c r="FP80" s="6"/>
      <c r="FQ80" s="18"/>
      <c r="FT80"/>
      <c r="FU80" s="20"/>
      <c r="GG80"/>
      <c r="GH80" s="12"/>
      <c r="GK80"/>
      <c r="GL80" s="22">
        <v>42368</v>
      </c>
      <c r="GM80" s="12">
        <f t="shared" si="111"/>
        <v>9770995.6000000015</v>
      </c>
    </row>
    <row r="81" spans="1:195" x14ac:dyDescent="0.25">
      <c r="A81" s="11">
        <v>41292</v>
      </c>
      <c r="B81" s="12">
        <v>911616.46000000089</v>
      </c>
      <c r="F81" s="17">
        <f t="shared" si="112"/>
        <v>1</v>
      </c>
      <c r="G81" s="15">
        <f t="shared" si="113"/>
        <v>2</v>
      </c>
      <c r="H81" s="53">
        <v>40926</v>
      </c>
      <c r="I81" s="16">
        <f>IF(MONTH($H81)&gt;10,VLOOKUP(DATE(I$2,MONTH($H81),DAY($H81)),daily!$A:$B,2,0),VLOOKUP(DATE(J$2,MONTH($H81),DAY($H81)),daily!$A:$B,2,0))</f>
        <v>911616.46000000089</v>
      </c>
      <c r="J81" s="16">
        <f>IF(MONTH($H81)&gt;10,VLOOKUP(DATE(J$2,MONTH($H81),DAY($H81)),daily!$A:$B,2,0),VLOOKUP(DATE(K$2,MONTH($H81),DAY($H81)),daily!$A:$B,2,0))</f>
        <v>1041236.0849999934</v>
      </c>
      <c r="K81" s="16">
        <f>IF(MONTH($H81)&gt;10,VLOOKUP(DATE(K$2,MONTH($H81),DAY($H81)),daily!$A:$B,2,0),VLOOKUP(DATE(L$2,MONTH($H81),DAY($H81)),daily!$A:$B,2,0))</f>
        <v>1044075.3299999982</v>
      </c>
      <c r="L81" s="16">
        <f>IF(MONTH($H81)&gt;10,VLOOKUP(DATE(L$2,MONTH($H81),DAY($H81)),daily!$A:$B,2,0),VLOOKUP(DATE(M$2,MONTH($H81),DAY($H81)),daily!$A:$B,2,0))</f>
        <v>1049081.1250000075</v>
      </c>
      <c r="M81" s="16">
        <f>IF(MONTH($H81)&gt;10,VLOOKUP(DATE(M$2,MONTH($H81),DAY($H81)),daily!$A:$B,2,0),VLOOKUP(DATE(N$2,MONTH($H81),DAY($H81)),daily!$A:$B,2,0))</f>
        <v>1095133.2550000027</v>
      </c>
      <c r="N81" s="16">
        <f>IF(MONTH($H81)&gt;10,VLOOKUP(DATE(N$2,MONTH($H81),DAY($H81)),daily!$A:$B,2,0),VLOOKUP(DATE(O$2,MONTH($H81),DAY($H81)),daily!$A:$B,2,0))</f>
        <v>1194290.6300000027</v>
      </c>
      <c r="O81" s="16">
        <f>IF(MONTH($H81)&gt;10,VLOOKUP(DATE(O$2,MONTH($H81),DAY($H81)),daily!$A:$B,2,0),VLOOKUP(DATE(P$2,MONTH($H81),DAY($H81)),daily!$A:$B,2,0))</f>
        <v>1151138.6650000066</v>
      </c>
      <c r="P81" s="16">
        <f t="shared" si="114"/>
        <v>1194290.6300000027</v>
      </c>
      <c r="Q81" s="16">
        <f t="shared" si="65"/>
        <v>1194290.6300000027</v>
      </c>
      <c r="R81" s="16">
        <f t="shared" si="66"/>
        <v>1134576.0985000024</v>
      </c>
      <c r="S81" s="16">
        <f t="shared" si="67"/>
        <v>1074861.5670000024</v>
      </c>
      <c r="T81" s="18">
        <f t="shared" si="68"/>
        <v>892610.55196940422</v>
      </c>
      <c r="U81" s="16">
        <v>965327.74599019927</v>
      </c>
      <c r="V81" s="63">
        <f ca="1">IF(daily!B1918="",MAX(I81:O81)*$X$33,daily!B1918)</f>
        <v>1173370.952503294</v>
      </c>
      <c r="AM81" s="53">
        <v>40990</v>
      </c>
      <c r="AN81">
        <v>690392.86999998987</v>
      </c>
      <c r="AO81">
        <v>591772.39999999106</v>
      </c>
      <c r="AP81">
        <v>624730.35499997437</v>
      </c>
      <c r="AQ81">
        <v>281620.53000000119</v>
      </c>
      <c r="AR81">
        <v>509090.73999997973</v>
      </c>
      <c r="AS81">
        <v>1048081.275000006</v>
      </c>
      <c r="AT81">
        <v>867413.39100000262</v>
      </c>
      <c r="AU81">
        <f t="shared" si="102"/>
        <v>1048081.275000006</v>
      </c>
      <c r="AX81">
        <f t="shared" si="103"/>
        <v>943273.14750000543</v>
      </c>
      <c r="AY81">
        <f t="shared" si="104"/>
        <v>847148.85087082</v>
      </c>
      <c r="BL81" s="11">
        <v>40926</v>
      </c>
      <c r="BM81" s="26">
        <f t="shared" ref="BM81:BM112" si="127">IFERROR(I81/MAX(I$3:I$229),0)</f>
        <v>0.94627664302983272</v>
      </c>
      <c r="BN81" s="26">
        <f t="shared" si="55"/>
        <v>2.3191985102658741E-2</v>
      </c>
      <c r="BO81" s="26">
        <f t="shared" si="96"/>
        <v>0.99992531742491464</v>
      </c>
      <c r="BP81" s="26">
        <f t="shared" si="61"/>
        <v>6.1963177397570623E-2</v>
      </c>
      <c r="BQ81" s="26">
        <f t="shared" si="99"/>
        <v>0.97518614729216535</v>
      </c>
      <c r="BR81" s="26">
        <f t="shared" si="72"/>
        <v>-8.7387467119791618E-3</v>
      </c>
      <c r="BS81" s="26">
        <f t="shared" si="97"/>
        <v>0.96083470295881002</v>
      </c>
      <c r="BT81" s="26">
        <f t="shared" si="62"/>
        <v>-1.0842886366033144E-2</v>
      </c>
      <c r="BU81" s="26">
        <f t="shared" si="126"/>
        <v>0.97820028814005999</v>
      </c>
      <c r="BV81" s="26">
        <f t="shared" si="91"/>
        <v>1.4527900987238995E-2</v>
      </c>
      <c r="BW81" s="26">
        <f t="shared" si="100"/>
        <v>0.98051611027578589</v>
      </c>
      <c r="BX81" s="26">
        <f t="shared" si="73"/>
        <v>-1.948388972421411E-2</v>
      </c>
      <c r="BY81" s="26">
        <f t="shared" si="94"/>
        <v>0.90566457959730617</v>
      </c>
      <c r="BZ81" s="26">
        <f t="shared" si="58"/>
        <v>-6.5575882994574952E-2</v>
      </c>
      <c r="CA81" s="26">
        <v>0.77193281349963527</v>
      </c>
      <c r="CB81" s="26"/>
      <c r="CC81" s="26"/>
      <c r="CD81" s="26"/>
      <c r="CE81" s="26"/>
      <c r="CF81" s="26"/>
      <c r="CG81" s="26"/>
      <c r="CH81" s="26"/>
      <c r="CI81" s="26"/>
      <c r="CJ81" s="26"/>
      <c r="CK81" s="26"/>
      <c r="CL81" s="26"/>
      <c r="CM81" s="46">
        <f t="shared" si="115"/>
        <v>0.99992531742491464</v>
      </c>
      <c r="CN81">
        <f t="shared" si="101"/>
        <v>1270948.1202323569</v>
      </c>
      <c r="CO81">
        <f t="shared" si="116"/>
        <v>1207400.714220739</v>
      </c>
      <c r="CP81">
        <f t="shared" si="117"/>
        <v>1143853.3082091212</v>
      </c>
      <c r="CQ81">
        <f t="shared" si="118"/>
        <v>953211.09017426777</v>
      </c>
      <c r="CR81" s="20">
        <v>79</v>
      </c>
      <c r="CS81" s="11">
        <v>40926</v>
      </c>
      <c r="CT81" s="26">
        <v>0.94627664302983272</v>
      </c>
      <c r="CU81" s="26">
        <v>0.99992531742491464</v>
      </c>
      <c r="CV81" s="26">
        <v>0.97518614729216535</v>
      </c>
      <c r="CW81" s="26">
        <v>0.96083470295881002</v>
      </c>
      <c r="CX81" s="26">
        <v>0.97820028814005999</v>
      </c>
      <c r="CY81" s="26">
        <v>0.98051611027578589</v>
      </c>
      <c r="CZ81" s="26">
        <v>0.90566457959730617</v>
      </c>
      <c r="DA81" s="26">
        <v>0.77193281349963527</v>
      </c>
      <c r="DB81" s="46">
        <f t="shared" si="56"/>
        <v>0.99992531742491464</v>
      </c>
      <c r="DC81" s="46">
        <f t="shared" si="93"/>
        <v>0.98241022132027289</v>
      </c>
      <c r="DD81" s="71"/>
      <c r="DE81" s="59">
        <f t="shared" si="77"/>
        <v>1248685.6791460454</v>
      </c>
      <c r="DX81" s="53">
        <v>40990</v>
      </c>
      <c r="DY81" s="13">
        <v>0.71664200468179506</v>
      </c>
      <c r="DZ81" s="13">
        <v>0.56829398580947021</v>
      </c>
      <c r="EA81" s="13">
        <v>0.58350999251068669</v>
      </c>
      <c r="EB81" s="13">
        <v>0.25793122365980214</v>
      </c>
      <c r="EC81" s="13">
        <v>0.45473252344749165</v>
      </c>
      <c r="ED81" s="13">
        <v>0.86047780096532267</v>
      </c>
      <c r="EE81" s="13">
        <v>0.68244218353753816</v>
      </c>
      <c r="EF81">
        <f t="shared" si="119"/>
        <v>0.86047780096532267</v>
      </c>
      <c r="EG81"/>
      <c r="EH81"/>
      <c r="EI81"/>
      <c r="EJ81"/>
      <c r="EK81"/>
      <c r="EL81"/>
      <c r="EM81">
        <f t="shared" si="123"/>
        <v>0.66428066004341224</v>
      </c>
      <c r="EN81">
        <f t="shared" si="124"/>
        <v>844329.31287618971</v>
      </c>
      <c r="EO81"/>
      <c r="FE81" s="13"/>
      <c r="FF81" s="6">
        <f t="shared" si="105"/>
        <v>796499.72999999672</v>
      </c>
      <c r="FG81" s="6">
        <f t="shared" si="106"/>
        <v>1003190.0349999964</v>
      </c>
      <c r="FH81" s="6">
        <v>1007675.8600000143</v>
      </c>
      <c r="FI81" s="6">
        <f t="shared" si="107"/>
        <v>1021874.3650000021</v>
      </c>
      <c r="FJ81" s="6">
        <f t="shared" si="108"/>
        <v>1013900.5099999979</v>
      </c>
      <c r="FK81" s="6">
        <f t="shared" si="109"/>
        <v>1077691.4450000077</v>
      </c>
      <c r="FL81" s="6">
        <f t="shared" si="110"/>
        <v>990068.93000000715</v>
      </c>
      <c r="FM81" s="6"/>
      <c r="FN81" s="6"/>
      <c r="FO81" s="6"/>
      <c r="FP81" s="6"/>
      <c r="FQ81" s="18"/>
      <c r="FT81"/>
      <c r="FU81" s="20"/>
      <c r="GG81"/>
      <c r="GH81" s="12"/>
      <c r="GK81"/>
      <c r="GL81" s="22">
        <v>42379</v>
      </c>
      <c r="GM81" s="12">
        <f t="shared" si="111"/>
        <v>8294208.4149999991</v>
      </c>
    </row>
    <row r="82" spans="1:195" x14ac:dyDescent="0.25">
      <c r="A82" s="11">
        <v>41293</v>
      </c>
      <c r="B82" s="12">
        <v>939353.85000000149</v>
      </c>
      <c r="F82" s="17">
        <f t="shared" si="112"/>
        <v>1</v>
      </c>
      <c r="G82" s="15">
        <f t="shared" si="113"/>
        <v>2</v>
      </c>
      <c r="H82" s="53">
        <v>40927</v>
      </c>
      <c r="I82" s="16">
        <f>IF(MONTH($H82)&gt;10,VLOOKUP(DATE(I$2,MONTH($H82),DAY($H82)),daily!$A:$B,2,0),VLOOKUP(DATE(J$2,MONTH($H82),DAY($H82)),daily!$A:$B,2,0))</f>
        <v>939353.85000000149</v>
      </c>
      <c r="J82" s="16">
        <f>IF(MONTH($H82)&gt;10,VLOOKUP(DATE(J$2,MONTH($H82),DAY($H82)),daily!$A:$B,2,0),VLOOKUP(DATE(K$2,MONTH($H82),DAY($H82)),daily!$A:$B,2,0))</f>
        <v>1041313.8530000076</v>
      </c>
      <c r="K82" s="16">
        <f>IF(MONTH($H82)&gt;10,VLOOKUP(DATE(K$2,MONTH($H82),DAY($H82)),daily!$A:$B,2,0),VLOOKUP(DATE(L$2,MONTH($H82),DAY($H82)),daily!$A:$B,2,0))</f>
        <v>1016941.5100000054</v>
      </c>
      <c r="L82" s="16">
        <f>IF(MONTH($H82)&gt;10,VLOOKUP(DATE(L$2,MONTH($H82),DAY($H82)),daily!$A:$B,2,0),VLOOKUP(DATE(M$2,MONTH($H82),DAY($H82)),daily!$A:$B,2,0))</f>
        <v>1067815.4050000012</v>
      </c>
      <c r="M82" s="16">
        <f>IF(MONTH($H82)&gt;10,VLOOKUP(DATE(M$2,MONTH($H82),DAY($H82)),daily!$A:$B,2,0),VLOOKUP(DATE(N$2,MONTH($H82),DAY($H82)),daily!$A:$B,2,0))</f>
        <v>1077000.1949999966</v>
      </c>
      <c r="N82" s="16">
        <f>IF(MONTH($H82)&gt;10,VLOOKUP(DATE(N$2,MONTH($H82),DAY($H82)),daily!$A:$B,2,0),VLOOKUP(DATE(O$2,MONTH($H82),DAY($H82)),daily!$A:$B,2,0))</f>
        <v>1188400.700000003</v>
      </c>
      <c r="O82" s="16">
        <f>IF(MONTH($H82)&gt;10,VLOOKUP(DATE(O$2,MONTH($H82),DAY($H82)),daily!$A:$B,2,0),VLOOKUP(DATE(P$2,MONTH($H82),DAY($H82)),daily!$A:$B,2,0))</f>
        <v>1203057.7049999982</v>
      </c>
      <c r="P82" s="16">
        <f t="shared" si="114"/>
        <v>1203057.7049999982</v>
      </c>
      <c r="Q82" s="16">
        <f t="shared" ref="Q82:Q128" si="128">P82</f>
        <v>1203057.7049999982</v>
      </c>
      <c r="R82" s="16">
        <f t="shared" ref="R82:R133" si="129">P82*0.95</f>
        <v>1142904.8197499982</v>
      </c>
      <c r="S82" s="16">
        <f t="shared" ref="S82:S138" si="130">P82*0.9</f>
        <v>1082751.9344999983</v>
      </c>
      <c r="T82" s="18">
        <f t="shared" ref="T82:T145" si="131">P82*$X$1</f>
        <v>899163.04719822737</v>
      </c>
      <c r="U82" s="16">
        <v>972414.0452008635</v>
      </c>
      <c r="V82" s="63">
        <f ca="1">IF(daily!B1919="",MAX(I82:O82)*$X$33,daily!B1919)</f>
        <v>1181984.4598732819</v>
      </c>
      <c r="AM82" s="53">
        <v>40991</v>
      </c>
      <c r="AN82">
        <v>654373.82000000775</v>
      </c>
      <c r="AO82">
        <v>550320.34000000358</v>
      </c>
      <c r="AP82">
        <v>605256.02000001073</v>
      </c>
      <c r="AQ82">
        <v>262872.55000001192</v>
      </c>
      <c r="AR82">
        <v>511679.02000001073</v>
      </c>
      <c r="AS82">
        <v>1069232.1050000042</v>
      </c>
      <c r="AT82">
        <v>838936.87000000477</v>
      </c>
      <c r="AU82">
        <f t="shared" si="102"/>
        <v>1069232.1050000042</v>
      </c>
      <c r="AX82">
        <f t="shared" si="103"/>
        <v>962308.89450000378</v>
      </c>
      <c r="AY82">
        <f t="shared" si="104"/>
        <v>864244.75913371926</v>
      </c>
      <c r="BL82" s="11">
        <v>40927</v>
      </c>
      <c r="BM82" s="26">
        <f t="shared" si="127"/>
        <v>0.97506862457831178</v>
      </c>
      <c r="BN82" s="26">
        <f t="shared" ref="BN82:BN145" si="132">BM82-BM81</f>
        <v>2.8791981548479062E-2</v>
      </c>
      <c r="BO82" s="26">
        <f t="shared" si="96"/>
        <v>1</v>
      </c>
      <c r="BP82" s="26">
        <f t="shared" si="61"/>
        <v>7.4682575085360803E-5</v>
      </c>
      <c r="BQ82" s="26">
        <f t="shared" si="99"/>
        <v>0.9498426451263664</v>
      </c>
      <c r="BR82" s="26">
        <f t="shared" si="72"/>
        <v>-2.5343502165798948E-2</v>
      </c>
      <c r="BS82" s="26">
        <f t="shared" si="97"/>
        <v>0.97799309608016272</v>
      </c>
      <c r="BT82" s="26">
        <f t="shared" si="62"/>
        <v>1.71583931213527E-2</v>
      </c>
      <c r="BU82" s="26">
        <f t="shared" si="126"/>
        <v>0.96200338750182035</v>
      </c>
      <c r="BV82" s="26">
        <f t="shared" si="91"/>
        <v>-1.6196900638239642E-2</v>
      </c>
      <c r="BW82" s="26">
        <f t="shared" si="100"/>
        <v>0.97568046046967771</v>
      </c>
      <c r="BX82" s="26">
        <f t="shared" si="73"/>
        <v>-4.8356498061081776E-3</v>
      </c>
      <c r="BY82" s="26">
        <f t="shared" si="94"/>
        <v>0.94651216552622464</v>
      </c>
      <c r="BZ82" s="26">
        <f t="shared" si="58"/>
        <v>4.0847585928918462E-2</v>
      </c>
      <c r="CA82" s="26">
        <v>0.77199046773570712</v>
      </c>
      <c r="CB82" s="26"/>
      <c r="CC82" s="26"/>
      <c r="CD82" s="26"/>
      <c r="CE82" s="26"/>
      <c r="CF82" s="26"/>
      <c r="CG82" s="26"/>
      <c r="CH82" s="26"/>
      <c r="CI82" s="26"/>
      <c r="CJ82" s="26"/>
      <c r="CK82" s="26"/>
      <c r="CL82" s="26"/>
      <c r="CM82" s="46">
        <f t="shared" si="115"/>
        <v>1</v>
      </c>
      <c r="CN82">
        <f t="shared" si="101"/>
        <v>1271043.0450000018</v>
      </c>
      <c r="CO82">
        <f t="shared" si="116"/>
        <v>1207490.8927500017</v>
      </c>
      <c r="CP82">
        <f t="shared" si="117"/>
        <v>1143938.7405000017</v>
      </c>
      <c r="CQ82">
        <f t="shared" si="118"/>
        <v>953282.28375000134</v>
      </c>
      <c r="CR82" s="20">
        <v>80</v>
      </c>
      <c r="CS82" s="11">
        <v>40927</v>
      </c>
      <c r="CT82" s="26">
        <v>0.97506862457831178</v>
      </c>
      <c r="CU82" s="26">
        <v>1</v>
      </c>
      <c r="CV82" s="26">
        <v>0.9498426451263664</v>
      </c>
      <c r="CW82" s="26">
        <v>0.97799309608016272</v>
      </c>
      <c r="CX82" s="26">
        <v>0.96200338750182035</v>
      </c>
      <c r="CY82" s="26">
        <v>0.97568046046967771</v>
      </c>
      <c r="CZ82" s="26">
        <v>0.94651216552622464</v>
      </c>
      <c r="DA82" s="26">
        <v>0.77199046773570712</v>
      </c>
      <c r="DB82" s="46">
        <f t="shared" ref="DB82:DB145" si="133">MAX(CT82:DA82)</f>
        <v>1</v>
      </c>
      <c r="DC82" s="46">
        <f t="shared" si="93"/>
        <v>0.98248359572518074</v>
      </c>
      <c r="DD82" s="71"/>
      <c r="DE82" s="59">
        <f t="shared" si="77"/>
        <v>1248778.9411730845</v>
      </c>
      <c r="DX82" s="53">
        <v>40991</v>
      </c>
      <c r="DY82" s="13">
        <v>0.67925348964872212</v>
      </c>
      <c r="DZ82" s="13">
        <v>0.52848652537805008</v>
      </c>
      <c r="EA82" s="13">
        <v>0.56532059451036087</v>
      </c>
      <c r="EB82" s="13">
        <v>0.2407602829526502</v>
      </c>
      <c r="EC82" s="13">
        <v>0.45704443958213359</v>
      </c>
      <c r="ED82" s="13">
        <v>0.87784269443409468</v>
      </c>
      <c r="EE82" s="13">
        <v>0.66003812640350323</v>
      </c>
      <c r="EF82">
        <f t="shared" si="119"/>
        <v>0.87784269443409468</v>
      </c>
      <c r="EG82"/>
      <c r="EH82"/>
      <c r="EI82"/>
      <c r="EJ82"/>
      <c r="EK82"/>
      <c r="EL82"/>
      <c r="EM82">
        <f t="shared" si="123"/>
        <v>0.67768619227455018</v>
      </c>
      <c r="EN82">
        <f t="shared" si="124"/>
        <v>861368.32138310093</v>
      </c>
      <c r="EO82"/>
      <c r="FE82" s="13"/>
      <c r="FF82" s="6">
        <f t="shared" si="105"/>
        <v>884553.3599999994</v>
      </c>
      <c r="FG82" s="6">
        <f t="shared" si="106"/>
        <v>994734.40000000596</v>
      </c>
      <c r="FH82" s="6">
        <v>889654.59499999881</v>
      </c>
      <c r="FI82" s="6">
        <f t="shared" si="107"/>
        <v>1050028.1000000015</v>
      </c>
      <c r="FJ82" s="6">
        <f t="shared" si="108"/>
        <v>994938.21000000834</v>
      </c>
      <c r="FK82" s="6">
        <f t="shared" si="109"/>
        <v>1183519.5949999839</v>
      </c>
      <c r="FL82" s="6">
        <f t="shared" si="110"/>
        <v>1097831.5300000012</v>
      </c>
      <c r="FM82" s="6"/>
      <c r="FN82" s="6"/>
      <c r="FO82" s="6"/>
      <c r="FP82" s="6"/>
      <c r="FQ82" s="18"/>
      <c r="FT82"/>
      <c r="FU82" s="20"/>
      <c r="GG82"/>
      <c r="GH82" s="12"/>
      <c r="GK82"/>
      <c r="GL82" s="22">
        <v>42389</v>
      </c>
      <c r="GM82" s="12">
        <f t="shared" si="111"/>
        <v>10671675.09</v>
      </c>
    </row>
    <row r="83" spans="1:195" x14ac:dyDescent="0.25">
      <c r="A83" s="11">
        <v>41294</v>
      </c>
      <c r="B83" s="12">
        <v>933518.6099999994</v>
      </c>
      <c r="F83" s="17">
        <f t="shared" si="112"/>
        <v>1</v>
      </c>
      <c r="G83" s="15">
        <f t="shared" si="113"/>
        <v>2</v>
      </c>
      <c r="H83" s="53">
        <v>40928</v>
      </c>
      <c r="I83" s="16">
        <f>IF(MONTH($H83)&gt;10,VLOOKUP(DATE(I$2,MONTH($H83),DAY($H83)),daily!$A:$B,2,0),VLOOKUP(DATE(J$2,MONTH($H83),DAY($H83)),daily!$A:$B,2,0))</f>
        <v>933518.6099999994</v>
      </c>
      <c r="J83" s="16">
        <f>IF(MONTH($H83)&gt;10,VLOOKUP(DATE(J$2,MONTH($H83),DAY($H83)),daily!$A:$B,2,0),VLOOKUP(DATE(K$2,MONTH($H83),DAY($H83)),daily!$A:$B,2,0))</f>
        <v>1025032.8049999997</v>
      </c>
      <c r="K83" s="16">
        <f>IF(MONTH($H83)&gt;10,VLOOKUP(DATE(K$2,MONTH($H83),DAY($H83)),daily!$A:$B,2,0),VLOOKUP(DATE(L$2,MONTH($H83),DAY($H83)),daily!$A:$B,2,0))</f>
        <v>1030797.075000003</v>
      </c>
      <c r="L83" s="16">
        <f>IF(MONTH($H83)&gt;10,VLOOKUP(DATE(L$2,MONTH($H83),DAY($H83)),daily!$A:$B,2,0),VLOOKUP(DATE(M$2,MONTH($H83),DAY($H83)),daily!$A:$B,2,0))</f>
        <v>1048967.0449999943</v>
      </c>
      <c r="M83" s="16">
        <f>IF(MONTH($H83)&gt;10,VLOOKUP(DATE(M$2,MONTH($H83),DAY($H83)),daily!$A:$B,2,0),VLOOKUP(DATE(N$2,MONTH($H83),DAY($H83)),daily!$A:$B,2,0))</f>
        <v>1064360.1900000051</v>
      </c>
      <c r="N83" s="16">
        <f>IF(MONTH($H83)&gt;10,VLOOKUP(DATE(N$2,MONTH($H83),DAY($H83)),daily!$A:$B,2,0),VLOOKUP(DATE(O$2,MONTH($H83),DAY($H83)),daily!$A:$B,2,0))</f>
        <v>1169898.5049999878</v>
      </c>
      <c r="O83" s="16">
        <f>IF(MONTH($H83)&gt;10,VLOOKUP(DATE(O$2,MONTH($H83),DAY($H83)),daily!$A:$B,2,0),VLOOKUP(DATE(P$2,MONTH($H83),DAY($H83)),daily!$A:$B,2,0))</f>
        <v>1213363.8200000003</v>
      </c>
      <c r="P83" s="16">
        <f t="shared" si="114"/>
        <v>1213363.8200000003</v>
      </c>
      <c r="Q83" s="16">
        <f t="shared" si="128"/>
        <v>1213363.8200000003</v>
      </c>
      <c r="R83" s="16">
        <f t="shared" si="129"/>
        <v>1152695.6290000002</v>
      </c>
      <c r="S83" s="16">
        <f t="shared" si="130"/>
        <v>1092027.4380000003</v>
      </c>
      <c r="T83" s="18">
        <f t="shared" si="131"/>
        <v>906865.81800436857</v>
      </c>
      <c r="U83" s="16">
        <v>980744.32805912208</v>
      </c>
      <c r="V83" s="63">
        <f ca="1">IF(daily!B1920="",MAX(I83:O83)*$X$33,daily!B1920)</f>
        <v>1192110.0487964412</v>
      </c>
      <c r="AM83" s="53">
        <v>40992</v>
      </c>
      <c r="AN83">
        <v>650591.84999999404</v>
      </c>
      <c r="AO83">
        <v>581907.34000000358</v>
      </c>
      <c r="AP83">
        <v>555754.89500001073</v>
      </c>
      <c r="AQ83">
        <v>216928.46999999881</v>
      </c>
      <c r="AR83">
        <v>489022.18000002205</v>
      </c>
      <c r="AS83">
        <v>1063624.7699999958</v>
      </c>
      <c r="AT83">
        <v>772877.71500000358</v>
      </c>
      <c r="AU83">
        <f t="shared" si="102"/>
        <v>1063624.7699999958</v>
      </c>
      <c r="AX83">
        <v>850488.10799996555</v>
      </c>
      <c r="AY83">
        <f t="shared" si="104"/>
        <v>859712.43180852709</v>
      </c>
      <c r="BL83" s="11">
        <v>40928</v>
      </c>
      <c r="BM83" s="26">
        <f t="shared" si="127"/>
        <v>0.96901152539158208</v>
      </c>
      <c r="BN83" s="26">
        <f t="shared" si="132"/>
        <v>-6.0570991867296975E-3</v>
      </c>
      <c r="BO83" s="26">
        <f t="shared" si="96"/>
        <v>0.98436489829353324</v>
      </c>
      <c r="BP83" s="26">
        <f t="shared" si="61"/>
        <v>-1.5635101706466759E-2</v>
      </c>
      <c r="BQ83" s="26">
        <f t="shared" si="99"/>
        <v>0.96278400545034215</v>
      </c>
      <c r="BR83" s="26">
        <f t="shared" si="72"/>
        <v>1.2941360323975748E-2</v>
      </c>
      <c r="BS83" s="26">
        <f t="shared" si="97"/>
        <v>0.96073021912022583</v>
      </c>
      <c r="BT83" s="26">
        <f t="shared" si="62"/>
        <v>-1.726287695993689E-2</v>
      </c>
      <c r="BU83" s="26">
        <f t="shared" si="126"/>
        <v>0.95071302034637917</v>
      </c>
      <c r="BV83" s="26">
        <f t="shared" si="91"/>
        <v>-1.1290367155441183E-2</v>
      </c>
      <c r="BW83" s="26">
        <f t="shared" si="100"/>
        <v>0.96049010410476265</v>
      </c>
      <c r="BX83" s="26">
        <f t="shared" si="73"/>
        <v>-1.5190356364915059E-2</v>
      </c>
      <c r="BY83" s="26">
        <f t="shared" si="94"/>
        <v>0.95462055732345286</v>
      </c>
      <c r="BZ83" s="26">
        <f t="shared" si="58"/>
        <v>8.1083917972282205E-3</v>
      </c>
      <c r="CA83" s="26">
        <v>0.7599203182562364</v>
      </c>
      <c r="CB83" s="26"/>
      <c r="CC83" s="26"/>
      <c r="CD83" s="26"/>
      <c r="CE83" s="26"/>
      <c r="CF83" s="26"/>
      <c r="CG83" s="26"/>
      <c r="CH83" s="26"/>
      <c r="CI83" s="26"/>
      <c r="CJ83" s="26"/>
      <c r="CK83" s="26"/>
      <c r="CL83" s="26"/>
      <c r="CM83" s="46">
        <f t="shared" si="115"/>
        <v>0.98436489829353324</v>
      </c>
      <c r="CN83">
        <f t="shared" si="101"/>
        <v>1251170.1577181295</v>
      </c>
      <c r="CO83">
        <f t="shared" si="116"/>
        <v>1188611.6498322228</v>
      </c>
      <c r="CP83">
        <f t="shared" si="117"/>
        <v>1126053.1419463165</v>
      </c>
      <c r="CQ83">
        <f t="shared" si="118"/>
        <v>938377.61828859709</v>
      </c>
      <c r="CR83" s="20">
        <v>81</v>
      </c>
      <c r="CS83" s="11">
        <v>40928</v>
      </c>
      <c r="CT83" s="26">
        <v>0.96901152539158208</v>
      </c>
      <c r="CU83" s="26">
        <v>0.98436489829353324</v>
      </c>
      <c r="CV83" s="26">
        <v>0.96278400545034215</v>
      </c>
      <c r="CW83" s="26">
        <v>0.96073021912022583</v>
      </c>
      <c r="CX83" s="26">
        <v>0.95071302034637917</v>
      </c>
      <c r="CY83" s="26">
        <v>0.96049010410476265</v>
      </c>
      <c r="CZ83" s="26">
        <v>0.95462055732345286</v>
      </c>
      <c r="DA83" s="26">
        <v>0.7599203182562364</v>
      </c>
      <c r="DB83" s="46">
        <f t="shared" si="133"/>
        <v>0.98436489829353324</v>
      </c>
      <c r="DC83" s="46">
        <f t="shared" si="93"/>
        <v>0.96712236478108238</v>
      </c>
      <c r="DD83" s="71"/>
      <c r="DE83" s="59">
        <f t="shared" si="77"/>
        <v>1229254.1554189494</v>
      </c>
      <c r="DX83" s="53">
        <v>40992</v>
      </c>
      <c r="DY83" s="13">
        <v>0.6753277269703557</v>
      </c>
      <c r="DZ83" s="13">
        <v>0.55882031946808197</v>
      </c>
      <c r="EA83" s="13">
        <v>0.51908560553176109</v>
      </c>
      <c r="EB83" s="13">
        <v>0.19868091901449136</v>
      </c>
      <c r="EC83" s="13">
        <v>0.43680678602249245</v>
      </c>
      <c r="ED83" s="13">
        <v>0.87323905595187579</v>
      </c>
      <c r="EE83" s="13">
        <v>0.60806572841126905</v>
      </c>
      <c r="EF83">
        <f t="shared" si="119"/>
        <v>0.87323905595187579</v>
      </c>
      <c r="EG83"/>
      <c r="EH83"/>
      <c r="EI83"/>
      <c r="EJ83"/>
      <c r="EK83"/>
      <c r="EL83"/>
      <c r="EM83">
        <f t="shared" si="123"/>
        <v>0.67413222724937583</v>
      </c>
      <c r="EN83">
        <f t="shared" si="124"/>
        <v>856851.07885567984</v>
      </c>
      <c r="EO83"/>
      <c r="FE83" s="13"/>
      <c r="FF83" s="6">
        <f t="shared" si="105"/>
        <v>854576.64999999851</v>
      </c>
      <c r="FG83" s="6">
        <f t="shared" si="106"/>
        <v>1008230.9199999943</v>
      </c>
      <c r="FH83" s="6">
        <v>834435.07999999821</v>
      </c>
      <c r="FI83" s="6">
        <f t="shared" si="107"/>
        <v>1016097.5549999997</v>
      </c>
      <c r="FJ83" s="6">
        <f t="shared" si="108"/>
        <v>1026239.900000006</v>
      </c>
      <c r="FK83" s="6">
        <f t="shared" si="109"/>
        <v>1176677.0300000161</v>
      </c>
      <c r="FL83" s="6">
        <f t="shared" si="110"/>
        <v>1182144.0099999905</v>
      </c>
      <c r="FM83" s="6"/>
      <c r="FN83" s="6"/>
      <c r="FO83" s="6"/>
      <c r="FP83" s="6"/>
      <c r="FQ83" s="18"/>
      <c r="FT83"/>
      <c r="FU83" s="20"/>
      <c r="GG83"/>
      <c r="GH83" s="12"/>
      <c r="GK83"/>
      <c r="GL83" s="22">
        <v>42399</v>
      </c>
      <c r="GM83" s="12">
        <f t="shared" si="111"/>
        <v>10661721.484999999</v>
      </c>
    </row>
    <row r="84" spans="1:195" x14ac:dyDescent="0.25">
      <c r="A84" s="11">
        <v>41295</v>
      </c>
      <c r="B84" s="12">
        <v>926301.46000000089</v>
      </c>
      <c r="F84" s="17">
        <f t="shared" si="112"/>
        <v>1</v>
      </c>
      <c r="G84" s="15">
        <f t="shared" si="113"/>
        <v>3</v>
      </c>
      <c r="H84" s="53">
        <v>40929</v>
      </c>
      <c r="I84" s="16">
        <f>IF(MONTH($H84)&gt;10,VLOOKUP(DATE(I$2,MONTH($H84),DAY($H84)),daily!$A:$B,2,0),VLOOKUP(DATE(J$2,MONTH($H84),DAY($H84)),daily!$A:$B,2,0))</f>
        <v>926301.46000000089</v>
      </c>
      <c r="J84" s="16">
        <f>IF(MONTH($H84)&gt;10,VLOOKUP(DATE(J$2,MONTH($H84),DAY($H84)),daily!$A:$B,2,0),VLOOKUP(DATE(K$2,MONTH($H84),DAY($H84)),daily!$A:$B,2,0))</f>
        <v>1004284.7299999967</v>
      </c>
      <c r="K84" s="16">
        <f>IF(MONTH($H84)&gt;10,VLOOKUP(DATE(K$2,MONTH($H84),DAY($H84)),daily!$A:$B,2,0),VLOOKUP(DATE(L$2,MONTH($H84),DAY($H84)),daily!$A:$B,2,0))</f>
        <v>1024317.8449999988</v>
      </c>
      <c r="L84" s="16">
        <f>IF(MONTH($H84)&gt;10,VLOOKUP(DATE(L$2,MONTH($H84),DAY($H84)),daily!$A:$B,2,0),VLOOKUP(DATE(M$2,MONTH($H84),DAY($H84)),daily!$A:$B,2,0))</f>
        <v>1005868.2949999943</v>
      </c>
      <c r="M84" s="16">
        <f>IF(MONTH($H84)&gt;10,VLOOKUP(DATE(M$2,MONTH($H84),DAY($H84)),daily!$A:$B,2,0),VLOOKUP(DATE(N$2,MONTH($H84),DAY($H84)),daily!$A:$B,2,0))</f>
        <v>1092682.9549999982</v>
      </c>
      <c r="N84" s="16">
        <f>IF(MONTH($H84)&gt;10,VLOOKUP(DATE(N$2,MONTH($H84),DAY($H84)),daily!$A:$B,2,0),VLOOKUP(DATE(O$2,MONTH($H84),DAY($H84)),daily!$A:$B,2,0))</f>
        <v>1171556.3400000036</v>
      </c>
      <c r="O84" s="16">
        <f>IF(MONTH($H84)&gt;10,VLOOKUP(DATE(O$2,MONTH($H84),DAY($H84)),daily!$A:$B,2,0),VLOOKUP(DATE(P$2,MONTH($H84),DAY($H84)),daily!$A:$B,2,0))</f>
        <v>1213500.3350000009</v>
      </c>
      <c r="P84" s="16">
        <f t="shared" si="114"/>
        <v>1213500.3350000009</v>
      </c>
      <c r="Q84" s="16">
        <f t="shared" si="128"/>
        <v>1213500.3350000009</v>
      </c>
      <c r="R84" s="16">
        <f t="shared" si="129"/>
        <v>1152825.3182500007</v>
      </c>
      <c r="S84" s="16">
        <f t="shared" si="130"/>
        <v>1092150.3015000008</v>
      </c>
      <c r="T84" s="18">
        <f t="shared" si="131"/>
        <v>906967.84905647743</v>
      </c>
      <c r="U84" s="16">
        <v>980854.671148094</v>
      </c>
      <c r="V84" s="63">
        <f ca="1">IF(daily!B1921="",MAX(I84:O84)*$X$33,daily!B1921)</f>
        <v>1192244.1725445122</v>
      </c>
      <c r="AM84" s="53">
        <v>40993</v>
      </c>
      <c r="AN84">
        <v>620050.92000000179</v>
      </c>
      <c r="AO84">
        <v>541180.29999999702</v>
      </c>
      <c r="AP84">
        <v>515533.46999998391</v>
      </c>
      <c r="AQ84">
        <v>213850.78000000119</v>
      </c>
      <c r="AR84">
        <v>430654.54999998212</v>
      </c>
      <c r="AS84">
        <v>1084474.799999997</v>
      </c>
      <c r="AT84">
        <v>717872.62999999523</v>
      </c>
      <c r="AU84">
        <f t="shared" si="102"/>
        <v>1084474.799999997</v>
      </c>
      <c r="AY84">
        <f t="shared" si="104"/>
        <v>876565.20780638373</v>
      </c>
      <c r="BL84" s="11">
        <v>40929</v>
      </c>
      <c r="BM84" s="26">
        <f t="shared" si="127"/>
        <v>0.9615199751904796</v>
      </c>
      <c r="BN84" s="26">
        <f t="shared" si="132"/>
        <v>-7.4915502011024815E-3</v>
      </c>
      <c r="BO84" s="26">
        <f t="shared" si="96"/>
        <v>0.96443999770738609</v>
      </c>
      <c r="BP84" s="26">
        <f t="shared" si="61"/>
        <v>-1.9924900586147154E-2</v>
      </c>
      <c r="BQ84" s="26">
        <f t="shared" si="99"/>
        <v>0.95673228182507086</v>
      </c>
      <c r="BR84" s="26">
        <f t="shared" si="72"/>
        <v>-6.051723625271288E-3</v>
      </c>
      <c r="BS84" s="26">
        <f t="shared" si="97"/>
        <v>0.92125684221227155</v>
      </c>
      <c r="BT84" s="26">
        <f t="shared" si="62"/>
        <v>-3.9473376907954272E-2</v>
      </c>
      <c r="BU84" s="26">
        <f t="shared" si="126"/>
        <v>0.97601161917663426</v>
      </c>
      <c r="BV84" s="26">
        <f t="shared" si="91"/>
        <v>2.5298598830255092E-2</v>
      </c>
      <c r="BW84" s="26">
        <f t="shared" si="100"/>
        <v>0.96185119150247123</v>
      </c>
      <c r="BX84" s="26">
        <f t="shared" si="73"/>
        <v>1.3610873977085713E-3</v>
      </c>
      <c r="BY84" s="26">
        <f t="shared" si="94"/>
        <v>0.95472796123910908</v>
      </c>
      <c r="BZ84" s="26">
        <f t="shared" si="58"/>
        <v>1.0740391565622343E-4</v>
      </c>
      <c r="CA84" s="26">
        <v>0.75347166640365471</v>
      </c>
      <c r="CB84" s="26"/>
      <c r="CC84" s="26"/>
      <c r="CD84" s="26"/>
      <c r="CE84" s="26"/>
      <c r="CF84" s="26"/>
      <c r="CG84" s="26"/>
      <c r="CH84" s="26"/>
      <c r="CI84" s="26"/>
      <c r="CJ84" s="26"/>
      <c r="CK84" s="26"/>
      <c r="CL84" s="26"/>
      <c r="CM84" s="46">
        <f t="shared" si="115"/>
        <v>0.97601161917663426</v>
      </c>
      <c r="CN84">
        <f t="shared" si="101"/>
        <v>1240552.7803936515</v>
      </c>
      <c r="CO84">
        <f t="shared" si="116"/>
        <v>1178525.1413739689</v>
      </c>
      <c r="CP84">
        <f t="shared" si="117"/>
        <v>1116497.5023542864</v>
      </c>
      <c r="CQ84">
        <f t="shared" si="118"/>
        <v>930414.58529523853</v>
      </c>
      <c r="CR84" s="20">
        <v>82</v>
      </c>
      <c r="CS84" s="11">
        <v>40929</v>
      </c>
      <c r="CT84" s="26">
        <v>0.9615199751904796</v>
      </c>
      <c r="CU84" s="26">
        <v>0.96443999770738609</v>
      </c>
      <c r="CV84" s="26">
        <v>0.95673228182507086</v>
      </c>
      <c r="CW84" s="26">
        <v>0.92125684221227155</v>
      </c>
      <c r="CX84" s="26">
        <v>0.97601161917663426</v>
      </c>
      <c r="CY84" s="26">
        <v>0.96185119150247123</v>
      </c>
      <c r="CZ84" s="26">
        <v>0.95472796123910908</v>
      </c>
      <c r="DA84" s="26">
        <v>0.75347166640365471</v>
      </c>
      <c r="DB84" s="46">
        <f t="shared" si="133"/>
        <v>0.97601161917663426</v>
      </c>
      <c r="DC84" s="46">
        <f t="shared" si="93"/>
        <v>0.95891540507821538</v>
      </c>
      <c r="DD84" s="71"/>
      <c r="DE84" s="59">
        <f t="shared" si="77"/>
        <v>1218822.756368025</v>
      </c>
      <c r="DX84" s="53">
        <v>40993</v>
      </c>
      <c r="DY84" s="13">
        <v>0.64362561321584788</v>
      </c>
      <c r="DZ84" s="13">
        <v>0.51970911405899933</v>
      </c>
      <c r="EA84" s="13">
        <v>0.48151803223762241</v>
      </c>
      <c r="EB84" s="13">
        <v>0.19586211760202007</v>
      </c>
      <c r="EC84" s="13">
        <v>0.38467136576800359</v>
      </c>
      <c r="ED84" s="13">
        <v>0.8903569917383557</v>
      </c>
      <c r="EE84" s="13">
        <v>0.56479017986365221</v>
      </c>
      <c r="EF84">
        <f t="shared" si="119"/>
        <v>0.8903569917383557</v>
      </c>
      <c r="EG84"/>
      <c r="EH84"/>
      <c r="EI84"/>
      <c r="EJ84"/>
      <c r="EK84"/>
      <c r="EM84">
        <f t="shared" si="123"/>
        <v>0.68734711050385033</v>
      </c>
      <c r="EN84">
        <f t="shared" si="124"/>
        <v>873647.76430676668</v>
      </c>
      <c r="EO84"/>
      <c r="FE84" s="13"/>
      <c r="FF84" s="6">
        <f t="shared" si="105"/>
        <v>913239.91000000387</v>
      </c>
      <c r="FG84" s="6">
        <f t="shared" si="106"/>
        <v>1001608.6550000012</v>
      </c>
      <c r="FH84" s="6">
        <v>890056.20499999821</v>
      </c>
      <c r="FI84" s="6">
        <f t="shared" si="107"/>
        <v>1041647.0600000098</v>
      </c>
      <c r="FJ84" s="6">
        <f t="shared" si="108"/>
        <v>1015104.7200000063</v>
      </c>
      <c r="FK84" s="6">
        <f t="shared" si="109"/>
        <v>1186698.6499999911</v>
      </c>
      <c r="FL84" s="6">
        <f t="shared" si="110"/>
        <v>1165557.7199999988</v>
      </c>
      <c r="FM84" s="6"/>
      <c r="FN84" s="6"/>
      <c r="FO84" s="6"/>
      <c r="FP84" s="6"/>
      <c r="FQ84" s="18"/>
      <c r="FT84"/>
      <c r="FU84" s="20"/>
      <c r="GG84"/>
      <c r="GH84" s="12"/>
      <c r="GK84"/>
      <c r="GL84" s="22">
        <v>42410</v>
      </c>
      <c r="GM84" s="12">
        <f t="shared" si="111"/>
        <v>9954827.4149999991</v>
      </c>
    </row>
    <row r="85" spans="1:195" x14ac:dyDescent="0.25">
      <c r="A85" s="11">
        <v>41296</v>
      </c>
      <c r="B85" s="12">
        <v>963372.03999999911</v>
      </c>
      <c r="F85" s="17">
        <f t="shared" si="112"/>
        <v>1</v>
      </c>
      <c r="G85" s="15">
        <f t="shared" si="113"/>
        <v>3</v>
      </c>
      <c r="H85" s="53">
        <v>40930</v>
      </c>
      <c r="I85" s="16">
        <f>IF(MONTH($H85)&gt;10,VLOOKUP(DATE(I$2,MONTH($H85),DAY($H85)),daily!$A:$B,2,0),VLOOKUP(DATE(J$2,MONTH($H85),DAY($H85)),daily!$A:$B,2,0))</f>
        <v>963372.03999999911</v>
      </c>
      <c r="J85" s="16">
        <f>IF(MONTH($H85)&gt;10,VLOOKUP(DATE(J$2,MONTH($H85),DAY($H85)),daily!$A:$B,2,0),VLOOKUP(DATE(K$2,MONTH($H85),DAY($H85)),daily!$A:$B,2,0))</f>
        <v>1015736.9919999987</v>
      </c>
      <c r="K85" s="16">
        <f>IF(MONTH($H85)&gt;10,VLOOKUP(DATE(K$2,MONTH($H85),DAY($H85)),daily!$A:$B,2,0),VLOOKUP(DATE(L$2,MONTH($H85),DAY($H85)),daily!$A:$B,2,0))</f>
        <v>1017493.099999994</v>
      </c>
      <c r="L85" s="16">
        <f>IF(MONTH($H85)&gt;10,VLOOKUP(DATE(L$2,MONTH($H85),DAY($H85)),daily!$A:$B,2,0),VLOOKUP(DATE(M$2,MONTH($H85),DAY($H85)),daily!$A:$B,2,0))</f>
        <v>1051665.6300000101</v>
      </c>
      <c r="M85" s="16">
        <f>IF(MONTH($H85)&gt;10,VLOOKUP(DATE(M$2,MONTH($H85),DAY($H85)),daily!$A:$B,2,0),VLOOKUP(DATE(N$2,MONTH($H85),DAY($H85)),daily!$A:$B,2,0))</f>
        <v>1112733.7799999937</v>
      </c>
      <c r="N85" s="16">
        <f>IF(MONTH($H85)&gt;10,VLOOKUP(DATE(N$2,MONTH($H85),DAY($H85)),daily!$A:$B,2,0),VLOOKUP(DATE(O$2,MONTH($H85),DAY($H85)),daily!$A:$B,2,0))</f>
        <v>1192663.7350000069</v>
      </c>
      <c r="O85" s="16">
        <f>IF(MONTH($H85)&gt;10,VLOOKUP(DATE(O$2,MONTH($H85),DAY($H85)),daily!$A:$B,2,0),VLOOKUP(DATE(P$2,MONTH($H85),DAY($H85)),daily!$A:$B,2,0))</f>
        <v>1181336.0299999937</v>
      </c>
      <c r="P85" s="16">
        <f t="shared" si="114"/>
        <v>1192663.7350000069</v>
      </c>
      <c r="Q85" s="16">
        <f t="shared" si="128"/>
        <v>1192663.7350000069</v>
      </c>
      <c r="R85" s="16">
        <f t="shared" si="129"/>
        <v>1133030.5482500065</v>
      </c>
      <c r="S85" s="16">
        <f t="shared" si="130"/>
        <v>1073397.3615000062</v>
      </c>
      <c r="T85" s="18">
        <f t="shared" si="131"/>
        <v>891394.61373170535</v>
      </c>
      <c r="U85" s="16">
        <v>964012.75042391184</v>
      </c>
      <c r="V85" s="63">
        <f ca="1">IF(daily!B1922="",MAX(I85:O85)*$X$33,daily!B1922)</f>
        <v>1171772.5548538307</v>
      </c>
      <c r="AM85" s="53">
        <v>40994</v>
      </c>
      <c r="AN85">
        <v>571111.44399999082</v>
      </c>
      <c r="AO85">
        <v>487088.88000001013</v>
      </c>
      <c r="AP85">
        <v>528675.52000001073</v>
      </c>
      <c r="AQ85">
        <v>175475.01999998093</v>
      </c>
      <c r="AR85">
        <v>382600.31000000238</v>
      </c>
      <c r="AS85">
        <v>1091811.7100000083</v>
      </c>
      <c r="AT85">
        <v>725363.01000000536</v>
      </c>
      <c r="AU85">
        <f t="shared" si="102"/>
        <v>1091811.7100000083</v>
      </c>
      <c r="AY85">
        <f t="shared" si="104"/>
        <v>882495.52544845035</v>
      </c>
      <c r="BL85" s="11">
        <v>40930</v>
      </c>
      <c r="BM85" s="26">
        <f t="shared" si="127"/>
        <v>1</v>
      </c>
      <c r="BN85" s="26">
        <f t="shared" si="132"/>
        <v>3.8480024809520397E-2</v>
      </c>
      <c r="BO85" s="26">
        <f t="shared" si="96"/>
        <v>0.97543789422725691</v>
      </c>
      <c r="BP85" s="26">
        <f t="shared" si="61"/>
        <v>1.099789651987082E-2</v>
      </c>
      <c r="BQ85" s="26">
        <f t="shared" si="99"/>
        <v>0.95035784064101747</v>
      </c>
      <c r="BR85" s="26">
        <f t="shared" si="72"/>
        <v>-6.3744411840533921E-3</v>
      </c>
      <c r="BS85" s="26">
        <f t="shared" si="97"/>
        <v>0.9632018050206006</v>
      </c>
      <c r="BT85" s="26">
        <f t="shared" si="62"/>
        <v>4.1944962808329045E-2</v>
      </c>
      <c r="BU85" s="26">
        <f t="shared" si="126"/>
        <v>0.99392151525813122</v>
      </c>
      <c r="BV85" s="26">
        <f t="shared" si="91"/>
        <v>1.7909896081496957E-2</v>
      </c>
      <c r="BW85" s="26">
        <f t="shared" si="100"/>
        <v>0.97918042470884559</v>
      </c>
      <c r="BX85" s="26">
        <f t="shared" si="73"/>
        <v>1.7329233206374361E-2</v>
      </c>
      <c r="BY85" s="26">
        <f t="shared" si="94"/>
        <v>0.92942252006893444</v>
      </c>
      <c r="BZ85" s="26">
        <f t="shared" si="58"/>
        <v>-2.5305441170174636E-2</v>
      </c>
      <c r="CA85" s="26">
        <v>0.77199046773570712</v>
      </c>
      <c r="CB85" s="26"/>
      <c r="CC85" s="26"/>
      <c r="CD85" s="26"/>
      <c r="CE85" s="26"/>
      <c r="CF85" s="26"/>
      <c r="CG85" s="26"/>
      <c r="CH85" s="26"/>
      <c r="CI85" s="26"/>
      <c r="CJ85" s="26"/>
      <c r="CK85" s="26"/>
      <c r="CL85" s="26"/>
      <c r="CM85" s="46">
        <f t="shared" si="115"/>
        <v>1</v>
      </c>
      <c r="CN85">
        <f t="shared" si="101"/>
        <v>1271043.0450000018</v>
      </c>
      <c r="CO85">
        <f t="shared" si="116"/>
        <v>1207490.8927500017</v>
      </c>
      <c r="CP85">
        <f t="shared" si="117"/>
        <v>1143938.7405000017</v>
      </c>
      <c r="CQ85">
        <f t="shared" si="118"/>
        <v>953282.28375000134</v>
      </c>
      <c r="CR85" s="20">
        <v>83</v>
      </c>
      <c r="CS85" s="11">
        <v>40930</v>
      </c>
      <c r="CT85" s="26">
        <v>1</v>
      </c>
      <c r="CU85" s="26">
        <v>0.97543789422725691</v>
      </c>
      <c r="CV85" s="26">
        <v>0.95035784064101747</v>
      </c>
      <c r="CW85" s="26">
        <v>0.9632018050206006</v>
      </c>
      <c r="CX85" s="26">
        <v>0.99392151525813122</v>
      </c>
      <c r="CY85" s="26">
        <v>0.97918042470884559</v>
      </c>
      <c r="CZ85" s="26">
        <v>0.92942252006893444</v>
      </c>
      <c r="DA85" s="26">
        <v>0.77199046773570712</v>
      </c>
      <c r="DB85" s="46">
        <f t="shared" si="133"/>
        <v>1</v>
      </c>
      <c r="DC85" s="46">
        <f t="shared" si="93"/>
        <v>0.98248359572518074</v>
      </c>
      <c r="DD85" s="71"/>
      <c r="DE85" s="59">
        <f t="shared" si="77"/>
        <v>1248778.9411730845</v>
      </c>
      <c r="DX85" s="53">
        <v>40994</v>
      </c>
      <c r="DY85" s="13">
        <v>0.59282543014222355</v>
      </c>
      <c r="DZ85" s="13">
        <v>0.46776375690836658</v>
      </c>
      <c r="EA85" s="13">
        <v>0.49379295602788875</v>
      </c>
      <c r="EB85" s="13">
        <v>0.16071444304974195</v>
      </c>
      <c r="EC85" s="13">
        <v>0.34174812222689532</v>
      </c>
      <c r="ED85" s="13">
        <v>0.89638061636869759</v>
      </c>
      <c r="EE85" s="13">
        <v>0.57068327689878062</v>
      </c>
      <c r="EF85">
        <f t="shared" si="119"/>
        <v>0.89638061636869759</v>
      </c>
      <c r="EG85"/>
      <c r="EH85"/>
      <c r="EI85"/>
      <c r="EJ85"/>
      <c r="EK85"/>
      <c r="EL85"/>
      <c r="EM85">
        <f t="shared" si="123"/>
        <v>0.69199729129969234</v>
      </c>
      <c r="EN85">
        <f t="shared" si="124"/>
        <v>879558.34426531417</v>
      </c>
      <c r="EO85"/>
      <c r="FE85" s="13"/>
      <c r="FF85" s="6">
        <f t="shared" si="105"/>
        <v>931167.21000000089</v>
      </c>
      <c r="FG85" s="6">
        <f t="shared" si="106"/>
        <v>989037.78000000119</v>
      </c>
      <c r="FH85" s="6">
        <v>974078.37000000477</v>
      </c>
      <c r="FI85" s="6">
        <f t="shared" si="107"/>
        <v>1043936.9499999881</v>
      </c>
      <c r="FJ85" s="6">
        <f t="shared" si="108"/>
        <v>975810.16999998689</v>
      </c>
      <c r="FK85" s="6">
        <f t="shared" si="109"/>
        <v>1149220.1149999946</v>
      </c>
      <c r="FL85" s="6">
        <f t="shared" si="110"/>
        <v>1217514.6150000095</v>
      </c>
      <c r="FM85" s="6"/>
      <c r="FN85" s="6"/>
      <c r="FO85" s="6"/>
      <c r="FP85" s="6"/>
      <c r="FQ85" s="18"/>
      <c r="FT85"/>
      <c r="FU85" s="20"/>
      <c r="GG85"/>
      <c r="GH85" s="12"/>
      <c r="GK85"/>
      <c r="GL85" s="22">
        <v>42420</v>
      </c>
      <c r="GM85" s="12">
        <f t="shared" si="111"/>
        <v>10200787.401999995</v>
      </c>
    </row>
    <row r="86" spans="1:195" x14ac:dyDescent="0.25">
      <c r="A86" s="11">
        <v>41297</v>
      </c>
      <c r="B86" s="12">
        <v>941384.05999999493</v>
      </c>
      <c r="F86" s="17">
        <f t="shared" si="112"/>
        <v>1</v>
      </c>
      <c r="G86" s="15">
        <f t="shared" si="113"/>
        <v>3</v>
      </c>
      <c r="H86" s="53">
        <v>40931</v>
      </c>
      <c r="I86" s="16">
        <f>IF(MONTH($H86)&gt;10,VLOOKUP(DATE(I$2,MONTH($H86),DAY($H86)),daily!$A:$B,2,0),VLOOKUP(DATE(J$2,MONTH($H86),DAY($H86)),daily!$A:$B,2,0))</f>
        <v>941384.05999999493</v>
      </c>
      <c r="J86" s="16">
        <f>IF(MONTH($H86)&gt;10,VLOOKUP(DATE(J$2,MONTH($H86),DAY($H86)),daily!$A:$B,2,0),VLOOKUP(DATE(K$2,MONTH($H86),DAY($H86)),daily!$A:$B,2,0))</f>
        <v>1002191.3900000006</v>
      </c>
      <c r="K86" s="16">
        <f>IF(MONTH($H86)&gt;10,VLOOKUP(DATE(K$2,MONTH($H86),DAY($H86)),daily!$A:$B,2,0),VLOOKUP(DATE(L$2,MONTH($H86),DAY($H86)),daily!$A:$B,2,0))</f>
        <v>1064367.7449999973</v>
      </c>
      <c r="L86" s="16">
        <f>IF(MONTH($H86)&gt;10,VLOOKUP(DATE(L$2,MONTH($H86),DAY($H86)),daily!$A:$B,2,0),VLOOKUP(DATE(M$2,MONTH($H86),DAY($H86)),daily!$A:$B,2,0))</f>
        <v>1061196.2400000021</v>
      </c>
      <c r="M86" s="16">
        <f>IF(MONTH($H86)&gt;10,VLOOKUP(DATE(M$2,MONTH($H86),DAY($H86)),daily!$A:$B,2,0),VLOOKUP(DATE(N$2,MONTH($H86),DAY($H86)),daily!$A:$B,2,0))</f>
        <v>1096666.1200000048</v>
      </c>
      <c r="N86" s="16">
        <f>IF(MONTH($H86)&gt;10,VLOOKUP(DATE(N$2,MONTH($H86),DAY($H86)),daily!$A:$B,2,0),VLOOKUP(DATE(O$2,MONTH($H86),DAY($H86)),daily!$A:$B,2,0))</f>
        <v>1151337.3100000024</v>
      </c>
      <c r="O86" s="16">
        <f>IF(MONTH($H86)&gt;10,VLOOKUP(DATE(O$2,MONTH($H86),DAY($H86)),daily!$A:$B,2,0),VLOOKUP(DATE(P$2,MONTH($H86),DAY($H86)),daily!$A:$B,2,0))</f>
        <v>1229018.9150000066</v>
      </c>
      <c r="P86" s="16">
        <f t="shared" si="114"/>
        <v>1229018.9150000066</v>
      </c>
      <c r="Q86" s="16">
        <f t="shared" si="128"/>
        <v>1229018.9150000066</v>
      </c>
      <c r="R86" s="16">
        <f t="shared" si="129"/>
        <v>1167567.9692500061</v>
      </c>
      <c r="S86" s="16">
        <f t="shared" si="130"/>
        <v>1106117.0235000059</v>
      </c>
      <c r="T86" s="18">
        <f t="shared" si="131"/>
        <v>918566.40631852869</v>
      </c>
      <c r="U86" s="16">
        <v>993398.11365368753</v>
      </c>
      <c r="V86" s="63">
        <f ca="1">IF(daily!B1923="",MAX(I86:O86)*$X$33,daily!B1923)</f>
        <v>1207490.9228234666</v>
      </c>
      <c r="AM86" s="53">
        <v>40995</v>
      </c>
      <c r="AN86">
        <v>582658.31600001454</v>
      </c>
      <c r="AO86">
        <v>474816.30999998748</v>
      </c>
      <c r="AP86">
        <v>493345.67999997735</v>
      </c>
      <c r="AQ86">
        <v>160691.07000000775</v>
      </c>
      <c r="AR86">
        <v>335958.33999998868</v>
      </c>
      <c r="AS86">
        <v>1070925.7199999839</v>
      </c>
      <c r="AT86">
        <v>703273.91499999166</v>
      </c>
      <c r="AU86">
        <f t="shared" si="102"/>
        <v>1070925.7199999839</v>
      </c>
      <c r="AY86">
        <f t="shared" si="104"/>
        <v>865613.68350559147</v>
      </c>
      <c r="BL86" s="11">
        <v>40931</v>
      </c>
      <c r="BM86" s="26">
        <f t="shared" si="127"/>
        <v>0.97717602433219442</v>
      </c>
      <c r="BN86" s="26">
        <f t="shared" si="132"/>
        <v>-2.2823975667805585E-2</v>
      </c>
      <c r="BO86" s="26">
        <f t="shared" si="96"/>
        <v>0.96242971042083436</v>
      </c>
      <c r="BP86" s="26">
        <f t="shared" si="61"/>
        <v>-1.3008183806422546E-2</v>
      </c>
      <c r="BQ86" s="26">
        <f t="shared" si="99"/>
        <v>0.99413964751815276</v>
      </c>
      <c r="BR86" s="26">
        <f t="shared" si="72"/>
        <v>4.3781806877135288E-2</v>
      </c>
      <c r="BS86" s="26">
        <f t="shared" si="97"/>
        <v>0.9719307208404887</v>
      </c>
      <c r="BT86" s="26">
        <f t="shared" si="62"/>
        <v>8.7289158198881056E-3</v>
      </c>
      <c r="BU86" s="26">
        <f t="shared" si="126"/>
        <v>0.97956948132073995</v>
      </c>
      <c r="BV86" s="26">
        <f t="shared" si="91"/>
        <v>-1.4352033937391262E-2</v>
      </c>
      <c r="BW86" s="26">
        <f t="shared" si="100"/>
        <v>0.9452513085668155</v>
      </c>
      <c r="BX86" s="26">
        <f t="shared" si="73"/>
        <v>-3.3929116142030091E-2</v>
      </c>
      <c r="BY86" s="26">
        <f t="shared" ref="BY86:BY122" si="134">IFERROR(O86/MAX(O$3:O$229),0)</f>
        <v>0.96693728810734714</v>
      </c>
      <c r="BZ86" s="26">
        <f t="shared" si="58"/>
        <v>3.7514768038412694E-2</v>
      </c>
      <c r="CA86" s="26">
        <v>0.76746633148214971</v>
      </c>
      <c r="CB86" s="26"/>
      <c r="CC86" s="26"/>
      <c r="CD86" s="26"/>
      <c r="CE86" s="26"/>
      <c r="CF86" s="26"/>
      <c r="CG86" s="26"/>
      <c r="CH86" s="26"/>
      <c r="CI86" s="26"/>
      <c r="CJ86" s="26"/>
      <c r="CK86" s="26"/>
      <c r="CL86" s="26"/>
      <c r="CM86" s="46">
        <f t="shared" si="115"/>
        <v>0.99413964751815276</v>
      </c>
      <c r="CN86">
        <f t="shared" si="101"/>
        <v>1263594.2847367013</v>
      </c>
      <c r="CO86">
        <f t="shared" si="116"/>
        <v>1200414.5704998663</v>
      </c>
      <c r="CP86">
        <f t="shared" si="117"/>
        <v>1137234.8562630313</v>
      </c>
      <c r="CQ86">
        <f t="shared" si="118"/>
        <v>947695.71355252597</v>
      </c>
      <c r="CR86" s="20">
        <v>84</v>
      </c>
      <c r="CS86" s="11">
        <v>40931</v>
      </c>
      <c r="CT86" s="26">
        <v>0.97717602433219442</v>
      </c>
      <c r="CU86" s="26">
        <v>0.96242971042083436</v>
      </c>
      <c r="CV86" s="26">
        <v>0.99413964751815276</v>
      </c>
      <c r="CW86" s="26">
        <v>0.9719307208404887</v>
      </c>
      <c r="CX86" s="26">
        <v>0.97956948132073995</v>
      </c>
      <c r="CY86" s="26">
        <v>0.9452513085668155</v>
      </c>
      <c r="CZ86" s="26">
        <v>0.96693728810734714</v>
      </c>
      <c r="DA86" s="26">
        <v>0.76746633148214971</v>
      </c>
      <c r="DB86" s="46">
        <f t="shared" si="133"/>
        <v>0.99413964751815276</v>
      </c>
      <c r="DC86" s="46">
        <f t="shared" si="93"/>
        <v>0.9767258955465985</v>
      </c>
      <c r="DD86" s="71"/>
      <c r="DE86" s="59">
        <f t="shared" si="77"/>
        <v>1241460.6564059022</v>
      </c>
      <c r="DX86" s="53">
        <v>40995</v>
      </c>
      <c r="DY86" s="13">
        <v>0.60481132086832734</v>
      </c>
      <c r="DZ86" s="13">
        <v>0.45597809789243632</v>
      </c>
      <c r="EA86" s="13">
        <v>0.4607942158372923</v>
      </c>
      <c r="EB86" s="13">
        <v>0.14717408676244145</v>
      </c>
      <c r="EC86" s="13">
        <v>0.30008635341006457</v>
      </c>
      <c r="ED86" s="13">
        <v>0.87923315731672225</v>
      </c>
      <c r="EE86" s="13">
        <v>0.55330456176642762</v>
      </c>
      <c r="EF86">
        <f t="shared" si="119"/>
        <v>0.87923315731672225</v>
      </c>
      <c r="EG86"/>
      <c r="EH86"/>
      <c r="EI86"/>
      <c r="EJ86"/>
      <c r="EK86"/>
      <c r="EL86"/>
      <c r="EM86">
        <f t="shared" si="123"/>
        <v>0.67875961636567894</v>
      </c>
      <c r="EN86">
        <f t="shared" si="124"/>
        <v>862732.68960846565</v>
      </c>
      <c r="EO86"/>
      <c r="FE86" s="13"/>
      <c r="FF86" s="6">
        <f t="shared" si="105"/>
        <v>879608.96000000089</v>
      </c>
      <c r="FG86" s="6">
        <f t="shared" si="106"/>
        <v>969410.1400000006</v>
      </c>
      <c r="FH86" s="6">
        <v>944100.56000000238</v>
      </c>
      <c r="FI86" s="6">
        <f t="shared" si="107"/>
        <v>1022057.9799999893</v>
      </c>
      <c r="FJ86" s="6">
        <f t="shared" si="108"/>
        <v>976952.60000000894</v>
      </c>
      <c r="FK86" s="6">
        <f t="shared" si="109"/>
        <v>1105604.9300000072</v>
      </c>
      <c r="FL86" s="6">
        <f t="shared" si="110"/>
        <v>1218248.875</v>
      </c>
      <c r="FM86" s="6"/>
      <c r="FN86" s="6"/>
      <c r="FO86" s="6"/>
      <c r="FP86" s="6"/>
      <c r="FQ86" s="18"/>
      <c r="FT86"/>
      <c r="FU86" s="20"/>
      <c r="GG86"/>
      <c r="GH86" s="12"/>
      <c r="GK86"/>
      <c r="GL86" s="22">
        <v>42430</v>
      </c>
      <c r="GM86" s="12">
        <f t="shared" si="111"/>
        <v>8823833.1150000095</v>
      </c>
    </row>
    <row r="87" spans="1:195" x14ac:dyDescent="0.25">
      <c r="A87" s="11">
        <v>41298</v>
      </c>
      <c r="B87" s="12">
        <v>945286.09000000358</v>
      </c>
      <c r="F87" s="17">
        <f t="shared" si="112"/>
        <v>1</v>
      </c>
      <c r="G87" s="15">
        <f t="shared" si="113"/>
        <v>3</v>
      </c>
      <c r="H87" s="53">
        <v>40932</v>
      </c>
      <c r="I87" s="16">
        <f>IF(MONTH($H87)&gt;10,VLOOKUP(DATE(I$2,MONTH($H87),DAY($H87)),daily!$A:$B,2,0),VLOOKUP(DATE(J$2,MONTH($H87),DAY($H87)),daily!$A:$B,2,0))</f>
        <v>945286.09000000358</v>
      </c>
      <c r="J87" s="16">
        <f>IF(MONTH($H87)&gt;10,VLOOKUP(DATE(J$2,MONTH($H87),DAY($H87)),daily!$A:$B,2,0),VLOOKUP(DATE(K$2,MONTH($H87),DAY($H87)),daily!$A:$B,2,0))</f>
        <v>1004841.6799999997</v>
      </c>
      <c r="K87" s="16">
        <f>IF(MONTH($H87)&gt;10,VLOOKUP(DATE(K$2,MONTH($H87),DAY($H87)),daily!$A:$B,2,0),VLOOKUP(DATE(L$2,MONTH($H87),DAY($H87)),daily!$A:$B,2,0))</f>
        <v>1050657.9600000009</v>
      </c>
      <c r="L87" s="16">
        <f>IF(MONTH($H87)&gt;10,VLOOKUP(DATE(L$2,MONTH($H87),DAY($H87)),daily!$A:$B,2,0),VLOOKUP(DATE(M$2,MONTH($H87),DAY($H87)),daily!$A:$B,2,0))</f>
        <v>1016615.0050000027</v>
      </c>
      <c r="M87" s="16">
        <f>IF(MONTH($H87)&gt;10,VLOOKUP(DATE(M$2,MONTH($H87),DAY($H87)),daily!$A:$B,2,0),VLOOKUP(DATE(N$2,MONTH($H87),DAY($H87)),daily!$A:$B,2,0))</f>
        <v>1108937.7199999988</v>
      </c>
      <c r="N87" s="16">
        <f>IF(MONTH($H87)&gt;10,VLOOKUP(DATE(N$2,MONTH($H87),DAY($H87)),daily!$A:$B,2,0),VLOOKUP(DATE(O$2,MONTH($H87),DAY($H87)),daily!$A:$B,2,0))</f>
        <v>1160267.0849999934</v>
      </c>
      <c r="O87" s="16">
        <f>IF(MONTH($H87)&gt;10,VLOOKUP(DATE(O$2,MONTH($H87),DAY($H87)),daily!$A:$B,2,0),VLOOKUP(DATE(P$2,MONTH($H87),DAY($H87)),daily!$A:$B,2,0))</f>
        <v>1195897.7650000006</v>
      </c>
      <c r="P87" s="16">
        <f t="shared" si="114"/>
        <v>1195897.7650000006</v>
      </c>
      <c r="Q87" s="16">
        <f t="shared" si="128"/>
        <v>1195897.7650000006</v>
      </c>
      <c r="R87" s="16">
        <f t="shared" si="129"/>
        <v>1136102.8767500005</v>
      </c>
      <c r="S87" s="16">
        <f t="shared" si="130"/>
        <v>1076307.9885000007</v>
      </c>
      <c r="T87" s="18">
        <f t="shared" si="131"/>
        <v>893811.7216205782</v>
      </c>
      <c r="U87" s="16">
        <v>966626.76983588585</v>
      </c>
      <c r="V87" s="63">
        <f ca="1">IF(daily!B1924="",MAX(I87:O87)*$X$33,daily!B1924)</f>
        <v>1174949.9362769078</v>
      </c>
      <c r="AM87" s="53">
        <v>40996</v>
      </c>
      <c r="AN87">
        <v>570727.72999998927</v>
      </c>
      <c r="AO87">
        <v>432168.34000000358</v>
      </c>
      <c r="AP87">
        <v>507683.8900000155</v>
      </c>
      <c r="AQ87">
        <v>129454.6099999994</v>
      </c>
      <c r="AR87">
        <v>284693.61000001431</v>
      </c>
      <c r="AS87">
        <v>1029524.8800000101</v>
      </c>
      <c r="AT87">
        <v>707398.89500001073</v>
      </c>
      <c r="AU87">
        <f t="shared" si="102"/>
        <v>1029524.8800000101</v>
      </c>
      <c r="AY87">
        <f t="shared" si="104"/>
        <v>832149.98668392631</v>
      </c>
      <c r="BL87" s="11">
        <v>40932</v>
      </c>
      <c r="BM87" s="26">
        <f t="shared" si="127"/>
        <v>0.98122641176092718</v>
      </c>
      <c r="BN87" s="26">
        <f t="shared" si="132"/>
        <v>4.0503874287327601E-3</v>
      </c>
      <c r="BO87" s="26">
        <f t="shared" si="96"/>
        <v>0.9649748508627517</v>
      </c>
      <c r="BP87" s="26">
        <f t="shared" si="61"/>
        <v>2.5451404419173373E-3</v>
      </c>
      <c r="BQ87" s="26">
        <f t="shared" si="99"/>
        <v>0.98133444847724594</v>
      </c>
      <c r="BR87" s="26">
        <f t="shared" si="72"/>
        <v>-1.2805199040906823E-2</v>
      </c>
      <c r="BS87" s="26">
        <f t="shared" si="97"/>
        <v>0.9310995623457049</v>
      </c>
      <c r="BT87" s="26">
        <f t="shared" si="62"/>
        <v>-4.0831158494783804E-2</v>
      </c>
      <c r="BU87" s="26">
        <f t="shared" si="126"/>
        <v>0.99053077995825933</v>
      </c>
      <c r="BV87" s="26">
        <f t="shared" si="91"/>
        <v>1.0961298637519379E-2</v>
      </c>
      <c r="BW87" s="26">
        <f t="shared" si="100"/>
        <v>0.95258268003426916</v>
      </c>
      <c r="BX87" s="26">
        <f t="shared" si="73"/>
        <v>7.3313714674536623E-3</v>
      </c>
      <c r="BY87" s="26">
        <f t="shared" si="134"/>
        <v>0.94087904395086708</v>
      </c>
      <c r="BZ87" s="26">
        <f t="shared" ref="BZ87:BZ150" si="135">BY87-BY86</f>
        <v>-2.6058244156480059E-2</v>
      </c>
      <c r="CA87" s="26">
        <v>0.76468032012659137</v>
      </c>
      <c r="CB87" s="26"/>
      <c r="CC87" s="26"/>
      <c r="CD87" s="26"/>
      <c r="CE87" s="26"/>
      <c r="CF87" s="26"/>
      <c r="CG87" s="26"/>
      <c r="CH87" s="26"/>
      <c r="CI87" s="26"/>
      <c r="CJ87" s="26"/>
      <c r="CK87" s="26"/>
      <c r="CL87" s="26"/>
      <c r="CM87" s="46">
        <f t="shared" si="115"/>
        <v>0.99053077995825933</v>
      </c>
      <c r="CN87">
        <f t="shared" si="101"/>
        <v>1259007.2587243726</v>
      </c>
      <c r="CO87">
        <f t="shared" si="116"/>
        <v>1196056.8957881539</v>
      </c>
      <c r="CP87">
        <f t="shared" si="117"/>
        <v>1133106.5328519354</v>
      </c>
      <c r="CQ87">
        <f t="shared" si="118"/>
        <v>944255.44404327939</v>
      </c>
      <c r="CR87" s="20">
        <v>85</v>
      </c>
      <c r="CS87" s="11">
        <v>40932</v>
      </c>
      <c r="CT87" s="26">
        <v>0.98122641176092718</v>
      </c>
      <c r="CU87" s="26">
        <v>0.9649748508627517</v>
      </c>
      <c r="CV87" s="26">
        <v>0.98133444847724594</v>
      </c>
      <c r="CW87" s="26">
        <v>0.9310995623457049</v>
      </c>
      <c r="CX87" s="26">
        <v>0.99053077995825933</v>
      </c>
      <c r="CY87" s="26">
        <v>0.95258268003426916</v>
      </c>
      <c r="CZ87" s="26">
        <v>0.94087904395086708</v>
      </c>
      <c r="DA87" s="26">
        <v>0.76468032012659137</v>
      </c>
      <c r="DB87" s="46">
        <f t="shared" si="133"/>
        <v>0.99053077995825933</v>
      </c>
      <c r="DC87" s="46">
        <f t="shared" si="93"/>
        <v>0.97318024236985845</v>
      </c>
      <c r="DD87" s="71"/>
      <c r="DE87" s="59">
        <f t="shared" si="77"/>
        <v>1236953.9785956247</v>
      </c>
      <c r="DX87" s="53">
        <v>40996</v>
      </c>
      <c r="DY87" s="13">
        <v>0.59242712711486811</v>
      </c>
      <c r="DZ87" s="13">
        <v>0.41502217487545556</v>
      </c>
      <c r="EA87" s="13">
        <v>0.47418637573920591</v>
      </c>
      <c r="EB87" s="13">
        <v>0.11856516982516213</v>
      </c>
      <c r="EC87" s="13">
        <v>0.25429542027161545</v>
      </c>
      <c r="ED87" s="13">
        <v>0.84524294624144625</v>
      </c>
      <c r="EE87" s="13">
        <v>0.55654991212355809</v>
      </c>
      <c r="EF87">
        <f t="shared" si="119"/>
        <v>0.84524294624144625</v>
      </c>
      <c r="EG87"/>
      <c r="EH87"/>
      <c r="EI87"/>
      <c r="EJ87"/>
      <c r="EK87"/>
      <c r="EL87"/>
      <c r="EM87">
        <f t="shared" si="123"/>
        <v>0.65251949741924131</v>
      </c>
      <c r="EN87">
        <f t="shared" si="124"/>
        <v>829380.36892162322</v>
      </c>
      <c r="EO87"/>
      <c r="FE87" s="13"/>
      <c r="FF87" s="6">
        <f t="shared" si="105"/>
        <v>898201.11999999732</v>
      </c>
      <c r="FG87" s="6">
        <f t="shared" si="106"/>
        <v>997856.34000000358</v>
      </c>
      <c r="FH87" s="6">
        <v>959329.54499998689</v>
      </c>
      <c r="FI87" s="6">
        <f t="shared" si="107"/>
        <v>995633.0000000149</v>
      </c>
      <c r="FJ87" s="6">
        <f t="shared" si="108"/>
        <v>980187.65000000596</v>
      </c>
      <c r="FK87" s="6">
        <f t="shared" si="109"/>
        <v>1027426.5549999923</v>
      </c>
      <c r="FL87" s="6">
        <f t="shared" si="110"/>
        <v>1215051.0549999923</v>
      </c>
      <c r="FM87" s="6"/>
      <c r="FN87" s="6"/>
      <c r="FO87" s="6"/>
      <c r="FP87" s="6"/>
      <c r="FQ87" s="18"/>
      <c r="FT87"/>
      <c r="FU87" s="20"/>
      <c r="GG87"/>
      <c r="GH87" s="12"/>
      <c r="GK87"/>
      <c r="GL87" s="22">
        <v>42439</v>
      </c>
      <c r="GM87" s="12">
        <f t="shared" si="111"/>
        <v>8146839.5649999976</v>
      </c>
    </row>
    <row r="88" spans="1:195" x14ac:dyDescent="0.25">
      <c r="A88" s="11">
        <v>41299</v>
      </c>
      <c r="B88" s="12">
        <v>930258.97999999672</v>
      </c>
      <c r="F88" s="17">
        <f t="shared" si="112"/>
        <v>1</v>
      </c>
      <c r="G88" s="15">
        <f t="shared" si="113"/>
        <v>3</v>
      </c>
      <c r="H88" s="53">
        <v>40933</v>
      </c>
      <c r="I88" s="16">
        <f>IF(MONTH($H88)&gt;10,VLOOKUP(DATE(I$2,MONTH($H88),DAY($H88)),daily!$A:$B,2,0),VLOOKUP(DATE(J$2,MONTH($H88),DAY($H88)),daily!$A:$B,2,0))</f>
        <v>930258.97999999672</v>
      </c>
      <c r="J88" s="16">
        <f>IF(MONTH($H88)&gt;10,VLOOKUP(DATE(J$2,MONTH($H88),DAY($H88)),daily!$A:$B,2,0),VLOOKUP(DATE(K$2,MONTH($H88),DAY($H88)),daily!$A:$B,2,0))</f>
        <v>988748.92499999702</v>
      </c>
      <c r="K88" s="16">
        <f>IF(MONTH($H88)&gt;10,VLOOKUP(DATE(K$2,MONTH($H88),DAY($H88)),daily!$A:$B,2,0),VLOOKUP(DATE(L$2,MONTH($H88),DAY($H88)),daily!$A:$B,2,0))</f>
        <v>1020040.4849999994</v>
      </c>
      <c r="L88" s="16">
        <f>IF(MONTH($H88)&gt;10,VLOOKUP(DATE(L$2,MONTH($H88),DAY($H88)),daily!$A:$B,2,0),VLOOKUP(DATE(M$2,MONTH($H88),DAY($H88)),daily!$A:$B,2,0))</f>
        <v>1026970.9499999881</v>
      </c>
      <c r="M88" s="16">
        <f>IF(MONTH($H88)&gt;10,VLOOKUP(DATE(M$2,MONTH($H88),DAY($H88)),daily!$A:$B,2,0),VLOOKUP(DATE(N$2,MONTH($H88),DAY($H88)),daily!$A:$B,2,0))</f>
        <v>1119538.8800000027</v>
      </c>
      <c r="N88" s="16">
        <f>IF(MONTH($H88)&gt;10,VLOOKUP(DATE(N$2,MONTH($H88),DAY($H88)),daily!$A:$B,2,0),VLOOKUP(DATE(O$2,MONTH($H88),DAY($H88)),daily!$A:$B,2,0))</f>
        <v>1182313.4900000021</v>
      </c>
      <c r="O88" s="16">
        <f>IF(MONTH($H88)&gt;10,VLOOKUP(DATE(O$2,MONTH($H88),DAY($H88)),daily!$A:$B,2,0),VLOOKUP(DATE(P$2,MONTH($H88),DAY($H88)),daily!$A:$B,2,0))</f>
        <v>1199613.6999999955</v>
      </c>
      <c r="P88" s="16">
        <f t="shared" si="114"/>
        <v>1199613.6999999955</v>
      </c>
      <c r="Q88" s="16">
        <f t="shared" si="128"/>
        <v>1199613.6999999955</v>
      </c>
      <c r="R88" s="16">
        <f t="shared" si="129"/>
        <v>1139633.0149999957</v>
      </c>
      <c r="S88" s="16">
        <f t="shared" si="130"/>
        <v>1079652.3299999961</v>
      </c>
      <c r="T88" s="18">
        <f t="shared" si="131"/>
        <v>896589.00439255137</v>
      </c>
      <c r="U88" s="16">
        <v>969630.30605034239</v>
      </c>
      <c r="V88" s="63">
        <f ca="1">IF(daily!B1925="",MAX(I88:O88)*$X$33,daily!B1925)</f>
        <v>1178600.7814571839</v>
      </c>
      <c r="AM88" s="53">
        <v>40997</v>
      </c>
      <c r="AN88">
        <v>525217.24000000954</v>
      </c>
      <c r="AO88">
        <v>414907</v>
      </c>
      <c r="AP88">
        <v>456203.78000001609</v>
      </c>
      <c r="AQ88">
        <v>110002.59000000358</v>
      </c>
      <c r="AR88">
        <v>324546.86000001431</v>
      </c>
      <c r="AS88">
        <v>1015460.9199999869</v>
      </c>
      <c r="AT88">
        <v>687357.89999999106</v>
      </c>
      <c r="AU88">
        <f t="shared" si="102"/>
        <v>1015460.9199999869</v>
      </c>
      <c r="AY88">
        <f t="shared" si="104"/>
        <v>820782.29236774577</v>
      </c>
      <c r="BL88" s="11">
        <v>40933</v>
      </c>
      <c r="BM88" s="26">
        <f t="shared" si="127"/>
        <v>0.96562796238096926</v>
      </c>
      <c r="BN88" s="26">
        <f t="shared" si="132"/>
        <v>-1.5598449379957913E-2</v>
      </c>
      <c r="BO88" s="26">
        <f t="shared" si="96"/>
        <v>0.94952057168108162</v>
      </c>
      <c r="BP88" s="26">
        <f t="shared" si="61"/>
        <v>-1.5454279181670083E-2</v>
      </c>
      <c r="BQ88" s="26">
        <f t="shared" si="99"/>
        <v>0.95273714651334862</v>
      </c>
      <c r="BR88" s="26">
        <f t="shared" si="72"/>
        <v>-2.8597301963897315E-2</v>
      </c>
      <c r="BS88" s="26">
        <f t="shared" si="97"/>
        <v>0.94058438778083864</v>
      </c>
      <c r="BT88" s="26">
        <f t="shared" si="62"/>
        <v>9.4848254351337369E-3</v>
      </c>
      <c r="BU88" s="26">
        <f t="shared" si="126"/>
        <v>1</v>
      </c>
      <c r="BV88" s="26">
        <f t="shared" si="91"/>
        <v>9.4692200417406669E-3</v>
      </c>
      <c r="BW88" s="26">
        <f t="shared" si="100"/>
        <v>0.97068284320491471</v>
      </c>
      <c r="BX88" s="26">
        <f t="shared" si="73"/>
        <v>1.8100163170645556E-2</v>
      </c>
      <c r="BY88" s="26">
        <f t="shared" si="134"/>
        <v>0.94380257593871952</v>
      </c>
      <c r="BZ88" s="26">
        <f t="shared" si="135"/>
        <v>2.9235319878524457E-3</v>
      </c>
      <c r="CA88" s="26">
        <v>0.77199046773570712</v>
      </c>
      <c r="CB88" s="26"/>
      <c r="CC88" s="26"/>
      <c r="CD88" s="26"/>
      <c r="CE88" s="26"/>
      <c r="CF88" s="26"/>
      <c r="CG88" s="26"/>
      <c r="CH88" s="26"/>
      <c r="CI88" s="26"/>
      <c r="CJ88" s="26"/>
      <c r="CK88" s="26"/>
      <c r="CL88" s="26"/>
      <c r="CM88" s="46">
        <f t="shared" si="115"/>
        <v>1</v>
      </c>
      <c r="CN88">
        <f t="shared" si="101"/>
        <v>1271043.0450000018</v>
      </c>
      <c r="CO88">
        <f t="shared" si="116"/>
        <v>1207490.8927500017</v>
      </c>
      <c r="CP88">
        <f t="shared" si="117"/>
        <v>1143938.7405000017</v>
      </c>
      <c r="CQ88">
        <f t="shared" si="118"/>
        <v>953282.28375000134</v>
      </c>
      <c r="CR88" s="20">
        <v>86</v>
      </c>
      <c r="CS88" s="11">
        <v>40933</v>
      </c>
      <c r="CT88" s="26">
        <v>0.96562796238096926</v>
      </c>
      <c r="CU88" s="26">
        <v>0.94952057168108162</v>
      </c>
      <c r="CV88" s="26">
        <v>0.95273714651334862</v>
      </c>
      <c r="CW88" s="26">
        <v>0.94058438778083864</v>
      </c>
      <c r="CX88" s="26">
        <v>1</v>
      </c>
      <c r="CY88" s="26">
        <v>0.97068284320491471</v>
      </c>
      <c r="CZ88" s="26">
        <v>0.94380257593871952</v>
      </c>
      <c r="DA88" s="26">
        <v>0.77199046773570712</v>
      </c>
      <c r="DB88" s="46">
        <f t="shared" si="133"/>
        <v>1</v>
      </c>
      <c r="DC88" s="46">
        <f t="shared" si="93"/>
        <v>0.98248359572518074</v>
      </c>
      <c r="DD88" s="71"/>
      <c r="DE88" s="59">
        <f t="shared" si="77"/>
        <v>1248778.9411730845</v>
      </c>
      <c r="DX88" s="53">
        <v>40997</v>
      </c>
      <c r="DY88" s="13">
        <v>0.54518630206457941</v>
      </c>
      <c r="DZ88" s="13">
        <v>0.3984456739960387</v>
      </c>
      <c r="EA88" s="13">
        <v>0.42610297726155355</v>
      </c>
      <c r="EB88" s="13">
        <v>0.10074941143122029</v>
      </c>
      <c r="EC88" s="13">
        <v>0.28989333537037459</v>
      </c>
      <c r="ED88" s="13">
        <v>0.83369639382957894</v>
      </c>
      <c r="EE88" s="13">
        <v>0.54078255075931758</v>
      </c>
      <c r="EF88">
        <f t="shared" si="119"/>
        <v>0.83369639382957894</v>
      </c>
      <c r="EG88"/>
      <c r="EH88"/>
      <c r="EI88"/>
      <c r="EJ88"/>
      <c r="EK88"/>
      <c r="EL88"/>
      <c r="EM88">
        <f t="shared" si="123"/>
        <v>0.64360566902206884</v>
      </c>
      <c r="EN88">
        <f t="shared" si="124"/>
        <v>818050.50933307374</v>
      </c>
      <c r="EO88"/>
      <c r="FE88" s="13"/>
      <c r="FF88" s="6">
        <f t="shared" si="105"/>
        <v>899905.63000000268</v>
      </c>
      <c r="FG88" s="6">
        <f t="shared" si="106"/>
        <v>1011405.2150000036</v>
      </c>
      <c r="FH88" s="6">
        <v>932798.82500000298</v>
      </c>
      <c r="FI88" s="6">
        <f t="shared" si="107"/>
        <v>962500.4849999994</v>
      </c>
      <c r="FJ88" s="6">
        <f t="shared" si="108"/>
        <v>0</v>
      </c>
      <c r="FK88" s="6">
        <f t="shared" si="109"/>
        <v>939576.87000000477</v>
      </c>
      <c r="FL88" s="6">
        <f t="shared" si="110"/>
        <v>1171173.9950000048</v>
      </c>
      <c r="FM88" s="6"/>
      <c r="FN88" s="6"/>
      <c r="FO88" s="6"/>
      <c r="FP88" s="6"/>
      <c r="FQ88" s="18"/>
      <c r="FT88"/>
      <c r="FU88" s="20"/>
      <c r="GG88"/>
      <c r="GH88" s="12"/>
      <c r="GK88"/>
      <c r="GL88" s="22">
        <v>42449</v>
      </c>
      <c r="GM88" s="12">
        <f t="shared" si="111"/>
        <v>5079520.8400000036</v>
      </c>
    </row>
    <row r="89" spans="1:195" x14ac:dyDescent="0.25">
      <c r="A89" s="11">
        <v>41300</v>
      </c>
      <c r="B89" s="12">
        <v>895183.69000000507</v>
      </c>
      <c r="F89" s="17">
        <f t="shared" si="112"/>
        <v>1</v>
      </c>
      <c r="G89" s="15">
        <f t="shared" si="113"/>
        <v>3</v>
      </c>
      <c r="H89" s="53">
        <v>40934</v>
      </c>
      <c r="I89" s="16">
        <f>IF(MONTH($H89)&gt;10,VLOOKUP(DATE(I$2,MONTH($H89),DAY($H89)),daily!$A:$B,2,0),VLOOKUP(DATE(J$2,MONTH($H89),DAY($H89)),daily!$A:$B,2,0))</f>
        <v>895183.69000000507</v>
      </c>
      <c r="J89" s="16">
        <f>IF(MONTH($H89)&gt;10,VLOOKUP(DATE(J$2,MONTH($H89),DAY($H89)),daily!$A:$B,2,0),VLOOKUP(DATE(K$2,MONTH($H89),DAY($H89)),daily!$A:$B,2,0))</f>
        <v>988283.40500000119</v>
      </c>
      <c r="K89" s="16">
        <f>IF(MONTH($H89)&gt;10,VLOOKUP(DATE(K$2,MONTH($H89),DAY($H89)),daily!$A:$B,2,0),VLOOKUP(DATE(L$2,MONTH($H89),DAY($H89)),daily!$A:$B,2,0))</f>
        <v>1015422.4950000122</v>
      </c>
      <c r="L89" s="16">
        <f>IF(MONTH($H89)&gt;10,VLOOKUP(DATE(L$2,MONTH($H89),DAY($H89)),daily!$A:$B,2,0),VLOOKUP(DATE(M$2,MONTH($H89),DAY($H89)),daily!$A:$B,2,0))</f>
        <v>934010.00499999523</v>
      </c>
      <c r="M89" s="16">
        <f>IF(MONTH($H89)&gt;10,VLOOKUP(DATE(M$2,MONTH($H89),DAY($H89)),daily!$A:$B,2,0),VLOOKUP(DATE(N$2,MONTH($H89),DAY($H89)),daily!$A:$B,2,0))</f>
        <v>1088769.4450000003</v>
      </c>
      <c r="N89" s="16">
        <f>IF(MONTH($H89)&gt;10,VLOOKUP(DATE(N$2,MONTH($H89),DAY($H89)),daily!$A:$B,2,0),VLOOKUP(DATE(O$2,MONTH($H89),DAY($H89)),daily!$A:$B,2,0))</f>
        <v>1156674.4049999937</v>
      </c>
      <c r="O89" s="16">
        <f>IF(MONTH($H89)&gt;10,VLOOKUP(DATE(O$2,MONTH($H89),DAY($H89)),daily!$A:$B,2,0),VLOOKUP(DATE(P$2,MONTH($H89),DAY($H89)),daily!$A:$B,2,0))</f>
        <v>1228375.1300000027</v>
      </c>
      <c r="P89" s="16">
        <f t="shared" si="114"/>
        <v>1228375.1300000027</v>
      </c>
      <c r="Q89" s="16">
        <f t="shared" si="128"/>
        <v>1228375.1300000027</v>
      </c>
      <c r="R89" s="16">
        <f t="shared" si="129"/>
        <v>1166956.3735000025</v>
      </c>
      <c r="S89" s="16">
        <f t="shared" si="130"/>
        <v>1105537.6170000024</v>
      </c>
      <c r="T89" s="18">
        <f t="shared" si="131"/>
        <v>918085.24263042118</v>
      </c>
      <c r="U89" s="16">
        <v>992877.75160164991</v>
      </c>
      <c r="V89" s="63">
        <f ca="1">IF(daily!B1926="",MAX(I89:O89)*$X$33,daily!B1926)</f>
        <v>1206858.414621789</v>
      </c>
      <c r="AM89" s="53">
        <v>40998</v>
      </c>
      <c r="AN89">
        <v>480395.40999999642</v>
      </c>
      <c r="AO89">
        <v>411763.68000000715</v>
      </c>
      <c r="AP89">
        <v>438392.47999997437</v>
      </c>
      <c r="AQ89">
        <v>81713.590000003576</v>
      </c>
      <c r="AR89">
        <v>325257.06000000238</v>
      </c>
      <c r="AS89">
        <v>971639.21999999881</v>
      </c>
      <c r="AT89">
        <v>655205.07999999821</v>
      </c>
      <c r="AU89">
        <f t="shared" si="102"/>
        <v>971639.21999999881</v>
      </c>
      <c r="AY89">
        <f t="shared" si="104"/>
        <v>785361.84961802152</v>
      </c>
      <c r="BL89" s="11">
        <v>40934</v>
      </c>
      <c r="BM89" s="26">
        <f t="shared" si="127"/>
        <v>0.92921908964682631</v>
      </c>
      <c r="BN89" s="26">
        <f t="shared" si="132"/>
        <v>-3.640887273414295E-2</v>
      </c>
      <c r="BO89" s="26">
        <f t="shared" si="96"/>
        <v>0.94907352106454113</v>
      </c>
      <c r="BP89" s="26">
        <f t="shared" si="61"/>
        <v>-4.4705061654048972E-4</v>
      </c>
      <c r="BQ89" s="26">
        <f t="shared" si="99"/>
        <v>0.94842385632544501</v>
      </c>
      <c r="BR89" s="26">
        <f t="shared" si="72"/>
        <v>-4.3132901879036067E-3</v>
      </c>
      <c r="BS89" s="26">
        <f t="shared" si="97"/>
        <v>0.85544311524499184</v>
      </c>
      <c r="BT89" s="26">
        <f t="shared" si="62"/>
        <v>-8.5141272535846801E-2</v>
      </c>
      <c r="BU89" s="26">
        <f t="shared" si="126"/>
        <v>0.97251597461268846</v>
      </c>
      <c r="BV89" s="26">
        <f t="shared" si="91"/>
        <v>-2.7484025387311539E-2</v>
      </c>
      <c r="BW89" s="26">
        <f t="shared" si="100"/>
        <v>0.94963307921636331</v>
      </c>
      <c r="BX89" s="26">
        <f t="shared" si="73"/>
        <v>-2.1049763988551407E-2</v>
      </c>
      <c r="BY89" s="26">
        <f t="shared" si="134"/>
        <v>0.9664307867716635</v>
      </c>
      <c r="BZ89" s="26">
        <f t="shared" si="135"/>
        <v>2.2628210832943974E-2</v>
      </c>
      <c r="CA89" s="26">
        <v>0.75077306212169637</v>
      </c>
      <c r="CB89" s="26"/>
      <c r="CC89" s="26"/>
      <c r="CD89" s="26"/>
      <c r="CE89" s="26"/>
      <c r="CF89" s="26"/>
      <c r="CG89" s="26"/>
      <c r="CH89" s="26"/>
      <c r="CI89" s="26"/>
      <c r="CJ89" s="26"/>
      <c r="CK89" s="26"/>
      <c r="CL89" s="26"/>
      <c r="CM89" s="46">
        <f t="shared" si="115"/>
        <v>0.97251597461268846</v>
      </c>
      <c r="CN89">
        <f t="shared" si="101"/>
        <v>1236109.665682856</v>
      </c>
      <c r="CO89">
        <f t="shared" si="116"/>
        <v>1174304.1823987132</v>
      </c>
      <c r="CP89">
        <f t="shared" si="117"/>
        <v>1112498.6991145704</v>
      </c>
      <c r="CQ89">
        <f t="shared" si="118"/>
        <v>927082.249262142</v>
      </c>
      <c r="CR89" s="20">
        <v>87</v>
      </c>
      <c r="CS89" s="11">
        <v>40934</v>
      </c>
      <c r="CT89" s="26">
        <v>0.92921908964682631</v>
      </c>
      <c r="CU89" s="26">
        <v>0.94907352106454113</v>
      </c>
      <c r="CV89" s="26">
        <v>0.94842385632544501</v>
      </c>
      <c r="CW89" s="26">
        <v>0.85544311524499184</v>
      </c>
      <c r="CX89" s="26">
        <v>0.97251597461268846</v>
      </c>
      <c r="CY89" s="26">
        <v>0.94963307921636331</v>
      </c>
      <c r="CZ89" s="26">
        <v>0.9664307867716635</v>
      </c>
      <c r="DA89" s="26">
        <v>0.75077306212169637</v>
      </c>
      <c r="DB89" s="46">
        <f t="shared" si="133"/>
        <v>0.97251597461268846</v>
      </c>
      <c r="DC89" s="46">
        <f t="shared" si="93"/>
        <v>0.95548099163765277</v>
      </c>
      <c r="DD89" s="71"/>
      <c r="DE89" s="59">
        <f t="shared" si="77"/>
        <v>1214457.4690507434</v>
      </c>
      <c r="DX89" s="53">
        <v>40998</v>
      </c>
      <c r="DY89" s="13">
        <v>0.49866032026422197</v>
      </c>
      <c r="DZ89" s="13">
        <v>0.39542706438959108</v>
      </c>
      <c r="EA89" s="13">
        <v>0.40946688547179194</v>
      </c>
      <c r="EB89" s="13">
        <v>7.4840020570716939E-2</v>
      </c>
      <c r="EC89" s="13">
        <v>0.29052770369172137</v>
      </c>
      <c r="ED89" s="13">
        <v>0.7977186495935209</v>
      </c>
      <c r="EE89" s="13">
        <v>0.5154861454751104</v>
      </c>
      <c r="EF89">
        <f t="shared" si="119"/>
        <v>0.7977186495935209</v>
      </c>
      <c r="EG89"/>
      <c r="EH89"/>
      <c r="EI89"/>
      <c r="EJ89"/>
      <c r="EK89"/>
      <c r="EL89"/>
      <c r="EM89">
        <f t="shared" si="123"/>
        <v>0.61583119342119885</v>
      </c>
      <c r="EN89">
        <f t="shared" si="124"/>
        <v>782747.95529206563</v>
      </c>
      <c r="EO89"/>
      <c r="FE89" s="13"/>
      <c r="FF89" s="6">
        <f t="shared" si="105"/>
        <v>830111.58999999613</v>
      </c>
      <c r="FG89" s="6">
        <f t="shared" si="106"/>
        <v>994650.52499999106</v>
      </c>
      <c r="FH89" s="6">
        <v>947801.80499999225</v>
      </c>
      <c r="FI89" s="6">
        <f t="shared" si="107"/>
        <v>1011975.1669999957</v>
      </c>
      <c r="FJ89" s="6">
        <f t="shared" si="108"/>
        <v>964506.31499999762</v>
      </c>
      <c r="FK89" s="6">
        <f t="shared" si="109"/>
        <v>1013136.0949999839</v>
      </c>
      <c r="FL89" s="6">
        <f t="shared" si="110"/>
        <v>1149141.424999997</v>
      </c>
      <c r="FM89" s="6"/>
      <c r="FN89" s="6"/>
      <c r="FO89" s="6"/>
      <c r="FP89" s="6"/>
      <c r="FQ89" s="18"/>
      <c r="FT89"/>
      <c r="FU89" s="20"/>
      <c r="GG89"/>
      <c r="GH89" s="12"/>
      <c r="GK89"/>
      <c r="GL89" s="22">
        <v>42459</v>
      </c>
      <c r="GM89" s="12">
        <f t="shared" si="111"/>
        <v>2015610.6699999869</v>
      </c>
    </row>
    <row r="90" spans="1:195" x14ac:dyDescent="0.25">
      <c r="A90" s="11">
        <v>41301</v>
      </c>
      <c r="B90" s="12">
        <v>879563.84999999404</v>
      </c>
      <c r="F90" s="17">
        <f t="shared" si="112"/>
        <v>1</v>
      </c>
      <c r="G90" s="15">
        <f t="shared" si="113"/>
        <v>3</v>
      </c>
      <c r="H90" s="53">
        <v>40935</v>
      </c>
      <c r="I90" s="16">
        <f>IF(MONTH($H90)&gt;10,VLOOKUP(DATE(I$2,MONTH($H90),DAY($H90)),daily!$A:$B,2,0),VLOOKUP(DATE(J$2,MONTH($H90),DAY($H90)),daily!$A:$B,2,0))</f>
        <v>879563.84999999404</v>
      </c>
      <c r="J90" s="16">
        <f>IF(MONTH($H90)&gt;10,VLOOKUP(DATE(J$2,MONTH($H90),DAY($H90)),daily!$A:$B,2,0),VLOOKUP(DATE(K$2,MONTH($H90),DAY($H90)),daily!$A:$B,2,0))</f>
        <v>991715.05000000447</v>
      </c>
      <c r="K90" s="16">
        <f>IF(MONTH($H90)&gt;10,VLOOKUP(DATE(K$2,MONTH($H90),DAY($H90)),daily!$A:$B,2,0),VLOOKUP(DATE(L$2,MONTH($H90),DAY($H90)),daily!$A:$B,2,0))</f>
        <v>972369.22499998659</v>
      </c>
      <c r="L90" s="16">
        <f>IF(MONTH($H90)&gt;10,VLOOKUP(DATE(L$2,MONTH($H90),DAY($H90)),daily!$A:$B,2,0),VLOOKUP(DATE(M$2,MONTH($H90),DAY($H90)),daily!$A:$B,2,0))</f>
        <v>824361.61000000685</v>
      </c>
      <c r="M90" s="16">
        <f>IF(MONTH($H90)&gt;10,VLOOKUP(DATE(M$2,MONTH($H90),DAY($H90)),daily!$A:$B,2,0),VLOOKUP(DATE(N$2,MONTH($H90),DAY($H90)),daily!$A:$B,2,0))</f>
        <v>932454.68999999762</v>
      </c>
      <c r="N90" s="16">
        <f>IF(MONTH($H90)&gt;10,VLOOKUP(DATE(N$2,MONTH($H90),DAY($H90)),daily!$A:$B,2,0),VLOOKUP(DATE(O$2,MONTH($H90),DAY($H90)),daily!$A:$B,2,0))</f>
        <v>1119106.1350000054</v>
      </c>
      <c r="O90" s="16">
        <f>IF(MONTH($H90)&gt;10,VLOOKUP(DATE(O$2,MONTH($H90),DAY($H90)),daily!$A:$B,2,0),VLOOKUP(DATE(P$2,MONTH($H90),DAY($H90)),daily!$A:$B,2,0))</f>
        <v>1251331.5700000003</v>
      </c>
      <c r="P90" s="16">
        <f t="shared" si="114"/>
        <v>1251331.5700000003</v>
      </c>
      <c r="Q90" s="16">
        <f t="shared" si="128"/>
        <v>1251331.5700000003</v>
      </c>
      <c r="R90" s="16">
        <f t="shared" si="129"/>
        <v>1188764.9915000002</v>
      </c>
      <c r="S90" s="16">
        <f t="shared" si="130"/>
        <v>1126198.4130000004</v>
      </c>
      <c r="T90" s="18">
        <f t="shared" si="131"/>
        <v>935242.84235106071</v>
      </c>
      <c r="U90" s="16">
        <v>1011433.1081660374</v>
      </c>
      <c r="V90" s="63">
        <f ca="1">IF(daily!B1927="",MAX(I90:O90)*$X$33,daily!B1927)</f>
        <v>1229412.7403380361</v>
      </c>
      <c r="AM90" s="53">
        <v>40999</v>
      </c>
      <c r="AN90">
        <v>448142.3900000006</v>
      </c>
      <c r="AO90">
        <v>397676.93999999762</v>
      </c>
      <c r="AP90">
        <v>408352.44000001252</v>
      </c>
      <c r="AQ90">
        <v>66264.199999988079</v>
      </c>
      <c r="AR90">
        <v>280645.59999999404</v>
      </c>
      <c r="AS90">
        <v>978341.43000000715</v>
      </c>
      <c r="AT90">
        <v>653770.85000000894</v>
      </c>
      <c r="AU90">
        <f t="shared" si="102"/>
        <v>978341.43000000715</v>
      </c>
      <c r="AY90">
        <f t="shared" si="104"/>
        <v>790779.14848141535</v>
      </c>
      <c r="BL90" s="11">
        <v>40935</v>
      </c>
      <c r="BM90" s="26">
        <f t="shared" si="127"/>
        <v>0.91300537433076723</v>
      </c>
      <c r="BN90" s="26">
        <f t="shared" si="132"/>
        <v>-1.6213715316059085E-2</v>
      </c>
      <c r="BO90" s="26">
        <f t="shared" si="96"/>
        <v>0.95236901645252314</v>
      </c>
      <c r="BP90" s="26">
        <f t="shared" si="61"/>
        <v>3.295495387982017E-3</v>
      </c>
      <c r="BQ90" s="26">
        <f t="shared" si="99"/>
        <v>0.90821128612741686</v>
      </c>
      <c r="BR90" s="26">
        <f t="shared" si="72"/>
        <v>-4.0212570198028152E-2</v>
      </c>
      <c r="BS90" s="26">
        <f t="shared" si="97"/>
        <v>0.75501810470090891</v>
      </c>
      <c r="BT90" s="26">
        <f t="shared" si="62"/>
        <v>-0.10042501054408293</v>
      </c>
      <c r="BU90" s="26">
        <f t="shared" si="126"/>
        <v>0.8328917437865091</v>
      </c>
      <c r="BV90" s="26">
        <f t="shared" si="91"/>
        <v>-0.13962423082617936</v>
      </c>
      <c r="BW90" s="26">
        <f t="shared" si="100"/>
        <v>0.91878941935261715</v>
      </c>
      <c r="BX90" s="26">
        <f t="shared" si="73"/>
        <v>-3.0843659863746153E-2</v>
      </c>
      <c r="BY90" s="26">
        <f t="shared" si="134"/>
        <v>0.98449189028055184</v>
      </c>
      <c r="BZ90" s="26">
        <f t="shared" si="135"/>
        <v>1.8061103508888343E-2</v>
      </c>
      <c r="CA90" s="26">
        <v>0.76001835485969371</v>
      </c>
      <c r="CB90" s="26"/>
      <c r="CC90" s="26"/>
      <c r="CD90" s="26"/>
      <c r="CE90" s="26"/>
      <c r="CF90" s="26"/>
      <c r="CG90" s="26"/>
      <c r="CH90" s="26"/>
      <c r="CI90" s="26"/>
      <c r="CJ90" s="26"/>
      <c r="CK90" s="26"/>
      <c r="CL90" s="26"/>
      <c r="CM90" s="46">
        <f t="shared" si="115"/>
        <v>0.98449189028055184</v>
      </c>
      <c r="CN90">
        <f t="shared" si="101"/>
        <v>1251331.5700000003</v>
      </c>
      <c r="CO90">
        <f t="shared" si="116"/>
        <v>1188764.9915000002</v>
      </c>
      <c r="CP90">
        <f t="shared" si="117"/>
        <v>1126198.4130000004</v>
      </c>
      <c r="CQ90">
        <f t="shared" si="118"/>
        <v>938498.67750000022</v>
      </c>
      <c r="CR90" s="20">
        <v>88</v>
      </c>
      <c r="CS90" s="11">
        <v>40935</v>
      </c>
      <c r="CT90" s="26">
        <v>0.91300537433076723</v>
      </c>
      <c r="CU90" s="26">
        <v>0.95236901645252314</v>
      </c>
      <c r="CV90" s="26">
        <v>0.90821128612741686</v>
      </c>
      <c r="CW90" s="26">
        <v>0.75501810470090891</v>
      </c>
      <c r="CX90" s="26">
        <v>0.8328917437865091</v>
      </c>
      <c r="CY90" s="26">
        <v>0.91878941935261715</v>
      </c>
      <c r="CZ90" s="26">
        <v>0.98449189028055184</v>
      </c>
      <c r="DA90" s="26">
        <v>0.76001835485969371</v>
      </c>
      <c r="DB90" s="46">
        <f t="shared" si="133"/>
        <v>0.98449189028055184</v>
      </c>
      <c r="DC90" s="46">
        <f t="shared" si="93"/>
        <v>0.96724713232511672</v>
      </c>
      <c r="DD90" s="71"/>
      <c r="DE90" s="59">
        <f t="shared" si="77"/>
        <v>1229412.7403380361</v>
      </c>
      <c r="DX90" s="53">
        <v>40999</v>
      </c>
      <c r="DY90" s="13">
        <v>0.46518102186150329</v>
      </c>
      <c r="DZ90" s="13">
        <v>0.38189921209085725</v>
      </c>
      <c r="EA90" s="13">
        <v>0.38140891874245125</v>
      </c>
      <c r="EB90" s="13">
        <v>6.0690199648565091E-2</v>
      </c>
      <c r="EC90" s="13">
        <v>0.2506796369590964</v>
      </c>
      <c r="ED90" s="13">
        <v>0.80322118366218365</v>
      </c>
      <c r="EE90" s="13">
        <v>0.51435775725440358</v>
      </c>
      <c r="EF90">
        <f t="shared" si="119"/>
        <v>0.80322118366218365</v>
      </c>
      <c r="EG90"/>
      <c r="EH90"/>
      <c r="EI90"/>
      <c r="EJ90"/>
      <c r="EK90"/>
      <c r="EL90"/>
      <c r="EM90">
        <f t="shared" si="123"/>
        <v>0.6200790972705974</v>
      </c>
      <c r="EN90">
        <f t="shared" si="124"/>
        <v>788147.22393567243</v>
      </c>
      <c r="EO90"/>
      <c r="FE90" s="13"/>
      <c r="FF90" s="6">
        <f t="shared" si="105"/>
        <v>744285.39999999851</v>
      </c>
      <c r="FG90" s="6">
        <f t="shared" si="106"/>
        <v>964569.625</v>
      </c>
      <c r="FH90" s="6">
        <v>975532.47500000894</v>
      </c>
      <c r="FI90" s="6">
        <f t="shared" si="107"/>
        <v>1035036.7399999946</v>
      </c>
      <c r="FJ90" s="6">
        <f t="shared" si="108"/>
        <v>887836.16999998689</v>
      </c>
      <c r="FK90" s="6">
        <f t="shared" si="109"/>
        <v>1078807.1900000125</v>
      </c>
      <c r="FL90" s="6">
        <f t="shared" si="110"/>
        <v>1182882.275000006</v>
      </c>
      <c r="FM90" s="6"/>
      <c r="FN90" s="6"/>
      <c r="FO90" s="6"/>
      <c r="FP90" s="6"/>
      <c r="FQ90" s="18"/>
      <c r="FT90"/>
      <c r="FU90" s="20"/>
      <c r="GG90"/>
      <c r="GH90" s="12"/>
      <c r="GK90"/>
      <c r="GL90" s="22">
        <v>42470</v>
      </c>
      <c r="GM90" s="12">
        <f t="shared" si="111"/>
        <v>140170.6099999994</v>
      </c>
    </row>
    <row r="91" spans="1:195" x14ac:dyDescent="0.25">
      <c r="A91" s="11">
        <v>41302</v>
      </c>
      <c r="B91" s="12">
        <v>897034.03000000119</v>
      </c>
      <c r="F91" s="17">
        <f t="shared" si="112"/>
        <v>1</v>
      </c>
      <c r="G91" s="15">
        <f t="shared" si="113"/>
        <v>3</v>
      </c>
      <c r="H91" s="53">
        <v>40936</v>
      </c>
      <c r="I91" s="16">
        <f>IF(MONTH($H91)&gt;10,VLOOKUP(DATE(I$2,MONTH($H91),DAY($H91)),daily!$A:$B,2,0),VLOOKUP(DATE(J$2,MONTH($H91),DAY($H91)),daily!$A:$B,2,0))</f>
        <v>897034.03000000119</v>
      </c>
      <c r="J91" s="16">
        <f>IF(MONTH($H91)&gt;10,VLOOKUP(DATE(J$2,MONTH($H91),DAY($H91)),daily!$A:$B,2,0),VLOOKUP(DATE(K$2,MONTH($H91),DAY($H91)),daily!$A:$B,2,0))</f>
        <v>964513.08999999613</v>
      </c>
      <c r="K91" s="16">
        <f>IF(MONTH($H91)&gt;10,VLOOKUP(DATE(K$2,MONTH($H91),DAY($H91)),daily!$A:$B,2,0),VLOOKUP(DATE(L$2,MONTH($H91),DAY($H91)),daily!$A:$B,2,0))</f>
        <v>987974.67000000179</v>
      </c>
      <c r="L91" s="16">
        <f>IF(MONTH($H91)&gt;10,VLOOKUP(DATE(L$2,MONTH($H91),DAY($H91)),daily!$A:$B,2,0),VLOOKUP(DATE(M$2,MONTH($H91),DAY($H91)),daily!$A:$B,2,0))</f>
        <v>823029.80999999493</v>
      </c>
      <c r="M91" s="16">
        <f>IF(MONTH($H91)&gt;10,VLOOKUP(DATE(M$2,MONTH($H91),DAY($H91)),daily!$A:$B,2,0),VLOOKUP(DATE(N$2,MONTH($H91),DAY($H91)),daily!$A:$B,2,0))</f>
        <v>875195.44499999285</v>
      </c>
      <c r="N91" s="16">
        <f>IF(MONTH($H91)&gt;10,VLOOKUP(DATE(N$2,MONTH($H91),DAY($H91)),daily!$A:$B,2,0),VLOOKUP(DATE(O$2,MONTH($H91),DAY($H91)),daily!$A:$B,2,0))</f>
        <v>1110288.8400000036</v>
      </c>
      <c r="O91" s="16">
        <f>IF(MONTH($H91)&gt;10,VLOOKUP(DATE(O$2,MONTH($H91),DAY($H91)),daily!$A:$B,2,0),VLOOKUP(DATE(P$2,MONTH($H91),DAY($H91)),daily!$A:$B,2,0))</f>
        <v>1201082.9549999982</v>
      </c>
      <c r="P91" s="16">
        <f t="shared" si="114"/>
        <v>1201082.9549999982</v>
      </c>
      <c r="Q91" s="16">
        <f t="shared" si="128"/>
        <v>1201082.9549999982</v>
      </c>
      <c r="R91" s="16">
        <f t="shared" si="129"/>
        <v>1141028.8072499982</v>
      </c>
      <c r="S91" s="16">
        <f t="shared" si="130"/>
        <v>1080974.6594999984</v>
      </c>
      <c r="T91" s="18">
        <f t="shared" si="131"/>
        <v>897687.12279320916</v>
      </c>
      <c r="U91" s="16">
        <v>970817.88349741441</v>
      </c>
      <c r="V91" s="63">
        <f ca="1">IF(daily!B1928="",MAX(I91:O91)*$X$33,daily!B1928)</f>
        <v>1180044.3003926238</v>
      </c>
      <c r="BL91" s="11">
        <v>40936</v>
      </c>
      <c r="BM91" s="26">
        <f t="shared" si="127"/>
        <v>0.93113978063968106</v>
      </c>
      <c r="BN91" s="26">
        <f t="shared" si="132"/>
        <v>1.8134406308913831E-2</v>
      </c>
      <c r="BO91" s="26">
        <f t="shared" ref="BO91:BO122" si="136">IFERROR(J91/MAX(J$3:J$229),0)</f>
        <v>0.92624628705481082</v>
      </c>
      <c r="BP91" s="26">
        <f t="shared" si="61"/>
        <v>-2.6122729397712319E-2</v>
      </c>
      <c r="BQ91" s="26">
        <f t="shared" si="99"/>
        <v>0.92278706753807871</v>
      </c>
      <c r="BR91" s="26">
        <f t="shared" si="72"/>
        <v>1.4575781410661848E-2</v>
      </c>
      <c r="BS91" s="26">
        <f t="shared" ref="BS91:BS122" si="137">IFERROR(L91/MAX(L$3:L$229),0)</f>
        <v>0.75379833281967146</v>
      </c>
      <c r="BT91" s="26">
        <f t="shared" si="62"/>
        <v>-1.2197718812374525E-3</v>
      </c>
      <c r="BU91" s="26">
        <f t="shared" si="126"/>
        <v>0.78174636060874525</v>
      </c>
      <c r="BV91" s="26">
        <f t="shared" si="91"/>
        <v>-5.1145383177763848E-2</v>
      </c>
      <c r="BW91" s="26">
        <f t="shared" si="100"/>
        <v>0.91155039429507667</v>
      </c>
      <c r="BX91" s="26">
        <f t="shared" si="73"/>
        <v>-7.2390250575404824E-3</v>
      </c>
      <c r="BY91" s="26">
        <f t="shared" si="134"/>
        <v>0.94495852026789262</v>
      </c>
      <c r="BZ91" s="26">
        <f t="shared" si="135"/>
        <v>-3.9533370012659219E-2</v>
      </c>
      <c r="CA91" s="26">
        <v>0.72949897005245212</v>
      </c>
      <c r="CB91" s="26"/>
      <c r="CC91" s="26"/>
      <c r="CD91" s="26"/>
      <c r="CE91" s="26"/>
      <c r="CF91" s="26"/>
      <c r="CG91" s="26"/>
      <c r="CH91" s="26"/>
      <c r="CI91" s="26"/>
      <c r="CJ91" s="26"/>
      <c r="CK91" s="26"/>
      <c r="CL91" s="26"/>
      <c r="CM91" s="46">
        <f t="shared" si="115"/>
        <v>0.94495852026789262</v>
      </c>
      <c r="CN91">
        <f t="shared" si="101"/>
        <v>1201082.9549999982</v>
      </c>
      <c r="CO91">
        <f t="shared" si="116"/>
        <v>1141028.8072499982</v>
      </c>
      <c r="CP91">
        <f t="shared" si="117"/>
        <v>1080974.6594999984</v>
      </c>
      <c r="CQ91">
        <f t="shared" si="118"/>
        <v>900812.21624999866</v>
      </c>
      <c r="CR91" s="20">
        <v>89</v>
      </c>
      <c r="CS91" s="11">
        <v>40936</v>
      </c>
      <c r="CT91" s="26">
        <v>0.93113978063968106</v>
      </c>
      <c r="CU91" s="26">
        <v>0.92624628705481082</v>
      </c>
      <c r="CV91" s="26">
        <v>0.92278706753807871</v>
      </c>
      <c r="CW91" s="26">
        <v>0.75379833281967146</v>
      </c>
      <c r="CX91" s="26">
        <v>0.78174636060874525</v>
      </c>
      <c r="CY91" s="26">
        <v>0.91155039429507667</v>
      </c>
      <c r="CZ91" s="26">
        <v>0.94495852026789262</v>
      </c>
      <c r="DA91" s="26">
        <v>0.72949897005245212</v>
      </c>
      <c r="DB91" s="46">
        <f t="shared" si="133"/>
        <v>0.94495852026789262</v>
      </c>
      <c r="DC91" s="46">
        <f t="shared" si="93"/>
        <v>0.92840624480394518</v>
      </c>
      <c r="DD91" s="71"/>
      <c r="DE91" s="59">
        <f t="shared" si="77"/>
        <v>1180044.3003926235</v>
      </c>
      <c r="FE91" s="13"/>
      <c r="FF91" s="6">
        <f t="shared" si="105"/>
        <v>789919.70000000298</v>
      </c>
      <c r="FG91" s="6">
        <f t="shared" si="106"/>
        <v>982459.04000000656</v>
      </c>
      <c r="FH91" s="6">
        <v>961060.19000001252</v>
      </c>
      <c r="FI91" s="6">
        <f t="shared" si="107"/>
        <v>1018450.0100000203</v>
      </c>
      <c r="FJ91" s="6">
        <f t="shared" si="108"/>
        <v>931887.15500000119</v>
      </c>
      <c r="FK91" s="6">
        <f t="shared" si="109"/>
        <v>1031687.8350000083</v>
      </c>
      <c r="FL91" s="6">
        <f t="shared" si="110"/>
        <v>1252125.299999997</v>
      </c>
      <c r="FM91" s="6"/>
      <c r="FN91" s="6"/>
      <c r="FO91" s="6"/>
      <c r="FP91" s="6"/>
      <c r="FQ91" s="18"/>
      <c r="FT91"/>
      <c r="FU91" s="20"/>
      <c r="GG91"/>
      <c r="GH91" s="12"/>
      <c r="GK91"/>
      <c r="GL91" s="22">
        <v>42480</v>
      </c>
      <c r="GM91" s="12">
        <f t="shared" si="111"/>
        <v>0</v>
      </c>
    </row>
    <row r="92" spans="1:195" x14ac:dyDescent="0.25">
      <c r="A92" s="11">
        <v>41303</v>
      </c>
      <c r="B92" s="12">
        <v>794911.0700000003</v>
      </c>
      <c r="F92" s="17">
        <f t="shared" si="112"/>
        <v>1</v>
      </c>
      <c r="G92" s="15">
        <f t="shared" si="113"/>
        <v>3</v>
      </c>
      <c r="H92" s="53">
        <v>40937</v>
      </c>
      <c r="I92" s="16">
        <f>IF(MONTH($H92)&gt;10,VLOOKUP(DATE(I$2,MONTH($H92),DAY($H92)),daily!$A:$B,2,0),VLOOKUP(DATE(J$2,MONTH($H92),DAY($H92)),daily!$A:$B,2,0))</f>
        <v>794911.0700000003</v>
      </c>
      <c r="J92" s="16">
        <f>IF(MONTH($H92)&gt;10,VLOOKUP(DATE(J$2,MONTH($H92),DAY($H92)),daily!$A:$B,2,0),VLOOKUP(DATE(K$2,MONTH($H92),DAY($H92)),daily!$A:$B,2,0))</f>
        <v>938711.3900000006</v>
      </c>
      <c r="K92" s="16">
        <f>IF(MONTH($H92)&gt;10,VLOOKUP(DATE(K$2,MONTH($H92),DAY($H92)),daily!$A:$B,2,0),VLOOKUP(DATE(L$2,MONTH($H92),DAY($H92)),daily!$A:$B,2,0))</f>
        <v>1005338.4400000125</v>
      </c>
      <c r="L92" s="16">
        <f>IF(MONTH($H92)&gt;10,VLOOKUP(DATE(L$2,MONTH($H92),DAY($H92)),daily!$A:$B,2,0),VLOOKUP(DATE(M$2,MONTH($H92),DAY($H92)),daily!$A:$B,2,0))</f>
        <v>923827.02000001073</v>
      </c>
      <c r="M92" s="16">
        <f>IF(MONTH($H92)&gt;10,VLOOKUP(DATE(M$2,MONTH($H92),DAY($H92)),daily!$A:$B,2,0),VLOOKUP(DATE(N$2,MONTH($H92),DAY($H92)),daily!$A:$B,2,0))</f>
        <v>972476.67000000179</v>
      </c>
      <c r="N92" s="16">
        <f>IF(MONTH($H92)&gt;10,VLOOKUP(DATE(N$2,MONTH($H92),DAY($H92)),daily!$A:$B,2,0),VLOOKUP(DATE(O$2,MONTH($H92),DAY($H92)),daily!$A:$B,2,0))</f>
        <v>1117707.0899999961</v>
      </c>
      <c r="O92" s="16">
        <f>IF(MONTH($H92)&gt;10,VLOOKUP(DATE(O$2,MONTH($H92),DAY($H92)),daily!$A:$B,2,0),VLOOKUP(DATE(P$2,MONTH($H92),DAY($H92)),daily!$A:$B,2,0))</f>
        <v>1151226.299999997</v>
      </c>
      <c r="P92" s="16">
        <f t="shared" si="114"/>
        <v>1151226.299999997</v>
      </c>
      <c r="Q92" s="16">
        <f t="shared" si="128"/>
        <v>1151226.299999997</v>
      </c>
      <c r="R92" s="16">
        <f t="shared" si="129"/>
        <v>1093664.9849999971</v>
      </c>
      <c r="S92" s="16">
        <f t="shared" si="130"/>
        <v>1036103.6699999974</v>
      </c>
      <c r="T92" s="18">
        <f t="shared" si="131"/>
        <v>860424.35339603224</v>
      </c>
      <c r="U92" s="16">
        <v>930519.47439596977</v>
      </c>
      <c r="V92" s="63">
        <f ca="1">IF(daily!B1929="",MAX(I92:O92)*$X$33,daily!B1929)</f>
        <v>1131060.9547173928</v>
      </c>
      <c r="BL92" s="11">
        <v>40937</v>
      </c>
      <c r="BM92" s="26">
        <f t="shared" si="127"/>
        <v>0.82513404686314229</v>
      </c>
      <c r="BN92" s="26">
        <f t="shared" si="132"/>
        <v>-0.10600573377653877</v>
      </c>
      <c r="BO92" s="26">
        <f t="shared" si="136"/>
        <v>0.9014682627102184</v>
      </c>
      <c r="BP92" s="26">
        <f t="shared" ref="BP92:BP155" si="138">BO92-BO91</f>
        <v>-2.477802434459242E-2</v>
      </c>
      <c r="BQ92" s="26">
        <f t="shared" si="99"/>
        <v>0.93900515782546989</v>
      </c>
      <c r="BR92" s="26">
        <f t="shared" si="72"/>
        <v>1.6218090287391185E-2</v>
      </c>
      <c r="BS92" s="26">
        <f t="shared" si="137"/>
        <v>0.84611670079091983</v>
      </c>
      <c r="BT92" s="26">
        <f t="shared" ref="BT92:BT155" si="139">BS92-BS91</f>
        <v>9.2318367971248372E-2</v>
      </c>
      <c r="BU92" s="26">
        <f t="shared" si="126"/>
        <v>0.86864037272202588</v>
      </c>
      <c r="BV92" s="26">
        <f t="shared" si="91"/>
        <v>8.6894012113280628E-2</v>
      </c>
      <c r="BW92" s="26">
        <f t="shared" si="100"/>
        <v>0.91764079930398645</v>
      </c>
      <c r="BX92" s="26">
        <f t="shared" si="73"/>
        <v>6.0904050089097828E-3</v>
      </c>
      <c r="BY92" s="26">
        <f t="shared" si="134"/>
        <v>0.90573352690820585</v>
      </c>
      <c r="BZ92" s="26">
        <f t="shared" si="135"/>
        <v>-3.9224993359686766E-2</v>
      </c>
      <c r="CA92" s="26">
        <v>0.72490303099592601</v>
      </c>
      <c r="CB92" s="26"/>
      <c r="CC92" s="26"/>
      <c r="CD92" s="26"/>
      <c r="CE92" s="26"/>
      <c r="CF92" s="26"/>
      <c r="CG92" s="26"/>
      <c r="CH92" s="26"/>
      <c r="CI92" s="26"/>
      <c r="CJ92" s="26"/>
      <c r="CK92" s="26"/>
      <c r="CL92" s="26"/>
      <c r="CM92" s="46">
        <f t="shared" si="115"/>
        <v>0.93900515782546989</v>
      </c>
      <c r="CN92">
        <f t="shared" si="101"/>
        <v>1193515.9750731925</v>
      </c>
      <c r="CO92">
        <f t="shared" si="116"/>
        <v>1133840.1763195328</v>
      </c>
      <c r="CP92">
        <f t="shared" si="117"/>
        <v>1074164.3775658733</v>
      </c>
      <c r="CQ92">
        <f t="shared" si="118"/>
        <v>895136.98130489443</v>
      </c>
      <c r="CR92" s="20">
        <v>90</v>
      </c>
      <c r="CS92" s="11">
        <v>40937</v>
      </c>
      <c r="CT92" s="26">
        <v>0.82513404686314229</v>
      </c>
      <c r="CU92" s="26">
        <v>0.9014682627102184</v>
      </c>
      <c r="CV92" s="26">
        <v>0.93900515782546989</v>
      </c>
      <c r="CW92" s="26">
        <v>0.84611670079091983</v>
      </c>
      <c r="CX92" s="26">
        <v>0.86864037272202588</v>
      </c>
      <c r="CY92" s="26">
        <v>0.91764079930398645</v>
      </c>
      <c r="CZ92" s="26">
        <v>0.90573352690820585</v>
      </c>
      <c r="DA92" s="26">
        <v>0.72490303099592601</v>
      </c>
      <c r="DB92" s="46">
        <f t="shared" si="133"/>
        <v>0.93900515782546989</v>
      </c>
      <c r="DC92" s="46">
        <f t="shared" si="93"/>
        <v>0.92255716386485853</v>
      </c>
      <c r="DD92" s="71"/>
      <c r="DE92" s="59">
        <f t="shared" si="77"/>
        <v>1172609.8667453553</v>
      </c>
      <c r="FE92" s="13"/>
      <c r="FF92" s="6">
        <f t="shared" si="105"/>
        <v>900380.29999999702</v>
      </c>
      <c r="FG92" s="6">
        <f t="shared" si="106"/>
        <v>989906.36999998987</v>
      </c>
      <c r="FH92" s="6">
        <v>969758.54999999702</v>
      </c>
      <c r="FI92" s="6">
        <f t="shared" si="107"/>
        <v>1033068.5399999917</v>
      </c>
      <c r="FJ92" s="6">
        <f t="shared" si="108"/>
        <v>986013.46000000834</v>
      </c>
      <c r="FK92" s="6">
        <f t="shared" si="109"/>
        <v>874949.70000000298</v>
      </c>
      <c r="FL92" s="6">
        <f t="shared" si="110"/>
        <v>1203644.3850000054</v>
      </c>
      <c r="FM92" s="6"/>
      <c r="FN92" s="6"/>
      <c r="FO92" s="6"/>
      <c r="FP92" s="6"/>
      <c r="FQ92" s="18"/>
      <c r="FT92"/>
      <c r="FU92" s="20"/>
      <c r="GG92"/>
      <c r="GH92" s="12"/>
      <c r="GK92"/>
      <c r="GL92" s="22">
        <v>42490</v>
      </c>
      <c r="GM92" s="12">
        <f t="shared" si="111"/>
        <v>0</v>
      </c>
    </row>
    <row r="93" spans="1:195" x14ac:dyDescent="0.25">
      <c r="A93" s="11">
        <v>41304</v>
      </c>
      <c r="B93" s="12">
        <v>808140.60000000149</v>
      </c>
      <c r="F93" s="17">
        <f t="shared" si="112"/>
        <v>1</v>
      </c>
      <c r="G93" s="15">
        <f t="shared" si="113"/>
        <v>3</v>
      </c>
      <c r="H93" s="53">
        <v>40938</v>
      </c>
      <c r="I93" s="16">
        <f>IF(MONTH($H93)&gt;10,VLOOKUP(DATE(I$2,MONTH($H93),DAY($H93)),daily!$A:$B,2,0),VLOOKUP(DATE(J$2,MONTH($H93),DAY($H93)),daily!$A:$B,2,0))</f>
        <v>808140.60000000149</v>
      </c>
      <c r="J93" s="16">
        <f>IF(MONTH($H93)&gt;10,VLOOKUP(DATE(J$2,MONTH($H93),DAY($H93)),daily!$A:$B,2,0),VLOOKUP(DATE(K$2,MONTH($H93),DAY($H93)),daily!$A:$B,2,0))</f>
        <v>794021.77499999851</v>
      </c>
      <c r="K93" s="16">
        <f>IF(MONTH($H93)&gt;10,VLOOKUP(DATE(K$2,MONTH($H93),DAY($H93)),daily!$A:$B,2,0),VLOOKUP(DATE(L$2,MONTH($H93),DAY($H93)),daily!$A:$B,2,0))</f>
        <v>1012587.3799999878</v>
      </c>
      <c r="L93" s="16">
        <f>IF(MONTH($H93)&gt;10,VLOOKUP(DATE(L$2,MONTH($H93),DAY($H93)),daily!$A:$B,2,0),VLOOKUP(DATE(M$2,MONTH($H93),DAY($H93)),daily!$A:$B,2,0))</f>
        <v>987954.30499999225</v>
      </c>
      <c r="M93" s="16">
        <f>IF(MONTH($H93)&gt;10,VLOOKUP(DATE(M$2,MONTH($H93),DAY($H93)),daily!$A:$B,2,0),VLOOKUP(DATE(N$2,MONTH($H93),DAY($H93)),daily!$A:$B,2,0))</f>
        <v>1022341.1799999997</v>
      </c>
      <c r="N93" s="16">
        <f>IF(MONTH($H93)&gt;10,VLOOKUP(DATE(N$2,MONTH($H93),DAY($H93)),daily!$A:$B,2,0),VLOOKUP(DATE(O$2,MONTH($H93),DAY($H93)),daily!$A:$B,2,0))</f>
        <v>1108299.3350000009</v>
      </c>
      <c r="O93" s="16">
        <f>IF(MONTH($H93)&gt;10,VLOOKUP(DATE(O$2,MONTH($H93),DAY($H93)),daily!$A:$B,2,0),VLOOKUP(DATE(P$2,MONTH($H93),DAY($H93)),daily!$A:$B,2,0))</f>
        <v>1150518.1799999997</v>
      </c>
      <c r="P93" s="16">
        <f t="shared" si="114"/>
        <v>1150518.1799999997</v>
      </c>
      <c r="Q93" s="16">
        <f t="shared" si="128"/>
        <v>1150518.1799999997</v>
      </c>
      <c r="R93" s="16">
        <f t="shared" si="129"/>
        <v>1092992.2709999997</v>
      </c>
      <c r="S93" s="16">
        <f t="shared" si="130"/>
        <v>1035466.3619999997</v>
      </c>
      <c r="T93" s="18">
        <f t="shared" si="131"/>
        <v>859895.10585093661</v>
      </c>
      <c r="U93" s="16">
        <v>929947.11129915144</v>
      </c>
      <c r="V93" s="63">
        <f ca="1">IF(daily!B1930="",MAX(I93:O93)*$X$33,daily!B1930)</f>
        <v>1130365.2384335904</v>
      </c>
      <c r="AU93">
        <f>AH50</f>
        <v>82392884.069999993</v>
      </c>
      <c r="AW93">
        <f>AJ50</f>
        <v>83523239.866500005</v>
      </c>
      <c r="AX93">
        <f>AK50</f>
        <v>84653595.663000003</v>
      </c>
      <c r="AY93">
        <f>AL50</f>
        <v>86726997.000683174</v>
      </c>
      <c r="BL93" s="11">
        <v>40938</v>
      </c>
      <c r="BM93" s="26">
        <f t="shared" si="127"/>
        <v>0.83886657121583297</v>
      </c>
      <c r="BN93" s="26">
        <f t="shared" si="132"/>
        <v>1.3732524352690678E-2</v>
      </c>
      <c r="BO93" s="26">
        <f t="shared" si="136"/>
        <v>0.76251917009692638</v>
      </c>
      <c r="BP93" s="26">
        <f t="shared" si="138"/>
        <v>-0.13894909261329202</v>
      </c>
      <c r="BQ93" s="26">
        <f t="shared" si="99"/>
        <v>0.94577580517955306</v>
      </c>
      <c r="BR93" s="26">
        <f t="shared" si="72"/>
        <v>6.7706473540831702E-3</v>
      </c>
      <c r="BS93" s="26">
        <f t="shared" si="137"/>
        <v>0.90484973808058777</v>
      </c>
      <c r="BT93" s="26">
        <f t="shared" si="139"/>
        <v>5.8733037289667944E-2</v>
      </c>
      <c r="BU93" s="26">
        <f t="shared" si="126"/>
        <v>0.91318059449618871</v>
      </c>
      <c r="BV93" s="26">
        <f t="shared" si="91"/>
        <v>4.4540221774162836E-2</v>
      </c>
      <c r="BW93" s="26">
        <f t="shared" si="100"/>
        <v>0.90991700485453753</v>
      </c>
      <c r="BX93" s="26">
        <f t="shared" si="73"/>
        <v>-7.7237944494489286E-3</v>
      </c>
      <c r="BY93" s="26">
        <f t="shared" si="134"/>
        <v>0.90517640966281998</v>
      </c>
      <c r="BZ93" s="26">
        <f t="shared" si="135"/>
        <v>-5.5711724538587415E-4</v>
      </c>
      <c r="CA93" s="26">
        <v>0.73012990621367824</v>
      </c>
      <c r="CB93" s="26"/>
      <c r="CC93" s="26"/>
      <c r="CD93" s="26"/>
      <c r="CE93" s="26"/>
      <c r="CF93" s="26"/>
      <c r="CG93" s="26"/>
      <c r="CH93" s="26"/>
      <c r="CI93" s="26"/>
      <c r="CJ93" s="26"/>
      <c r="CK93" s="26"/>
      <c r="CL93" s="26"/>
      <c r="CM93" s="46">
        <f t="shared" si="115"/>
        <v>0.94577580517955306</v>
      </c>
      <c r="CN93">
        <f t="shared" si="101"/>
        <v>1202121.7593027477</v>
      </c>
      <c r="CO93">
        <f t="shared" si="116"/>
        <v>1142015.6713376103</v>
      </c>
      <c r="CP93">
        <f t="shared" si="117"/>
        <v>1081909.583372473</v>
      </c>
      <c r="CQ93">
        <f t="shared" si="118"/>
        <v>901591.31947706081</v>
      </c>
      <c r="CR93" s="20">
        <v>91</v>
      </c>
      <c r="CS93" s="11">
        <v>40938</v>
      </c>
      <c r="CT93" s="26">
        <v>0.83886657121583297</v>
      </c>
      <c r="CU93" s="26">
        <v>0.76251917009692638</v>
      </c>
      <c r="CV93" s="26">
        <v>0.94577580517955306</v>
      </c>
      <c r="CW93" s="26">
        <v>0.90484973808058777</v>
      </c>
      <c r="CX93" s="26">
        <v>0.91318059449618871</v>
      </c>
      <c r="CY93" s="26">
        <v>0.90991700485453753</v>
      </c>
      <c r="CZ93" s="26">
        <v>0.90517640966281998</v>
      </c>
      <c r="DA93" s="26">
        <v>0.73012990621367824</v>
      </c>
      <c r="DB93" s="46">
        <f t="shared" si="133"/>
        <v>0.94577580517955306</v>
      </c>
      <c r="DC93" s="46">
        <f t="shared" si="93"/>
        <v>0.92920921382268529</v>
      </c>
      <c r="DD93" s="71"/>
      <c r="DE93" s="59">
        <f t="shared" si="77"/>
        <v>1181064.9085792436</v>
      </c>
      <c r="FE93" s="13"/>
      <c r="FF93" s="6">
        <f t="shared" si="105"/>
        <v>919599.67000000179</v>
      </c>
      <c r="FG93" s="6">
        <f t="shared" si="106"/>
        <v>969082.40000000596</v>
      </c>
      <c r="FH93" s="6">
        <v>942743.20499999821</v>
      </c>
      <c r="FI93" s="6">
        <f t="shared" si="107"/>
        <v>1028481.25</v>
      </c>
      <c r="FJ93" s="6">
        <f t="shared" si="108"/>
        <v>934370.30999998748</v>
      </c>
      <c r="FK93" s="6">
        <f t="shared" si="109"/>
        <v>0</v>
      </c>
      <c r="FL93" s="6">
        <f t="shared" si="110"/>
        <v>1134681.9399999976</v>
      </c>
      <c r="FM93" s="6"/>
      <c r="FN93" s="6"/>
      <c r="FO93" s="6"/>
      <c r="FP93" s="6"/>
      <c r="FQ93" s="18"/>
      <c r="FT93"/>
      <c r="FU93" s="20"/>
      <c r="GG93"/>
      <c r="GH93" s="12"/>
      <c r="GK93"/>
      <c r="GL93" s="22">
        <v>42500</v>
      </c>
      <c r="GM93" s="12">
        <f t="shared" si="111"/>
        <v>0</v>
      </c>
    </row>
    <row r="94" spans="1:195" x14ac:dyDescent="0.25">
      <c r="A94" s="11">
        <v>41305</v>
      </c>
      <c r="B94" s="12">
        <v>822756.95000000298</v>
      </c>
      <c r="F94" s="17">
        <f t="shared" si="112"/>
        <v>1</v>
      </c>
      <c r="G94" s="15">
        <f t="shared" si="113"/>
        <v>3</v>
      </c>
      <c r="H94" s="53">
        <v>40939</v>
      </c>
      <c r="I94" s="16">
        <f>IF(MONTH($H94)&gt;10,VLOOKUP(DATE(I$2,MONTH($H94),DAY($H94)),daily!$A:$B,2,0),VLOOKUP(DATE(J$2,MONTH($H94),DAY($H94)),daily!$A:$B,2,0))</f>
        <v>822756.95000000298</v>
      </c>
      <c r="J94" s="16">
        <f>IF(MONTH($H94)&gt;10,VLOOKUP(DATE(J$2,MONTH($H94),DAY($H94)),daily!$A:$B,2,0),VLOOKUP(DATE(K$2,MONTH($H94),DAY($H94)),daily!$A:$B,2,0))</f>
        <v>664734.32500000298</v>
      </c>
      <c r="K94" s="16">
        <f>IF(MONTH($H94)&gt;10,VLOOKUP(DATE(K$2,MONTH($H94),DAY($H94)),daily!$A:$B,2,0),VLOOKUP(DATE(L$2,MONTH($H94),DAY($H94)),daily!$A:$B,2,0))</f>
        <v>1041692.3700000048</v>
      </c>
      <c r="L94" s="16">
        <f>IF(MONTH($H94)&gt;10,VLOOKUP(DATE(L$2,MONTH($H94),DAY($H94)),daily!$A:$B,2,0),VLOOKUP(DATE(M$2,MONTH($H94),DAY($H94)),daily!$A:$B,2,0))</f>
        <v>1006222.6150000021</v>
      </c>
      <c r="M94" s="16">
        <f>IF(MONTH($H94)&gt;10,VLOOKUP(DATE(M$2,MONTH($H94),DAY($H94)),daily!$A:$B,2,0),VLOOKUP(DATE(N$2,MONTH($H94),DAY($H94)),daily!$A:$B,2,0))</f>
        <v>1013040.7800000086</v>
      </c>
      <c r="N94" s="16">
        <f>IF(MONTH($H94)&gt;10,VLOOKUP(DATE(N$2,MONTH($H94),DAY($H94)),daily!$A:$B,2,0),VLOOKUP(DATE(O$2,MONTH($H94),DAY($H94)),daily!$A:$B,2,0))</f>
        <v>1084542.1700000092</v>
      </c>
      <c r="O94" s="16">
        <f>IF(MONTH($H94)&gt;10,VLOOKUP(DATE(O$2,MONTH($H94),DAY($H94)),daily!$A:$B,2,0),VLOOKUP(DATE(P$2,MONTH($H94),DAY($H94)),daily!$A:$B,2,0))</f>
        <v>1154338.3850000054</v>
      </c>
      <c r="P94" s="16">
        <f t="shared" si="114"/>
        <v>1154338.3850000054</v>
      </c>
      <c r="Q94" s="16">
        <f t="shared" si="128"/>
        <v>1154338.3850000054</v>
      </c>
      <c r="R94" s="16">
        <f t="shared" si="129"/>
        <v>1096621.4657500051</v>
      </c>
      <c r="S94" s="16">
        <f t="shared" si="130"/>
        <v>1038904.5465000048</v>
      </c>
      <c r="T94" s="18">
        <f t="shared" si="131"/>
        <v>862750.3198231766</v>
      </c>
      <c r="U94" s="16">
        <v>933034.92743807228</v>
      </c>
      <c r="V94" s="63">
        <f ca="1">IF(daily!B1931="",MAX(I94:O94)*$X$33,daily!B1931)</f>
        <v>1134118.5271784032</v>
      </c>
      <c r="AU94" s="44">
        <f>SUM(AU3:AU72)</f>
        <v>82269631.405000001</v>
      </c>
      <c r="AV94">
        <f>SUM(AV3:AV73)</f>
        <v>82392884.069999993</v>
      </c>
      <c r="AW94">
        <f>SUM(AW3:AW79)</f>
        <v>83523239.866500005</v>
      </c>
      <c r="AX94">
        <f>SUM(AX3:AX85)</f>
        <v>84653595.663000003</v>
      </c>
      <c r="AY94">
        <f>SUM(AY3:AY90)</f>
        <v>81976607.871184364</v>
      </c>
      <c r="BL94" s="11">
        <v>40939</v>
      </c>
      <c r="BM94" s="26">
        <f t="shared" si="127"/>
        <v>0.8540386432639292</v>
      </c>
      <c r="BN94" s="26">
        <f t="shared" si="132"/>
        <v>1.517207204809623E-2</v>
      </c>
      <c r="BO94" s="26">
        <f t="shared" si="136"/>
        <v>0.63836116564176559</v>
      </c>
      <c r="BP94" s="26">
        <f t="shared" si="138"/>
        <v>-0.12415800445516079</v>
      </c>
      <c r="BQ94" s="26">
        <f t="shared" si="99"/>
        <v>0.97296041748630446</v>
      </c>
      <c r="BR94" s="26">
        <f t="shared" si="72"/>
        <v>2.7184612306751399E-2</v>
      </c>
      <c r="BS94" s="26">
        <f t="shared" si="137"/>
        <v>0.92158135758467408</v>
      </c>
      <c r="BT94" s="26">
        <f t="shared" si="139"/>
        <v>1.6731619504086304E-2</v>
      </c>
      <c r="BU94" s="26">
        <f t="shared" si="126"/>
        <v>0.90487324567058025</v>
      </c>
      <c r="BV94" s="26">
        <f t="shared" si="91"/>
        <v>-8.3073488256084627E-3</v>
      </c>
      <c r="BW94" s="26">
        <f t="shared" si="100"/>
        <v>0.89041230270597271</v>
      </c>
      <c r="BX94" s="26">
        <f t="shared" si="73"/>
        <v>-1.9504702148564812E-2</v>
      </c>
      <c r="BY94" s="26">
        <f t="shared" si="134"/>
        <v>0.90818197663793809</v>
      </c>
      <c r="BZ94" s="26">
        <f t="shared" si="135"/>
        <v>3.0055669751181124E-3</v>
      </c>
      <c r="CA94" s="26">
        <v>0.75111616778358103</v>
      </c>
      <c r="CB94" s="26"/>
      <c r="CC94" s="26"/>
      <c r="CD94" s="26"/>
      <c r="CE94" s="26"/>
      <c r="CF94" s="26"/>
      <c r="CG94" s="26"/>
      <c r="CH94" s="26"/>
      <c r="CI94" s="26"/>
      <c r="CJ94" s="26"/>
      <c r="CK94" s="26"/>
      <c r="CL94" s="26"/>
      <c r="CM94" s="46">
        <f t="shared" si="115"/>
        <v>0.97296041748630446</v>
      </c>
      <c r="CN94">
        <f t="shared" si="101"/>
        <v>1236674.5717062654</v>
      </c>
      <c r="CO94">
        <f t="shared" si="116"/>
        <v>1174840.8431209521</v>
      </c>
      <c r="CP94">
        <f t="shared" si="117"/>
        <v>1113007.1145356388</v>
      </c>
      <c r="CQ94">
        <f t="shared" si="118"/>
        <v>927505.92877969914</v>
      </c>
      <c r="CR94" s="20">
        <v>92</v>
      </c>
      <c r="CS94" s="11">
        <v>40939</v>
      </c>
      <c r="CT94" s="26">
        <v>0.8540386432639292</v>
      </c>
      <c r="CU94" s="26">
        <v>0.63836116564176559</v>
      </c>
      <c r="CV94" s="26">
        <v>0.97296041748630446</v>
      </c>
      <c r="CW94" s="26">
        <v>0.92158135758467408</v>
      </c>
      <c r="CX94" s="26">
        <v>0.90487324567058025</v>
      </c>
      <c r="CY94" s="26">
        <v>0.89041230270597271</v>
      </c>
      <c r="CZ94" s="26">
        <v>0.90818197663793809</v>
      </c>
      <c r="DA94" s="26">
        <v>0.75111616778358103</v>
      </c>
      <c r="DB94" s="46">
        <f t="shared" si="133"/>
        <v>0.97296041748630446</v>
      </c>
      <c r="DC94" s="46">
        <f t="shared" si="93"/>
        <v>0.9559176494702174</v>
      </c>
      <c r="DD94" s="71"/>
      <c r="DE94" s="59">
        <f t="shared" si="77"/>
        <v>1215012.4799518695</v>
      </c>
      <c r="FE94" s="13"/>
      <c r="FF94" s="6">
        <f t="shared" si="105"/>
        <v>924466</v>
      </c>
      <c r="FG94" s="6">
        <f t="shared" si="106"/>
        <v>954015.80499999225</v>
      </c>
      <c r="FH94" s="6">
        <v>871392.10499998927</v>
      </c>
      <c r="FI94" s="6">
        <f t="shared" si="107"/>
        <v>984262.69499999285</v>
      </c>
      <c r="FJ94" s="6">
        <f t="shared" si="108"/>
        <v>935345.87000000477</v>
      </c>
      <c r="FK94" s="6">
        <f t="shared" si="109"/>
        <v>941279.20999999344</v>
      </c>
      <c r="FL94" s="6">
        <f t="shared" si="110"/>
        <v>1158288.8900000006</v>
      </c>
      <c r="FM94" s="6"/>
      <c r="FN94" s="6"/>
      <c r="FO94" s="6"/>
      <c r="FP94" s="6"/>
      <c r="FQ94" s="18"/>
      <c r="FT94"/>
      <c r="FU94" s="20"/>
      <c r="GG94"/>
      <c r="GH94" s="12"/>
      <c r="GK94"/>
      <c r="GL94" s="22">
        <v>42510</v>
      </c>
      <c r="GM94" s="12">
        <f t="shared" si="111"/>
        <v>0</v>
      </c>
    </row>
    <row r="95" spans="1:195" x14ac:dyDescent="0.25">
      <c r="A95" s="11">
        <v>41306</v>
      </c>
      <c r="B95" s="12">
        <v>796499.72999999672</v>
      </c>
      <c r="F95" s="17">
        <f t="shared" si="112"/>
        <v>2</v>
      </c>
      <c r="G95" s="15">
        <f t="shared" si="113"/>
        <v>1</v>
      </c>
      <c r="H95" s="53">
        <v>40940</v>
      </c>
      <c r="I95" s="16">
        <f>IF(MONTH($H95)&gt;10,VLOOKUP(DATE(I$2,MONTH($H95),DAY($H95)),daily!$A:$B,2,0),VLOOKUP(DATE(J$2,MONTH($H95),DAY($H95)),daily!$A:$B,2,0))</f>
        <v>796499.72999999672</v>
      </c>
      <c r="J95" s="16">
        <f>IF(MONTH($H95)&gt;10,VLOOKUP(DATE(J$2,MONTH($H95),DAY($H95)),daily!$A:$B,2,0),VLOOKUP(DATE(K$2,MONTH($H95),DAY($H95)),daily!$A:$B,2,0))</f>
        <v>720572.46999999881</v>
      </c>
      <c r="K95" s="16">
        <f>IF(MONTH($H95)&gt;10,VLOOKUP(DATE(K$2,MONTH($H95),DAY($H95)),daily!$A:$B,2,0),VLOOKUP(DATE(L$2,MONTH($H95),DAY($H95)),daily!$A:$B,2,0))</f>
        <v>945256.96999999881</v>
      </c>
      <c r="L95" s="16">
        <f>IF(MONTH($H95)&gt;10,VLOOKUP(DATE(L$2,MONTH($H95),DAY($H95)),daily!$A:$B,2,0),VLOOKUP(DATE(M$2,MONTH($H95),DAY($H95)),daily!$A:$B,2,0))</f>
        <v>1036886.5549999997</v>
      </c>
      <c r="M95" s="16">
        <f>IF(MONTH($H95)&gt;10,VLOOKUP(DATE(M$2,MONTH($H95),DAY($H95)),daily!$A:$B,2,0),VLOOKUP(DATE(N$2,MONTH($H95),DAY($H95)),daily!$A:$B,2,0))</f>
        <v>1030453.9849999994</v>
      </c>
      <c r="N95" s="16">
        <f>IF(MONTH($H95)&gt;10,VLOOKUP(DATE(N$2,MONTH($H95),DAY($H95)),daily!$A:$B,2,0),VLOOKUP(DATE(O$2,MONTH($H95),DAY($H95)),daily!$A:$B,2,0))</f>
        <v>1072592.3999999985</v>
      </c>
      <c r="O95" s="16">
        <f>IF(MONTH($H95)&gt;10,VLOOKUP(DATE(O$2,MONTH($H95),DAY($H95)),daily!$A:$B,2,0),VLOOKUP(DATE(P$2,MONTH($H95),DAY($H95)),daily!$A:$B,2,0))</f>
        <v>1164146</v>
      </c>
      <c r="P95" s="16">
        <f t="shared" si="114"/>
        <v>1164146</v>
      </c>
      <c r="Q95" s="16">
        <f t="shared" si="128"/>
        <v>1164146</v>
      </c>
      <c r="R95" s="16">
        <f t="shared" si="129"/>
        <v>1105938.7</v>
      </c>
      <c r="S95" s="16">
        <f t="shared" si="130"/>
        <v>1047731.4</v>
      </c>
      <c r="T95" s="18">
        <f t="shared" si="131"/>
        <v>870080.51267468429</v>
      </c>
      <c r="U95" s="16">
        <v>940962.27999670734</v>
      </c>
      <c r="V95" s="63">
        <f ca="1">IF(daily!B1932="",MAX(I95:O95)*$X$33,daily!B1932)</f>
        <v>1143754.3480290864</v>
      </c>
      <c r="AU95">
        <f>AU93-AU94</f>
        <v>123252.66499999166</v>
      </c>
      <c r="AW95">
        <f>AW93-AW94</f>
        <v>0</v>
      </c>
      <c r="AX95">
        <f>AX93-AX94</f>
        <v>0</v>
      </c>
      <c r="BL95" s="11">
        <v>40940</v>
      </c>
      <c r="BM95" s="26">
        <f t="shared" si="127"/>
        <v>0.82678310863163251</v>
      </c>
      <c r="BN95" s="26">
        <f t="shared" si="132"/>
        <v>-2.7255534632296685E-2</v>
      </c>
      <c r="BO95" s="26">
        <f t="shared" si="136"/>
        <v>0.69198394693784371</v>
      </c>
      <c r="BP95" s="26">
        <f t="shared" si="138"/>
        <v>5.3622781296078115E-2</v>
      </c>
      <c r="BQ95" s="26">
        <f t="shared" si="99"/>
        <v>0.88288792608035893</v>
      </c>
      <c r="BR95" s="26">
        <f t="shared" si="72"/>
        <v>-9.0072491405945532E-2</v>
      </c>
      <c r="BS95" s="26">
        <f t="shared" si="137"/>
        <v>0.94966591365887121</v>
      </c>
      <c r="BT95" s="26">
        <f t="shared" si="139"/>
        <v>2.8084556074197131E-2</v>
      </c>
      <c r="BU95" s="26">
        <f t="shared" si="126"/>
        <v>0.92042715390107477</v>
      </c>
      <c r="BV95" s="26">
        <f t="shared" si="91"/>
        <v>1.5553908230494518E-2</v>
      </c>
      <c r="BW95" s="26">
        <f t="shared" si="100"/>
        <v>0.88060150648537372</v>
      </c>
      <c r="BX95" s="26">
        <f t="shared" si="73"/>
        <v>-9.810796220598994E-3</v>
      </c>
      <c r="BY95" s="26">
        <f t="shared" si="134"/>
        <v>0.9158981708601367</v>
      </c>
      <c r="BZ95" s="26">
        <f t="shared" si="135"/>
        <v>7.7161942221986024E-3</v>
      </c>
      <c r="CA95" s="26">
        <v>0.73313303287816967</v>
      </c>
      <c r="CB95" s="26"/>
      <c r="CC95" s="26"/>
      <c r="CD95" s="26"/>
      <c r="CE95" s="26"/>
      <c r="CF95" s="26"/>
      <c r="CG95" s="26"/>
      <c r="CH95" s="26"/>
      <c r="CI95" s="26"/>
      <c r="CJ95" s="26"/>
      <c r="CK95" s="26"/>
      <c r="CL95" s="26"/>
      <c r="CM95" s="46">
        <f t="shared" si="115"/>
        <v>0.94966591365887121</v>
      </c>
      <c r="CN95">
        <f t="shared" si="101"/>
        <v>1207066.2546296804</v>
      </c>
      <c r="CO95">
        <f t="shared" si="116"/>
        <v>1146712.9418981962</v>
      </c>
      <c r="CP95">
        <f t="shared" si="117"/>
        <v>1086359.6291667125</v>
      </c>
      <c r="CQ95">
        <f t="shared" si="118"/>
        <v>905299.69097226032</v>
      </c>
      <c r="CR95" s="20">
        <v>93</v>
      </c>
      <c r="CS95" s="11">
        <v>40940</v>
      </c>
      <c r="CT95" s="26">
        <v>0.82678310863163251</v>
      </c>
      <c r="CU95" s="26">
        <v>0.69198394693784371</v>
      </c>
      <c r="CV95" s="26">
        <v>0.88288792608035893</v>
      </c>
      <c r="CW95" s="26">
        <v>0.94966591365887121</v>
      </c>
      <c r="CX95" s="26">
        <v>0.92042715390107477</v>
      </c>
      <c r="CY95" s="26">
        <v>0.88060150648537372</v>
      </c>
      <c r="CZ95" s="26">
        <v>0.9158981708601367</v>
      </c>
      <c r="DA95" s="26">
        <v>0.73313303287816967</v>
      </c>
      <c r="DB95" s="46">
        <f t="shared" si="133"/>
        <v>0.94966591365887121</v>
      </c>
      <c r="DC95" s="46">
        <f t="shared" si="93"/>
        <v>0.93303118158920684</v>
      </c>
      <c r="DD95" s="71"/>
      <c r="DE95" s="59">
        <f t="shared" si="77"/>
        <v>1185922.794127095</v>
      </c>
      <c r="EH95" s="13">
        <f>DO52</f>
        <v>80384587.334368095</v>
      </c>
      <c r="EJ95" s="13">
        <f>DQ52</f>
        <v>81615357.967649698</v>
      </c>
      <c r="EL95" s="13">
        <f>DS52</f>
        <v>82846128.600931287</v>
      </c>
      <c r="EN95" s="13">
        <f>DU52</f>
        <v>85997136.062751383</v>
      </c>
      <c r="FE95" s="13"/>
      <c r="FF95" s="6">
        <f t="shared" si="105"/>
        <v>891414.71999999881</v>
      </c>
      <c r="FG95" s="6">
        <f t="shared" si="106"/>
        <v>983469.29000000656</v>
      </c>
      <c r="FH95" s="6">
        <v>794900.65500000119</v>
      </c>
      <c r="FI95" s="6">
        <f t="shared" si="107"/>
        <v>971448.34000000358</v>
      </c>
      <c r="FJ95" s="6">
        <f t="shared" si="108"/>
        <v>924941.82000000775</v>
      </c>
      <c r="FK95" s="6">
        <f t="shared" si="109"/>
        <v>1051041.7349999994</v>
      </c>
      <c r="FL95" s="6">
        <f t="shared" si="110"/>
        <v>1192258.8599999994</v>
      </c>
      <c r="FM95" s="6"/>
      <c r="FN95" s="6"/>
      <c r="FO95" s="6"/>
      <c r="FP95" s="6"/>
      <c r="FQ95" s="18"/>
      <c r="FT95"/>
      <c r="FU95" s="20"/>
      <c r="GG95"/>
      <c r="GH95" s="12"/>
      <c r="GK95"/>
      <c r="GL95" s="22">
        <v>42520</v>
      </c>
      <c r="GM95" s="12">
        <f t="shared" si="111"/>
        <v>0</v>
      </c>
    </row>
    <row r="96" spans="1:195" x14ac:dyDescent="0.25">
      <c r="A96" s="11">
        <v>41307</v>
      </c>
      <c r="B96" s="12">
        <v>884553.3599999994</v>
      </c>
      <c r="F96" s="17">
        <f t="shared" si="112"/>
        <v>2</v>
      </c>
      <c r="G96" s="15">
        <f t="shared" si="113"/>
        <v>1</v>
      </c>
      <c r="H96" s="53">
        <v>40941</v>
      </c>
      <c r="I96" s="16">
        <f>IF(MONTH($H96)&gt;10,VLOOKUP(DATE(I$2,MONTH($H96),DAY($H96)),daily!$A:$B,2,0),VLOOKUP(DATE(J$2,MONTH($H96),DAY($H96)),daily!$A:$B,2,0))</f>
        <v>884553.3599999994</v>
      </c>
      <c r="J96" s="16">
        <f>IF(MONTH($H96)&gt;10,VLOOKUP(DATE(J$2,MONTH($H96),DAY($H96)),daily!$A:$B,2,0),VLOOKUP(DATE(K$2,MONTH($H96),DAY($H96)),daily!$A:$B,2,0))</f>
        <v>898790.46999999881</v>
      </c>
      <c r="K96" s="16">
        <f>IF(MONTH($H96)&gt;10,VLOOKUP(DATE(K$2,MONTH($H96),DAY($H96)),daily!$A:$B,2,0),VLOOKUP(DATE(L$2,MONTH($H96),DAY($H96)),daily!$A:$B,2,0))</f>
        <v>966060.72499999404</v>
      </c>
      <c r="L96" s="16">
        <f>IF(MONTH($H96)&gt;10,VLOOKUP(DATE(L$2,MONTH($H96),DAY($H96)),daily!$A:$B,2,0),VLOOKUP(DATE(M$2,MONTH($H96),DAY($H96)),daily!$A:$B,2,0))</f>
        <v>1020697.1350000054</v>
      </c>
      <c r="M96" s="16">
        <f>IF(MONTH($H96)&gt;10,VLOOKUP(DATE(M$2,MONTH($H96),DAY($H96)),daily!$A:$B,2,0),VLOOKUP(DATE(N$2,MONTH($H96),DAY($H96)),daily!$A:$B,2,0))</f>
        <v>1092794.8399999961</v>
      </c>
      <c r="N96" s="16">
        <f>IF(MONTH($H96)&gt;10,VLOOKUP(DATE(N$2,MONTH($H96),DAY($H96)),daily!$A:$B,2,0),VLOOKUP(DATE(O$2,MONTH($H96),DAY($H96)),daily!$A:$B,2,0))</f>
        <v>1053385.3950000033</v>
      </c>
      <c r="O96" s="16">
        <f>IF(MONTH($H96)&gt;10,VLOOKUP(DATE(O$2,MONTH($H96),DAY($H96)),daily!$A:$B,2,0),VLOOKUP(DATE(P$2,MONTH($H96),DAY($H96)),daily!$A:$B,2,0))</f>
        <v>1189601.1550000012</v>
      </c>
      <c r="P96" s="16">
        <f t="shared" si="114"/>
        <v>1189601.1550000012</v>
      </c>
      <c r="Q96" s="16">
        <f t="shared" si="128"/>
        <v>1189601.1550000012</v>
      </c>
      <c r="R96" s="16">
        <f t="shared" si="129"/>
        <v>1130121.097250001</v>
      </c>
      <c r="S96" s="16">
        <f t="shared" si="130"/>
        <v>1070641.0395000011</v>
      </c>
      <c r="T96" s="18">
        <f t="shared" si="131"/>
        <v>889105.64724768</v>
      </c>
      <c r="U96" s="16">
        <v>961537.31155329105</v>
      </c>
      <c r="V96" s="63">
        <f ca="1">IF(daily!B1933="",MAX(I96:O96)*$X$33,daily!B1933)</f>
        <v>1168763.6202432292</v>
      </c>
      <c r="BL96" s="11">
        <v>40941</v>
      </c>
      <c r="BM96" s="26">
        <f t="shared" si="127"/>
        <v>0.91818458837563965</v>
      </c>
      <c r="BN96" s="26">
        <f t="shared" si="132"/>
        <v>9.1401479744007141E-2</v>
      </c>
      <c r="BO96" s="26">
        <f t="shared" si="136"/>
        <v>0.86313119470234523</v>
      </c>
      <c r="BP96" s="26">
        <f t="shared" si="138"/>
        <v>0.17114724776450152</v>
      </c>
      <c r="BQ96" s="26">
        <f t="shared" si="99"/>
        <v>0.90231902755811866</v>
      </c>
      <c r="BR96" s="26">
        <f t="shared" si="72"/>
        <v>1.9431101477759727E-2</v>
      </c>
      <c r="BS96" s="26">
        <f t="shared" si="137"/>
        <v>0.93483831245046145</v>
      </c>
      <c r="BT96" s="26">
        <f t="shared" si="139"/>
        <v>-1.4827601208409757E-2</v>
      </c>
      <c r="BU96" s="26">
        <f t="shared" si="126"/>
        <v>0.97611155764415569</v>
      </c>
      <c r="BV96" s="26">
        <f t="shared" si="91"/>
        <v>5.5684403743080924E-2</v>
      </c>
      <c r="BW96" s="26">
        <f t="shared" si="100"/>
        <v>0.8648324990431544</v>
      </c>
      <c r="BX96" s="26">
        <f t="shared" si="73"/>
        <v>-1.5769007442219318E-2</v>
      </c>
      <c r="BY96" s="26">
        <f t="shared" si="134"/>
        <v>0.93592515192905956</v>
      </c>
      <c r="BZ96" s="26">
        <f t="shared" si="135"/>
        <v>2.0026981068922867E-2</v>
      </c>
      <c r="CA96" s="26">
        <v>0.75354881794794126</v>
      </c>
      <c r="CB96" s="26"/>
      <c r="CC96" s="26"/>
      <c r="CD96" s="26"/>
      <c r="CE96" s="26"/>
      <c r="CF96" s="26"/>
      <c r="CG96" s="26"/>
      <c r="CH96" s="26"/>
      <c r="CI96" s="26"/>
      <c r="CJ96" s="26"/>
      <c r="CK96" s="26"/>
      <c r="CL96" s="26"/>
      <c r="CM96" s="46">
        <f t="shared" si="115"/>
        <v>0.97611155764415569</v>
      </c>
      <c r="CN96">
        <f t="shared" si="101"/>
        <v>1240679.8064877223</v>
      </c>
      <c r="CO96">
        <f t="shared" si="116"/>
        <v>1178645.8161633362</v>
      </c>
      <c r="CP96">
        <f t="shared" si="117"/>
        <v>1116611.8258389502</v>
      </c>
      <c r="CQ96">
        <f t="shared" si="118"/>
        <v>930509.85486579174</v>
      </c>
      <c r="CR96" s="20">
        <v>94</v>
      </c>
      <c r="CS96" s="11">
        <v>40941</v>
      </c>
      <c r="CT96" s="26">
        <v>0.91818458837563965</v>
      </c>
      <c r="CU96" s="26">
        <v>0.86313119470234523</v>
      </c>
      <c r="CV96" s="26">
        <v>0.90231902755811866</v>
      </c>
      <c r="CW96" s="26">
        <v>0.93483831245046145</v>
      </c>
      <c r="CX96" s="26">
        <v>0.97611155764415569</v>
      </c>
      <c r="CY96" s="26">
        <v>0.8648324990431544</v>
      </c>
      <c r="CZ96" s="26">
        <v>0.93592515192905956</v>
      </c>
      <c r="DA96" s="26">
        <v>0.75354881794794126</v>
      </c>
      <c r="DB96" s="46">
        <f t="shared" si="133"/>
        <v>0.97611155764415569</v>
      </c>
      <c r="DC96" s="46">
        <f t="shared" si="93"/>
        <v>0.95901359298313715</v>
      </c>
      <c r="DD96" s="71"/>
      <c r="DE96" s="59">
        <f t="shared" si="77"/>
        <v>1218947.5574216789</v>
      </c>
      <c r="EH96" s="13">
        <f>SUM(EH3:EH68)</f>
        <v>80384587.334368095</v>
      </c>
      <c r="EJ96" s="13">
        <f>SUM(EJ3:EJ73)</f>
        <v>81615357.967649698</v>
      </c>
      <c r="EL96" s="13">
        <f>SUM(EL3:EL77)</f>
        <v>81884048.466326907</v>
      </c>
      <c r="EN96" s="13">
        <f>SUM(EN3:EN90)</f>
        <v>81237591.649921209</v>
      </c>
      <c r="FE96" s="13"/>
      <c r="FF96" s="6">
        <f t="shared" si="105"/>
        <v>871935.50999999791</v>
      </c>
      <c r="FG96" s="6">
        <f t="shared" si="106"/>
        <v>968906.69500000775</v>
      </c>
      <c r="FH96" s="6">
        <v>851193.76999999583</v>
      </c>
      <c r="FI96" s="6">
        <f t="shared" si="107"/>
        <v>983161.42000000179</v>
      </c>
      <c r="FJ96" s="6">
        <f t="shared" si="108"/>
        <v>871223.10499998927</v>
      </c>
      <c r="FK96" s="6">
        <f t="shared" si="109"/>
        <v>1055429.4199999869</v>
      </c>
      <c r="FL96" s="6">
        <f t="shared" si="110"/>
        <v>1182317.7099999934</v>
      </c>
      <c r="FM96" s="6"/>
      <c r="FN96" s="6"/>
      <c r="FO96" s="6"/>
      <c r="FP96" s="6"/>
      <c r="FQ96" s="18"/>
      <c r="FT96"/>
      <c r="FU96" s="20"/>
      <c r="GG96"/>
      <c r="GH96" s="12"/>
      <c r="GK96"/>
      <c r="GL96" s="22">
        <v>42531</v>
      </c>
      <c r="GM96" s="12">
        <f t="shared" si="111"/>
        <v>0</v>
      </c>
    </row>
    <row r="97" spans="1:195" x14ac:dyDescent="0.25">
      <c r="A97" s="11">
        <v>41308</v>
      </c>
      <c r="B97" s="12">
        <v>854576.64999999851</v>
      </c>
      <c r="F97" s="17">
        <f t="shared" si="112"/>
        <v>2</v>
      </c>
      <c r="G97" s="15">
        <f t="shared" si="113"/>
        <v>1</v>
      </c>
      <c r="H97" s="53">
        <v>40942</v>
      </c>
      <c r="I97" s="16">
        <f>IF(MONTH($H97)&gt;10,VLOOKUP(DATE(I$2,MONTH($H97),DAY($H97)),daily!$A:$B,2,0),VLOOKUP(DATE(J$2,MONTH($H97),DAY($H97)),daily!$A:$B,2,0))</f>
        <v>854576.64999999851</v>
      </c>
      <c r="J97" s="16">
        <f>IF(MONTH($H97)&gt;10,VLOOKUP(DATE(J$2,MONTH($H97),DAY($H97)),daily!$A:$B,2,0),VLOOKUP(DATE(K$2,MONTH($H97),DAY($H97)),daily!$A:$B,2,0))</f>
        <v>962605.25999999791</v>
      </c>
      <c r="K97" s="16">
        <f>IF(MONTH($H97)&gt;10,VLOOKUP(DATE(K$2,MONTH($H97),DAY($H97)),daily!$A:$B,2,0),VLOOKUP(DATE(L$2,MONTH($H97),DAY($H97)),daily!$A:$B,2,0))</f>
        <v>977777.42500000447</v>
      </c>
      <c r="L97" s="16">
        <f>IF(MONTH($H97)&gt;10,VLOOKUP(DATE(L$2,MONTH($H97),DAY($H97)),daily!$A:$B,2,0),VLOOKUP(DATE(M$2,MONTH($H97),DAY($H97)),daily!$A:$B,2,0))</f>
        <v>1040223.8799999952</v>
      </c>
      <c r="M97" s="16">
        <f>IF(MONTH($H97)&gt;10,VLOOKUP(DATE(M$2,MONTH($H97),DAY($H97)),daily!$A:$B,2,0),VLOOKUP(DATE(N$2,MONTH($H97),DAY($H97)),daily!$A:$B,2,0))</f>
        <v>1086132.625</v>
      </c>
      <c r="N97" s="16">
        <f>IF(MONTH($H97)&gt;10,VLOOKUP(DATE(N$2,MONTH($H97),DAY($H97)),daily!$A:$B,2,0),VLOOKUP(DATE(O$2,MONTH($H97),DAY($H97)),daily!$A:$B,2,0))</f>
        <v>1110653.4949999899</v>
      </c>
      <c r="O97" s="16">
        <f>IF(MONTH($H97)&gt;10,VLOOKUP(DATE(O$2,MONTH($H97),DAY($H97)),daily!$A:$B,2,0),VLOOKUP(DATE(P$2,MONTH($H97),DAY($H97)),daily!$A:$B,2,0))</f>
        <v>1097137.224999994</v>
      </c>
      <c r="P97" s="16">
        <f t="shared" si="114"/>
        <v>1110653.4949999899</v>
      </c>
      <c r="Q97" s="16">
        <f t="shared" si="128"/>
        <v>1110653.4949999899</v>
      </c>
      <c r="R97" s="16">
        <f t="shared" si="129"/>
        <v>1055120.8202499903</v>
      </c>
      <c r="S97" s="16">
        <f t="shared" si="130"/>
        <v>999588.1454999909</v>
      </c>
      <c r="T97" s="18">
        <f t="shared" si="131"/>
        <v>830100.31588264799</v>
      </c>
      <c r="U97" s="16">
        <v>897725.06622150668</v>
      </c>
      <c r="V97" s="63">
        <f ca="1">IF(daily!B1934="",MAX(I97:O97)*$X$33,daily!B1934)</f>
        <v>1091198.8393723292</v>
      </c>
      <c r="BL97" s="11">
        <v>40942</v>
      </c>
      <c r="BM97" s="26">
        <f t="shared" si="127"/>
        <v>0.88706814659059374</v>
      </c>
      <c r="BN97" s="26">
        <f t="shared" si="132"/>
        <v>-3.1116441785045912E-2</v>
      </c>
      <c r="BO97" s="26">
        <f t="shared" si="136"/>
        <v>0.92441414970784119</v>
      </c>
      <c r="BP97" s="26">
        <f t="shared" si="138"/>
        <v>6.1282955005495965E-2</v>
      </c>
      <c r="BQ97" s="26">
        <f t="shared" ref="BQ97:BQ122" si="140">IFERROR(K97/MAX(K$3:K$229),0)</f>
        <v>0.91326264743273855</v>
      </c>
      <c r="BR97" s="26">
        <f t="shared" si="72"/>
        <v>1.0943619874619892E-2</v>
      </c>
      <c r="BS97" s="26">
        <f t="shared" si="137"/>
        <v>0.95272251013995612</v>
      </c>
      <c r="BT97" s="26">
        <f t="shared" si="139"/>
        <v>1.7884197689494674E-2</v>
      </c>
      <c r="BU97" s="26">
        <f t="shared" si="126"/>
        <v>0.97016070134160715</v>
      </c>
      <c r="BV97" s="26">
        <f t="shared" si="91"/>
        <v>-5.9508563025485461E-3</v>
      </c>
      <c r="BW97" s="26">
        <f t="shared" ref="BW97:BW122" si="141">IFERROR(N97/MAX(N$3:N$229),0)</f>
        <v>0.91184977711965698</v>
      </c>
      <c r="BX97" s="26">
        <f t="shared" si="73"/>
        <v>4.7017278076502578E-2</v>
      </c>
      <c r="BY97" s="26">
        <f t="shared" si="134"/>
        <v>0.86317865418947515</v>
      </c>
      <c r="BZ97" s="26">
        <f t="shared" si="135"/>
        <v>-7.2746497739584415E-2</v>
      </c>
      <c r="CA97" s="26">
        <v>0.74895481360750893</v>
      </c>
      <c r="CB97" s="26"/>
      <c r="CC97" s="26"/>
      <c r="CD97" s="26"/>
      <c r="CE97" s="26"/>
      <c r="CF97" s="26"/>
      <c r="CG97" s="26"/>
      <c r="CH97" s="26"/>
      <c r="CI97" s="26"/>
      <c r="CJ97" s="26"/>
      <c r="CK97" s="26"/>
      <c r="CL97" s="26"/>
      <c r="CM97" s="46">
        <f t="shared" si="115"/>
        <v>0.97016070134160715</v>
      </c>
      <c r="CN97">
        <f t="shared" si="101"/>
        <v>1233116.0119725736</v>
      </c>
      <c r="CO97">
        <f t="shared" si="116"/>
        <v>1171460.2113739448</v>
      </c>
      <c r="CP97">
        <f t="shared" si="117"/>
        <v>1109804.4107753162</v>
      </c>
      <c r="CQ97">
        <f t="shared" si="118"/>
        <v>924837.00897943019</v>
      </c>
      <c r="CR97" s="20">
        <v>95</v>
      </c>
      <c r="CS97" s="11">
        <v>40942</v>
      </c>
      <c r="CT97" s="26">
        <v>0.88706814659059374</v>
      </c>
      <c r="CU97" s="26">
        <v>0.92441414970784119</v>
      </c>
      <c r="CV97" s="26">
        <v>0.91326264743273855</v>
      </c>
      <c r="CW97" s="26">
        <v>0.95272251013995612</v>
      </c>
      <c r="CX97" s="26">
        <v>0.97016070134160715</v>
      </c>
      <c r="CY97" s="26">
        <v>0.91184977711965698</v>
      </c>
      <c r="CZ97" s="26">
        <v>0.86317865418947515</v>
      </c>
      <c r="DA97" s="26">
        <v>0.74895481360750893</v>
      </c>
      <c r="DB97" s="46">
        <f t="shared" si="133"/>
        <v>0.97016070134160715</v>
      </c>
      <c r="DC97" s="46">
        <f t="shared" si="93"/>
        <v>0.95316697428536534</v>
      </c>
      <c r="DD97" s="71"/>
      <c r="DE97" s="59">
        <f t="shared" si="77"/>
        <v>1211516.2533891092</v>
      </c>
      <c r="EF97" s="13" t="s">
        <v>47</v>
      </c>
      <c r="EH97" s="13">
        <f>EH95-EH96</f>
        <v>0</v>
      </c>
      <c r="EJ97" s="13">
        <f>EJ95-EJ96</f>
        <v>0</v>
      </c>
      <c r="EL97" s="13">
        <f>EL95-EL96</f>
        <v>962080.13460437953</v>
      </c>
      <c r="EN97" s="13">
        <f>EN95-EN96</f>
        <v>4759544.412830174</v>
      </c>
      <c r="FE97" s="13"/>
      <c r="FF97" s="6">
        <f t="shared" si="105"/>
        <v>896984.96000000089</v>
      </c>
      <c r="FG97" s="6">
        <f t="shared" si="106"/>
        <v>906751.11499999464</v>
      </c>
      <c r="FH97" s="6">
        <v>902707.50500001013</v>
      </c>
      <c r="FI97" s="6">
        <f t="shared" si="107"/>
        <v>966103.98999999464</v>
      </c>
      <c r="FJ97" s="6">
        <f t="shared" si="108"/>
        <v>852703.82500000298</v>
      </c>
      <c r="FK97" s="6">
        <f t="shared" si="109"/>
        <v>1071610.1350000054</v>
      </c>
      <c r="FL97" s="6">
        <f t="shared" si="110"/>
        <v>1156294.0799999982</v>
      </c>
      <c r="FM97" s="6"/>
      <c r="FN97" s="6"/>
      <c r="FO97" s="6"/>
      <c r="FP97" s="6"/>
      <c r="FQ97" s="18"/>
      <c r="FT97"/>
      <c r="FU97" s="20"/>
      <c r="GG97"/>
      <c r="GH97" s="12"/>
      <c r="GK97"/>
      <c r="GL97" s="22">
        <v>42541</v>
      </c>
      <c r="GM97" s="12">
        <f t="shared" si="111"/>
        <v>0</v>
      </c>
    </row>
    <row r="98" spans="1:195" x14ac:dyDescent="0.25">
      <c r="A98" s="11">
        <v>41309</v>
      </c>
      <c r="B98" s="12">
        <v>913239.91000000387</v>
      </c>
      <c r="F98" s="17">
        <f t="shared" si="112"/>
        <v>2</v>
      </c>
      <c r="G98" s="15">
        <f t="shared" si="113"/>
        <v>1</v>
      </c>
      <c r="H98" s="53">
        <v>40943</v>
      </c>
      <c r="I98" s="16">
        <f>IF(MONTH($H98)&gt;10,VLOOKUP(DATE(I$2,MONTH($H98),DAY($H98)),daily!$A:$B,2,0),VLOOKUP(DATE(J$2,MONTH($H98),DAY($H98)),daily!$A:$B,2,0))</f>
        <v>913239.91000000387</v>
      </c>
      <c r="J98" s="16">
        <f>IF(MONTH($H98)&gt;10,VLOOKUP(DATE(J$2,MONTH($H98),DAY($H98)),daily!$A:$B,2,0),VLOOKUP(DATE(K$2,MONTH($H98),DAY($H98)),daily!$A:$B,2,0))</f>
        <v>982823.11500000209</v>
      </c>
      <c r="K98" s="16">
        <f>IF(MONTH($H98)&gt;10,VLOOKUP(DATE(K$2,MONTH($H98),DAY($H98)),daily!$A:$B,2,0),VLOOKUP(DATE(L$2,MONTH($H98),DAY($H98)),daily!$A:$B,2,0))</f>
        <v>956090.14500001073</v>
      </c>
      <c r="L98" s="16">
        <f>IF(MONTH($H98)&gt;10,VLOOKUP(DATE(L$2,MONTH($H98),DAY($H98)),daily!$A:$B,2,0),VLOOKUP(DATE(M$2,MONTH($H98),DAY($H98)),daily!$A:$B,2,0))</f>
        <v>1086583.7700000033</v>
      </c>
      <c r="M98" s="16">
        <f>IF(MONTH($H98)&gt;10,VLOOKUP(DATE(M$2,MONTH($H98),DAY($H98)),daily!$A:$B,2,0),VLOOKUP(DATE(N$2,MONTH($H98),DAY($H98)),daily!$A:$B,2,0))</f>
        <v>1056968.8600000069</v>
      </c>
      <c r="N98" s="16">
        <f>IF(MONTH($H98)&gt;10,VLOOKUP(DATE(N$2,MONTH($H98),DAY($H98)),daily!$A:$B,2,0),VLOOKUP(DATE(O$2,MONTH($H98),DAY($H98)),daily!$A:$B,2,0))</f>
        <v>1142805.7899999991</v>
      </c>
      <c r="O98" s="16">
        <f>IF(MONTH($H98)&gt;10,VLOOKUP(DATE(O$2,MONTH($H98),DAY($H98)),daily!$A:$B,2,0),VLOOKUP(DATE(P$2,MONTH($H98),DAY($H98)),daily!$A:$B,2,0))</f>
        <v>983818</v>
      </c>
      <c r="P98" s="16">
        <f t="shared" si="114"/>
        <v>1142805.7899999991</v>
      </c>
      <c r="Q98" s="16">
        <f t="shared" si="128"/>
        <v>1142805.7899999991</v>
      </c>
      <c r="R98" s="16">
        <f t="shared" si="129"/>
        <v>1085665.5004999992</v>
      </c>
      <c r="S98" s="16">
        <f t="shared" si="130"/>
        <v>1028525.2109999992</v>
      </c>
      <c r="T98" s="18">
        <f t="shared" si="131"/>
        <v>854130.88019096991</v>
      </c>
      <c r="U98" s="16">
        <v>923713.29863422422</v>
      </c>
      <c r="V98" s="63">
        <f ca="1">IF(daily!B1935="",MAX(I98:O98)*$X$33,daily!B1935)</f>
        <v>1122787.941774755</v>
      </c>
      <c r="BL98" s="11">
        <v>40943</v>
      </c>
      <c r="BM98" s="26">
        <f t="shared" si="127"/>
        <v>0.94796181753417375</v>
      </c>
      <c r="BN98" s="26">
        <f t="shared" si="132"/>
        <v>6.0893670943580003E-2</v>
      </c>
      <c r="BO98" s="26">
        <f t="shared" si="136"/>
        <v>0.94382986663291313</v>
      </c>
      <c r="BP98" s="26">
        <f t="shared" si="138"/>
        <v>1.9415716925071935E-2</v>
      </c>
      <c r="BQ98" s="26">
        <f t="shared" si="140"/>
        <v>0.89300631685892795</v>
      </c>
      <c r="BR98" s="26">
        <f t="shared" ref="BR98:BR161" si="142">BQ98-BQ97</f>
        <v>-2.0256330573810599E-2</v>
      </c>
      <c r="BS98" s="26">
        <f t="shared" si="137"/>
        <v>0.9951827070454724</v>
      </c>
      <c r="BT98" s="26">
        <f t="shared" si="139"/>
        <v>4.2460196905516279E-2</v>
      </c>
      <c r="BU98" s="26">
        <f t="shared" si="126"/>
        <v>0.9441109003735576</v>
      </c>
      <c r="BV98" s="26">
        <f t="shared" si="91"/>
        <v>-2.6049800968049541E-2</v>
      </c>
      <c r="BW98" s="26">
        <f t="shared" si="141"/>
        <v>0.93824690562249768</v>
      </c>
      <c r="BX98" s="26">
        <f t="shared" ref="BX98:BX161" si="143">BW98-BW97</f>
        <v>2.6397128502840705E-2</v>
      </c>
      <c r="BY98" s="26">
        <f t="shared" si="134"/>
        <v>0.77402414015018561</v>
      </c>
      <c r="BZ98" s="26">
        <f t="shared" si="135"/>
        <v>-8.9154514039289534E-2</v>
      </c>
      <c r="CA98" s="26">
        <v>0.76827156349452141</v>
      </c>
      <c r="CB98" s="26"/>
      <c r="CC98" s="26"/>
      <c r="CD98" s="26"/>
      <c r="CE98" s="26"/>
      <c r="CF98" s="26"/>
      <c r="CG98" s="26"/>
      <c r="CH98" s="26"/>
      <c r="CI98" s="26"/>
      <c r="CJ98" s="26"/>
      <c r="CK98" s="26"/>
      <c r="CL98" s="26"/>
      <c r="CM98" s="46">
        <f t="shared" si="115"/>
        <v>0.9951827070454724</v>
      </c>
      <c r="CN98">
        <f t="shared" ref="CN98:CN122" si="144">CM98*CN$2</f>
        <v>1264920.058294422</v>
      </c>
      <c r="CO98">
        <f t="shared" si="116"/>
        <v>1201674.0553797008</v>
      </c>
      <c r="CP98">
        <f t="shared" si="117"/>
        <v>1138428.0524649799</v>
      </c>
      <c r="CQ98">
        <f t="shared" si="118"/>
        <v>948690.04372081649</v>
      </c>
      <c r="CR98" s="20">
        <v>96</v>
      </c>
      <c r="CS98" s="11">
        <v>40943</v>
      </c>
      <c r="CT98" s="26">
        <v>0.94796181753417375</v>
      </c>
      <c r="CU98" s="26">
        <v>0.94382986663291313</v>
      </c>
      <c r="CV98" s="26">
        <v>0.89300631685892795</v>
      </c>
      <c r="CW98" s="26">
        <v>0.9951827070454724</v>
      </c>
      <c r="CX98" s="26">
        <v>0.9441109003735576</v>
      </c>
      <c r="CY98" s="26">
        <v>0.93824690562249768</v>
      </c>
      <c r="CZ98" s="26">
        <v>0.77402414015018561</v>
      </c>
      <c r="DA98" s="26">
        <v>0.76827156349452141</v>
      </c>
      <c r="DB98" s="46">
        <f t="shared" si="133"/>
        <v>0.9951827070454724</v>
      </c>
      <c r="DC98" s="46">
        <f t="shared" si="93"/>
        <v>0.97775068442155488</v>
      </c>
      <c r="DD98" s="71"/>
      <c r="DE98" s="59">
        <f t="shared" ref="DE98:DE153" si="145">DC98*MAX(O$3:O$229)</f>
        <v>1242763.207178009</v>
      </c>
      <c r="FE98" s="13"/>
      <c r="FF98" s="6">
        <f t="shared" si="105"/>
        <v>911223.8900000006</v>
      </c>
      <c r="FG98" s="6">
        <f t="shared" si="106"/>
        <v>903521.48000000417</v>
      </c>
      <c r="FH98" s="6">
        <v>901525.00499999523</v>
      </c>
      <c r="FI98" s="6">
        <f t="shared" si="107"/>
        <v>931671.78999999166</v>
      </c>
      <c r="FJ98" s="6">
        <f t="shared" si="108"/>
        <v>853406.6400000006</v>
      </c>
      <c r="FK98" s="6">
        <f t="shared" si="109"/>
        <v>1107032.9699999988</v>
      </c>
      <c r="FL98" s="6">
        <f t="shared" si="110"/>
        <v>1210901.2850000113</v>
      </c>
      <c r="FM98" s="6"/>
      <c r="FN98" s="6"/>
      <c r="FO98" s="6"/>
      <c r="FP98" s="6"/>
      <c r="FQ98" s="18"/>
      <c r="FT98"/>
      <c r="FU98" s="20"/>
      <c r="GG98"/>
      <c r="GH98" s="12"/>
      <c r="GK98"/>
      <c r="GL98" s="22">
        <v>42551</v>
      </c>
      <c r="GM98" s="12">
        <f t="shared" si="111"/>
        <v>0</v>
      </c>
    </row>
    <row r="99" spans="1:195" x14ac:dyDescent="0.25">
      <c r="A99" s="11">
        <v>41310</v>
      </c>
      <c r="B99" s="12">
        <v>931167.21000000089</v>
      </c>
      <c r="F99" s="17">
        <f t="shared" si="112"/>
        <v>2</v>
      </c>
      <c r="G99" s="15">
        <f t="shared" si="113"/>
        <v>1</v>
      </c>
      <c r="H99" s="53">
        <v>40944</v>
      </c>
      <c r="I99" s="16">
        <f>IF(MONTH($H99)&gt;10,VLOOKUP(DATE(I$2,MONTH($H99),DAY($H99)),daily!$A:$B,2,0),VLOOKUP(DATE(J$2,MONTH($H99),DAY($H99)),daily!$A:$B,2,0))</f>
        <v>931167.21000000089</v>
      </c>
      <c r="J99" s="16">
        <f>IF(MONTH($H99)&gt;10,VLOOKUP(DATE(J$2,MONTH($H99),DAY($H99)),daily!$A:$B,2,0),VLOOKUP(DATE(K$2,MONTH($H99),DAY($H99)),daily!$A:$B,2,0))</f>
        <v>970986.24500000477</v>
      </c>
      <c r="K99" s="16">
        <f>IF(MONTH($H99)&gt;10,VLOOKUP(DATE(K$2,MONTH($H99),DAY($H99)),daily!$A:$B,2,0),VLOOKUP(DATE(L$2,MONTH($H99),DAY($H99)),daily!$A:$B,2,0))</f>
        <v>1032447.9049999863</v>
      </c>
      <c r="L99" s="16">
        <f>IF(MONTH($H99)&gt;10,VLOOKUP(DATE(L$2,MONTH($H99),DAY($H99)),daily!$A:$B,2,0),VLOOKUP(DATE(M$2,MONTH($H99),DAY($H99)),daily!$A:$B,2,0))</f>
        <v>1069102.2349999994</v>
      </c>
      <c r="M99" s="16">
        <f>IF(MONTH($H99)&gt;10,VLOOKUP(DATE(M$2,MONTH($H99),DAY($H99)),daily!$A:$B,2,0),VLOOKUP(DATE(N$2,MONTH($H99),DAY($H99)),daily!$A:$B,2,0))</f>
        <v>1037363.7050000057</v>
      </c>
      <c r="N99" s="16">
        <f>IF(MONTH($H99)&gt;10,VLOOKUP(DATE(N$2,MONTH($H99),DAY($H99)),daily!$A:$B,2,0),VLOOKUP(DATE(O$2,MONTH($H99),DAY($H99)),daily!$A:$B,2,0))</f>
        <v>1174070.9450000077</v>
      </c>
      <c r="O99" s="16">
        <f>IF(MONTH($H99)&gt;10,VLOOKUP(DATE(O$2,MONTH($H99),DAY($H99)),daily!$A:$B,2,0),VLOOKUP(DATE(P$2,MONTH($H99),DAY($H99)),daily!$A:$B,2,0))</f>
        <v>924649.07999999821</v>
      </c>
      <c r="P99" s="16">
        <f t="shared" si="114"/>
        <v>1174070.9450000077</v>
      </c>
      <c r="Q99" s="16">
        <f t="shared" si="128"/>
        <v>1174070.9450000077</v>
      </c>
      <c r="R99" s="16">
        <f t="shared" si="129"/>
        <v>1115367.3977500072</v>
      </c>
      <c r="S99" s="16">
        <f t="shared" si="130"/>
        <v>1056663.8505000069</v>
      </c>
      <c r="T99" s="18">
        <f t="shared" si="131"/>
        <v>877498.39774569322</v>
      </c>
      <c r="U99" s="16">
        <v>948984.4686878589</v>
      </c>
      <c r="V99" s="63">
        <f ca="1">IF(daily!B1936="",MAX(I99:O99)*$X$33,daily!B1936)</f>
        <v>1153505.4436800685</v>
      </c>
      <c r="BL99" s="11">
        <v>40944</v>
      </c>
      <c r="BM99" s="26">
        <f t="shared" si="127"/>
        <v>0.96657072380884312</v>
      </c>
      <c r="BN99" s="26">
        <f t="shared" si="132"/>
        <v>1.8608906274669379E-2</v>
      </c>
      <c r="BO99" s="26">
        <f t="shared" si="136"/>
        <v>0.93246262133420188</v>
      </c>
      <c r="BP99" s="26">
        <f t="shared" si="138"/>
        <v>-1.1367245298711248E-2</v>
      </c>
      <c r="BQ99" s="26">
        <f t="shared" si="140"/>
        <v>0.96432591195963402</v>
      </c>
      <c r="BR99" s="26">
        <f t="shared" si="142"/>
        <v>7.1319595100706068E-2</v>
      </c>
      <c r="BS99" s="26">
        <f t="shared" si="137"/>
        <v>0.97917168073995897</v>
      </c>
      <c r="BT99" s="26">
        <f t="shared" si="139"/>
        <v>-1.6011026305513432E-2</v>
      </c>
      <c r="BU99" s="26">
        <f t="shared" si="126"/>
        <v>0.92659908783159295</v>
      </c>
      <c r="BV99" s="26">
        <f t="shared" si="91"/>
        <v>-1.7511812541964655E-2</v>
      </c>
      <c r="BW99" s="26">
        <f t="shared" si="141"/>
        <v>0.96391568958321405</v>
      </c>
      <c r="BX99" s="26">
        <f t="shared" si="143"/>
        <v>2.5668783960716368E-2</v>
      </c>
      <c r="BY99" s="26">
        <f t="shared" si="134"/>
        <v>0.72747267186375808</v>
      </c>
      <c r="BZ99" s="26">
        <f t="shared" si="135"/>
        <v>-4.6551468286427533E-2</v>
      </c>
      <c r="CA99" s="26">
        <v>0.75591120380799948</v>
      </c>
      <c r="CB99" s="26"/>
      <c r="CC99" s="26"/>
      <c r="CD99" s="26"/>
      <c r="CE99" s="26"/>
      <c r="CF99" s="26"/>
      <c r="CG99" s="26"/>
      <c r="CH99" s="26"/>
      <c r="CI99" s="26"/>
      <c r="CJ99" s="26"/>
      <c r="CK99" s="26"/>
      <c r="CL99" s="26"/>
      <c r="CM99" s="46">
        <f t="shared" si="115"/>
        <v>0.97917168073995897</v>
      </c>
      <c r="CN99">
        <f t="shared" si="144"/>
        <v>1244569.3546654871</v>
      </c>
      <c r="CO99">
        <f t="shared" si="116"/>
        <v>1182340.8869322126</v>
      </c>
      <c r="CP99">
        <f t="shared" si="117"/>
        <v>1120112.4191989384</v>
      </c>
      <c r="CQ99">
        <f t="shared" si="118"/>
        <v>933427.01599911531</v>
      </c>
      <c r="CR99" s="20">
        <v>97</v>
      </c>
      <c r="CS99" s="11">
        <v>40944</v>
      </c>
      <c r="CT99" s="26">
        <v>0.96657072380884312</v>
      </c>
      <c r="CU99" s="26">
        <v>0.93246262133420188</v>
      </c>
      <c r="CV99" s="26">
        <v>0.96432591195963402</v>
      </c>
      <c r="CW99" s="26">
        <v>0.97917168073995897</v>
      </c>
      <c r="CX99" s="26">
        <v>0.92659908783159295</v>
      </c>
      <c r="CY99" s="26">
        <v>0.96391568958321405</v>
      </c>
      <c r="CZ99" s="26">
        <v>0.72747267186375808</v>
      </c>
      <c r="DA99" s="26">
        <v>0.75591120380799948</v>
      </c>
      <c r="DB99" s="46">
        <f t="shared" si="133"/>
        <v>0.97917168073995897</v>
      </c>
      <c r="DC99" s="46">
        <f t="shared" si="93"/>
        <v>0.96202011372566354</v>
      </c>
      <c r="DD99" s="71"/>
      <c r="DE99" s="59">
        <f t="shared" si="145"/>
        <v>1222768.9747011154</v>
      </c>
      <c r="FE99" s="13"/>
      <c r="FF99" s="6">
        <f t="shared" ref="FF99:FF130" si="146">I113</f>
        <v>894315.53000000119</v>
      </c>
      <c r="FG99" s="6">
        <f t="shared" ref="FG99:FG130" si="147">J123</f>
        <v>0</v>
      </c>
      <c r="FH99" s="6">
        <v>852754.95000000298</v>
      </c>
      <c r="FI99" s="6">
        <f t="shared" ref="FI99:FI130" si="148">L123</f>
        <v>907185.08000001311</v>
      </c>
      <c r="FJ99" s="6">
        <f t="shared" ref="FJ99:FJ130" si="149">M134</f>
        <v>782165.70000001788</v>
      </c>
      <c r="FK99" s="6">
        <f t="shared" ref="FK99:FK130" si="150">N129</f>
        <v>1120750.299999997</v>
      </c>
      <c r="FL99" s="6">
        <f t="shared" ref="FL99:FL130" si="151">O118</f>
        <v>1150991.799999997</v>
      </c>
      <c r="FM99" s="6"/>
      <c r="FN99" s="6"/>
      <c r="FO99" s="6"/>
      <c r="FP99" s="6"/>
      <c r="FQ99" s="18"/>
      <c r="FT99"/>
      <c r="FU99" s="20"/>
      <c r="GG99"/>
      <c r="GH99" s="12"/>
      <c r="GK99"/>
      <c r="GL99" s="22">
        <v>42684</v>
      </c>
      <c r="GM99" s="12">
        <f t="shared" ref="GM99:GM130" si="152">INDEX($FW$3:$GC$26,IF(MOD(ROW()-ROW($M$2),24)=0,24,MOD(ROW()-ROW($M$2),24)),ROUNDUP((ROW()-ROW($M$2))/24,0))</f>
        <v>0</v>
      </c>
    </row>
    <row r="100" spans="1:195" x14ac:dyDescent="0.25">
      <c r="A100" s="11">
        <v>41311</v>
      </c>
      <c r="B100" s="12">
        <v>879608.96000000089</v>
      </c>
      <c r="F100" s="17">
        <f t="shared" si="112"/>
        <v>2</v>
      </c>
      <c r="G100" s="15">
        <f t="shared" si="113"/>
        <v>1</v>
      </c>
      <c r="H100" s="53">
        <v>40945</v>
      </c>
      <c r="I100" s="16">
        <f>IF(MONTH($H100)&gt;10,VLOOKUP(DATE(I$2,MONTH($H100),DAY($H100)),daily!$A:$B,2,0),VLOOKUP(DATE(J$2,MONTH($H100),DAY($H100)),daily!$A:$B,2,0))</f>
        <v>879608.96000000089</v>
      </c>
      <c r="J100" s="16">
        <f>IF(MONTH($H100)&gt;10,VLOOKUP(DATE(J$2,MONTH($H100),DAY($H100)),daily!$A:$B,2,0),VLOOKUP(DATE(K$2,MONTH($H100),DAY($H100)),daily!$A:$B,2,0))</f>
        <v>975091.26999999583</v>
      </c>
      <c r="K100" s="16">
        <f>IF(MONTH($H100)&gt;10,VLOOKUP(DATE(K$2,MONTH($H100),DAY($H100)),daily!$A:$B,2,0),VLOOKUP(DATE(L$2,MONTH($H100),DAY($H100)),daily!$A:$B,2,0))</f>
        <v>996354.86499999464</v>
      </c>
      <c r="L100" s="16">
        <f>IF(MONTH($H100)&gt;10,VLOOKUP(DATE(L$2,MONTH($H100),DAY($H100)),daily!$A:$B,2,0),VLOOKUP(DATE(M$2,MONTH($H100),DAY($H100)),daily!$A:$B,2,0))</f>
        <v>1035046.9449999928</v>
      </c>
      <c r="M100" s="16">
        <f>IF(MONTH($H100)&gt;10,VLOOKUP(DATE(M$2,MONTH($H100),DAY($H100)),daily!$A:$B,2,0),VLOOKUP(DATE(N$2,MONTH($H100),DAY($H100)),daily!$A:$B,2,0))</f>
        <v>1029923.2049999908</v>
      </c>
      <c r="N100" s="16">
        <f>IF(MONTH($H100)&gt;10,VLOOKUP(DATE(N$2,MONTH($H100),DAY($H100)),daily!$A:$B,2,0),VLOOKUP(DATE(O$2,MONTH($H100),DAY($H100)),daily!$A:$B,2,0))</f>
        <v>1141564.5699999928</v>
      </c>
      <c r="O100" s="16">
        <f>IF(MONTH($H100)&gt;10,VLOOKUP(DATE(O$2,MONTH($H100),DAY($H100)),daily!$A:$B,2,0),VLOOKUP(DATE(P$2,MONTH($H100),DAY($H100)),daily!$A:$B,2,0))</f>
        <v>990068.93000000715</v>
      </c>
      <c r="P100" s="16">
        <f t="shared" si="114"/>
        <v>1141564.5699999928</v>
      </c>
      <c r="Q100" s="16">
        <f t="shared" si="128"/>
        <v>1141564.5699999928</v>
      </c>
      <c r="R100" s="16">
        <f t="shared" si="129"/>
        <v>1084486.3414999931</v>
      </c>
      <c r="S100" s="16">
        <f t="shared" si="130"/>
        <v>1027408.1129999936</v>
      </c>
      <c r="T100" s="18">
        <f t="shared" si="131"/>
        <v>853203.19471685623</v>
      </c>
      <c r="U100" s="16">
        <v>922710.03856101737</v>
      </c>
      <c r="V100" s="63">
        <f ca="1">IF(daily!B1937="",MAX(I100:O100)*$X$33,daily!B1937)</f>
        <v>1121568.4634860628</v>
      </c>
      <c r="BL100" s="11">
        <v>40945</v>
      </c>
      <c r="BM100" s="26">
        <f t="shared" si="127"/>
        <v>0.9130521994389641</v>
      </c>
      <c r="BN100" s="26">
        <f t="shared" si="132"/>
        <v>-5.3518524369879028E-2</v>
      </c>
      <c r="BO100" s="26">
        <f t="shared" si="136"/>
        <v>0.93640478054793408</v>
      </c>
      <c r="BP100" s="26">
        <f t="shared" si="138"/>
        <v>3.9421592137321992E-3</v>
      </c>
      <c r="BQ100" s="26">
        <f t="shared" si="140"/>
        <v>0.93061432850362613</v>
      </c>
      <c r="BR100" s="26">
        <f t="shared" si="142"/>
        <v>-3.3711583456007888E-2</v>
      </c>
      <c r="BS100" s="26">
        <f t="shared" si="137"/>
        <v>0.94798104765013746</v>
      </c>
      <c r="BT100" s="26">
        <f t="shared" si="139"/>
        <v>-3.1190633089821507E-2</v>
      </c>
      <c r="BU100" s="26">
        <f t="shared" si="126"/>
        <v>0.91995304799060507</v>
      </c>
      <c r="BV100" s="26">
        <f t="shared" si="91"/>
        <v>-6.6460398409878829E-3</v>
      </c>
      <c r="BW100" s="26">
        <f t="shared" si="141"/>
        <v>0.9372278603617954</v>
      </c>
      <c r="BX100" s="26">
        <f t="shared" si="143"/>
        <v>-2.6687829221418657E-2</v>
      </c>
      <c r="BY100" s="26">
        <f t="shared" si="134"/>
        <v>0.77894209318458274</v>
      </c>
      <c r="BZ100" s="26">
        <f t="shared" si="135"/>
        <v>5.146942132082466E-2</v>
      </c>
      <c r="CA100" s="26">
        <v>0.73183233238001522</v>
      </c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46">
        <f t="shared" si="115"/>
        <v>0.94798104765013746</v>
      </c>
      <c r="CN100">
        <f t="shared" si="144"/>
        <v>1204924.7174075225</v>
      </c>
      <c r="CO100">
        <f t="shared" si="116"/>
        <v>1144678.4815371463</v>
      </c>
      <c r="CP100">
        <f t="shared" ref="CP100:CP123" si="153">CN100*0.9</f>
        <v>1084432.2456667703</v>
      </c>
      <c r="CQ100">
        <f t="shared" si="118"/>
        <v>903693.53805564181</v>
      </c>
      <c r="CR100" s="20">
        <v>98</v>
      </c>
      <c r="CS100" s="11">
        <v>40945</v>
      </c>
      <c r="CT100" s="26">
        <v>0.9130521994389641</v>
      </c>
      <c r="CU100" s="26">
        <v>0.93640478054793408</v>
      </c>
      <c r="CV100" s="26">
        <v>0.93061432850362613</v>
      </c>
      <c r="CW100" s="26">
        <v>0.94798104765013746</v>
      </c>
      <c r="CX100" s="26">
        <v>0.91995304799060507</v>
      </c>
      <c r="CY100" s="26">
        <v>0.9372278603617954</v>
      </c>
      <c r="CZ100" s="26">
        <v>0.77894209318458274</v>
      </c>
      <c r="DA100" s="26">
        <v>0.73183233238001522</v>
      </c>
      <c r="DB100" s="46">
        <f t="shared" si="133"/>
        <v>0.94798104765013746</v>
      </c>
      <c r="DC100" s="46">
        <f t="shared" si="93"/>
        <v>0.93137582837463095</v>
      </c>
      <c r="DD100" s="71"/>
      <c r="DE100" s="59">
        <f t="shared" si="145"/>
        <v>1183818.7689366899</v>
      </c>
      <c r="FE100" s="13"/>
      <c r="FF100" s="6">
        <f t="shared" si="146"/>
        <v>903821.56000000238</v>
      </c>
      <c r="FG100" s="6">
        <f t="shared" si="147"/>
        <v>857525.59999999404</v>
      </c>
      <c r="FH100" s="6">
        <v>890911.56499999762</v>
      </c>
      <c r="FI100" s="6">
        <f t="shared" si="148"/>
        <v>855239.58499999344</v>
      </c>
      <c r="FJ100" s="6">
        <f t="shared" si="149"/>
        <v>807984.32999998331</v>
      </c>
      <c r="FK100" s="6">
        <f t="shared" si="150"/>
        <v>1131412.2950000167</v>
      </c>
      <c r="FL100" s="6">
        <f t="shared" si="151"/>
        <v>1174295.8799999952</v>
      </c>
      <c r="FM100" s="6"/>
      <c r="FN100" s="6"/>
      <c r="FO100" s="6"/>
      <c r="FP100" s="6"/>
      <c r="FQ100" s="18"/>
      <c r="FT100"/>
      <c r="FU100" s="20"/>
      <c r="GG100"/>
      <c r="GH100" s="12"/>
      <c r="GK100"/>
      <c r="GL100" s="22">
        <v>42694</v>
      </c>
      <c r="GM100" s="12">
        <f t="shared" si="152"/>
        <v>0</v>
      </c>
    </row>
    <row r="101" spans="1:195" x14ac:dyDescent="0.25">
      <c r="A101" s="11">
        <v>41312</v>
      </c>
      <c r="B101" s="12">
        <v>898201.11999999732</v>
      </c>
      <c r="F101" s="17">
        <f t="shared" si="112"/>
        <v>2</v>
      </c>
      <c r="G101" s="15">
        <f t="shared" si="113"/>
        <v>1</v>
      </c>
      <c r="H101" s="53">
        <v>40946</v>
      </c>
      <c r="I101" s="16">
        <f>IF(MONTH($H101)&gt;10,VLOOKUP(DATE(I$2,MONTH($H101),DAY($H101)),daily!$A:$B,2,0),VLOOKUP(DATE(J$2,MONTH($H101),DAY($H101)),daily!$A:$B,2,0))</f>
        <v>898201.11999999732</v>
      </c>
      <c r="J101" s="16">
        <f>IF(MONTH($H101)&gt;10,VLOOKUP(DATE(J$2,MONTH($H101),DAY($H101)),daily!$A:$B,2,0),VLOOKUP(DATE(K$2,MONTH($H101),DAY($H101)),daily!$A:$B,2,0))</f>
        <v>928384.4299999997</v>
      </c>
      <c r="K101" s="16">
        <f>IF(MONTH($H101)&gt;10,VLOOKUP(DATE(K$2,MONTH($H101),DAY($H101)),daily!$A:$B,2,0),VLOOKUP(DATE(L$2,MONTH($H101),DAY($H101)),daily!$A:$B,2,0))</f>
        <v>994356.84500002116</v>
      </c>
      <c r="L101" s="16">
        <f>IF(MONTH($H101)&gt;10,VLOOKUP(DATE(L$2,MONTH($H101),DAY($H101)),daily!$A:$B,2,0),VLOOKUP(DATE(M$2,MONTH($H101),DAY($H101)),daily!$A:$B,2,0))</f>
        <v>931251.97500000149</v>
      </c>
      <c r="M101" s="16">
        <f>IF(MONTH($H101)&gt;10,VLOOKUP(DATE(M$2,MONTH($H101),DAY($H101)),daily!$A:$B,2,0),VLOOKUP(DATE(N$2,MONTH($H101),DAY($H101)),daily!$A:$B,2,0))</f>
        <v>1010697.140000008</v>
      </c>
      <c r="N101" s="16">
        <f>IF(MONTH($H101)&gt;10,VLOOKUP(DATE(N$2,MONTH($H101),DAY($H101)),daily!$A:$B,2,0),VLOOKUP(DATE(O$2,MONTH($H101),DAY($H101)),daily!$A:$B,2,0))</f>
        <v>1147801.8350000009</v>
      </c>
      <c r="O101" s="16">
        <f>IF(MONTH($H101)&gt;10,VLOOKUP(DATE(O$2,MONTH($H101),DAY($H101)),daily!$A:$B,2,0),VLOOKUP(DATE(P$2,MONTH($H101),DAY($H101)),daily!$A:$B,2,0))</f>
        <v>1097831.5300000012</v>
      </c>
      <c r="P101" s="16">
        <f t="shared" si="114"/>
        <v>1147801.8350000009</v>
      </c>
      <c r="Q101" s="16">
        <f t="shared" si="128"/>
        <v>1147801.8350000009</v>
      </c>
      <c r="R101" s="16">
        <f t="shared" si="129"/>
        <v>1090411.7432500008</v>
      </c>
      <c r="S101" s="16">
        <f t="shared" si="130"/>
        <v>1033021.6515000009</v>
      </c>
      <c r="T101" s="18">
        <f t="shared" si="131"/>
        <v>857864.91474930476</v>
      </c>
      <c r="U101" s="16">
        <v>927751.52914325637</v>
      </c>
      <c r="V101" s="63">
        <f ca="1">IF(daily!B1938="",MAX(I101:O101)*$X$33,daily!B1938)</f>
        <v>1127696.4740307615</v>
      </c>
      <c r="BL101" s="11">
        <v>40946</v>
      </c>
      <c r="BM101" s="26">
        <f t="shared" si="127"/>
        <v>0.9323512440738867</v>
      </c>
      <c r="BN101" s="26">
        <f t="shared" si="132"/>
        <v>1.9299044634922602E-2</v>
      </c>
      <c r="BO101" s="26">
        <f t="shared" si="136"/>
        <v>0.8915510221297257</v>
      </c>
      <c r="BP101" s="26">
        <f t="shared" si="138"/>
        <v>-4.4853758418208378E-2</v>
      </c>
      <c r="BQ101" s="26">
        <f t="shared" si="140"/>
        <v>0.92874813995381456</v>
      </c>
      <c r="BR101" s="26">
        <f t="shared" si="142"/>
        <v>-1.866188549811576E-3</v>
      </c>
      <c r="BS101" s="26">
        <f t="shared" si="137"/>
        <v>0.8529170847287193</v>
      </c>
      <c r="BT101" s="26">
        <f t="shared" si="139"/>
        <v>-9.5063962921418166E-2</v>
      </c>
      <c r="BU101" s="26">
        <f t="shared" si="126"/>
        <v>0.90277984807459799</v>
      </c>
      <c r="BV101" s="26">
        <f t="shared" si="91"/>
        <v>-1.7173199916007076E-2</v>
      </c>
      <c r="BW101" s="26">
        <f t="shared" si="141"/>
        <v>0.94234867322169968</v>
      </c>
      <c r="BX101" s="26">
        <f t="shared" si="143"/>
        <v>5.120812859904289E-3</v>
      </c>
      <c r="BY101" s="26">
        <f t="shared" si="134"/>
        <v>0.86372490240879263</v>
      </c>
      <c r="BZ101" s="26">
        <f t="shared" si="135"/>
        <v>8.4782809224209887E-2</v>
      </c>
      <c r="CA101" s="26">
        <v>0.72748419301054301</v>
      </c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46">
        <f t="shared" si="115"/>
        <v>0.94234867322169968</v>
      </c>
      <c r="CN101">
        <f t="shared" si="144"/>
        <v>1197765.7270634209</v>
      </c>
      <c r="CO101">
        <f t="shared" si="116"/>
        <v>1137877.4407102498</v>
      </c>
      <c r="CP101">
        <f t="shared" si="153"/>
        <v>1077989.154357079</v>
      </c>
      <c r="CQ101">
        <f t="shared" si="118"/>
        <v>898324.29529756564</v>
      </c>
      <c r="CR101" s="20">
        <v>99</v>
      </c>
      <c r="CS101" s="11">
        <v>40946</v>
      </c>
      <c r="CT101" s="26">
        <v>0.9323512440738867</v>
      </c>
      <c r="CU101" s="26">
        <v>0.8915510221297257</v>
      </c>
      <c r="CV101" s="26">
        <v>0.92874813995381456</v>
      </c>
      <c r="CW101" s="26">
        <v>0.8529170847287193</v>
      </c>
      <c r="CX101" s="26">
        <v>0.90277984807459799</v>
      </c>
      <c r="CY101" s="26">
        <v>0.94234867322169968</v>
      </c>
      <c r="CZ101" s="26">
        <v>0.86372490240879263</v>
      </c>
      <c r="DA101" s="26">
        <v>0.72748419301054301</v>
      </c>
      <c r="DB101" s="46">
        <f t="shared" si="133"/>
        <v>0.94234867322169968</v>
      </c>
      <c r="DC101" s="46">
        <f t="shared" si="93"/>
        <v>0.92584211289370888</v>
      </c>
      <c r="DD101" s="71"/>
      <c r="DE101" s="59">
        <f t="shared" si="145"/>
        <v>1176785.1783616552</v>
      </c>
      <c r="FE101" s="13"/>
      <c r="FF101" s="6">
        <f t="shared" si="146"/>
        <v>905966.35000000149</v>
      </c>
      <c r="FG101" s="6">
        <f t="shared" si="147"/>
        <v>840707.51000000536</v>
      </c>
      <c r="FH101" s="6">
        <v>873030.17000000179</v>
      </c>
      <c r="FI101" s="6">
        <f t="shared" si="148"/>
        <v>867320.28500001132</v>
      </c>
      <c r="FJ101" s="6">
        <f t="shared" si="149"/>
        <v>822007.32000000775</v>
      </c>
      <c r="FK101" s="6">
        <f t="shared" si="150"/>
        <v>1093610.3999999911</v>
      </c>
      <c r="FL101" s="6">
        <f t="shared" si="151"/>
        <v>1101704.4849999994</v>
      </c>
      <c r="FM101" s="6"/>
      <c r="FN101" s="6"/>
      <c r="FO101" s="6"/>
      <c r="FP101" s="6"/>
      <c r="FQ101" s="18"/>
      <c r="FT101"/>
      <c r="FU101" s="20"/>
      <c r="GG101"/>
      <c r="GH101" s="12"/>
      <c r="GK101"/>
      <c r="GL101" s="22">
        <v>42704</v>
      </c>
      <c r="GM101" s="12">
        <f t="shared" si="152"/>
        <v>0</v>
      </c>
    </row>
    <row r="102" spans="1:195" x14ac:dyDescent="0.25">
      <c r="A102" s="11">
        <v>41313</v>
      </c>
      <c r="B102" s="12">
        <v>899905.63000000268</v>
      </c>
      <c r="F102" s="17">
        <f t="shared" si="112"/>
        <v>2</v>
      </c>
      <c r="G102" s="15">
        <f t="shared" si="113"/>
        <v>1</v>
      </c>
      <c r="H102" s="53">
        <v>40947</v>
      </c>
      <c r="I102" s="16">
        <f>IF(MONTH($H102)&gt;10,VLOOKUP(DATE(I$2,MONTH($H102),DAY($H102)),daily!$A:$B,2,0),VLOOKUP(DATE(J$2,MONTH($H102),DAY($H102)),daily!$A:$B,2,0))</f>
        <v>899905.63000000268</v>
      </c>
      <c r="J102" s="16">
        <f>IF(MONTH($H102)&gt;10,VLOOKUP(DATE(J$2,MONTH($H102),DAY($H102)),daily!$A:$B,2,0),VLOOKUP(DATE(K$2,MONTH($H102),DAY($H102)),daily!$A:$B,2,0))</f>
        <v>1001536.1349999979</v>
      </c>
      <c r="K102" s="16">
        <f>IF(MONTH($H102)&gt;10,VLOOKUP(DATE(K$2,MONTH($H102),DAY($H102)),daily!$A:$B,2,0),VLOOKUP(DATE(L$2,MONTH($H102),DAY($H102)),daily!$A:$B,2,0))</f>
        <v>1009302.5549999923</v>
      </c>
      <c r="L102" s="16">
        <f>IF(MONTH($H102)&gt;10,VLOOKUP(DATE(L$2,MONTH($H102),DAY($H102)),daily!$A:$B,2,0),VLOOKUP(DATE(M$2,MONTH($H102),DAY($H102)),daily!$A:$B,2,0))</f>
        <v>823555.08999999613</v>
      </c>
      <c r="M102" s="16">
        <f>IF(MONTH($H102)&gt;10,VLOOKUP(DATE(M$2,MONTH($H102),DAY($H102)),daily!$A:$B,2,0),VLOOKUP(DATE(N$2,MONTH($H102),DAY($H102)),daily!$A:$B,2,0))</f>
        <v>1042908.4699999839</v>
      </c>
      <c r="N102" s="16">
        <f>IF(MONTH($H102)&gt;10,VLOOKUP(DATE(N$2,MONTH($H102),DAY($H102)),daily!$A:$B,2,0),VLOOKUP(DATE(O$2,MONTH($H102),DAY($H102)),daily!$A:$B,2,0))</f>
        <v>1153144.7299999967</v>
      </c>
      <c r="O102" s="16">
        <f>IF(MONTH($H102)&gt;10,VLOOKUP(DATE(O$2,MONTH($H102),DAY($H102)),daily!$A:$B,2,0),VLOOKUP(DATE(P$2,MONTH($H102),DAY($H102)),daily!$A:$B,2,0))</f>
        <v>1182144.0099999905</v>
      </c>
      <c r="P102" s="16">
        <f t="shared" si="114"/>
        <v>1182144.0099999905</v>
      </c>
      <c r="Q102" s="16">
        <f t="shared" si="128"/>
        <v>1182144.0099999905</v>
      </c>
      <c r="R102" s="16">
        <f t="shared" si="129"/>
        <v>1123036.8094999909</v>
      </c>
      <c r="S102" s="16">
        <f t="shared" si="130"/>
        <v>1063929.6089999916</v>
      </c>
      <c r="T102" s="18">
        <f t="shared" si="131"/>
        <v>883532.19121665054</v>
      </c>
      <c r="U102" s="16">
        <v>955509.80970947072</v>
      </c>
      <c r="V102" s="63">
        <f ca="1">IF(daily!B1939="",MAX(I102:O102)*$X$33,daily!B1939)</f>
        <v>1161437.0976097747</v>
      </c>
      <c r="BL102" s="11">
        <v>40947</v>
      </c>
      <c r="BM102" s="26">
        <f t="shared" si="127"/>
        <v>0.93412056052613224</v>
      </c>
      <c r="BN102" s="26">
        <f t="shared" si="132"/>
        <v>1.7693164522455396E-3</v>
      </c>
      <c r="BO102" s="26">
        <f t="shared" si="136"/>
        <v>0.96180045249046608</v>
      </c>
      <c r="BP102" s="26">
        <f t="shared" si="138"/>
        <v>7.0249430360740384E-2</v>
      </c>
      <c r="BQ102" s="26">
        <f t="shared" si="140"/>
        <v>0.94270771637002759</v>
      </c>
      <c r="BR102" s="26">
        <f t="shared" si="142"/>
        <v>1.3959576416213038E-2</v>
      </c>
      <c r="BS102" s="26">
        <f t="shared" si="137"/>
        <v>0.75427942740877807</v>
      </c>
      <c r="BT102" s="26">
        <f t="shared" si="139"/>
        <v>-9.863765731994123E-2</v>
      </c>
      <c r="BU102" s="26">
        <f t="shared" ref="BU102:BU122" si="154">IFERROR(M102/MAX(M$3:M$229),0)</f>
        <v>0.93155180997374687</v>
      </c>
      <c r="BV102" s="26">
        <f t="shared" si="91"/>
        <v>2.8771961899148879E-2</v>
      </c>
      <c r="BW102" s="26">
        <f t="shared" si="141"/>
        <v>0.9467352056882633</v>
      </c>
      <c r="BX102" s="26">
        <f t="shared" si="143"/>
        <v>4.3865324665636196E-3</v>
      </c>
      <c r="BY102" s="26">
        <f t="shared" si="134"/>
        <v>0.93005820271019135</v>
      </c>
      <c r="BZ102" s="26">
        <f t="shared" si="135"/>
        <v>6.6333300301398723E-2</v>
      </c>
      <c r="CA102" s="26">
        <v>0.74250078118652962</v>
      </c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46">
        <f t="shared" si="115"/>
        <v>0.96180045249046608</v>
      </c>
      <c r="CN102">
        <f t="shared" si="144"/>
        <v>1222489.7758158615</v>
      </c>
      <c r="CO102">
        <f t="shared" si="116"/>
        <v>1161365.2870250684</v>
      </c>
      <c r="CP102">
        <f t="shared" si="153"/>
        <v>1100240.7982342753</v>
      </c>
      <c r="CQ102">
        <f t="shared" si="118"/>
        <v>916867.33186189621</v>
      </c>
      <c r="CR102" s="20">
        <v>100</v>
      </c>
      <c r="CS102" s="11">
        <v>40947</v>
      </c>
      <c r="CT102" s="26">
        <v>0.93412056052613224</v>
      </c>
      <c r="CU102" s="26">
        <v>0.96180045249046608</v>
      </c>
      <c r="CV102" s="26">
        <v>0.94270771637002759</v>
      </c>
      <c r="CW102" s="26">
        <v>0.75427942740877807</v>
      </c>
      <c r="CX102" s="26">
        <v>0.93155180997374687</v>
      </c>
      <c r="CY102" s="26">
        <v>0.9467352056882633</v>
      </c>
      <c r="CZ102" s="26">
        <v>0.93005820271019135</v>
      </c>
      <c r="DA102" s="26">
        <v>0.74250078118652962</v>
      </c>
      <c r="DB102" s="46">
        <f t="shared" si="133"/>
        <v>0.96180045249046608</v>
      </c>
      <c r="DC102" s="46">
        <f t="shared" si="93"/>
        <v>0.94495316693293896</v>
      </c>
      <c r="DD102" s="71"/>
      <c r="DE102" s="59">
        <f t="shared" si="145"/>
        <v>1201076.1506808377</v>
      </c>
      <c r="FE102" s="13"/>
      <c r="FF102" s="6">
        <f t="shared" si="146"/>
        <v>907108.03999999166</v>
      </c>
      <c r="FG102" s="6">
        <f t="shared" si="147"/>
        <v>849433.6099999994</v>
      </c>
      <c r="FH102" s="6">
        <v>854594.65500001609</v>
      </c>
      <c r="FI102" s="6">
        <f t="shared" si="148"/>
        <v>902756.78499998152</v>
      </c>
      <c r="FJ102" s="6">
        <f t="shared" si="149"/>
        <v>785671.55999998748</v>
      </c>
      <c r="FK102" s="6">
        <f t="shared" si="150"/>
        <v>1097922.6650000066</v>
      </c>
      <c r="FL102" s="6">
        <f t="shared" si="151"/>
        <v>1059728.9150000066</v>
      </c>
      <c r="FM102" s="6"/>
      <c r="FN102" s="6"/>
      <c r="FO102" s="6"/>
      <c r="FP102" s="6"/>
      <c r="FQ102" s="18"/>
      <c r="FT102"/>
      <c r="FU102" s="20"/>
      <c r="GG102"/>
      <c r="GH102" s="12"/>
      <c r="GK102"/>
      <c r="GL102" s="22">
        <v>42714</v>
      </c>
      <c r="GM102" s="12">
        <f t="shared" si="152"/>
        <v>538331.90500000003</v>
      </c>
    </row>
    <row r="103" spans="1:195" x14ac:dyDescent="0.25">
      <c r="A103" s="11">
        <v>41314</v>
      </c>
      <c r="B103" s="12">
        <v>830111.58999999613</v>
      </c>
      <c r="F103" s="17">
        <f t="shared" si="112"/>
        <v>2</v>
      </c>
      <c r="G103" s="15">
        <f t="shared" si="113"/>
        <v>1</v>
      </c>
      <c r="H103" s="53">
        <v>40948</v>
      </c>
      <c r="I103" s="16">
        <f>IF(MONTH($H103)&gt;10,VLOOKUP(DATE(I$2,MONTH($H103),DAY($H103)),daily!$A:$B,2,0),VLOOKUP(DATE(J$2,MONTH($H103),DAY($H103)),daily!$A:$B,2,0))</f>
        <v>830111.58999999613</v>
      </c>
      <c r="J103" s="16">
        <f>IF(MONTH($H103)&gt;10,VLOOKUP(DATE(J$2,MONTH($H103),DAY($H103)),daily!$A:$B,2,0),VLOOKUP(DATE(K$2,MONTH($H103),DAY($H103)),daily!$A:$B,2,0))</f>
        <v>991340.08000000566</v>
      </c>
      <c r="K103" s="16">
        <f>IF(MONTH($H103)&gt;10,VLOOKUP(DATE(K$2,MONTH($H103),DAY($H103)),daily!$A:$B,2,0),VLOOKUP(DATE(L$2,MONTH($H103),DAY($H103)),daily!$A:$B,2,0))</f>
        <v>1049437.9699999988</v>
      </c>
      <c r="L103" s="16">
        <f>IF(MONTH($H103)&gt;10,VLOOKUP(DATE(L$2,MONTH($H103),DAY($H103)),daily!$A:$B,2,0),VLOOKUP(DATE(M$2,MONTH($H103),DAY($H103)),daily!$A:$B,2,0))</f>
        <v>884082.23500000685</v>
      </c>
      <c r="M103" s="16">
        <f>IF(MONTH($H103)&gt;10,VLOOKUP(DATE(M$2,MONTH($H103),DAY($H103)),daily!$A:$B,2,0),VLOOKUP(DATE(N$2,MONTH($H103),DAY($H103)),daily!$A:$B,2,0))</f>
        <v>1077760.7599999979</v>
      </c>
      <c r="N103" s="16">
        <f>IF(MONTH($H103)&gt;10,VLOOKUP(DATE(N$2,MONTH($H103),DAY($H103)),daily!$A:$B,2,0),VLOOKUP(DATE(O$2,MONTH($H103),DAY($H103)),daily!$A:$B,2,0))</f>
        <v>1175904.2450000048</v>
      </c>
      <c r="O103" s="16">
        <f>IF(MONTH($H103)&gt;10,VLOOKUP(DATE(O$2,MONTH($H103),DAY($H103)),daily!$A:$B,2,0),VLOOKUP(DATE(P$2,MONTH($H103),DAY($H103)),daily!$A:$B,2,0))</f>
        <v>1165557.7199999988</v>
      </c>
      <c r="P103" s="16">
        <f t="shared" si="114"/>
        <v>1175904.2450000048</v>
      </c>
      <c r="Q103" s="16">
        <f t="shared" si="128"/>
        <v>1175904.2450000048</v>
      </c>
      <c r="R103" s="16">
        <f t="shared" si="129"/>
        <v>1117109.0327500044</v>
      </c>
      <c r="S103" s="16">
        <f t="shared" si="130"/>
        <v>1058313.8205000043</v>
      </c>
      <c r="T103" s="18">
        <f t="shared" si="131"/>
        <v>878868.6026889598</v>
      </c>
      <c r="U103" s="16">
        <v>950466.29841361078</v>
      </c>
      <c r="V103" s="63">
        <f ca="1">IF(daily!B1940="",MAX(I103:O103)*$X$33,daily!B1940)</f>
        <v>1155306.6308561086</v>
      </c>
      <c r="BL103" s="11">
        <v>40948</v>
      </c>
      <c r="BM103" s="26">
        <f t="shared" si="127"/>
        <v>0.86167291091403997</v>
      </c>
      <c r="BN103" s="26">
        <f t="shared" si="132"/>
        <v>-7.2447649612092269E-2</v>
      </c>
      <c r="BO103" s="26">
        <f t="shared" si="136"/>
        <v>0.95200892328856634</v>
      </c>
      <c r="BP103" s="26">
        <f t="shared" si="138"/>
        <v>-9.7915292018997402E-3</v>
      </c>
      <c r="BQ103" s="26">
        <f t="shared" si="140"/>
        <v>0.98019495469394102</v>
      </c>
      <c r="BR103" s="26">
        <f t="shared" si="142"/>
        <v>3.748723832391343E-2</v>
      </c>
      <c r="BS103" s="26">
        <f t="shared" si="137"/>
        <v>0.80971516064345017</v>
      </c>
      <c r="BT103" s="26">
        <f t="shared" si="139"/>
        <v>5.5435733234672102E-2</v>
      </c>
      <c r="BU103" s="26">
        <f t="shared" si="154"/>
        <v>0.96268274309508151</v>
      </c>
      <c r="BV103" s="26">
        <f t="shared" ref="BV103:BV166" si="155">BU103-BU102</f>
        <v>3.1130933121334636E-2</v>
      </c>
      <c r="BW103" s="26">
        <f t="shared" si="141"/>
        <v>0.96542083426057435</v>
      </c>
      <c r="BX103" s="26">
        <f t="shared" si="143"/>
        <v>1.8685628572311042E-2</v>
      </c>
      <c r="BY103" s="26">
        <f t="shared" si="134"/>
        <v>0.91700884921643011</v>
      </c>
      <c r="BZ103" s="26">
        <f t="shared" si="135"/>
        <v>-1.304935349376124E-2</v>
      </c>
      <c r="CA103" s="26">
        <v>0.7567011615463558</v>
      </c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  <c r="CM103" s="46">
        <f t="shared" si="115"/>
        <v>0.98019495469394102</v>
      </c>
      <c r="CN103">
        <f t="shared" si="144"/>
        <v>1245869.9799078256</v>
      </c>
      <c r="CO103">
        <f t="shared" si="116"/>
        <v>1183576.4809124342</v>
      </c>
      <c r="CP103">
        <f t="shared" si="153"/>
        <v>1121282.981917043</v>
      </c>
      <c r="CQ103">
        <f t="shared" si="118"/>
        <v>934402.48493086919</v>
      </c>
      <c r="CR103" s="20">
        <v>101</v>
      </c>
      <c r="CS103" s="11">
        <v>40948</v>
      </c>
      <c r="CT103" s="26">
        <v>0.86167291091403997</v>
      </c>
      <c r="CU103" s="26">
        <v>0.95200892328856634</v>
      </c>
      <c r="CV103" s="26">
        <v>0.98019495469394102</v>
      </c>
      <c r="CW103" s="26">
        <v>0.80971516064345017</v>
      </c>
      <c r="CX103" s="26">
        <v>0.96268274309508151</v>
      </c>
      <c r="CY103" s="26">
        <v>0.96542083426057435</v>
      </c>
      <c r="CZ103" s="26">
        <v>0.91700884921643011</v>
      </c>
      <c r="DA103" s="26">
        <v>0.7567011615463558</v>
      </c>
      <c r="DB103" s="46">
        <f t="shared" si="133"/>
        <v>0.98019495469394102</v>
      </c>
      <c r="DC103" s="46">
        <f t="shared" si="93"/>
        <v>0.96302546359938379</v>
      </c>
      <c r="DD103" s="71"/>
      <c r="DE103" s="59">
        <f t="shared" si="145"/>
        <v>1224046.8176658992</v>
      </c>
      <c r="FE103" s="13"/>
      <c r="FF103" s="6">
        <f t="shared" si="146"/>
        <v>901082.70000000298</v>
      </c>
      <c r="FG103" s="6">
        <f t="shared" si="147"/>
        <v>804797.75</v>
      </c>
      <c r="FH103" s="6">
        <v>845326.32999998331</v>
      </c>
      <c r="FI103" s="6">
        <f t="shared" si="148"/>
        <v>860152.22500002384</v>
      </c>
      <c r="FJ103" s="6">
        <f t="shared" si="149"/>
        <v>772961.66000001132</v>
      </c>
      <c r="FK103" s="6">
        <f t="shared" si="150"/>
        <v>1023455.0199999958</v>
      </c>
      <c r="FL103" s="6">
        <f t="shared" si="151"/>
        <v>1109724.7399999946</v>
      </c>
      <c r="FM103" s="6"/>
      <c r="FN103" s="6"/>
      <c r="FO103" s="6"/>
      <c r="FP103" s="6"/>
      <c r="FQ103" s="18"/>
      <c r="FT103"/>
      <c r="FU103" s="20"/>
      <c r="GG103"/>
      <c r="GH103" s="12"/>
      <c r="GK103"/>
      <c r="GL103" s="22">
        <v>42724</v>
      </c>
      <c r="GM103" s="12">
        <f t="shared" si="152"/>
        <v>4572551.9099999992</v>
      </c>
    </row>
    <row r="104" spans="1:195" x14ac:dyDescent="0.25">
      <c r="A104" s="11">
        <v>41315</v>
      </c>
      <c r="B104" s="12">
        <v>744285.39999999851</v>
      </c>
      <c r="F104" s="17">
        <f t="shared" si="112"/>
        <v>2</v>
      </c>
      <c r="G104" s="15">
        <f t="shared" si="113"/>
        <v>1</v>
      </c>
      <c r="H104" s="53">
        <v>40949</v>
      </c>
      <c r="I104" s="16">
        <f>IF(MONTH($H104)&gt;10,VLOOKUP(DATE(I$2,MONTH($H104),DAY($H104)),daily!$A:$B,2,0),VLOOKUP(DATE(J$2,MONTH($H104),DAY($H104)),daily!$A:$B,2,0))</f>
        <v>744285.39999999851</v>
      </c>
      <c r="J104" s="16">
        <f>IF(MONTH($H104)&gt;10,VLOOKUP(DATE(J$2,MONTH($H104),DAY($H104)),daily!$A:$B,2,0),VLOOKUP(DATE(K$2,MONTH($H104),DAY($H104)),daily!$A:$B,2,0))</f>
        <v>1018361.1349999979</v>
      </c>
      <c r="K104" s="16">
        <f>IF(MONTH($H104)&gt;10,VLOOKUP(DATE(K$2,MONTH($H104),DAY($H104)),daily!$A:$B,2,0),VLOOKUP(DATE(L$2,MONTH($H104),DAY($H104)),daily!$A:$B,2,0))</f>
        <v>1046171.0799999908</v>
      </c>
      <c r="L104" s="16">
        <f>IF(MONTH($H104)&gt;10,VLOOKUP(DATE(L$2,MONTH($H104),DAY($H104)),daily!$A:$B,2,0),VLOOKUP(DATE(M$2,MONTH($H104),DAY($H104)),daily!$A:$B,2,0))</f>
        <v>1027397.5949999988</v>
      </c>
      <c r="M104" s="16">
        <f>IF(MONTH($H104)&gt;10,VLOOKUP(DATE(M$2,MONTH($H104),DAY($H104)),daily!$A:$B,2,0),VLOOKUP(DATE(N$2,MONTH($H104),DAY($H104)),daily!$A:$B,2,0))</f>
        <v>1096960.1700000092</v>
      </c>
      <c r="N104" s="16">
        <f>IF(MONTH($H104)&gt;10,VLOOKUP(DATE(N$2,MONTH($H104),DAY($H104)),daily!$A:$B,2,0),VLOOKUP(DATE(O$2,MONTH($H104),DAY($H104)),daily!$A:$B,2,0))</f>
        <v>1185909.659999989</v>
      </c>
      <c r="O104" s="16">
        <f>IF(MONTH($H104)&gt;10,VLOOKUP(DATE(O$2,MONTH($H104),DAY($H104)),daily!$A:$B,2,0),VLOOKUP(DATE(P$2,MONTH($H104),DAY($H104)),daily!$A:$B,2,0))</f>
        <v>1217514.6150000095</v>
      </c>
      <c r="P104" s="16">
        <f t="shared" si="114"/>
        <v>1217514.6150000095</v>
      </c>
      <c r="Q104" s="16">
        <f t="shared" si="128"/>
        <v>1217514.6150000095</v>
      </c>
      <c r="R104" s="16">
        <f t="shared" si="129"/>
        <v>1156638.884250009</v>
      </c>
      <c r="S104" s="16">
        <f t="shared" si="130"/>
        <v>1095763.1535000086</v>
      </c>
      <c r="T104" s="18">
        <f t="shared" si="131"/>
        <v>909968.11431566929</v>
      </c>
      <c r="U104" s="16">
        <v>984099.35528681311</v>
      </c>
      <c r="V104" s="63">
        <f ca="1">IF(daily!B1941="",MAX(I104:O104)*$X$33,daily!B1941)</f>
        <v>1196188.1367931685</v>
      </c>
      <c r="BL104" s="11">
        <v>40949</v>
      </c>
      <c r="BM104" s="26">
        <f t="shared" si="127"/>
        <v>0.77258355972216008</v>
      </c>
      <c r="BN104" s="26">
        <f t="shared" si="132"/>
        <v>-8.9089351191879884E-2</v>
      </c>
      <c r="BO104" s="26">
        <f t="shared" si="136"/>
        <v>0.9779579250445164</v>
      </c>
      <c r="BP104" s="26">
        <f t="shared" si="138"/>
        <v>2.5949001755950052E-2</v>
      </c>
      <c r="BQ104" s="26">
        <f t="shared" si="140"/>
        <v>0.9771436175143382</v>
      </c>
      <c r="BR104" s="26">
        <f t="shared" si="142"/>
        <v>-3.0513371796028199E-3</v>
      </c>
      <c r="BS104" s="26">
        <f t="shared" si="137"/>
        <v>0.94097514433158125</v>
      </c>
      <c r="BT104" s="26">
        <f t="shared" si="139"/>
        <v>0.13125998368813108</v>
      </c>
      <c r="BU104" s="26">
        <f t="shared" si="154"/>
        <v>0.97983213410150316</v>
      </c>
      <c r="BV104" s="26">
        <f t="shared" si="155"/>
        <v>1.7149391006421655E-2</v>
      </c>
      <c r="BW104" s="26">
        <f t="shared" si="141"/>
        <v>0.97363530932304676</v>
      </c>
      <c r="BX104" s="26">
        <f t="shared" si="143"/>
        <v>8.214475062472415E-3</v>
      </c>
      <c r="BY104" s="26">
        <f t="shared" si="134"/>
        <v>0.9578862177716474</v>
      </c>
      <c r="BZ104" s="26">
        <f t="shared" si="135"/>
        <v>4.0877368555217286E-2</v>
      </c>
      <c r="CA104" s="26">
        <v>0.7564210675074956</v>
      </c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46">
        <f t="shared" si="115"/>
        <v>0.97983213410150316</v>
      </c>
      <c r="CN104">
        <f t="shared" si="144"/>
        <v>1245408.8193172247</v>
      </c>
      <c r="CO104">
        <f t="shared" si="116"/>
        <v>1183138.3783513634</v>
      </c>
      <c r="CP104">
        <f t="shared" si="153"/>
        <v>1120867.9373855023</v>
      </c>
      <c r="CQ104">
        <f t="shared" si="118"/>
        <v>934056.61448791856</v>
      </c>
      <c r="CR104" s="20">
        <v>102</v>
      </c>
      <c r="CS104" s="11">
        <v>40949</v>
      </c>
      <c r="CT104" s="26">
        <v>0.77258355972216008</v>
      </c>
      <c r="CU104" s="26">
        <v>0.9779579250445164</v>
      </c>
      <c r="CV104" s="26">
        <v>0.9771436175143382</v>
      </c>
      <c r="CW104" s="26">
        <v>0.94097514433158125</v>
      </c>
      <c r="CX104" s="26">
        <v>0.97983213410150316</v>
      </c>
      <c r="CY104" s="26">
        <v>0.97363530932304676</v>
      </c>
      <c r="CZ104" s="26">
        <v>0.9578862177716474</v>
      </c>
      <c r="DA104" s="26">
        <v>0.7564210675074956</v>
      </c>
      <c r="DB104" s="46">
        <f t="shared" si="133"/>
        <v>0.97983213410150316</v>
      </c>
      <c r="DC104" s="46">
        <f t="shared" si="93"/>
        <v>0.96266899831912234</v>
      </c>
      <c r="DD104" s="71"/>
      <c r="DE104" s="59">
        <f t="shared" si="145"/>
        <v>1223593.7349506388</v>
      </c>
      <c r="FE104" s="13"/>
      <c r="FF104" s="6">
        <f t="shared" si="146"/>
        <v>899916.62000000477</v>
      </c>
      <c r="FG104" s="6">
        <f t="shared" si="147"/>
        <v>863724</v>
      </c>
      <c r="FH104" s="6">
        <v>849188.38000001013</v>
      </c>
      <c r="FI104" s="6">
        <f t="shared" si="148"/>
        <v>809920.86499999464</v>
      </c>
      <c r="FJ104" s="6">
        <f t="shared" si="149"/>
        <v>697456.53000000119</v>
      </c>
      <c r="FK104" s="6">
        <f t="shared" si="150"/>
        <v>1100548.4050000012</v>
      </c>
      <c r="FL104" s="6">
        <f t="shared" si="151"/>
        <v>0</v>
      </c>
      <c r="FM104" s="6"/>
      <c r="FN104" s="6"/>
      <c r="FO104" s="6"/>
      <c r="FP104" s="6"/>
      <c r="FQ104" s="18"/>
      <c r="FT104"/>
      <c r="FU104" s="20"/>
      <c r="GG104"/>
      <c r="GH104" s="12"/>
      <c r="GK104"/>
      <c r="GL104" s="22">
        <v>42734</v>
      </c>
      <c r="GM104" s="12">
        <f t="shared" si="152"/>
        <v>8262773.9199999999</v>
      </c>
    </row>
    <row r="105" spans="1:195" x14ac:dyDescent="0.25">
      <c r="A105" s="11">
        <v>41316</v>
      </c>
      <c r="B105" s="12">
        <v>789919.70000000298</v>
      </c>
      <c r="F105" s="17">
        <f t="shared" si="112"/>
        <v>2</v>
      </c>
      <c r="G105" s="15">
        <f t="shared" si="113"/>
        <v>2</v>
      </c>
      <c r="H105" s="53">
        <v>40950</v>
      </c>
      <c r="I105" s="16">
        <f>IF(MONTH($H105)&gt;10,VLOOKUP(DATE(I$2,MONTH($H105),DAY($H105)),daily!$A:$B,2,0),VLOOKUP(DATE(J$2,MONTH($H105),DAY($H105)),daily!$A:$B,2,0))</f>
        <v>789919.70000000298</v>
      </c>
      <c r="J105" s="16">
        <f>IF(MONTH($H105)&gt;10,VLOOKUP(DATE(J$2,MONTH($H105),DAY($H105)),daily!$A:$B,2,0),VLOOKUP(DATE(K$2,MONTH($H105),DAY($H105)),daily!$A:$B,2,0))</f>
        <v>1003190.0349999964</v>
      </c>
      <c r="K105" s="16">
        <f>IF(MONTH($H105)&gt;10,VLOOKUP(DATE(K$2,MONTH($H105),DAY($H105)),daily!$A:$B,2,0),VLOOKUP(DATE(L$2,MONTH($H105),DAY($H105)),daily!$A:$B,2,0))</f>
        <v>1005893.8200000077</v>
      </c>
      <c r="L105" s="16">
        <f>IF(MONTH($H105)&gt;10,VLOOKUP(DATE(L$2,MONTH($H105),DAY($H105)),daily!$A:$B,2,0),VLOOKUP(DATE(M$2,MONTH($H105),DAY($H105)),daily!$A:$B,2,0))</f>
        <v>1021874.3650000021</v>
      </c>
      <c r="M105" s="16">
        <f>IF(MONTH($H105)&gt;10,VLOOKUP(DATE(M$2,MONTH($H105),DAY($H105)),daily!$A:$B,2,0),VLOOKUP(DATE(N$2,MONTH($H105),DAY($H105)),daily!$A:$B,2,0))</f>
        <v>1112362.8449999914</v>
      </c>
      <c r="N105" s="16">
        <f>IF(MONTH($H105)&gt;10,VLOOKUP(DATE(N$2,MONTH($H105),DAY($H105)),daily!$A:$B,2,0),VLOOKUP(DATE(O$2,MONTH($H105),DAY($H105)),daily!$A:$B,2,0))</f>
        <v>1179448.5950000063</v>
      </c>
      <c r="O105" s="16">
        <f>IF(MONTH($H105)&gt;10,VLOOKUP(DATE(O$2,MONTH($H105),DAY($H105)),daily!$A:$B,2,0),VLOOKUP(DATE(P$2,MONTH($H105),DAY($H105)),daily!$A:$B,2,0))</f>
        <v>1218248.875</v>
      </c>
      <c r="P105" s="16">
        <f t="shared" si="114"/>
        <v>1218248.875</v>
      </c>
      <c r="Q105" s="16">
        <f t="shared" si="128"/>
        <v>1218248.875</v>
      </c>
      <c r="R105" s="16">
        <f t="shared" si="129"/>
        <v>1157336.4312499999</v>
      </c>
      <c r="S105" s="16">
        <f t="shared" si="130"/>
        <v>1096423.9875</v>
      </c>
      <c r="T105" s="18">
        <f t="shared" si="131"/>
        <v>910516.89884718705</v>
      </c>
      <c r="U105" s="16">
        <v>984692.84696543543</v>
      </c>
      <c r="V105" s="63">
        <f ca="1">IF(daily!B1942="",MAX(I105:O105)*$X$33,daily!B1942)</f>
        <v>1196909.5351981563</v>
      </c>
      <c r="BL105" s="11">
        <v>40950</v>
      </c>
      <c r="BM105" s="26">
        <f t="shared" si="127"/>
        <v>0.81995290210000671</v>
      </c>
      <c r="BN105" s="26">
        <f t="shared" si="132"/>
        <v>4.7369342377846624E-2</v>
      </c>
      <c r="BO105" s="26">
        <f t="shared" si="136"/>
        <v>0.96338873444334094</v>
      </c>
      <c r="BP105" s="26">
        <f t="shared" si="138"/>
        <v>-1.4569190601175452E-2</v>
      </c>
      <c r="BQ105" s="26">
        <f t="shared" si="140"/>
        <v>0.93952389327196162</v>
      </c>
      <c r="BR105" s="26">
        <f t="shared" si="142"/>
        <v>-3.7619724242376584E-2</v>
      </c>
      <c r="BS105" s="26">
        <f t="shared" si="137"/>
        <v>0.93591651642383</v>
      </c>
      <c r="BT105" s="26">
        <f t="shared" si="139"/>
        <v>-5.0586279077512453E-3</v>
      </c>
      <c r="BU105" s="26">
        <f t="shared" si="154"/>
        <v>0.99359018688121725</v>
      </c>
      <c r="BV105" s="26">
        <f t="shared" si="155"/>
        <v>1.3758052779714092E-2</v>
      </c>
      <c r="BW105" s="26">
        <f t="shared" si="141"/>
        <v>0.96833075600672203</v>
      </c>
      <c r="BX105" s="26">
        <f t="shared" si="143"/>
        <v>-5.3045533163247338E-3</v>
      </c>
      <c r="BY105" s="26">
        <f t="shared" si="134"/>
        <v>0.95846390080360988</v>
      </c>
      <c r="BZ105" s="26">
        <f t="shared" si="135"/>
        <v>5.7768303196248372E-4</v>
      </c>
      <c r="CA105" s="26">
        <v>0.76704215310803958</v>
      </c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46">
        <f t="shared" si="115"/>
        <v>0.99359018688121725</v>
      </c>
      <c r="CN105">
        <f t="shared" si="144"/>
        <v>1262895.8966156233</v>
      </c>
      <c r="CO105">
        <f t="shared" si="116"/>
        <v>1199751.1017848421</v>
      </c>
      <c r="CP105">
        <f t="shared" si="153"/>
        <v>1136606.3069540609</v>
      </c>
      <c r="CQ105">
        <f t="shared" si="118"/>
        <v>947171.92246171739</v>
      </c>
      <c r="CR105" s="20">
        <v>103</v>
      </c>
      <c r="CS105" s="11">
        <v>40950</v>
      </c>
      <c r="CT105" s="26">
        <v>0.81995290210000671</v>
      </c>
      <c r="CU105" s="26">
        <v>0.96338873444334094</v>
      </c>
      <c r="CV105" s="26">
        <v>0.93952389327196162</v>
      </c>
      <c r="CW105" s="26">
        <v>0.93591651642383</v>
      </c>
      <c r="CX105" s="26">
        <v>0.99359018688121725</v>
      </c>
      <c r="CY105" s="26">
        <v>0.96833075600672203</v>
      </c>
      <c r="CZ105" s="26">
        <v>0.95846390080360988</v>
      </c>
      <c r="DA105" s="26">
        <v>0.76704215310803958</v>
      </c>
      <c r="DB105" s="46">
        <f t="shared" si="133"/>
        <v>0.99359018688121725</v>
      </c>
      <c r="DC105" s="46">
        <f t="shared" si="93"/>
        <v>0.97618605948431258</v>
      </c>
      <c r="DD105" s="71"/>
      <c r="DE105" s="59">
        <f t="shared" si="145"/>
        <v>1240774.5015334936</v>
      </c>
      <c r="FE105" s="13"/>
      <c r="FF105" s="6">
        <f t="shared" si="146"/>
        <v>884704.1099999994</v>
      </c>
      <c r="FG105" s="6">
        <f t="shared" si="147"/>
        <v>889425.56000000238</v>
      </c>
      <c r="FH105" s="6">
        <v>824259.35499998927</v>
      </c>
      <c r="FI105" s="6">
        <f t="shared" si="148"/>
        <v>819501.29999998212</v>
      </c>
      <c r="FJ105" s="6">
        <f t="shared" si="149"/>
        <v>614016.79000000656</v>
      </c>
      <c r="FK105" s="6">
        <f t="shared" si="150"/>
        <v>1109963.0350000113</v>
      </c>
      <c r="FL105" s="6">
        <f t="shared" si="151"/>
        <v>1113957.9150000066</v>
      </c>
      <c r="FM105" s="6"/>
      <c r="FN105" s="6"/>
      <c r="FO105" s="6"/>
      <c r="FP105" s="6"/>
      <c r="FQ105" s="18"/>
      <c r="FT105"/>
      <c r="FU105" s="20"/>
      <c r="GG105"/>
      <c r="GH105" s="12"/>
      <c r="GK105"/>
      <c r="GL105" s="22">
        <v>42745</v>
      </c>
      <c r="GM105" s="12">
        <f t="shared" si="152"/>
        <v>6919245.1799999997</v>
      </c>
    </row>
    <row r="106" spans="1:195" x14ac:dyDescent="0.25">
      <c r="A106" s="11">
        <v>41317</v>
      </c>
      <c r="B106" s="12">
        <v>900380.29999999702</v>
      </c>
      <c r="F106" s="17">
        <f t="shared" si="112"/>
        <v>2</v>
      </c>
      <c r="G106" s="15">
        <f t="shared" si="113"/>
        <v>2</v>
      </c>
      <c r="H106" s="53">
        <v>40951</v>
      </c>
      <c r="I106" s="16">
        <f>IF(MONTH($H106)&gt;10,VLOOKUP(DATE(I$2,MONTH($H106),DAY($H106)),daily!$A:$B,2,0),VLOOKUP(DATE(J$2,MONTH($H106),DAY($H106)),daily!$A:$B,2,0))</f>
        <v>900380.29999999702</v>
      </c>
      <c r="J106" s="16">
        <f>IF(MONTH($H106)&gt;10,VLOOKUP(DATE(J$2,MONTH($H106),DAY($H106)),daily!$A:$B,2,0),VLOOKUP(DATE(K$2,MONTH($H106),DAY($H106)),daily!$A:$B,2,0))</f>
        <v>994734.40000000596</v>
      </c>
      <c r="K106" s="16">
        <f>IF(MONTH($H106)&gt;10,VLOOKUP(DATE(K$2,MONTH($H106),DAY($H106)),daily!$A:$B,2,0),VLOOKUP(DATE(L$2,MONTH($H106),DAY($H106)),daily!$A:$B,2,0))</f>
        <v>1068862.7550000027</v>
      </c>
      <c r="L106" s="16">
        <f>IF(MONTH($H106)&gt;10,VLOOKUP(DATE(L$2,MONTH($H106),DAY($H106)),daily!$A:$B,2,0),VLOOKUP(DATE(M$2,MONTH($H106),DAY($H106)),daily!$A:$B,2,0))</f>
        <v>1050028.1000000015</v>
      </c>
      <c r="M106" s="16">
        <f>IF(MONTH($H106)&gt;10,VLOOKUP(DATE(M$2,MONTH($H106),DAY($H106)),daily!$A:$B,2,0),VLOOKUP(DATE(N$2,MONTH($H106),DAY($H106)),daily!$A:$B,2,0))</f>
        <v>1093580.2100000083</v>
      </c>
      <c r="N106" s="16">
        <f>IF(MONTH($H106)&gt;10,VLOOKUP(DATE(N$2,MONTH($H106),DAY($H106)),daily!$A:$B,2,0),VLOOKUP(DATE(O$2,MONTH($H106),DAY($H106)),daily!$A:$B,2,0))</f>
        <v>1197820.9099999964</v>
      </c>
      <c r="O106" s="16">
        <f>IF(MONTH($H106)&gt;10,VLOOKUP(DATE(O$2,MONTH($H106),DAY($H106)),daily!$A:$B,2,0),VLOOKUP(DATE(P$2,MONTH($H106),DAY($H106)),daily!$A:$B,2,0))</f>
        <v>1215051.0549999923</v>
      </c>
      <c r="P106" s="16">
        <f t="shared" si="114"/>
        <v>1215051.0549999923</v>
      </c>
      <c r="Q106" s="16">
        <f t="shared" si="128"/>
        <v>1215051.0549999923</v>
      </c>
      <c r="R106" s="16">
        <f t="shared" si="129"/>
        <v>1154298.5022499927</v>
      </c>
      <c r="S106" s="16">
        <f t="shared" si="130"/>
        <v>1093545.9494999931</v>
      </c>
      <c r="T106" s="18">
        <f t="shared" si="131"/>
        <v>908126.8542436338</v>
      </c>
      <c r="U106" s="16">
        <v>982108.09556979744</v>
      </c>
      <c r="V106" s="63">
        <f ca="1">IF(daily!B1943="",MAX(I106:O106)*$X$33,daily!B1943)</f>
        <v>1193767.7295060668</v>
      </c>
      <c r="BL106" s="11">
        <v>40951</v>
      </c>
      <c r="BM106" s="26">
        <f t="shared" si="127"/>
        <v>0.93461327775300373</v>
      </c>
      <c r="BN106" s="26">
        <f t="shared" si="132"/>
        <v>0.11466037565299703</v>
      </c>
      <c r="BO106" s="26">
        <f t="shared" si="136"/>
        <v>0.95526857453609493</v>
      </c>
      <c r="BP106" s="26">
        <f t="shared" si="138"/>
        <v>-8.1201599072460162E-3</v>
      </c>
      <c r="BQ106" s="26">
        <f t="shared" si="140"/>
        <v>0.99833807205514946</v>
      </c>
      <c r="BR106" s="26">
        <f t="shared" si="142"/>
        <v>5.8814178783187843E-2</v>
      </c>
      <c r="BS106" s="26">
        <f t="shared" si="137"/>
        <v>0.96170202048187448</v>
      </c>
      <c r="BT106" s="26">
        <f t="shared" si="139"/>
        <v>2.5785504058044473E-2</v>
      </c>
      <c r="BU106" s="26">
        <f t="shared" si="154"/>
        <v>0.97681306968097947</v>
      </c>
      <c r="BV106" s="26">
        <f t="shared" si="155"/>
        <v>-1.6777117200237779E-2</v>
      </c>
      <c r="BW106" s="26">
        <f t="shared" si="141"/>
        <v>0.98341448051065772</v>
      </c>
      <c r="BX106" s="26">
        <f t="shared" si="143"/>
        <v>1.5083724503935692E-2</v>
      </c>
      <c r="BY106" s="26">
        <f t="shared" si="134"/>
        <v>0.95594799859826185</v>
      </c>
      <c r="BZ106" s="26">
        <f t="shared" si="135"/>
        <v>-2.5159022053480307E-3</v>
      </c>
      <c r="CA106" s="26">
        <v>0.77070747520421889</v>
      </c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46">
        <f t="shared" si="115"/>
        <v>0.99833807205514946</v>
      </c>
      <c r="CN106">
        <f t="shared" si="144"/>
        <v>1268930.6630444084</v>
      </c>
      <c r="CO106">
        <f t="shared" si="116"/>
        <v>1205484.1298921879</v>
      </c>
      <c r="CP106">
        <f t="shared" si="153"/>
        <v>1142037.5967399676</v>
      </c>
      <c r="CQ106">
        <f t="shared" si="118"/>
        <v>951697.99728330632</v>
      </c>
      <c r="CR106" s="20">
        <v>104</v>
      </c>
      <c r="CS106" s="11">
        <v>40951</v>
      </c>
      <c r="CT106" s="26">
        <v>0.93461327775300373</v>
      </c>
      <c r="CU106" s="26">
        <v>0.95526857453609493</v>
      </c>
      <c r="CV106" s="26">
        <v>0.99833807205514946</v>
      </c>
      <c r="CW106" s="26">
        <v>0.96170202048187448</v>
      </c>
      <c r="CX106" s="26">
        <v>0.97681306968097947</v>
      </c>
      <c r="CY106" s="26">
        <v>0.98341448051065772</v>
      </c>
      <c r="CZ106" s="26">
        <v>0.95594799859826185</v>
      </c>
      <c r="DA106" s="26">
        <v>0.77070747520421889</v>
      </c>
      <c r="DB106" s="46">
        <f t="shared" si="133"/>
        <v>0.99833807205514946</v>
      </c>
      <c r="DC106" s="46">
        <f t="shared" si="93"/>
        <v>0.98085077878208782</v>
      </c>
      <c r="DD106" s="71"/>
      <c r="DE106" s="59">
        <f t="shared" si="145"/>
        <v>1246703.560553808</v>
      </c>
      <c r="FE106" s="13"/>
      <c r="FF106" s="6">
        <f t="shared" si="146"/>
        <v>875928.51999999583</v>
      </c>
      <c r="FG106" s="6">
        <f t="shared" si="147"/>
        <v>886167.41999998689</v>
      </c>
      <c r="FH106" s="6">
        <v>810933.07500001788</v>
      </c>
      <c r="FI106" s="6">
        <f t="shared" si="148"/>
        <v>806565.80500000715</v>
      </c>
      <c r="FJ106" s="6">
        <f t="shared" si="149"/>
        <v>637304.50999997556</v>
      </c>
      <c r="FK106" s="6">
        <f t="shared" si="150"/>
        <v>1092054.2049999684</v>
      </c>
      <c r="FL106" s="6">
        <f t="shared" si="151"/>
        <v>1102344.3849999905</v>
      </c>
      <c r="FM106" s="6"/>
      <c r="FN106" s="6"/>
      <c r="FO106" s="6"/>
      <c r="FP106" s="6"/>
      <c r="FQ106" s="18"/>
      <c r="FT106"/>
      <c r="FU106" s="20"/>
      <c r="GG106"/>
      <c r="GH106" s="12"/>
      <c r="GK106"/>
      <c r="GL106" s="22">
        <v>42755</v>
      </c>
      <c r="GM106" s="12">
        <f t="shared" si="152"/>
        <v>9317479.0100000054</v>
      </c>
    </row>
    <row r="107" spans="1:195" x14ac:dyDescent="0.25">
      <c r="A107" s="11">
        <v>41318</v>
      </c>
      <c r="B107" s="12">
        <v>919599.67000000179</v>
      </c>
      <c r="F107" s="17">
        <f t="shared" si="112"/>
        <v>2</v>
      </c>
      <c r="G107" s="15">
        <f t="shared" si="113"/>
        <v>2</v>
      </c>
      <c r="H107" s="53">
        <v>40952</v>
      </c>
      <c r="I107" s="16">
        <f>IF(MONTH($H107)&gt;10,VLOOKUP(DATE(I$2,MONTH($H107),DAY($H107)),daily!$A:$B,2,0),VLOOKUP(DATE(J$2,MONTH($H107),DAY($H107)),daily!$A:$B,2,0))</f>
        <v>919599.67000000179</v>
      </c>
      <c r="J107" s="16">
        <f>IF(MONTH($H107)&gt;10,VLOOKUP(DATE(J$2,MONTH($H107),DAY($H107)),daily!$A:$B,2,0),VLOOKUP(DATE(K$2,MONTH($H107),DAY($H107)),daily!$A:$B,2,0))</f>
        <v>1008230.9199999943</v>
      </c>
      <c r="K107" s="16">
        <f>IF(MONTH($H107)&gt;10,VLOOKUP(DATE(K$2,MONTH($H107),DAY($H107)),daily!$A:$B,2,0),VLOOKUP(DATE(L$2,MONTH($H107),DAY($H107)),daily!$A:$B,2,0))</f>
        <v>1048223.4600000083</v>
      </c>
      <c r="L107" s="16">
        <f>IF(MONTH($H107)&gt;10,VLOOKUP(DATE(L$2,MONTH($H107),DAY($H107)),daily!$A:$B,2,0),VLOOKUP(DATE(M$2,MONTH($H107),DAY($H107)),daily!$A:$B,2,0))</f>
        <v>1016097.5549999997</v>
      </c>
      <c r="M107" s="16">
        <f>IF(MONTH($H107)&gt;10,VLOOKUP(DATE(M$2,MONTH($H107),DAY($H107)),daily!$A:$B,2,0),VLOOKUP(DATE(N$2,MONTH($H107),DAY($H107)),daily!$A:$B,2,0))</f>
        <v>1103558.0350000039</v>
      </c>
      <c r="N107" s="16">
        <f>IF(MONTH($H107)&gt;10,VLOOKUP(DATE(N$2,MONTH($H107),DAY($H107)),daily!$A:$B,2,0),VLOOKUP(DATE(O$2,MONTH($H107),DAY($H107)),daily!$A:$B,2,0))</f>
        <v>1159930.7150000036</v>
      </c>
      <c r="O107" s="16">
        <f>IF(MONTH($H107)&gt;10,VLOOKUP(DATE(O$2,MONTH($H107),DAY($H107)),daily!$A:$B,2,0),VLOOKUP(DATE(P$2,MONTH($H107),DAY($H107)),daily!$A:$B,2,0))</f>
        <v>1171173.9950000048</v>
      </c>
      <c r="P107" s="16">
        <f t="shared" si="114"/>
        <v>1171173.9950000048</v>
      </c>
      <c r="Q107" s="16">
        <f t="shared" si="128"/>
        <v>1171173.9950000048</v>
      </c>
      <c r="R107" s="16">
        <f t="shared" si="129"/>
        <v>1112615.2952500044</v>
      </c>
      <c r="S107" s="16">
        <f t="shared" si="130"/>
        <v>1054056.5955000042</v>
      </c>
      <c r="T107" s="18">
        <f t="shared" si="131"/>
        <v>875333.22280956362</v>
      </c>
      <c r="U107" s="16">
        <v>946642.90613725153</v>
      </c>
      <c r="V107" s="63">
        <f ca="1">IF(daily!B1944="",MAX(I107:O107)*$X$33,daily!B1944)</f>
        <v>1150659.2378274295</v>
      </c>
      <c r="BL107" s="11">
        <v>40952</v>
      </c>
      <c r="BM107" s="26">
        <f t="shared" si="127"/>
        <v>0.9545633792734971</v>
      </c>
      <c r="BN107" s="26">
        <f t="shared" si="132"/>
        <v>1.9950101520493368E-2</v>
      </c>
      <c r="BO107" s="26">
        <f t="shared" si="136"/>
        <v>0.96822962365793763</v>
      </c>
      <c r="BP107" s="26">
        <f t="shared" si="138"/>
        <v>1.2961049121842705E-2</v>
      </c>
      <c r="BQ107" s="26">
        <f t="shared" si="140"/>
        <v>0.97906057933451318</v>
      </c>
      <c r="BR107" s="26">
        <f t="shared" si="142"/>
        <v>-1.927749272063628E-2</v>
      </c>
      <c r="BS107" s="26">
        <f t="shared" si="137"/>
        <v>0.93062563911403029</v>
      </c>
      <c r="BT107" s="26">
        <f t="shared" si="139"/>
        <v>-3.1076381367844186E-2</v>
      </c>
      <c r="BU107" s="26">
        <f t="shared" si="154"/>
        <v>0.98572551138197295</v>
      </c>
      <c r="BV107" s="26">
        <f t="shared" si="155"/>
        <v>8.9124417009934787E-3</v>
      </c>
      <c r="BW107" s="26">
        <f t="shared" si="141"/>
        <v>0.95230651927765031</v>
      </c>
      <c r="BX107" s="26">
        <f t="shared" si="143"/>
        <v>-3.1107961233007408E-2</v>
      </c>
      <c r="BY107" s="26">
        <f t="shared" si="134"/>
        <v>0.92142748399209651</v>
      </c>
      <c r="BZ107" s="26">
        <f t="shared" si="135"/>
        <v>-3.4520514606165342E-2</v>
      </c>
      <c r="CA107" s="26">
        <v>0.76097069859078847</v>
      </c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46">
        <f t="shared" si="115"/>
        <v>0.98572551138197295</v>
      </c>
      <c r="CN107">
        <f t="shared" si="144"/>
        <v>1252899.5555211268</v>
      </c>
      <c r="CO107">
        <f t="shared" si="116"/>
        <v>1190254.5777450704</v>
      </c>
      <c r="CP107">
        <f t="shared" si="153"/>
        <v>1127609.5999690143</v>
      </c>
      <c r="CQ107">
        <f t="shared" si="118"/>
        <v>939674.66664084513</v>
      </c>
      <c r="CR107" s="20">
        <v>105</v>
      </c>
      <c r="CS107" s="11">
        <v>40952</v>
      </c>
      <c r="CT107" s="26">
        <v>0.9545633792734971</v>
      </c>
      <c r="CU107" s="26">
        <v>0.96822962365793763</v>
      </c>
      <c r="CV107" s="26">
        <v>0.97906057933451318</v>
      </c>
      <c r="CW107" s="26">
        <v>0.93062563911403029</v>
      </c>
      <c r="CX107" s="26">
        <v>0.98572551138197295</v>
      </c>
      <c r="CY107" s="26">
        <v>0.95230651927765031</v>
      </c>
      <c r="CZ107" s="26">
        <v>0.92142748399209651</v>
      </c>
      <c r="DA107" s="26">
        <v>0.76097069859078847</v>
      </c>
      <c r="DB107" s="46">
        <f t="shared" si="133"/>
        <v>0.98572551138197295</v>
      </c>
      <c r="DC107" s="46">
        <f t="shared" si="93"/>
        <v>0.96845914482060336</v>
      </c>
      <c r="DD107" s="71"/>
      <c r="DE107" s="59">
        <f t="shared" si="145"/>
        <v>1230953.2603908775</v>
      </c>
      <c r="FE107" s="13"/>
      <c r="FF107" s="6">
        <f t="shared" si="146"/>
        <v>893549.6400000006</v>
      </c>
      <c r="FG107" s="6">
        <f t="shared" si="147"/>
        <v>891699.08000001311</v>
      </c>
      <c r="FH107" s="6">
        <v>805444.14999997616</v>
      </c>
      <c r="FI107" s="6">
        <f t="shared" si="148"/>
        <v>745787.60500001907</v>
      </c>
      <c r="FJ107" s="6">
        <f t="shared" si="149"/>
        <v>548719.57999999821</v>
      </c>
      <c r="FK107" s="6">
        <f t="shared" si="150"/>
        <v>1115448.7850000262</v>
      </c>
      <c r="FL107" s="6">
        <f t="shared" si="151"/>
        <v>1149409.150000006</v>
      </c>
      <c r="FM107" s="6"/>
      <c r="FN107" s="6"/>
      <c r="FO107" s="6"/>
      <c r="FP107" s="6"/>
      <c r="FQ107" s="18"/>
      <c r="FT107"/>
      <c r="FU107" s="20"/>
      <c r="GG107"/>
      <c r="GH107" s="12"/>
      <c r="GK107"/>
      <c r="GL107" s="22">
        <v>42765</v>
      </c>
      <c r="GM107" s="12">
        <f t="shared" si="152"/>
        <v>11434837.664999999</v>
      </c>
    </row>
    <row r="108" spans="1:195" x14ac:dyDescent="0.25">
      <c r="A108" s="11">
        <v>41319</v>
      </c>
      <c r="B108" s="12">
        <v>924466</v>
      </c>
      <c r="F108" s="17">
        <f t="shared" si="112"/>
        <v>2</v>
      </c>
      <c r="G108" s="15">
        <f t="shared" si="113"/>
        <v>2</v>
      </c>
      <c r="H108" s="53">
        <v>40953</v>
      </c>
      <c r="I108" s="16">
        <f>IF(MONTH($H108)&gt;10,VLOOKUP(DATE(I$2,MONTH($H108),DAY($H108)),daily!$A:$B,2,0),VLOOKUP(DATE(J$2,MONTH($H108),DAY($H108)),daily!$A:$B,2,0))</f>
        <v>924466</v>
      </c>
      <c r="J108" s="16">
        <f>IF(MONTH($H108)&gt;10,VLOOKUP(DATE(J$2,MONTH($H108),DAY($H108)),daily!$A:$B,2,0),VLOOKUP(DATE(K$2,MONTH($H108),DAY($H108)),daily!$A:$B,2,0))</f>
        <v>1001608.6550000012</v>
      </c>
      <c r="K108" s="16">
        <f>IF(MONTH($H108)&gt;10,VLOOKUP(DATE(K$2,MONTH($H108),DAY($H108)),daily!$A:$B,2,0),VLOOKUP(DATE(L$2,MONTH($H108),DAY($H108)),daily!$A:$B,2,0))</f>
        <v>1013030.9449999854</v>
      </c>
      <c r="L108" s="16">
        <f>IF(MONTH($H108)&gt;10,VLOOKUP(DATE(L$2,MONTH($H108),DAY($H108)),daily!$A:$B,2,0),VLOOKUP(DATE(M$2,MONTH($H108),DAY($H108)),daily!$A:$B,2,0))</f>
        <v>1041647.0600000098</v>
      </c>
      <c r="M108" s="16">
        <f>IF(MONTH($H108)&gt;10,VLOOKUP(DATE(M$2,MONTH($H108),DAY($H108)),daily!$A:$B,2,0),VLOOKUP(DATE(N$2,MONTH($H108),DAY($H108)),daily!$A:$B,2,0))</f>
        <v>1092792.0199999958</v>
      </c>
      <c r="N108" s="16">
        <f>IF(MONTH($H108)&gt;10,VLOOKUP(DATE(N$2,MONTH($H108),DAY($H108)),daily!$A:$B,2,0),VLOOKUP(DATE(O$2,MONTH($H108),DAY($H108)),daily!$A:$B,2,0))</f>
        <v>1110206.1650000066</v>
      </c>
      <c r="O108" s="16">
        <f>IF(MONTH($H108)&gt;10,VLOOKUP(DATE(O$2,MONTH($H108),DAY($H108)),daily!$A:$B,2,0),VLOOKUP(DATE(P$2,MONTH($H108),DAY($H108)),daily!$A:$B,2,0))</f>
        <v>1149141.424999997</v>
      </c>
      <c r="P108" s="16">
        <f t="shared" si="114"/>
        <v>1149141.424999997</v>
      </c>
      <c r="Q108" s="16">
        <f t="shared" si="128"/>
        <v>1149141.424999997</v>
      </c>
      <c r="R108" s="16">
        <f t="shared" si="129"/>
        <v>1091684.3537499972</v>
      </c>
      <c r="S108" s="16">
        <f t="shared" si="130"/>
        <v>1034227.2824999973</v>
      </c>
      <c r="T108" s="18">
        <f t="shared" si="131"/>
        <v>858866.1217748588</v>
      </c>
      <c r="U108" s="16">
        <v>928834.30025672249</v>
      </c>
      <c r="V108" s="63">
        <f ca="1">IF(daily!B1945="",MAX(I108:O108)*$X$33,daily!B1945)</f>
        <v>1129012.5992307551</v>
      </c>
      <c r="BL108" s="11">
        <v>40953</v>
      </c>
      <c r="BM108" s="26">
        <f t="shared" si="127"/>
        <v>0.95961472994379293</v>
      </c>
      <c r="BN108" s="26">
        <f t="shared" si="132"/>
        <v>5.0513506702958288E-3</v>
      </c>
      <c r="BO108" s="26">
        <f t="shared" si="136"/>
        <v>0.96187009527855949</v>
      </c>
      <c r="BP108" s="26">
        <f t="shared" si="138"/>
        <v>-6.3595283793781432E-3</v>
      </c>
      <c r="BQ108" s="26">
        <f t="shared" si="140"/>
        <v>0.94619010329674091</v>
      </c>
      <c r="BR108" s="26">
        <f t="shared" si="142"/>
        <v>-3.2870476037772267E-2</v>
      </c>
      <c r="BS108" s="26">
        <f t="shared" si="137"/>
        <v>0.95402597533438616</v>
      </c>
      <c r="BT108" s="26">
        <f t="shared" si="139"/>
        <v>2.3400336220355866E-2</v>
      </c>
      <c r="BU108" s="26">
        <f t="shared" si="154"/>
        <v>0.97610903874994781</v>
      </c>
      <c r="BV108" s="26">
        <f t="shared" si="155"/>
        <v>-9.6164726320251415E-3</v>
      </c>
      <c r="BW108" s="26">
        <f t="shared" si="141"/>
        <v>0.91148251787758006</v>
      </c>
      <c r="BX108" s="26">
        <f t="shared" si="143"/>
        <v>-4.0824001400070253E-2</v>
      </c>
      <c r="BY108" s="26">
        <f t="shared" si="134"/>
        <v>0.90409324020965431</v>
      </c>
      <c r="BZ108" s="26">
        <f t="shared" si="135"/>
        <v>-1.7334243782442194E-2</v>
      </c>
      <c r="CA108" s="26">
        <v>0.75354687338562376</v>
      </c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46">
        <f t="shared" si="115"/>
        <v>0.97610903874994781</v>
      </c>
      <c r="CN108">
        <f t="shared" si="144"/>
        <v>1240676.6048647584</v>
      </c>
      <c r="CO108">
        <f t="shared" si="116"/>
        <v>1178642.7746215204</v>
      </c>
      <c r="CP108">
        <f t="shared" si="153"/>
        <v>1116608.9443782826</v>
      </c>
      <c r="CQ108">
        <f t="shared" si="118"/>
        <v>930507.45364856883</v>
      </c>
      <c r="CR108" s="20">
        <v>106</v>
      </c>
      <c r="CS108" s="11">
        <v>40953</v>
      </c>
      <c r="CT108" s="26">
        <v>0.95961472994379293</v>
      </c>
      <c r="CU108" s="26">
        <v>0.96187009527855949</v>
      </c>
      <c r="CV108" s="26">
        <v>0.94619010329674091</v>
      </c>
      <c r="CW108" s="26">
        <v>0.95402597533438616</v>
      </c>
      <c r="CX108" s="26">
        <v>0.97610903874994781</v>
      </c>
      <c r="CY108" s="26">
        <v>0.91148251787758006</v>
      </c>
      <c r="CZ108" s="26">
        <v>0.90409324020965431</v>
      </c>
      <c r="DA108" s="26">
        <v>0.75354687338562376</v>
      </c>
      <c r="DB108" s="46">
        <f t="shared" si="133"/>
        <v>0.97610903874994781</v>
      </c>
      <c r="DC108" s="46">
        <f t="shared" si="93"/>
        <v>0.95901111821089846</v>
      </c>
      <c r="DD108" s="71"/>
      <c r="DE108" s="59">
        <f t="shared" si="145"/>
        <v>1218944.411879637</v>
      </c>
      <c r="FE108" s="13"/>
      <c r="FF108" s="6">
        <f t="shared" si="146"/>
        <v>878145.68000000715</v>
      </c>
      <c r="FG108" s="6">
        <f t="shared" si="147"/>
        <v>863977.47999998927</v>
      </c>
      <c r="FH108" s="6">
        <v>740484.3900000006</v>
      </c>
      <c r="FI108" s="6">
        <f t="shared" si="148"/>
        <v>761267.86999997497</v>
      </c>
      <c r="FJ108" s="6">
        <f t="shared" si="149"/>
        <v>521478.82000002265</v>
      </c>
      <c r="FK108" s="6">
        <f t="shared" si="150"/>
        <v>1105282.099999994</v>
      </c>
      <c r="FL108" s="6">
        <f t="shared" si="151"/>
        <v>1126204.4549999982</v>
      </c>
      <c r="FM108" s="6"/>
      <c r="FN108" s="6"/>
      <c r="FO108" s="6"/>
      <c r="FP108" s="6"/>
      <c r="FQ108" s="18"/>
      <c r="FT108"/>
      <c r="FU108" s="20"/>
      <c r="GG108"/>
      <c r="GH108" s="12"/>
      <c r="GK108"/>
      <c r="GL108" s="22">
        <v>42776</v>
      </c>
      <c r="GM108" s="12">
        <f t="shared" si="152"/>
        <v>10561963.759999998</v>
      </c>
    </row>
    <row r="109" spans="1:195" x14ac:dyDescent="0.25">
      <c r="A109" s="11">
        <v>41320</v>
      </c>
      <c r="B109" s="12">
        <v>891414.71999999881</v>
      </c>
      <c r="F109" s="17">
        <f t="shared" si="112"/>
        <v>2</v>
      </c>
      <c r="G109" s="15">
        <f t="shared" si="113"/>
        <v>2</v>
      </c>
      <c r="H109" s="53">
        <v>40954</v>
      </c>
      <c r="I109" s="16">
        <f>IF(MONTH($H109)&gt;10,VLOOKUP(DATE(I$2,MONTH($H109),DAY($H109)),daily!$A:$B,2,0),VLOOKUP(DATE(J$2,MONTH($H109),DAY($H109)),daily!$A:$B,2,0))</f>
        <v>891414.71999999881</v>
      </c>
      <c r="J109" s="16">
        <f>IF(MONTH($H109)&gt;10,VLOOKUP(DATE(J$2,MONTH($H109),DAY($H109)),daily!$A:$B,2,0),VLOOKUP(DATE(K$2,MONTH($H109),DAY($H109)),daily!$A:$B,2,0))</f>
        <v>989037.78000000119</v>
      </c>
      <c r="K109" s="16">
        <f>IF(MONTH($H109)&gt;10,VLOOKUP(DATE(K$2,MONTH($H109),DAY($H109)),daily!$A:$B,2,0),VLOOKUP(DATE(L$2,MONTH($H109),DAY($H109)),daily!$A:$B,2,0))</f>
        <v>1015306.8549999967</v>
      </c>
      <c r="L109" s="16">
        <f>IF(MONTH($H109)&gt;10,VLOOKUP(DATE(L$2,MONTH($H109),DAY($H109)),daily!$A:$B,2,0),VLOOKUP(DATE(M$2,MONTH($H109),DAY($H109)),daily!$A:$B,2,0))</f>
        <v>1043936.9499999881</v>
      </c>
      <c r="M109" s="16">
        <f>IF(MONTH($H109)&gt;10,VLOOKUP(DATE(M$2,MONTH($H109),DAY($H109)),daily!$A:$B,2,0),VLOOKUP(DATE(N$2,MONTH($H109),DAY($H109)),daily!$A:$B,2,0))</f>
        <v>1107010.8599999994</v>
      </c>
      <c r="N109" s="16">
        <f>IF(MONTH($H109)&gt;10,VLOOKUP(DATE(N$2,MONTH($H109),DAY($H109)),daily!$A:$B,2,0),VLOOKUP(DATE(O$2,MONTH($H109),DAY($H109)),daily!$A:$B,2,0))</f>
        <v>1049398.9849999994</v>
      </c>
      <c r="O109" s="16">
        <f>IF(MONTH($H109)&gt;10,VLOOKUP(DATE(O$2,MONTH($H109),DAY($H109)),daily!$A:$B,2,0),VLOOKUP(DATE(P$2,MONTH($H109),DAY($H109)),daily!$A:$B,2,0))</f>
        <v>1182882.275000006</v>
      </c>
      <c r="P109" s="16">
        <f t="shared" si="114"/>
        <v>1182882.275000006</v>
      </c>
      <c r="Q109" s="16">
        <f t="shared" si="128"/>
        <v>1182882.275000006</v>
      </c>
      <c r="R109" s="16">
        <f t="shared" si="129"/>
        <v>1123738.1612500057</v>
      </c>
      <c r="S109" s="16">
        <f t="shared" si="130"/>
        <v>1064594.0475000055</v>
      </c>
      <c r="T109" s="18">
        <f t="shared" si="131"/>
        <v>884083.96907759178</v>
      </c>
      <c r="U109" s="16">
        <v>956106.53857136285</v>
      </c>
      <c r="V109" s="63">
        <f ca="1">IF(daily!B1946="",MAX(I109:O109)*$X$33,daily!B1946)</f>
        <v>1162162.4308615879</v>
      </c>
      <c r="BL109" s="11">
        <v>40954</v>
      </c>
      <c r="BM109" s="26">
        <f t="shared" si="127"/>
        <v>0.92530682123595742</v>
      </c>
      <c r="BN109" s="26">
        <f t="shared" si="132"/>
        <v>-3.430790870783551E-2</v>
      </c>
      <c r="BO109" s="26">
        <f t="shared" si="136"/>
        <v>0.94979796643499947</v>
      </c>
      <c r="BP109" s="26">
        <f t="shared" si="138"/>
        <v>-1.2072128843560015E-2</v>
      </c>
      <c r="BQ109" s="26">
        <f t="shared" si="140"/>
        <v>0.94831584637362676</v>
      </c>
      <c r="BR109" s="26">
        <f t="shared" si="142"/>
        <v>2.1257430768858443E-3</v>
      </c>
      <c r="BS109" s="26">
        <f t="shared" si="137"/>
        <v>0.95612324476904254</v>
      </c>
      <c r="BT109" s="26">
        <f t="shared" si="139"/>
        <v>2.0972694346563792E-3</v>
      </c>
      <c r="BU109" s="26">
        <f t="shared" si="154"/>
        <v>0.98880966063456122</v>
      </c>
      <c r="BV109" s="26">
        <f t="shared" si="155"/>
        <v>1.2700621884613406E-2</v>
      </c>
      <c r="BW109" s="26">
        <f t="shared" si="141"/>
        <v>0.86155964474037183</v>
      </c>
      <c r="BX109" s="26">
        <f t="shared" si="143"/>
        <v>-4.9922873137208224E-2</v>
      </c>
      <c r="BY109" s="26">
        <f t="shared" si="134"/>
        <v>0.93063903669761572</v>
      </c>
      <c r="BZ109" s="26">
        <f t="shared" si="135"/>
        <v>2.6545796487961404E-2</v>
      </c>
      <c r="CA109" s="26">
        <v>0.76335163241486081</v>
      </c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46">
        <f t="shared" si="115"/>
        <v>0.98880966063456122</v>
      </c>
      <c r="CN109">
        <f t="shared" si="144"/>
        <v>1256819.6419783712</v>
      </c>
      <c r="CO109">
        <f t="shared" si="116"/>
        <v>1193978.6598794525</v>
      </c>
      <c r="CP109">
        <f t="shared" si="153"/>
        <v>1131137.6777805341</v>
      </c>
      <c r="CQ109">
        <f t="shared" si="118"/>
        <v>942614.73148377845</v>
      </c>
      <c r="CR109" s="20">
        <v>107</v>
      </c>
      <c r="CS109" s="11">
        <v>40954</v>
      </c>
      <c r="CT109" s="26">
        <v>0.92530682123595742</v>
      </c>
      <c r="CU109" s="26">
        <v>0.94979796643499947</v>
      </c>
      <c r="CV109" s="26">
        <v>0.94831584637362676</v>
      </c>
      <c r="CW109" s="26">
        <v>0.95612324476904254</v>
      </c>
      <c r="CX109" s="26">
        <v>0.98880966063456122</v>
      </c>
      <c r="CY109" s="26">
        <v>0.86155964474037183</v>
      </c>
      <c r="CZ109" s="26">
        <v>0.93063903669761572</v>
      </c>
      <c r="DA109" s="26">
        <v>0.76335163241486081</v>
      </c>
      <c r="DB109" s="46">
        <f t="shared" si="133"/>
        <v>0.98880966063456122</v>
      </c>
      <c r="DC109" s="46">
        <f t="shared" si="93"/>
        <v>0.97148927086803938</v>
      </c>
      <c r="DD109" s="71"/>
      <c r="DE109" s="59">
        <f t="shared" si="145"/>
        <v>1234804.6810289442</v>
      </c>
      <c r="FE109" s="13"/>
      <c r="FF109" s="6">
        <f t="shared" si="146"/>
        <v>0</v>
      </c>
      <c r="FG109" s="6">
        <f t="shared" si="147"/>
        <v>876733.25</v>
      </c>
      <c r="FH109" s="6">
        <v>743063.04500000179</v>
      </c>
      <c r="FI109" s="6">
        <f t="shared" si="148"/>
        <v>718327.24000000954</v>
      </c>
      <c r="FJ109" s="6">
        <f t="shared" si="149"/>
        <v>516070.72999998927</v>
      </c>
      <c r="FK109" s="6">
        <f t="shared" si="150"/>
        <v>1107917.424999997</v>
      </c>
      <c r="FL109" s="6">
        <f t="shared" si="151"/>
        <v>1132780.0150000006</v>
      </c>
      <c r="FM109" s="6"/>
      <c r="FN109" s="6"/>
      <c r="FO109" s="6"/>
      <c r="FP109" s="6"/>
      <c r="FQ109" s="18"/>
      <c r="FT109"/>
      <c r="FU109" s="20"/>
      <c r="GG109"/>
      <c r="GH109" s="12"/>
      <c r="GK109"/>
      <c r="GL109" s="22">
        <v>42786</v>
      </c>
      <c r="GM109" s="12">
        <f t="shared" si="152"/>
        <v>10884677.865000002</v>
      </c>
    </row>
    <row r="110" spans="1:195" x14ac:dyDescent="0.25">
      <c r="A110" s="11">
        <v>41321</v>
      </c>
      <c r="B110" s="12">
        <v>871935.50999999791</v>
      </c>
      <c r="F110" s="17">
        <f t="shared" si="112"/>
        <v>2</v>
      </c>
      <c r="G110" s="15">
        <f t="shared" si="113"/>
        <v>2</v>
      </c>
      <c r="H110" s="53">
        <v>40955</v>
      </c>
      <c r="I110" s="16">
        <f>IF(MONTH($H110)&gt;10,VLOOKUP(DATE(I$2,MONTH($H110),DAY($H110)),daily!$A:$B,2,0),VLOOKUP(DATE(J$2,MONTH($H110),DAY($H110)),daily!$A:$B,2,0))</f>
        <v>871935.50999999791</v>
      </c>
      <c r="J110" s="16">
        <f>IF(MONTH($H110)&gt;10,VLOOKUP(DATE(J$2,MONTH($H110),DAY($H110)),daily!$A:$B,2,0),VLOOKUP(DATE(K$2,MONTH($H110),DAY($H110)),daily!$A:$B,2,0))</f>
        <v>969410.1400000006</v>
      </c>
      <c r="K110" s="16">
        <f>IF(MONTH($H110)&gt;10,VLOOKUP(DATE(K$2,MONTH($H110),DAY($H110)),daily!$A:$B,2,0),VLOOKUP(DATE(L$2,MONTH($H110),DAY($H110)),daily!$A:$B,2,0))</f>
        <v>1004002.5549999997</v>
      </c>
      <c r="L110" s="16">
        <f>IF(MONTH($H110)&gt;10,VLOOKUP(DATE(L$2,MONTH($H110),DAY($H110)),daily!$A:$B,2,0),VLOOKUP(DATE(M$2,MONTH($H110),DAY($H110)),daily!$A:$B,2,0))</f>
        <v>1022057.9799999893</v>
      </c>
      <c r="M110" s="16">
        <f>IF(MONTH($H110)&gt;10,VLOOKUP(DATE(M$2,MONTH($H110),DAY($H110)),daily!$A:$B,2,0),VLOOKUP(DATE(N$2,MONTH($H110),DAY($H110)),daily!$A:$B,2,0))</f>
        <v>1078082.6550000012</v>
      </c>
      <c r="N110" s="16">
        <f>IF(MONTH($H110)&gt;10,VLOOKUP(DATE(N$2,MONTH($H110),DAY($H110)),daily!$A:$B,2,0),VLOOKUP(DATE(O$2,MONTH($H110),DAY($H110)),daily!$A:$B,2,0))</f>
        <v>979531.5</v>
      </c>
      <c r="O110" s="16">
        <f>IF(MONTH($H110)&gt;10,VLOOKUP(DATE(O$2,MONTH($H110),DAY($H110)),daily!$A:$B,2,0),VLOOKUP(DATE(P$2,MONTH($H110),DAY($H110)),daily!$A:$B,2,0))</f>
        <v>1252125.299999997</v>
      </c>
      <c r="P110" s="16">
        <f t="shared" si="114"/>
        <v>1252125.299999997</v>
      </c>
      <c r="Q110" s="16">
        <f t="shared" si="128"/>
        <v>1252125.299999997</v>
      </c>
      <c r="R110" s="16">
        <f t="shared" si="129"/>
        <v>1189519.0349999971</v>
      </c>
      <c r="S110" s="16">
        <f t="shared" si="130"/>
        <v>1126912.7699999975</v>
      </c>
      <c r="T110" s="18">
        <f t="shared" si="131"/>
        <v>935836.07464780216</v>
      </c>
      <c r="U110" s="16">
        <v>1012074.6685807093</v>
      </c>
      <c r="V110" s="63">
        <f ca="1">IF(daily!B1947="",MAX(I110:O110)*$X$33,daily!B1947)</f>
        <v>1230192.5670424677</v>
      </c>
      <c r="BL110" s="11">
        <v>40955</v>
      </c>
      <c r="BM110" s="26">
        <f t="shared" si="127"/>
        <v>0.90508700044896329</v>
      </c>
      <c r="BN110" s="26">
        <f t="shared" si="132"/>
        <v>-2.0219820786994136E-2</v>
      </c>
      <c r="BO110" s="26">
        <f t="shared" si="136"/>
        <v>0.93094904788517541</v>
      </c>
      <c r="BP110" s="26">
        <f t="shared" si="138"/>
        <v>-1.8848918549824067E-2</v>
      </c>
      <c r="BQ110" s="26">
        <f t="shared" si="140"/>
        <v>0.93775741591551798</v>
      </c>
      <c r="BR110" s="26">
        <f t="shared" si="142"/>
        <v>-1.0558430458108781E-2</v>
      </c>
      <c r="BS110" s="26">
        <f t="shared" si="137"/>
        <v>0.93608468612945839</v>
      </c>
      <c r="BT110" s="26">
        <f t="shared" si="139"/>
        <v>-2.0038558639584148E-2</v>
      </c>
      <c r="BU110" s="26">
        <f t="shared" si="154"/>
        <v>0.96297026772308136</v>
      </c>
      <c r="BV110" s="26">
        <f t="shared" si="155"/>
        <v>-2.5839392911479853E-2</v>
      </c>
      <c r="BW110" s="26">
        <f t="shared" si="141"/>
        <v>0.80419823462284368</v>
      </c>
      <c r="BX110" s="26">
        <f t="shared" si="143"/>
        <v>-5.7361410117528155E-2</v>
      </c>
      <c r="BY110" s="26">
        <f t="shared" si="134"/>
        <v>0.98511636165712646</v>
      </c>
      <c r="BZ110" s="26">
        <f t="shared" si="135"/>
        <v>5.4477324959510742E-2</v>
      </c>
      <c r="CA110" s="26">
        <v>0.76050044080978307</v>
      </c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46">
        <f t="shared" si="115"/>
        <v>0.98511636165712646</v>
      </c>
      <c r="CN110">
        <f t="shared" si="144"/>
        <v>1252125.299999997</v>
      </c>
      <c r="CO110">
        <f t="shared" si="116"/>
        <v>1189519.0349999971</v>
      </c>
      <c r="CP110">
        <f t="shared" si="153"/>
        <v>1126912.7699999975</v>
      </c>
      <c r="CQ110">
        <f t="shared" si="118"/>
        <v>939093.97499999776</v>
      </c>
      <c r="CR110" s="20">
        <v>108</v>
      </c>
      <c r="CS110" s="11">
        <v>40955</v>
      </c>
      <c r="CT110" s="26">
        <v>0.90508700044896329</v>
      </c>
      <c r="CU110" s="26">
        <v>0.93094904788517541</v>
      </c>
      <c r="CV110" s="26">
        <v>0.93775741591551798</v>
      </c>
      <c r="CW110" s="26">
        <v>0.93608468612945839</v>
      </c>
      <c r="CX110" s="26">
        <v>0.96297026772308136</v>
      </c>
      <c r="CY110" s="26">
        <v>0.80419823462284368</v>
      </c>
      <c r="CZ110" s="26">
        <v>0.98511636165712646</v>
      </c>
      <c r="DA110" s="26">
        <v>0.76050044080978307</v>
      </c>
      <c r="DB110" s="46">
        <f t="shared" si="133"/>
        <v>0.98511636165712646</v>
      </c>
      <c r="DC110" s="46">
        <f t="shared" si="93"/>
        <v>0.96786066520860115</v>
      </c>
      <c r="DD110" s="71"/>
      <c r="DE110" s="59">
        <f t="shared" si="145"/>
        <v>1230192.5670424677</v>
      </c>
      <c r="FE110" s="13"/>
      <c r="FF110" s="6">
        <f t="shared" si="146"/>
        <v>818109.69999998808</v>
      </c>
      <c r="FG110" s="6">
        <f t="shared" si="147"/>
        <v>845009.90000000596</v>
      </c>
      <c r="FH110" s="6">
        <v>728882.89999997616</v>
      </c>
      <c r="FI110" s="6">
        <f t="shared" si="148"/>
        <v>671544.53000000119</v>
      </c>
      <c r="FJ110" s="6">
        <f t="shared" si="149"/>
        <v>509090.73999997973</v>
      </c>
      <c r="FK110" s="6">
        <f t="shared" si="150"/>
        <v>1088344.0100000203</v>
      </c>
      <c r="FL110" s="6">
        <f t="shared" si="151"/>
        <v>1090028.7900000066</v>
      </c>
      <c r="FM110" s="6"/>
      <c r="FN110" s="6"/>
      <c r="FO110" s="6"/>
      <c r="FP110" s="6"/>
      <c r="FQ110" s="18"/>
      <c r="FT110"/>
      <c r="FU110" s="20"/>
      <c r="GG110"/>
      <c r="GH110" s="12"/>
      <c r="GK110"/>
      <c r="GL110" s="22">
        <v>42796</v>
      </c>
      <c r="GM110" s="12">
        <f t="shared" si="152"/>
        <v>8047322.1150000095</v>
      </c>
    </row>
    <row r="111" spans="1:195" x14ac:dyDescent="0.25">
      <c r="A111" s="11">
        <v>41322</v>
      </c>
      <c r="B111" s="12">
        <v>896984.96000000089</v>
      </c>
      <c r="F111" s="17">
        <f t="shared" si="112"/>
        <v>2</v>
      </c>
      <c r="G111" s="15">
        <f t="shared" si="113"/>
        <v>2</v>
      </c>
      <c r="H111" s="53">
        <v>40956</v>
      </c>
      <c r="I111" s="16">
        <f>IF(MONTH($H111)&gt;10,VLOOKUP(DATE(I$2,MONTH($H111),DAY($H111)),daily!$A:$B,2,0),VLOOKUP(DATE(J$2,MONTH($H111),DAY($H111)),daily!$A:$B,2,0))</f>
        <v>896984.96000000089</v>
      </c>
      <c r="J111" s="16">
        <f>IF(MONTH($H111)&gt;10,VLOOKUP(DATE(J$2,MONTH($H111),DAY($H111)),daily!$A:$B,2,0),VLOOKUP(DATE(K$2,MONTH($H111),DAY($H111)),daily!$A:$B,2,0))</f>
        <v>997856.34000000358</v>
      </c>
      <c r="K111" s="16">
        <f>IF(MONTH($H111)&gt;10,VLOOKUP(DATE(K$2,MONTH($H111),DAY($H111)),daily!$A:$B,2,0),VLOOKUP(DATE(L$2,MONTH($H111),DAY($H111)),daily!$A:$B,2,0))</f>
        <v>1007675.8600000143</v>
      </c>
      <c r="L111" s="16">
        <f>IF(MONTH($H111)&gt;10,VLOOKUP(DATE(L$2,MONTH($H111),DAY($H111)),daily!$A:$B,2,0),VLOOKUP(DATE(M$2,MONTH($H111),DAY($H111)),daily!$A:$B,2,0))</f>
        <v>995633.0000000149</v>
      </c>
      <c r="M111" s="16">
        <f>IF(MONTH($H111)&gt;10,VLOOKUP(DATE(M$2,MONTH($H111),DAY($H111)),daily!$A:$B,2,0),VLOOKUP(DATE(N$2,MONTH($H111),DAY($H111)),daily!$A:$B,2,0))</f>
        <v>1047387.6449999958</v>
      </c>
      <c r="N111" s="16">
        <f>IF(MONTH($H111)&gt;10,VLOOKUP(DATE(N$2,MONTH($H111),DAY($H111)),daily!$A:$B,2,0),VLOOKUP(DATE(O$2,MONTH($H111),DAY($H111)),daily!$A:$B,2,0))</f>
        <v>1077691.4450000077</v>
      </c>
      <c r="O111" s="16">
        <f>IF(MONTH($H111)&gt;10,VLOOKUP(DATE(O$2,MONTH($H111),DAY($H111)),daily!$A:$B,2,0),VLOOKUP(DATE(P$2,MONTH($H111),DAY($H111)),daily!$A:$B,2,0))</f>
        <v>1203644.3850000054</v>
      </c>
      <c r="P111" s="16">
        <f t="shared" si="114"/>
        <v>1203644.3850000054</v>
      </c>
      <c r="Q111" s="16">
        <f t="shared" si="128"/>
        <v>1203644.3850000054</v>
      </c>
      <c r="R111" s="16">
        <f t="shared" si="129"/>
        <v>1143462.165750005</v>
      </c>
      <c r="S111" s="16">
        <f t="shared" si="130"/>
        <v>1083279.946500005</v>
      </c>
      <c r="T111" s="18">
        <f t="shared" si="131"/>
        <v>899601.5307176332</v>
      </c>
      <c r="U111" s="16">
        <v>972888.25011196162</v>
      </c>
      <c r="V111" s="63">
        <f ca="1">IF(daily!B1948="",MAX(I111:O111)*$X$33,daily!B1948)</f>
        <v>1182560.8633492291</v>
      </c>
      <c r="BL111" s="11">
        <v>40956</v>
      </c>
      <c r="BM111" s="26">
        <f t="shared" si="127"/>
        <v>0.93108884497000943</v>
      </c>
      <c r="BN111" s="26">
        <f t="shared" si="132"/>
        <v>2.6001844521046147E-2</v>
      </c>
      <c r="BO111" s="26">
        <f t="shared" si="136"/>
        <v>0.95826665238841913</v>
      </c>
      <c r="BP111" s="26">
        <f t="shared" si="138"/>
        <v>2.731760450324372E-2</v>
      </c>
      <c r="BQ111" s="26">
        <f t="shared" si="140"/>
        <v>0.94118835240818777</v>
      </c>
      <c r="BR111" s="26">
        <f t="shared" si="142"/>
        <v>3.4309364926697894E-3</v>
      </c>
      <c r="BS111" s="26">
        <f t="shared" si="137"/>
        <v>0.91188251796160791</v>
      </c>
      <c r="BT111" s="26">
        <f t="shared" si="139"/>
        <v>-2.420216816785048E-2</v>
      </c>
      <c r="BU111" s="26">
        <f t="shared" si="154"/>
        <v>0.93555272059867478</v>
      </c>
      <c r="BV111" s="26">
        <f t="shared" si="155"/>
        <v>-2.7417547124406583E-2</v>
      </c>
      <c r="BW111" s="26">
        <f t="shared" si="141"/>
        <v>0.88478783738669731</v>
      </c>
      <c r="BX111" s="26">
        <f t="shared" si="143"/>
        <v>8.0589602763853629E-2</v>
      </c>
      <c r="BY111" s="26">
        <f t="shared" si="134"/>
        <v>0.94697373919386318</v>
      </c>
      <c r="BZ111" s="26">
        <f t="shared" si="135"/>
        <v>-3.8142622463263276E-2</v>
      </c>
      <c r="CA111" s="26">
        <v>0.73977272119286597</v>
      </c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46">
        <f t="shared" si="115"/>
        <v>0.95826665238841913</v>
      </c>
      <c r="CN111">
        <f t="shared" si="144"/>
        <v>1217998.1637737346</v>
      </c>
      <c r="CO111">
        <f t="shared" si="116"/>
        <v>1157098.2555850479</v>
      </c>
      <c r="CP111">
        <f t="shared" si="153"/>
        <v>1096198.3473963612</v>
      </c>
      <c r="CQ111">
        <f t="shared" si="118"/>
        <v>913498.62283030094</v>
      </c>
      <c r="CR111" s="20">
        <v>109</v>
      </c>
      <c r="CS111" s="11">
        <v>40956</v>
      </c>
      <c r="CT111" s="26">
        <v>0.93108884497000943</v>
      </c>
      <c r="CU111" s="26">
        <v>0.95826665238841913</v>
      </c>
      <c r="CV111" s="26">
        <v>0.94118835240818777</v>
      </c>
      <c r="CW111" s="26">
        <v>0.91188251796160791</v>
      </c>
      <c r="CX111" s="26">
        <v>0.93555272059867478</v>
      </c>
      <c r="CY111" s="26">
        <v>0.88478783738669731</v>
      </c>
      <c r="CZ111" s="26">
        <v>0.94697373919386318</v>
      </c>
      <c r="DA111" s="26">
        <v>0.73977272119286597</v>
      </c>
      <c r="DB111" s="46">
        <f t="shared" si="133"/>
        <v>0.95826665238841913</v>
      </c>
      <c r="DC111" s="46">
        <f t="shared" si="93"/>
        <v>0.94148126630210582</v>
      </c>
      <c r="DD111" s="71"/>
      <c r="DE111" s="59">
        <f t="shared" si="145"/>
        <v>1196663.2155310861</v>
      </c>
      <c r="FE111" s="13"/>
      <c r="FF111" s="6">
        <f t="shared" si="146"/>
        <v>862768.52000001073</v>
      </c>
      <c r="FG111" s="6">
        <f t="shared" si="147"/>
        <v>856962.6400000006</v>
      </c>
      <c r="FH111" s="6">
        <v>674116.81500002742</v>
      </c>
      <c r="FI111" s="6">
        <f t="shared" si="148"/>
        <v>635769.76000000536</v>
      </c>
      <c r="FJ111" s="6">
        <f t="shared" si="149"/>
        <v>511679.02000001073</v>
      </c>
      <c r="FK111" s="6">
        <f t="shared" si="150"/>
        <v>1079068.3550000042</v>
      </c>
      <c r="FL111" s="6">
        <f t="shared" si="151"/>
        <v>1054752.724999994</v>
      </c>
      <c r="FM111" s="6"/>
      <c r="FN111" s="6"/>
      <c r="FO111" s="6"/>
      <c r="FP111" s="6"/>
      <c r="FQ111" s="18"/>
      <c r="FT111"/>
      <c r="FU111" s="20"/>
      <c r="GG111"/>
      <c r="GH111" s="12"/>
      <c r="GK111"/>
      <c r="GL111" s="22">
        <v>42804</v>
      </c>
      <c r="GM111" s="12">
        <f t="shared" si="152"/>
        <v>9142234.6699999869</v>
      </c>
    </row>
    <row r="112" spans="1:195" x14ac:dyDescent="0.25">
      <c r="A112" s="11">
        <v>41323</v>
      </c>
      <c r="B112" s="12">
        <v>911223.8900000006</v>
      </c>
      <c r="F112" s="17">
        <f t="shared" si="112"/>
        <v>2</v>
      </c>
      <c r="G112" s="15">
        <f t="shared" si="113"/>
        <v>2</v>
      </c>
      <c r="H112" s="53">
        <v>40957</v>
      </c>
      <c r="I112" s="16">
        <f>IF(MONTH($H112)&gt;10,VLOOKUP(DATE(I$2,MONTH($H112),DAY($H112)),daily!$A:$B,2,0),VLOOKUP(DATE(J$2,MONTH($H112),DAY($H112)),daily!$A:$B,2,0))</f>
        <v>911223.8900000006</v>
      </c>
      <c r="J112" s="16">
        <f>IF(MONTH($H112)&gt;10,VLOOKUP(DATE(J$2,MONTH($H112),DAY($H112)),daily!$A:$B,2,0),VLOOKUP(DATE(K$2,MONTH($H112),DAY($H112)),daily!$A:$B,2,0))</f>
        <v>1011405.2150000036</v>
      </c>
      <c r="K112" s="16">
        <f>IF(MONTH($H112)&gt;10,VLOOKUP(DATE(K$2,MONTH($H112),DAY($H112)),daily!$A:$B,2,0),VLOOKUP(DATE(L$2,MONTH($H112),DAY($H112)),daily!$A:$B,2,0))</f>
        <v>889654.59499999881</v>
      </c>
      <c r="L112" s="16">
        <f>IF(MONTH($H112)&gt;10,VLOOKUP(DATE(L$2,MONTH($H112),DAY($H112)),daily!$A:$B,2,0),VLOOKUP(DATE(M$2,MONTH($H112),DAY($H112)),daily!$A:$B,2,0))</f>
        <v>962500.4849999994</v>
      </c>
      <c r="M112" s="16">
        <f>IF(MONTH($H112)&gt;10,VLOOKUP(DATE(M$2,MONTH($H112),DAY($H112)),daily!$A:$B,2,0),VLOOKUP(DATE(N$2,MONTH($H112),DAY($H112)),daily!$A:$B,2,0))</f>
        <v>1074671.6600000039</v>
      </c>
      <c r="N112" s="16">
        <f>IF(MONTH($H112)&gt;10,VLOOKUP(DATE(N$2,MONTH($H112),DAY($H112)),daily!$A:$B,2,0),VLOOKUP(DATE(O$2,MONTH($H112),DAY($H112)),daily!$A:$B,2,0))</f>
        <v>1183519.5949999839</v>
      </c>
      <c r="O112" s="16">
        <f>IF(MONTH($H112)&gt;10,VLOOKUP(DATE(O$2,MONTH($H112),DAY($H112)),daily!$A:$B,2,0),VLOOKUP(DATE(P$2,MONTH($H112),DAY($H112)),daily!$A:$B,2,0))</f>
        <v>1134681.9399999976</v>
      </c>
      <c r="P112" s="16">
        <f t="shared" si="114"/>
        <v>1183519.5949999839</v>
      </c>
      <c r="Q112" s="16">
        <f t="shared" si="128"/>
        <v>1183519.5949999839</v>
      </c>
      <c r="R112" s="16">
        <f t="shared" si="129"/>
        <v>1124343.6152499847</v>
      </c>
      <c r="S112" s="16">
        <f t="shared" si="130"/>
        <v>1065167.6354999857</v>
      </c>
      <c r="T112" s="18">
        <f t="shared" si="131"/>
        <v>884560.3008369403</v>
      </c>
      <c r="U112" s="16">
        <v>956621.67505790899</v>
      </c>
      <c r="V112" s="63">
        <f ca="1">IF(daily!B1949="",MAX(I112:O112)*$X$33,daily!B1949)</f>
        <v>1162788.5873067938</v>
      </c>
      <c r="BL112" s="11">
        <v>40957</v>
      </c>
      <c r="BM112" s="26">
        <f t="shared" si="127"/>
        <v>0.94586914729225635</v>
      </c>
      <c r="BN112" s="26">
        <f t="shared" si="132"/>
        <v>1.4780302322246919E-2</v>
      </c>
      <c r="BO112" s="26">
        <f t="shared" si="136"/>
        <v>0.97127797933942994</v>
      </c>
      <c r="BP112" s="26">
        <f t="shared" si="138"/>
        <v>1.3011326951010815E-2</v>
      </c>
      <c r="BQ112" s="26">
        <f t="shared" si="140"/>
        <v>0.83095425396060452</v>
      </c>
      <c r="BR112" s="26">
        <f t="shared" si="142"/>
        <v>-0.11023409844758325</v>
      </c>
      <c r="BS112" s="26">
        <f t="shared" si="137"/>
        <v>0.88153703804620298</v>
      </c>
      <c r="BT112" s="26">
        <f t="shared" si="139"/>
        <v>-3.0345479915404927E-2</v>
      </c>
      <c r="BU112" s="26">
        <f t="shared" si="154"/>
        <v>0.95992348206790401</v>
      </c>
      <c r="BV112" s="26">
        <f t="shared" si="155"/>
        <v>2.437076146922923E-2</v>
      </c>
      <c r="BW112" s="26">
        <f t="shared" si="141"/>
        <v>0.97167305894759892</v>
      </c>
      <c r="BX112" s="26">
        <f t="shared" si="143"/>
        <v>8.6885221560901615E-2</v>
      </c>
      <c r="BY112" s="26">
        <f t="shared" si="134"/>
        <v>0.89271716206904383</v>
      </c>
      <c r="BZ112" s="26">
        <f t="shared" si="135"/>
        <v>-5.425657712481935E-2</v>
      </c>
      <c r="CA112" s="26">
        <v>0.7501223392631422</v>
      </c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46">
        <f t="shared" si="115"/>
        <v>0.97167305894759892</v>
      </c>
      <c r="CN112">
        <f t="shared" si="144"/>
        <v>1235038.2835892225</v>
      </c>
      <c r="CO112">
        <f t="shared" si="116"/>
        <v>1173286.3694097614</v>
      </c>
      <c r="CP112">
        <f t="shared" si="153"/>
        <v>1111534.4552303003</v>
      </c>
      <c r="CQ112">
        <f t="shared" si="118"/>
        <v>926278.71269191685</v>
      </c>
      <c r="CR112" s="20">
        <v>110</v>
      </c>
      <c r="CS112" s="11">
        <v>40957</v>
      </c>
      <c r="CT112" s="26">
        <v>0.94586914729225635</v>
      </c>
      <c r="CU112" s="26">
        <v>0.97127797933942994</v>
      </c>
      <c r="CV112" s="26">
        <v>0.83095425396060452</v>
      </c>
      <c r="CW112" s="26">
        <v>0.88153703804620298</v>
      </c>
      <c r="CX112" s="26">
        <v>0.95992348206790401</v>
      </c>
      <c r="CY112" s="26">
        <v>0.97167305894759892</v>
      </c>
      <c r="CZ112" s="26">
        <v>0.89271716206904383</v>
      </c>
      <c r="DA112" s="26">
        <v>0.7501223392631422</v>
      </c>
      <c r="DB112" s="46">
        <f t="shared" si="133"/>
        <v>0.97167305894759892</v>
      </c>
      <c r="DC112" s="46">
        <f t="shared" si="93"/>
        <v>0.9546528408241225</v>
      </c>
      <c r="DD112" s="71"/>
      <c r="DE112" s="59">
        <f t="shared" si="145"/>
        <v>1213404.8537189947</v>
      </c>
      <c r="FE112" s="13"/>
      <c r="FF112" s="6">
        <f t="shared" si="146"/>
        <v>886680.57999999821</v>
      </c>
      <c r="FG112" s="6">
        <f t="shared" si="147"/>
        <v>822692.01999999583</v>
      </c>
      <c r="FH112" s="6">
        <v>664057.80500000715</v>
      </c>
      <c r="FI112" s="6">
        <f t="shared" si="148"/>
        <v>621555.02999998629</v>
      </c>
      <c r="FJ112" s="6">
        <f t="shared" si="149"/>
        <v>489022.18000002205</v>
      </c>
      <c r="FK112" s="6">
        <f t="shared" si="150"/>
        <v>1095558.9399999827</v>
      </c>
      <c r="FL112" s="6">
        <f t="shared" si="151"/>
        <v>1072032.1899999976</v>
      </c>
      <c r="FM112" s="6"/>
      <c r="FN112" s="6"/>
      <c r="FO112" s="6"/>
      <c r="FP112" s="6"/>
      <c r="FQ112" s="18"/>
      <c r="FT112"/>
      <c r="FU112" s="20"/>
      <c r="GG112"/>
      <c r="GH112" s="12"/>
      <c r="GK112"/>
      <c r="GL112" s="22">
        <v>42814</v>
      </c>
      <c r="GM112" s="12">
        <f t="shared" si="152"/>
        <v>6989766.8000000119</v>
      </c>
    </row>
    <row r="113" spans="1:195" x14ac:dyDescent="0.25">
      <c r="A113" s="11">
        <v>41324</v>
      </c>
      <c r="B113" s="12">
        <v>894315.53000000119</v>
      </c>
      <c r="F113" s="17">
        <f t="shared" si="112"/>
        <v>2</v>
      </c>
      <c r="G113" s="15">
        <f t="shared" si="113"/>
        <v>2</v>
      </c>
      <c r="H113" s="53">
        <v>40958</v>
      </c>
      <c r="I113" s="16">
        <f>IF(MONTH($H113)&gt;10,VLOOKUP(DATE(I$2,MONTH($H113),DAY($H113)),daily!$A:$B,2,0),VLOOKUP(DATE(J$2,MONTH($H113),DAY($H113)),daily!$A:$B,2,0))</f>
        <v>894315.53000000119</v>
      </c>
      <c r="J113" s="16">
        <f>IF(MONTH($H113)&gt;10,VLOOKUP(DATE(J$2,MONTH($H113),DAY($H113)),daily!$A:$B,2,0),VLOOKUP(DATE(K$2,MONTH($H113),DAY($H113)),daily!$A:$B,2,0))</f>
        <v>994650.52499999106</v>
      </c>
      <c r="K113" s="16">
        <f>IF(MONTH($H113)&gt;10,VLOOKUP(DATE(K$2,MONTH($H113),DAY($H113)),daily!$A:$B,2,0),VLOOKUP(DATE(L$2,MONTH($H113),DAY($H113)),daily!$A:$B,2,0))</f>
        <v>834435.07999999821</v>
      </c>
      <c r="L113" s="16">
        <f>IF(MONTH($H113)&gt;10,VLOOKUP(DATE(L$2,MONTH($H113),DAY($H113)),daily!$A:$B,2,0),VLOOKUP(DATE(M$2,MONTH($H113),DAY($H113)),daily!$A:$B,2,0))</f>
        <v>1011975.1669999957</v>
      </c>
      <c r="M113" s="16">
        <f>IF(MONTH($H113)&gt;10,VLOOKUP(DATE(M$2,MONTH($H113),DAY($H113)),daily!$A:$B,2,0),VLOOKUP(DATE(N$2,MONTH($H113),DAY($H113)),daily!$A:$B,2,0))</f>
        <v>1088950.3050000072</v>
      </c>
      <c r="N113" s="16">
        <f>IF(MONTH($H113)&gt;10,VLOOKUP(DATE(N$2,MONTH($H113),DAY($H113)),daily!$A:$B,2,0),VLOOKUP(DATE(O$2,MONTH($H113),DAY($H113)),daily!$A:$B,2,0))</f>
        <v>1176677.0300000161</v>
      </c>
      <c r="O113" s="16">
        <f>IF(MONTH($H113)&gt;10,VLOOKUP(DATE(O$2,MONTH($H113),DAY($H113)),daily!$A:$B,2,0),VLOOKUP(DATE(P$2,MONTH($H113),DAY($H113)),daily!$A:$B,2,0))</f>
        <v>1158288.8900000006</v>
      </c>
      <c r="P113" s="16">
        <f t="shared" si="114"/>
        <v>1176677.0300000161</v>
      </c>
      <c r="Q113" s="16">
        <f t="shared" si="128"/>
        <v>1176677.0300000161</v>
      </c>
      <c r="R113" s="16">
        <f t="shared" si="129"/>
        <v>1117843.1785000153</v>
      </c>
      <c r="S113" s="16">
        <f t="shared" si="130"/>
        <v>1059009.3270000145</v>
      </c>
      <c r="T113" s="18">
        <f t="shared" si="131"/>
        <v>879446.18073243299</v>
      </c>
      <c r="U113" s="16">
        <v>951090.92928942689</v>
      </c>
      <c r="V113" s="63">
        <f ca="1">IF(daily!B1950="",MAX(I113:O113)*$X$33,daily!B1950)</f>
        <v>1156065.8794416422</v>
      </c>
      <c r="BL113" s="11">
        <v>40958</v>
      </c>
      <c r="BM113" s="26">
        <f t="shared" ref="BM113:BM122" si="156">IFERROR(I113/MAX(I$3:I$229),0)</f>
        <v>0.92831792170343874</v>
      </c>
      <c r="BN113" s="26">
        <f t="shared" si="132"/>
        <v>-1.7551225588817609E-2</v>
      </c>
      <c r="BO113" s="26">
        <f t="shared" si="136"/>
        <v>0.95518802725462626</v>
      </c>
      <c r="BP113" s="26">
        <f t="shared" si="138"/>
        <v>-1.6089952084803683E-2</v>
      </c>
      <c r="BQ113" s="26">
        <f t="shared" si="140"/>
        <v>0.77937818033745654</v>
      </c>
      <c r="BR113" s="26">
        <f t="shared" si="142"/>
        <v>-5.1576073623147978E-2</v>
      </c>
      <c r="BS113" s="26">
        <f t="shared" si="137"/>
        <v>0.92685001742465445</v>
      </c>
      <c r="BT113" s="26">
        <f t="shared" si="139"/>
        <v>4.5312979378451468E-2</v>
      </c>
      <c r="BU113" s="26">
        <f t="shared" si="154"/>
        <v>0.97267752326744072</v>
      </c>
      <c r="BV113" s="26">
        <f t="shared" si="155"/>
        <v>1.2754041199536714E-2</v>
      </c>
      <c r="BW113" s="26">
        <f t="shared" si="141"/>
        <v>0.96605529301228588</v>
      </c>
      <c r="BX113" s="26">
        <f t="shared" si="143"/>
        <v>-5.617765935313046E-3</v>
      </c>
      <c r="BY113" s="26">
        <f t="shared" si="134"/>
        <v>0.91129005784379158</v>
      </c>
      <c r="BZ113" s="26">
        <f t="shared" si="135"/>
        <v>1.8572895774747744E-2</v>
      </c>
      <c r="CA113" s="26">
        <v>0.75089777614324071</v>
      </c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46">
        <f t="shared" si="115"/>
        <v>0.97267752326744072</v>
      </c>
      <c r="CN113">
        <f t="shared" si="144"/>
        <v>1236315.000976908</v>
      </c>
      <c r="CO113">
        <f t="shared" si="116"/>
        <v>1174499.2509280625</v>
      </c>
      <c r="CP113">
        <f t="shared" si="153"/>
        <v>1112683.5008792172</v>
      </c>
      <c r="CQ113">
        <f t="shared" si="118"/>
        <v>927236.25073268102</v>
      </c>
      <c r="CR113" s="20">
        <v>111</v>
      </c>
      <c r="CS113" s="11">
        <v>40958</v>
      </c>
      <c r="CT113" s="26">
        <v>0.92831792170343874</v>
      </c>
      <c r="CU113" s="26">
        <v>0.95518802725462626</v>
      </c>
      <c r="CV113" s="26">
        <v>0.77937818033745654</v>
      </c>
      <c r="CW113" s="26">
        <v>0.92685001742465445</v>
      </c>
      <c r="CX113" s="26">
        <v>0.97267752326744072</v>
      </c>
      <c r="CY113" s="26">
        <v>0.96605529301228588</v>
      </c>
      <c r="CZ113" s="26">
        <v>0.91129005784379158</v>
      </c>
      <c r="DA113" s="26">
        <v>0.75089777614324071</v>
      </c>
      <c r="DB113" s="46">
        <f t="shared" si="133"/>
        <v>0.97267752326744072</v>
      </c>
      <c r="DC113" s="46">
        <f t="shared" si="93"/>
        <v>0.95563971054085828</v>
      </c>
      <c r="DD113" s="71"/>
      <c r="DE113" s="59">
        <f t="shared" si="145"/>
        <v>1214659.2076087729</v>
      </c>
      <c r="FE113" s="13"/>
      <c r="FF113" s="6">
        <f t="shared" si="146"/>
        <v>803783.17000000179</v>
      </c>
      <c r="FG113" s="6">
        <f t="shared" si="147"/>
        <v>773728.18000000715</v>
      </c>
      <c r="FH113" s="6">
        <v>665230.83500000834</v>
      </c>
      <c r="FI113" s="6">
        <f t="shared" si="148"/>
        <v>576721.61000001431</v>
      </c>
      <c r="FJ113" s="6">
        <f t="shared" si="149"/>
        <v>430654.54999998212</v>
      </c>
      <c r="FK113" s="6">
        <f t="shared" si="150"/>
        <v>1063743.7899999768</v>
      </c>
      <c r="FL113" s="6">
        <f t="shared" si="151"/>
        <v>1071291.8900000006</v>
      </c>
      <c r="FM113" s="6"/>
      <c r="FN113" s="6"/>
      <c r="FO113" s="6"/>
      <c r="FP113" s="6"/>
      <c r="FQ113" s="18"/>
      <c r="FT113"/>
      <c r="FU113" s="20"/>
      <c r="GG113"/>
      <c r="GH113" s="12"/>
      <c r="GK113"/>
      <c r="GL113" s="22">
        <v>42824</v>
      </c>
      <c r="GM113" s="12">
        <f t="shared" si="152"/>
        <v>4390219</v>
      </c>
    </row>
    <row r="114" spans="1:195" x14ac:dyDescent="0.25">
      <c r="A114" s="11">
        <v>41325</v>
      </c>
      <c r="B114" s="12">
        <v>903821.56000000238</v>
      </c>
      <c r="F114" s="17">
        <f t="shared" si="112"/>
        <v>2</v>
      </c>
      <c r="G114" s="15">
        <f t="shared" si="113"/>
        <v>2</v>
      </c>
      <c r="H114" s="53">
        <v>40959</v>
      </c>
      <c r="I114" s="16">
        <f>IF(MONTH($H114)&gt;10,VLOOKUP(DATE(I$2,MONTH($H114),DAY($H114)),daily!$A:$B,2,0),VLOOKUP(DATE(J$2,MONTH($H114),DAY($H114)),daily!$A:$B,2,0))</f>
        <v>903821.56000000238</v>
      </c>
      <c r="J114" s="16">
        <f>IF(MONTH($H114)&gt;10,VLOOKUP(DATE(J$2,MONTH($H114),DAY($H114)),daily!$A:$B,2,0),VLOOKUP(DATE(K$2,MONTH($H114),DAY($H114)),daily!$A:$B,2,0))</f>
        <v>964569.625</v>
      </c>
      <c r="K114" s="16">
        <f>IF(MONTH($H114)&gt;10,VLOOKUP(DATE(K$2,MONTH($H114),DAY($H114)),daily!$A:$B,2,0),VLOOKUP(DATE(L$2,MONTH($H114),DAY($H114)),daily!$A:$B,2,0))</f>
        <v>890056.20499999821</v>
      </c>
      <c r="L114" s="16">
        <f>IF(MONTH($H114)&gt;10,VLOOKUP(DATE(L$2,MONTH($H114),DAY($H114)),daily!$A:$B,2,0),VLOOKUP(DATE(M$2,MONTH($H114),DAY($H114)),daily!$A:$B,2,0))</f>
        <v>1035036.7399999946</v>
      </c>
      <c r="M114" s="16">
        <f>IF(MONTH($H114)&gt;10,VLOOKUP(DATE(M$2,MONTH($H114),DAY($H114)),daily!$A:$B,2,0),VLOOKUP(DATE(N$2,MONTH($H114),DAY($H114)),daily!$A:$B,2,0))</f>
        <v>1086281.6299999952</v>
      </c>
      <c r="N114" s="16">
        <f>IF(MONTH($H114)&gt;10,VLOOKUP(DATE(N$2,MONTH($H114),DAY($H114)),daily!$A:$B,2,0),VLOOKUP(DATE(O$2,MONTH($H114),DAY($H114)),daily!$A:$B,2,0))</f>
        <v>1186698.6499999911</v>
      </c>
      <c r="O114" s="16">
        <f>IF(MONTH($H114)&gt;10,VLOOKUP(DATE(O$2,MONTH($H114),DAY($H114)),daily!$A:$B,2,0),VLOOKUP(DATE(P$2,MONTH($H114),DAY($H114)),daily!$A:$B,2,0))</f>
        <v>1192258.8599999994</v>
      </c>
      <c r="P114" s="16">
        <f t="shared" si="114"/>
        <v>1192258.8599999994</v>
      </c>
      <c r="Q114" s="16">
        <f t="shared" si="128"/>
        <v>1192258.8599999994</v>
      </c>
      <c r="R114" s="16">
        <f t="shared" si="129"/>
        <v>1132645.9169999994</v>
      </c>
      <c r="S114" s="16">
        <f t="shared" si="130"/>
        <v>1073032.9739999995</v>
      </c>
      <c r="T114" s="18">
        <f t="shared" si="131"/>
        <v>891092.01092451822</v>
      </c>
      <c r="U114" s="16">
        <v>963685.4958500691</v>
      </c>
      <c r="V114" s="63">
        <f ca="1">IF(daily!B1951="",MAX(I114:O114)*$X$33,daily!B1951)</f>
        <v>1171374.7718080042</v>
      </c>
      <c r="BL114" s="11">
        <v>40959</v>
      </c>
      <c r="BM114" s="26">
        <f t="shared" si="156"/>
        <v>0.93818537644086408</v>
      </c>
      <c r="BN114" s="26">
        <f t="shared" si="132"/>
        <v>9.8674547374253407E-3</v>
      </c>
      <c r="BO114" s="26">
        <f t="shared" si="136"/>
        <v>0.92630057904357199</v>
      </c>
      <c r="BP114" s="26">
        <f t="shared" si="138"/>
        <v>-2.8887448211054267E-2</v>
      </c>
      <c r="BQ114" s="26">
        <f t="shared" si="140"/>
        <v>0.83132936531259238</v>
      </c>
      <c r="BR114" s="26">
        <f t="shared" si="142"/>
        <v>5.1951184975135845E-2</v>
      </c>
      <c r="BS114" s="26">
        <f t="shared" si="137"/>
        <v>0.94797170107253892</v>
      </c>
      <c r="BT114" s="26">
        <f t="shared" si="139"/>
        <v>2.1121683647884471E-2</v>
      </c>
      <c r="BU114" s="26">
        <f t="shared" si="154"/>
        <v>0.97029379631727719</v>
      </c>
      <c r="BV114" s="26">
        <f t="shared" si="155"/>
        <v>-2.3837269501635339E-3</v>
      </c>
      <c r="BW114" s="26">
        <f t="shared" si="141"/>
        <v>0.97428307242728251</v>
      </c>
      <c r="BX114" s="26">
        <f t="shared" si="143"/>
        <v>8.2277794149966388E-3</v>
      </c>
      <c r="BY114" s="26">
        <f t="shared" si="134"/>
        <v>0.93801611573272703</v>
      </c>
      <c r="BZ114" s="26">
        <f t="shared" si="135"/>
        <v>2.6726057888935451E-2</v>
      </c>
      <c r="CA114" s="26">
        <v>0.75213724479011967</v>
      </c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46">
        <f t="shared" si="115"/>
        <v>0.97428307242728251</v>
      </c>
      <c r="CN114">
        <f t="shared" si="144"/>
        <v>1238355.7230699304</v>
      </c>
      <c r="CO114">
        <f t="shared" si="116"/>
        <v>1176437.936916434</v>
      </c>
      <c r="CP114">
        <f t="shared" si="153"/>
        <v>1114520.1507629375</v>
      </c>
      <c r="CQ114">
        <f t="shared" si="118"/>
        <v>928766.79230244784</v>
      </c>
      <c r="CR114" s="20">
        <v>112</v>
      </c>
      <c r="CS114" s="11">
        <v>40959</v>
      </c>
      <c r="CT114" s="26">
        <v>0.93818537644086408</v>
      </c>
      <c r="CU114" s="26">
        <v>0.92630057904357199</v>
      </c>
      <c r="CV114" s="26">
        <v>0.83132936531259238</v>
      </c>
      <c r="CW114" s="26">
        <v>0.94797170107253892</v>
      </c>
      <c r="CX114" s="26">
        <v>0.97029379631727719</v>
      </c>
      <c r="CY114" s="26">
        <v>0.97428307242728251</v>
      </c>
      <c r="CZ114" s="26">
        <v>0.93801611573272703</v>
      </c>
      <c r="DA114" s="26">
        <v>0.75213724479011967</v>
      </c>
      <c r="DB114" s="46">
        <f t="shared" si="133"/>
        <v>0.97428307242728251</v>
      </c>
      <c r="DC114" s="46">
        <f t="shared" si="93"/>
        <v>0.95721713625253324</v>
      </c>
      <c r="DD114" s="71"/>
      <c r="DE114" s="59">
        <f t="shared" si="145"/>
        <v>1216664.1835886014</v>
      </c>
      <c r="FE114" s="13"/>
      <c r="FF114" s="6">
        <f t="shared" si="146"/>
        <v>670422.37999999523</v>
      </c>
      <c r="FG114" s="6">
        <f t="shared" si="147"/>
        <v>751843.33999998868</v>
      </c>
      <c r="FH114" s="6">
        <v>624730.35499997437</v>
      </c>
      <c r="FI114" s="6">
        <f t="shared" si="148"/>
        <v>549746.07999998331</v>
      </c>
      <c r="FJ114" s="6">
        <f t="shared" si="149"/>
        <v>382600.31000000238</v>
      </c>
      <c r="FK114" s="6">
        <f t="shared" si="150"/>
        <v>1072255.7600000203</v>
      </c>
      <c r="FL114" s="6">
        <f t="shared" si="151"/>
        <v>1088587.650000006</v>
      </c>
      <c r="FM114" s="6"/>
      <c r="FN114" s="6"/>
      <c r="FO114" s="6"/>
      <c r="FP114" s="6"/>
      <c r="FQ114" s="18"/>
      <c r="FT114"/>
      <c r="FU114" s="20"/>
      <c r="GG114"/>
      <c r="GH114" s="12"/>
      <c r="GK114"/>
      <c r="GL114" s="22">
        <v>42835</v>
      </c>
      <c r="GM114" s="12">
        <f t="shared" si="152"/>
        <v>1635292.4799999595</v>
      </c>
    </row>
    <row r="115" spans="1:195" x14ac:dyDescent="0.25">
      <c r="A115" s="11">
        <v>41326</v>
      </c>
      <c r="B115" s="12">
        <v>905966.35000000149</v>
      </c>
      <c r="F115" s="17">
        <f t="shared" si="112"/>
        <v>2</v>
      </c>
      <c r="G115" s="15">
        <f t="shared" si="113"/>
        <v>3</v>
      </c>
      <c r="H115" s="53">
        <v>40960</v>
      </c>
      <c r="I115" s="16">
        <f>IF(MONTH($H115)&gt;10,VLOOKUP(DATE(I$2,MONTH($H115),DAY($H115)),daily!$A:$B,2,0),VLOOKUP(DATE(J$2,MONTH($H115),DAY($H115)),daily!$A:$B,2,0))</f>
        <v>905966.35000000149</v>
      </c>
      <c r="J115" s="16">
        <f>IF(MONTH($H115)&gt;10,VLOOKUP(DATE(J$2,MONTH($H115),DAY($H115)),daily!$A:$B,2,0),VLOOKUP(DATE(K$2,MONTH($H115),DAY($H115)),daily!$A:$B,2,0))</f>
        <v>982459.04000000656</v>
      </c>
      <c r="K115" s="16">
        <f>IF(MONTH($H115)&gt;10,VLOOKUP(DATE(K$2,MONTH($H115),DAY($H115)),daily!$A:$B,2,0),VLOOKUP(DATE(L$2,MONTH($H115),DAY($H115)),daily!$A:$B,2,0))</f>
        <v>974078.37000000477</v>
      </c>
      <c r="L115" s="16">
        <f>IF(MONTH($H115)&gt;10,VLOOKUP(DATE(L$2,MONTH($H115),DAY($H115)),daily!$A:$B,2,0),VLOOKUP(DATE(M$2,MONTH($H115),DAY($H115)),daily!$A:$B,2,0))</f>
        <v>1018450.0100000203</v>
      </c>
      <c r="M115" s="16">
        <f>IF(MONTH($H115)&gt;10,VLOOKUP(DATE(M$2,MONTH($H115),DAY($H115)),daily!$A:$B,2,0),VLOOKUP(DATE(N$2,MONTH($H115),DAY($H115)),daily!$A:$B,2,0))</f>
        <v>1064188.3549999893</v>
      </c>
      <c r="N115" s="16">
        <f>IF(MONTH($H115)&gt;10,VLOOKUP(DATE(N$2,MONTH($H115),DAY($H115)),daily!$A:$B,2,0),VLOOKUP(DATE(O$2,MONTH($H115),DAY($H115)),daily!$A:$B,2,0))</f>
        <v>1149220.1149999946</v>
      </c>
      <c r="O115" s="16">
        <f>IF(MONTH($H115)&gt;10,VLOOKUP(DATE(O$2,MONTH($H115),DAY($H115)),daily!$A:$B,2,0),VLOOKUP(DATE(P$2,MONTH($H115),DAY($H115)),daily!$A:$B,2,0))</f>
        <v>1182317.7099999934</v>
      </c>
      <c r="P115" s="16">
        <f t="shared" si="114"/>
        <v>1182317.7099999934</v>
      </c>
      <c r="Q115" s="16">
        <f t="shared" si="128"/>
        <v>1182317.7099999934</v>
      </c>
      <c r="R115" s="16">
        <f t="shared" si="129"/>
        <v>1123201.8244999938</v>
      </c>
      <c r="S115" s="16">
        <f t="shared" si="130"/>
        <v>1064085.9389999942</v>
      </c>
      <c r="T115" s="18">
        <f t="shared" si="131"/>
        <v>883662.01426724228</v>
      </c>
      <c r="U115" s="16">
        <v>955650.20889311109</v>
      </c>
      <c r="V115" s="63">
        <f ca="1">IF(daily!B1952="",MAX(I115:O115)*$X$33,daily!B1952)</f>
        <v>1161607.755010355</v>
      </c>
      <c r="BL115" s="11">
        <v>40960</v>
      </c>
      <c r="BM115" s="26">
        <f t="shared" si="156"/>
        <v>0.940411712592367</v>
      </c>
      <c r="BN115" s="26">
        <f t="shared" si="132"/>
        <v>2.2263361515029167E-3</v>
      </c>
      <c r="BO115" s="26">
        <f t="shared" si="136"/>
        <v>0.94348023621270249</v>
      </c>
      <c r="BP115" s="26">
        <f t="shared" si="138"/>
        <v>1.7179657169130502E-2</v>
      </c>
      <c r="BQ115" s="26">
        <f t="shared" si="140"/>
        <v>0.90980765995202528</v>
      </c>
      <c r="BR115" s="26">
        <f t="shared" si="142"/>
        <v>7.84782946394329E-2</v>
      </c>
      <c r="BS115" s="26">
        <f t="shared" si="137"/>
        <v>0.93278021071703066</v>
      </c>
      <c r="BT115" s="26">
        <f t="shared" si="139"/>
        <v>-1.5191490355508264E-2</v>
      </c>
      <c r="BU115" s="26">
        <f t="shared" si="154"/>
        <v>0.95055953304630803</v>
      </c>
      <c r="BV115" s="26">
        <f t="shared" si="155"/>
        <v>-1.9734263270969166E-2</v>
      </c>
      <c r="BW115" s="26">
        <f t="shared" si="141"/>
        <v>0.94351308526173694</v>
      </c>
      <c r="BX115" s="26">
        <f t="shared" si="143"/>
        <v>-3.0769987165545576E-2</v>
      </c>
      <c r="BY115" s="26">
        <f t="shared" si="134"/>
        <v>0.93019486212600433</v>
      </c>
      <c r="BZ115" s="26">
        <f t="shared" si="135"/>
        <v>-7.8212536067227001E-3</v>
      </c>
      <c r="CA115" s="26">
        <v>0.73382289852705473</v>
      </c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46">
        <f t="shared" si="115"/>
        <v>0.95055953304630803</v>
      </c>
      <c r="CN115">
        <f t="shared" si="144"/>
        <v>1208202.0833369591</v>
      </c>
      <c r="CO115">
        <f t="shared" si="116"/>
        <v>1147791.979170111</v>
      </c>
      <c r="CP115">
        <f t="shared" si="153"/>
        <v>1087381.8750032634</v>
      </c>
      <c r="CQ115">
        <f t="shared" si="118"/>
        <v>906151.56250271935</v>
      </c>
      <c r="CR115" s="20">
        <v>113</v>
      </c>
      <c r="CS115" s="11">
        <v>40960</v>
      </c>
      <c r="CT115" s="26">
        <v>0.940411712592367</v>
      </c>
      <c r="CU115" s="26">
        <v>0.94348023621270249</v>
      </c>
      <c r="CV115" s="26">
        <v>0.90980765995202528</v>
      </c>
      <c r="CW115" s="26">
        <v>0.93278021071703066</v>
      </c>
      <c r="CX115" s="26">
        <v>0.95055953304630803</v>
      </c>
      <c r="CY115" s="26">
        <v>0.94351308526173694</v>
      </c>
      <c r="CZ115" s="26">
        <v>0.93019486212600433</v>
      </c>
      <c r="DA115" s="26">
        <v>0.73382289852705473</v>
      </c>
      <c r="DB115" s="46">
        <f t="shared" si="133"/>
        <v>0.95055953304630803</v>
      </c>
      <c r="DC115" s="46">
        <f t="shared" si="93"/>
        <v>0.93390914797818547</v>
      </c>
      <c r="DD115" s="71"/>
      <c r="DE115" s="59">
        <f t="shared" si="145"/>
        <v>1187038.72719955</v>
      </c>
      <c r="FE115" s="13"/>
      <c r="FF115" s="6">
        <f t="shared" si="146"/>
        <v>755224.82999999821</v>
      </c>
      <c r="FG115" s="6">
        <f t="shared" si="147"/>
        <v>741356.07999999821</v>
      </c>
      <c r="FH115" s="6">
        <v>605256.02000001073</v>
      </c>
      <c r="FI115" s="6">
        <f t="shared" si="148"/>
        <v>481728.59000001848</v>
      </c>
      <c r="FJ115" s="6">
        <f t="shared" si="149"/>
        <v>335958.33999998868</v>
      </c>
      <c r="FK115" s="6">
        <f t="shared" si="150"/>
        <v>1048081.275000006</v>
      </c>
      <c r="FL115" s="6">
        <f t="shared" si="151"/>
        <v>1076327.8389999866</v>
      </c>
      <c r="FM115" s="6"/>
      <c r="FN115" s="6"/>
      <c r="FO115" s="6"/>
      <c r="FP115" s="6"/>
      <c r="FQ115" s="18"/>
      <c r="FT115"/>
      <c r="FU115" s="20"/>
      <c r="GG115"/>
      <c r="GH115" s="12"/>
      <c r="GK115"/>
      <c r="GL115" s="22">
        <v>42845</v>
      </c>
      <c r="GM115" s="12">
        <f t="shared" si="152"/>
        <v>144639.51000002027</v>
      </c>
    </row>
    <row r="116" spans="1:195" x14ac:dyDescent="0.25">
      <c r="A116" s="11">
        <v>41327</v>
      </c>
      <c r="B116" s="12">
        <v>907108.03999999166</v>
      </c>
      <c r="F116" s="17">
        <f t="shared" si="112"/>
        <v>2</v>
      </c>
      <c r="G116" s="15">
        <f t="shared" si="113"/>
        <v>3</v>
      </c>
      <c r="H116" s="53">
        <v>40961</v>
      </c>
      <c r="I116" s="16">
        <f>IF(MONTH($H116)&gt;10,VLOOKUP(DATE(I$2,MONTH($H116),DAY($H116)),daily!$A:$B,2,0),VLOOKUP(DATE(J$2,MONTH($H116),DAY($H116)),daily!$A:$B,2,0))</f>
        <v>907108.03999999166</v>
      </c>
      <c r="J116" s="16">
        <f>IF(MONTH($H116)&gt;10,VLOOKUP(DATE(J$2,MONTH($H116),DAY($H116)),daily!$A:$B,2,0),VLOOKUP(DATE(K$2,MONTH($H116),DAY($H116)),daily!$A:$B,2,0))</f>
        <v>989906.36999998987</v>
      </c>
      <c r="K116" s="16">
        <f>IF(MONTH($H116)&gt;10,VLOOKUP(DATE(K$2,MONTH($H116),DAY($H116)),daily!$A:$B,2,0),VLOOKUP(DATE(L$2,MONTH($H116),DAY($H116)),daily!$A:$B,2,0))</f>
        <v>944100.56000000238</v>
      </c>
      <c r="L116" s="16">
        <f>IF(MONTH($H116)&gt;10,VLOOKUP(DATE(L$2,MONTH($H116),DAY($H116)),daily!$A:$B,2,0),VLOOKUP(DATE(M$2,MONTH($H116),DAY($H116)),daily!$A:$B,2,0))</f>
        <v>1033068.5399999917</v>
      </c>
      <c r="M116" s="16">
        <f>IF(MONTH($H116)&gt;10,VLOOKUP(DATE(M$2,MONTH($H116),DAY($H116)),daily!$A:$B,2,0),VLOOKUP(DATE(N$2,MONTH($H116),DAY($H116)),daily!$A:$B,2,0))</f>
        <v>1013900.5099999979</v>
      </c>
      <c r="N116" s="16">
        <f>IF(MONTH($H116)&gt;10,VLOOKUP(DATE(N$2,MONTH($H116),DAY($H116)),daily!$A:$B,2,0),VLOOKUP(DATE(O$2,MONTH($H116),DAY($H116)),daily!$A:$B,2,0))</f>
        <v>1105604.9300000072</v>
      </c>
      <c r="O116" s="16">
        <f>IF(MONTH($H116)&gt;10,VLOOKUP(DATE(O$2,MONTH($H116),DAY($H116)),daily!$A:$B,2,0),VLOOKUP(DATE(P$2,MONTH($H116),DAY($H116)),daily!$A:$B,2,0))</f>
        <v>1156294.0799999982</v>
      </c>
      <c r="P116" s="16">
        <f t="shared" si="114"/>
        <v>1156294.0799999982</v>
      </c>
      <c r="Q116" s="16">
        <f t="shared" si="128"/>
        <v>1156294.0799999982</v>
      </c>
      <c r="R116" s="16">
        <f t="shared" si="129"/>
        <v>1098479.3759999983</v>
      </c>
      <c r="S116" s="16">
        <f t="shared" si="130"/>
        <v>1040664.6719999984</v>
      </c>
      <c r="T116" s="18">
        <f t="shared" si="131"/>
        <v>864212.00255732599</v>
      </c>
      <c r="U116" s="16">
        <v>934615.68726215907</v>
      </c>
      <c r="V116" s="63">
        <f ca="1">IF(daily!B1953="",MAX(I116:O116)*$X$33,daily!B1953)</f>
        <v>1136039.965434138</v>
      </c>
      <c r="BL116" s="11">
        <v>40961</v>
      </c>
      <c r="BM116" s="26">
        <f t="shared" si="156"/>
        <v>0.9415968103039325</v>
      </c>
      <c r="BN116" s="26">
        <f t="shared" si="132"/>
        <v>1.185097711565497E-3</v>
      </c>
      <c r="BO116" s="26">
        <f t="shared" si="136"/>
        <v>0.95063209535538817</v>
      </c>
      <c r="BP116" s="26">
        <f t="shared" si="138"/>
        <v>7.1518591426856792E-3</v>
      </c>
      <c r="BQ116" s="26">
        <f t="shared" si="140"/>
        <v>0.88180781722213442</v>
      </c>
      <c r="BR116" s="26">
        <f t="shared" si="142"/>
        <v>-2.7999842729890867E-2</v>
      </c>
      <c r="BS116" s="26">
        <f t="shared" si="137"/>
        <v>0.94616906177487126</v>
      </c>
      <c r="BT116" s="26">
        <f t="shared" si="139"/>
        <v>1.3388851057840601E-2</v>
      </c>
      <c r="BU116" s="26">
        <f t="shared" si="154"/>
        <v>0.90564117791067289</v>
      </c>
      <c r="BV116" s="26">
        <f t="shared" si="155"/>
        <v>-4.4918355135635135E-2</v>
      </c>
      <c r="BW116" s="26">
        <f t="shared" si="141"/>
        <v>0.907704890446421</v>
      </c>
      <c r="BX116" s="26">
        <f t="shared" si="143"/>
        <v>-3.5808194815315941E-2</v>
      </c>
      <c r="BY116" s="26">
        <f t="shared" si="134"/>
        <v>0.90972063027180683</v>
      </c>
      <c r="BZ116" s="26">
        <f t="shared" si="135"/>
        <v>-2.04742318541975E-2</v>
      </c>
      <c r="CA116" s="26">
        <v>0.73387891593798138</v>
      </c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46">
        <f t="shared" si="115"/>
        <v>0.95063209535538817</v>
      </c>
      <c r="CN116">
        <f t="shared" si="144"/>
        <v>1208294.3131552446</v>
      </c>
      <c r="CO116">
        <f t="shared" si="116"/>
        <v>1147879.5974974823</v>
      </c>
      <c r="CP116">
        <f t="shared" si="153"/>
        <v>1087464.8818397201</v>
      </c>
      <c r="CQ116">
        <f t="shared" si="118"/>
        <v>906220.73486643343</v>
      </c>
      <c r="CR116" s="20">
        <v>114</v>
      </c>
      <c r="CS116" s="11">
        <v>40961</v>
      </c>
      <c r="CT116" s="26">
        <v>0.9415968103039325</v>
      </c>
      <c r="CU116" s="26">
        <v>0.95063209535538817</v>
      </c>
      <c r="CV116" s="26">
        <v>0.88180781722213442</v>
      </c>
      <c r="CW116" s="26">
        <v>0.94616906177487126</v>
      </c>
      <c r="CX116" s="26">
        <v>0.90564117791067289</v>
      </c>
      <c r="CY116" s="26">
        <v>0.907704890446421</v>
      </c>
      <c r="CZ116" s="26">
        <v>0.90972063027180683</v>
      </c>
      <c r="DA116" s="26">
        <v>0.73387891593798138</v>
      </c>
      <c r="DB116" s="46">
        <f t="shared" si="133"/>
        <v>0.95063209535538817</v>
      </c>
      <c r="DC116" s="46">
        <f t="shared" si="93"/>
        <v>0.93398043925652463</v>
      </c>
      <c r="DD116" s="71"/>
      <c r="DE116" s="59">
        <f t="shared" si="145"/>
        <v>1187129.3414830524</v>
      </c>
      <c r="FE116" s="13"/>
      <c r="FF116" s="6">
        <f t="shared" si="146"/>
        <v>823158.75</v>
      </c>
      <c r="FG116" s="6">
        <f t="shared" si="147"/>
        <v>734045.93000000715</v>
      </c>
      <c r="FH116" s="6">
        <v>555754.89500001073</v>
      </c>
      <c r="FI116" s="6">
        <f t="shared" si="148"/>
        <v>441799.57999999821</v>
      </c>
      <c r="FJ116" s="6">
        <f t="shared" si="149"/>
        <v>284693.61000001431</v>
      </c>
      <c r="FK116" s="6">
        <f t="shared" si="150"/>
        <v>1069232.1050000042</v>
      </c>
      <c r="FL116" s="6">
        <f t="shared" si="151"/>
        <v>1066641.7950000018</v>
      </c>
      <c r="FM116" s="6"/>
      <c r="FN116" s="6"/>
      <c r="FO116" s="6"/>
      <c r="FP116" s="6"/>
      <c r="FQ116" s="18"/>
      <c r="FT116"/>
      <c r="FU116" s="20"/>
      <c r="GG116"/>
      <c r="GH116" s="12"/>
      <c r="GK116"/>
      <c r="GL116" s="22">
        <v>42855</v>
      </c>
      <c r="GM116" s="12">
        <f t="shared" si="152"/>
        <v>105002.27000001073</v>
      </c>
    </row>
    <row r="117" spans="1:195" x14ac:dyDescent="0.25">
      <c r="A117" s="11">
        <v>41328</v>
      </c>
      <c r="B117" s="12">
        <v>901082.70000000298</v>
      </c>
      <c r="F117" s="17">
        <f t="shared" si="112"/>
        <v>2</v>
      </c>
      <c r="G117" s="15">
        <f t="shared" si="113"/>
        <v>3</v>
      </c>
      <c r="H117" s="53">
        <v>40962</v>
      </c>
      <c r="I117" s="16">
        <f>IF(MONTH($H117)&gt;10,VLOOKUP(DATE(I$2,MONTH($H117),DAY($H117)),daily!$A:$B,2,0),VLOOKUP(DATE(J$2,MONTH($H117),DAY($H117)),daily!$A:$B,2,0))</f>
        <v>901082.70000000298</v>
      </c>
      <c r="J117" s="16">
        <f>IF(MONTH($H117)&gt;10,VLOOKUP(DATE(J$2,MONTH($H117),DAY($H117)),daily!$A:$B,2,0),VLOOKUP(DATE(K$2,MONTH($H117),DAY($H117)),daily!$A:$B,2,0))</f>
        <v>969082.40000000596</v>
      </c>
      <c r="K117" s="16">
        <f>IF(MONTH($H117)&gt;10,VLOOKUP(DATE(K$2,MONTH($H117),DAY($H117)),daily!$A:$B,2,0),VLOOKUP(DATE(L$2,MONTH($H117),DAY($H117)),daily!$A:$B,2,0))</f>
        <v>959329.54499998689</v>
      </c>
      <c r="L117" s="16">
        <f>IF(MONTH($H117)&gt;10,VLOOKUP(DATE(L$2,MONTH($H117),DAY($H117)),daily!$A:$B,2,0),VLOOKUP(DATE(M$2,MONTH($H117),DAY($H117)),daily!$A:$B,2,0))</f>
        <v>1028481.25</v>
      </c>
      <c r="M117" s="16">
        <f>IF(MONTH($H117)&gt;10,VLOOKUP(DATE(M$2,MONTH($H117),DAY($H117)),daily!$A:$B,2,0),VLOOKUP(DATE(N$2,MONTH($H117),DAY($H117)),daily!$A:$B,2,0))</f>
        <v>994938.21000000834</v>
      </c>
      <c r="N117" s="16">
        <f>IF(MONTH($H117)&gt;10,VLOOKUP(DATE(N$2,MONTH($H117),DAY($H117)),daily!$A:$B,2,0),VLOOKUP(DATE(O$2,MONTH($H117),DAY($H117)),daily!$A:$B,2,0))</f>
        <v>1027426.5549999923</v>
      </c>
      <c r="O117" s="16">
        <f>IF(MONTH($H117)&gt;10,VLOOKUP(DATE(O$2,MONTH($H117),DAY($H117)),daily!$A:$B,2,0),VLOOKUP(DATE(P$2,MONTH($H117),DAY($H117)),daily!$A:$B,2,0))</f>
        <v>1210901.2850000113</v>
      </c>
      <c r="P117" s="16">
        <f t="shared" si="114"/>
        <v>1210901.2850000113</v>
      </c>
      <c r="Q117" s="16">
        <f t="shared" si="128"/>
        <v>1210901.2850000113</v>
      </c>
      <c r="R117" s="16">
        <f t="shared" si="129"/>
        <v>1150356.2207500108</v>
      </c>
      <c r="S117" s="16">
        <f t="shared" si="130"/>
        <v>1089811.1565000103</v>
      </c>
      <c r="T117" s="18">
        <f t="shared" si="131"/>
        <v>905025.32401541038</v>
      </c>
      <c r="U117" s="16">
        <v>978753.89683472121</v>
      </c>
      <c r="V117" s="63">
        <f ca="1">IF(daily!B1954="",MAX(I117:O117)*$X$33,daily!B1954)</f>
        <v>1189690.6485550529</v>
      </c>
      <c r="BL117" s="11">
        <v>40962</v>
      </c>
      <c r="BM117" s="26">
        <f t="shared" si="156"/>
        <v>0.9353423834056922</v>
      </c>
      <c r="BN117" s="26">
        <f t="shared" si="132"/>
        <v>-6.2544268982402951E-3</v>
      </c>
      <c r="BO117" s="26">
        <f t="shared" si="136"/>
        <v>0.93063431088340565</v>
      </c>
      <c r="BP117" s="26">
        <f t="shared" si="138"/>
        <v>-1.9997784471982527E-2</v>
      </c>
      <c r="BQ117" s="26">
        <f t="shared" si="140"/>
        <v>0.89603197785746436</v>
      </c>
      <c r="BR117" s="26">
        <f t="shared" si="142"/>
        <v>1.4224160635329941E-2</v>
      </c>
      <c r="BS117" s="26">
        <f t="shared" si="137"/>
        <v>0.94196764463038885</v>
      </c>
      <c r="BT117" s="26">
        <f t="shared" si="139"/>
        <v>-4.2014171444824111E-3</v>
      </c>
      <c r="BU117" s="26">
        <f t="shared" si="154"/>
        <v>0.88870357945943423</v>
      </c>
      <c r="BV117" s="26">
        <f t="shared" si="155"/>
        <v>-1.6937598451238656E-2</v>
      </c>
      <c r="BW117" s="26">
        <f t="shared" si="141"/>
        <v>0.84352021526170806</v>
      </c>
      <c r="BX117" s="26">
        <f t="shared" si="143"/>
        <v>-6.4184675184712936E-2</v>
      </c>
      <c r="BY117" s="26">
        <f t="shared" si="134"/>
        <v>0.95268314457439141</v>
      </c>
      <c r="BZ117" s="26">
        <f t="shared" si="135"/>
        <v>4.2962514302584576E-2</v>
      </c>
      <c r="CA117" s="26">
        <v>0.73546230638390864</v>
      </c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46">
        <f t="shared" si="115"/>
        <v>0.95268314457439141</v>
      </c>
      <c r="CN117">
        <f t="shared" si="144"/>
        <v>1210901.2850000113</v>
      </c>
      <c r="CO117">
        <f t="shared" si="116"/>
        <v>1150356.2207500108</v>
      </c>
      <c r="CP117">
        <f t="shared" si="153"/>
        <v>1089811.1565000103</v>
      </c>
      <c r="CQ117">
        <f t="shared" si="118"/>
        <v>908175.96375000849</v>
      </c>
      <c r="CR117" s="20">
        <v>115</v>
      </c>
      <c r="CS117" s="11">
        <v>40962</v>
      </c>
      <c r="CT117" s="26">
        <v>0.9353423834056922</v>
      </c>
      <c r="CU117" s="26">
        <v>0.93063431088340565</v>
      </c>
      <c r="CV117" s="26">
        <v>0.89603197785746436</v>
      </c>
      <c r="CW117" s="26">
        <v>0.94196764463038885</v>
      </c>
      <c r="CX117" s="26">
        <v>0.88870357945943423</v>
      </c>
      <c r="CY117" s="26">
        <v>0.84352021526170806</v>
      </c>
      <c r="CZ117" s="26">
        <v>0.95268314457439141</v>
      </c>
      <c r="DA117" s="26">
        <v>0.73546230638390864</v>
      </c>
      <c r="DB117" s="46">
        <f t="shared" si="133"/>
        <v>0.95268314457439141</v>
      </c>
      <c r="DC117" s="46">
        <f t="shared" ref="DC117:DC153" si="157">DB117*$DF$51</f>
        <v>0.93599556146822027</v>
      </c>
      <c r="DD117" s="71"/>
      <c r="DE117" s="59">
        <f t="shared" si="145"/>
        <v>1189690.6485550529</v>
      </c>
      <c r="FE117" s="13"/>
      <c r="FF117" s="6">
        <f t="shared" si="146"/>
        <v>885003.28000000119</v>
      </c>
      <c r="FG117" s="6">
        <f t="shared" si="147"/>
        <v>709952.48000000417</v>
      </c>
      <c r="FH117" s="6">
        <v>515533.46999998391</v>
      </c>
      <c r="FI117" s="6">
        <f t="shared" si="148"/>
        <v>399692.91999998689</v>
      </c>
      <c r="FJ117" s="6">
        <f t="shared" si="149"/>
        <v>324546.86000001431</v>
      </c>
      <c r="FK117" s="6">
        <f t="shared" si="150"/>
        <v>1063624.7699999958</v>
      </c>
      <c r="FL117" s="6">
        <f t="shared" si="151"/>
        <v>1038462.6449999958</v>
      </c>
      <c r="FM117" s="6"/>
      <c r="FN117" s="6"/>
      <c r="FO117" s="6"/>
      <c r="FP117" s="6"/>
      <c r="FQ117" s="18"/>
      <c r="FT117"/>
      <c r="FU117" s="20"/>
      <c r="GG117"/>
      <c r="GH117" s="12"/>
      <c r="GK117"/>
      <c r="GL117" s="22">
        <v>42865</v>
      </c>
      <c r="GM117" s="12">
        <f t="shared" si="152"/>
        <v>4477.0299999862909</v>
      </c>
    </row>
    <row r="118" spans="1:195" x14ac:dyDescent="0.25">
      <c r="A118" s="11">
        <v>41329</v>
      </c>
      <c r="B118" s="12">
        <v>899916.62000000477</v>
      </c>
      <c r="F118" s="17">
        <f t="shared" si="112"/>
        <v>2</v>
      </c>
      <c r="G118" s="15">
        <f t="shared" si="113"/>
        <v>3</v>
      </c>
      <c r="H118" s="53">
        <v>40963</v>
      </c>
      <c r="I118" s="16">
        <f>IF(MONTH($H118)&gt;10,VLOOKUP(DATE(I$2,MONTH($H118),DAY($H118)),daily!$A:$B,2,0),VLOOKUP(DATE(J$2,MONTH($H118),DAY($H118)),daily!$A:$B,2,0))</f>
        <v>899916.62000000477</v>
      </c>
      <c r="J118" s="16">
        <f>IF(MONTH($H118)&gt;10,VLOOKUP(DATE(J$2,MONTH($H118),DAY($H118)),daily!$A:$B,2,0),VLOOKUP(DATE(K$2,MONTH($H118),DAY($H118)),daily!$A:$B,2,0))</f>
        <v>954015.80499999225</v>
      </c>
      <c r="K118" s="16">
        <f>IF(MONTH($H118)&gt;10,VLOOKUP(DATE(K$2,MONTH($H118),DAY($H118)),daily!$A:$B,2,0),VLOOKUP(DATE(L$2,MONTH($H118),DAY($H118)),daily!$A:$B,2,0))</f>
        <v>932798.82500000298</v>
      </c>
      <c r="L118" s="16">
        <f>IF(MONTH($H118)&gt;10,VLOOKUP(DATE(L$2,MONTH($H118),DAY($H118)),daily!$A:$B,2,0),VLOOKUP(DATE(M$2,MONTH($H118),DAY($H118)),daily!$A:$B,2,0))</f>
        <v>984262.69499999285</v>
      </c>
      <c r="M118" s="16">
        <f>IF(MONTH($H118)&gt;10,VLOOKUP(DATE(M$2,MONTH($H118),DAY($H118)),daily!$A:$B,2,0),VLOOKUP(DATE(N$2,MONTH($H118),DAY($H118)),daily!$A:$B,2,0))</f>
        <v>1026239.900000006</v>
      </c>
      <c r="N118" s="16">
        <f>IF(MONTH($H118)&gt;10,VLOOKUP(DATE(N$2,MONTH($H118),DAY($H118)),daily!$A:$B,2,0),VLOOKUP(DATE(O$2,MONTH($H118),DAY($H118)),daily!$A:$B,2,0))</f>
        <v>939576.87000000477</v>
      </c>
      <c r="O118" s="16">
        <f>IF(MONTH($H118)&gt;10,VLOOKUP(DATE(O$2,MONTH($H118),DAY($H118)),daily!$A:$B,2,0),VLOOKUP(DATE(P$2,MONTH($H118),DAY($H118)),daily!$A:$B,2,0))</f>
        <v>1150991.799999997</v>
      </c>
      <c r="P118" s="16">
        <f t="shared" si="114"/>
        <v>1150991.799999997</v>
      </c>
      <c r="Q118" s="16">
        <f t="shared" si="128"/>
        <v>1150991.799999997</v>
      </c>
      <c r="R118" s="16">
        <f t="shared" si="129"/>
        <v>1093442.2099999972</v>
      </c>
      <c r="S118" s="16">
        <f t="shared" si="130"/>
        <v>1035892.6199999973</v>
      </c>
      <c r="T118" s="18">
        <f t="shared" si="131"/>
        <v>860249.0885407459</v>
      </c>
      <c r="U118" s="16">
        <v>930329.93145663128</v>
      </c>
      <c r="V118" s="63">
        <f ca="1">IF(daily!B1955="",MAX(I118:O118)*$X$33,daily!B1955)</f>
        <v>1130830.5623141951</v>
      </c>
      <c r="BL118" s="11">
        <v>40963</v>
      </c>
      <c r="BM118" s="26">
        <f t="shared" si="156"/>
        <v>0.9341319683722662</v>
      </c>
      <c r="BN118" s="26">
        <f t="shared" si="132"/>
        <v>-1.2104150334260044E-3</v>
      </c>
      <c r="BO118" s="26">
        <f t="shared" si="136"/>
        <v>0.91616547907385359</v>
      </c>
      <c r="BP118" s="26">
        <f t="shared" si="138"/>
        <v>-1.4468831809552052E-2</v>
      </c>
      <c r="BQ118" s="26">
        <f t="shared" si="140"/>
        <v>0.87125178252263957</v>
      </c>
      <c r="BR118" s="26">
        <f t="shared" si="142"/>
        <v>-2.4780195334824784E-2</v>
      </c>
      <c r="BS118" s="26">
        <f t="shared" si="137"/>
        <v>0.90146865828297995</v>
      </c>
      <c r="BT118" s="26">
        <f t="shared" si="139"/>
        <v>-4.0498986347408894E-2</v>
      </c>
      <c r="BU118" s="26">
        <f t="shared" si="154"/>
        <v>0.91666302826392554</v>
      </c>
      <c r="BV118" s="26">
        <f t="shared" si="155"/>
        <v>2.7959448804491305E-2</v>
      </c>
      <c r="BW118" s="26">
        <f t="shared" si="141"/>
        <v>0.77139536619951576</v>
      </c>
      <c r="BX118" s="26">
        <f t="shared" si="143"/>
        <v>-7.2124849062192298E-2</v>
      </c>
      <c r="BY118" s="26">
        <f t="shared" si="134"/>
        <v>0.90554903276308429</v>
      </c>
      <c r="BZ118" s="26">
        <f t="shared" si="135"/>
        <v>-4.7134111811307111E-2</v>
      </c>
      <c r="CA118" s="26">
        <v>0.72114097519058262</v>
      </c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46">
        <f t="shared" si="115"/>
        <v>0.9341319683722662</v>
      </c>
      <c r="CN118">
        <f t="shared" si="144"/>
        <v>1187321.9415117307</v>
      </c>
      <c r="CO118">
        <f t="shared" si="116"/>
        <v>1127955.844436144</v>
      </c>
      <c r="CP118">
        <f t="shared" si="153"/>
        <v>1068589.7473605576</v>
      </c>
      <c r="CQ118">
        <f t="shared" si="118"/>
        <v>890491.456133798</v>
      </c>
      <c r="CR118" s="20">
        <v>116</v>
      </c>
      <c r="CS118" s="11">
        <v>40963</v>
      </c>
      <c r="CT118" s="26">
        <v>0.9341319683722662</v>
      </c>
      <c r="CU118" s="26">
        <v>0.91616547907385359</v>
      </c>
      <c r="CV118" s="26">
        <v>0.87125178252263957</v>
      </c>
      <c r="CW118" s="26">
        <v>0.90146865828297995</v>
      </c>
      <c r="CX118" s="26">
        <v>0.91666302826392554</v>
      </c>
      <c r="CY118" s="26">
        <v>0.77139536619951576</v>
      </c>
      <c r="CZ118" s="26">
        <v>0.90554903276308429</v>
      </c>
      <c r="DA118" s="26">
        <v>0.72114097519058262</v>
      </c>
      <c r="DB118" s="46">
        <f t="shared" si="133"/>
        <v>0.9341319683722662</v>
      </c>
      <c r="DC118" s="46">
        <f t="shared" si="157"/>
        <v>0.9177693351682249</v>
      </c>
      <c r="DD118" s="71"/>
      <c r="DE118" s="59">
        <f t="shared" si="145"/>
        <v>1166524.3303798479</v>
      </c>
      <c r="FE118" s="13"/>
      <c r="FF118" s="6">
        <f t="shared" si="146"/>
        <v>883259.65999999642</v>
      </c>
      <c r="FG118" s="6">
        <f t="shared" si="147"/>
        <v>682544.53000000119</v>
      </c>
      <c r="FH118" s="6">
        <v>528675.52000001073</v>
      </c>
      <c r="FI118" s="6">
        <f t="shared" si="148"/>
        <v>367424.87999999523</v>
      </c>
      <c r="FJ118" s="6">
        <f t="shared" si="149"/>
        <v>325257.06000000238</v>
      </c>
      <c r="FK118" s="6">
        <f t="shared" si="150"/>
        <v>1084474.799999997</v>
      </c>
      <c r="FL118" s="6">
        <f t="shared" si="151"/>
        <v>984161.41500000656</v>
      </c>
      <c r="FM118" s="6"/>
      <c r="FN118" s="6"/>
      <c r="FO118" s="6"/>
      <c r="FP118" s="6"/>
      <c r="FQ118" s="18"/>
      <c r="FT118"/>
      <c r="FU118" s="20"/>
      <c r="GG118"/>
      <c r="GH118" s="12"/>
      <c r="GK118"/>
      <c r="GL118" s="22">
        <v>42875</v>
      </c>
      <c r="GM118" s="12">
        <f t="shared" si="152"/>
        <v>0</v>
      </c>
    </row>
    <row r="119" spans="1:195" x14ac:dyDescent="0.25">
      <c r="A119" s="11">
        <v>41330</v>
      </c>
      <c r="B119" s="12">
        <v>884704.1099999994</v>
      </c>
      <c r="F119" s="17">
        <f t="shared" si="112"/>
        <v>2</v>
      </c>
      <c r="G119" s="15">
        <f t="shared" si="113"/>
        <v>3</v>
      </c>
      <c r="H119" s="53">
        <v>40964</v>
      </c>
      <c r="I119" s="16">
        <f>IF(MONTH($H119)&gt;10,VLOOKUP(DATE(I$2,MONTH($H119),DAY($H119)),daily!$A:$B,2,0),VLOOKUP(DATE(J$2,MONTH($H119),DAY($H119)),daily!$A:$B,2,0))</f>
        <v>884704.1099999994</v>
      </c>
      <c r="J119" s="16">
        <f>IF(MONTH($H119)&gt;10,VLOOKUP(DATE(J$2,MONTH($H119),DAY($H119)),daily!$A:$B,2,0),VLOOKUP(DATE(K$2,MONTH($H119),DAY($H119)),daily!$A:$B,2,0))</f>
        <v>983469.29000000656</v>
      </c>
      <c r="K119" s="16">
        <f>IF(MONTH($H119)&gt;10,VLOOKUP(DATE(K$2,MONTH($H119),DAY($H119)),daily!$A:$B,2,0),VLOOKUP(DATE(L$2,MONTH($H119),DAY($H119)),daily!$A:$B,2,0))</f>
        <v>947801.80499999225</v>
      </c>
      <c r="L119" s="16">
        <f>IF(MONTH($H119)&gt;10,VLOOKUP(DATE(L$2,MONTH($H119),DAY($H119)),daily!$A:$B,2,0),VLOOKUP(DATE(M$2,MONTH($H119),DAY($H119)),daily!$A:$B,2,0))</f>
        <v>971448.34000000358</v>
      </c>
      <c r="M119" s="16">
        <f>IF(MONTH($H119)&gt;10,VLOOKUP(DATE(M$2,MONTH($H119),DAY($H119)),daily!$A:$B,2,0),VLOOKUP(DATE(N$2,MONTH($H119),DAY($H119)),daily!$A:$B,2,0))</f>
        <v>1015104.7200000063</v>
      </c>
      <c r="N119" s="16">
        <f>IF(MONTH($H119)&gt;10,VLOOKUP(DATE(N$2,MONTH($H119),DAY($H119)),daily!$A:$B,2,0),VLOOKUP(DATE(O$2,MONTH($H119),DAY($H119)),daily!$A:$B,2,0))</f>
        <v>1013136.0949999839</v>
      </c>
      <c r="O119" s="16">
        <f>IF(MONTH($H119)&gt;10,VLOOKUP(DATE(O$2,MONTH($H119),DAY($H119)),daily!$A:$B,2,0),VLOOKUP(DATE(P$2,MONTH($H119),DAY($H119)),daily!$A:$B,2,0))</f>
        <v>1174295.8799999952</v>
      </c>
      <c r="P119" s="16">
        <f t="shared" si="114"/>
        <v>1174295.8799999952</v>
      </c>
      <c r="Q119" s="16">
        <f t="shared" si="128"/>
        <v>1174295.8799999952</v>
      </c>
      <c r="R119" s="16">
        <f t="shared" si="129"/>
        <v>1115581.0859999955</v>
      </c>
      <c r="S119" s="16">
        <f t="shared" si="130"/>
        <v>1056866.2919999957</v>
      </c>
      <c r="T119" s="18">
        <f t="shared" si="131"/>
        <v>877666.51373810973</v>
      </c>
      <c r="U119" s="16">
        <v>949166.28037680441</v>
      </c>
      <c r="V119" s="63">
        <f ca="1">IF(daily!B1956="",MAX(I119:O119)*$X$33,daily!B1956)</f>
        <v>1153726.4386276607</v>
      </c>
      <c r="BL119" s="11">
        <v>40964</v>
      </c>
      <c r="BM119" s="26">
        <f t="shared" si="156"/>
        <v>0.9183410699774931</v>
      </c>
      <c r="BN119" s="26">
        <f t="shared" si="132"/>
        <v>-1.5790898394773101E-2</v>
      </c>
      <c r="BO119" s="26">
        <f t="shared" si="136"/>
        <v>0.94445040480989295</v>
      </c>
      <c r="BP119" s="26">
        <f t="shared" si="138"/>
        <v>2.8284925736039357E-2</v>
      </c>
      <c r="BQ119" s="26">
        <f t="shared" si="140"/>
        <v>0.88526485020434698</v>
      </c>
      <c r="BR119" s="26">
        <f t="shared" si="142"/>
        <v>1.4013067681707403E-2</v>
      </c>
      <c r="BS119" s="26">
        <f t="shared" si="137"/>
        <v>0.88973221894896437</v>
      </c>
      <c r="BT119" s="26">
        <f t="shared" si="139"/>
        <v>-1.173643933401558E-2</v>
      </c>
      <c r="BU119" s="26">
        <f t="shared" si="154"/>
        <v>0.90671680826306256</v>
      </c>
      <c r="BV119" s="26">
        <f t="shared" si="155"/>
        <v>-9.946220000862982E-3</v>
      </c>
      <c r="BW119" s="26">
        <f t="shared" si="141"/>
        <v>0.83178770568549221</v>
      </c>
      <c r="BX119" s="26">
        <f t="shared" si="143"/>
        <v>6.0392339485976443E-2</v>
      </c>
      <c r="BY119" s="26">
        <f t="shared" si="134"/>
        <v>0.92388364392489442</v>
      </c>
      <c r="BZ119" s="26">
        <f t="shared" si="135"/>
        <v>1.8334611161810122E-2</v>
      </c>
      <c r="CA119" s="26">
        <v>0.72910670976236724</v>
      </c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46">
        <f t="shared" si="115"/>
        <v>0.94445040480989295</v>
      </c>
      <c r="CN119">
        <f t="shared" si="144"/>
        <v>1200437.1183810506</v>
      </c>
      <c r="CO119">
        <f t="shared" si="116"/>
        <v>1140415.262461998</v>
      </c>
      <c r="CP119">
        <f t="shared" si="153"/>
        <v>1080393.4065429457</v>
      </c>
      <c r="CQ119">
        <f t="shared" si="118"/>
        <v>900327.83878578804</v>
      </c>
      <c r="CR119" s="20">
        <v>117</v>
      </c>
      <c r="CS119" s="11">
        <v>40964</v>
      </c>
      <c r="CT119" s="26">
        <v>0.9183410699774931</v>
      </c>
      <c r="CU119" s="26">
        <v>0.94445040480989295</v>
      </c>
      <c r="CV119" s="26">
        <v>0.88526485020434698</v>
      </c>
      <c r="CW119" s="26">
        <v>0.88973221894896437</v>
      </c>
      <c r="CX119" s="26">
        <v>0.90671680826306256</v>
      </c>
      <c r="CY119" s="26">
        <v>0.83178770568549221</v>
      </c>
      <c r="CZ119" s="26">
        <v>0.92388364392489442</v>
      </c>
      <c r="DA119" s="26">
        <v>0.72910670976236724</v>
      </c>
      <c r="DB119" s="46">
        <f t="shared" si="133"/>
        <v>0.94445040480989295</v>
      </c>
      <c r="DC119" s="46">
        <f t="shared" si="157"/>
        <v>0.92790702970172612</v>
      </c>
      <c r="DD119" s="71"/>
      <c r="DE119" s="59">
        <f t="shared" si="145"/>
        <v>1179409.776508989</v>
      </c>
      <c r="FE119" s="13"/>
      <c r="FF119" s="6">
        <f t="shared" si="146"/>
        <v>889414.82999999821</v>
      </c>
      <c r="FG119" s="6">
        <f t="shared" si="147"/>
        <v>647901.14999999106</v>
      </c>
      <c r="FH119" s="6">
        <v>493345.67999997735</v>
      </c>
      <c r="FI119" s="6">
        <f t="shared" si="148"/>
        <v>333537.86000001431</v>
      </c>
      <c r="FJ119" s="6">
        <f t="shared" si="149"/>
        <v>280645.59999999404</v>
      </c>
      <c r="FK119" s="6">
        <f t="shared" si="150"/>
        <v>1091811.7100000083</v>
      </c>
      <c r="FL119" s="6">
        <f t="shared" si="151"/>
        <v>1001565.8349999934</v>
      </c>
      <c r="FM119" s="6"/>
      <c r="FN119" s="6"/>
      <c r="FO119" s="6"/>
      <c r="FP119" s="6"/>
      <c r="FQ119" s="18"/>
      <c r="FT119"/>
      <c r="FU119" s="20"/>
      <c r="GG119"/>
      <c r="GH119" s="12"/>
      <c r="GK119"/>
      <c r="GL119" s="22">
        <v>42885</v>
      </c>
      <c r="GM119" s="12">
        <f t="shared" si="152"/>
        <v>0</v>
      </c>
    </row>
    <row r="120" spans="1:195" x14ac:dyDescent="0.25">
      <c r="A120" s="11">
        <v>41331</v>
      </c>
      <c r="B120" s="12">
        <v>875928.51999999583</v>
      </c>
      <c r="F120" s="17">
        <f t="shared" si="112"/>
        <v>2</v>
      </c>
      <c r="G120" s="15">
        <f t="shared" si="113"/>
        <v>3</v>
      </c>
      <c r="H120" s="53">
        <v>40965</v>
      </c>
      <c r="I120" s="16">
        <f>IF(MONTH($H120)&gt;10,VLOOKUP(DATE(I$2,MONTH($H120),DAY($H120)),daily!$A:$B,2,0),VLOOKUP(DATE(J$2,MONTH($H120),DAY($H120)),daily!$A:$B,2,0))</f>
        <v>875928.51999999583</v>
      </c>
      <c r="J120" s="16">
        <f>IF(MONTH($H120)&gt;10,VLOOKUP(DATE(J$2,MONTH($H120),DAY($H120)),daily!$A:$B,2,0),VLOOKUP(DATE(K$2,MONTH($H120),DAY($H120)),daily!$A:$B,2,0))</f>
        <v>968906.69500000775</v>
      </c>
      <c r="K120" s="16">
        <f>IF(MONTH($H120)&gt;10,VLOOKUP(DATE(K$2,MONTH($H120),DAY($H120)),daily!$A:$B,2,0),VLOOKUP(DATE(L$2,MONTH($H120),DAY($H120)),daily!$A:$B,2,0))</f>
        <v>975532.47500000894</v>
      </c>
      <c r="L120" s="16">
        <f>IF(MONTH($H120)&gt;10,VLOOKUP(DATE(L$2,MONTH($H120),DAY($H120)),daily!$A:$B,2,0),VLOOKUP(DATE(M$2,MONTH($H120),DAY($H120)),daily!$A:$B,2,0))</f>
        <v>983161.42000000179</v>
      </c>
      <c r="M120" s="16">
        <f>IF(MONTH($H120)&gt;10,VLOOKUP(DATE(M$2,MONTH($H120),DAY($H120)),daily!$A:$B,2,0),VLOOKUP(DATE(N$2,MONTH($H120),DAY($H120)),daily!$A:$B,2,0))</f>
        <v>975810.16999998689</v>
      </c>
      <c r="N120" s="16">
        <f>IF(MONTH($H120)&gt;10,VLOOKUP(DATE(N$2,MONTH($H120),DAY($H120)),daily!$A:$B,2,0),VLOOKUP(DATE(O$2,MONTH($H120),DAY($H120)),daily!$A:$B,2,0))</f>
        <v>1078807.1900000125</v>
      </c>
      <c r="O120" s="16">
        <f>IF(MONTH($H120)&gt;10,VLOOKUP(DATE(O$2,MONTH($H120),DAY($H120)),daily!$A:$B,2,0),VLOOKUP(DATE(P$2,MONTH($H120),DAY($H120)),daily!$A:$B,2,0))</f>
        <v>1101704.4849999994</v>
      </c>
      <c r="P120" s="16">
        <f t="shared" si="114"/>
        <v>1101704.4849999994</v>
      </c>
      <c r="Q120" s="16">
        <f t="shared" si="128"/>
        <v>1101704.4849999994</v>
      </c>
      <c r="R120" s="16">
        <f t="shared" si="129"/>
        <v>1046619.2607499994</v>
      </c>
      <c r="S120" s="16">
        <f t="shared" si="130"/>
        <v>991534.03649999946</v>
      </c>
      <c r="T120" s="18">
        <f t="shared" si="131"/>
        <v>823411.84277985629</v>
      </c>
      <c r="U120" s="16">
        <v>890491.71159648162</v>
      </c>
      <c r="V120" s="63">
        <f ca="1">IF(daily!B1957="",MAX(I120:O120)*$X$33,daily!B1957)</f>
        <v>1082406.5838493579</v>
      </c>
      <c r="BL120" s="11">
        <v>40965</v>
      </c>
      <c r="BM120" s="26">
        <f t="shared" si="156"/>
        <v>0.9092318269897024</v>
      </c>
      <c r="BN120" s="26">
        <f t="shared" si="132"/>
        <v>-9.1092429877907E-3</v>
      </c>
      <c r="BO120" s="26">
        <f t="shared" si="136"/>
        <v>0.93046557693302934</v>
      </c>
      <c r="BP120" s="26">
        <f t="shared" si="138"/>
        <v>-1.3984827876863615E-2</v>
      </c>
      <c r="BQ120" s="26">
        <f t="shared" si="140"/>
        <v>0.91116582158267345</v>
      </c>
      <c r="BR120" s="26">
        <f t="shared" si="142"/>
        <v>2.5900971378326476E-2</v>
      </c>
      <c r="BS120" s="26">
        <f t="shared" si="137"/>
        <v>0.90046002014025073</v>
      </c>
      <c r="BT120" s="26">
        <f t="shared" si="139"/>
        <v>1.0727801191286357E-2</v>
      </c>
      <c r="BU120" s="26">
        <f t="shared" si="154"/>
        <v>0.871617937913853</v>
      </c>
      <c r="BV120" s="26">
        <f t="shared" si="155"/>
        <v>-3.5098870349209554E-2</v>
      </c>
      <c r="BW120" s="26">
        <f t="shared" si="141"/>
        <v>0.88570386730436013</v>
      </c>
      <c r="BX120" s="26">
        <f t="shared" si="143"/>
        <v>5.3916161618867919E-2</v>
      </c>
      <c r="BY120" s="26">
        <f t="shared" si="134"/>
        <v>0.86677197073211465</v>
      </c>
      <c r="BZ120" s="26">
        <f t="shared" si="135"/>
        <v>-5.7111673192779766E-2</v>
      </c>
      <c r="CA120" s="26">
        <v>0.71831055594850379</v>
      </c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46">
        <f t="shared" si="115"/>
        <v>0.93046557693302934</v>
      </c>
      <c r="CN120">
        <f t="shared" si="144"/>
        <v>1182661.8001726409</v>
      </c>
      <c r="CO120">
        <f t="shared" si="116"/>
        <v>1123528.7101640089</v>
      </c>
      <c r="CP120">
        <f t="shared" si="153"/>
        <v>1064395.6201553768</v>
      </c>
      <c r="CQ120">
        <f t="shared" si="118"/>
        <v>886996.35012948071</v>
      </c>
      <c r="CR120" s="20">
        <v>118</v>
      </c>
      <c r="CS120" s="11">
        <v>40965</v>
      </c>
      <c r="CT120" s="26">
        <v>0.9092318269897024</v>
      </c>
      <c r="CU120" s="26">
        <v>0.93046557693302934</v>
      </c>
      <c r="CV120" s="26">
        <v>0.91116582158267345</v>
      </c>
      <c r="CW120" s="26">
        <v>0.90046002014025073</v>
      </c>
      <c r="CX120" s="26">
        <v>0.871617937913853</v>
      </c>
      <c r="CY120" s="26">
        <v>0.88570386730436013</v>
      </c>
      <c r="CZ120" s="26">
        <v>0.86677197073211465</v>
      </c>
      <c r="DA120" s="26">
        <v>0.71831055594850379</v>
      </c>
      <c r="DB120" s="46">
        <f t="shared" si="133"/>
        <v>0.93046557693302934</v>
      </c>
      <c r="DC120" s="46">
        <f t="shared" si="157"/>
        <v>0.91416716572366741</v>
      </c>
      <c r="DD120" s="71"/>
      <c r="DE120" s="59">
        <f t="shared" si="145"/>
        <v>1161945.8179604316</v>
      </c>
      <c r="FE120" s="13"/>
      <c r="FF120" s="6">
        <f t="shared" si="146"/>
        <v>852912.95000000298</v>
      </c>
      <c r="FG120" s="6">
        <f t="shared" si="147"/>
        <v>598696.51000000536</v>
      </c>
      <c r="FH120" s="6">
        <v>507683.8900000155</v>
      </c>
      <c r="FI120" s="6">
        <f t="shared" si="148"/>
        <v>316737.25999999046</v>
      </c>
      <c r="FJ120" s="6">
        <f t="shared" si="149"/>
        <v>253070.00999997556</v>
      </c>
      <c r="FK120" s="6">
        <f t="shared" si="150"/>
        <v>1070925.7199999839</v>
      </c>
      <c r="FL120" s="6">
        <f t="shared" si="151"/>
        <v>976694.49000000954</v>
      </c>
      <c r="FM120" s="6"/>
      <c r="FN120" s="6"/>
      <c r="FO120" s="6"/>
      <c r="FP120" s="6"/>
      <c r="FQ120" s="18"/>
      <c r="FT120"/>
      <c r="FU120" s="20"/>
      <c r="GG120"/>
      <c r="GH120" s="12"/>
      <c r="GK120"/>
      <c r="GL120" s="22">
        <v>42896</v>
      </c>
      <c r="GM120" s="12">
        <f t="shared" si="152"/>
        <v>0</v>
      </c>
    </row>
    <row r="121" spans="1:195" x14ac:dyDescent="0.25">
      <c r="A121" s="11">
        <v>41332</v>
      </c>
      <c r="B121" s="12">
        <v>893549.6400000006</v>
      </c>
      <c r="F121" s="17">
        <f t="shared" si="112"/>
        <v>2</v>
      </c>
      <c r="G121" s="15">
        <f t="shared" si="113"/>
        <v>3</v>
      </c>
      <c r="H121" s="53">
        <v>40966</v>
      </c>
      <c r="I121" s="16">
        <f>IF(MONTH($H121)&gt;10,VLOOKUP(DATE(I$2,MONTH($H121),DAY($H121)),daily!$A:$B,2,0),VLOOKUP(DATE(J$2,MONTH($H121),DAY($H121)),daily!$A:$B,2,0))</f>
        <v>893549.6400000006</v>
      </c>
      <c r="J121" s="16">
        <f>IF(MONTH($H121)&gt;10,VLOOKUP(DATE(J$2,MONTH($H121),DAY($H121)),daily!$A:$B,2,0),VLOOKUP(DATE(K$2,MONTH($H121),DAY($H121)),daily!$A:$B,2,0))</f>
        <v>906751.11499999464</v>
      </c>
      <c r="K121" s="16">
        <f>IF(MONTH($H121)&gt;10,VLOOKUP(DATE(K$2,MONTH($H121),DAY($H121)),daily!$A:$B,2,0),VLOOKUP(DATE(L$2,MONTH($H121),DAY($H121)),daily!$A:$B,2,0))</f>
        <v>961060.19000001252</v>
      </c>
      <c r="L121" s="16">
        <f>IF(MONTH($H121)&gt;10,VLOOKUP(DATE(L$2,MONTH($H121),DAY($H121)),daily!$A:$B,2,0),VLOOKUP(DATE(M$2,MONTH($H121),DAY($H121)),daily!$A:$B,2,0))</f>
        <v>966103.98999999464</v>
      </c>
      <c r="M121" s="16">
        <f>IF(MONTH($H121)&gt;10,VLOOKUP(DATE(M$2,MONTH($H121),DAY($H121)),daily!$A:$B,2,0),VLOOKUP(DATE(N$2,MONTH($H121),DAY($H121)),daily!$A:$B,2,0))</f>
        <v>976952.60000000894</v>
      </c>
      <c r="N121" s="16">
        <f>IF(MONTH($H121)&gt;10,VLOOKUP(DATE(N$2,MONTH($H121),DAY($H121)),daily!$A:$B,2,0),VLOOKUP(DATE(O$2,MONTH($H121),DAY($H121)),daily!$A:$B,2,0))</f>
        <v>1031687.8350000083</v>
      </c>
      <c r="O121" s="16">
        <f>IF(MONTH($H121)&gt;10,VLOOKUP(DATE(O$2,MONTH($H121),DAY($H121)),daily!$A:$B,2,0),VLOOKUP(DATE(P$2,MONTH($H121),DAY($H121)),daily!$A:$B,2,0))</f>
        <v>1059728.9150000066</v>
      </c>
      <c r="P121" s="16">
        <f t="shared" si="114"/>
        <v>1059728.9150000066</v>
      </c>
      <c r="Q121" s="16">
        <f t="shared" si="128"/>
        <v>1059728.9150000066</v>
      </c>
      <c r="R121" s="16">
        <f t="shared" si="129"/>
        <v>1006742.4692500061</v>
      </c>
      <c r="S121" s="16">
        <f t="shared" si="130"/>
        <v>953756.02350000595</v>
      </c>
      <c r="T121" s="18">
        <f t="shared" si="131"/>
        <v>792039.3813657331</v>
      </c>
      <c r="U121" s="16">
        <v>856563.46887490316</v>
      </c>
      <c r="V121" s="63">
        <f ca="1">IF(daily!B1958="",MAX(I121:O121)*$X$33,daily!B1958)</f>
        <v>1041166.2749031509</v>
      </c>
      <c r="BL121" s="11">
        <v>40966</v>
      </c>
      <c r="BM121" s="26">
        <f t="shared" si="156"/>
        <v>0.92752291212437665</v>
      </c>
      <c r="BN121" s="26">
        <f t="shared" si="132"/>
        <v>1.8291085134674256E-2</v>
      </c>
      <c r="BO121" s="26">
        <f t="shared" si="136"/>
        <v>0.870776003207544</v>
      </c>
      <c r="BP121" s="26">
        <f t="shared" si="138"/>
        <v>-5.9689573725485334E-2</v>
      </c>
      <c r="BQ121" s="26">
        <f t="shared" si="140"/>
        <v>0.89764843308958386</v>
      </c>
      <c r="BR121" s="26">
        <f t="shared" si="142"/>
        <v>-1.3517388493089588E-2</v>
      </c>
      <c r="BS121" s="26">
        <f t="shared" si="137"/>
        <v>0.88483742404474142</v>
      </c>
      <c r="BT121" s="26">
        <f t="shared" si="139"/>
        <v>-1.5622596095509311E-2</v>
      </c>
      <c r="BU121" s="26">
        <f t="shared" si="154"/>
        <v>0.87263838483216105</v>
      </c>
      <c r="BV121" s="26">
        <f t="shared" si="155"/>
        <v>1.0204469183080489E-3</v>
      </c>
      <c r="BW121" s="26">
        <f t="shared" si="141"/>
        <v>0.84701873864073829</v>
      </c>
      <c r="BX121" s="26">
        <f t="shared" si="143"/>
        <v>-3.8685128663621837E-2</v>
      </c>
      <c r="BY121" s="26">
        <f t="shared" si="134"/>
        <v>0.83374746368247898</v>
      </c>
      <c r="BZ121" s="26">
        <f t="shared" si="135"/>
        <v>-3.3024507049635665E-2</v>
      </c>
      <c r="CA121" s="26">
        <v>0.71603884676648266</v>
      </c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  <c r="CM121" s="46">
        <f t="shared" si="115"/>
        <v>0.92752291212437665</v>
      </c>
      <c r="CN121">
        <f t="shared" si="144"/>
        <v>1178921.5465338368</v>
      </c>
      <c r="CO121">
        <f t="shared" si="116"/>
        <v>1119975.4692071448</v>
      </c>
      <c r="CP121">
        <f t="shared" si="153"/>
        <v>1061029.3918804531</v>
      </c>
      <c r="CQ121">
        <f t="shared" si="118"/>
        <v>884191.1599003775</v>
      </c>
      <c r="CR121" s="20">
        <v>119</v>
      </c>
      <c r="CS121" s="11">
        <v>40966</v>
      </c>
      <c r="CT121" s="26">
        <v>0.92752291212437665</v>
      </c>
      <c r="CU121" s="26">
        <v>0.870776003207544</v>
      </c>
      <c r="CV121" s="26">
        <v>0.89764843308958386</v>
      </c>
      <c r="CW121" s="26">
        <v>0.88483742404474142</v>
      </c>
      <c r="CX121" s="26">
        <v>0.87263838483216105</v>
      </c>
      <c r="CY121" s="26">
        <v>0.84701873864073829</v>
      </c>
      <c r="CZ121" s="26">
        <v>0.83374746368247898</v>
      </c>
      <c r="DA121" s="26">
        <v>0.71603884676648266</v>
      </c>
      <c r="DB121" s="46">
        <f t="shared" si="133"/>
        <v>0.92752291212437665</v>
      </c>
      <c r="DC121" s="46">
        <f t="shared" si="157"/>
        <v>0.91127604582144839</v>
      </c>
      <c r="DD121" s="71"/>
      <c r="DE121" s="59">
        <f t="shared" si="145"/>
        <v>1158271.080116455</v>
      </c>
      <c r="FE121" s="13"/>
      <c r="FF121" s="6">
        <f t="shared" si="146"/>
        <v>844690.5</v>
      </c>
      <c r="FG121" s="6">
        <f t="shared" si="147"/>
        <v>591772.39999999106</v>
      </c>
      <c r="FH121" s="6">
        <v>456203.78000001609</v>
      </c>
      <c r="FI121" s="6">
        <f t="shared" si="148"/>
        <v>281620.53000000119</v>
      </c>
      <c r="FJ121" s="6">
        <f t="shared" si="149"/>
        <v>218867.87000001967</v>
      </c>
      <c r="FK121" s="6">
        <f t="shared" si="150"/>
        <v>1029524.8800000101</v>
      </c>
      <c r="FL121" s="6">
        <f t="shared" si="151"/>
        <v>984396.74499998987</v>
      </c>
      <c r="FM121" s="6"/>
      <c r="FN121" s="6"/>
      <c r="FO121" s="6"/>
      <c r="FP121" s="6"/>
      <c r="FQ121" s="18"/>
      <c r="FT121"/>
      <c r="FU121" s="20"/>
      <c r="GG121"/>
      <c r="GH121" s="12"/>
      <c r="GK121"/>
      <c r="GL121" s="22">
        <v>42906</v>
      </c>
      <c r="GM121" s="12">
        <f t="shared" si="152"/>
        <v>0</v>
      </c>
    </row>
    <row r="122" spans="1:195" x14ac:dyDescent="0.25">
      <c r="A122" s="11">
        <v>41333</v>
      </c>
      <c r="B122" s="12">
        <v>878145.68000000715</v>
      </c>
      <c r="F122" s="17">
        <f t="shared" si="112"/>
        <v>2</v>
      </c>
      <c r="G122" s="15">
        <f t="shared" si="113"/>
        <v>3</v>
      </c>
      <c r="H122" s="53">
        <v>40967</v>
      </c>
      <c r="I122" s="16">
        <f>IF(MONTH($H122)&gt;10,VLOOKUP(DATE(I$2,MONTH($H122),DAY($H122)),daily!$A:$B,2,0),VLOOKUP(DATE(J$2,MONTH($H122),DAY($H122)),daily!$A:$B,2,0))</f>
        <v>878145.68000000715</v>
      </c>
      <c r="J122" s="16">
        <f>IF(MONTH($H122)&gt;10,VLOOKUP(DATE(J$2,MONTH($H122),DAY($H122)),daily!$A:$B,2,0),VLOOKUP(DATE(K$2,MONTH($H122),DAY($H122)),daily!$A:$B,2,0))</f>
        <v>903521.48000000417</v>
      </c>
      <c r="K122" s="16">
        <f>IF(MONTH($H122)&gt;10,VLOOKUP(DATE(K$2,MONTH($H122),DAY($H122)),daily!$A:$B,2,0),VLOOKUP(DATE(L$2,MONTH($H122),DAY($H122)),daily!$A:$B,2,0))</f>
        <v>969758.54999999702</v>
      </c>
      <c r="L122" s="16">
        <f>IF(MONTH($H122)&gt;10,VLOOKUP(DATE(L$2,MONTH($H122),DAY($H122)),daily!$A:$B,2,0),VLOOKUP(DATE(M$2,MONTH($H122),DAY($H122)),daily!$A:$B,2,0))</f>
        <v>931671.78999999166</v>
      </c>
      <c r="M122" s="16">
        <f>IF(MONTH($H122)&gt;10,VLOOKUP(DATE(M$2,MONTH($H122),DAY($H122)),daily!$A:$B,2,0),VLOOKUP(DATE(N$2,MONTH($H122),DAY($H122)),daily!$A:$B,2,0))</f>
        <v>980187.65000000596</v>
      </c>
      <c r="N122" s="16">
        <f>IF(MONTH($H122)&gt;10,VLOOKUP(DATE(N$2,MONTH($H122),DAY($H122)),daily!$A:$B,2,0),VLOOKUP(DATE(O$2,MONTH($H122),DAY($H122)),daily!$A:$B,2,0))</f>
        <v>874949.70000000298</v>
      </c>
      <c r="O122" s="16">
        <f>IF(MONTH($H122)&gt;10,VLOOKUP(DATE(O$2,MONTH($H122),DAY($H122)),daily!$A:$B,2,0),VLOOKUP(DATE(P$2,MONTH($H122),DAY($H122)),daily!$A:$B,2,0))</f>
        <v>1109724.7399999946</v>
      </c>
      <c r="P122" s="16">
        <f t="shared" si="114"/>
        <v>1109724.7399999946</v>
      </c>
      <c r="Q122" s="16">
        <f t="shared" si="128"/>
        <v>1109724.7399999946</v>
      </c>
      <c r="R122" s="16">
        <f t="shared" si="129"/>
        <v>1054238.5029999949</v>
      </c>
      <c r="S122" s="16">
        <f t="shared" si="130"/>
        <v>998752.26599999517</v>
      </c>
      <c r="T122" s="18">
        <f t="shared" si="131"/>
        <v>829406.16615697357</v>
      </c>
      <c r="U122" s="16">
        <v>896974.36706319335</v>
      </c>
      <c r="V122" s="63">
        <f ca="1">IF(daily!B1959="",MAX(I122:O122)*$X$33,daily!B1959)</f>
        <v>1090286.3528203859</v>
      </c>
      <c r="BL122" s="11">
        <v>40967</v>
      </c>
      <c r="BM122" s="26">
        <f t="shared" si="156"/>
        <v>0.91153328469031336</v>
      </c>
      <c r="BN122" s="26">
        <f t="shared" si="132"/>
        <v>-1.5989627434063292E-2</v>
      </c>
      <c r="BO122" s="26">
        <f t="shared" si="136"/>
        <v>0.86767450312600192</v>
      </c>
      <c r="BP122" s="26">
        <f t="shared" si="138"/>
        <v>-3.1015000815420857E-3</v>
      </c>
      <c r="BQ122" s="26">
        <f t="shared" si="140"/>
        <v>0.90577286619552189</v>
      </c>
      <c r="BR122" s="26">
        <f t="shared" si="142"/>
        <v>8.1244331059380226E-3</v>
      </c>
      <c r="BS122" s="26">
        <f t="shared" si="137"/>
        <v>0.85330158580418503</v>
      </c>
      <c r="BT122" s="26">
        <f t="shared" si="139"/>
        <v>-3.1535838240556391E-2</v>
      </c>
      <c r="BU122" s="26">
        <f t="shared" si="154"/>
        <v>0.87552801203295738</v>
      </c>
      <c r="BV122" s="26">
        <f t="shared" si="155"/>
        <v>2.8896272007963297E-3</v>
      </c>
      <c r="BW122" s="26">
        <f t="shared" si="141"/>
        <v>0.7183362700676692</v>
      </c>
      <c r="BX122" s="26">
        <f t="shared" si="143"/>
        <v>-0.12868246857306909</v>
      </c>
      <c r="BY122" s="26">
        <f t="shared" si="134"/>
        <v>0.87308194979344156</v>
      </c>
      <c r="BZ122" s="26">
        <f t="shared" si="135"/>
        <v>3.9334486110962574E-2</v>
      </c>
      <c r="CA122" s="26">
        <v>0.70369500680474051</v>
      </c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46">
        <f t="shared" si="115"/>
        <v>0.91153328469031336</v>
      </c>
      <c r="CN122">
        <f t="shared" si="144"/>
        <v>1158598.0417916295</v>
      </c>
      <c r="CO122">
        <f t="shared" si="116"/>
        <v>1100668.1397020479</v>
      </c>
      <c r="CP122">
        <f t="shared" si="153"/>
        <v>1042738.2376124666</v>
      </c>
      <c r="CQ122">
        <f t="shared" si="118"/>
        <v>868948.53134372213</v>
      </c>
      <c r="CR122" s="20">
        <v>120</v>
      </c>
      <c r="CS122" s="11">
        <v>40967</v>
      </c>
      <c r="CT122" s="26">
        <v>0.91153328469031336</v>
      </c>
      <c r="CU122" s="26">
        <v>0.86767450312600192</v>
      </c>
      <c r="CV122" s="26">
        <v>0.90577286619552189</v>
      </c>
      <c r="CW122" s="26">
        <v>0.85330158580418503</v>
      </c>
      <c r="CX122" s="26">
        <v>0.87552801203295738</v>
      </c>
      <c r="CY122" s="26">
        <v>0.7183362700676692</v>
      </c>
      <c r="CZ122" s="26">
        <v>0.87308194979344156</v>
      </c>
      <c r="DA122" s="26">
        <v>0.70369500680474051</v>
      </c>
      <c r="DB122" s="46">
        <f t="shared" si="133"/>
        <v>0.91153328469031336</v>
      </c>
      <c r="DC122" s="46">
        <f t="shared" si="157"/>
        <v>0.89556649916572395</v>
      </c>
      <c r="DD122" s="71"/>
      <c r="DE122" s="59">
        <f t="shared" si="145"/>
        <v>1138303.5700995934</v>
      </c>
      <c r="FE122" s="13"/>
      <c r="FF122" s="6">
        <f t="shared" si="146"/>
        <v>840726.34000000358</v>
      </c>
      <c r="FG122" s="6">
        <f t="shared" si="147"/>
        <v>550320.34000000358</v>
      </c>
      <c r="FH122" s="6">
        <v>438392.47999997437</v>
      </c>
      <c r="FI122" s="6">
        <f t="shared" si="148"/>
        <v>262872.55000001192</v>
      </c>
      <c r="FJ122" s="6">
        <f t="shared" si="149"/>
        <v>227212.3599999696</v>
      </c>
      <c r="FK122" s="6">
        <f t="shared" si="150"/>
        <v>1015460.9199999869</v>
      </c>
      <c r="FL122" s="6">
        <f t="shared" si="151"/>
        <v>949527.10000000894</v>
      </c>
      <c r="FM122" s="6"/>
      <c r="FN122" s="6"/>
      <c r="FO122" s="6"/>
      <c r="FP122" s="6"/>
      <c r="FQ122" s="18"/>
      <c r="FT122"/>
      <c r="FU122" s="20"/>
      <c r="GG122"/>
      <c r="GH122" s="12"/>
      <c r="GK122"/>
      <c r="GL122" s="22">
        <v>42916</v>
      </c>
      <c r="GM122" s="12">
        <f t="shared" si="152"/>
        <v>0</v>
      </c>
    </row>
    <row r="123" spans="1:195" x14ac:dyDescent="0.25">
      <c r="A123" s="11">
        <v>41334</v>
      </c>
      <c r="B123" s="12">
        <v>818109.69999998808</v>
      </c>
      <c r="F123" s="17">
        <f t="shared" si="112"/>
        <v>2</v>
      </c>
      <c r="G123" s="15">
        <f t="shared" si="113"/>
        <v>3</v>
      </c>
      <c r="H123" s="53">
        <v>40968</v>
      </c>
      <c r="I123" s="16"/>
      <c r="J123" s="16"/>
      <c r="K123" s="16"/>
      <c r="L123" s="16">
        <f>IF(MONTH($H123)&gt;10,VLOOKUP(DATE(L$2,MONTH($H123),DAY($H123)),daily!$A:$B,2,0),VLOOKUP(DATE(M$2,MONTH($H123),DAY($H123)),daily!$A:$B,2,0))</f>
        <v>907185.08000001311</v>
      </c>
      <c r="M123" s="16"/>
      <c r="N123" s="16"/>
      <c r="O123" s="16"/>
      <c r="P123" s="16">
        <f t="shared" si="114"/>
        <v>907185.08000001311</v>
      </c>
      <c r="Q123" s="16">
        <f t="shared" si="128"/>
        <v>907185.08000001311</v>
      </c>
      <c r="R123" s="16">
        <f t="shared" si="129"/>
        <v>861825.82600001246</v>
      </c>
      <c r="S123" s="16">
        <f t="shared" si="130"/>
        <v>816466.5720000118</v>
      </c>
      <c r="T123" s="18">
        <f t="shared" si="131"/>
        <v>678028.40837595623</v>
      </c>
      <c r="U123" s="16"/>
      <c r="V123" s="63"/>
      <c r="BL123" s="11">
        <v>40968</v>
      </c>
      <c r="BM123" s="26"/>
      <c r="BN123" s="26"/>
      <c r="BO123" s="26"/>
      <c r="BP123" s="26"/>
      <c r="BQ123" s="26"/>
      <c r="BR123" s="26"/>
      <c r="BS123" s="26">
        <f t="shared" ref="BS123:BS154" si="158">IFERROR(L123/MAX(L$3:L$229),0)</f>
        <v>0.83087464458048532</v>
      </c>
      <c r="BT123" s="26">
        <f t="shared" si="139"/>
        <v>-2.2426941223699703E-2</v>
      </c>
      <c r="BU123" s="26"/>
      <c r="BV123" s="26"/>
      <c r="BW123" s="26"/>
      <c r="BX123" s="26"/>
      <c r="BY123" s="26"/>
      <c r="BZ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46">
        <f t="shared" si="115"/>
        <v>0.83087464458048532</v>
      </c>
      <c r="CN123">
        <f>CM123*CN$2-337904</f>
        <v>718173.43826087425</v>
      </c>
      <c r="CO123">
        <f t="shared" si="116"/>
        <v>1003273.5663478305</v>
      </c>
      <c r="CP123">
        <f t="shared" si="153"/>
        <v>646356.09443478682</v>
      </c>
      <c r="CQ123">
        <f t="shared" si="118"/>
        <v>792058.07869565568</v>
      </c>
      <c r="CR123" s="20">
        <v>121</v>
      </c>
      <c r="CS123" s="32">
        <v>40969</v>
      </c>
      <c r="CT123" s="33">
        <v>0.84921470214143735</v>
      </c>
      <c r="CU123" s="33">
        <v>0.82350349755693475</v>
      </c>
      <c r="CV123" s="33">
        <v>0.88054002192525493</v>
      </c>
      <c r="CW123" s="33">
        <v>0.78329869161651233</v>
      </c>
      <c r="CX123" s="33">
        <v>0.86152105320361483</v>
      </c>
      <c r="CY123" s="33">
        <v>0.77279299233274246</v>
      </c>
      <c r="CZ123" s="33">
        <v>0.87641242315283274</v>
      </c>
      <c r="DA123" s="26">
        <v>0.6797685033860873</v>
      </c>
      <c r="DB123" s="46">
        <f t="shared" si="133"/>
        <v>0.88054002192525493</v>
      </c>
      <c r="DC123" s="46">
        <f t="shared" si="157"/>
        <v>0.865116126921054</v>
      </c>
      <c r="DD123" s="71"/>
      <c r="DE123" s="59">
        <f t="shared" si="145"/>
        <v>1099599.8362403444</v>
      </c>
      <c r="FE123" s="13"/>
      <c r="FF123" s="6">
        <f t="shared" si="146"/>
        <v>853842.07999999821</v>
      </c>
      <c r="FG123" s="6">
        <f t="shared" si="147"/>
        <v>581907.34000000358</v>
      </c>
      <c r="FH123" s="6">
        <v>408352.44000001252</v>
      </c>
      <c r="FI123" s="6">
        <f t="shared" si="148"/>
        <v>216928.46999999881</v>
      </c>
      <c r="FJ123" s="6">
        <f t="shared" si="149"/>
        <v>211103.27000002563</v>
      </c>
      <c r="FK123" s="6">
        <f t="shared" si="150"/>
        <v>971639.21999999881</v>
      </c>
      <c r="FL123" s="6">
        <f t="shared" si="151"/>
        <v>944996.5</v>
      </c>
      <c r="FM123" s="6"/>
      <c r="FN123" s="6"/>
      <c r="FO123" s="6"/>
      <c r="FP123" s="6"/>
      <c r="FQ123" s="18"/>
      <c r="FT123"/>
      <c r="FU123" s="20"/>
      <c r="GG123"/>
      <c r="GH123" s="12"/>
      <c r="GK123"/>
      <c r="GL123" s="22">
        <v>43049</v>
      </c>
      <c r="GM123" s="12">
        <f t="shared" si="152"/>
        <v>0</v>
      </c>
    </row>
    <row r="124" spans="1:195" x14ac:dyDescent="0.25">
      <c r="A124" s="11">
        <v>41335</v>
      </c>
      <c r="B124" s="12">
        <v>862768.52000001073</v>
      </c>
      <c r="F124" s="17">
        <f t="shared" si="112"/>
        <v>3</v>
      </c>
      <c r="G124" s="15">
        <f t="shared" si="113"/>
        <v>1</v>
      </c>
      <c r="H124" s="53">
        <v>40969</v>
      </c>
      <c r="I124" s="16">
        <f>IF(MONTH($H124)&gt;10,VLOOKUP(DATE(I$2,MONTH($H124),DAY($H124)),daily!$A:$B,2,0),VLOOKUP(DATE(J$2,MONTH($H124),DAY($H124)),daily!$A:$B,2,0))</f>
        <v>818109.69999998808</v>
      </c>
      <c r="J124" s="16">
        <f>IF(MONTH($H124)&gt;10,VLOOKUP(DATE(J$2,MONTH($H124),DAY($H124)),daily!$A:$B,2,0),VLOOKUP(DATE(K$2,MONTH($H124),DAY($H124)),daily!$A:$B,2,0))</f>
        <v>857525.59999999404</v>
      </c>
      <c r="K124" s="16">
        <f>IF(MONTH($H124)&gt;10,VLOOKUP(DATE(K$2,MONTH($H124),DAY($H124)),daily!$A:$B,2,0),VLOOKUP(DATE(L$2,MONTH($H124),DAY($H124)),daily!$A:$B,2,0))</f>
        <v>942743.20499999821</v>
      </c>
      <c r="L124" s="16">
        <f>IF(MONTH($H124)&gt;10,VLOOKUP(DATE(L$2,MONTH($H124),DAY($H124)),daily!$A:$B,2,0),VLOOKUP(DATE(M$2,MONTH($H124),DAY($H124)),daily!$A:$B,2,0))</f>
        <v>855239.58499999344</v>
      </c>
      <c r="M124" s="16">
        <f>IF(MONTH($H124)&gt;10,VLOOKUP(DATE(M$2,MONTH($H124),DAY($H124)),daily!$A:$B,2,0),VLOOKUP(DATE(N$2,MONTH($H124),DAY($H124)),daily!$A:$B,2,0))</f>
        <v>964506.31499999762</v>
      </c>
      <c r="N124" s="16">
        <f>IF(MONTH($H124)&gt;10,VLOOKUP(DATE(N$2,MONTH($H124),DAY($H124)),daily!$A:$B,2,0),VLOOKUP(DATE(O$2,MONTH($H124),DAY($H124)),daily!$A:$B,2,0))</f>
        <v>941279.20999999344</v>
      </c>
      <c r="O124" s="16">
        <f>IF(MONTH($H124)&gt;10,VLOOKUP(DATE(O$2,MONTH($H124),DAY($H124)),daily!$A:$B,2,0),VLOOKUP(DATE(P$2,MONTH($H124),DAY($H124)),daily!$A:$B,2,0))</f>
        <v>1113957.9150000066</v>
      </c>
      <c r="P124" s="16">
        <f t="shared" si="114"/>
        <v>1113957.9150000066</v>
      </c>
      <c r="Q124" s="16">
        <f t="shared" si="128"/>
        <v>1113957.9150000066</v>
      </c>
      <c r="R124" s="16">
        <f t="shared" si="129"/>
        <v>1058260.0192500062</v>
      </c>
      <c r="S124" s="16">
        <f t="shared" si="130"/>
        <v>1002562.1235000059</v>
      </c>
      <c r="T124" s="18">
        <f t="shared" si="131"/>
        <v>832570.03312404815</v>
      </c>
      <c r="U124" s="16">
        <v>900395.980846719</v>
      </c>
      <c r="V124" s="63">
        <f ca="1">IF(daily!B1961="",MAX(I124:O124)*$X$33,daily!B1961)</f>
        <v>1094445.3778157318</v>
      </c>
      <c r="BL124" s="32">
        <v>40969</v>
      </c>
      <c r="BM124" s="33">
        <f t="shared" ref="BM124:BM155" si="159">IFERROR(I124/MAX(I$3:I$229),0)</f>
        <v>0.84921470214143735</v>
      </c>
      <c r="BN124" s="33">
        <f>BM124-BM122</f>
        <v>-6.2318582548876011E-2</v>
      </c>
      <c r="BO124" s="33">
        <f t="shared" ref="BO124:BO155" si="160">IFERROR(J124/MAX(J$3:J$229),0)</f>
        <v>0.82350349755693475</v>
      </c>
      <c r="BP124" s="33">
        <f>BO124-BO122</f>
        <v>-4.4171005569067168E-2</v>
      </c>
      <c r="BQ124" s="33">
        <f t="shared" ref="BQ124:BQ155" si="161">IFERROR(K124/MAX(K$3:K$229),0)</f>
        <v>0.88054002192525493</v>
      </c>
      <c r="BR124" s="33">
        <f>BQ124-BQ122</f>
        <v>-2.5232844270266952E-2</v>
      </c>
      <c r="BS124" s="33">
        <f t="shared" si="158"/>
        <v>0.78329869161651233</v>
      </c>
      <c r="BT124" s="33">
        <f t="shared" si="139"/>
        <v>-4.7575952963972989E-2</v>
      </c>
      <c r="BU124" s="33">
        <f t="shared" ref="BU124:BU155" si="162">IFERROR(M124/MAX(M$3:M$229),0)</f>
        <v>0.86152105320361483</v>
      </c>
      <c r="BV124" s="33">
        <f>BU124-BU122</f>
        <v>-1.4006958829342553E-2</v>
      </c>
      <c r="BW124" s="33">
        <f t="shared" ref="BW124:BW155" si="163">IFERROR(N124/MAX(N$3:N$229),0)</f>
        <v>0.77279299233274246</v>
      </c>
      <c r="BX124" s="33">
        <f>BW124-BW122</f>
        <v>5.4456722265073254E-2</v>
      </c>
      <c r="BY124" s="33">
        <f t="shared" ref="BY124:BY155" si="164">IFERROR(O124/MAX(O$3:O$229),0)</f>
        <v>0.87641242315283274</v>
      </c>
      <c r="BZ124" s="33">
        <f>BY124-BY122</f>
        <v>3.3304733593911839E-3</v>
      </c>
      <c r="CA124" s="26">
        <v>0.6797685033860873</v>
      </c>
      <c r="CB124" s="26"/>
      <c r="CC124" s="26"/>
      <c r="CD124" s="26"/>
      <c r="CE124" s="26"/>
      <c r="CF124" s="26"/>
      <c r="CG124" s="26"/>
      <c r="CH124" s="26"/>
      <c r="CI124" s="26"/>
      <c r="CJ124" s="26"/>
      <c r="CK124" s="26"/>
      <c r="CL124" s="26"/>
      <c r="CM124" s="46">
        <f t="shared" si="115"/>
        <v>0.88054002192525493</v>
      </c>
      <c r="CO124">
        <f t="shared" si="116"/>
        <v>1063244.0571766321</v>
      </c>
      <c r="CP124">
        <f t="shared" ref="CP124:CP132" si="165">CM124*0.9*CN$2</f>
        <v>1007283.84364102</v>
      </c>
      <c r="CQ124">
        <f t="shared" si="118"/>
        <v>839403.20303418324</v>
      </c>
      <c r="CR124" s="20">
        <v>122</v>
      </c>
      <c r="CS124" s="32">
        <v>40970</v>
      </c>
      <c r="CT124" s="33">
        <v>0.89557147620768762</v>
      </c>
      <c r="CU124" s="33">
        <v>0.80735266085046431</v>
      </c>
      <c r="CV124" s="33">
        <v>0.81389674215916108</v>
      </c>
      <c r="CW124" s="33">
        <v>0.7943631894131451</v>
      </c>
      <c r="CX124" s="33">
        <v>0.79303737088611403</v>
      </c>
      <c r="CY124" s="33">
        <v>0.86290834730882082</v>
      </c>
      <c r="CZ124" s="33">
        <v>0.86727541552299581</v>
      </c>
      <c r="DA124" s="26">
        <v>0.69137264280833044</v>
      </c>
      <c r="DB124" s="46">
        <f t="shared" si="133"/>
        <v>0.89557147620768762</v>
      </c>
      <c r="DC124" s="46">
        <f t="shared" si="157"/>
        <v>0.87988428417343711</v>
      </c>
      <c r="DD124" s="71"/>
      <c r="DE124" s="59">
        <f t="shared" si="145"/>
        <v>1118370.7998034523</v>
      </c>
      <c r="FE124" s="13"/>
      <c r="FF124" s="6">
        <f t="shared" si="146"/>
        <v>828072.92000000179</v>
      </c>
      <c r="FG124" s="6">
        <f t="shared" si="147"/>
        <v>541180.29999999702</v>
      </c>
      <c r="FH124" s="6">
        <v>401088.36999998987</v>
      </c>
      <c r="FI124" s="6">
        <f t="shared" si="148"/>
        <v>213850.78000000119</v>
      </c>
      <c r="FJ124" s="6">
        <f t="shared" si="149"/>
        <v>200218.26999999583</v>
      </c>
      <c r="FK124" s="6">
        <f t="shared" si="150"/>
        <v>978341.43000000715</v>
      </c>
      <c r="FL124" s="6">
        <f t="shared" si="151"/>
        <v>927648.87999999523</v>
      </c>
      <c r="FM124" s="6"/>
      <c r="FN124" s="6"/>
      <c r="FO124" s="6"/>
      <c r="FP124" s="6"/>
      <c r="FQ124" s="18"/>
      <c r="FT124"/>
      <c r="FU124" s="20"/>
      <c r="GG124"/>
      <c r="GH124" s="12"/>
      <c r="GK124"/>
      <c r="GL124" s="22">
        <v>43059</v>
      </c>
      <c r="GM124" s="12">
        <f t="shared" si="152"/>
        <v>0</v>
      </c>
    </row>
    <row r="125" spans="1:195" x14ac:dyDescent="0.25">
      <c r="A125" s="11">
        <v>41336</v>
      </c>
      <c r="B125" s="12">
        <v>886680.57999999821</v>
      </c>
      <c r="F125" s="17">
        <f t="shared" si="112"/>
        <v>3</v>
      </c>
      <c r="G125" s="15">
        <f t="shared" si="113"/>
        <v>1</v>
      </c>
      <c r="H125" s="53">
        <v>40970</v>
      </c>
      <c r="I125" s="16">
        <f>IF(MONTH($H125)&gt;10,VLOOKUP(DATE(I$2,MONTH($H125),DAY($H125)),daily!$A:$B,2,0),VLOOKUP(DATE(J$2,MONTH($H125),DAY($H125)),daily!$A:$B,2,0))</f>
        <v>862768.52000001073</v>
      </c>
      <c r="J125" s="16">
        <f>IF(MONTH($H125)&gt;10,VLOOKUP(DATE(J$2,MONTH($H125),DAY($H125)),daily!$A:$B,2,0),VLOOKUP(DATE(K$2,MONTH($H125),DAY($H125)),daily!$A:$B,2,0))</f>
        <v>840707.51000000536</v>
      </c>
      <c r="K125" s="16">
        <f>IF(MONTH($H125)&gt;10,VLOOKUP(DATE(K$2,MONTH($H125),DAY($H125)),daily!$A:$B,2,0),VLOOKUP(DATE(L$2,MONTH($H125),DAY($H125)),daily!$A:$B,2,0))</f>
        <v>871392.10499998927</v>
      </c>
      <c r="L125" s="16">
        <f>IF(MONTH($H125)&gt;10,VLOOKUP(DATE(L$2,MONTH($H125),DAY($H125)),daily!$A:$B,2,0),VLOOKUP(DATE(M$2,MONTH($H125),DAY($H125)),daily!$A:$B,2,0))</f>
        <v>867320.28500001132</v>
      </c>
      <c r="M125" s="16">
        <f>IF(MONTH($H125)&gt;10,VLOOKUP(DATE(M$2,MONTH($H125),DAY($H125)),daily!$A:$B,2,0),VLOOKUP(DATE(N$2,MONTH($H125),DAY($H125)),daily!$A:$B,2,0))</f>
        <v>887836.16999998689</v>
      </c>
      <c r="N125" s="16">
        <f>IF(MONTH($H125)&gt;10,VLOOKUP(DATE(N$2,MONTH($H125),DAY($H125)),daily!$A:$B,2,0),VLOOKUP(DATE(O$2,MONTH($H125),DAY($H125)),daily!$A:$B,2,0))</f>
        <v>1051041.7349999994</v>
      </c>
      <c r="O125" s="16">
        <f>IF(MONTH($H125)&gt;10,VLOOKUP(DATE(O$2,MONTH($H125),DAY($H125)),daily!$A:$B,2,0),VLOOKUP(DATE(P$2,MONTH($H125),DAY($H125)),daily!$A:$B,2,0))</f>
        <v>1102344.3849999905</v>
      </c>
      <c r="P125" s="16">
        <f t="shared" si="114"/>
        <v>1102344.3849999905</v>
      </c>
      <c r="Q125" s="16">
        <f t="shared" si="128"/>
        <v>1102344.3849999905</v>
      </c>
      <c r="R125" s="16">
        <f t="shared" si="129"/>
        <v>1047227.1657499908</v>
      </c>
      <c r="S125" s="16">
        <f t="shared" si="130"/>
        <v>992109.94649999146</v>
      </c>
      <c r="T125" s="18">
        <f t="shared" si="131"/>
        <v>823890.10282632185</v>
      </c>
      <c r="U125" s="16">
        <v>891008.93345951382</v>
      </c>
      <c r="V125" s="63">
        <f ca="1">IF(daily!B1962="",MAX(I125:O125)*$X$33,daily!B1962)</f>
        <v>1083035.2751022535</v>
      </c>
      <c r="BL125" s="32">
        <v>40970</v>
      </c>
      <c r="BM125" s="33">
        <f t="shared" si="159"/>
        <v>0.89557147620768762</v>
      </c>
      <c r="BN125" s="33">
        <f t="shared" si="132"/>
        <v>4.6356774066250273E-2</v>
      </c>
      <c r="BO125" s="33">
        <f t="shared" si="160"/>
        <v>0.80735266085046431</v>
      </c>
      <c r="BP125" s="33">
        <f t="shared" si="138"/>
        <v>-1.6150836706470439E-2</v>
      </c>
      <c r="BQ125" s="33">
        <f t="shared" si="161"/>
        <v>0.81389674215916108</v>
      </c>
      <c r="BR125" s="33">
        <f t="shared" si="142"/>
        <v>-6.6643279766093855E-2</v>
      </c>
      <c r="BS125" s="33">
        <f t="shared" si="158"/>
        <v>0.7943631894131451</v>
      </c>
      <c r="BT125" s="33">
        <f t="shared" si="139"/>
        <v>1.1064497796632766E-2</v>
      </c>
      <c r="BU125" s="33">
        <f t="shared" si="162"/>
        <v>0.79303737088611403</v>
      </c>
      <c r="BV125" s="33">
        <f t="shared" si="155"/>
        <v>-6.8483682317500794E-2</v>
      </c>
      <c r="BW125" s="33">
        <f t="shared" si="163"/>
        <v>0.86290834730882082</v>
      </c>
      <c r="BX125" s="33">
        <f t="shared" si="143"/>
        <v>9.0115354976078366E-2</v>
      </c>
      <c r="BY125" s="33">
        <f t="shared" si="164"/>
        <v>0.86727541552299581</v>
      </c>
      <c r="BZ125" s="33">
        <f t="shared" si="135"/>
        <v>-9.1370076298369352E-3</v>
      </c>
      <c r="CA125" s="26">
        <v>0.69137264280833044</v>
      </c>
      <c r="CB125" s="26"/>
      <c r="CC125" s="26"/>
      <c r="CD125" s="26"/>
      <c r="CE125" s="26"/>
      <c r="CF125" s="26"/>
      <c r="CG125" s="26"/>
      <c r="CH125" s="26"/>
      <c r="CI125" s="26"/>
      <c r="CJ125" s="26"/>
      <c r="CK125" s="26"/>
      <c r="CL125" s="26"/>
      <c r="CM125" s="46">
        <f t="shared" si="115"/>
        <v>0.89557147620768762</v>
      </c>
      <c r="CO125">
        <f t="shared" si="116"/>
        <v>1081394.4013274575</v>
      </c>
      <c r="CP125">
        <f t="shared" si="165"/>
        <v>1024478.9065207494</v>
      </c>
      <c r="CQ125">
        <f t="shared" si="118"/>
        <v>853732.4221006243</v>
      </c>
      <c r="CR125" s="20">
        <v>123</v>
      </c>
      <c r="CS125" s="32">
        <v>40971</v>
      </c>
      <c r="CT125" s="33">
        <v>0.92039268650561945</v>
      </c>
      <c r="CU125" s="33">
        <v>0.81573255513003651</v>
      </c>
      <c r="CV125" s="33">
        <v>0.74245227806452541</v>
      </c>
      <c r="CW125" s="33">
        <v>0.82681884812244755</v>
      </c>
      <c r="CX125" s="33">
        <v>0.83238480739498655</v>
      </c>
      <c r="CY125" s="33">
        <v>0.86651064956359369</v>
      </c>
      <c r="CZ125" s="33">
        <v>0.90430387430348935</v>
      </c>
      <c r="DA125" s="26">
        <v>0.71053438055599705</v>
      </c>
      <c r="DB125" s="46">
        <f t="shared" si="133"/>
        <v>0.92039268650561945</v>
      </c>
      <c r="DC125" s="46">
        <f t="shared" si="157"/>
        <v>0.9042707161172</v>
      </c>
      <c r="DD125" s="71"/>
      <c r="DE125" s="59">
        <f t="shared" si="145"/>
        <v>1149367.004517938</v>
      </c>
      <c r="FE125" s="13"/>
      <c r="FF125" s="6">
        <f t="shared" si="146"/>
        <v>766785.03000000119</v>
      </c>
      <c r="FG125" s="6">
        <f t="shared" si="147"/>
        <v>487088.88000001013</v>
      </c>
      <c r="FH125" s="6">
        <v>375994.06000001729</v>
      </c>
      <c r="FI125" s="6">
        <f t="shared" si="148"/>
        <v>175475.01999998093</v>
      </c>
      <c r="FJ125" s="6">
        <f t="shared" si="149"/>
        <v>166072.89999999106</v>
      </c>
      <c r="FK125" s="6">
        <f t="shared" si="150"/>
        <v>1012002.0100000054</v>
      </c>
      <c r="FL125" s="6">
        <f t="shared" si="151"/>
        <v>877155.29999999702</v>
      </c>
      <c r="FM125" s="6"/>
      <c r="FN125" s="6"/>
      <c r="FO125" s="6"/>
      <c r="FP125" s="6"/>
      <c r="FQ125" s="18"/>
      <c r="FT125"/>
      <c r="FU125" s="20"/>
      <c r="GG125"/>
      <c r="GH125" s="12"/>
      <c r="GK125"/>
      <c r="GL125" s="22">
        <v>43069</v>
      </c>
      <c r="GM125" s="12">
        <f t="shared" si="152"/>
        <v>0</v>
      </c>
    </row>
    <row r="126" spans="1:195" x14ac:dyDescent="0.25">
      <c r="A126" s="11">
        <v>41337</v>
      </c>
      <c r="B126" s="12">
        <v>803783.17000000179</v>
      </c>
      <c r="F126" s="17">
        <f t="shared" si="112"/>
        <v>3</v>
      </c>
      <c r="G126" s="15">
        <f t="shared" si="113"/>
        <v>1</v>
      </c>
      <c r="H126" s="53">
        <v>40971</v>
      </c>
      <c r="I126" s="16">
        <f>IF(MONTH($H126)&gt;10,VLOOKUP(DATE(I$2,MONTH($H126),DAY($H126)),daily!$A:$B,2,0),VLOOKUP(DATE(J$2,MONTH($H126),DAY($H126)),daily!$A:$B,2,0))</f>
        <v>886680.57999999821</v>
      </c>
      <c r="J126" s="16">
        <f>IF(MONTH($H126)&gt;10,VLOOKUP(DATE(J$2,MONTH($H126),DAY($H126)),daily!$A:$B,2,0),VLOOKUP(DATE(K$2,MONTH($H126),DAY($H126)),daily!$A:$B,2,0))</f>
        <v>849433.6099999994</v>
      </c>
      <c r="K126" s="16">
        <f>IF(MONTH($H126)&gt;10,VLOOKUP(DATE(K$2,MONTH($H126),DAY($H126)),daily!$A:$B,2,0),VLOOKUP(DATE(L$2,MONTH($H126),DAY($H126)),daily!$A:$B,2,0))</f>
        <v>794900.65500000119</v>
      </c>
      <c r="L126" s="16">
        <f>IF(MONTH($H126)&gt;10,VLOOKUP(DATE(L$2,MONTH($H126),DAY($H126)),daily!$A:$B,2,0),VLOOKUP(DATE(M$2,MONTH($H126),DAY($H126)),daily!$A:$B,2,0))</f>
        <v>902756.78499998152</v>
      </c>
      <c r="M126" s="16">
        <f>IF(MONTH($H126)&gt;10,VLOOKUP(DATE(M$2,MONTH($H126),DAY($H126)),daily!$A:$B,2,0),VLOOKUP(DATE(N$2,MONTH($H126),DAY($H126)),daily!$A:$B,2,0))</f>
        <v>931887.15500000119</v>
      </c>
      <c r="N126" s="16">
        <f>IF(MONTH($H126)&gt;10,VLOOKUP(DATE(N$2,MONTH($H126),DAY($H126)),daily!$A:$B,2,0),VLOOKUP(DATE(O$2,MONTH($H126),DAY($H126)),daily!$A:$B,2,0))</f>
        <v>1055429.4199999869</v>
      </c>
      <c r="O126" s="16">
        <f>IF(MONTH($H126)&gt;10,VLOOKUP(DATE(O$2,MONTH($H126),DAY($H126)),daily!$A:$B,2,0),VLOOKUP(DATE(P$2,MONTH($H126),DAY($H126)),daily!$A:$B,2,0))</f>
        <v>1149409.150000006</v>
      </c>
      <c r="P126" s="16">
        <f t="shared" si="114"/>
        <v>1149409.150000006</v>
      </c>
      <c r="Q126" s="16">
        <f t="shared" si="128"/>
        <v>1149409.150000006</v>
      </c>
      <c r="R126" s="16">
        <f t="shared" si="129"/>
        <v>1091938.6925000057</v>
      </c>
      <c r="S126" s="16">
        <f t="shared" si="130"/>
        <v>1034468.2350000053</v>
      </c>
      <c r="T126" s="18">
        <f t="shared" si="131"/>
        <v>859066.21893214283</v>
      </c>
      <c r="U126" s="16">
        <v>929050.69848033064</v>
      </c>
      <c r="V126" s="63">
        <f ca="1">IF(daily!B1963="",MAX(I126:O126)*$X$33,daily!B1963)</f>
        <v>1129275.6346514295</v>
      </c>
      <c r="BL126" s="32">
        <v>40971</v>
      </c>
      <c r="BM126" s="33">
        <f t="shared" si="159"/>
        <v>0.92039268650561945</v>
      </c>
      <c r="BN126" s="33">
        <f t="shared" si="132"/>
        <v>2.4821210297931828E-2</v>
      </c>
      <c r="BO126" s="33">
        <f t="shared" si="160"/>
        <v>0.81573255513003651</v>
      </c>
      <c r="BP126" s="33">
        <f t="shared" si="138"/>
        <v>8.3798942795721976E-3</v>
      </c>
      <c r="BQ126" s="33">
        <f t="shared" si="161"/>
        <v>0.74245227806452541</v>
      </c>
      <c r="BR126" s="33">
        <f t="shared" si="142"/>
        <v>-7.1444464094635673E-2</v>
      </c>
      <c r="BS126" s="33">
        <f t="shared" si="158"/>
        <v>0.82681884812244755</v>
      </c>
      <c r="BT126" s="33">
        <f t="shared" si="139"/>
        <v>3.2455658709302448E-2</v>
      </c>
      <c r="BU126" s="33">
        <f t="shared" si="162"/>
        <v>0.83238480739498655</v>
      </c>
      <c r="BV126" s="33">
        <f t="shared" si="155"/>
        <v>3.9347436508872513E-2</v>
      </c>
      <c r="BW126" s="33">
        <f t="shared" si="163"/>
        <v>0.86651064956359369</v>
      </c>
      <c r="BX126" s="33">
        <f t="shared" si="143"/>
        <v>3.6023022547728711E-3</v>
      </c>
      <c r="BY126" s="33">
        <f t="shared" si="164"/>
        <v>0.90430387430348935</v>
      </c>
      <c r="BZ126" s="33">
        <f t="shared" si="135"/>
        <v>3.7028458780493545E-2</v>
      </c>
      <c r="CA126" s="26">
        <v>0.71053438055599705</v>
      </c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46">
        <f t="shared" si="115"/>
        <v>0.92039268650561945</v>
      </c>
      <c r="CO126">
        <f t="shared" si="116"/>
        <v>1111365.7867092427</v>
      </c>
      <c r="CP126">
        <f t="shared" si="165"/>
        <v>1052872.8505666512</v>
      </c>
      <c r="CQ126">
        <f t="shared" si="118"/>
        <v>877394.04213887593</v>
      </c>
      <c r="CR126" s="20">
        <v>124</v>
      </c>
      <c r="CS126" s="32">
        <v>40972</v>
      </c>
      <c r="CT126" s="33">
        <v>0.8343434692167343</v>
      </c>
      <c r="CU126" s="33">
        <v>0.77286761112549429</v>
      </c>
      <c r="CV126" s="33">
        <v>0.79503111443634134</v>
      </c>
      <c r="CW126" s="33">
        <v>0.78779809102680365</v>
      </c>
      <c r="CX126" s="33">
        <v>0.88073177056611551</v>
      </c>
      <c r="CY126" s="33">
        <v>0.87979506403923868</v>
      </c>
      <c r="CZ126" s="33">
        <v>0.88604745482872027</v>
      </c>
      <c r="DA126" s="26">
        <v>0.68402018908925655</v>
      </c>
      <c r="DB126" s="46">
        <f t="shared" si="133"/>
        <v>0.88604745482872027</v>
      </c>
      <c r="DC126" s="46">
        <f t="shared" si="157"/>
        <v>0.87052708940326573</v>
      </c>
      <c r="DD126" s="71"/>
      <c r="DE126" s="59">
        <f t="shared" si="145"/>
        <v>1106477.4024701156</v>
      </c>
      <c r="FE126" s="13"/>
      <c r="FF126" s="6">
        <f t="shared" si="146"/>
        <v>717979.09999999404</v>
      </c>
      <c r="FG126" s="6">
        <f t="shared" si="147"/>
        <v>474816.30999998748</v>
      </c>
      <c r="FH126" s="6">
        <v>357463.92999999225</v>
      </c>
      <c r="FI126" s="6">
        <f t="shared" si="148"/>
        <v>160691.07000000775</v>
      </c>
      <c r="FJ126" s="6">
        <f t="shared" si="149"/>
        <v>127518.02000001073</v>
      </c>
      <c r="FK126" s="6">
        <f t="shared" si="150"/>
        <v>979710.38999998569</v>
      </c>
      <c r="FL126" s="6">
        <f t="shared" si="151"/>
        <v>867413.39100000262</v>
      </c>
      <c r="FM126" s="6"/>
      <c r="FN126" s="6"/>
      <c r="FO126" s="6"/>
      <c r="FP126" s="6"/>
      <c r="FQ126" s="18"/>
      <c r="FT126"/>
      <c r="FU126" s="20"/>
      <c r="GG126"/>
      <c r="GH126" s="12"/>
      <c r="GK126"/>
      <c r="GL126" s="22">
        <v>43079</v>
      </c>
      <c r="GM126" s="12">
        <f t="shared" si="152"/>
        <v>2816969.9850000008</v>
      </c>
    </row>
    <row r="127" spans="1:195" x14ac:dyDescent="0.25">
      <c r="A127" s="11">
        <v>41338</v>
      </c>
      <c r="B127" s="12">
        <v>670422.37999999523</v>
      </c>
      <c r="F127" s="17">
        <f t="shared" si="112"/>
        <v>3</v>
      </c>
      <c r="G127" s="15">
        <f t="shared" si="113"/>
        <v>1</v>
      </c>
      <c r="H127" s="53">
        <v>40972</v>
      </c>
      <c r="I127" s="16">
        <f>IF(MONTH($H127)&gt;10,VLOOKUP(DATE(I$2,MONTH($H127),DAY($H127)),daily!$A:$B,2,0),VLOOKUP(DATE(J$2,MONTH($H127),DAY($H127)),daily!$A:$B,2,0))</f>
        <v>803783.17000000179</v>
      </c>
      <c r="J127" s="16">
        <f>IF(MONTH($H127)&gt;10,VLOOKUP(DATE(J$2,MONTH($H127),DAY($H127)),daily!$A:$B,2,0),VLOOKUP(DATE(K$2,MONTH($H127),DAY($H127)),daily!$A:$B,2,0))</f>
        <v>804797.75</v>
      </c>
      <c r="K127" s="16">
        <f>IF(MONTH($H127)&gt;10,VLOOKUP(DATE(K$2,MONTH($H127),DAY($H127)),daily!$A:$B,2,0),VLOOKUP(DATE(L$2,MONTH($H127),DAY($H127)),daily!$A:$B,2,0))</f>
        <v>851193.76999999583</v>
      </c>
      <c r="L127" s="16">
        <f>IF(MONTH($H127)&gt;10,VLOOKUP(DATE(L$2,MONTH($H127),DAY($H127)),daily!$A:$B,2,0),VLOOKUP(DATE(M$2,MONTH($H127),DAY($H127)),daily!$A:$B,2,0))</f>
        <v>860152.22500002384</v>
      </c>
      <c r="M127" s="16">
        <f>IF(MONTH($H127)&gt;10,VLOOKUP(DATE(M$2,MONTH($H127),DAY($H127)),daily!$A:$B,2,0),VLOOKUP(DATE(N$2,MONTH($H127),DAY($H127)),daily!$A:$B,2,0))</f>
        <v>986013.46000000834</v>
      </c>
      <c r="N127" s="16">
        <f>IF(MONTH($H127)&gt;10,VLOOKUP(DATE(N$2,MONTH($H127),DAY($H127)),daily!$A:$B,2,0),VLOOKUP(DATE(O$2,MONTH($H127),DAY($H127)),daily!$A:$B,2,0))</f>
        <v>1071610.1350000054</v>
      </c>
      <c r="O127" s="16">
        <f>IF(MONTH($H127)&gt;10,VLOOKUP(DATE(O$2,MONTH($H127),DAY($H127)),daily!$A:$B,2,0),VLOOKUP(DATE(P$2,MONTH($H127),DAY($H127)),daily!$A:$B,2,0))</f>
        <v>1126204.4549999982</v>
      </c>
      <c r="P127" s="16">
        <f t="shared" si="114"/>
        <v>1126204.4549999982</v>
      </c>
      <c r="Q127" s="16">
        <f t="shared" si="128"/>
        <v>1126204.4549999982</v>
      </c>
      <c r="R127" s="16">
        <f t="shared" si="129"/>
        <v>1069894.2322499983</v>
      </c>
      <c r="S127" s="16">
        <f t="shared" si="130"/>
        <v>1013584.0094999984</v>
      </c>
      <c r="T127" s="18">
        <f t="shared" si="131"/>
        <v>841723.0738952948</v>
      </c>
      <c r="U127" s="16">
        <v>910294.68101015466</v>
      </c>
      <c r="V127" s="63">
        <f ca="1">IF(daily!B1964="",MAX(I127:O127)*$X$33,daily!B1964)</f>
        <v>1106477.4024701158</v>
      </c>
      <c r="BL127" s="32">
        <v>40972</v>
      </c>
      <c r="BM127" s="33">
        <f t="shared" si="159"/>
        <v>0.8343434692167343</v>
      </c>
      <c r="BN127" s="33">
        <f t="shared" si="132"/>
        <v>-8.6049217288885149E-2</v>
      </c>
      <c r="BO127" s="33">
        <f t="shared" si="160"/>
        <v>0.77286761112549429</v>
      </c>
      <c r="BP127" s="33">
        <f t="shared" si="138"/>
        <v>-4.2864944004542216E-2</v>
      </c>
      <c r="BQ127" s="33">
        <f t="shared" si="161"/>
        <v>0.79503111443634134</v>
      </c>
      <c r="BR127" s="33">
        <f t="shared" si="142"/>
        <v>5.2578836371815929E-2</v>
      </c>
      <c r="BS127" s="33">
        <f t="shared" si="158"/>
        <v>0.78779809102680365</v>
      </c>
      <c r="BT127" s="33">
        <f t="shared" si="139"/>
        <v>-3.9020757095643899E-2</v>
      </c>
      <c r="BU127" s="33">
        <f t="shared" si="162"/>
        <v>0.88073177056611551</v>
      </c>
      <c r="BV127" s="33">
        <f t="shared" si="155"/>
        <v>4.8346963171128965E-2</v>
      </c>
      <c r="BW127" s="33">
        <f t="shared" si="163"/>
        <v>0.87979506403923868</v>
      </c>
      <c r="BX127" s="33">
        <f t="shared" si="143"/>
        <v>1.328441447564499E-2</v>
      </c>
      <c r="BY127" s="33">
        <f t="shared" si="164"/>
        <v>0.88604745482872027</v>
      </c>
      <c r="BZ127" s="33">
        <f t="shared" si="135"/>
        <v>-1.8256419474769081E-2</v>
      </c>
      <c r="CA127" s="26">
        <v>0.68402018908925655</v>
      </c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46">
        <f t="shared" si="115"/>
        <v>0.88604745482872027</v>
      </c>
      <c r="CO127">
        <f t="shared" si="116"/>
        <v>1069894.2322499983</v>
      </c>
      <c r="CP127">
        <f t="shared" si="165"/>
        <v>1013584.0094999984</v>
      </c>
      <c r="CQ127">
        <f t="shared" si="118"/>
        <v>844653.34124999866</v>
      </c>
      <c r="CR127" s="20">
        <v>125</v>
      </c>
      <c r="CS127" s="32">
        <v>40973</v>
      </c>
      <c r="CT127" s="33">
        <v>0.69591222514616036</v>
      </c>
      <c r="CU127" s="33">
        <v>0.829455977668621</v>
      </c>
      <c r="CV127" s="33">
        <v>0.84314591930132521</v>
      </c>
      <c r="CW127" s="33">
        <v>0.74179208375558825</v>
      </c>
      <c r="CX127" s="33">
        <v>0.83460282326236424</v>
      </c>
      <c r="CY127" s="33">
        <v>0.90887731547508432</v>
      </c>
      <c r="CZ127" s="33">
        <v>0.89122081227390615</v>
      </c>
      <c r="DA127" s="26">
        <v>0.70164462388798421</v>
      </c>
      <c r="DB127" s="46">
        <f t="shared" si="133"/>
        <v>0.90887731547508432</v>
      </c>
      <c r="DC127" s="46">
        <f t="shared" si="157"/>
        <v>0.89295705298101025</v>
      </c>
      <c r="DD127" s="71"/>
      <c r="DE127" s="59">
        <f t="shared" si="145"/>
        <v>1134986.8516752112</v>
      </c>
      <c r="FE127" s="13"/>
      <c r="FF127" s="6">
        <f t="shared" si="146"/>
        <v>730751.84000000358</v>
      </c>
      <c r="FG127" s="6">
        <f t="shared" si="147"/>
        <v>432168.34000000358</v>
      </c>
      <c r="FH127" s="6">
        <v>351221.48000001907</v>
      </c>
      <c r="FI127" s="6">
        <f t="shared" si="148"/>
        <v>129454.6099999994</v>
      </c>
      <c r="FJ127" s="6">
        <f t="shared" si="149"/>
        <v>92901.199999988079</v>
      </c>
      <c r="FK127" s="6">
        <f t="shared" si="150"/>
        <v>943501.88000002503</v>
      </c>
      <c r="FL127" s="6">
        <f t="shared" si="151"/>
        <v>838936.87000000477</v>
      </c>
      <c r="FM127" s="6"/>
      <c r="FN127" s="6"/>
      <c r="FO127" s="6"/>
      <c r="FP127" s="6"/>
      <c r="FQ127" s="18"/>
      <c r="FT127"/>
      <c r="FU127" s="20"/>
      <c r="GG127"/>
      <c r="GH127" s="12"/>
      <c r="GK127"/>
      <c r="GL127" s="22">
        <v>43089</v>
      </c>
      <c r="GM127" s="12">
        <f t="shared" si="152"/>
        <v>8400945.527999999</v>
      </c>
    </row>
    <row r="128" spans="1:195" x14ac:dyDescent="0.25">
      <c r="A128" s="11">
        <v>41339</v>
      </c>
      <c r="B128" s="12">
        <v>755224.82999999821</v>
      </c>
      <c r="F128" s="17">
        <f t="shared" si="112"/>
        <v>3</v>
      </c>
      <c r="G128" s="15">
        <f t="shared" si="113"/>
        <v>1</v>
      </c>
      <c r="H128" s="53">
        <v>40973</v>
      </c>
      <c r="I128" s="16">
        <f>IF(MONTH($H128)&gt;10,VLOOKUP(DATE(I$2,MONTH($H128),DAY($H128)),daily!$A:$B,2,0),VLOOKUP(DATE(J$2,MONTH($H128),DAY($H128)),daily!$A:$B,2,0))</f>
        <v>670422.37999999523</v>
      </c>
      <c r="J128" s="16">
        <f>IF(MONTH($H128)&gt;10,VLOOKUP(DATE(J$2,MONTH($H128),DAY($H128)),daily!$A:$B,2,0),VLOOKUP(DATE(K$2,MONTH($H128),DAY($H128)),daily!$A:$B,2,0))</f>
        <v>863724</v>
      </c>
      <c r="K128" s="16">
        <f>IF(MONTH($H128)&gt;10,VLOOKUP(DATE(K$2,MONTH($H128),DAY($H128)),daily!$A:$B,2,0),VLOOKUP(DATE(L$2,MONTH($H128),DAY($H128)),daily!$A:$B,2,0))</f>
        <v>902707.50500001013</v>
      </c>
      <c r="L128" s="16">
        <f>IF(MONTH($H128)&gt;10,VLOOKUP(DATE(L$2,MONTH($H128),DAY($H128)),daily!$A:$B,2,0),VLOOKUP(DATE(M$2,MONTH($H128),DAY($H128)),daily!$A:$B,2,0))</f>
        <v>809920.86499999464</v>
      </c>
      <c r="M128" s="16">
        <f>IF(MONTH($H128)&gt;10,VLOOKUP(DATE(M$2,MONTH($H128),DAY($H128)),daily!$A:$B,2,0),VLOOKUP(DATE(N$2,MONTH($H128),DAY($H128)),daily!$A:$B,2,0))</f>
        <v>934370.30999998748</v>
      </c>
      <c r="N128" s="16">
        <f>IF(MONTH($H128)&gt;10,VLOOKUP(DATE(N$2,MONTH($H128),DAY($H128)),daily!$A:$B,2,0),VLOOKUP(DATE(O$2,MONTH($H128),DAY($H128)),daily!$A:$B,2,0))</f>
        <v>1107032.9699999988</v>
      </c>
      <c r="O128" s="16">
        <f>IF(MONTH($H128)&gt;10,VLOOKUP(DATE(O$2,MONTH($H128),DAY($H128)),daily!$A:$B,2,0),VLOOKUP(DATE(P$2,MONTH($H128),DAY($H128)),daily!$A:$B,2,0))</f>
        <v>1132780.0150000006</v>
      </c>
      <c r="P128" s="16">
        <f t="shared" si="114"/>
        <v>1132780.0150000006</v>
      </c>
      <c r="Q128" s="16">
        <f t="shared" si="128"/>
        <v>1132780.0150000006</v>
      </c>
      <c r="R128" s="16">
        <f t="shared" si="129"/>
        <v>1076141.0142500005</v>
      </c>
      <c r="S128" s="16">
        <f t="shared" si="130"/>
        <v>1019502.0135000006</v>
      </c>
      <c r="T128" s="18">
        <f t="shared" si="131"/>
        <v>846637.63496918522</v>
      </c>
      <c r="U128" s="16">
        <v>915609.61052059184</v>
      </c>
      <c r="V128" s="63">
        <f ca="1">IF(daily!B1965="",MAX(I128:O128)*$X$33,daily!B1965)</f>
        <v>1112937.7823028248</v>
      </c>
      <c r="BL128" s="32">
        <v>40973</v>
      </c>
      <c r="BM128" s="33">
        <f t="shared" si="159"/>
        <v>0.69591222514616036</v>
      </c>
      <c r="BN128" s="33">
        <f t="shared" si="132"/>
        <v>-0.13843124407057394</v>
      </c>
      <c r="BO128" s="33">
        <f t="shared" si="160"/>
        <v>0.829455977668621</v>
      </c>
      <c r="BP128" s="33">
        <f t="shared" si="138"/>
        <v>5.6588366543126711E-2</v>
      </c>
      <c r="BQ128" s="33">
        <f t="shared" si="161"/>
        <v>0.84314591930132521</v>
      </c>
      <c r="BR128" s="33">
        <f t="shared" si="142"/>
        <v>4.8114804864983873E-2</v>
      </c>
      <c r="BS128" s="33">
        <f t="shared" si="158"/>
        <v>0.74179208375558825</v>
      </c>
      <c r="BT128" s="33">
        <f t="shared" si="139"/>
        <v>-4.6006007271215399E-2</v>
      </c>
      <c r="BU128" s="33">
        <f t="shared" si="162"/>
        <v>0.83460282326236424</v>
      </c>
      <c r="BV128" s="33">
        <f t="shared" si="155"/>
        <v>-4.6128947303751278E-2</v>
      </c>
      <c r="BW128" s="33">
        <f t="shared" si="163"/>
        <v>0.90887731547508432</v>
      </c>
      <c r="BX128" s="33">
        <f t="shared" si="143"/>
        <v>2.9082251435845641E-2</v>
      </c>
      <c r="BY128" s="33">
        <f t="shared" si="164"/>
        <v>0.89122081227390615</v>
      </c>
      <c r="BZ128" s="33">
        <f t="shared" si="135"/>
        <v>5.1733574451858777E-3</v>
      </c>
      <c r="CA128" s="26">
        <v>0.70164462388798421</v>
      </c>
      <c r="CB128" s="26"/>
      <c r="CC128" s="26"/>
      <c r="CD128" s="26"/>
      <c r="CE128" s="26"/>
      <c r="CF128" s="26"/>
      <c r="CG128" s="26"/>
      <c r="CH128" s="26"/>
      <c r="CI128" s="26"/>
      <c r="CJ128" s="26"/>
      <c r="CK128" s="26"/>
      <c r="CL128" s="26"/>
      <c r="CM128" s="46">
        <f t="shared" si="115"/>
        <v>0.90887731547508432</v>
      </c>
      <c r="CO128">
        <f>CM128*$CN$2*$CO$2-494369</f>
        <v>603092.08106323448</v>
      </c>
      <c r="CP128">
        <f t="shared" si="165"/>
        <v>1039699.9715335906</v>
      </c>
      <c r="CQ128">
        <f t="shared" si="118"/>
        <v>866416.64294465887</v>
      </c>
      <c r="CR128" s="20">
        <v>126</v>
      </c>
      <c r="CS128" s="32">
        <v>40974</v>
      </c>
      <c r="CT128" s="33">
        <v>0.78393891315342612</v>
      </c>
      <c r="CU128" s="33">
        <v>0.85413783504135898</v>
      </c>
      <c r="CV128" s="33">
        <v>0.84204144188858188</v>
      </c>
      <c r="CW128" s="33">
        <v>0.75056663340486263</v>
      </c>
      <c r="CX128" s="33">
        <v>0.8354742177422213</v>
      </c>
      <c r="CY128" s="33">
        <v>0.92013928364020969</v>
      </c>
      <c r="CZ128" s="33">
        <v>0.85758605445184199</v>
      </c>
      <c r="DA128" s="26">
        <v>0.71033875595940399</v>
      </c>
      <c r="DB128" s="46">
        <f t="shared" si="133"/>
        <v>0.92013928364020969</v>
      </c>
      <c r="DC128" s="46">
        <f t="shared" si="157"/>
        <v>0.90402175195882517</v>
      </c>
      <c r="DD128" s="71"/>
      <c r="DE128" s="59">
        <f t="shared" si="145"/>
        <v>1149050.5603559816</v>
      </c>
      <c r="FE128" s="13"/>
      <c r="FF128" s="6">
        <f t="shared" si="146"/>
        <v>726887.46000000834</v>
      </c>
      <c r="FG128" s="6">
        <f t="shared" si="147"/>
        <v>414907</v>
      </c>
      <c r="FH128" s="6">
        <v>310935.46999998391</v>
      </c>
      <c r="FI128" s="6">
        <f t="shared" si="148"/>
        <v>110002.59000000358</v>
      </c>
      <c r="FJ128" s="6">
        <f t="shared" si="149"/>
        <v>81212.850000008941</v>
      </c>
      <c r="FK128" s="6">
        <f t="shared" si="150"/>
        <v>953467.37999999523</v>
      </c>
      <c r="FL128" s="6">
        <f t="shared" si="151"/>
        <v>772877.71500000358</v>
      </c>
      <c r="FM128" s="6"/>
      <c r="FN128" s="6"/>
      <c r="FO128" s="6"/>
      <c r="FP128" s="6"/>
      <c r="FQ128" s="18"/>
      <c r="FT128"/>
      <c r="FU128" s="20"/>
      <c r="GG128"/>
      <c r="GH128" s="12"/>
      <c r="GK128"/>
      <c r="GL128" s="22">
        <v>43099</v>
      </c>
      <c r="GM128" s="12">
        <f t="shared" si="152"/>
        <v>8870509.5000000037</v>
      </c>
    </row>
    <row r="129" spans="1:195" x14ac:dyDescent="0.25">
      <c r="A129" s="11">
        <v>41340</v>
      </c>
      <c r="B129" s="12">
        <v>823158.75</v>
      </c>
      <c r="F129" s="17">
        <f t="shared" si="112"/>
        <v>3</v>
      </c>
      <c r="G129" s="15">
        <f t="shared" si="113"/>
        <v>1</v>
      </c>
      <c r="H129" s="53">
        <v>40974</v>
      </c>
      <c r="I129" s="16">
        <f>IF(MONTH($H129)&gt;10,VLOOKUP(DATE(I$2,MONTH($H129),DAY($H129)),daily!$A:$B,2,0),VLOOKUP(DATE(J$2,MONTH($H129),DAY($H129)),daily!$A:$B,2,0))</f>
        <v>755224.82999999821</v>
      </c>
      <c r="J129" s="16">
        <f>IF(MONTH($H129)&gt;10,VLOOKUP(DATE(J$2,MONTH($H129),DAY($H129)),daily!$A:$B,2,0),VLOOKUP(DATE(K$2,MONTH($H129),DAY($H129)),daily!$A:$B,2,0))</f>
        <v>889425.56000000238</v>
      </c>
      <c r="K129" s="16">
        <f>IF(MONTH($H129)&gt;10,VLOOKUP(DATE(K$2,MONTH($H129),DAY($H129)),daily!$A:$B,2,0),VLOOKUP(DATE(L$2,MONTH($H129),DAY($H129)),daily!$A:$B,2,0))</f>
        <v>901525.00499999523</v>
      </c>
      <c r="L129" s="16">
        <f>IF(MONTH($H129)&gt;10,VLOOKUP(DATE(L$2,MONTH($H129),DAY($H129)),daily!$A:$B,2,0),VLOOKUP(DATE(M$2,MONTH($H129),DAY($H129)),daily!$A:$B,2,0))</f>
        <v>819501.29999998212</v>
      </c>
      <c r="M129" s="16">
        <f>IF(MONTH($H129)&gt;10,VLOOKUP(DATE(M$2,MONTH($H129),DAY($H129)),daily!$A:$B,2,0),VLOOKUP(DATE(N$2,MONTH($H129),DAY($H129)),daily!$A:$B,2,0))</f>
        <v>935345.87000000477</v>
      </c>
      <c r="N129" s="16">
        <f>IF(MONTH($H129)&gt;10,VLOOKUP(DATE(N$2,MONTH($H129),DAY($H129)),daily!$A:$B,2,0),VLOOKUP(DATE(O$2,MONTH($H129),DAY($H129)),daily!$A:$B,2,0))</f>
        <v>1120750.299999997</v>
      </c>
      <c r="O129" s="16">
        <f>IF(MONTH($H129)&gt;10,VLOOKUP(DATE(O$2,MONTH($H129),DAY($H129)),daily!$A:$B,2,0),VLOOKUP(DATE(P$2,MONTH($H129),DAY($H129)),daily!$A:$B,2,0))</f>
        <v>1090028.7900000066</v>
      </c>
      <c r="P129" s="16">
        <f t="shared" si="114"/>
        <v>1120750.299999997</v>
      </c>
      <c r="Q129" s="16">
        <v>401942</v>
      </c>
      <c r="R129" s="16">
        <f t="shared" si="129"/>
        <v>1064712.7849999971</v>
      </c>
      <c r="S129" s="16">
        <f t="shared" si="130"/>
        <v>1008675.2699999973</v>
      </c>
      <c r="T129" s="18">
        <f t="shared" si="131"/>
        <v>837646.64879173541</v>
      </c>
      <c r="U129" s="16">
        <v>905886.16685105732</v>
      </c>
      <c r="V129" s="63">
        <f ca="1">IF(daily!B1966="",MAX(I129:O129)*$X$33,daily!B1966)</f>
        <v>1101118.784654072</v>
      </c>
      <c r="BL129" s="32">
        <v>40974</v>
      </c>
      <c r="BM129" s="33">
        <f t="shared" si="159"/>
        <v>0.78393891315342612</v>
      </c>
      <c r="BN129" s="33">
        <f t="shared" si="132"/>
        <v>8.8026688007265763E-2</v>
      </c>
      <c r="BO129" s="33">
        <f t="shared" si="160"/>
        <v>0.85413783504135898</v>
      </c>
      <c r="BP129" s="33">
        <f t="shared" si="138"/>
        <v>2.4681857372737981E-2</v>
      </c>
      <c r="BQ129" s="33">
        <f t="shared" si="161"/>
        <v>0.84204144188858188</v>
      </c>
      <c r="BR129" s="33">
        <f t="shared" si="142"/>
        <v>-1.1044774127433321E-3</v>
      </c>
      <c r="BS129" s="33">
        <f t="shared" si="158"/>
        <v>0.75056663340486263</v>
      </c>
      <c r="BT129" s="33">
        <f t="shared" si="139"/>
        <v>8.7745496492743769E-3</v>
      </c>
      <c r="BU129" s="33">
        <f t="shared" si="162"/>
        <v>0.8354742177422213</v>
      </c>
      <c r="BV129" s="33">
        <f t="shared" si="155"/>
        <v>8.713944798570683E-4</v>
      </c>
      <c r="BW129" s="33">
        <f t="shared" si="163"/>
        <v>0.92013928364020969</v>
      </c>
      <c r="BX129" s="33">
        <f t="shared" si="143"/>
        <v>1.1261968165125369E-2</v>
      </c>
      <c r="BY129" s="33">
        <f t="shared" si="164"/>
        <v>0.85758605445184199</v>
      </c>
      <c r="BZ129" s="33">
        <f t="shared" si="135"/>
        <v>-3.3634757822064154E-2</v>
      </c>
      <c r="CA129" s="26">
        <v>0.71033875595940399</v>
      </c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46">
        <f t="shared" si="115"/>
        <v>0.92013928364020969</v>
      </c>
      <c r="CP129">
        <f t="shared" si="165"/>
        <v>1052582.9732119553</v>
      </c>
      <c r="CQ129">
        <f t="shared" si="118"/>
        <v>877152.47767662932</v>
      </c>
      <c r="CR129" s="20">
        <v>127</v>
      </c>
      <c r="CS129" s="32">
        <v>40975</v>
      </c>
      <c r="CT129" s="33">
        <v>0.85445571993142</v>
      </c>
      <c r="CU129" s="33">
        <v>0.85100896088816413</v>
      </c>
      <c r="CV129" s="33">
        <v>0.79648928614645786</v>
      </c>
      <c r="CW129" s="33">
        <v>0.73871924410412948</v>
      </c>
      <c r="CX129" s="33">
        <v>0.82618106125979796</v>
      </c>
      <c r="CY129" s="33">
        <v>0.92889281280856562</v>
      </c>
      <c r="CZ129" s="33">
        <v>0.82983241924744777</v>
      </c>
      <c r="DA129" s="26">
        <v>0.71709639703642125</v>
      </c>
      <c r="DB129" s="46">
        <f t="shared" si="133"/>
        <v>0.92889281280856562</v>
      </c>
      <c r="DC129" s="46">
        <f t="shared" si="157"/>
        <v>0.91262195077143682</v>
      </c>
      <c r="DD129" s="71"/>
      <c r="DE129" s="59">
        <f t="shared" si="145"/>
        <v>1159981.7832423688</v>
      </c>
      <c r="FE129" s="13"/>
      <c r="FF129" s="6">
        <f t="shared" si="146"/>
        <v>727848.67999999225</v>
      </c>
      <c r="FG129" s="6">
        <f t="shared" si="147"/>
        <v>411763.68000000715</v>
      </c>
      <c r="FH129" s="6">
        <v>279717.84999999404</v>
      </c>
      <c r="FI129" s="6">
        <f t="shared" si="148"/>
        <v>81713.590000003576</v>
      </c>
      <c r="FJ129" s="6">
        <f t="shared" si="149"/>
        <v>57115.72999997437</v>
      </c>
      <c r="FK129" s="6">
        <f t="shared" si="150"/>
        <v>913511.66999998689</v>
      </c>
      <c r="FL129" s="6">
        <f t="shared" si="151"/>
        <v>717872.62999999523</v>
      </c>
      <c r="FM129" s="6"/>
      <c r="FN129" s="6"/>
      <c r="FO129" s="6"/>
      <c r="FP129" s="6"/>
      <c r="FQ129" s="18"/>
      <c r="FT129"/>
      <c r="FU129" s="20"/>
      <c r="GG129"/>
      <c r="GH129" s="12"/>
      <c r="GK129"/>
      <c r="GL129" s="22">
        <v>43110</v>
      </c>
      <c r="GM129" s="12">
        <f t="shared" si="152"/>
        <v>8774108.9399999976</v>
      </c>
    </row>
    <row r="130" spans="1:195" x14ac:dyDescent="0.25">
      <c r="A130" s="11">
        <v>41341</v>
      </c>
      <c r="B130" s="12">
        <v>885003.28000000119</v>
      </c>
      <c r="F130" s="17">
        <f t="shared" si="112"/>
        <v>3</v>
      </c>
      <c r="G130" s="15">
        <f t="shared" si="113"/>
        <v>1</v>
      </c>
      <c r="H130" s="53">
        <v>40975</v>
      </c>
      <c r="I130" s="16">
        <f>IF(MONTH($H130)&gt;10,VLOOKUP(DATE(I$2,MONTH($H130),DAY($H130)),daily!$A:$B,2,0),VLOOKUP(DATE(J$2,MONTH($H130),DAY($H130)),daily!$A:$B,2,0))</f>
        <v>823158.75</v>
      </c>
      <c r="J130" s="16">
        <f>IF(MONTH($H130)&gt;10,VLOOKUP(DATE(J$2,MONTH($H130),DAY($H130)),daily!$A:$B,2,0),VLOOKUP(DATE(K$2,MONTH($H130),DAY($H130)),daily!$A:$B,2,0))</f>
        <v>886167.41999998689</v>
      </c>
      <c r="K130" s="16">
        <f>IF(MONTH($H130)&gt;10,VLOOKUP(DATE(K$2,MONTH($H130),DAY($H130)),daily!$A:$B,2,0),VLOOKUP(DATE(L$2,MONTH($H130),DAY($H130)),daily!$A:$B,2,0))</f>
        <v>852754.95000000298</v>
      </c>
      <c r="L130" s="16">
        <f>IF(MONTH($H130)&gt;10,VLOOKUP(DATE(L$2,MONTH($H130),DAY($H130)),daily!$A:$B,2,0),VLOOKUP(DATE(M$2,MONTH($H130),DAY($H130)),daily!$A:$B,2,0))</f>
        <v>806565.80500000715</v>
      </c>
      <c r="M130" s="16">
        <f>IF(MONTH($H130)&gt;10,VLOOKUP(DATE(M$2,MONTH($H130),DAY($H130)),daily!$A:$B,2,0),VLOOKUP(DATE(N$2,MONTH($H130),DAY($H130)),daily!$A:$B,2,0))</f>
        <v>924941.82000000775</v>
      </c>
      <c r="N130" s="16">
        <f>IF(MONTH($H130)&gt;10,VLOOKUP(DATE(N$2,MONTH($H130),DAY($H130)),daily!$A:$B,2,0),VLOOKUP(DATE(O$2,MONTH($H130),DAY($H130)),daily!$A:$B,2,0))</f>
        <v>1131412.2950000167</v>
      </c>
      <c r="O130" s="16">
        <f>IF(MONTH($H130)&gt;10,VLOOKUP(DATE(O$2,MONTH($H130),DAY($H130)),daily!$A:$B,2,0),VLOOKUP(DATE(P$2,MONTH($H130),DAY($H130)),daily!$A:$B,2,0))</f>
        <v>1054752.724999994</v>
      </c>
      <c r="P130" s="16">
        <f t="shared" si="114"/>
        <v>1131412.2950000167</v>
      </c>
      <c r="Q130" s="16"/>
      <c r="R130" s="16">
        <f t="shared" si="129"/>
        <v>1074841.6802500158</v>
      </c>
      <c r="S130" s="16">
        <f t="shared" si="130"/>
        <v>1018271.065500015</v>
      </c>
      <c r="T130" s="18">
        <f t="shared" si="131"/>
        <v>845615.40363498707</v>
      </c>
      <c r="U130" s="16">
        <v>914504.10233726958</v>
      </c>
      <c r="V130" s="63">
        <f ca="1">IF(daily!B1967="",MAX(I130:O130)*$X$33,daily!B1967)</f>
        <v>1111594.0198392954</v>
      </c>
      <c r="BL130" s="32">
        <v>40975</v>
      </c>
      <c r="BM130" s="33">
        <f t="shared" si="159"/>
        <v>0.85445571993142</v>
      </c>
      <c r="BN130" s="33">
        <f t="shared" si="132"/>
        <v>7.0516806777993879E-2</v>
      </c>
      <c r="BO130" s="33">
        <f t="shared" si="160"/>
        <v>0.85100896088816413</v>
      </c>
      <c r="BP130" s="33">
        <f t="shared" si="138"/>
        <v>-3.1288741531948494E-3</v>
      </c>
      <c r="BQ130" s="33">
        <f t="shared" si="161"/>
        <v>0.79648928614645786</v>
      </c>
      <c r="BR130" s="33">
        <f t="shared" si="142"/>
        <v>-4.5552155742124012E-2</v>
      </c>
      <c r="BS130" s="33">
        <f t="shared" si="158"/>
        <v>0.73871924410412948</v>
      </c>
      <c r="BT130" s="33">
        <f t="shared" si="139"/>
        <v>-1.1847389300733147E-2</v>
      </c>
      <c r="BU130" s="33">
        <f t="shared" si="162"/>
        <v>0.82618106125979796</v>
      </c>
      <c r="BV130" s="33">
        <f t="shared" si="155"/>
        <v>-9.2931564824233481E-3</v>
      </c>
      <c r="BW130" s="33">
        <f t="shared" si="163"/>
        <v>0.92889281280856562</v>
      </c>
      <c r="BX130" s="33">
        <f t="shared" si="143"/>
        <v>8.7535291683559224E-3</v>
      </c>
      <c r="BY130" s="33">
        <f t="shared" si="164"/>
        <v>0.82983241924744777</v>
      </c>
      <c r="BZ130" s="33">
        <f t="shared" si="135"/>
        <v>-2.7753635204394222E-2</v>
      </c>
      <c r="CA130" s="26">
        <v>0.71709639703642125</v>
      </c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46">
        <f t="shared" si="115"/>
        <v>0.92889281280856562</v>
      </c>
      <c r="CP130">
        <f t="shared" si="165"/>
        <v>1062596.4743437343</v>
      </c>
      <c r="CQ130">
        <f t="shared" si="118"/>
        <v>885497.0619531119</v>
      </c>
      <c r="CR130" s="20">
        <v>128</v>
      </c>
      <c r="CS130" s="32">
        <v>40976</v>
      </c>
      <c r="CT130" s="33">
        <v>0.91865161459325928</v>
      </c>
      <c r="CU130" s="33">
        <v>0.85632115373385576</v>
      </c>
      <c r="CV130" s="33">
        <v>0.83212828776481351</v>
      </c>
      <c r="CW130" s="33">
        <v>0.68305357406992762</v>
      </c>
      <c r="CX130" s="33">
        <v>0.77819816762414462</v>
      </c>
      <c r="CY130" s="33">
        <v>0.89785734613452939</v>
      </c>
      <c r="CZ130" s="33">
        <v>0.84342713192690977</v>
      </c>
      <c r="DA130" s="26">
        <v>0.70919028963601283</v>
      </c>
      <c r="DB130" s="46">
        <f t="shared" si="133"/>
        <v>0.91865161459325928</v>
      </c>
      <c r="DC130" s="46">
        <f t="shared" si="157"/>
        <v>0.90256014152432829</v>
      </c>
      <c r="DD130" s="71"/>
      <c r="DE130" s="59">
        <f t="shared" si="145"/>
        <v>1147192.7905787148</v>
      </c>
      <c r="FE130" s="13"/>
      <c r="FF130" s="6">
        <f t="shared" si="146"/>
        <v>697404.07000000775</v>
      </c>
      <c r="FG130" s="6">
        <f t="shared" si="147"/>
        <v>397676.93999999762</v>
      </c>
      <c r="FH130" s="6">
        <v>258350.88000001013</v>
      </c>
      <c r="FI130" s="6">
        <f t="shared" si="148"/>
        <v>66264.199999988079</v>
      </c>
      <c r="FJ130" s="6">
        <f t="shared" si="149"/>
        <v>32792.980000019073</v>
      </c>
      <c r="FK130" s="6">
        <f t="shared" si="150"/>
        <v>849980.63000002503</v>
      </c>
      <c r="FL130" s="6">
        <f t="shared" si="151"/>
        <v>725363.01000000536</v>
      </c>
      <c r="FM130" s="6"/>
      <c r="FN130" s="6"/>
      <c r="FO130" s="6"/>
      <c r="FP130" s="6"/>
      <c r="FQ130" s="18"/>
      <c r="FT130"/>
      <c r="FU130" s="20"/>
      <c r="GG130"/>
      <c r="GH130" s="12"/>
      <c r="GK130"/>
      <c r="GL130" s="22">
        <v>43120</v>
      </c>
      <c r="GM130" s="12">
        <f t="shared" si="152"/>
        <v>11710212.229999989</v>
      </c>
    </row>
    <row r="131" spans="1:195" ht="15.75" thickBot="1" x14ac:dyDescent="0.3">
      <c r="A131" s="11">
        <v>41342</v>
      </c>
      <c r="B131" s="12">
        <v>883259.65999999642</v>
      </c>
      <c r="F131" s="17">
        <f t="shared" si="112"/>
        <v>3</v>
      </c>
      <c r="G131" s="15">
        <f t="shared" si="113"/>
        <v>1</v>
      </c>
      <c r="H131" s="53">
        <v>40976</v>
      </c>
      <c r="I131" s="16">
        <f>IF(MONTH($H131)&gt;10,VLOOKUP(DATE(I$2,MONTH($H131),DAY($H131)),daily!$A:$B,2,0),VLOOKUP(DATE(J$2,MONTH($H131),DAY($H131)),daily!$A:$B,2,0))</f>
        <v>885003.28000000119</v>
      </c>
      <c r="J131" s="16">
        <f>IF(MONTH($H131)&gt;10,VLOOKUP(DATE(J$2,MONTH($H131),DAY($H131)),daily!$A:$B,2,0),VLOOKUP(DATE(K$2,MONTH($H131),DAY($H131)),daily!$A:$B,2,0))</f>
        <v>891699.08000001311</v>
      </c>
      <c r="K131" s="16">
        <f>IF(MONTH($H131)&gt;10,VLOOKUP(DATE(K$2,MONTH($H131),DAY($H131)),daily!$A:$B,2,0),VLOOKUP(DATE(L$2,MONTH($H131),DAY($H131)),daily!$A:$B,2,0))</f>
        <v>890911.56499999762</v>
      </c>
      <c r="L131" s="16">
        <f>IF(MONTH($H131)&gt;10,VLOOKUP(DATE(L$2,MONTH($H131),DAY($H131)),daily!$A:$B,2,0),VLOOKUP(DATE(M$2,MONTH($H131),DAY($H131)),daily!$A:$B,2,0))</f>
        <v>745787.60500001907</v>
      </c>
      <c r="M131" s="16">
        <f>IF(MONTH($H131)&gt;10,VLOOKUP(DATE(M$2,MONTH($H131),DAY($H131)),daily!$A:$B,2,0),VLOOKUP(DATE(N$2,MONTH($H131),DAY($H131)),daily!$A:$B,2,0))</f>
        <v>871223.10499998927</v>
      </c>
      <c r="N131" s="16">
        <f>IF(MONTH($H131)&gt;10,VLOOKUP(DATE(N$2,MONTH($H131),DAY($H131)),daily!$A:$B,2,0),VLOOKUP(DATE(O$2,MONTH($H131),DAY($H131)),daily!$A:$B,2,0))</f>
        <v>1093610.3999999911</v>
      </c>
      <c r="O131" s="16">
        <f>IF(MONTH($H131)&gt;10,VLOOKUP(DATE(O$2,MONTH($H131),DAY($H131)),daily!$A:$B,2,0),VLOOKUP(DATE(P$2,MONTH($H131),DAY($H131)),daily!$A:$B,2,0))</f>
        <v>1072032.1899999976</v>
      </c>
      <c r="P131" s="16">
        <f t="shared" si="114"/>
        <v>1093610.3999999911</v>
      </c>
      <c r="Q131" s="16"/>
      <c r="R131" s="16">
        <f t="shared" si="129"/>
        <v>1038929.8799999915</v>
      </c>
      <c r="S131" s="16">
        <f t="shared" si="130"/>
        <v>984249.35999999195</v>
      </c>
      <c r="T131" s="18">
        <f t="shared" si="131"/>
        <v>817362.33900074288</v>
      </c>
      <c r="U131" s="16">
        <v>883949.38041457231</v>
      </c>
      <c r="V131" s="63">
        <f ca="1">IF(daily!B1968="",MAX(I131:O131)*$X$33,daily!B1968)</f>
        <v>1074454.2781144443</v>
      </c>
      <c r="BL131" s="32">
        <v>40976</v>
      </c>
      <c r="BM131" s="33">
        <f t="shared" si="159"/>
        <v>0.91865161459325928</v>
      </c>
      <c r="BN131" s="33">
        <f t="shared" si="132"/>
        <v>6.4195894661839281E-2</v>
      </c>
      <c r="BO131" s="33">
        <f t="shared" si="160"/>
        <v>0.85632115373385576</v>
      </c>
      <c r="BP131" s="33">
        <f t="shared" si="138"/>
        <v>5.3121928456916212E-3</v>
      </c>
      <c r="BQ131" s="33">
        <f t="shared" si="161"/>
        <v>0.83212828776481351</v>
      </c>
      <c r="BR131" s="33">
        <f t="shared" si="142"/>
        <v>3.5639001618355648E-2</v>
      </c>
      <c r="BS131" s="33">
        <f t="shared" si="158"/>
        <v>0.68305357406992762</v>
      </c>
      <c r="BT131" s="33">
        <f t="shared" si="139"/>
        <v>-5.5665670034201864E-2</v>
      </c>
      <c r="BU131" s="33">
        <f t="shared" si="162"/>
        <v>0.77819816762414462</v>
      </c>
      <c r="BV131" s="33">
        <f t="shared" si="155"/>
        <v>-4.7982893635653334E-2</v>
      </c>
      <c r="BW131" s="33">
        <f t="shared" si="163"/>
        <v>0.89785734613452939</v>
      </c>
      <c r="BX131" s="33">
        <f t="shared" si="143"/>
        <v>-3.1035466674036227E-2</v>
      </c>
      <c r="BY131" s="33">
        <f t="shared" si="164"/>
        <v>0.84342713192690977</v>
      </c>
      <c r="BZ131" s="33">
        <f t="shared" si="135"/>
        <v>1.3594712679461995E-2</v>
      </c>
      <c r="CA131" s="26">
        <v>0.70919028963601283</v>
      </c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  <c r="CL131" s="26"/>
      <c r="CM131" s="46">
        <f t="shared" si="115"/>
        <v>0.91865161459325928</v>
      </c>
      <c r="CP131">
        <f t="shared" si="165"/>
        <v>1050881.1709561059</v>
      </c>
      <c r="CQ131">
        <f t="shared" si="118"/>
        <v>875734.30913008831</v>
      </c>
      <c r="CR131" s="20">
        <v>129</v>
      </c>
      <c r="CS131" s="32">
        <v>40977</v>
      </c>
      <c r="CT131" s="33">
        <v>0.9168417011562815</v>
      </c>
      <c r="CU131" s="33">
        <v>0.82969940091633732</v>
      </c>
      <c r="CV131" s="33">
        <v>0.81542672591653642</v>
      </c>
      <c r="CW131" s="33">
        <v>0.69723167285419108</v>
      </c>
      <c r="CX131" s="33">
        <v>0.76165628566647092</v>
      </c>
      <c r="CY131" s="33">
        <v>0.90139772834810639</v>
      </c>
      <c r="CZ131" s="33">
        <v>0.84284469689222763</v>
      </c>
      <c r="DA131" s="26">
        <v>0.70779305371523915</v>
      </c>
      <c r="DB131" s="46">
        <f t="shared" si="133"/>
        <v>0.9168417011562815</v>
      </c>
      <c r="DC131" s="46">
        <f t="shared" si="157"/>
        <v>0.90078193126281503</v>
      </c>
      <c r="DD131" s="71"/>
      <c r="DE131" s="59">
        <f t="shared" si="145"/>
        <v>1144932.6087932708</v>
      </c>
      <c r="FE131" s="13"/>
      <c r="FF131" s="6">
        <f t="shared" ref="FF131:FF162" si="166">I145</f>
        <v>690392.86999998987</v>
      </c>
      <c r="FG131" s="6">
        <f t="shared" ref="FG131:FG162" si="167">J155</f>
        <v>360535.76999999583</v>
      </c>
      <c r="FH131" s="6">
        <v>275166.27999998629</v>
      </c>
      <c r="FI131" s="6">
        <f t="shared" ref="FI131:FI137" si="168">L155</f>
        <v>43471.460000008345</v>
      </c>
      <c r="FJ131" s="6">
        <f t="shared" ref="FJ131:FJ152" si="169">M166</f>
        <v>21490.380000010133</v>
      </c>
      <c r="FK131" s="6">
        <f t="shared" ref="FK131:FK162" si="170">N161</f>
        <v>723605.9999999851</v>
      </c>
      <c r="FL131" s="6">
        <f t="shared" ref="FL131:FL162" si="171">O150</f>
        <v>703273.91499999166</v>
      </c>
      <c r="FM131" s="6"/>
      <c r="FN131" s="6"/>
      <c r="FO131" s="6"/>
      <c r="FP131" s="6"/>
      <c r="FQ131" s="18"/>
      <c r="FT131"/>
      <c r="FU131" s="20"/>
      <c r="GG131"/>
      <c r="GH131" s="12"/>
      <c r="GK131"/>
      <c r="GL131" s="22">
        <v>43130</v>
      </c>
      <c r="GM131" s="12">
        <f t="shared" ref="GM131:GM162" si="172">INDEX($FW$3:$GC$26,IF(MOD(ROW()-ROW($M$2),24)=0,24,MOD(ROW()-ROW($M$2),24)),ROUNDUP((ROW()-ROW($M$2))/24,0))</f>
        <v>12554755.935000017</v>
      </c>
    </row>
    <row r="132" spans="1:195" ht="15.75" thickBot="1" x14ac:dyDescent="0.3">
      <c r="A132" s="11">
        <v>41343</v>
      </c>
      <c r="B132" s="12">
        <v>889414.82999999821</v>
      </c>
      <c r="F132" s="17">
        <f t="shared" ref="F132:F195" si="173">MONTH(H132)</f>
        <v>3</v>
      </c>
      <c r="G132" s="15">
        <f t="shared" ref="G132:G195" si="174">IF(DAY(H132)&lt;11,1,IF(DAY(H132)&lt;21,2,3))</f>
        <v>1</v>
      </c>
      <c r="H132" s="53">
        <v>40977</v>
      </c>
      <c r="I132" s="16">
        <f>IF(MONTH($H132)&gt;10,VLOOKUP(DATE(I$2,MONTH($H132),DAY($H132)),daily!$A:$B,2,0),VLOOKUP(DATE(J$2,MONTH($H132),DAY($H132)),daily!$A:$B,2,0))</f>
        <v>883259.65999999642</v>
      </c>
      <c r="J132" s="16">
        <f>IF(MONTH($H132)&gt;10,VLOOKUP(DATE(J$2,MONTH($H132),DAY($H132)),daily!$A:$B,2,0),VLOOKUP(DATE(K$2,MONTH($H132),DAY($H132)),daily!$A:$B,2,0))</f>
        <v>863977.47999998927</v>
      </c>
      <c r="K132" s="16">
        <f>IF(MONTH($H132)&gt;10,VLOOKUP(DATE(K$2,MONTH($H132),DAY($H132)),daily!$A:$B,2,0),VLOOKUP(DATE(L$2,MONTH($H132),DAY($H132)),daily!$A:$B,2,0))</f>
        <v>873030.17000000179</v>
      </c>
      <c r="L132" s="16">
        <f>IF(MONTH($H132)&gt;10,VLOOKUP(DATE(L$2,MONTH($H132),DAY($H132)),daily!$A:$B,2,0),VLOOKUP(DATE(M$2,MONTH($H132),DAY($H132)),daily!$A:$B,2,0))</f>
        <v>761267.86999997497</v>
      </c>
      <c r="M132" s="16">
        <f>IF(MONTH($H132)&gt;10,VLOOKUP(DATE(M$2,MONTH($H132),DAY($H132)),daily!$A:$B,2,0),VLOOKUP(DATE(N$2,MONTH($H132),DAY($H132)),daily!$A:$B,2,0))</f>
        <v>852703.82500000298</v>
      </c>
      <c r="N132" s="16">
        <f>IF(MONTH($H132)&gt;10,VLOOKUP(DATE(N$2,MONTH($H132),DAY($H132)),daily!$A:$B,2,0),VLOOKUP(DATE(O$2,MONTH($H132),DAY($H132)),daily!$A:$B,2,0))</f>
        <v>1097922.6650000066</v>
      </c>
      <c r="O132" s="16">
        <f>IF(MONTH($H132)&gt;10,VLOOKUP(DATE(O$2,MONTH($H132),DAY($H132)),daily!$A:$B,2,0),VLOOKUP(DATE(P$2,MONTH($H132),DAY($H132)),daily!$A:$B,2,0))</f>
        <v>1071291.8900000006</v>
      </c>
      <c r="P132" s="16">
        <f t="shared" ref="P132:P195" si="175">IF(MAX(I132:O132)=0,"",MAX(I132:O132))</f>
        <v>1097922.6650000066</v>
      </c>
      <c r="Q132" s="16"/>
      <c r="R132" s="16">
        <f t="shared" si="129"/>
        <v>1043026.5317500061</v>
      </c>
      <c r="S132" s="16">
        <f t="shared" si="130"/>
        <v>988130.39850000595</v>
      </c>
      <c r="T132" s="18">
        <f t="shared" si="131"/>
        <v>820585.31768383121</v>
      </c>
      <c r="U132" s="16">
        <v>887434.92149478442</v>
      </c>
      <c r="V132" s="63">
        <f ca="1">IF(daily!B1969="",MAX(I132:O132)*$X$33,daily!B1969)</f>
        <v>1078691.0077373795</v>
      </c>
      <c r="BL132" s="32">
        <v>40977</v>
      </c>
      <c r="BM132" s="33">
        <f t="shared" si="159"/>
        <v>0.9168417011562815</v>
      </c>
      <c r="BN132" s="33">
        <f t="shared" si="132"/>
        <v>-1.8099134369777836E-3</v>
      </c>
      <c r="BO132" s="33">
        <f t="shared" si="160"/>
        <v>0.82969940091633732</v>
      </c>
      <c r="BP132" s="33">
        <f t="shared" si="138"/>
        <v>-2.662175281751844E-2</v>
      </c>
      <c r="BQ132" s="33">
        <f t="shared" si="161"/>
        <v>0.81542672591653642</v>
      </c>
      <c r="BR132" s="33">
        <f t="shared" si="142"/>
        <v>-1.6701561848277091E-2</v>
      </c>
      <c r="BS132" s="33">
        <f t="shared" si="158"/>
        <v>0.69723167285419108</v>
      </c>
      <c r="BT132" s="33">
        <f t="shared" si="139"/>
        <v>1.417809878426346E-2</v>
      </c>
      <c r="BU132" s="33">
        <f t="shared" si="162"/>
        <v>0.76165628566647092</v>
      </c>
      <c r="BV132" s="33">
        <f t="shared" si="155"/>
        <v>-1.6541881957673699E-2</v>
      </c>
      <c r="BW132" s="33">
        <f t="shared" si="163"/>
        <v>0.90139772834810639</v>
      </c>
      <c r="BX132" s="33">
        <f t="shared" si="143"/>
        <v>3.540382213576998E-3</v>
      </c>
      <c r="BY132" s="33">
        <f t="shared" si="164"/>
        <v>0.84284469689222763</v>
      </c>
      <c r="BZ132" s="33">
        <f t="shared" si="135"/>
        <v>-5.8243503468213831E-4</v>
      </c>
      <c r="CA132" s="26">
        <v>0.70779305371523915</v>
      </c>
      <c r="CB132" s="26"/>
      <c r="CC132" s="26"/>
      <c r="CD132" s="26"/>
      <c r="CE132" s="26"/>
      <c r="CF132" s="26"/>
      <c r="CG132" s="26"/>
      <c r="CH132" s="26"/>
      <c r="CI132" s="26"/>
      <c r="CJ132" s="26"/>
      <c r="CK132" s="26"/>
      <c r="CL132" s="26"/>
      <c r="CM132" s="46">
        <f t="shared" ref="CM132:CM195" si="176">MAX(BM132,BO132,BQ132,BS132,BU132,BW132,BY132)</f>
        <v>0.9168417011562815</v>
      </c>
      <c r="CP132">
        <f t="shared" si="165"/>
        <v>1048810.7408585956</v>
      </c>
      <c r="CQ132">
        <f t="shared" ref="CQ132:CQ153" si="177">CM132*$CN$2*$CQ$2</f>
        <v>874008.95071549632</v>
      </c>
      <c r="CR132" s="20">
        <v>130</v>
      </c>
      <c r="CS132" s="32">
        <v>40978</v>
      </c>
      <c r="CT132" s="33">
        <v>0.92323089426593596</v>
      </c>
      <c r="CU132" s="33">
        <v>0.84194908909945487</v>
      </c>
      <c r="CV132" s="33">
        <v>0.79820760548565428</v>
      </c>
      <c r="CW132" s="34">
        <v>0.6579031152358461</v>
      </c>
      <c r="CX132" s="33">
        <v>0.76228405752196704</v>
      </c>
      <c r="CY132" s="33">
        <v>0.84025957337756252</v>
      </c>
      <c r="CZ132" s="33">
        <v>0.85645222975119972</v>
      </c>
      <c r="DA132" s="26">
        <v>0.71272544989241515</v>
      </c>
      <c r="DB132" s="46">
        <f t="shared" si="133"/>
        <v>0.92323089426593596</v>
      </c>
      <c r="DC132" s="46">
        <f t="shared" si="157"/>
        <v>0.90705920868297096</v>
      </c>
      <c r="DD132" s="71"/>
      <c r="DE132" s="59">
        <f t="shared" si="145"/>
        <v>1152911.2985996956</v>
      </c>
      <c r="FE132" s="13"/>
      <c r="FF132" s="6">
        <f t="shared" si="166"/>
        <v>654373.82000000775</v>
      </c>
      <c r="FG132" s="6">
        <f t="shared" si="167"/>
        <v>350820.40999999642</v>
      </c>
      <c r="FH132" s="6">
        <v>211993.10000000894</v>
      </c>
      <c r="FI132" s="6">
        <f t="shared" si="168"/>
        <v>30363.199999988079</v>
      </c>
      <c r="FJ132" s="6">
        <f t="shared" si="169"/>
        <v>10043.379999995232</v>
      </c>
      <c r="FK132" s="6">
        <f t="shared" si="170"/>
        <v>564801.40999999642</v>
      </c>
      <c r="FL132" s="6">
        <f t="shared" si="171"/>
        <v>707398.89500001073</v>
      </c>
      <c r="FM132" s="6"/>
      <c r="FN132" s="6"/>
      <c r="FO132" s="6"/>
      <c r="FP132" s="6"/>
      <c r="FQ132" s="18"/>
      <c r="FT132"/>
      <c r="FU132" s="20"/>
      <c r="GG132"/>
      <c r="GH132" s="12"/>
      <c r="GK132"/>
      <c r="GL132" s="22">
        <v>43141</v>
      </c>
      <c r="GM132" s="12">
        <f t="shared" si="172"/>
        <v>11357833.064999983</v>
      </c>
    </row>
    <row r="133" spans="1:195" ht="15.75" thickBot="1" x14ac:dyDescent="0.3">
      <c r="A133" s="11">
        <v>41344</v>
      </c>
      <c r="B133" s="12">
        <v>852912.95000000298</v>
      </c>
      <c r="F133" s="17">
        <f t="shared" si="173"/>
        <v>3</v>
      </c>
      <c r="G133" s="15">
        <f t="shared" si="174"/>
        <v>1</v>
      </c>
      <c r="H133" s="53">
        <v>40978</v>
      </c>
      <c r="I133" s="16">
        <f>IF(MONTH($H133)&gt;10,VLOOKUP(DATE(I$2,MONTH($H133),DAY($H133)),daily!$A:$B,2,0),VLOOKUP(DATE(J$2,MONTH($H133),DAY($H133)),daily!$A:$B,2,0))</f>
        <v>889414.82999999821</v>
      </c>
      <c r="J133" s="16">
        <f>IF(MONTH($H133)&gt;10,VLOOKUP(DATE(J$2,MONTH($H133),DAY($H133)),daily!$A:$B,2,0),VLOOKUP(DATE(K$2,MONTH($H133),DAY($H133)),daily!$A:$B,2,0))</f>
        <v>876733.25</v>
      </c>
      <c r="K133" s="16">
        <f>IF(MONTH($H133)&gt;10,VLOOKUP(DATE(K$2,MONTH($H133),DAY($H133)),daily!$A:$B,2,0),VLOOKUP(DATE(L$2,MONTH($H133),DAY($H133)),daily!$A:$B,2,0))</f>
        <v>854594.65500001609</v>
      </c>
      <c r="L133" s="16">
        <f>IF(MONTH($H133)&gt;10,VLOOKUP(DATE(L$2,MONTH($H133),DAY($H133)),daily!$A:$B,2,0),VLOOKUP(DATE(M$2,MONTH($H133),DAY($H133)),daily!$A:$B,2,0))</f>
        <v>718327.24000000954</v>
      </c>
      <c r="M133" s="16">
        <f>IF(MONTH($H133)&gt;10,VLOOKUP(DATE(M$2,MONTH($H133),DAY($H133)),daily!$A:$B,2,0),VLOOKUP(DATE(N$2,MONTH($H133),DAY($H133)),daily!$A:$B,2,0))</f>
        <v>853406.6400000006</v>
      </c>
      <c r="N133" s="16">
        <f>IF(MONTH($H133)&gt;10,VLOOKUP(DATE(N$2,MONTH($H133),DAY($H133)),daily!$A:$B,2,0),VLOOKUP(DATE(O$2,MONTH($H133),DAY($H133)),daily!$A:$B,2,0))</f>
        <v>1023455.0199999958</v>
      </c>
      <c r="O133" s="16">
        <f>IF(MONTH($H133)&gt;10,VLOOKUP(DATE(O$2,MONTH($H133),DAY($H133)),daily!$A:$B,2,0),VLOOKUP(DATE(P$2,MONTH($H133),DAY($H133)),daily!$A:$B,2,0))</f>
        <v>1088587.650000006</v>
      </c>
      <c r="P133" s="16">
        <f t="shared" si="175"/>
        <v>1088587.650000006</v>
      </c>
      <c r="Q133" s="16"/>
      <c r="R133" s="16">
        <f t="shared" si="129"/>
        <v>1034158.2675000057</v>
      </c>
      <c r="S133" s="16">
        <f t="shared" si="130"/>
        <v>979728.88500000536</v>
      </c>
      <c r="T133" s="18">
        <f t="shared" si="131"/>
        <v>813608.34517606464</v>
      </c>
      <c r="U133" s="16">
        <v>879889.56464246172</v>
      </c>
      <c r="V133" s="63">
        <f ca="1">IF(daily!B1970="",MAX(I133:O133)*$X$33,daily!B1970)</f>
        <v>1069519.5086340304</v>
      </c>
      <c r="BL133" s="32">
        <v>40978</v>
      </c>
      <c r="BM133" s="33">
        <f t="shared" si="159"/>
        <v>0.92323089426593596</v>
      </c>
      <c r="BN133" s="33">
        <f t="shared" si="132"/>
        <v>6.3891931096544674E-3</v>
      </c>
      <c r="BO133" s="33">
        <f t="shared" si="160"/>
        <v>0.84194908909945487</v>
      </c>
      <c r="BP133" s="33">
        <f t="shared" si="138"/>
        <v>1.2249688183117557E-2</v>
      </c>
      <c r="BQ133" s="33">
        <f t="shared" si="161"/>
        <v>0.79820760548565428</v>
      </c>
      <c r="BR133" s="33">
        <f t="shared" si="142"/>
        <v>-1.721912043088214E-2</v>
      </c>
      <c r="BS133" s="34">
        <f t="shared" si="158"/>
        <v>0.6579031152358461</v>
      </c>
      <c r="BT133" s="34">
        <f t="shared" si="139"/>
        <v>-3.9328557618344973E-2</v>
      </c>
      <c r="BU133" s="33">
        <f t="shared" si="162"/>
        <v>0.76228405752196704</v>
      </c>
      <c r="BV133" s="33">
        <f t="shared" si="155"/>
        <v>6.2777185549611758E-4</v>
      </c>
      <c r="BW133" s="33">
        <f t="shared" si="163"/>
        <v>0.84025957337756252</v>
      </c>
      <c r="BX133" s="33">
        <f t="shared" si="143"/>
        <v>-6.1138154970543868E-2</v>
      </c>
      <c r="BY133" s="33">
        <f t="shared" si="164"/>
        <v>0.85645222975119972</v>
      </c>
      <c r="BZ133" s="33">
        <f t="shared" si="135"/>
        <v>1.3607532858972093E-2</v>
      </c>
      <c r="CA133" s="26">
        <v>0.71272544989241515</v>
      </c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  <c r="CL133" s="26"/>
      <c r="CM133" s="46">
        <f t="shared" si="176"/>
        <v>0.92323089426593596</v>
      </c>
      <c r="CP133">
        <f>CM133*0.9*CN$2+91088</f>
        <v>1147207.5863772649</v>
      </c>
      <c r="CQ133">
        <f t="shared" si="177"/>
        <v>880099.65531438752</v>
      </c>
      <c r="CR133" s="20">
        <v>131</v>
      </c>
      <c r="CS133" s="32">
        <v>40979</v>
      </c>
      <c r="CT133" s="33">
        <v>0.88534119175807069</v>
      </c>
      <c r="CU133" s="33">
        <v>0.81148435465978552</v>
      </c>
      <c r="CV133" s="33">
        <v>0.78955081426673557</v>
      </c>
      <c r="CW133" s="33">
        <v>0.61505566502891773</v>
      </c>
      <c r="CX133" s="33">
        <v>0.69864987627764741</v>
      </c>
      <c r="CY133" s="33">
        <v>0.90355346858981811</v>
      </c>
      <c r="CZ133" s="33">
        <v>0.84680675704416064</v>
      </c>
      <c r="DA133" s="26">
        <v>0.69753466484087434</v>
      </c>
      <c r="DB133" s="46">
        <f t="shared" si="133"/>
        <v>0.90355346858981811</v>
      </c>
      <c r="DC133" s="46">
        <f t="shared" si="157"/>
        <v>0.88772646075008366</v>
      </c>
      <c r="DD133" s="71"/>
      <c r="DE133" s="59">
        <f t="shared" si="145"/>
        <v>1128338.5437988609</v>
      </c>
      <c r="FE133" s="13"/>
      <c r="FF133" s="6">
        <f t="shared" si="166"/>
        <v>650591.84999999404</v>
      </c>
      <c r="FG133" s="6">
        <f t="shared" si="167"/>
        <v>311604.04000000656</v>
      </c>
      <c r="FH133" s="6">
        <v>164716.21999998391</v>
      </c>
      <c r="FI133" s="6">
        <f t="shared" si="168"/>
        <v>15134.940000012517</v>
      </c>
      <c r="FJ133" s="6">
        <f t="shared" si="169"/>
        <v>9707.1500000059605</v>
      </c>
      <c r="FK133" s="6">
        <f t="shared" si="170"/>
        <v>594689.26000000536</v>
      </c>
      <c r="FL133" s="6">
        <f t="shared" si="171"/>
        <v>687357.89999999106</v>
      </c>
      <c r="FM133" s="6"/>
      <c r="FN133" s="6"/>
      <c r="FO133" s="6"/>
      <c r="FP133" s="6"/>
      <c r="FQ133" s="18"/>
      <c r="FT133"/>
      <c r="FU133" s="20"/>
      <c r="GG133"/>
      <c r="GH133" s="12"/>
      <c r="GK133"/>
      <c r="GL133" s="22">
        <v>43151</v>
      </c>
      <c r="GM133" s="12">
        <f t="shared" si="172"/>
        <v>11300923.590000011</v>
      </c>
    </row>
    <row r="134" spans="1:195" ht="15.75" thickBot="1" x14ac:dyDescent="0.3">
      <c r="A134" s="11">
        <v>41345</v>
      </c>
      <c r="B134" s="12">
        <v>844690.5</v>
      </c>
      <c r="F134" s="17">
        <f t="shared" si="173"/>
        <v>3</v>
      </c>
      <c r="G134" s="15">
        <f t="shared" si="174"/>
        <v>2</v>
      </c>
      <c r="H134" s="53">
        <v>40979</v>
      </c>
      <c r="I134" s="16">
        <f>IF(MONTH($H134)&gt;10,VLOOKUP(DATE(I$2,MONTH($H134),DAY($H134)),daily!$A:$B,2,0),VLOOKUP(DATE(J$2,MONTH($H134),DAY($H134)),daily!$A:$B,2,0))</f>
        <v>852912.95000000298</v>
      </c>
      <c r="J134" s="16">
        <f>IF(MONTH($H134)&gt;10,VLOOKUP(DATE(J$2,MONTH($H134),DAY($H134)),daily!$A:$B,2,0),VLOOKUP(DATE(K$2,MONTH($H134),DAY($H134)),daily!$A:$B,2,0))</f>
        <v>845009.90000000596</v>
      </c>
      <c r="K134" s="16">
        <f>IF(MONTH($H134)&gt;10,VLOOKUP(DATE(K$2,MONTH($H134),DAY($H134)),daily!$A:$B,2,0),VLOOKUP(DATE(L$2,MONTH($H134),DAY($H134)),daily!$A:$B,2,0))</f>
        <v>845326.32999998331</v>
      </c>
      <c r="L134" s="16">
        <f>IF(MONTH($H134)&gt;10,VLOOKUP(DATE(L$2,MONTH($H134),DAY($H134)),daily!$A:$B,2,0),VLOOKUP(DATE(M$2,MONTH($H134),DAY($H134)),daily!$A:$B,2,0))</f>
        <v>671544.53000000119</v>
      </c>
      <c r="M134" s="16">
        <f>IF(MONTH($H134)&gt;10,VLOOKUP(DATE(M$2,MONTH($H134),DAY($H134)),daily!$A:$B,2,0),VLOOKUP(DATE(N$2,MONTH($H134),DAY($H134)),daily!$A:$B,2,0))</f>
        <v>782165.70000001788</v>
      </c>
      <c r="N134" s="16">
        <f>IF(MONTH($H134)&gt;10,VLOOKUP(DATE(N$2,MONTH($H134),DAY($H134)),daily!$A:$B,2,0),VLOOKUP(DATE(O$2,MONTH($H134),DAY($H134)),daily!$A:$B,2,0))</f>
        <v>1100548.4050000012</v>
      </c>
      <c r="O134" s="16">
        <f>IF(MONTH($H134)&gt;10,VLOOKUP(DATE(O$2,MONTH($H134),DAY($H134)),daily!$A:$B,2,0),VLOOKUP(DATE(P$2,MONTH($H134),DAY($H134)),daily!$A:$B,2,0))</f>
        <v>1076327.8389999866</v>
      </c>
      <c r="P134" s="16">
        <f t="shared" si="175"/>
        <v>1100548.4050000012</v>
      </c>
      <c r="Q134" s="16"/>
      <c r="R134" s="16">
        <v>376176</v>
      </c>
      <c r="S134" s="16">
        <f t="shared" si="130"/>
        <v>990493.56450000114</v>
      </c>
      <c r="T134" s="18">
        <f t="shared" si="131"/>
        <v>822547.7907802863</v>
      </c>
      <c r="U134" s="16">
        <v>889557.26894697128</v>
      </c>
      <c r="V134" s="63">
        <f ca="1">IF(daily!B1971="",MAX(I134:O134)*$X$33,daily!B1971)</f>
        <v>1081270.7542140137</v>
      </c>
      <c r="BL134" s="32">
        <v>40979</v>
      </c>
      <c r="BM134" s="33">
        <f t="shared" si="159"/>
        <v>0.88534119175807069</v>
      </c>
      <c r="BN134" s="33">
        <f t="shared" si="132"/>
        <v>-3.7889702507865275E-2</v>
      </c>
      <c r="BO134" s="33">
        <f t="shared" si="160"/>
        <v>0.81148435465978552</v>
      </c>
      <c r="BP134" s="33">
        <f t="shared" si="138"/>
        <v>-3.046473443966935E-2</v>
      </c>
      <c r="BQ134" s="33">
        <f t="shared" si="161"/>
        <v>0.78955081426673557</v>
      </c>
      <c r="BR134" s="33">
        <f t="shared" si="142"/>
        <v>-8.6567912189187135E-3</v>
      </c>
      <c r="BS134" s="33">
        <f t="shared" si="158"/>
        <v>0.61505566502891773</v>
      </c>
      <c r="BT134" s="33">
        <f t="shared" si="139"/>
        <v>-4.2847450206928372E-2</v>
      </c>
      <c r="BU134" s="33">
        <f t="shared" si="162"/>
        <v>0.69864987627764741</v>
      </c>
      <c r="BV134" s="33">
        <f t="shared" si="155"/>
        <v>-6.3634181244319632E-2</v>
      </c>
      <c r="BW134" s="33">
        <f t="shared" si="163"/>
        <v>0.90355346858981811</v>
      </c>
      <c r="BX134" s="33">
        <f t="shared" si="143"/>
        <v>6.3293895212255591E-2</v>
      </c>
      <c r="BY134" s="33">
        <f t="shared" si="164"/>
        <v>0.84680675704416064</v>
      </c>
      <c r="BZ134" s="33">
        <f t="shared" si="135"/>
        <v>-9.6454727070390822E-3</v>
      </c>
      <c r="CA134" s="26">
        <v>0.69753466484087434</v>
      </c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46">
        <f t="shared" si="176"/>
        <v>0.90355346858981811</v>
      </c>
      <c r="CQ134">
        <f t="shared" si="177"/>
        <v>861341.51402753696</v>
      </c>
      <c r="CR134" s="20">
        <v>132</v>
      </c>
      <c r="CS134" s="32">
        <v>40980</v>
      </c>
      <c r="CT134" s="33">
        <v>0.8768061194717679</v>
      </c>
      <c r="CU134" s="33">
        <v>0.82296287284674619</v>
      </c>
      <c r="CV134" s="33">
        <v>0.79315804216682961</v>
      </c>
      <c r="CW134" s="33">
        <v>0.582290190856112</v>
      </c>
      <c r="CX134" s="33">
        <v>0.72171171938216327</v>
      </c>
      <c r="CY134" s="33">
        <v>0.91128290743444473</v>
      </c>
      <c r="CZ134" s="33">
        <v>0.83918620946468436</v>
      </c>
      <c r="DA134" s="26">
        <v>0.70350171794987204</v>
      </c>
      <c r="DB134" s="46">
        <f t="shared" si="133"/>
        <v>0.91128290743444473</v>
      </c>
      <c r="DC134" s="46">
        <f t="shared" si="157"/>
        <v>0.89532050761909032</v>
      </c>
      <c r="DD134" s="71"/>
      <c r="DE134" s="59">
        <f t="shared" si="145"/>
        <v>1137990.9042551159</v>
      </c>
      <c r="FE134" s="13"/>
      <c r="FF134" s="6">
        <f t="shared" si="166"/>
        <v>620050.92000000179</v>
      </c>
      <c r="FG134" s="6">
        <f t="shared" si="167"/>
        <v>291050.79999999702</v>
      </c>
      <c r="FH134" s="6">
        <v>110165.11000002921</v>
      </c>
      <c r="FI134" s="6">
        <f t="shared" si="168"/>
        <v>16217.089999988675</v>
      </c>
      <c r="FJ134" s="6">
        <f t="shared" si="169"/>
        <v>8258.4099999964237</v>
      </c>
      <c r="FK134" s="6">
        <f t="shared" si="170"/>
        <v>543297.29000000656</v>
      </c>
      <c r="FL134" s="6">
        <f t="shared" si="171"/>
        <v>655205.07999999821</v>
      </c>
      <c r="FM134" s="6"/>
      <c r="FN134" s="6"/>
      <c r="FO134" s="6"/>
      <c r="FP134" s="6"/>
      <c r="FQ134" s="18"/>
      <c r="FT134"/>
      <c r="FU134" s="20"/>
      <c r="GG134"/>
      <c r="GH134" s="12"/>
      <c r="GK134"/>
      <c r="GL134" s="22">
        <v>43161</v>
      </c>
      <c r="GM134" s="12">
        <f t="shared" si="172"/>
        <v>8220409.2900000066</v>
      </c>
    </row>
    <row r="135" spans="1:195" ht="15.75" thickBot="1" x14ac:dyDescent="0.3">
      <c r="A135" s="11">
        <v>41346</v>
      </c>
      <c r="B135" s="12">
        <v>840726.34000000358</v>
      </c>
      <c r="F135" s="17">
        <f t="shared" si="173"/>
        <v>3</v>
      </c>
      <c r="G135" s="15">
        <f t="shared" si="174"/>
        <v>2</v>
      </c>
      <c r="H135" s="53">
        <v>40980</v>
      </c>
      <c r="I135" s="16">
        <f>IF(MONTH($H135)&gt;10,VLOOKUP(DATE(I$2,MONTH($H135),DAY($H135)),daily!$A:$B,2,0),VLOOKUP(DATE(J$2,MONTH($H135),DAY($H135)),daily!$A:$B,2,0))</f>
        <v>844690.5</v>
      </c>
      <c r="J135" s="16">
        <f>IF(MONTH($H135)&gt;10,VLOOKUP(DATE(J$2,MONTH($H135),DAY($H135)),daily!$A:$B,2,0),VLOOKUP(DATE(K$2,MONTH($H135),DAY($H135)),daily!$A:$B,2,0))</f>
        <v>856962.6400000006</v>
      </c>
      <c r="K135" s="16">
        <f>IF(MONTH($H135)&gt;10,VLOOKUP(DATE(K$2,MONTH($H135),DAY($H135)),daily!$A:$B,2,0),VLOOKUP(DATE(L$2,MONTH($H135),DAY($H135)),daily!$A:$B,2,0))</f>
        <v>849188.38000001013</v>
      </c>
      <c r="L135" s="16">
        <f>IF(MONTH($H135)&gt;10,VLOOKUP(DATE(L$2,MONTH($H135),DAY($H135)),daily!$A:$B,2,0),VLOOKUP(DATE(M$2,MONTH($H135),DAY($H135)),daily!$A:$B,2,0))</f>
        <v>635769.76000000536</v>
      </c>
      <c r="M135" s="16">
        <f>IF(MONTH($H135)&gt;10,VLOOKUP(DATE(M$2,MONTH($H135),DAY($H135)),daily!$A:$B,2,0),VLOOKUP(DATE(N$2,MONTH($H135),DAY($H135)),daily!$A:$B,2,0))</f>
        <v>807984.32999998331</v>
      </c>
      <c r="N135" s="16">
        <f>IF(MONTH($H135)&gt;10,VLOOKUP(DATE(N$2,MONTH($H135),DAY($H135)),daily!$A:$B,2,0),VLOOKUP(DATE(O$2,MONTH($H135),DAY($H135)),daily!$A:$B,2,0))</f>
        <v>1109963.0350000113</v>
      </c>
      <c r="O135" s="16">
        <f>IF(MONTH($H135)&gt;10,VLOOKUP(DATE(O$2,MONTH($H135),DAY($H135)),daily!$A:$B,2,0),VLOOKUP(DATE(P$2,MONTH($H135),DAY($H135)),daily!$A:$B,2,0))</f>
        <v>1066641.7950000018</v>
      </c>
      <c r="P135" s="16">
        <f t="shared" si="175"/>
        <v>1109963.0350000113</v>
      </c>
      <c r="Q135" s="16"/>
      <c r="R135" s="16"/>
      <c r="S135" s="16">
        <f t="shared" si="130"/>
        <v>998966.73150001024</v>
      </c>
      <c r="T135" s="18">
        <f t="shared" si="131"/>
        <v>829584.26738807536</v>
      </c>
      <c r="U135" s="16">
        <v>897166.97744584933</v>
      </c>
      <c r="V135" s="63">
        <f ca="1">IF(daily!B1972="",MAX(I135:O135)*$X$33,daily!B1972)</f>
        <v>1090520.4737488457</v>
      </c>
      <c r="BL135" s="32">
        <v>40980</v>
      </c>
      <c r="BM135" s="33">
        <f t="shared" si="159"/>
        <v>0.8768061194717679</v>
      </c>
      <c r="BN135" s="33">
        <f t="shared" si="132"/>
        <v>-8.5350722863027917E-3</v>
      </c>
      <c r="BO135" s="33">
        <f t="shared" si="160"/>
        <v>0.82296287284674619</v>
      </c>
      <c r="BP135" s="33">
        <f t="shared" si="138"/>
        <v>1.1478518186960662E-2</v>
      </c>
      <c r="BQ135" s="33">
        <f t="shared" si="161"/>
        <v>0.79315804216682961</v>
      </c>
      <c r="BR135" s="33">
        <f t="shared" si="142"/>
        <v>3.6072279000940455E-3</v>
      </c>
      <c r="BS135" s="33">
        <f t="shared" si="158"/>
        <v>0.582290190856112</v>
      </c>
      <c r="BT135" s="33">
        <f t="shared" si="139"/>
        <v>-3.2765474172805731E-2</v>
      </c>
      <c r="BU135" s="33">
        <f t="shared" si="162"/>
        <v>0.72171171938216327</v>
      </c>
      <c r="BV135" s="33">
        <f t="shared" si="155"/>
        <v>2.3061843104515867E-2</v>
      </c>
      <c r="BW135" s="33">
        <f t="shared" si="163"/>
        <v>0.91128290743444473</v>
      </c>
      <c r="BX135" s="33">
        <f t="shared" si="143"/>
        <v>7.7294388446266238E-3</v>
      </c>
      <c r="BY135" s="33">
        <f t="shared" si="164"/>
        <v>0.83918620946468436</v>
      </c>
      <c r="BZ135" s="33">
        <f t="shared" si="135"/>
        <v>-7.6205475794762778E-3</v>
      </c>
      <c r="CA135" s="26">
        <v>0.70350171794987204</v>
      </c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46">
        <f t="shared" si="176"/>
        <v>0.91128290743444473</v>
      </c>
      <c r="CQ135">
        <f t="shared" si="177"/>
        <v>868709.85114144848</v>
      </c>
      <c r="CR135" s="20">
        <v>133</v>
      </c>
      <c r="CS135" s="32">
        <v>40981</v>
      </c>
      <c r="CT135" s="33">
        <v>0.87269123982465213</v>
      </c>
      <c r="CU135" s="34">
        <v>0.79005193067376767</v>
      </c>
      <c r="CV135" s="33">
        <v>0.76987386031998872</v>
      </c>
      <c r="CW135" s="33">
        <v>0.56927117302066299</v>
      </c>
      <c r="CX135" s="33">
        <v>0.73423740317085351</v>
      </c>
      <c r="CY135" s="33">
        <v>0.89657970547494148</v>
      </c>
      <c r="CZ135" s="33">
        <v>0.81701611057554258</v>
      </c>
      <c r="DA135" s="26">
        <v>0.6921509861919426</v>
      </c>
      <c r="DB135" s="46">
        <f t="shared" si="133"/>
        <v>0.89657970547494148</v>
      </c>
      <c r="DC135" s="46">
        <f t="shared" si="157"/>
        <v>0.88087485288924405</v>
      </c>
      <c r="DD135" s="71"/>
      <c r="DE135" s="59">
        <f t="shared" si="145"/>
        <v>1119629.8552802734</v>
      </c>
      <c r="FE135" s="13"/>
      <c r="FF135" s="6">
        <f t="shared" si="166"/>
        <v>571111.44399999082</v>
      </c>
      <c r="FG135" s="6">
        <f t="shared" si="167"/>
        <v>253295.21000000834</v>
      </c>
      <c r="FH135" s="6">
        <v>29367.79999999702</v>
      </c>
      <c r="FI135" s="6">
        <f t="shared" si="168"/>
        <v>17893.680000007153</v>
      </c>
      <c r="FJ135" s="6">
        <f t="shared" si="169"/>
        <v>8850.9499999880791</v>
      </c>
      <c r="FK135" s="6">
        <f t="shared" si="170"/>
        <v>395501.84999997914</v>
      </c>
      <c r="FL135" s="6">
        <f t="shared" si="171"/>
        <v>653770.85000000894</v>
      </c>
      <c r="FM135" s="6"/>
      <c r="FN135" s="6"/>
      <c r="FO135" s="6"/>
      <c r="FP135" s="6"/>
      <c r="FQ135" s="18"/>
      <c r="FT135"/>
      <c r="FU135" s="20"/>
      <c r="GG135"/>
      <c r="GH135" s="12"/>
      <c r="GK135"/>
      <c r="GL135" s="22">
        <v>43169</v>
      </c>
      <c r="GM135" s="12">
        <f t="shared" si="172"/>
        <v>10693544.149999991</v>
      </c>
    </row>
    <row r="136" spans="1:195" ht="15.75" thickBot="1" x14ac:dyDescent="0.3">
      <c r="A136" s="11">
        <v>41347</v>
      </c>
      <c r="B136" s="12">
        <v>853842.07999999821</v>
      </c>
      <c r="F136" s="17">
        <f t="shared" si="173"/>
        <v>3</v>
      </c>
      <c r="G136" s="15">
        <f t="shared" si="174"/>
        <v>2</v>
      </c>
      <c r="H136" s="53">
        <v>40981</v>
      </c>
      <c r="I136" s="16">
        <f>IF(MONTH($H136)&gt;10,VLOOKUP(DATE(I$2,MONTH($H136),DAY($H136)),daily!$A:$B,2,0),VLOOKUP(DATE(J$2,MONTH($H136),DAY($H136)),daily!$A:$B,2,0))</f>
        <v>840726.34000000358</v>
      </c>
      <c r="J136" s="16">
        <f>IF(MONTH($H136)&gt;10,VLOOKUP(DATE(J$2,MONTH($H136),DAY($H136)),daily!$A:$B,2,0),VLOOKUP(DATE(K$2,MONTH($H136),DAY($H136)),daily!$A:$B,2,0))</f>
        <v>822692.01999999583</v>
      </c>
      <c r="K136" s="16">
        <f>IF(MONTH($H136)&gt;10,VLOOKUP(DATE(K$2,MONTH($H136),DAY($H136)),daily!$A:$B,2,0),VLOOKUP(DATE(L$2,MONTH($H136),DAY($H136)),daily!$A:$B,2,0))</f>
        <v>824259.35499998927</v>
      </c>
      <c r="L136" s="16">
        <f>IF(MONTH($H136)&gt;10,VLOOKUP(DATE(L$2,MONTH($H136),DAY($H136)),daily!$A:$B,2,0),VLOOKUP(DATE(M$2,MONTH($H136),DAY($H136)),daily!$A:$B,2,0))</f>
        <v>621555.02999998629</v>
      </c>
      <c r="M136" s="16">
        <f>IF(MONTH($H136)&gt;10,VLOOKUP(DATE(M$2,MONTH($H136),DAY($H136)),daily!$A:$B,2,0),VLOOKUP(DATE(N$2,MONTH($H136),DAY($H136)),daily!$A:$B,2,0))</f>
        <v>822007.32000000775</v>
      </c>
      <c r="N136" s="16">
        <f>IF(MONTH($H136)&gt;10,VLOOKUP(DATE(N$2,MONTH($H136),DAY($H136)),daily!$A:$B,2,0),VLOOKUP(DATE(O$2,MONTH($H136),DAY($H136)),daily!$A:$B,2,0))</f>
        <v>1092054.2049999684</v>
      </c>
      <c r="O136" s="16">
        <f>IF(MONTH($H136)&gt;10,VLOOKUP(DATE(O$2,MONTH($H136),DAY($H136)),daily!$A:$B,2,0),VLOOKUP(DATE(P$2,MONTH($H136),DAY($H136)),daily!$A:$B,2,0))</f>
        <v>1038462.6449999958</v>
      </c>
      <c r="P136" s="16">
        <f t="shared" si="175"/>
        <v>1092054.2049999684</v>
      </c>
      <c r="Q136" s="16"/>
      <c r="R136" s="16"/>
      <c r="S136" s="16">
        <f t="shared" si="130"/>
        <v>982848.78449997155</v>
      </c>
      <c r="T136" s="18">
        <f t="shared" si="131"/>
        <v>816199.24180894601</v>
      </c>
      <c r="U136" s="16">
        <v>882691.53062997421</v>
      </c>
      <c r="V136" s="63">
        <f ca="1">IF(daily!B1973="",MAX(I136:O136)*$X$33,daily!B1973)</f>
        <v>1072925.3420551727</v>
      </c>
      <c r="BL136" s="32">
        <v>40981</v>
      </c>
      <c r="BM136" s="33">
        <f t="shared" si="159"/>
        <v>0.87269123982465213</v>
      </c>
      <c r="BN136" s="33">
        <f t="shared" si="132"/>
        <v>-4.1148796471157656E-3</v>
      </c>
      <c r="BO136" s="34">
        <f t="shared" si="160"/>
        <v>0.79005193067376767</v>
      </c>
      <c r="BP136" s="34">
        <f t="shared" si="138"/>
        <v>-3.2910942172978519E-2</v>
      </c>
      <c r="BQ136" s="33">
        <f t="shared" si="161"/>
        <v>0.76987386031998872</v>
      </c>
      <c r="BR136" s="33">
        <f t="shared" si="142"/>
        <v>-2.328418184684089E-2</v>
      </c>
      <c r="BS136" s="33">
        <f t="shared" si="158"/>
        <v>0.56927117302066299</v>
      </c>
      <c r="BT136" s="33">
        <f t="shared" si="139"/>
        <v>-1.3019017835449009E-2</v>
      </c>
      <c r="BU136" s="33">
        <f t="shared" si="162"/>
        <v>0.73423740317085351</v>
      </c>
      <c r="BV136" s="33">
        <f t="shared" si="155"/>
        <v>1.2525683788690234E-2</v>
      </c>
      <c r="BW136" s="33">
        <f t="shared" si="163"/>
        <v>0.89657970547494148</v>
      </c>
      <c r="BX136" s="33">
        <f t="shared" si="143"/>
        <v>-1.4703201959503254E-2</v>
      </c>
      <c r="BY136" s="33">
        <f t="shared" si="164"/>
        <v>0.81701611057554258</v>
      </c>
      <c r="BZ136" s="33">
        <f t="shared" si="135"/>
        <v>-2.2170098889141787E-2</v>
      </c>
      <c r="CA136" s="26">
        <v>0.6921509861919426</v>
      </c>
      <c r="CB136" s="26"/>
      <c r="CC136" s="26"/>
      <c r="CD136" s="26"/>
      <c r="CE136" s="26"/>
      <c r="CF136" s="26"/>
      <c r="CG136" s="26"/>
      <c r="CH136" s="26"/>
      <c r="CI136" s="26"/>
      <c r="CJ136" s="26"/>
      <c r="CK136" s="26"/>
      <c r="CL136" s="26"/>
      <c r="CM136" s="46">
        <f t="shared" si="176"/>
        <v>0.89657970547494148</v>
      </c>
      <c r="CQ136">
        <f t="shared" si="177"/>
        <v>854693.54919905588</v>
      </c>
      <c r="CR136" s="20">
        <v>134</v>
      </c>
      <c r="CS136" s="32">
        <v>40982</v>
      </c>
      <c r="CT136" s="33">
        <v>0.88630564781597665</v>
      </c>
      <c r="CU136" s="33">
        <v>0.74303071813642863</v>
      </c>
      <c r="CV136" s="33">
        <v>0.7574268622179372</v>
      </c>
      <c r="CW136" s="33">
        <v>0.52820904277949565</v>
      </c>
      <c r="CX136" s="33">
        <v>0.7017813977125883</v>
      </c>
      <c r="CY136" s="33">
        <v>0.91578672427504071</v>
      </c>
      <c r="CZ136" s="33">
        <v>0.77429432376147822</v>
      </c>
      <c r="DA136" s="26">
        <v>0.70697862161923963</v>
      </c>
      <c r="DB136" s="46">
        <f t="shared" si="133"/>
        <v>0.91578672427504071</v>
      </c>
      <c r="DC136" s="46">
        <f t="shared" si="157"/>
        <v>0.89974543378312666</v>
      </c>
      <c r="DD136" s="71"/>
      <c r="DE136" s="59">
        <f t="shared" si="145"/>
        <v>1143615.1758805527</v>
      </c>
      <c r="FE136" s="13"/>
      <c r="FF136" s="6">
        <f t="shared" si="166"/>
        <v>582658.31600001454</v>
      </c>
      <c r="FG136" s="6">
        <f t="shared" si="167"/>
        <v>214131.45999999344</v>
      </c>
      <c r="FH136" s="6">
        <v>10456.649999991059</v>
      </c>
      <c r="FI136" s="6">
        <f t="shared" si="168"/>
        <v>10764.879999995232</v>
      </c>
      <c r="FJ136" s="6">
        <f t="shared" si="169"/>
        <v>10478.730000004172</v>
      </c>
      <c r="FK136" s="6">
        <f t="shared" si="170"/>
        <v>182001.90000000596</v>
      </c>
      <c r="FL136" s="6">
        <f t="shared" si="171"/>
        <v>581466.81999999285</v>
      </c>
      <c r="FM136" s="6"/>
      <c r="FN136" s="6"/>
      <c r="FO136" s="6"/>
      <c r="FP136" s="6"/>
      <c r="FQ136" s="18"/>
      <c r="FT136"/>
      <c r="FU136" s="20"/>
      <c r="GG136"/>
      <c r="GH136" s="12"/>
      <c r="GK136"/>
      <c r="GL136" s="22">
        <v>43179</v>
      </c>
      <c r="GM136" s="12">
        <f t="shared" si="172"/>
        <v>10957929.049999982</v>
      </c>
    </row>
    <row r="137" spans="1:195" ht="15.75" thickBot="1" x14ac:dyDescent="0.3">
      <c r="A137" s="11">
        <v>41348</v>
      </c>
      <c r="B137" s="12">
        <v>828072.92000000179</v>
      </c>
      <c r="F137" s="17">
        <f t="shared" si="173"/>
        <v>3</v>
      </c>
      <c r="G137" s="15">
        <f t="shared" si="174"/>
        <v>2</v>
      </c>
      <c r="H137" s="53">
        <v>40982</v>
      </c>
      <c r="I137" s="16">
        <f>IF(MONTH($H137)&gt;10,VLOOKUP(DATE(I$2,MONTH($H137),DAY($H137)),daily!$A:$B,2,0),VLOOKUP(DATE(J$2,MONTH($H137),DAY($H137)),daily!$A:$B,2,0))</f>
        <v>853842.07999999821</v>
      </c>
      <c r="J137" s="16">
        <f>IF(MONTH($H137)&gt;10,VLOOKUP(DATE(J$2,MONTH($H137),DAY($H137)),daily!$A:$B,2,0),VLOOKUP(DATE(K$2,MONTH($H137),DAY($H137)),daily!$A:$B,2,0))</f>
        <v>773728.18000000715</v>
      </c>
      <c r="K137" s="16">
        <f>IF(MONTH($H137)&gt;10,VLOOKUP(DATE(K$2,MONTH($H137),DAY($H137)),daily!$A:$B,2,0),VLOOKUP(DATE(L$2,MONTH($H137),DAY($H137)),daily!$A:$B,2,0))</f>
        <v>810933.07500001788</v>
      </c>
      <c r="L137" s="16">
        <f>IF(MONTH($H137)&gt;10,VLOOKUP(DATE(L$2,MONTH($H137),DAY($H137)),daily!$A:$B,2,0),VLOOKUP(DATE(M$2,MONTH($H137),DAY($H137)),daily!$A:$B,2,0))</f>
        <v>576721.61000001431</v>
      </c>
      <c r="M137" s="16">
        <f>IF(MONTH($H137)&gt;10,VLOOKUP(DATE(M$2,MONTH($H137),DAY($H137)),daily!$A:$B,2,0),VLOOKUP(DATE(N$2,MONTH($H137),DAY($H137)),daily!$A:$B,2,0))</f>
        <v>785671.55999998748</v>
      </c>
      <c r="N137" s="16">
        <f>IF(MONTH($H137)&gt;10,VLOOKUP(DATE(N$2,MONTH($H137),DAY($H137)),daily!$A:$B,2,0),VLOOKUP(DATE(O$2,MONTH($H137),DAY($H137)),daily!$A:$B,2,0))</f>
        <v>1115448.7850000262</v>
      </c>
      <c r="O137" s="16">
        <f>IF(MONTH($H137)&gt;10,VLOOKUP(DATE(O$2,MONTH($H137),DAY($H137)),daily!$A:$B,2,0),VLOOKUP(DATE(P$2,MONTH($H137),DAY($H137)),daily!$A:$B,2,0))</f>
        <v>984161.41500000656</v>
      </c>
      <c r="P137" s="16">
        <f t="shared" si="175"/>
        <v>1115448.7850000262</v>
      </c>
      <c r="Q137" s="16"/>
      <c r="R137" s="16"/>
      <c r="S137" s="16">
        <f t="shared" si="130"/>
        <v>1003903.9065000237</v>
      </c>
      <c r="T137" s="18">
        <f t="shared" si="131"/>
        <v>833684.30653472722</v>
      </c>
      <c r="U137" s="16">
        <v>901601.02938392758</v>
      </c>
      <c r="V137" s="63">
        <f ca="1">IF(daily!B1974="",MAX(I137:O137)*$X$33,daily!B1974)</f>
        <v>1095910.1331341099</v>
      </c>
      <c r="BL137" s="32">
        <v>40982</v>
      </c>
      <c r="BM137" s="33">
        <f t="shared" si="159"/>
        <v>0.88630564781597665</v>
      </c>
      <c r="BN137" s="33">
        <f t="shared" si="132"/>
        <v>1.3614407991324518E-2</v>
      </c>
      <c r="BO137" s="33">
        <f t="shared" si="160"/>
        <v>0.74303071813642863</v>
      </c>
      <c r="BP137" s="33">
        <f t="shared" si="138"/>
        <v>-4.7021212537339041E-2</v>
      </c>
      <c r="BQ137" s="33">
        <f t="shared" si="161"/>
        <v>0.7574268622179372</v>
      </c>
      <c r="BR137" s="33">
        <f t="shared" si="142"/>
        <v>-1.2446998102051521E-2</v>
      </c>
      <c r="BS137" s="33">
        <f t="shared" si="158"/>
        <v>0.52820904277949565</v>
      </c>
      <c r="BT137" s="33">
        <f t="shared" si="139"/>
        <v>-4.1062130241167338E-2</v>
      </c>
      <c r="BU137" s="33">
        <f t="shared" si="162"/>
        <v>0.7017813977125883</v>
      </c>
      <c r="BV137" s="33">
        <f t="shared" si="155"/>
        <v>-3.2456005458265214E-2</v>
      </c>
      <c r="BW137" s="33">
        <f t="shared" si="163"/>
        <v>0.91578672427504071</v>
      </c>
      <c r="BX137" s="33">
        <f t="shared" si="143"/>
        <v>1.9207018800099229E-2</v>
      </c>
      <c r="BY137" s="33">
        <f t="shared" si="164"/>
        <v>0.77429432376147822</v>
      </c>
      <c r="BZ137" s="33">
        <f t="shared" si="135"/>
        <v>-4.2721786814064355E-2</v>
      </c>
      <c r="CA137" s="26">
        <v>0.70697862161923963</v>
      </c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/>
      <c r="CM137" s="46">
        <f t="shared" si="176"/>
        <v>0.91578672427504071</v>
      </c>
      <c r="CQ137">
        <f t="shared" si="177"/>
        <v>873003.25994484359</v>
      </c>
      <c r="CR137" s="20">
        <v>135</v>
      </c>
      <c r="CS137" s="32">
        <v>40983</v>
      </c>
      <c r="CT137" s="33">
        <v>0.8595567295060822</v>
      </c>
      <c r="CU137" s="33">
        <v>0.72201415340239716</v>
      </c>
      <c r="CV137" s="33">
        <v>0.75230010223255728</v>
      </c>
      <c r="CW137" s="33">
        <v>0.50350263567991504</v>
      </c>
      <c r="CX137" s="33">
        <v>0.69042859860303329</v>
      </c>
      <c r="CY137" s="33">
        <v>0.90743984606949812</v>
      </c>
      <c r="CZ137" s="33">
        <v>0.78798734546397053</v>
      </c>
      <c r="DA137" s="26">
        <v>0.70053491120920997</v>
      </c>
      <c r="DB137" s="46">
        <f t="shared" si="133"/>
        <v>0.90743984606949812</v>
      </c>
      <c r="DC137" s="46">
        <f t="shared" si="157"/>
        <v>0.89154476287066509</v>
      </c>
      <c r="DD137" s="71"/>
      <c r="DE137" s="59">
        <f t="shared" si="145"/>
        <v>1133191.7701529346</v>
      </c>
      <c r="FE137" s="13"/>
      <c r="FF137" s="6">
        <f t="shared" si="166"/>
        <v>570727.72999998927</v>
      </c>
      <c r="FG137" s="6">
        <f t="shared" si="167"/>
        <v>224053.87999999523</v>
      </c>
      <c r="FH137" s="6">
        <v>25506.080000013113</v>
      </c>
      <c r="FI137" s="6">
        <f t="shared" si="168"/>
        <v>6325.359999999404</v>
      </c>
      <c r="FJ137" s="6">
        <f t="shared" si="169"/>
        <v>14840.859999999404</v>
      </c>
      <c r="FK137" s="6">
        <f t="shared" si="170"/>
        <v>63870.719999998808</v>
      </c>
      <c r="FL137" s="6">
        <f t="shared" si="171"/>
        <v>549373.24000000954</v>
      </c>
      <c r="FM137" s="6"/>
      <c r="FN137" s="6"/>
      <c r="FO137" s="6"/>
      <c r="FP137" s="6"/>
      <c r="FQ137" s="18"/>
      <c r="FT137"/>
      <c r="FU137" s="20"/>
      <c r="GG137"/>
      <c r="GH137" s="12"/>
      <c r="GK137"/>
      <c r="GL137" s="22">
        <v>43189</v>
      </c>
      <c r="GM137" s="12">
        <f t="shared" si="172"/>
        <v>11495372.590000018</v>
      </c>
    </row>
    <row r="138" spans="1:195" ht="15.75" thickBot="1" x14ac:dyDescent="0.3">
      <c r="A138" s="11">
        <v>41349</v>
      </c>
      <c r="B138" s="12">
        <v>766785.03000000119</v>
      </c>
      <c r="F138" s="17">
        <f t="shared" si="173"/>
        <v>3</v>
      </c>
      <c r="G138" s="15">
        <f t="shared" si="174"/>
        <v>2</v>
      </c>
      <c r="H138" s="53">
        <v>40983</v>
      </c>
      <c r="I138" s="16">
        <f>IF(MONTH($H138)&gt;10,VLOOKUP(DATE(I$2,MONTH($H138),DAY($H138)),daily!$A:$B,2,0),VLOOKUP(DATE(J$2,MONTH($H138),DAY($H138)),daily!$A:$B,2,0))</f>
        <v>828072.92000000179</v>
      </c>
      <c r="J138" s="16">
        <f>IF(MONTH($H138)&gt;10,VLOOKUP(DATE(J$2,MONTH($H138),DAY($H138)),daily!$A:$B,2,0),VLOOKUP(DATE(K$2,MONTH($H138),DAY($H138)),daily!$A:$B,2,0))</f>
        <v>751843.33999998868</v>
      </c>
      <c r="K138" s="16">
        <f>IF(MONTH($H138)&gt;10,VLOOKUP(DATE(K$2,MONTH($H138),DAY($H138)),daily!$A:$B,2,0),VLOOKUP(DATE(L$2,MONTH($H138),DAY($H138)),daily!$A:$B,2,0))</f>
        <v>805444.14999997616</v>
      </c>
      <c r="L138" s="16">
        <f>IF(MONTH($H138)&gt;10,VLOOKUP(DATE(L$2,MONTH($H138),DAY($H138)),daily!$A:$B,2,0),VLOOKUP(DATE(M$2,MONTH($H138),DAY($H138)),daily!$A:$B,2,0))</f>
        <v>549746.07999998331</v>
      </c>
      <c r="M138" s="16">
        <f>IF(MONTH($H138)&gt;10,VLOOKUP(DATE(M$2,MONTH($H138),DAY($H138)),daily!$A:$B,2,0),VLOOKUP(DATE(N$2,MONTH($H138),DAY($H138)),daily!$A:$B,2,0))</f>
        <v>772961.66000001132</v>
      </c>
      <c r="N138" s="16">
        <f>IF(MONTH($H138)&gt;10,VLOOKUP(DATE(N$2,MONTH($H138),DAY($H138)),daily!$A:$B,2,0),VLOOKUP(DATE(O$2,MONTH($H138),DAY($H138)),daily!$A:$B,2,0))</f>
        <v>1105282.099999994</v>
      </c>
      <c r="O138" s="16">
        <f>IF(MONTH($H138)&gt;10,VLOOKUP(DATE(O$2,MONTH($H138),DAY($H138)),daily!$A:$B,2,0),VLOOKUP(DATE(P$2,MONTH($H138),DAY($H138)),daily!$A:$B,2,0))</f>
        <v>1001565.8349999934</v>
      </c>
      <c r="P138" s="16">
        <f t="shared" si="175"/>
        <v>1105282.099999994</v>
      </c>
      <c r="Q138" s="16"/>
      <c r="R138" s="16"/>
      <c r="S138" s="16">
        <f t="shared" si="130"/>
        <v>994753.88999999466</v>
      </c>
      <c r="T138" s="18">
        <f t="shared" si="131"/>
        <v>826085.74544614379</v>
      </c>
      <c r="U138" s="16">
        <v>893383.44576671917</v>
      </c>
      <c r="V138" s="63">
        <f ca="1">IF(daily!B1975="",MAX(I138:O138)*$X$33,daily!B1975)</f>
        <v>1085921.5318986729</v>
      </c>
      <c r="BL138" s="32">
        <v>40983</v>
      </c>
      <c r="BM138" s="33">
        <f t="shared" si="159"/>
        <v>0.8595567295060822</v>
      </c>
      <c r="BN138" s="33">
        <f t="shared" si="132"/>
        <v>-2.6748918309894454E-2</v>
      </c>
      <c r="BO138" s="33">
        <f t="shared" si="160"/>
        <v>0.72201415340239716</v>
      </c>
      <c r="BP138" s="33">
        <f t="shared" si="138"/>
        <v>-2.1016564734031462E-2</v>
      </c>
      <c r="BQ138" s="33">
        <f t="shared" si="161"/>
        <v>0.75230010223255728</v>
      </c>
      <c r="BR138" s="33">
        <f t="shared" si="142"/>
        <v>-5.1267599853799251E-3</v>
      </c>
      <c r="BS138" s="33">
        <f t="shared" si="158"/>
        <v>0.50350263567991504</v>
      </c>
      <c r="BT138" s="33">
        <f t="shared" si="139"/>
        <v>-2.4706407099580607E-2</v>
      </c>
      <c r="BU138" s="33">
        <f t="shared" si="162"/>
        <v>0.69042859860303329</v>
      </c>
      <c r="BV138" s="33">
        <f t="shared" si="155"/>
        <v>-1.1352799109555001E-2</v>
      </c>
      <c r="BW138" s="33">
        <f t="shared" si="163"/>
        <v>0.90743984606949812</v>
      </c>
      <c r="BX138" s="33">
        <f t="shared" si="143"/>
        <v>-8.346878205542585E-3</v>
      </c>
      <c r="BY138" s="33">
        <f t="shared" si="164"/>
        <v>0.78798734546397053</v>
      </c>
      <c r="BZ138" s="33">
        <f t="shared" si="135"/>
        <v>1.3693021702492314E-2</v>
      </c>
      <c r="CA138" s="26">
        <v>0.70053491120920997</v>
      </c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46">
        <f t="shared" si="176"/>
        <v>0.90743984606949812</v>
      </c>
      <c r="CQ138">
        <f t="shared" si="177"/>
        <v>865046.3288268809</v>
      </c>
      <c r="CR138" s="20">
        <v>136</v>
      </c>
      <c r="CS138" s="32">
        <v>40984</v>
      </c>
      <c r="CT138" s="34">
        <v>0.79593863861774716</v>
      </c>
      <c r="CU138" s="33">
        <v>0.71194297268221673</v>
      </c>
      <c r="CV138" s="34">
        <v>0.6916264551659228</v>
      </c>
      <c r="CW138" s="33">
        <v>0.44120662897202617</v>
      </c>
      <c r="CX138" s="34">
        <v>0.62298553668810464</v>
      </c>
      <c r="CY138" s="33">
        <v>0.90960345562433109</v>
      </c>
      <c r="CZ138" s="33">
        <v>0.76841968007464934</v>
      </c>
      <c r="DA138" s="26">
        <v>0.70220519716144292</v>
      </c>
      <c r="DB138" s="46">
        <f t="shared" si="133"/>
        <v>0.90960345562433109</v>
      </c>
      <c r="DC138" s="46">
        <f t="shared" si="157"/>
        <v>0.89367047376584263</v>
      </c>
      <c r="DD138" s="71"/>
      <c r="DE138" s="59">
        <f t="shared" si="145"/>
        <v>1135893.6402019309</v>
      </c>
      <c r="FE138" s="13"/>
      <c r="FF138" s="6">
        <f t="shared" si="166"/>
        <v>525217.24000000954</v>
      </c>
      <c r="FG138" s="6">
        <f t="shared" si="167"/>
        <v>177046.10000000894</v>
      </c>
      <c r="FH138" s="6">
        <v>17300.659999981523</v>
      </c>
      <c r="FI138" s="6"/>
      <c r="FJ138" s="6">
        <f t="shared" si="169"/>
        <v>15259.909999996424</v>
      </c>
      <c r="FK138" s="6">
        <f t="shared" si="170"/>
        <v>27386.609999999404</v>
      </c>
      <c r="FL138" s="6">
        <f t="shared" si="171"/>
        <v>521577.64499999583</v>
      </c>
      <c r="FM138" s="6"/>
      <c r="FN138" s="6"/>
      <c r="FO138" s="6"/>
      <c r="FP138" s="6"/>
      <c r="FQ138" s="18"/>
      <c r="FT138"/>
      <c r="FU138" s="20"/>
      <c r="GG138"/>
      <c r="GH138" s="12"/>
      <c r="GK138"/>
      <c r="GL138" s="22">
        <v>43200</v>
      </c>
      <c r="GM138" s="12">
        <f t="shared" si="172"/>
        <v>8078567.9200000167</v>
      </c>
    </row>
    <row r="139" spans="1:195" ht="15.75" thickBot="1" x14ac:dyDescent="0.3">
      <c r="A139" s="11">
        <v>41350</v>
      </c>
      <c r="B139" s="12">
        <v>717979.09999999404</v>
      </c>
      <c r="F139" s="17">
        <f t="shared" si="173"/>
        <v>3</v>
      </c>
      <c r="G139" s="15">
        <f t="shared" si="174"/>
        <v>2</v>
      </c>
      <c r="H139" s="53">
        <v>40984</v>
      </c>
      <c r="I139" s="16">
        <f>IF(MONTH($H139)&gt;10,VLOOKUP(DATE(I$2,MONTH($H139),DAY($H139)),daily!$A:$B,2,0),VLOOKUP(DATE(J$2,MONTH($H139),DAY($H139)),daily!$A:$B,2,0))</f>
        <v>766785.03000000119</v>
      </c>
      <c r="J139" s="16">
        <f>IF(MONTH($H139)&gt;10,VLOOKUP(DATE(J$2,MONTH($H139),DAY($H139)),daily!$A:$B,2,0),VLOOKUP(DATE(K$2,MONTH($H139),DAY($H139)),daily!$A:$B,2,0))</f>
        <v>741356.07999999821</v>
      </c>
      <c r="K139" s="16">
        <f>IF(MONTH($H139)&gt;10,VLOOKUP(DATE(K$2,MONTH($H139),DAY($H139)),daily!$A:$B,2,0),VLOOKUP(DATE(L$2,MONTH($H139),DAY($H139)),daily!$A:$B,2,0))</f>
        <v>740484.3900000006</v>
      </c>
      <c r="L139" s="16">
        <f>IF(MONTH($H139)&gt;10,VLOOKUP(DATE(L$2,MONTH($H139),DAY($H139)),daily!$A:$B,2,0),VLOOKUP(DATE(M$2,MONTH($H139),DAY($H139)),daily!$A:$B,2,0))</f>
        <v>481728.59000001848</v>
      </c>
      <c r="M139" s="16">
        <f>IF(MONTH($H139)&gt;10,VLOOKUP(DATE(M$2,MONTH($H139),DAY($H139)),daily!$A:$B,2,0),VLOOKUP(DATE(N$2,MONTH($H139),DAY($H139)),daily!$A:$B,2,0))</f>
        <v>697456.53000000119</v>
      </c>
      <c r="N139" s="16">
        <f>IF(MONTH($H139)&gt;10,VLOOKUP(DATE(N$2,MONTH($H139),DAY($H139)),daily!$A:$B,2,0),VLOOKUP(DATE(O$2,MONTH($H139),DAY($H139)),daily!$A:$B,2,0))</f>
        <v>1107917.424999997</v>
      </c>
      <c r="O139" s="16">
        <f>IF(MONTH($H139)&gt;10,VLOOKUP(DATE(O$2,MONTH($H139),DAY($H139)),daily!$A:$B,2,0),VLOOKUP(DATE(P$2,MONTH($H139),DAY($H139)),daily!$A:$B,2,0))</f>
        <v>976694.49000000954</v>
      </c>
      <c r="P139" s="16">
        <f t="shared" si="175"/>
        <v>1107917.424999997</v>
      </c>
      <c r="Q139" s="16"/>
      <c r="R139" s="16"/>
      <c r="S139" s="16">
        <f>P139*0.9-85399</f>
        <v>911726.68249999732</v>
      </c>
      <c r="T139" s="18">
        <f t="shared" si="131"/>
        <v>828055.38235342782</v>
      </c>
      <c r="U139" s="16">
        <v>895513.54063500476</v>
      </c>
      <c r="V139" s="63">
        <f ca="1">IF(daily!B1976="",MAX(I139:O139)*$X$33,daily!B1976)</f>
        <v>1088510.6954805802</v>
      </c>
      <c r="BL139" s="32">
        <v>40984</v>
      </c>
      <c r="BM139" s="34">
        <f t="shared" si="159"/>
        <v>0.79593863861774716</v>
      </c>
      <c r="BN139" s="34">
        <f t="shared" si="132"/>
        <v>-6.3618090888335033E-2</v>
      </c>
      <c r="BO139" s="33">
        <f t="shared" si="160"/>
        <v>0.71194297268221673</v>
      </c>
      <c r="BP139" s="33">
        <f t="shared" si="138"/>
        <v>-1.0071180720180428E-2</v>
      </c>
      <c r="BQ139" s="34">
        <f t="shared" si="161"/>
        <v>0.6916264551659228</v>
      </c>
      <c r="BR139" s="34">
        <f t="shared" si="142"/>
        <v>-6.0673647066634473E-2</v>
      </c>
      <c r="BS139" s="33">
        <f t="shared" si="158"/>
        <v>0.44120662897202617</v>
      </c>
      <c r="BT139" s="33">
        <f t="shared" si="139"/>
        <v>-6.2296006707888874E-2</v>
      </c>
      <c r="BU139" s="34">
        <f t="shared" si="162"/>
        <v>0.62298553668810464</v>
      </c>
      <c r="BV139" s="34">
        <f t="shared" si="155"/>
        <v>-6.7443061914928659E-2</v>
      </c>
      <c r="BW139" s="33">
        <f t="shared" si="163"/>
        <v>0.90960345562433109</v>
      </c>
      <c r="BX139" s="33">
        <f t="shared" si="143"/>
        <v>2.1636095548329681E-3</v>
      </c>
      <c r="BY139" s="33">
        <f t="shared" si="164"/>
        <v>0.76841968007464934</v>
      </c>
      <c r="BZ139" s="33">
        <f t="shared" si="135"/>
        <v>-1.9567665389321198E-2</v>
      </c>
      <c r="CA139" s="26">
        <v>0.70220519716144292</v>
      </c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  <c r="CM139" s="46">
        <f t="shared" si="176"/>
        <v>0.90960345562433109</v>
      </c>
      <c r="CQ139">
        <f t="shared" si="177"/>
        <v>867108.85948445532</v>
      </c>
      <c r="CR139" s="20">
        <v>137</v>
      </c>
      <c r="CS139" s="32">
        <v>40985</v>
      </c>
      <c r="CT139" s="33">
        <v>0.74527707903998819</v>
      </c>
      <c r="CU139" s="33">
        <v>0.70492285095913521</v>
      </c>
      <c r="CV139" s="33">
        <v>0.69403496781093166</v>
      </c>
      <c r="CW139" s="33">
        <v>0.40463636043077439</v>
      </c>
      <c r="CX139" s="33">
        <v>0.54845508357870076</v>
      </c>
      <c r="CY139" s="33">
        <v>0.8935336244973876</v>
      </c>
      <c r="CZ139" s="33">
        <v>0.77447947091358227</v>
      </c>
      <c r="DA139" s="26">
        <v>0.68979944071331989</v>
      </c>
      <c r="DB139" s="46">
        <f t="shared" si="133"/>
        <v>0.8935336244973876</v>
      </c>
      <c r="DC139" s="46">
        <f t="shared" si="157"/>
        <v>0.87788212829754686</v>
      </c>
      <c r="DD139" s="71"/>
      <c r="DE139" s="59">
        <f t="shared" si="145"/>
        <v>1115825.9735023961</v>
      </c>
      <c r="FE139" s="13"/>
      <c r="FF139" s="6">
        <f t="shared" si="166"/>
        <v>480395.40999999642</v>
      </c>
      <c r="FG139" s="6">
        <f t="shared" si="167"/>
        <v>162705.76999999583</v>
      </c>
      <c r="FH139" s="6">
        <v>27611.080000013113</v>
      </c>
      <c r="FI139" s="6"/>
      <c r="FJ139" s="6">
        <f t="shared" si="169"/>
        <v>12916.760000005364</v>
      </c>
      <c r="FK139" s="6">
        <f t="shared" si="170"/>
        <v>27636.649999991059</v>
      </c>
      <c r="FL139" s="6">
        <f t="shared" si="171"/>
        <v>460774.57500000298</v>
      </c>
      <c r="FM139" s="6"/>
      <c r="FN139" s="6"/>
      <c r="FO139" s="6"/>
      <c r="FP139" s="6"/>
      <c r="FQ139" s="18"/>
      <c r="FT139"/>
      <c r="FU139" s="20"/>
      <c r="GG139"/>
      <c r="GH139" s="12"/>
      <c r="GK139"/>
      <c r="GL139" s="22">
        <v>43210</v>
      </c>
      <c r="GM139" s="12">
        <f t="shared" si="172"/>
        <v>1848630.3299999684</v>
      </c>
    </row>
    <row r="140" spans="1:195" x14ac:dyDescent="0.25">
      <c r="A140" s="11">
        <v>41351</v>
      </c>
      <c r="B140" s="12">
        <v>730751.84000000358</v>
      </c>
      <c r="F140" s="17">
        <f t="shared" si="173"/>
        <v>3</v>
      </c>
      <c r="G140" s="15">
        <f t="shared" si="174"/>
        <v>2</v>
      </c>
      <c r="H140" s="53">
        <v>40985</v>
      </c>
      <c r="I140" s="16">
        <f>IF(MONTH($H140)&gt;10,VLOOKUP(DATE(I$2,MONTH($H140),DAY($H140)),daily!$A:$B,2,0),VLOOKUP(DATE(J$2,MONTH($H140),DAY($H140)),daily!$A:$B,2,0))</f>
        <v>717979.09999999404</v>
      </c>
      <c r="J140" s="16">
        <f>IF(MONTH($H140)&gt;10,VLOOKUP(DATE(J$2,MONTH($H140),DAY($H140)),daily!$A:$B,2,0),VLOOKUP(DATE(K$2,MONTH($H140),DAY($H140)),daily!$A:$B,2,0))</f>
        <v>734045.93000000715</v>
      </c>
      <c r="K140" s="16">
        <f>IF(MONTH($H140)&gt;10,VLOOKUP(DATE(K$2,MONTH($H140),DAY($H140)),daily!$A:$B,2,0),VLOOKUP(DATE(L$2,MONTH($H140),DAY($H140)),daily!$A:$B,2,0))</f>
        <v>743063.04500000179</v>
      </c>
      <c r="L140" s="16">
        <f>IF(MONTH($H140)&gt;10,VLOOKUP(DATE(L$2,MONTH($H140),DAY($H140)),daily!$A:$B,2,0),VLOOKUP(DATE(M$2,MONTH($H140),DAY($H140)),daily!$A:$B,2,0))</f>
        <v>441799.57999999821</v>
      </c>
      <c r="M140" s="16">
        <f>IF(MONTH($H140)&gt;10,VLOOKUP(DATE(M$2,MONTH($H140),DAY($H140)),daily!$A:$B,2,0),VLOOKUP(DATE(N$2,MONTH($H140),DAY($H140)),daily!$A:$B,2,0))</f>
        <v>614016.79000000656</v>
      </c>
      <c r="N140" s="16">
        <f>IF(MONTH($H140)&gt;10,VLOOKUP(DATE(N$2,MONTH($H140),DAY($H140)),daily!$A:$B,2,0),VLOOKUP(DATE(O$2,MONTH($H140),DAY($H140)),daily!$A:$B,2,0))</f>
        <v>1088344.0100000203</v>
      </c>
      <c r="O140" s="16">
        <f>IF(MONTH($H140)&gt;10,VLOOKUP(DATE(O$2,MONTH($H140),DAY($H140)),daily!$A:$B,2,0),VLOOKUP(DATE(P$2,MONTH($H140),DAY($H140)),daily!$A:$B,2,0))</f>
        <v>984396.74499998987</v>
      </c>
      <c r="P140" s="16">
        <f t="shared" si="175"/>
        <v>1088344.0100000203</v>
      </c>
      <c r="Q140" s="16"/>
      <c r="R140" s="16"/>
      <c r="S140" s="16"/>
      <c r="T140" s="18">
        <f t="shared" si="131"/>
        <v>813426.24910212238</v>
      </c>
      <c r="U140" s="16">
        <v>879692.63397407054</v>
      </c>
      <c r="V140" s="63">
        <f ca="1">IF(daily!B1977="",MAX(I140:O140)*$X$33,daily!B1977)</f>
        <v>1069280.136330782</v>
      </c>
      <c r="BL140" s="32">
        <v>40985</v>
      </c>
      <c r="BM140" s="33">
        <f t="shared" si="159"/>
        <v>0.74527707903998819</v>
      </c>
      <c r="BN140" s="33">
        <f t="shared" si="132"/>
        <v>-5.0661559577758974E-2</v>
      </c>
      <c r="BO140" s="33">
        <f t="shared" si="160"/>
        <v>0.70492285095913521</v>
      </c>
      <c r="BP140" s="33">
        <f t="shared" si="138"/>
        <v>-7.0201217230815294E-3</v>
      </c>
      <c r="BQ140" s="33">
        <f t="shared" si="161"/>
        <v>0.69403496781093166</v>
      </c>
      <c r="BR140" s="33">
        <f t="shared" si="142"/>
        <v>2.4085126450088534E-3</v>
      </c>
      <c r="BS140" s="33">
        <f t="shared" si="158"/>
        <v>0.40463636043077439</v>
      </c>
      <c r="BT140" s="33">
        <f t="shared" si="139"/>
        <v>-3.6570268541251783E-2</v>
      </c>
      <c r="BU140" s="33">
        <f t="shared" si="162"/>
        <v>0.54845508357870076</v>
      </c>
      <c r="BV140" s="33">
        <f t="shared" si="155"/>
        <v>-7.4530453109403871E-2</v>
      </c>
      <c r="BW140" s="33">
        <f t="shared" si="163"/>
        <v>0.8935336244973876</v>
      </c>
      <c r="BX140" s="33">
        <f t="shared" si="143"/>
        <v>-1.606983112694349E-2</v>
      </c>
      <c r="BY140" s="33">
        <f t="shared" si="164"/>
        <v>0.77447947091358227</v>
      </c>
      <c r="BZ140" s="33">
        <f t="shared" si="135"/>
        <v>6.0597908389329325E-3</v>
      </c>
      <c r="CA140" s="26">
        <v>0.68979944071331989</v>
      </c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46">
        <f t="shared" si="176"/>
        <v>0.8935336244973876</v>
      </c>
      <c r="CQ140">
        <f t="shared" si="177"/>
        <v>851789.77416828577</v>
      </c>
      <c r="CR140" s="20">
        <v>138</v>
      </c>
      <c r="CS140" s="32">
        <v>40986</v>
      </c>
      <c r="CT140" s="33">
        <v>0.75853544597371148</v>
      </c>
      <c r="CU140" s="33">
        <v>0.68178530224546918</v>
      </c>
      <c r="CV140" s="33">
        <v>0.68079044361494356</v>
      </c>
      <c r="CW140" s="33">
        <v>0.36607162107022378</v>
      </c>
      <c r="CX140" s="33">
        <v>0.5692562548609067</v>
      </c>
      <c r="CY140" s="33">
        <v>0.88591828453539201</v>
      </c>
      <c r="CZ140" s="33">
        <v>0.74704558884550409</v>
      </c>
      <c r="DA140" s="26">
        <v>0.68392047085409247</v>
      </c>
      <c r="DB140" s="46">
        <f t="shared" si="133"/>
        <v>0.88591828453539201</v>
      </c>
      <c r="DC140" s="46">
        <f t="shared" si="157"/>
        <v>0.87040018170901567</v>
      </c>
      <c r="DD140" s="71"/>
      <c r="DE140" s="59">
        <f t="shared" si="145"/>
        <v>1106316.0973279821</v>
      </c>
      <c r="FE140" s="13"/>
      <c r="FF140" s="6">
        <f t="shared" si="166"/>
        <v>448142.3900000006</v>
      </c>
      <c r="FG140" s="6">
        <f t="shared" si="167"/>
        <v>148805.81999999285</v>
      </c>
      <c r="FH140" s="6">
        <v>77979.999999985099</v>
      </c>
      <c r="FI140" s="6"/>
      <c r="FJ140" s="6">
        <f t="shared" si="169"/>
        <v>12254.940000012517</v>
      </c>
      <c r="FK140" s="6">
        <f t="shared" si="170"/>
        <v>33999.510000020266</v>
      </c>
      <c r="FL140" s="6">
        <f t="shared" si="171"/>
        <v>450017.28499999642</v>
      </c>
      <c r="FM140" s="6"/>
      <c r="FN140" s="6"/>
      <c r="FO140" s="6"/>
      <c r="FP140" s="6"/>
      <c r="FQ140" s="18"/>
      <c r="FT140"/>
      <c r="FU140" s="20"/>
      <c r="GG140"/>
      <c r="GH140" s="12"/>
      <c r="GK140"/>
      <c r="GL140" s="22">
        <v>43220</v>
      </c>
      <c r="GM140" s="12">
        <f t="shared" si="172"/>
        <v>4033887.3900000304</v>
      </c>
    </row>
    <row r="141" spans="1:195" x14ac:dyDescent="0.25">
      <c r="A141" s="11">
        <v>41352</v>
      </c>
      <c r="B141" s="12">
        <v>726887.46000000834</v>
      </c>
      <c r="F141" s="17">
        <f t="shared" si="173"/>
        <v>3</v>
      </c>
      <c r="G141" s="15">
        <f t="shared" si="174"/>
        <v>2</v>
      </c>
      <c r="H141" s="53">
        <v>40986</v>
      </c>
      <c r="I141" s="16">
        <f>IF(MONTH($H141)&gt;10,VLOOKUP(DATE(I$2,MONTH($H141),DAY($H141)),daily!$A:$B,2,0),VLOOKUP(DATE(J$2,MONTH($H141),DAY($H141)),daily!$A:$B,2,0))</f>
        <v>730751.84000000358</v>
      </c>
      <c r="J141" s="16">
        <f>IF(MONTH($H141)&gt;10,VLOOKUP(DATE(J$2,MONTH($H141),DAY($H141)),daily!$A:$B,2,0),VLOOKUP(DATE(K$2,MONTH($H141),DAY($H141)),daily!$A:$B,2,0))</f>
        <v>709952.48000000417</v>
      </c>
      <c r="K141" s="16">
        <f>IF(MONTH($H141)&gt;10,VLOOKUP(DATE(K$2,MONTH($H141),DAY($H141)),daily!$A:$B,2,0),VLOOKUP(DATE(L$2,MONTH($H141),DAY($H141)),daily!$A:$B,2,0))</f>
        <v>728882.89999997616</v>
      </c>
      <c r="L141" s="16">
        <f>IF(MONTH($H141)&gt;10,VLOOKUP(DATE(L$2,MONTH($H141),DAY($H141)),daily!$A:$B,2,0),VLOOKUP(DATE(M$2,MONTH($H141),DAY($H141)),daily!$A:$B,2,0))</f>
        <v>399692.91999998689</v>
      </c>
      <c r="M141" s="16">
        <f>IF(MONTH($H141)&gt;10,VLOOKUP(DATE(M$2,MONTH($H141),DAY($H141)),daily!$A:$B,2,0),VLOOKUP(DATE(N$2,MONTH($H141),DAY($H141)),daily!$A:$B,2,0))</f>
        <v>637304.50999997556</v>
      </c>
      <c r="N141" s="16">
        <f>IF(MONTH($H141)&gt;10,VLOOKUP(DATE(N$2,MONTH($H141),DAY($H141)),daily!$A:$B,2,0),VLOOKUP(DATE(O$2,MONTH($H141),DAY($H141)),daily!$A:$B,2,0))</f>
        <v>1079068.3550000042</v>
      </c>
      <c r="O141" s="16">
        <f>IF(MONTH($H141)&gt;10,VLOOKUP(DATE(O$2,MONTH($H141),DAY($H141)),daily!$A:$B,2,0),VLOOKUP(DATE(P$2,MONTH($H141),DAY($H141)),daily!$A:$B,2,0))</f>
        <v>949527.10000000894</v>
      </c>
      <c r="P141" s="16">
        <f t="shared" si="175"/>
        <v>1079068.3550000042</v>
      </c>
      <c r="Q141" s="16"/>
      <c r="R141" s="16"/>
      <c r="S141" s="16"/>
      <c r="T141" s="18">
        <f t="shared" si="131"/>
        <v>806493.642145772</v>
      </c>
      <c r="U141" s="16">
        <v>872195.2569463799</v>
      </c>
      <c r="V141" s="63">
        <f ca="1">IF(daily!B1978="",MAX(I141:O141)*$X$33,daily!B1978)</f>
        <v>1060166.95745366</v>
      </c>
      <c r="BL141" s="32">
        <v>40986</v>
      </c>
      <c r="BM141" s="33">
        <f t="shared" si="159"/>
        <v>0.75853544597371148</v>
      </c>
      <c r="BN141" s="33">
        <f t="shared" si="132"/>
        <v>1.3258366933723287E-2</v>
      </c>
      <c r="BO141" s="33">
        <f t="shared" si="160"/>
        <v>0.68178530224546918</v>
      </c>
      <c r="BP141" s="33">
        <f t="shared" si="138"/>
        <v>-2.3137548713666023E-2</v>
      </c>
      <c r="BQ141" s="33">
        <f t="shared" si="161"/>
        <v>0.68079044361494356</v>
      </c>
      <c r="BR141" s="33">
        <f t="shared" si="142"/>
        <v>-1.3244524195988094E-2</v>
      </c>
      <c r="BS141" s="33">
        <f t="shared" si="158"/>
        <v>0.36607162107022378</v>
      </c>
      <c r="BT141" s="33">
        <f t="shared" si="139"/>
        <v>-3.8564739360550604E-2</v>
      </c>
      <c r="BU141" s="33">
        <f t="shared" si="162"/>
        <v>0.5692562548609067</v>
      </c>
      <c r="BV141" s="33">
        <f t="shared" si="155"/>
        <v>2.0801171282205932E-2</v>
      </c>
      <c r="BW141" s="33">
        <f t="shared" si="163"/>
        <v>0.88591828453539201</v>
      </c>
      <c r="BX141" s="33">
        <f t="shared" si="143"/>
        <v>-7.615339961995593E-3</v>
      </c>
      <c r="BY141" s="33">
        <f t="shared" si="164"/>
        <v>0.74704558884550409</v>
      </c>
      <c r="BZ141" s="33">
        <f t="shared" si="135"/>
        <v>-2.7433882068078175E-2</v>
      </c>
      <c r="CA141" s="26">
        <v>0.68392047085409247</v>
      </c>
      <c r="CB141" s="26"/>
      <c r="CC141" s="26"/>
      <c r="CD141" s="26"/>
      <c r="CE141" s="26"/>
      <c r="CF141" s="26"/>
      <c r="CG141" s="26"/>
      <c r="CH141" s="26"/>
      <c r="CI141" s="26"/>
      <c r="CJ141" s="26"/>
      <c r="CK141" s="26"/>
      <c r="CL141" s="26"/>
      <c r="CM141" s="46">
        <f t="shared" si="176"/>
        <v>0.88591828453539201</v>
      </c>
      <c r="CQ141">
        <f t="shared" si="177"/>
        <v>844530.20549778198</v>
      </c>
      <c r="CR141" s="20">
        <v>139</v>
      </c>
      <c r="CS141" s="32">
        <v>40987</v>
      </c>
      <c r="CT141" s="33">
        <v>0.75452414001968438</v>
      </c>
      <c r="CU141" s="33">
        <v>0.65546475544678673</v>
      </c>
      <c r="CV141" s="33">
        <v>0.62963788220601213</v>
      </c>
      <c r="CW141" s="33">
        <v>0.33651789839843826</v>
      </c>
      <c r="CX141" s="33">
        <v>0.49012998994728696</v>
      </c>
      <c r="CY141" s="33">
        <v>0.89945710318990257</v>
      </c>
      <c r="CZ141" s="33">
        <v>0.74348111475642331</v>
      </c>
      <c r="DA141" s="26">
        <v>0.69437230979977704</v>
      </c>
      <c r="DB141" s="46">
        <f t="shared" si="133"/>
        <v>0.89945710318990257</v>
      </c>
      <c r="DC141" s="46">
        <f t="shared" si="157"/>
        <v>0.88370184894257042</v>
      </c>
      <c r="DD141" s="71"/>
      <c r="DE141" s="59">
        <f t="shared" si="145"/>
        <v>1123223.0889520964</v>
      </c>
      <c r="FE141" s="13"/>
      <c r="FF141" s="6">
        <f t="shared" si="166"/>
        <v>393956.48000000417</v>
      </c>
      <c r="FG141" s="6">
        <f t="shared" si="167"/>
        <v>101760.09000000358</v>
      </c>
      <c r="FH141" s="6">
        <v>127755.26000002027</v>
      </c>
      <c r="FI141" s="6"/>
      <c r="FJ141" s="6">
        <f t="shared" si="169"/>
        <v>13600.310000002384</v>
      </c>
      <c r="FK141" s="6">
        <f t="shared" si="170"/>
        <v>104944.34999997914</v>
      </c>
      <c r="FL141" s="6">
        <f t="shared" si="171"/>
        <v>400781.21500000358</v>
      </c>
      <c r="FM141" s="6"/>
      <c r="FN141" s="6"/>
      <c r="FO141" s="6"/>
      <c r="FP141" s="6"/>
      <c r="FQ141" s="18"/>
      <c r="FT141"/>
      <c r="FU141" s="20"/>
      <c r="GG141"/>
      <c r="GH141" s="12"/>
      <c r="GK141"/>
      <c r="GL141" s="22">
        <v>43230</v>
      </c>
      <c r="GM141" s="12">
        <f t="shared" si="172"/>
        <v>1952163.1400000006</v>
      </c>
    </row>
    <row r="142" spans="1:195" ht="15.75" thickBot="1" x14ac:dyDescent="0.3">
      <c r="A142" s="11">
        <v>41353</v>
      </c>
      <c r="B142" s="12">
        <v>727848.67999999225</v>
      </c>
      <c r="F142" s="17">
        <f t="shared" si="173"/>
        <v>3</v>
      </c>
      <c r="G142" s="15">
        <f t="shared" si="174"/>
        <v>2</v>
      </c>
      <c r="H142" s="53">
        <v>40987</v>
      </c>
      <c r="I142" s="16">
        <f>IF(MONTH($H142)&gt;10,VLOOKUP(DATE(I$2,MONTH($H142),DAY($H142)),daily!$A:$B,2,0),VLOOKUP(DATE(J$2,MONTH($H142),DAY($H142)),daily!$A:$B,2,0))</f>
        <v>726887.46000000834</v>
      </c>
      <c r="J142" s="16">
        <f>IF(MONTH($H142)&gt;10,VLOOKUP(DATE(J$2,MONTH($H142),DAY($H142)),daily!$A:$B,2,0),VLOOKUP(DATE(K$2,MONTH($H142),DAY($H142)),daily!$A:$B,2,0))</f>
        <v>682544.53000000119</v>
      </c>
      <c r="K142" s="16">
        <f>IF(MONTH($H142)&gt;10,VLOOKUP(DATE(K$2,MONTH($H142),DAY($H142)),daily!$A:$B,2,0),VLOOKUP(DATE(L$2,MONTH($H142),DAY($H142)),daily!$A:$B,2,0))</f>
        <v>674116.81500002742</v>
      </c>
      <c r="L142" s="16">
        <f>IF(MONTH($H142)&gt;10,VLOOKUP(DATE(L$2,MONTH($H142),DAY($H142)),daily!$A:$B,2,0),VLOOKUP(DATE(M$2,MONTH($H142),DAY($H142)),daily!$A:$B,2,0))</f>
        <v>367424.87999999523</v>
      </c>
      <c r="M142" s="16">
        <f>IF(MONTH($H142)&gt;10,VLOOKUP(DATE(M$2,MONTH($H142),DAY($H142)),daily!$A:$B,2,0),VLOOKUP(DATE(N$2,MONTH($H142),DAY($H142)),daily!$A:$B,2,0))</f>
        <v>548719.57999999821</v>
      </c>
      <c r="N142" s="16">
        <f>IF(MONTH($H142)&gt;10,VLOOKUP(DATE(N$2,MONTH($H142),DAY($H142)),daily!$A:$B,2,0),VLOOKUP(DATE(O$2,MONTH($H142),DAY($H142)),daily!$A:$B,2,0))</f>
        <v>1095558.9399999827</v>
      </c>
      <c r="O142" s="16">
        <f>IF(MONTH($H142)&gt;10,VLOOKUP(DATE(O$2,MONTH($H142),DAY($H142)),daily!$A:$B,2,0),VLOOKUP(DATE(P$2,MONTH($H142),DAY($H142)),daily!$A:$B,2,0))</f>
        <v>944996.5</v>
      </c>
      <c r="P142" s="16">
        <f t="shared" si="175"/>
        <v>1095558.9399999827</v>
      </c>
      <c r="Q142" s="16"/>
      <c r="R142" s="16"/>
      <c r="S142" s="16"/>
      <c r="T142" s="18">
        <f t="shared" si="131"/>
        <v>818818.67410146038</v>
      </c>
      <c r="U142" s="16">
        <v>885524.35695622338</v>
      </c>
      <c r="V142" s="63">
        <f ca="1">IF(daily!B1979="",MAX(I142:O142)*$X$33,daily!B1979)</f>
        <v>1076368.6867000505</v>
      </c>
      <c r="BL142" s="32">
        <v>40987</v>
      </c>
      <c r="BM142" s="33">
        <f t="shared" si="159"/>
        <v>0.75452414001968438</v>
      </c>
      <c r="BN142" s="33">
        <f t="shared" si="132"/>
        <v>-4.0113059540271001E-3</v>
      </c>
      <c r="BO142" s="33">
        <f t="shared" si="160"/>
        <v>0.65546475544678673</v>
      </c>
      <c r="BP142" s="33">
        <f t="shared" si="138"/>
        <v>-2.6320546798682454E-2</v>
      </c>
      <c r="BQ142" s="33">
        <f t="shared" si="161"/>
        <v>0.62963788220601213</v>
      </c>
      <c r="BR142" s="33">
        <f t="shared" si="142"/>
        <v>-5.115256140893143E-2</v>
      </c>
      <c r="BS142" s="33">
        <f t="shared" si="158"/>
        <v>0.33651789839843826</v>
      </c>
      <c r="BT142" s="33">
        <f t="shared" si="139"/>
        <v>-2.9553722671785521E-2</v>
      </c>
      <c r="BU142" s="33">
        <f t="shared" si="162"/>
        <v>0.49012998994728696</v>
      </c>
      <c r="BV142" s="33">
        <f t="shared" si="155"/>
        <v>-7.9126264913619737E-2</v>
      </c>
      <c r="BW142" s="33">
        <f t="shared" si="163"/>
        <v>0.89945710318990257</v>
      </c>
      <c r="BX142" s="33">
        <f t="shared" si="143"/>
        <v>1.3538818654510565E-2</v>
      </c>
      <c r="BY142" s="33">
        <f t="shared" si="164"/>
        <v>0.74348111475642331</v>
      </c>
      <c r="BZ142" s="33">
        <f t="shared" si="135"/>
        <v>-3.5644740890807824E-3</v>
      </c>
      <c r="CA142" s="26">
        <v>0.69437230979977704</v>
      </c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  <c r="CL142" s="26"/>
      <c r="CM142" s="46">
        <f t="shared" si="176"/>
        <v>0.89945710318990257</v>
      </c>
      <c r="CQ142">
        <f t="shared" si="177"/>
        <v>857436.52146403096</v>
      </c>
      <c r="CR142" s="20">
        <v>140</v>
      </c>
      <c r="CS142" s="32">
        <v>40988</v>
      </c>
      <c r="CT142" s="33">
        <v>0.75552190615786707</v>
      </c>
      <c r="CU142" s="33">
        <v>0.62219584242867687</v>
      </c>
      <c r="CV142" s="33">
        <v>0.62024257621071277</v>
      </c>
      <c r="CW142" s="33">
        <v>0.30548138080229842</v>
      </c>
      <c r="CX142" s="33">
        <v>0.46579786492097658</v>
      </c>
      <c r="CY142" s="33">
        <v>0.87333677172096491</v>
      </c>
      <c r="CZ142" s="33">
        <v>0.72983278076156255</v>
      </c>
      <c r="DA142" s="26">
        <v>0.67420766289166023</v>
      </c>
      <c r="DB142" s="46">
        <f t="shared" si="133"/>
        <v>0.87333677172096491</v>
      </c>
      <c r="DC142" s="46">
        <f t="shared" si="157"/>
        <v>0.85803905175943496</v>
      </c>
      <c r="DD142" s="71"/>
      <c r="DE142" s="59">
        <f t="shared" si="145"/>
        <v>1090604.5690772263</v>
      </c>
      <c r="FE142" s="13"/>
      <c r="FF142" s="6">
        <f t="shared" si="166"/>
        <v>376854.3900000006</v>
      </c>
      <c r="FG142" s="6">
        <f t="shared" si="167"/>
        <v>50725.680000007153</v>
      </c>
      <c r="FH142" s="6">
        <v>139046.29999998212</v>
      </c>
      <c r="FI142" s="6"/>
      <c r="FJ142" s="6">
        <f t="shared" si="169"/>
        <v>13109.459999993443</v>
      </c>
      <c r="FK142" s="6">
        <f t="shared" si="170"/>
        <v>209578.97000001371</v>
      </c>
      <c r="FL142" s="6">
        <f t="shared" si="171"/>
        <v>338861.34000000358</v>
      </c>
      <c r="FM142" s="6"/>
      <c r="FN142" s="6"/>
      <c r="FO142" s="6"/>
      <c r="FP142" s="6"/>
      <c r="FQ142" s="18"/>
      <c r="FT142"/>
      <c r="FU142" s="20"/>
      <c r="GG142"/>
      <c r="GH142" s="12"/>
      <c r="GK142"/>
      <c r="GL142" s="22">
        <v>43240</v>
      </c>
      <c r="GM142" s="12">
        <f t="shared" si="172"/>
        <v>1293670.1899999678</v>
      </c>
    </row>
    <row r="143" spans="1:195" ht="15.75" thickBot="1" x14ac:dyDescent="0.3">
      <c r="A143" s="11">
        <v>41354</v>
      </c>
      <c r="B143" s="12">
        <v>697404.07000000775</v>
      </c>
      <c r="F143" s="17">
        <f t="shared" si="173"/>
        <v>3</v>
      </c>
      <c r="G143" s="15">
        <f t="shared" si="174"/>
        <v>2</v>
      </c>
      <c r="H143" s="53">
        <v>40988</v>
      </c>
      <c r="I143" s="16">
        <f>IF(MONTH($H143)&gt;10,VLOOKUP(DATE(I$2,MONTH($H143),DAY($H143)),daily!$A:$B,2,0),VLOOKUP(DATE(J$2,MONTH($H143),DAY($H143)),daily!$A:$B,2,0))</f>
        <v>727848.67999999225</v>
      </c>
      <c r="J143" s="16">
        <f>IF(MONTH($H143)&gt;10,VLOOKUP(DATE(J$2,MONTH($H143),DAY($H143)),daily!$A:$B,2,0),VLOOKUP(DATE(K$2,MONTH($H143),DAY($H143)),daily!$A:$B,2,0))</f>
        <v>647901.14999999106</v>
      </c>
      <c r="K143" s="16">
        <f>IF(MONTH($H143)&gt;10,VLOOKUP(DATE(K$2,MONTH($H143),DAY($H143)),daily!$A:$B,2,0),VLOOKUP(DATE(L$2,MONTH($H143),DAY($H143)),daily!$A:$B,2,0))</f>
        <v>664057.80500000715</v>
      </c>
      <c r="L143" s="16">
        <f>IF(MONTH($H143)&gt;10,VLOOKUP(DATE(L$2,MONTH($H143),DAY($H143)),daily!$A:$B,2,0),VLOOKUP(DATE(M$2,MONTH($H143),DAY($H143)),daily!$A:$B,2,0))</f>
        <v>333537.86000001431</v>
      </c>
      <c r="M143" s="16">
        <f>IF(MONTH($H143)&gt;10,VLOOKUP(DATE(M$2,MONTH($H143),DAY($H143)),daily!$A:$B,2,0),VLOOKUP(DATE(N$2,MONTH($H143),DAY($H143)),daily!$A:$B,2,0))</f>
        <v>521478.82000002265</v>
      </c>
      <c r="N143" s="16">
        <f>IF(MONTH($H143)&gt;10,VLOOKUP(DATE(N$2,MONTH($H143),DAY($H143)),daily!$A:$B,2,0),VLOOKUP(DATE(O$2,MONTH($H143),DAY($H143)),daily!$A:$B,2,0))</f>
        <v>1063743.7899999768</v>
      </c>
      <c r="O143" s="16">
        <f>IF(MONTH($H143)&gt;10,VLOOKUP(DATE(O$2,MONTH($H143),DAY($H143)),daily!$A:$B,2,0),VLOOKUP(DATE(P$2,MONTH($H143),DAY($H143)),daily!$A:$B,2,0))</f>
        <v>927648.87999999523</v>
      </c>
      <c r="P143" s="16">
        <f t="shared" si="175"/>
        <v>1063743.7899999768</v>
      </c>
      <c r="Q143" s="16"/>
      <c r="R143" s="16"/>
      <c r="S143" s="16"/>
      <c r="T143" s="18">
        <f t="shared" si="131"/>
        <v>795040.09132676781</v>
      </c>
      <c r="U143" s="16">
        <v>859808.63394343737</v>
      </c>
      <c r="V143" s="63">
        <f ca="1">IF(daily!B1980="",MAX(I143:O143)*$X$33,daily!B1980)</f>
        <v>1045110.8237295087</v>
      </c>
      <c r="BL143" s="32">
        <v>40988</v>
      </c>
      <c r="BM143" s="33">
        <f t="shared" si="159"/>
        <v>0.75552190615786707</v>
      </c>
      <c r="BN143" s="33">
        <f t="shared" si="132"/>
        <v>9.9776613818269855E-4</v>
      </c>
      <c r="BO143" s="33">
        <f t="shared" si="160"/>
        <v>0.62219584242867687</v>
      </c>
      <c r="BP143" s="33">
        <f t="shared" si="138"/>
        <v>-3.3268913018109858E-2</v>
      </c>
      <c r="BQ143" s="33">
        <f t="shared" si="161"/>
        <v>0.62024257621071277</v>
      </c>
      <c r="BR143" s="33">
        <f t="shared" si="142"/>
        <v>-9.3953059952993634E-3</v>
      </c>
      <c r="BS143" s="33">
        <f t="shared" si="158"/>
        <v>0.30548138080229842</v>
      </c>
      <c r="BT143" s="33">
        <f t="shared" si="139"/>
        <v>-3.1036517596139845E-2</v>
      </c>
      <c r="BU143" s="33">
        <f t="shared" si="162"/>
        <v>0.46579786492097658</v>
      </c>
      <c r="BV143" s="33">
        <f t="shared" si="155"/>
        <v>-2.4332125026310381E-2</v>
      </c>
      <c r="BW143" s="33">
        <f t="shared" si="163"/>
        <v>0.87333677172096491</v>
      </c>
      <c r="BX143" s="33">
        <f t="shared" si="143"/>
        <v>-2.6120331468937663E-2</v>
      </c>
      <c r="BY143" s="33">
        <f t="shared" si="164"/>
        <v>0.72983278076156255</v>
      </c>
      <c r="BZ143" s="33">
        <f t="shared" si="135"/>
        <v>-1.3648333994860762E-2</v>
      </c>
      <c r="CA143" s="26">
        <v>0.67420766289166023</v>
      </c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  <c r="CM143" s="46">
        <f t="shared" si="176"/>
        <v>0.87333677172096491</v>
      </c>
      <c r="CQ143">
        <f t="shared" si="177"/>
        <v>832536.47222901508</v>
      </c>
      <c r="CR143" s="20">
        <v>141</v>
      </c>
      <c r="CS143" s="32">
        <v>40989</v>
      </c>
      <c r="CT143" s="33">
        <v>0.72391977454526124</v>
      </c>
      <c r="CU143" s="33">
        <v>0.57494338356795205</v>
      </c>
      <c r="CV143" s="33">
        <v>0.62133820846395194</v>
      </c>
      <c r="CW143" s="33">
        <v>0.29009401072588742</v>
      </c>
      <c r="CX143" s="33">
        <v>0.46096722429147619</v>
      </c>
      <c r="CY143" s="33">
        <v>0.88032512405797247</v>
      </c>
      <c r="CZ143" s="34">
        <v>0.69010668320835333</v>
      </c>
      <c r="DA143" s="26">
        <v>0.6796026042810086</v>
      </c>
      <c r="DB143" s="46">
        <f t="shared" si="133"/>
        <v>0.88032512405797247</v>
      </c>
      <c r="DC143" s="46">
        <f t="shared" si="157"/>
        <v>0.86490499329169257</v>
      </c>
      <c r="DD143" s="71"/>
      <c r="DE143" s="59">
        <f t="shared" si="145"/>
        <v>1099331.4763091791</v>
      </c>
      <c r="FE143" s="13"/>
      <c r="FF143" s="6">
        <f t="shared" si="166"/>
        <v>359631.6400000006</v>
      </c>
      <c r="FG143" s="6">
        <f t="shared" si="167"/>
        <v>16506.509999990463</v>
      </c>
      <c r="FH143" s="6">
        <v>136665.72000001371</v>
      </c>
      <c r="FI143" s="6"/>
      <c r="FJ143" s="6">
        <f t="shared" si="169"/>
        <v>14876.209999993443</v>
      </c>
      <c r="FK143" s="6">
        <f t="shared" si="170"/>
        <v>360489.04999998212</v>
      </c>
      <c r="FL143" s="6">
        <f t="shared" si="171"/>
        <v>315792.80499999225</v>
      </c>
      <c r="FM143" s="6"/>
      <c r="FN143" s="6"/>
      <c r="FO143" s="6"/>
      <c r="FP143" s="6"/>
      <c r="FQ143" s="18"/>
      <c r="FT143"/>
      <c r="FU143" s="20"/>
      <c r="GG143"/>
      <c r="GH143" s="12"/>
      <c r="GK143"/>
      <c r="GL143" s="22">
        <v>43250</v>
      </c>
      <c r="GM143" s="12">
        <f t="shared" si="172"/>
        <v>528287.80000004172</v>
      </c>
    </row>
    <row r="144" spans="1:195" ht="15.75" thickBot="1" x14ac:dyDescent="0.3">
      <c r="A144" s="11">
        <v>41355</v>
      </c>
      <c r="B144" s="12">
        <v>690392.86999998987</v>
      </c>
      <c r="F144" s="17">
        <f t="shared" si="173"/>
        <v>3</v>
      </c>
      <c r="G144" s="15">
        <f t="shared" si="174"/>
        <v>3</v>
      </c>
      <c r="H144" s="53">
        <v>40989</v>
      </c>
      <c r="I144" s="16">
        <f>IF(MONTH($H144)&gt;10,VLOOKUP(DATE(I$2,MONTH($H144),DAY($H144)),daily!$A:$B,2,0),VLOOKUP(DATE(J$2,MONTH($H144),DAY($H144)),daily!$A:$B,2,0))</f>
        <v>697404.07000000775</v>
      </c>
      <c r="J144" s="16">
        <f>IF(MONTH($H144)&gt;10,VLOOKUP(DATE(J$2,MONTH($H144),DAY($H144)),daily!$A:$B,2,0),VLOOKUP(DATE(K$2,MONTH($H144),DAY($H144)),daily!$A:$B,2,0))</f>
        <v>598696.51000000536</v>
      </c>
      <c r="K144" s="16">
        <f>IF(MONTH($H144)&gt;10,VLOOKUP(DATE(K$2,MONTH($H144),DAY($H144)),daily!$A:$B,2,0),VLOOKUP(DATE(L$2,MONTH($H144),DAY($H144)),daily!$A:$B,2,0))</f>
        <v>665230.83500000834</v>
      </c>
      <c r="L144" s="16">
        <f>IF(MONTH($H144)&gt;10,VLOOKUP(DATE(L$2,MONTH($H144),DAY($H144)),daily!$A:$B,2,0),VLOOKUP(DATE(M$2,MONTH($H144),DAY($H144)),daily!$A:$B,2,0))</f>
        <v>316737.25999999046</v>
      </c>
      <c r="M144" s="16">
        <f>IF(MONTH($H144)&gt;10,VLOOKUP(DATE(M$2,MONTH($H144),DAY($H144)),daily!$A:$B,2,0),VLOOKUP(DATE(N$2,MONTH($H144),DAY($H144)),daily!$A:$B,2,0))</f>
        <v>516070.72999998927</v>
      </c>
      <c r="N144" s="16">
        <f>IF(MONTH($H144)&gt;10,VLOOKUP(DATE(N$2,MONTH($H144),DAY($H144)),daily!$A:$B,2,0),VLOOKUP(DATE(O$2,MONTH($H144),DAY($H144)),daily!$A:$B,2,0))</f>
        <v>1072255.7600000203</v>
      </c>
      <c r="O144" s="16">
        <f>IF(MONTH($H144)&gt;10,VLOOKUP(DATE(O$2,MONTH($H144),DAY($H144)),daily!$A:$B,2,0),VLOOKUP(DATE(P$2,MONTH($H144),DAY($H144)),daily!$A:$B,2,0))</f>
        <v>877155.29999999702</v>
      </c>
      <c r="P144" s="16">
        <f t="shared" si="175"/>
        <v>1072255.7600000203</v>
      </c>
      <c r="Q144" s="16"/>
      <c r="R144" s="16"/>
      <c r="S144" s="16"/>
      <c r="T144" s="18">
        <f t="shared" si="131"/>
        <v>801401.92156241648</v>
      </c>
      <c r="U144" s="16">
        <v>866688.73549298919</v>
      </c>
      <c r="V144" s="63">
        <f ca="1">IF(daily!B1981="",MAX(I144:O144)*$X$33,daily!B1981)</f>
        <v>1053473.6946218563</v>
      </c>
      <c r="BL144" s="32">
        <v>40989</v>
      </c>
      <c r="BM144" s="33">
        <f t="shared" si="159"/>
        <v>0.72391977454526124</v>
      </c>
      <c r="BN144" s="33">
        <f t="shared" si="132"/>
        <v>-3.1602131612605833E-2</v>
      </c>
      <c r="BO144" s="33">
        <f t="shared" si="160"/>
        <v>0.57494338356795205</v>
      </c>
      <c r="BP144" s="33">
        <f t="shared" si="138"/>
        <v>-4.7252458860724822E-2</v>
      </c>
      <c r="BQ144" s="33">
        <f t="shared" si="161"/>
        <v>0.62133820846395194</v>
      </c>
      <c r="BR144" s="33">
        <f t="shared" si="142"/>
        <v>1.0956322532391649E-3</v>
      </c>
      <c r="BS144" s="33">
        <f t="shared" si="158"/>
        <v>0.29009401072588742</v>
      </c>
      <c r="BT144" s="33">
        <f t="shared" si="139"/>
        <v>-1.5387370076411E-2</v>
      </c>
      <c r="BU144" s="33">
        <f t="shared" si="162"/>
        <v>0.46096722429147619</v>
      </c>
      <c r="BV144" s="33">
        <f t="shared" si="155"/>
        <v>-4.8306406295003934E-3</v>
      </c>
      <c r="BW144" s="33">
        <f t="shared" si="163"/>
        <v>0.88032512405797247</v>
      </c>
      <c r="BX144" s="33">
        <f t="shared" si="143"/>
        <v>6.988352337007564E-3</v>
      </c>
      <c r="BY144" s="34">
        <f t="shared" si="164"/>
        <v>0.69010668320835333</v>
      </c>
      <c r="BZ144" s="34">
        <f t="shared" si="135"/>
        <v>-3.9726097553209216E-2</v>
      </c>
      <c r="CA144" s="26">
        <v>0.6796026042810086</v>
      </c>
      <c r="CB144" s="26"/>
      <c r="CC144" s="26"/>
      <c r="CD144" s="26"/>
      <c r="CE144" s="26"/>
      <c r="CF144" s="26"/>
      <c r="CG144" s="26"/>
      <c r="CH144" s="26"/>
      <c r="CI144" s="26"/>
      <c r="CJ144" s="26"/>
      <c r="CK144" s="26"/>
      <c r="CL144" s="26"/>
      <c r="CM144" s="46">
        <f t="shared" si="176"/>
        <v>0.88032512405797247</v>
      </c>
      <c r="CQ144">
        <f t="shared" si="177"/>
        <v>839198.34470448736</v>
      </c>
      <c r="CR144" s="20">
        <v>142</v>
      </c>
      <c r="CS144" s="32">
        <v>40990</v>
      </c>
      <c r="CT144" s="33">
        <v>0.71664200468179506</v>
      </c>
      <c r="CU144" s="33">
        <v>0.56829398580947021</v>
      </c>
      <c r="CV144" s="33">
        <v>0.58350999251068669</v>
      </c>
      <c r="CW144" s="33">
        <v>0.25793122365980214</v>
      </c>
      <c r="CX144" s="33">
        <v>0.45473252344749165</v>
      </c>
      <c r="CY144" s="33">
        <v>0.86047780096532267</v>
      </c>
      <c r="CZ144" s="33">
        <v>0.68244218353753816</v>
      </c>
      <c r="DA144" s="26">
        <v>0.66428066004341224</v>
      </c>
      <c r="DB144" s="46">
        <f t="shared" si="133"/>
        <v>0.86047780096532267</v>
      </c>
      <c r="DC144" s="46">
        <f t="shared" si="157"/>
        <v>0.84540532393410661</v>
      </c>
      <c r="DD144" s="71"/>
      <c r="DE144" s="59">
        <f t="shared" si="145"/>
        <v>1074546.5571924197</v>
      </c>
      <c r="FE144" s="13"/>
      <c r="FF144" s="6">
        <f t="shared" si="166"/>
        <v>321216.6099999994</v>
      </c>
      <c r="FG144" s="6">
        <f t="shared" si="167"/>
        <v>6232.6000000089407</v>
      </c>
      <c r="FH144" s="6">
        <v>271007.17000000179</v>
      </c>
      <c r="FI144" s="6"/>
      <c r="FJ144" s="6">
        <f t="shared" si="169"/>
        <v>17998.180000007153</v>
      </c>
      <c r="FK144" s="6">
        <f t="shared" si="170"/>
        <v>443220.71999999881</v>
      </c>
      <c r="FL144" s="6">
        <f t="shared" si="171"/>
        <v>258332.40000000596</v>
      </c>
      <c r="FM144" s="6"/>
      <c r="FN144" s="6"/>
      <c r="FO144" s="6"/>
      <c r="FP144" s="6"/>
      <c r="FQ144" s="18"/>
      <c r="FT144"/>
      <c r="FU144" s="20"/>
      <c r="GG144"/>
      <c r="GH144" s="12"/>
      <c r="GK144"/>
      <c r="GL144" s="22">
        <v>43261</v>
      </c>
      <c r="GM144" s="12">
        <f t="shared" si="172"/>
        <v>40577.75</v>
      </c>
    </row>
    <row r="145" spans="1:195" x14ac:dyDescent="0.25">
      <c r="A145" s="11">
        <v>41356</v>
      </c>
      <c r="B145" s="12">
        <v>654373.82000000775</v>
      </c>
      <c r="F145" s="17">
        <f t="shared" si="173"/>
        <v>3</v>
      </c>
      <c r="G145" s="15">
        <f t="shared" si="174"/>
        <v>3</v>
      </c>
      <c r="H145" s="53">
        <v>40990</v>
      </c>
      <c r="I145" s="16">
        <f>IF(MONTH($H145)&gt;10,VLOOKUP(DATE(I$2,MONTH($H145),DAY($H145)),daily!$A:$B,2,0),VLOOKUP(DATE(J$2,MONTH($H145),DAY($H145)),daily!$A:$B,2,0))</f>
        <v>690392.86999998987</v>
      </c>
      <c r="J145" s="16">
        <f>IF(MONTH($H145)&gt;10,VLOOKUP(DATE(J$2,MONTH($H145),DAY($H145)),daily!$A:$B,2,0),VLOOKUP(DATE(K$2,MONTH($H145),DAY($H145)),daily!$A:$B,2,0))</f>
        <v>591772.39999999106</v>
      </c>
      <c r="K145" s="16">
        <f>IF(MONTH($H145)&gt;10,VLOOKUP(DATE(K$2,MONTH($H145),DAY($H145)),daily!$A:$B,2,0),VLOOKUP(DATE(L$2,MONTH($H145),DAY($H145)),daily!$A:$B,2,0))</f>
        <v>624730.35499997437</v>
      </c>
      <c r="L145" s="16">
        <f>IF(MONTH($H145)&gt;10,VLOOKUP(DATE(L$2,MONTH($H145),DAY($H145)),daily!$A:$B,2,0),VLOOKUP(DATE(M$2,MONTH($H145),DAY($H145)),daily!$A:$B,2,0))</f>
        <v>281620.53000000119</v>
      </c>
      <c r="M145" s="16">
        <f>IF(MONTH($H145)&gt;10,VLOOKUP(DATE(M$2,MONTH($H145),DAY($H145)),daily!$A:$B,2,0),VLOOKUP(DATE(N$2,MONTH($H145),DAY($H145)),daily!$A:$B,2,0))</f>
        <v>509090.73999997973</v>
      </c>
      <c r="N145" s="16">
        <f>IF(MONTH($H145)&gt;10,VLOOKUP(DATE(N$2,MONTH($H145),DAY($H145)),daily!$A:$B,2,0),VLOOKUP(DATE(O$2,MONTH($H145),DAY($H145)),daily!$A:$B,2,0))</f>
        <v>1048081.275000006</v>
      </c>
      <c r="O145" s="16">
        <f>IF(MONTH($H145)&gt;10,VLOOKUP(DATE(O$2,MONTH($H145),DAY($H145)),daily!$A:$B,2,0),VLOOKUP(DATE(P$2,MONTH($H145),DAY($H145)),daily!$A:$B,2,0))</f>
        <v>867413.39100000262</v>
      </c>
      <c r="P145" s="16">
        <f t="shared" si="175"/>
        <v>1048081.275000006</v>
      </c>
      <c r="Q145" s="16"/>
      <c r="R145" s="16"/>
      <c r="S145" s="16"/>
      <c r="T145" s="18">
        <f t="shared" si="131"/>
        <v>783333.95731870574</v>
      </c>
      <c r="U145" s="16">
        <v>847148.85087082</v>
      </c>
      <c r="V145" s="63">
        <f ca="1">IF(daily!B1982="",MAX(I145:O145)*$X$33,daily!B1982)</f>
        <v>1029722.6596742378</v>
      </c>
      <c r="BL145" s="32">
        <v>40990</v>
      </c>
      <c r="BM145" s="33">
        <f t="shared" si="159"/>
        <v>0.71664200468179506</v>
      </c>
      <c r="BN145" s="33">
        <f t="shared" si="132"/>
        <v>-7.2777698634661769E-3</v>
      </c>
      <c r="BO145" s="33">
        <f t="shared" si="160"/>
        <v>0.56829398580947021</v>
      </c>
      <c r="BP145" s="33">
        <f t="shared" si="138"/>
        <v>-6.6493977584818342E-3</v>
      </c>
      <c r="BQ145" s="33">
        <f t="shared" si="161"/>
        <v>0.58350999251068669</v>
      </c>
      <c r="BR145" s="33">
        <f t="shared" si="142"/>
        <v>-3.7828215953265243E-2</v>
      </c>
      <c r="BS145" s="33">
        <f t="shared" si="158"/>
        <v>0.25793122365980214</v>
      </c>
      <c r="BT145" s="33">
        <f t="shared" si="139"/>
        <v>-3.2162787066085274E-2</v>
      </c>
      <c r="BU145" s="33">
        <f t="shared" si="162"/>
        <v>0.45473252344749165</v>
      </c>
      <c r="BV145" s="33">
        <f t="shared" si="155"/>
        <v>-6.2347008439845308E-3</v>
      </c>
      <c r="BW145" s="33">
        <f t="shared" si="163"/>
        <v>0.86047780096532267</v>
      </c>
      <c r="BX145" s="33">
        <f t="shared" si="143"/>
        <v>-1.9847323092649805E-2</v>
      </c>
      <c r="BY145" s="33">
        <f t="shared" si="164"/>
        <v>0.68244218353753816</v>
      </c>
      <c r="BZ145" s="33">
        <f t="shared" si="135"/>
        <v>-7.6644996708151725E-3</v>
      </c>
      <c r="CA145" s="26">
        <v>0.66428066004341224</v>
      </c>
      <c r="CB145" s="26"/>
      <c r="CC145" s="26"/>
      <c r="CD145" s="26"/>
      <c r="CE145" s="26"/>
      <c r="CF145" s="26"/>
      <c r="CG145" s="26"/>
      <c r="CH145" s="26"/>
      <c r="CI145" s="26"/>
      <c r="CJ145" s="26"/>
      <c r="CK145" s="26"/>
      <c r="CL145" s="26"/>
      <c r="CM145" s="46">
        <f t="shared" si="176"/>
        <v>0.86047780096532267</v>
      </c>
      <c r="CQ145">
        <f t="shared" si="177"/>
        <v>820278.24322040193</v>
      </c>
      <c r="CR145" s="20">
        <v>143</v>
      </c>
      <c r="CS145" s="32">
        <v>40991</v>
      </c>
      <c r="CT145" s="33">
        <v>0.67925348964872212</v>
      </c>
      <c r="CU145" s="33">
        <v>0.52848652537805008</v>
      </c>
      <c r="CV145" s="33">
        <v>0.56532059451036087</v>
      </c>
      <c r="CW145" s="33">
        <v>0.2407602829526502</v>
      </c>
      <c r="CX145" s="33">
        <v>0.45704443958213359</v>
      </c>
      <c r="CY145" s="33">
        <v>0.87784269443409468</v>
      </c>
      <c r="CZ145" s="33">
        <v>0.66003812640350323</v>
      </c>
      <c r="DA145" s="26">
        <v>0.67768619227455018</v>
      </c>
      <c r="DB145" s="46">
        <f t="shared" si="133"/>
        <v>0.87784269443409468</v>
      </c>
      <c r="DC145" s="46">
        <f t="shared" si="157"/>
        <v>0.86246604690869044</v>
      </c>
      <c r="DD145" s="71"/>
      <c r="DE145" s="59">
        <f t="shared" si="145"/>
        <v>1096231.4704719363</v>
      </c>
      <c r="FE145" s="13"/>
      <c r="FF145" s="6">
        <f t="shared" si="166"/>
        <v>275093.04999999702</v>
      </c>
      <c r="FG145" s="6">
        <f t="shared" si="167"/>
        <v>4178.4899999946356</v>
      </c>
      <c r="FH145" s="6">
        <v>128086.06999999285</v>
      </c>
      <c r="FI145" s="6"/>
      <c r="FJ145" s="6">
        <f t="shared" si="169"/>
        <v>10445.310000002384</v>
      </c>
      <c r="FK145" s="6">
        <f t="shared" si="170"/>
        <v>487540.68000000715</v>
      </c>
      <c r="FL145" s="6">
        <f t="shared" si="171"/>
        <v>179245.92999999225</v>
      </c>
      <c r="FM145" s="6"/>
      <c r="FN145" s="6"/>
      <c r="FO145" s="6"/>
      <c r="FP145" s="6"/>
      <c r="FQ145" s="18"/>
      <c r="FT145"/>
      <c r="FU145" s="20"/>
      <c r="GG145"/>
      <c r="GH145" s="12"/>
      <c r="GK145"/>
      <c r="GL145" s="22">
        <v>43271</v>
      </c>
      <c r="GM145" s="12">
        <f t="shared" si="172"/>
        <v>0</v>
      </c>
    </row>
    <row r="146" spans="1:195" x14ac:dyDescent="0.25">
      <c r="A146" s="11">
        <v>41357</v>
      </c>
      <c r="B146" s="12">
        <v>650591.84999999404</v>
      </c>
      <c r="F146" s="17">
        <f t="shared" si="173"/>
        <v>3</v>
      </c>
      <c r="G146" s="15">
        <f t="shared" si="174"/>
        <v>3</v>
      </c>
      <c r="H146" s="53">
        <v>40991</v>
      </c>
      <c r="I146" s="16">
        <f>IF(MONTH($H146)&gt;10,VLOOKUP(DATE(I$2,MONTH($H146),DAY($H146)),daily!$A:$B,2,0),VLOOKUP(DATE(J$2,MONTH($H146),DAY($H146)),daily!$A:$B,2,0))</f>
        <v>654373.82000000775</v>
      </c>
      <c r="J146" s="16">
        <f>IF(MONTH($H146)&gt;10,VLOOKUP(DATE(J$2,MONTH($H146),DAY($H146)),daily!$A:$B,2,0),VLOOKUP(DATE(K$2,MONTH($H146),DAY($H146)),daily!$A:$B,2,0))</f>
        <v>550320.34000000358</v>
      </c>
      <c r="K146" s="16">
        <f>IF(MONTH($H146)&gt;10,VLOOKUP(DATE(K$2,MONTH($H146),DAY($H146)),daily!$A:$B,2,0),VLOOKUP(DATE(L$2,MONTH($H146),DAY($H146)),daily!$A:$B,2,0))</f>
        <v>605256.02000001073</v>
      </c>
      <c r="L146" s="16">
        <f>IF(MONTH($H146)&gt;10,VLOOKUP(DATE(L$2,MONTH($H146),DAY($H146)),daily!$A:$B,2,0),VLOOKUP(DATE(M$2,MONTH($H146),DAY($H146)),daily!$A:$B,2,0))</f>
        <v>262872.55000001192</v>
      </c>
      <c r="M146" s="16">
        <f>IF(MONTH($H146)&gt;10,VLOOKUP(DATE(M$2,MONTH($H146),DAY($H146)),daily!$A:$B,2,0),VLOOKUP(DATE(N$2,MONTH($H146),DAY($H146)),daily!$A:$B,2,0))</f>
        <v>511679.02000001073</v>
      </c>
      <c r="N146" s="16">
        <f>IF(MONTH($H146)&gt;10,VLOOKUP(DATE(N$2,MONTH($H146),DAY($H146)),daily!$A:$B,2,0),VLOOKUP(DATE(O$2,MONTH($H146),DAY($H146)),daily!$A:$B,2,0))</f>
        <v>1069232.1050000042</v>
      </c>
      <c r="O146" s="16">
        <f>IF(MONTH($H146)&gt;10,VLOOKUP(DATE(O$2,MONTH($H146),DAY($H146)),daily!$A:$B,2,0),VLOOKUP(DATE(P$2,MONTH($H146),DAY($H146)),daily!$A:$B,2,0))</f>
        <v>838936.87000000477</v>
      </c>
      <c r="P146" s="16">
        <f t="shared" si="175"/>
        <v>1069232.1050000042</v>
      </c>
      <c r="Q146" s="16"/>
      <c r="R146" s="16"/>
      <c r="S146" s="16"/>
      <c r="T146" s="18">
        <f t="shared" ref="T146:T163" si="178">P146*$X$1</f>
        <v>799142.04754956462</v>
      </c>
      <c r="U146" s="16">
        <v>864244.75913371926</v>
      </c>
      <c r="V146" s="63">
        <f ca="1">IF(daily!B1983="",MAX(I146:O146)*$X$33,daily!B1983)</f>
        <v>1050503.0031852082</v>
      </c>
      <c r="BL146" s="32">
        <v>40991</v>
      </c>
      <c r="BM146" s="33">
        <f t="shared" si="159"/>
        <v>0.67925348964872212</v>
      </c>
      <c r="BN146" s="33">
        <f t="shared" ref="BN146:BN198" si="179">BM146-BM145</f>
        <v>-3.7388515033072944E-2</v>
      </c>
      <c r="BO146" s="33">
        <f t="shared" si="160"/>
        <v>0.52848652537805008</v>
      </c>
      <c r="BP146" s="33">
        <f t="shared" si="138"/>
        <v>-3.9807460431420139E-2</v>
      </c>
      <c r="BQ146" s="33">
        <f t="shared" si="161"/>
        <v>0.56532059451036087</v>
      </c>
      <c r="BR146" s="33">
        <f t="shared" si="142"/>
        <v>-1.8189398000325818E-2</v>
      </c>
      <c r="BS146" s="33">
        <f t="shared" si="158"/>
        <v>0.2407602829526502</v>
      </c>
      <c r="BT146" s="33">
        <f t="shared" si="139"/>
        <v>-1.7170940707151944E-2</v>
      </c>
      <c r="BU146" s="33">
        <f t="shared" si="162"/>
        <v>0.45704443958213359</v>
      </c>
      <c r="BV146" s="33">
        <f t="shared" si="155"/>
        <v>2.3119161346419337E-3</v>
      </c>
      <c r="BW146" s="33">
        <f t="shared" si="163"/>
        <v>0.87784269443409468</v>
      </c>
      <c r="BX146" s="33">
        <f t="shared" si="143"/>
        <v>1.7364893468772014E-2</v>
      </c>
      <c r="BY146" s="33">
        <f t="shared" si="164"/>
        <v>0.66003812640350323</v>
      </c>
      <c r="BZ146" s="33">
        <f t="shared" si="135"/>
        <v>-2.2404057134034927E-2</v>
      </c>
      <c r="CA146" s="26">
        <v>0.67768619227455018</v>
      </c>
      <c r="CB146" s="26"/>
      <c r="CC146" s="26"/>
      <c r="CD146" s="26"/>
      <c r="CE146" s="26"/>
      <c r="CF146" s="26"/>
      <c r="CG146" s="26"/>
      <c r="CH146" s="26"/>
      <c r="CI146" s="26"/>
      <c r="CJ146" s="26"/>
      <c r="CK146" s="26"/>
      <c r="CL146" s="26"/>
      <c r="CM146" s="46">
        <f t="shared" si="176"/>
        <v>0.87784269443409468</v>
      </c>
      <c r="CQ146">
        <f t="shared" si="177"/>
        <v>836831.88852338842</v>
      </c>
      <c r="CR146" s="20">
        <v>144</v>
      </c>
      <c r="CS146" s="32">
        <v>40992</v>
      </c>
      <c r="CT146" s="33">
        <v>0.6753277269703557</v>
      </c>
      <c r="CU146" s="33">
        <v>0.55882031946808197</v>
      </c>
      <c r="CV146" s="33">
        <v>0.51908560553176109</v>
      </c>
      <c r="CW146" s="33">
        <v>0.19868091901449136</v>
      </c>
      <c r="CX146" s="33">
        <v>0.43680678602249245</v>
      </c>
      <c r="CY146" s="33">
        <v>0.87323905595187579</v>
      </c>
      <c r="CZ146" s="33">
        <v>0.60806572841126905</v>
      </c>
      <c r="DA146" s="26">
        <v>0.67413222724937583</v>
      </c>
      <c r="DB146" s="46">
        <f t="shared" ref="DB146:DB209" si="180">MAX(CT146:DA146)</f>
        <v>0.87323905595187579</v>
      </c>
      <c r="DC146" s="46">
        <f t="shared" si="157"/>
        <v>0.85794304761926121</v>
      </c>
      <c r="DD146" s="71"/>
      <c r="DE146" s="59">
        <f t="shared" si="145"/>
        <v>1090482.5436825673</v>
      </c>
      <c r="FE146" s="13"/>
      <c r="FF146" s="6">
        <f t="shared" si="166"/>
        <v>246527.70000000298</v>
      </c>
      <c r="FG146" s="6">
        <f t="shared" si="167"/>
        <v>18056.379999995232</v>
      </c>
      <c r="FH146" s="6">
        <v>121219.44029998779</v>
      </c>
      <c r="FI146" s="6"/>
      <c r="FJ146" s="6">
        <f t="shared" si="169"/>
        <v>8770.8199999928474</v>
      </c>
      <c r="FK146" s="6">
        <f t="shared" si="170"/>
        <v>481803.09000000358</v>
      </c>
      <c r="FL146" s="6">
        <f t="shared" si="171"/>
        <v>68741.590000003576</v>
      </c>
      <c r="FM146" s="6"/>
      <c r="FN146" s="6"/>
      <c r="FO146" s="6"/>
      <c r="FP146" s="6"/>
      <c r="FQ146" s="18"/>
      <c r="FT146"/>
      <c r="FU146" s="20"/>
      <c r="GG146"/>
      <c r="GH146" s="12"/>
      <c r="GK146"/>
      <c r="GL146" s="22">
        <v>43281</v>
      </c>
      <c r="GM146" s="12">
        <f t="shared" si="172"/>
        <v>0</v>
      </c>
    </row>
    <row r="147" spans="1:195" x14ac:dyDescent="0.25">
      <c r="A147" s="11">
        <v>41358</v>
      </c>
      <c r="B147" s="12">
        <v>620050.92000000179</v>
      </c>
      <c r="F147" s="17">
        <f t="shared" si="173"/>
        <v>3</v>
      </c>
      <c r="G147" s="15">
        <f t="shared" si="174"/>
        <v>3</v>
      </c>
      <c r="H147" s="53">
        <v>40992</v>
      </c>
      <c r="I147" s="16">
        <f>IF(MONTH($H147)&gt;10,VLOOKUP(DATE(I$2,MONTH($H147),DAY($H147)),daily!$A:$B,2,0),VLOOKUP(DATE(J$2,MONTH($H147),DAY($H147)),daily!$A:$B,2,0))</f>
        <v>650591.84999999404</v>
      </c>
      <c r="J147" s="16">
        <f>IF(MONTH($H147)&gt;10,VLOOKUP(DATE(J$2,MONTH($H147),DAY($H147)),daily!$A:$B,2,0),VLOOKUP(DATE(K$2,MONTH($H147),DAY($H147)),daily!$A:$B,2,0))</f>
        <v>581907.34000000358</v>
      </c>
      <c r="K147" s="16">
        <f>IF(MONTH($H147)&gt;10,VLOOKUP(DATE(K$2,MONTH($H147),DAY($H147)),daily!$A:$B,2,0),VLOOKUP(DATE(L$2,MONTH($H147),DAY($H147)),daily!$A:$B,2,0))</f>
        <v>555754.89500001073</v>
      </c>
      <c r="L147" s="16">
        <f>IF(MONTH($H147)&gt;10,VLOOKUP(DATE(L$2,MONTH($H147),DAY($H147)),daily!$A:$B,2,0),VLOOKUP(DATE(M$2,MONTH($H147),DAY($H147)),daily!$A:$B,2,0))</f>
        <v>216928.46999999881</v>
      </c>
      <c r="M147" s="16">
        <f>IF(MONTH($H147)&gt;10,VLOOKUP(DATE(M$2,MONTH($H147),DAY($H147)),daily!$A:$B,2,0),VLOOKUP(DATE(N$2,MONTH($H147),DAY($H147)),daily!$A:$B,2,0))</f>
        <v>489022.18000002205</v>
      </c>
      <c r="N147" s="16">
        <f>IF(MONTH($H147)&gt;10,VLOOKUP(DATE(N$2,MONTH($H147),DAY($H147)),daily!$A:$B,2,0),VLOOKUP(DATE(O$2,MONTH($H147),DAY($H147)),daily!$A:$B,2,0))</f>
        <v>1063624.7699999958</v>
      </c>
      <c r="O147" s="16">
        <f>IF(MONTH($H147)&gt;10,VLOOKUP(DATE(O$2,MONTH($H147),DAY($H147)),daily!$A:$B,2,0),VLOOKUP(DATE(P$2,MONTH($H147),DAY($H147)),daily!$A:$B,2,0))</f>
        <v>772877.71500000358</v>
      </c>
      <c r="P147" s="16">
        <f t="shared" si="175"/>
        <v>1063624.7699999958</v>
      </c>
      <c r="Q147" s="16"/>
      <c r="R147" s="16"/>
      <c r="S147" s="16"/>
      <c r="T147" s="18">
        <f t="shared" si="178"/>
        <v>794951.13600449567</v>
      </c>
      <c r="U147" s="16">
        <v>859712.43180852709</v>
      </c>
      <c r="V147" s="63">
        <f ca="1">IF(daily!B1984="",MAX(I147:O147)*$X$33,daily!B1984)</f>
        <v>1044993.8885319643</v>
      </c>
      <c r="BL147" s="32">
        <v>40992</v>
      </c>
      <c r="BM147" s="33">
        <f t="shared" si="159"/>
        <v>0.6753277269703557</v>
      </c>
      <c r="BN147" s="33">
        <f t="shared" si="179"/>
        <v>-3.9257626783664179E-3</v>
      </c>
      <c r="BO147" s="33">
        <f t="shared" si="160"/>
        <v>0.55882031946808197</v>
      </c>
      <c r="BP147" s="33">
        <f t="shared" si="138"/>
        <v>3.0333794090031896E-2</v>
      </c>
      <c r="BQ147" s="33">
        <f t="shared" si="161"/>
        <v>0.51908560553176109</v>
      </c>
      <c r="BR147" s="33">
        <f t="shared" si="142"/>
        <v>-4.6234988978599789E-2</v>
      </c>
      <c r="BS147" s="33">
        <f t="shared" si="158"/>
        <v>0.19868091901449136</v>
      </c>
      <c r="BT147" s="33">
        <f t="shared" si="139"/>
        <v>-4.2079363938158837E-2</v>
      </c>
      <c r="BU147" s="33">
        <f t="shared" si="162"/>
        <v>0.43680678602249245</v>
      </c>
      <c r="BV147" s="33">
        <f t="shared" si="155"/>
        <v>-2.0237653559641133E-2</v>
      </c>
      <c r="BW147" s="33">
        <f t="shared" si="163"/>
        <v>0.87323905595187579</v>
      </c>
      <c r="BX147" s="33">
        <f t="shared" si="143"/>
        <v>-4.6036384822188969E-3</v>
      </c>
      <c r="BY147" s="33">
        <f t="shared" si="164"/>
        <v>0.60806572841126905</v>
      </c>
      <c r="BZ147" s="33">
        <f t="shared" si="135"/>
        <v>-5.1972397992234187E-2</v>
      </c>
      <c r="CA147" s="26">
        <v>0.67413222724937583</v>
      </c>
      <c r="CB147" s="26"/>
      <c r="CC147" s="26"/>
      <c r="CD147" s="26"/>
      <c r="CE147" s="26"/>
      <c r="CF147" s="26"/>
      <c r="CG147" s="26"/>
      <c r="CH147" s="26"/>
      <c r="CI147" s="26"/>
      <c r="CJ147" s="26"/>
      <c r="CK147" s="26"/>
      <c r="CL147" s="26"/>
      <c r="CM147" s="46">
        <f t="shared" si="176"/>
        <v>0.87323905595187579</v>
      </c>
      <c r="CQ147">
        <f t="shared" si="177"/>
        <v>832443.32151749928</v>
      </c>
      <c r="CR147" s="20">
        <v>145</v>
      </c>
      <c r="CS147" s="32">
        <v>40993</v>
      </c>
      <c r="CT147" s="33">
        <v>0.64362561321584788</v>
      </c>
      <c r="CU147" s="33">
        <v>0.51970911405899933</v>
      </c>
      <c r="CV147" s="33">
        <v>0.48151803223762241</v>
      </c>
      <c r="CW147" s="33">
        <v>0.19586211760202007</v>
      </c>
      <c r="CX147" s="33">
        <v>0.38467136576800359</v>
      </c>
      <c r="CY147" s="33">
        <v>0.8903569917383557</v>
      </c>
      <c r="CZ147" s="33">
        <v>0.56479017986365221</v>
      </c>
      <c r="DA147" s="26">
        <v>0.68734711050385033</v>
      </c>
      <c r="DB147" s="46">
        <f t="shared" si="180"/>
        <v>0.8903569917383557</v>
      </c>
      <c r="DC147" s="46">
        <f t="shared" si="157"/>
        <v>0.87476113872215477</v>
      </c>
      <c r="DD147" s="71"/>
      <c r="DE147" s="59">
        <f t="shared" si="145"/>
        <v>1111859.0614090767</v>
      </c>
      <c r="FE147" s="13"/>
      <c r="FF147" s="6">
        <f t="shared" si="166"/>
        <v>215522.25</v>
      </c>
      <c r="FG147" s="6">
        <f t="shared" si="167"/>
        <v>32108.95000000298</v>
      </c>
      <c r="FH147" s="6">
        <v>108010.43000000715</v>
      </c>
      <c r="FI147" s="6"/>
      <c r="FJ147" s="6">
        <f t="shared" si="169"/>
        <v>7221.5</v>
      </c>
      <c r="FK147" s="6">
        <f t="shared" si="170"/>
        <v>495687.22999998927</v>
      </c>
      <c r="FL147" s="6">
        <f t="shared" si="171"/>
        <v>27982.20000000298</v>
      </c>
      <c r="FM147" s="6"/>
      <c r="FN147" s="6"/>
      <c r="FO147" s="6"/>
      <c r="FP147" s="6"/>
      <c r="FQ147" s="18"/>
      <c r="FT147"/>
      <c r="FU147" s="20"/>
      <c r="GG147"/>
      <c r="GH147" s="12"/>
      <c r="GK147"/>
      <c r="GL147" s="22">
        <v>43414</v>
      </c>
      <c r="GM147" s="12">
        <f t="shared" si="172"/>
        <v>0</v>
      </c>
    </row>
    <row r="148" spans="1:195" x14ac:dyDescent="0.25">
      <c r="A148" s="11">
        <v>41359</v>
      </c>
      <c r="B148" s="12">
        <v>571111.44399999082</v>
      </c>
      <c r="F148" s="17">
        <f t="shared" si="173"/>
        <v>3</v>
      </c>
      <c r="G148" s="15">
        <f t="shared" si="174"/>
        <v>3</v>
      </c>
      <c r="H148" s="53">
        <v>40993</v>
      </c>
      <c r="I148" s="16">
        <f>IF(MONTH($H148)&gt;10,VLOOKUP(DATE(I$2,MONTH($H148),DAY($H148)),daily!$A:$B,2,0),VLOOKUP(DATE(J$2,MONTH($H148),DAY($H148)),daily!$A:$B,2,0))</f>
        <v>620050.92000000179</v>
      </c>
      <c r="J148" s="16">
        <f>IF(MONTH($H148)&gt;10,VLOOKUP(DATE(J$2,MONTH($H148),DAY($H148)),daily!$A:$B,2,0),VLOOKUP(DATE(K$2,MONTH($H148),DAY($H148)),daily!$A:$B,2,0))</f>
        <v>541180.29999999702</v>
      </c>
      <c r="K148" s="16">
        <f>IF(MONTH($H148)&gt;10,VLOOKUP(DATE(K$2,MONTH($H148),DAY($H148)),daily!$A:$B,2,0),VLOOKUP(DATE(L$2,MONTH($H148),DAY($H148)),daily!$A:$B,2,0))</f>
        <v>515533.46999998391</v>
      </c>
      <c r="L148" s="16">
        <f>IF(MONTH($H148)&gt;10,VLOOKUP(DATE(L$2,MONTH($H148),DAY($H148)),daily!$A:$B,2,0),VLOOKUP(DATE(M$2,MONTH($H148),DAY($H148)),daily!$A:$B,2,0))</f>
        <v>213850.78000000119</v>
      </c>
      <c r="M148" s="16">
        <f>IF(MONTH($H148)&gt;10,VLOOKUP(DATE(M$2,MONTH($H148),DAY($H148)),daily!$A:$B,2,0),VLOOKUP(DATE(N$2,MONTH($H148),DAY($H148)),daily!$A:$B,2,0))</f>
        <v>430654.54999998212</v>
      </c>
      <c r="N148" s="16">
        <f>IF(MONTH($H148)&gt;10,VLOOKUP(DATE(N$2,MONTH($H148),DAY($H148)),daily!$A:$B,2,0),VLOOKUP(DATE(O$2,MONTH($H148),DAY($H148)),daily!$A:$B,2,0))</f>
        <v>1084474.799999997</v>
      </c>
      <c r="O148" s="16">
        <f>IF(MONTH($H148)&gt;10,VLOOKUP(DATE(O$2,MONTH($H148),DAY($H148)),daily!$A:$B,2,0),VLOOKUP(DATE(P$2,MONTH($H148),DAY($H148)),daily!$A:$B,2,0))</f>
        <v>717872.62999999523</v>
      </c>
      <c r="P148" s="16">
        <f t="shared" si="175"/>
        <v>1084474.799999997</v>
      </c>
      <c r="Q148" s="16"/>
      <c r="R148" s="16"/>
      <c r="S148" s="16"/>
      <c r="T148" s="18">
        <f t="shared" si="178"/>
        <v>810534.408885804</v>
      </c>
      <c r="U148" s="16">
        <v>876565.20780638373</v>
      </c>
      <c r="V148" s="63">
        <f ca="1">IF(daily!B1985="",MAX(I148:O148)*$X$33,daily!B1985)</f>
        <v>1065478.7009773434</v>
      </c>
      <c r="BL148" s="32">
        <v>40993</v>
      </c>
      <c r="BM148" s="33">
        <f t="shared" si="159"/>
        <v>0.64362561321584788</v>
      </c>
      <c r="BN148" s="33">
        <f t="shared" si="179"/>
        <v>-3.1702113754507821E-2</v>
      </c>
      <c r="BO148" s="33">
        <f t="shared" si="160"/>
        <v>0.51970911405899933</v>
      </c>
      <c r="BP148" s="33">
        <f t="shared" si="138"/>
        <v>-3.9111205409082639E-2</v>
      </c>
      <c r="BQ148" s="33">
        <f t="shared" si="161"/>
        <v>0.48151803223762241</v>
      </c>
      <c r="BR148" s="33">
        <f t="shared" si="142"/>
        <v>-3.7567573294138679E-2</v>
      </c>
      <c r="BS148" s="33">
        <f t="shared" si="158"/>
        <v>0.19586211760202007</v>
      </c>
      <c r="BT148" s="33">
        <f t="shared" si="139"/>
        <v>-2.818801412471289E-3</v>
      </c>
      <c r="BU148" s="33">
        <f t="shared" si="162"/>
        <v>0.38467136576800359</v>
      </c>
      <c r="BV148" s="33">
        <f t="shared" si="155"/>
        <v>-5.2135420254488862E-2</v>
      </c>
      <c r="BW148" s="33">
        <f t="shared" si="163"/>
        <v>0.8903569917383557</v>
      </c>
      <c r="BX148" s="33">
        <f t="shared" si="143"/>
        <v>1.711793578647991E-2</v>
      </c>
      <c r="BY148" s="33">
        <f t="shared" si="164"/>
        <v>0.56479017986365221</v>
      </c>
      <c r="BZ148" s="33">
        <f t="shared" si="135"/>
        <v>-4.3275548547616838E-2</v>
      </c>
      <c r="CA148" s="26">
        <v>0.68734711050385033</v>
      </c>
      <c r="CB148" s="26"/>
      <c r="CC148" s="26"/>
      <c r="CD148" s="26"/>
      <c r="CE148" s="26"/>
      <c r="CF148" s="26"/>
      <c r="CG148" s="26"/>
      <c r="CH148" s="26"/>
      <c r="CI148" s="26"/>
      <c r="CJ148" s="26"/>
      <c r="CK148" s="26"/>
      <c r="CL148" s="26"/>
      <c r="CM148" s="46">
        <f t="shared" si="176"/>
        <v>0.8903569917383557</v>
      </c>
      <c r="CQ148">
        <f t="shared" si="177"/>
        <v>848761.54643712076</v>
      </c>
      <c r="CR148" s="20">
        <v>146</v>
      </c>
      <c r="CS148" s="32">
        <v>40994</v>
      </c>
      <c r="CT148" s="33">
        <v>0.59282543014222355</v>
      </c>
      <c r="CU148" s="33">
        <v>0.46776375690836658</v>
      </c>
      <c r="CV148" s="33">
        <v>0.49379295602788875</v>
      </c>
      <c r="CW148" s="33">
        <v>0.16071444304974195</v>
      </c>
      <c r="CX148" s="33">
        <v>0.34174812222689532</v>
      </c>
      <c r="CY148" s="33">
        <v>0.89638061636869759</v>
      </c>
      <c r="CZ148" s="33">
        <v>0.57068327689878062</v>
      </c>
      <c r="DA148" s="26">
        <v>0.69199729129969234</v>
      </c>
      <c r="DB148" s="46">
        <f t="shared" si="180"/>
        <v>0.89638061636869759</v>
      </c>
      <c r="DC148" s="46">
        <f t="shared" si="157"/>
        <v>0.88067925110827183</v>
      </c>
      <c r="DD148" s="71"/>
      <c r="DE148" s="59">
        <f t="shared" si="145"/>
        <v>1119381.236996979</v>
      </c>
      <c r="FE148" s="13"/>
      <c r="FF148" s="6">
        <f t="shared" si="166"/>
        <v>178529.00999999046</v>
      </c>
      <c r="FG148" s="6">
        <f t="shared" si="167"/>
        <v>52174.560000002384</v>
      </c>
      <c r="FH148" s="6">
        <v>96964.810000002384</v>
      </c>
      <c r="FI148" s="6"/>
      <c r="FJ148" s="6">
        <f t="shared" si="169"/>
        <v>3962.1300000101328</v>
      </c>
      <c r="FK148" s="6">
        <f t="shared" si="170"/>
        <v>514830.15000002086</v>
      </c>
      <c r="FL148" s="6">
        <f t="shared" si="171"/>
        <v>7673.2299999892712</v>
      </c>
      <c r="FM148" s="6"/>
      <c r="FN148" s="6"/>
      <c r="FO148" s="6"/>
      <c r="FP148" s="6"/>
      <c r="FQ148" s="18"/>
      <c r="FT148"/>
      <c r="FU148" s="20"/>
      <c r="GG148"/>
      <c r="GH148" s="12"/>
      <c r="GK148"/>
      <c r="GL148" s="22">
        <v>43424</v>
      </c>
      <c r="GM148" s="12">
        <f t="shared" si="172"/>
        <v>48920.869999999995</v>
      </c>
    </row>
    <row r="149" spans="1:195" x14ac:dyDescent="0.25">
      <c r="A149" s="11">
        <v>41360</v>
      </c>
      <c r="B149" s="12">
        <v>582658.31600001454</v>
      </c>
      <c r="F149" s="17">
        <f t="shared" si="173"/>
        <v>3</v>
      </c>
      <c r="G149" s="15">
        <f t="shared" si="174"/>
        <v>3</v>
      </c>
      <c r="H149" s="53">
        <v>40994</v>
      </c>
      <c r="I149" s="16">
        <f>IF(MONTH($H149)&gt;10,VLOOKUP(DATE(I$2,MONTH($H149),DAY($H149)),daily!$A:$B,2,0),VLOOKUP(DATE(J$2,MONTH($H149),DAY($H149)),daily!$A:$B,2,0))</f>
        <v>571111.44399999082</v>
      </c>
      <c r="J149" s="16">
        <f>IF(MONTH($H149)&gt;10,VLOOKUP(DATE(J$2,MONTH($H149),DAY($H149)),daily!$A:$B,2,0),VLOOKUP(DATE(K$2,MONTH($H149),DAY($H149)),daily!$A:$B,2,0))</f>
        <v>487088.88000001013</v>
      </c>
      <c r="K149" s="16">
        <f>IF(MONTH($H149)&gt;10,VLOOKUP(DATE(K$2,MONTH($H149),DAY($H149)),daily!$A:$B,2,0),VLOOKUP(DATE(L$2,MONTH($H149),DAY($H149)),daily!$A:$B,2,0))</f>
        <v>528675.52000001073</v>
      </c>
      <c r="L149" s="16">
        <f>IF(MONTH($H149)&gt;10,VLOOKUP(DATE(L$2,MONTH($H149),DAY($H149)),daily!$A:$B,2,0),VLOOKUP(DATE(M$2,MONTH($H149),DAY($H149)),daily!$A:$B,2,0))</f>
        <v>175475.01999998093</v>
      </c>
      <c r="M149" s="16">
        <f>IF(MONTH($H149)&gt;10,VLOOKUP(DATE(M$2,MONTH($H149),DAY($H149)),daily!$A:$B,2,0),VLOOKUP(DATE(N$2,MONTH($H149),DAY($H149)),daily!$A:$B,2,0))</f>
        <v>382600.31000000238</v>
      </c>
      <c r="N149" s="16">
        <f>IF(MONTH($H149)&gt;10,VLOOKUP(DATE(N$2,MONTH($H149),DAY($H149)),daily!$A:$B,2,0),VLOOKUP(DATE(O$2,MONTH($H149),DAY($H149)),daily!$A:$B,2,0))</f>
        <v>1091811.7100000083</v>
      </c>
      <c r="O149" s="16">
        <f>IF(MONTH($H149)&gt;10,VLOOKUP(DATE(O$2,MONTH($H149),DAY($H149)),daily!$A:$B,2,0),VLOOKUP(DATE(P$2,MONTH($H149),DAY($H149)),daily!$A:$B,2,0))</f>
        <v>725363.01000000536</v>
      </c>
      <c r="P149" s="16">
        <f t="shared" si="175"/>
        <v>1091811.7100000083</v>
      </c>
      <c r="Q149" s="16"/>
      <c r="R149" s="16"/>
      <c r="S149" s="16"/>
      <c r="T149" s="18">
        <f t="shared" si="178"/>
        <v>816018.00150585151</v>
      </c>
      <c r="U149" s="16">
        <v>882495.52544845035</v>
      </c>
      <c r="V149" s="63">
        <f ca="1">IF(daily!B1986="",MAX(I149:O149)*$X$33,daily!B1986)</f>
        <v>1072687.0946956666</v>
      </c>
      <c r="BL149" s="32">
        <v>40994</v>
      </c>
      <c r="BM149" s="33">
        <f t="shared" si="159"/>
        <v>0.59282543014222355</v>
      </c>
      <c r="BN149" s="33">
        <f t="shared" si="179"/>
        <v>-5.0800183073624328E-2</v>
      </c>
      <c r="BO149" s="33">
        <f t="shared" si="160"/>
        <v>0.46776375690836658</v>
      </c>
      <c r="BP149" s="33">
        <f t="shared" si="138"/>
        <v>-5.1945357150632754E-2</v>
      </c>
      <c r="BQ149" s="33">
        <f t="shared" si="161"/>
        <v>0.49379295602788875</v>
      </c>
      <c r="BR149" s="33">
        <f t="shared" si="142"/>
        <v>1.2274923790266346E-2</v>
      </c>
      <c r="BS149" s="33">
        <f t="shared" si="158"/>
        <v>0.16071444304974195</v>
      </c>
      <c r="BT149" s="33">
        <f t="shared" si="139"/>
        <v>-3.514767455227813E-2</v>
      </c>
      <c r="BU149" s="33">
        <f t="shared" si="162"/>
        <v>0.34174812222689532</v>
      </c>
      <c r="BV149" s="33">
        <f t="shared" si="155"/>
        <v>-4.2923243541108269E-2</v>
      </c>
      <c r="BW149" s="33">
        <f t="shared" si="163"/>
        <v>0.89638061636869759</v>
      </c>
      <c r="BX149" s="33">
        <f t="shared" si="143"/>
        <v>6.023624630341895E-3</v>
      </c>
      <c r="BY149" s="33">
        <f t="shared" si="164"/>
        <v>0.57068327689878062</v>
      </c>
      <c r="BZ149" s="33">
        <f t="shared" si="135"/>
        <v>5.893097035128414E-3</v>
      </c>
      <c r="CA149" s="26">
        <v>0.69199729129969234</v>
      </c>
      <c r="CB149" s="26"/>
      <c r="CC149" s="26"/>
      <c r="CD149" s="26"/>
      <c r="CE149" s="26"/>
      <c r="CF149" s="26"/>
      <c r="CG149" s="26"/>
      <c r="CH149" s="26"/>
      <c r="CI149" s="26"/>
      <c r="CJ149" s="26"/>
      <c r="CK149" s="26"/>
      <c r="CL149" s="26"/>
      <c r="CM149" s="46">
        <f t="shared" si="176"/>
        <v>0.89638061636869759</v>
      </c>
      <c r="CQ149">
        <f t="shared" si="177"/>
        <v>854503.76108118589</v>
      </c>
      <c r="CR149" s="20">
        <v>147</v>
      </c>
      <c r="CS149" s="32">
        <v>40995</v>
      </c>
      <c r="CT149" s="33">
        <v>0.60481132086832734</v>
      </c>
      <c r="CU149" s="33">
        <v>0.45597809789243632</v>
      </c>
      <c r="CV149" s="33">
        <v>0.4607942158372923</v>
      </c>
      <c r="CW149" s="33">
        <v>0.14717408676244145</v>
      </c>
      <c r="CX149" s="33">
        <v>0.30008635341006457</v>
      </c>
      <c r="CY149" s="33">
        <v>0.87923315731672225</v>
      </c>
      <c r="CZ149" s="33">
        <v>0.55330456176642762</v>
      </c>
      <c r="DA149" s="26">
        <v>0.67875961636567894</v>
      </c>
      <c r="DB149" s="46">
        <f t="shared" si="180"/>
        <v>0.87923315731672225</v>
      </c>
      <c r="DC149" s="46">
        <f t="shared" si="157"/>
        <v>0.86383215388133683</v>
      </c>
      <c r="DD149" s="71"/>
      <c r="DE149" s="59">
        <f t="shared" si="145"/>
        <v>1097967.8512382444</v>
      </c>
      <c r="FE149" s="13"/>
      <c r="FF149" s="6">
        <f t="shared" si="166"/>
        <v>150944.13000001013</v>
      </c>
      <c r="FG149" s="6">
        <f t="shared" si="167"/>
        <v>79955.710000008345</v>
      </c>
      <c r="FH149" s="6">
        <v>0</v>
      </c>
      <c r="FI149" s="6"/>
      <c r="FJ149" s="6">
        <f t="shared" si="169"/>
        <v>2763.4099999964237</v>
      </c>
      <c r="FK149" s="6">
        <f t="shared" si="170"/>
        <v>513312.92999999225</v>
      </c>
      <c r="FL149" s="6">
        <f t="shared" si="171"/>
        <v>855.04000000655651</v>
      </c>
      <c r="FM149" s="6"/>
      <c r="FN149" s="6"/>
      <c r="FO149" s="6"/>
      <c r="FP149" s="6"/>
      <c r="FQ149" s="18"/>
      <c r="FT149"/>
      <c r="FU149" s="20"/>
      <c r="GG149"/>
      <c r="GH149" s="12"/>
      <c r="GK149"/>
      <c r="GL149" s="22">
        <v>43434</v>
      </c>
      <c r="GM149" s="12">
        <f t="shared" si="172"/>
        <v>1915245.2000000002</v>
      </c>
    </row>
    <row r="150" spans="1:195" x14ac:dyDescent="0.25">
      <c r="A150" s="11">
        <v>41361</v>
      </c>
      <c r="B150" s="12">
        <v>570727.72999998927</v>
      </c>
      <c r="F150" s="17">
        <f t="shared" si="173"/>
        <v>3</v>
      </c>
      <c r="G150" s="15">
        <f t="shared" si="174"/>
        <v>3</v>
      </c>
      <c r="H150" s="53">
        <v>40995</v>
      </c>
      <c r="I150" s="16">
        <f>IF(MONTH($H150)&gt;10,VLOOKUP(DATE(I$2,MONTH($H150),DAY($H150)),daily!$A:$B,2,0),VLOOKUP(DATE(J$2,MONTH($H150),DAY($H150)),daily!$A:$B,2,0))</f>
        <v>582658.31600001454</v>
      </c>
      <c r="J150" s="16">
        <f>IF(MONTH($H150)&gt;10,VLOOKUP(DATE(J$2,MONTH($H150),DAY($H150)),daily!$A:$B,2,0),VLOOKUP(DATE(K$2,MONTH($H150),DAY($H150)),daily!$A:$B,2,0))</f>
        <v>474816.30999998748</v>
      </c>
      <c r="K150" s="16">
        <f>IF(MONTH($H150)&gt;10,VLOOKUP(DATE(K$2,MONTH($H150),DAY($H150)),daily!$A:$B,2,0),VLOOKUP(DATE(L$2,MONTH($H150),DAY($H150)),daily!$A:$B,2,0))</f>
        <v>493345.67999997735</v>
      </c>
      <c r="L150" s="16">
        <f>IF(MONTH($H150)&gt;10,VLOOKUP(DATE(L$2,MONTH($H150),DAY($H150)),daily!$A:$B,2,0),VLOOKUP(DATE(M$2,MONTH($H150),DAY($H150)),daily!$A:$B,2,0))</f>
        <v>160691.07000000775</v>
      </c>
      <c r="M150" s="16">
        <f>IF(MONTH($H150)&gt;10,VLOOKUP(DATE(M$2,MONTH($H150),DAY($H150)),daily!$A:$B,2,0),VLOOKUP(DATE(N$2,MONTH($H150),DAY($H150)),daily!$A:$B,2,0))</f>
        <v>335958.33999998868</v>
      </c>
      <c r="N150" s="16">
        <f>IF(MONTH($H150)&gt;10,VLOOKUP(DATE(N$2,MONTH($H150),DAY($H150)),daily!$A:$B,2,0),VLOOKUP(DATE(O$2,MONTH($H150),DAY($H150)),daily!$A:$B,2,0))</f>
        <v>1070925.7199999839</v>
      </c>
      <c r="O150" s="16">
        <f>IF(MONTH($H150)&gt;10,VLOOKUP(DATE(O$2,MONTH($H150),DAY($H150)),daily!$A:$B,2,0),VLOOKUP(DATE(P$2,MONTH($H150),DAY($H150)),daily!$A:$B,2,0))</f>
        <v>703273.91499999166</v>
      </c>
      <c r="P150" s="16">
        <f t="shared" si="175"/>
        <v>1070925.7199999839</v>
      </c>
      <c r="Q150" s="16"/>
      <c r="R150" s="16"/>
      <c r="S150" s="16"/>
      <c r="T150" s="18">
        <f t="shared" si="178"/>
        <v>800407.85218872153</v>
      </c>
      <c r="U150" s="16">
        <v>865613.68350559147</v>
      </c>
      <c r="V150" s="63">
        <f ca="1">IF(daily!B1987="",MAX(I150:O150)*$X$33,daily!B1987)</f>
        <v>1052166.9521401622</v>
      </c>
      <c r="BL150" s="32">
        <v>40995</v>
      </c>
      <c r="BM150" s="33">
        <f t="shared" si="159"/>
        <v>0.60481132086832734</v>
      </c>
      <c r="BN150" s="33">
        <f t="shared" si="179"/>
        <v>1.1985890726103787E-2</v>
      </c>
      <c r="BO150" s="33">
        <f t="shared" si="160"/>
        <v>0.45597809789243632</v>
      </c>
      <c r="BP150" s="33">
        <f t="shared" si="138"/>
        <v>-1.1785659015930261E-2</v>
      </c>
      <c r="BQ150" s="33">
        <f t="shared" si="161"/>
        <v>0.4607942158372923</v>
      </c>
      <c r="BR150" s="33">
        <f t="shared" si="142"/>
        <v>-3.2998740190596454E-2</v>
      </c>
      <c r="BS150" s="33">
        <f t="shared" si="158"/>
        <v>0.14717408676244145</v>
      </c>
      <c r="BT150" s="33">
        <f t="shared" si="139"/>
        <v>-1.3540356287300492E-2</v>
      </c>
      <c r="BU150" s="33">
        <f t="shared" si="162"/>
        <v>0.30008635341006457</v>
      </c>
      <c r="BV150" s="33">
        <f t="shared" si="155"/>
        <v>-4.1661768816830758E-2</v>
      </c>
      <c r="BW150" s="33">
        <f t="shared" si="163"/>
        <v>0.87923315731672225</v>
      </c>
      <c r="BX150" s="33">
        <f t="shared" si="143"/>
        <v>-1.7147459051975344E-2</v>
      </c>
      <c r="BY150" s="33">
        <f t="shared" si="164"/>
        <v>0.55330456176642762</v>
      </c>
      <c r="BZ150" s="33">
        <f t="shared" si="135"/>
        <v>-1.7378715132353006E-2</v>
      </c>
      <c r="CA150" s="26">
        <v>0.67875961636567894</v>
      </c>
      <c r="CB150" s="26"/>
      <c r="CC150" s="26"/>
      <c r="CD150" s="26"/>
      <c r="CE150" s="26"/>
      <c r="CF150" s="26"/>
      <c r="CG150" s="26"/>
      <c r="CH150" s="26"/>
      <c r="CI150" s="26"/>
      <c r="CJ150" s="26"/>
      <c r="CK150" s="26"/>
      <c r="CL150" s="26"/>
      <c r="CM150" s="46">
        <f t="shared" si="176"/>
        <v>0.87923315731672225</v>
      </c>
      <c r="CQ150">
        <f t="shared" si="177"/>
        <v>838157.39215560921</v>
      </c>
      <c r="CR150" s="20">
        <v>148</v>
      </c>
      <c r="CS150" s="32">
        <v>40996</v>
      </c>
      <c r="CT150" s="33">
        <v>0.59242712711486811</v>
      </c>
      <c r="CU150" s="33">
        <v>0.41502217487545556</v>
      </c>
      <c r="CV150" s="33">
        <v>0.47418637573920591</v>
      </c>
      <c r="CW150" s="33">
        <v>0.11856516982516213</v>
      </c>
      <c r="CX150" s="33">
        <v>0.25429542027161545</v>
      </c>
      <c r="CY150" s="33">
        <v>0.84524294624144625</v>
      </c>
      <c r="CZ150" s="33">
        <v>0.55654991212355809</v>
      </c>
      <c r="DA150" s="26">
        <v>0.65251949741924131</v>
      </c>
      <c r="DB150" s="46">
        <f t="shared" si="180"/>
        <v>0.84524294624144625</v>
      </c>
      <c r="DC150" s="46">
        <f t="shared" si="157"/>
        <v>0.83043732908464174</v>
      </c>
      <c r="DD150" s="71"/>
      <c r="DE150" s="59">
        <f t="shared" si="145"/>
        <v>1055521.5914414115</v>
      </c>
      <c r="FE150" s="13"/>
      <c r="FF150" s="6">
        <f t="shared" si="166"/>
        <v>113966.32999999821</v>
      </c>
      <c r="FG150" s="6">
        <f t="shared" si="167"/>
        <v>75378.479999989271</v>
      </c>
      <c r="FH150" s="6">
        <v>88263.859999999404</v>
      </c>
      <c r="FI150" s="6"/>
      <c r="FJ150" s="6">
        <f t="shared" si="169"/>
        <v>0</v>
      </c>
      <c r="FK150" s="6">
        <f t="shared" si="170"/>
        <v>476284.87999999523</v>
      </c>
      <c r="FL150" s="6">
        <f t="shared" si="171"/>
        <v>908.81000000238419</v>
      </c>
      <c r="FM150" s="6"/>
      <c r="FN150" s="6"/>
      <c r="FO150" s="6"/>
      <c r="FP150" s="6"/>
      <c r="FQ150" s="18"/>
      <c r="FT150"/>
      <c r="FU150" s="20"/>
      <c r="GG150"/>
      <c r="GH150" s="12"/>
      <c r="GK150"/>
      <c r="GL150" s="22">
        <v>43444</v>
      </c>
      <c r="GM150" s="12">
        <f t="shared" si="172"/>
        <v>6904807.6799999997</v>
      </c>
    </row>
    <row r="151" spans="1:195" x14ac:dyDescent="0.25">
      <c r="A151" s="11">
        <v>41362</v>
      </c>
      <c r="B151" s="12">
        <v>525217.24000000954</v>
      </c>
      <c r="F151" s="17">
        <f t="shared" si="173"/>
        <v>3</v>
      </c>
      <c r="G151" s="15">
        <f t="shared" si="174"/>
        <v>3</v>
      </c>
      <c r="H151" s="53">
        <v>40996</v>
      </c>
      <c r="I151" s="16">
        <f>IF(MONTH($H151)&gt;10,VLOOKUP(DATE(I$2,MONTH($H151),DAY($H151)),daily!$A:$B,2,0),VLOOKUP(DATE(J$2,MONTH($H151),DAY($H151)),daily!$A:$B,2,0))</f>
        <v>570727.72999998927</v>
      </c>
      <c r="J151" s="16">
        <f>IF(MONTH($H151)&gt;10,VLOOKUP(DATE(J$2,MONTH($H151),DAY($H151)),daily!$A:$B,2,0),VLOOKUP(DATE(K$2,MONTH($H151),DAY($H151)),daily!$A:$B,2,0))</f>
        <v>432168.34000000358</v>
      </c>
      <c r="K151" s="16">
        <f>IF(MONTH($H151)&gt;10,VLOOKUP(DATE(K$2,MONTH($H151),DAY($H151)),daily!$A:$B,2,0),VLOOKUP(DATE(L$2,MONTH($H151),DAY($H151)),daily!$A:$B,2,0))</f>
        <v>507683.8900000155</v>
      </c>
      <c r="L151" s="16">
        <f>IF(MONTH($H151)&gt;10,VLOOKUP(DATE(L$2,MONTH($H151),DAY($H151)),daily!$A:$B,2,0),VLOOKUP(DATE(M$2,MONTH($H151),DAY($H151)),daily!$A:$B,2,0))</f>
        <v>129454.6099999994</v>
      </c>
      <c r="M151" s="16">
        <f>IF(MONTH($H151)&gt;10,VLOOKUP(DATE(M$2,MONTH($H151),DAY($H151)),daily!$A:$B,2,0),VLOOKUP(DATE(N$2,MONTH($H151),DAY($H151)),daily!$A:$B,2,0))</f>
        <v>284693.61000001431</v>
      </c>
      <c r="N151" s="16">
        <f>IF(MONTH($H151)&gt;10,VLOOKUP(DATE(N$2,MONTH($H151),DAY($H151)),daily!$A:$B,2,0),VLOOKUP(DATE(O$2,MONTH($H151),DAY($H151)),daily!$A:$B,2,0))</f>
        <v>1029524.8800000101</v>
      </c>
      <c r="O151" s="16">
        <f>IF(MONTH($H151)&gt;10,VLOOKUP(DATE(O$2,MONTH($H151),DAY($H151)),daily!$A:$B,2,0),VLOOKUP(DATE(P$2,MONTH($H151),DAY($H151)),daily!$A:$B,2,0))</f>
        <v>707398.89500001073</v>
      </c>
      <c r="P151" s="16">
        <f t="shared" si="175"/>
        <v>1029524.8800000101</v>
      </c>
      <c r="Q151" s="16"/>
      <c r="R151" s="16"/>
      <c r="S151" s="16"/>
      <c r="T151" s="18">
        <f t="shared" si="178"/>
        <v>769464.94288667548</v>
      </c>
      <c r="U151" s="16">
        <v>832149.98668392631</v>
      </c>
      <c r="V151" s="63">
        <f ca="1">IF(daily!B1988="",MAX(I151:O151)*$X$33,daily!B1988)</f>
        <v>1011491.3059909452</v>
      </c>
      <c r="BL151" s="32">
        <v>40996</v>
      </c>
      <c r="BM151" s="33">
        <f t="shared" si="159"/>
        <v>0.59242712711486811</v>
      </c>
      <c r="BN151" s="33">
        <f t="shared" si="179"/>
        <v>-1.2384193753459227E-2</v>
      </c>
      <c r="BO151" s="33">
        <f t="shared" si="160"/>
        <v>0.41502217487545556</v>
      </c>
      <c r="BP151" s="33">
        <f t="shared" si="138"/>
        <v>-4.0955923016980755E-2</v>
      </c>
      <c r="BQ151" s="33">
        <f t="shared" si="161"/>
        <v>0.47418637573920591</v>
      </c>
      <c r="BR151" s="33">
        <f t="shared" si="142"/>
        <v>1.3392159901913614E-2</v>
      </c>
      <c r="BS151" s="33">
        <f t="shared" si="158"/>
        <v>0.11856516982516213</v>
      </c>
      <c r="BT151" s="33">
        <f t="shared" si="139"/>
        <v>-2.8608916937279322E-2</v>
      </c>
      <c r="BU151" s="33">
        <f t="shared" si="162"/>
        <v>0.25429542027161545</v>
      </c>
      <c r="BV151" s="33">
        <f t="shared" si="155"/>
        <v>-4.5790933138449119E-2</v>
      </c>
      <c r="BW151" s="33">
        <f t="shared" si="163"/>
        <v>0.84524294624144625</v>
      </c>
      <c r="BX151" s="33">
        <f t="shared" si="143"/>
        <v>-3.3990211075276E-2</v>
      </c>
      <c r="BY151" s="33">
        <f t="shared" si="164"/>
        <v>0.55654991212355809</v>
      </c>
      <c r="BZ151" s="33">
        <f t="shared" ref="BZ151:BZ192" si="181">BY151-BY150</f>
        <v>3.245350357130472E-3</v>
      </c>
      <c r="CA151" s="26">
        <v>0.65251949741924131</v>
      </c>
      <c r="CB151" s="26"/>
      <c r="CC151" s="26"/>
      <c r="CD151" s="26"/>
      <c r="CE151" s="26"/>
      <c r="CF151" s="26"/>
      <c r="CG151" s="26"/>
      <c r="CH151" s="26"/>
      <c r="CI151" s="26"/>
      <c r="CJ151" s="26"/>
      <c r="CK151" s="26"/>
      <c r="CL151" s="26"/>
      <c r="CM151" s="46">
        <f t="shared" si="176"/>
        <v>0.84524294624144625</v>
      </c>
      <c r="CQ151">
        <f t="shared" si="177"/>
        <v>805755.1261166255</v>
      </c>
      <c r="CR151" s="20">
        <v>149</v>
      </c>
      <c r="CS151" s="32">
        <v>40997</v>
      </c>
      <c r="CT151" s="33">
        <v>0.54518630206457941</v>
      </c>
      <c r="CU151" s="33">
        <v>0.3984456739960387</v>
      </c>
      <c r="CV151" s="33">
        <v>0.42610297726155355</v>
      </c>
      <c r="CW151" s="33">
        <v>0.10074941143122029</v>
      </c>
      <c r="CX151" s="33">
        <v>0.28989333537037459</v>
      </c>
      <c r="CY151" s="33">
        <v>0.83369639382957894</v>
      </c>
      <c r="CZ151" s="33">
        <v>0.54078255075931758</v>
      </c>
      <c r="DA151" s="26">
        <v>0.64360566902206884</v>
      </c>
      <c r="DB151" s="46">
        <f t="shared" si="180"/>
        <v>0.83369639382957894</v>
      </c>
      <c r="DC151" s="46">
        <f t="shared" si="157"/>
        <v>0.81909303075280115</v>
      </c>
      <c r="DD151" s="71"/>
      <c r="DE151" s="59">
        <f t="shared" si="145"/>
        <v>1041102.4999463204</v>
      </c>
      <c r="FE151" s="13"/>
      <c r="FF151" s="6">
        <f t="shared" si="166"/>
        <v>83410.280000001192</v>
      </c>
      <c r="FG151" s="6">
        <f t="shared" si="167"/>
        <v>82097.689999997616</v>
      </c>
      <c r="FH151" s="6">
        <v>80580.579999998212</v>
      </c>
      <c r="FI151" s="6"/>
      <c r="FJ151" s="6">
        <f t="shared" si="169"/>
        <v>3760.1599999964237</v>
      </c>
      <c r="FK151" s="6">
        <f t="shared" si="170"/>
        <v>445605.57000000775</v>
      </c>
      <c r="FL151" s="6">
        <f t="shared" si="171"/>
        <v>4933.8700000047684</v>
      </c>
      <c r="FM151" s="6"/>
      <c r="FN151" s="6"/>
      <c r="FO151" s="6"/>
      <c r="FP151" s="6"/>
      <c r="FQ151" s="18"/>
      <c r="FT151"/>
      <c r="FU151" s="20"/>
      <c r="GG151"/>
      <c r="GH151" s="12"/>
      <c r="GK151"/>
      <c r="GL151" s="22">
        <v>43454</v>
      </c>
      <c r="GM151" s="12">
        <f t="shared" si="172"/>
        <v>10503885.690000001</v>
      </c>
    </row>
    <row r="152" spans="1:195" x14ac:dyDescent="0.25">
      <c r="A152" s="11">
        <v>41363</v>
      </c>
      <c r="B152" s="12">
        <v>480395.40999999642</v>
      </c>
      <c r="F152" s="17">
        <f t="shared" si="173"/>
        <v>3</v>
      </c>
      <c r="G152" s="15">
        <f t="shared" si="174"/>
        <v>3</v>
      </c>
      <c r="H152" s="53">
        <v>40997</v>
      </c>
      <c r="I152" s="16">
        <f>IF(MONTH($H152)&gt;10,VLOOKUP(DATE(I$2,MONTH($H152),DAY($H152)),daily!$A:$B,2,0),VLOOKUP(DATE(J$2,MONTH($H152),DAY($H152)),daily!$A:$B,2,0))</f>
        <v>525217.24000000954</v>
      </c>
      <c r="J152" s="16">
        <f>IF(MONTH($H152)&gt;10,VLOOKUP(DATE(J$2,MONTH($H152),DAY($H152)),daily!$A:$B,2,0),VLOOKUP(DATE(K$2,MONTH($H152),DAY($H152)),daily!$A:$B,2,0))</f>
        <v>414907</v>
      </c>
      <c r="K152" s="16">
        <f>IF(MONTH($H152)&gt;10,VLOOKUP(DATE(K$2,MONTH($H152),DAY($H152)),daily!$A:$B,2,0),VLOOKUP(DATE(L$2,MONTH($H152),DAY($H152)),daily!$A:$B,2,0))</f>
        <v>456203.78000001609</v>
      </c>
      <c r="L152" s="16">
        <f>IF(MONTH($H152)&gt;10,VLOOKUP(DATE(L$2,MONTH($H152),DAY($H152)),daily!$A:$B,2,0),VLOOKUP(DATE(M$2,MONTH($H152),DAY($H152)),daily!$A:$B,2,0))</f>
        <v>110002.59000000358</v>
      </c>
      <c r="M152" s="16">
        <f>IF(MONTH($H152)&gt;10,VLOOKUP(DATE(M$2,MONTH($H152),DAY($H152)),daily!$A:$B,2,0),VLOOKUP(DATE(N$2,MONTH($H152),DAY($H152)),daily!$A:$B,2,0))</f>
        <v>324546.86000001431</v>
      </c>
      <c r="N152" s="16">
        <f>IF(MONTH($H152)&gt;10,VLOOKUP(DATE(N$2,MONTH($H152),DAY($H152)),daily!$A:$B,2,0),VLOOKUP(DATE(O$2,MONTH($H152),DAY($H152)),daily!$A:$B,2,0))</f>
        <v>1015460.9199999869</v>
      </c>
      <c r="O152" s="16">
        <f>IF(MONTH($H152)&gt;10,VLOOKUP(DATE(O$2,MONTH($H152),DAY($H152)),daily!$A:$B,2,0),VLOOKUP(DATE(P$2,MONTH($H152),DAY($H152)),daily!$A:$B,2,0))</f>
        <v>687357.89999999106</v>
      </c>
      <c r="P152" s="16">
        <f t="shared" si="175"/>
        <v>1015460.9199999869</v>
      </c>
      <c r="Q152" s="16"/>
      <c r="R152" s="16"/>
      <c r="S152" s="16"/>
      <c r="T152" s="18">
        <f t="shared" si="178"/>
        <v>758953.565854021</v>
      </c>
      <c r="U152" s="16">
        <v>820782.29236774577</v>
      </c>
      <c r="V152" s="63">
        <f ca="1">IF(daily!B1989="",MAX(I152:O152)*$X$33,daily!B1989)</f>
        <v>997673.69599998719</v>
      </c>
      <c r="BL152" s="32">
        <v>40997</v>
      </c>
      <c r="BM152" s="33">
        <f t="shared" si="159"/>
        <v>0.54518630206457941</v>
      </c>
      <c r="BN152" s="33">
        <f t="shared" si="179"/>
        <v>-4.7240825050288704E-2</v>
      </c>
      <c r="BO152" s="33">
        <f t="shared" si="160"/>
        <v>0.3984456739960387</v>
      </c>
      <c r="BP152" s="33">
        <f t="shared" si="138"/>
        <v>-1.6576500879416867E-2</v>
      </c>
      <c r="BQ152" s="33">
        <f t="shared" si="161"/>
        <v>0.42610297726155355</v>
      </c>
      <c r="BR152" s="33">
        <f t="shared" si="142"/>
        <v>-4.8083398477652362E-2</v>
      </c>
      <c r="BS152" s="33">
        <f t="shared" si="158"/>
        <v>0.10074941143122029</v>
      </c>
      <c r="BT152" s="33">
        <f t="shared" si="139"/>
        <v>-1.7815758393941838E-2</v>
      </c>
      <c r="BU152" s="33">
        <f t="shared" si="162"/>
        <v>0.28989333537037459</v>
      </c>
      <c r="BV152" s="33">
        <f t="shared" si="155"/>
        <v>3.5597915098759148E-2</v>
      </c>
      <c r="BW152" s="33">
        <f t="shared" si="163"/>
        <v>0.83369639382957894</v>
      </c>
      <c r="BX152" s="33">
        <f t="shared" si="143"/>
        <v>-1.1546552411867306E-2</v>
      </c>
      <c r="BY152" s="33">
        <f t="shared" si="164"/>
        <v>0.54078255075931758</v>
      </c>
      <c r="BZ152" s="33">
        <f t="shared" si="181"/>
        <v>-1.5767361364240506E-2</v>
      </c>
      <c r="CA152" s="26">
        <v>0.64360566902206884</v>
      </c>
      <c r="CB152" s="26"/>
      <c r="CC152" s="26"/>
      <c r="CD152" s="26"/>
      <c r="CE152" s="26"/>
      <c r="CF152" s="26"/>
      <c r="CG152" s="26"/>
      <c r="CH152" s="26"/>
      <c r="CI152" s="26"/>
      <c r="CJ152" s="26"/>
      <c r="CK152" s="26"/>
      <c r="CL152" s="26"/>
      <c r="CM152" s="46">
        <f t="shared" si="176"/>
        <v>0.83369639382957894</v>
      </c>
      <c r="CQ152">
        <f t="shared" si="177"/>
        <v>794748.00226400141</v>
      </c>
      <c r="CR152" s="20">
        <v>150</v>
      </c>
      <c r="CS152" s="32">
        <v>40998</v>
      </c>
      <c r="CT152" s="33">
        <v>0.49866032026422197</v>
      </c>
      <c r="CU152" s="33">
        <v>0.39542706438959108</v>
      </c>
      <c r="CV152" s="33">
        <v>0.40946688547179194</v>
      </c>
      <c r="CW152" s="33">
        <v>7.4840020570716939E-2</v>
      </c>
      <c r="CX152" s="33">
        <v>0.29052770369172137</v>
      </c>
      <c r="CY152" s="33">
        <v>0.7977186495935209</v>
      </c>
      <c r="CZ152" s="33">
        <v>0.5154861454751104</v>
      </c>
      <c r="DA152" s="26">
        <v>0.61583119342119885</v>
      </c>
      <c r="DB152" s="46">
        <f t="shared" si="180"/>
        <v>0.7977186495935209</v>
      </c>
      <c r="DC152" s="46">
        <f t="shared" si="157"/>
        <v>0.78374548722967785</v>
      </c>
      <c r="DD152" s="71"/>
      <c r="DE152" s="59">
        <f t="shared" si="145"/>
        <v>996174.25059341977</v>
      </c>
      <c r="FE152" s="13"/>
      <c r="FF152" s="6">
        <f t="shared" si="166"/>
        <v>54079.919999986887</v>
      </c>
      <c r="FG152" s="6">
        <f t="shared" si="167"/>
        <v>84188.359999999404</v>
      </c>
      <c r="FH152" s="6">
        <v>65800.909999996424</v>
      </c>
      <c r="FI152" s="6"/>
      <c r="FJ152" s="6">
        <f t="shared" si="169"/>
        <v>716.86999998986721</v>
      </c>
      <c r="FK152" s="6">
        <f t="shared" si="170"/>
        <v>336600.05000001192</v>
      </c>
      <c r="FL152" s="6">
        <f t="shared" si="171"/>
        <v>37488.229999989271</v>
      </c>
      <c r="FM152" s="6"/>
      <c r="FN152" s="6"/>
      <c r="FO152" s="6"/>
      <c r="FP152" s="6"/>
      <c r="FQ152" s="18"/>
      <c r="FT152"/>
      <c r="FU152" s="20"/>
      <c r="GG152"/>
      <c r="GH152" s="12"/>
      <c r="GK152"/>
      <c r="GL152" s="22">
        <v>43464</v>
      </c>
      <c r="GM152" s="12">
        <f t="shared" si="172"/>
        <v>9693664.424999997</v>
      </c>
    </row>
    <row r="153" spans="1:195" x14ac:dyDescent="0.25">
      <c r="A153" s="11">
        <v>41364</v>
      </c>
      <c r="B153" s="12">
        <v>448142.3900000006</v>
      </c>
      <c r="F153" s="17">
        <f t="shared" si="173"/>
        <v>3</v>
      </c>
      <c r="G153" s="15">
        <f t="shared" si="174"/>
        <v>3</v>
      </c>
      <c r="H153" s="53">
        <v>40998</v>
      </c>
      <c r="I153" s="16">
        <f>IF(MONTH($H153)&gt;10,VLOOKUP(DATE(I$2,MONTH($H153),DAY($H153)),daily!$A:$B,2,0),VLOOKUP(DATE(J$2,MONTH($H153),DAY($H153)),daily!$A:$B,2,0))</f>
        <v>480395.40999999642</v>
      </c>
      <c r="J153" s="16">
        <f>IF(MONTH($H153)&gt;10,VLOOKUP(DATE(J$2,MONTH($H153),DAY($H153)),daily!$A:$B,2,0),VLOOKUP(DATE(K$2,MONTH($H153),DAY($H153)),daily!$A:$B,2,0))</f>
        <v>411763.68000000715</v>
      </c>
      <c r="K153" s="16">
        <f>IF(MONTH($H153)&gt;10,VLOOKUP(DATE(K$2,MONTH($H153),DAY($H153)),daily!$A:$B,2,0),VLOOKUP(DATE(L$2,MONTH($H153),DAY($H153)),daily!$A:$B,2,0))</f>
        <v>438392.47999997437</v>
      </c>
      <c r="L153" s="16">
        <f>IF(MONTH($H153)&gt;10,VLOOKUP(DATE(L$2,MONTH($H153),DAY($H153)),daily!$A:$B,2,0),VLOOKUP(DATE(M$2,MONTH($H153),DAY($H153)),daily!$A:$B,2,0))</f>
        <v>81713.590000003576</v>
      </c>
      <c r="M153" s="16">
        <f>IF(MONTH($H153)&gt;10,VLOOKUP(DATE(M$2,MONTH($H153),DAY($H153)),daily!$A:$B,2,0),VLOOKUP(DATE(N$2,MONTH($H153),DAY($H153)),daily!$A:$B,2,0))</f>
        <v>325257.06000000238</v>
      </c>
      <c r="N153" s="16">
        <f>IF(MONTH($H153)&gt;10,VLOOKUP(DATE(N$2,MONTH($H153),DAY($H153)),daily!$A:$B,2,0),VLOOKUP(DATE(O$2,MONTH($H153),DAY($H153)),daily!$A:$B,2,0))</f>
        <v>971639.21999999881</v>
      </c>
      <c r="O153" s="16">
        <f>IF(MONTH($H153)&gt;10,VLOOKUP(DATE(O$2,MONTH($H153),DAY($H153)),daily!$A:$B,2,0),VLOOKUP(DATE(P$2,MONTH($H153),DAY($H153)),daily!$A:$B,2,0))</f>
        <v>655205.07999999821</v>
      </c>
      <c r="P153" s="16">
        <f t="shared" si="175"/>
        <v>971639.21999999881</v>
      </c>
      <c r="Q153" s="16"/>
      <c r="R153" s="16"/>
      <c r="S153" s="16"/>
      <c r="T153" s="18">
        <f t="shared" si="178"/>
        <v>726201.31037896394</v>
      </c>
      <c r="U153" s="16">
        <v>785361.84961802152</v>
      </c>
      <c r="V153" s="63">
        <f ca="1">IF(daily!B1990="",MAX(I153:O153)*$X$33,daily!B1990)</f>
        <v>954619.59461320878</v>
      </c>
      <c r="BL153" s="32">
        <v>40998</v>
      </c>
      <c r="BM153" s="33">
        <f t="shared" si="159"/>
        <v>0.49866032026422197</v>
      </c>
      <c r="BN153" s="33">
        <f t="shared" si="179"/>
        <v>-4.6525981800357441E-2</v>
      </c>
      <c r="BO153" s="33">
        <f t="shared" si="160"/>
        <v>0.39542706438959108</v>
      </c>
      <c r="BP153" s="33">
        <f t="shared" si="138"/>
        <v>-3.0186096064476198E-3</v>
      </c>
      <c r="BQ153" s="33">
        <f t="shared" si="161"/>
        <v>0.40946688547179194</v>
      </c>
      <c r="BR153" s="33">
        <f t="shared" si="142"/>
        <v>-1.6636091789761609E-2</v>
      </c>
      <c r="BS153" s="33">
        <f t="shared" si="158"/>
        <v>7.4840020570716939E-2</v>
      </c>
      <c r="BT153" s="33">
        <f t="shared" si="139"/>
        <v>-2.5909390860503353E-2</v>
      </c>
      <c r="BU153" s="33">
        <f t="shared" si="162"/>
        <v>0.29052770369172137</v>
      </c>
      <c r="BV153" s="33">
        <f t="shared" si="155"/>
        <v>6.3436832134677879E-4</v>
      </c>
      <c r="BW153" s="33">
        <f t="shared" si="163"/>
        <v>0.7977186495935209</v>
      </c>
      <c r="BX153" s="33">
        <f t="shared" si="143"/>
        <v>-3.597774423605804E-2</v>
      </c>
      <c r="BY153" s="33">
        <f t="shared" si="164"/>
        <v>0.5154861454751104</v>
      </c>
      <c r="BZ153" s="33">
        <f t="shared" si="181"/>
        <v>-2.529640528420718E-2</v>
      </c>
      <c r="CA153" s="26">
        <v>0.61583119342119885</v>
      </c>
      <c r="CB153" s="26"/>
      <c r="CC153" s="26"/>
      <c r="CD153" s="26"/>
      <c r="CE153" s="26"/>
      <c r="CF153" s="26"/>
      <c r="CG153" s="26"/>
      <c r="CH153" s="26"/>
      <c r="CI153" s="26"/>
      <c r="CJ153" s="26"/>
      <c r="CK153" s="26"/>
      <c r="CL153" s="26"/>
      <c r="CM153" s="46">
        <f t="shared" si="176"/>
        <v>0.7977186495935209</v>
      </c>
      <c r="CQ153">
        <f t="shared" si="177"/>
        <v>760451.05607447866</v>
      </c>
      <c r="CR153" s="20">
        <v>151</v>
      </c>
      <c r="CS153" s="32">
        <v>40999</v>
      </c>
      <c r="CT153" s="33">
        <v>0.46518102186150329</v>
      </c>
      <c r="CU153" s="33">
        <v>0.38189921209085725</v>
      </c>
      <c r="CV153" s="33">
        <v>0.38140891874245125</v>
      </c>
      <c r="CW153" s="33">
        <v>6.0690199648565091E-2</v>
      </c>
      <c r="CX153" s="33">
        <v>0.2506796369590964</v>
      </c>
      <c r="CY153" s="33">
        <v>0.80322118366218365</v>
      </c>
      <c r="CZ153" s="33">
        <v>0.51435775725440358</v>
      </c>
      <c r="DA153" s="26">
        <v>0.6200790972705974</v>
      </c>
      <c r="DB153" s="46">
        <f t="shared" si="180"/>
        <v>0.80322118366218365</v>
      </c>
      <c r="DC153" s="46">
        <f t="shared" si="157"/>
        <v>0.78915163668705801</v>
      </c>
      <c r="DD153" s="71"/>
      <c r="DE153" s="59">
        <f t="shared" si="145"/>
        <v>1003045.6992614534</v>
      </c>
      <c r="FE153" s="13"/>
      <c r="FF153" s="6">
        <f t="shared" si="166"/>
        <v>30580.580000013113</v>
      </c>
      <c r="FG153" s="6">
        <f t="shared" si="167"/>
        <v>73203.970000013709</v>
      </c>
      <c r="FH153" s="6">
        <v>67390.080000013113</v>
      </c>
      <c r="FI153" s="6"/>
      <c r="FJ153" s="6"/>
      <c r="FK153" s="6">
        <f t="shared" si="170"/>
        <v>136302.36999998987</v>
      </c>
      <c r="FL153" s="6">
        <f t="shared" si="171"/>
        <v>93686.600000008941</v>
      </c>
      <c r="FM153" s="6"/>
      <c r="FN153" s="6"/>
      <c r="FO153" s="6"/>
      <c r="FP153" s="6"/>
      <c r="FQ153" s="18"/>
      <c r="FT153"/>
      <c r="FU153" s="20"/>
      <c r="GG153"/>
      <c r="GH153" s="12"/>
      <c r="GK153"/>
      <c r="GL153" s="22">
        <v>43475</v>
      </c>
      <c r="GM153" s="12">
        <f t="shared" si="172"/>
        <v>9853425.6100000031</v>
      </c>
    </row>
    <row r="154" spans="1:195" x14ac:dyDescent="0.25">
      <c r="A154" s="11">
        <v>41365</v>
      </c>
      <c r="B154" s="12">
        <v>393956.48000000417</v>
      </c>
      <c r="F154" s="17">
        <f t="shared" si="173"/>
        <v>3</v>
      </c>
      <c r="G154" s="15">
        <f t="shared" si="174"/>
        <v>3</v>
      </c>
      <c r="H154" s="53">
        <v>40999</v>
      </c>
      <c r="I154" s="16">
        <f>IF(MONTH($H154)&gt;10,VLOOKUP(DATE(I$2,MONTH($H154),DAY($H154)),daily!$A:$B,2,0),VLOOKUP(DATE(J$2,MONTH($H154),DAY($H154)),daily!$A:$B,2,0))</f>
        <v>448142.3900000006</v>
      </c>
      <c r="J154" s="16">
        <f>IF(MONTH($H154)&gt;10,VLOOKUP(DATE(J$2,MONTH($H154),DAY($H154)),daily!$A:$B,2,0),VLOOKUP(DATE(K$2,MONTH($H154),DAY($H154)),daily!$A:$B,2,0))</f>
        <v>397676.93999999762</v>
      </c>
      <c r="K154" s="16">
        <f>IF(MONTH($H154)&gt;10,VLOOKUP(DATE(K$2,MONTH($H154),DAY($H154)),daily!$A:$B,2,0),VLOOKUP(DATE(L$2,MONTH($H154),DAY($H154)),daily!$A:$B,2,0))</f>
        <v>408352.44000001252</v>
      </c>
      <c r="L154" s="16">
        <f>IF(MONTH($H154)&gt;10,VLOOKUP(DATE(L$2,MONTH($H154),DAY($H154)),daily!$A:$B,2,0),VLOOKUP(DATE(M$2,MONTH($H154),DAY($H154)),daily!$A:$B,2,0))</f>
        <v>66264.199999988079</v>
      </c>
      <c r="M154" s="16">
        <f>IF(MONTH($H154)&gt;10,VLOOKUP(DATE(M$2,MONTH($H154),DAY($H154)),daily!$A:$B,2,0),VLOOKUP(DATE(N$2,MONTH($H154),DAY($H154)),daily!$A:$B,2,0))</f>
        <v>280645.59999999404</v>
      </c>
      <c r="N154" s="16">
        <f>IF(MONTH($H154)&gt;10,VLOOKUP(DATE(N$2,MONTH($H154),DAY($H154)),daily!$A:$B,2,0),VLOOKUP(DATE(O$2,MONTH($H154),DAY($H154)),daily!$A:$B,2,0))</f>
        <v>978341.43000000715</v>
      </c>
      <c r="O154" s="16">
        <f>IF(MONTH($H154)&gt;10,VLOOKUP(DATE(O$2,MONTH($H154),DAY($H154)),daily!$A:$B,2,0),VLOOKUP(DATE(P$2,MONTH($H154),DAY($H154)),daily!$A:$B,2,0))</f>
        <v>653770.85000000894</v>
      </c>
      <c r="P154" s="16">
        <f t="shared" si="175"/>
        <v>978341.43000000715</v>
      </c>
      <c r="Q154" s="16"/>
      <c r="R154" s="16"/>
      <c r="S154" s="16"/>
      <c r="T154" s="18">
        <f t="shared" si="178"/>
        <v>731210.52942267549</v>
      </c>
      <c r="U154" s="16">
        <v>790779.14848141535</v>
      </c>
      <c r="V154" s="63">
        <f ca="1">IF(daily!B1991="",MAX(I154:O154)*$X$33,daily!B1991)</f>
        <v>961204.40599332226</v>
      </c>
      <c r="BL154" s="32">
        <v>40999</v>
      </c>
      <c r="BM154" s="33">
        <f t="shared" si="159"/>
        <v>0.46518102186150329</v>
      </c>
      <c r="BN154" s="33">
        <f t="shared" si="179"/>
        <v>-3.3479298402718682E-2</v>
      </c>
      <c r="BO154" s="33">
        <f t="shared" si="160"/>
        <v>0.38189921209085725</v>
      </c>
      <c r="BP154" s="33">
        <f t="shared" si="138"/>
        <v>-1.3527852298733822E-2</v>
      </c>
      <c r="BQ154" s="33">
        <f t="shared" si="161"/>
        <v>0.38140891874245125</v>
      </c>
      <c r="BR154" s="33">
        <f t="shared" si="142"/>
        <v>-2.8057966729340689E-2</v>
      </c>
      <c r="BS154" s="33">
        <f t="shared" si="158"/>
        <v>6.0690199648565091E-2</v>
      </c>
      <c r="BT154" s="33">
        <f t="shared" si="139"/>
        <v>-1.4149820922151848E-2</v>
      </c>
      <c r="BU154" s="33">
        <f t="shared" si="162"/>
        <v>0.2506796369590964</v>
      </c>
      <c r="BV154" s="33">
        <f t="shared" si="155"/>
        <v>-3.9848066732624976E-2</v>
      </c>
      <c r="BW154" s="33">
        <f t="shared" si="163"/>
        <v>0.80322118366218365</v>
      </c>
      <c r="BX154" s="33">
        <f t="shared" si="143"/>
        <v>5.5025340686627455E-3</v>
      </c>
      <c r="BY154" s="33">
        <f t="shared" si="164"/>
        <v>0.51435775725440358</v>
      </c>
      <c r="BZ154" s="33">
        <f t="shared" si="181"/>
        <v>-1.1283882207068219E-3</v>
      </c>
      <c r="CA154" s="26">
        <v>0.6200790972705974</v>
      </c>
      <c r="CB154" s="26"/>
      <c r="CC154" s="26"/>
      <c r="CD154" s="26"/>
      <c r="CE154" s="26"/>
      <c r="CF154" s="26"/>
      <c r="CG154" s="26"/>
      <c r="CH154" s="26"/>
      <c r="CI154" s="26"/>
      <c r="CJ154" s="26"/>
      <c r="CK154" s="26"/>
      <c r="CL154" s="26"/>
      <c r="CM154" s="46">
        <f t="shared" si="176"/>
        <v>0.80322118366218365</v>
      </c>
      <c r="CQ154">
        <f>CM154*$CN$2*$CQ$2-250542</f>
        <v>515154.52431786573</v>
      </c>
      <c r="CR154" s="20">
        <v>152</v>
      </c>
      <c r="CS154" s="11">
        <v>41000</v>
      </c>
      <c r="CT154" s="26">
        <v>0.40893493234452238</v>
      </c>
      <c r="CU154" s="26">
        <v>0.34623160823348154</v>
      </c>
      <c r="CV154" s="26">
        <v>0.37462413968155467</v>
      </c>
      <c r="CW154" s="26">
        <v>3.9814735353563349E-2</v>
      </c>
      <c r="CX154" s="26">
        <v>0.22604843344071709</v>
      </c>
      <c r="CY154" s="26">
        <v>0.83085661857405679</v>
      </c>
      <c r="CZ154" s="26">
        <v>0.45747217003181195</v>
      </c>
      <c r="DA154" s="26">
        <v>0.38342609109424391</v>
      </c>
      <c r="DB154" s="46">
        <f t="shared" si="180"/>
        <v>0.83085661857405679</v>
      </c>
      <c r="DC154" s="71"/>
      <c r="DD154" s="71"/>
      <c r="FE154" s="13"/>
      <c r="FF154" s="6">
        <f t="shared" si="166"/>
        <v>9977.309999987483</v>
      </c>
      <c r="FG154" s="6">
        <f t="shared" si="167"/>
        <v>72666.089999988675</v>
      </c>
      <c r="FH154" s="6">
        <v>47818.629999995232</v>
      </c>
      <c r="FI154" s="6"/>
      <c r="FJ154" s="6"/>
      <c r="FK154" s="6">
        <f t="shared" si="170"/>
        <v>145920.44000001252</v>
      </c>
      <c r="FL154" s="6">
        <f t="shared" si="171"/>
        <v>135099.87999999523</v>
      </c>
      <c r="FM154" s="6"/>
      <c r="FN154" s="6"/>
      <c r="FO154" s="6"/>
      <c r="FP154" s="6"/>
      <c r="FQ154" s="18"/>
      <c r="FT154"/>
      <c r="FU154" s="20"/>
      <c r="GG154"/>
      <c r="GH154" s="12"/>
      <c r="GK154"/>
      <c r="GL154" s="22">
        <v>43485</v>
      </c>
      <c r="GM154" s="12">
        <f t="shared" si="172"/>
        <v>12289885.695</v>
      </c>
    </row>
    <row r="155" spans="1:195" x14ac:dyDescent="0.25">
      <c r="A155" s="11">
        <v>41366</v>
      </c>
      <c r="B155" s="12">
        <v>376854.3900000006</v>
      </c>
      <c r="F155" s="17">
        <f t="shared" si="173"/>
        <v>4</v>
      </c>
      <c r="G155" s="15">
        <f t="shared" si="174"/>
        <v>1</v>
      </c>
      <c r="H155" s="53">
        <v>41000</v>
      </c>
      <c r="I155" s="16">
        <f>IF(MONTH($H155)&gt;10,VLOOKUP(DATE(I$2,MONTH($H155),DAY($H155)),daily!$A:$B,2,0),VLOOKUP(DATE(J$2,MONTH($H155),DAY($H155)),daily!$A:$B,2,0))</f>
        <v>393956.48000000417</v>
      </c>
      <c r="J155" s="16">
        <f>IF(MONTH($H155)&gt;10,VLOOKUP(DATE(J$2,MONTH($H155),DAY($H155)),daily!$A:$B,2,0),VLOOKUP(DATE(K$2,MONTH($H155),DAY($H155)),daily!$A:$B,2,0))</f>
        <v>360535.76999999583</v>
      </c>
      <c r="K155" s="16">
        <f>IF(MONTH($H155)&gt;10,VLOOKUP(DATE(K$2,MONTH($H155),DAY($H155)),daily!$A:$B,2,0),VLOOKUP(DATE(L$2,MONTH($H155),DAY($H155)),daily!$A:$B,2,0))</f>
        <v>401088.36999998987</v>
      </c>
      <c r="L155" s="16">
        <f>IF(MONTH($H155)&gt;10,VLOOKUP(DATE(L$2,MONTH($H155),DAY($H155)),daily!$A:$B,2,0),VLOOKUP(DATE(M$2,MONTH($H155),DAY($H155)),daily!$A:$B,2,0))</f>
        <v>43471.460000008345</v>
      </c>
      <c r="M155" s="16">
        <f>IF(MONTH($H155)&gt;10,VLOOKUP(DATE(M$2,MONTH($H155),DAY($H155)),daily!$A:$B,2,0),VLOOKUP(DATE(N$2,MONTH($H155),DAY($H155)),daily!$A:$B,2,0))</f>
        <v>253070.00999997556</v>
      </c>
      <c r="N155" s="16">
        <f>IF(MONTH($H155)&gt;10,VLOOKUP(DATE(N$2,MONTH($H155),DAY($H155)),daily!$A:$B,2,0),VLOOKUP(DATE(O$2,MONTH($H155),DAY($H155)),daily!$A:$B,2,0))</f>
        <v>1012002.0100000054</v>
      </c>
      <c r="O155" s="16">
        <f>IF(MONTH($H155)&gt;10,VLOOKUP(DATE(O$2,MONTH($H155),DAY($H155)),daily!$A:$B,2,0),VLOOKUP(DATE(P$2,MONTH($H155),DAY($H155)),daily!$A:$B,2,0))</f>
        <v>581466.81999999285</v>
      </c>
      <c r="P155" s="16">
        <f t="shared" si="175"/>
        <v>1012002.0100000054</v>
      </c>
      <c r="Q155" s="16"/>
      <c r="R155" s="16"/>
      <c r="S155" s="16"/>
      <c r="T155" s="18">
        <f t="shared" si="178"/>
        <v>756368.38307962718</v>
      </c>
      <c r="U155" s="16">
        <v>435084.41714285314</v>
      </c>
      <c r="V155" s="63">
        <f ca="1">SUM(V33:V123)*0.065</f>
        <v>11959869.052642714</v>
      </c>
      <c r="BL155" s="11">
        <v>41000</v>
      </c>
      <c r="BM155" s="26">
        <f t="shared" si="159"/>
        <v>0.40893493234452238</v>
      </c>
      <c r="BN155" s="26">
        <f t="shared" si="179"/>
        <v>-5.6246089516980902E-2</v>
      </c>
      <c r="BO155" s="26">
        <f t="shared" si="160"/>
        <v>0.34623160823348154</v>
      </c>
      <c r="BP155" s="26">
        <f t="shared" si="138"/>
        <v>-3.5667603857375718E-2</v>
      </c>
      <c r="BQ155" s="26">
        <f t="shared" si="161"/>
        <v>0.37462413968155467</v>
      </c>
      <c r="BR155" s="26">
        <f t="shared" si="142"/>
        <v>-6.7847790608965841E-3</v>
      </c>
      <c r="BS155" s="26">
        <f t="shared" ref="BS155:BS161" si="182">IFERROR(L155/MAX(L$3:L$229),0)</f>
        <v>3.9814735353563349E-2</v>
      </c>
      <c r="BT155" s="26">
        <f t="shared" si="139"/>
        <v>-2.0875464295001742E-2</v>
      </c>
      <c r="BU155" s="26">
        <f t="shared" si="162"/>
        <v>0.22604843344071709</v>
      </c>
      <c r="BV155" s="26">
        <f t="shared" si="155"/>
        <v>-2.4631203518379302E-2</v>
      </c>
      <c r="BW155" s="26">
        <f t="shared" si="163"/>
        <v>0.83085661857405679</v>
      </c>
      <c r="BX155" s="26">
        <f t="shared" si="143"/>
        <v>2.7635434911873147E-2</v>
      </c>
      <c r="BY155" s="26">
        <f t="shared" si="164"/>
        <v>0.45747217003181195</v>
      </c>
      <c r="BZ155" s="26">
        <f t="shared" si="181"/>
        <v>-5.6885587222591627E-2</v>
      </c>
      <c r="CA155" s="26">
        <v>0.38342609109424391</v>
      </c>
      <c r="CB155" s="26"/>
      <c r="CC155" s="26"/>
      <c r="CD155" s="26"/>
      <c r="CE155" s="26"/>
      <c r="CF155" s="26"/>
      <c r="CG155" s="26"/>
      <c r="CH155" s="26"/>
      <c r="CI155" s="26"/>
      <c r="CJ155" s="26"/>
      <c r="CK155" s="26"/>
      <c r="CL155" s="26"/>
      <c r="CM155" s="46">
        <f t="shared" si="176"/>
        <v>0.83085661857405679</v>
      </c>
      <c r="CQ155"/>
      <c r="CR155" s="20">
        <v>153</v>
      </c>
      <c r="CS155" s="11">
        <v>41001</v>
      </c>
      <c r="CT155" s="26">
        <v>0.39118261102948448</v>
      </c>
      <c r="CU155" s="26">
        <v>0.33690170258398922</v>
      </c>
      <c r="CV155" s="26">
        <v>0.35118557851199944</v>
      </c>
      <c r="CW155" s="26">
        <v>2.780911366875205E-2</v>
      </c>
      <c r="CX155" s="26">
        <v>0.19549823048576853</v>
      </c>
      <c r="CY155" s="26">
        <v>0.80434510383754498</v>
      </c>
      <c r="CZ155" s="26">
        <v>0.4322223721384737</v>
      </c>
      <c r="DA155" s="26">
        <v>0.36273495889371604</v>
      </c>
      <c r="DB155" s="46">
        <f t="shared" si="180"/>
        <v>0.80434510383754498</v>
      </c>
      <c r="DC155" s="71"/>
      <c r="DD155" s="71"/>
      <c r="DE155" s="74">
        <f>SUM(DE33:DE122)*0.065</f>
        <v>6098112.8202765035</v>
      </c>
      <c r="FE155" s="13"/>
      <c r="FF155" s="6">
        <f t="shared" si="166"/>
        <v>9279.1700000017881</v>
      </c>
      <c r="FG155" s="6">
        <f t="shared" si="167"/>
        <v>63459.170000001788</v>
      </c>
      <c r="FH155" s="6">
        <v>36117.069999992847</v>
      </c>
      <c r="FI155" s="6"/>
      <c r="FJ155" s="6"/>
      <c r="FK155" s="6">
        <f t="shared" si="170"/>
        <v>165154.95999999344</v>
      </c>
      <c r="FL155" s="6">
        <f t="shared" si="171"/>
        <v>117887.01000000536</v>
      </c>
      <c r="FM155" s="6"/>
      <c r="FN155" s="6"/>
      <c r="FO155" s="6"/>
      <c r="FP155" s="6"/>
      <c r="FQ155" s="18"/>
      <c r="FT155"/>
      <c r="FU155" s="20"/>
      <c r="GG155"/>
      <c r="GH155" s="12"/>
      <c r="GK155"/>
      <c r="GL155" s="22">
        <v>43495</v>
      </c>
      <c r="GM155" s="12">
        <f t="shared" si="172"/>
        <v>13156239.265000001</v>
      </c>
    </row>
    <row r="156" spans="1:195" x14ac:dyDescent="0.25">
      <c r="A156" s="11">
        <v>41367</v>
      </c>
      <c r="B156" s="12">
        <v>359631.6400000006</v>
      </c>
      <c r="F156" s="17">
        <f t="shared" si="173"/>
        <v>4</v>
      </c>
      <c r="G156" s="15">
        <f t="shared" si="174"/>
        <v>1</v>
      </c>
      <c r="H156" s="53">
        <v>41001</v>
      </c>
      <c r="I156" s="16">
        <f>IF(MONTH($H156)&gt;10,VLOOKUP(DATE(I$2,MONTH($H156),DAY($H156)),daily!$A:$B,2,0),VLOOKUP(DATE(J$2,MONTH($H156),DAY($H156)),daily!$A:$B,2,0))</f>
        <v>376854.3900000006</v>
      </c>
      <c r="J156" s="16">
        <f>IF(MONTH($H156)&gt;10,VLOOKUP(DATE(J$2,MONTH($H156),DAY($H156)),daily!$A:$B,2,0),VLOOKUP(DATE(K$2,MONTH($H156),DAY($H156)),daily!$A:$B,2,0))</f>
        <v>350820.40999999642</v>
      </c>
      <c r="K156" s="16">
        <f>IF(MONTH($H156)&gt;10,VLOOKUP(DATE(K$2,MONTH($H156),DAY($H156)),daily!$A:$B,2,0),VLOOKUP(DATE(L$2,MONTH($H156),DAY($H156)),daily!$A:$B,2,0))</f>
        <v>375994.06000001729</v>
      </c>
      <c r="L156" s="16">
        <f>IF(MONTH($H156)&gt;10,VLOOKUP(DATE(L$2,MONTH($H156),DAY($H156)),daily!$A:$B,2,0),VLOOKUP(DATE(M$2,MONTH($H156),DAY($H156)),daily!$A:$B,2,0))</f>
        <v>30363.199999988079</v>
      </c>
      <c r="M156" s="16">
        <f>IF(MONTH($H156)&gt;10,VLOOKUP(DATE(M$2,MONTH($H156),DAY($H156)),daily!$A:$B,2,0),VLOOKUP(DATE(N$2,MONTH($H156),DAY($H156)),daily!$A:$B,2,0))</f>
        <v>218867.87000001967</v>
      </c>
      <c r="N156" s="16">
        <f>IF(MONTH($H156)&gt;10,VLOOKUP(DATE(N$2,MONTH($H156),DAY($H156)),daily!$A:$B,2,0),VLOOKUP(DATE(O$2,MONTH($H156),DAY($H156)),daily!$A:$B,2,0))</f>
        <v>979710.38999998569</v>
      </c>
      <c r="O156" s="16">
        <f>IF(MONTH($H156)&gt;10,VLOOKUP(DATE(O$2,MONTH($H156),DAY($H156)),daily!$A:$B,2,0),VLOOKUP(DATE(P$2,MONTH($H156),DAY($H156)),daily!$A:$B,2,0))</f>
        <v>549373.24000000954</v>
      </c>
      <c r="P156" s="16">
        <f t="shared" si="175"/>
        <v>979710.38999998569</v>
      </c>
      <c r="Q156" s="16"/>
      <c r="R156" s="16"/>
      <c r="S156" s="16"/>
      <c r="T156" s="18">
        <f t="shared" si="178"/>
        <v>732233.68753051804</v>
      </c>
      <c r="U156" s="16">
        <v>411711.93714285962</v>
      </c>
      <c r="BL156" s="11">
        <v>41001</v>
      </c>
      <c r="BM156" s="26">
        <f t="shared" ref="BM156:BM187" si="183">IFERROR(I156/MAX(I$3:I$229),0)</f>
        <v>0.39118261102948448</v>
      </c>
      <c r="BN156" s="26">
        <f t="shared" si="179"/>
        <v>-1.77523213150379E-2</v>
      </c>
      <c r="BO156" s="26">
        <f t="shared" ref="BO156:BO187" si="184">IFERROR(J156/MAX(J$3:J$229),0)</f>
        <v>0.33690170258398922</v>
      </c>
      <c r="BP156" s="26">
        <f t="shared" ref="BP156:BP193" si="185">BO156-BO155</f>
        <v>-9.3299056494923205E-3</v>
      </c>
      <c r="BQ156" s="26">
        <f t="shared" ref="BQ156:BQ187" si="186">IFERROR(K156/MAX(K$3:K$229),0)</f>
        <v>0.35118557851199944</v>
      </c>
      <c r="BR156" s="26">
        <f t="shared" si="142"/>
        <v>-2.3438561169555228E-2</v>
      </c>
      <c r="BS156" s="26">
        <f t="shared" si="182"/>
        <v>2.780911366875205E-2</v>
      </c>
      <c r="BT156" s="26">
        <f t="shared" ref="BT156:BT161" si="187">BS156-BS155</f>
        <v>-1.2005621684811299E-2</v>
      </c>
      <c r="BU156" s="26">
        <f t="shared" ref="BU156:BU187" si="188">IFERROR(M156/MAX(M$3:M$229),0)</f>
        <v>0.19549823048576853</v>
      </c>
      <c r="BV156" s="26">
        <f t="shared" si="155"/>
        <v>-3.0550202954948563E-2</v>
      </c>
      <c r="BW156" s="26">
        <f t="shared" ref="BW156:BW187" si="189">IFERROR(N156/MAX(N$3:N$229),0)</f>
        <v>0.80434510383754498</v>
      </c>
      <c r="BX156" s="26">
        <f t="shared" si="143"/>
        <v>-2.651151473651181E-2</v>
      </c>
      <c r="BY156" s="26">
        <f t="shared" ref="BY156:BY192" si="190">IFERROR(O156/MAX(O$3:O$229),0)</f>
        <v>0.4322223721384737</v>
      </c>
      <c r="BZ156" s="26">
        <f t="shared" si="181"/>
        <v>-2.5249797893338255E-2</v>
      </c>
      <c r="CA156" s="26">
        <v>0.36273495889371604</v>
      </c>
      <c r="CB156" s="26"/>
      <c r="CC156" s="26"/>
      <c r="CD156" s="26"/>
      <c r="CE156" s="26"/>
      <c r="CF156" s="26"/>
      <c r="CG156" s="26"/>
      <c r="CH156" s="26"/>
      <c r="CI156" s="26"/>
      <c r="CJ156" s="26"/>
      <c r="CK156" s="26"/>
      <c r="CL156" s="26"/>
      <c r="CM156" s="46">
        <f t="shared" si="176"/>
        <v>0.80434510383754498</v>
      </c>
      <c r="CQ156"/>
      <c r="CR156" s="20">
        <v>154</v>
      </c>
      <c r="CS156" s="11">
        <v>41002</v>
      </c>
      <c r="CT156" s="26">
        <v>0.37330504215173294</v>
      </c>
      <c r="CU156" s="26">
        <v>0.29924123174034473</v>
      </c>
      <c r="CV156" s="26">
        <v>0.3338780858777779</v>
      </c>
      <c r="CW156" s="26">
        <v>1.3861821772087774E-2</v>
      </c>
      <c r="CX156" s="26">
        <v>0.20295173670071115</v>
      </c>
      <c r="CY156" s="26">
        <v>0.7746178109222156</v>
      </c>
      <c r="CZ156" s="26">
        <v>0.41035403722302349</v>
      </c>
      <c r="DA156" s="26">
        <v>0.34402996662684199</v>
      </c>
      <c r="DB156" s="46">
        <f t="shared" si="180"/>
        <v>0.7746178109222156</v>
      </c>
      <c r="DC156" s="71"/>
      <c r="DD156" s="71"/>
      <c r="FE156" s="13"/>
      <c r="FF156" s="6">
        <f t="shared" si="166"/>
        <v>16396.170000001788</v>
      </c>
      <c r="FG156" s="6">
        <f t="shared" si="167"/>
        <v>62615.740000009537</v>
      </c>
      <c r="FH156" s="6">
        <v>34165.590000003576</v>
      </c>
      <c r="FI156" s="6"/>
      <c r="FJ156" s="6"/>
      <c r="FK156" s="6">
        <f t="shared" si="170"/>
        <v>166425.02000001073</v>
      </c>
      <c r="FL156" s="6">
        <f t="shared" si="171"/>
        <v>128796.56999999285</v>
      </c>
      <c r="FM156" s="6"/>
      <c r="FN156" s="6"/>
      <c r="FO156" s="6"/>
      <c r="FP156" s="6"/>
      <c r="FQ156" s="18"/>
      <c r="FT156"/>
      <c r="FU156" s="20"/>
      <c r="GG156"/>
      <c r="GH156" s="12"/>
      <c r="GK156"/>
      <c r="GL156" s="22">
        <v>43506</v>
      </c>
      <c r="GM156" s="12">
        <f t="shared" si="172"/>
        <v>11012468.265000001</v>
      </c>
    </row>
    <row r="157" spans="1:195" ht="15.75" thickBot="1" x14ac:dyDescent="0.3">
      <c r="A157" s="11">
        <v>41368</v>
      </c>
      <c r="B157" s="12">
        <v>321216.6099999994</v>
      </c>
      <c r="F157" s="17">
        <f t="shared" si="173"/>
        <v>4</v>
      </c>
      <c r="G157" s="15">
        <f t="shared" si="174"/>
        <v>1</v>
      </c>
      <c r="H157" s="53">
        <v>41002</v>
      </c>
      <c r="I157" s="16">
        <f>IF(MONTH($H157)&gt;10,VLOOKUP(DATE(I$2,MONTH($H157),DAY($H157)),daily!$A:$B,2,0),VLOOKUP(DATE(J$2,MONTH($H157),DAY($H157)),daily!$A:$B,2,0))</f>
        <v>359631.6400000006</v>
      </c>
      <c r="J157" s="16">
        <f>IF(MONTH($H157)&gt;10,VLOOKUP(DATE(J$2,MONTH($H157),DAY($H157)),daily!$A:$B,2,0),VLOOKUP(DATE(K$2,MONTH($H157),DAY($H157)),daily!$A:$B,2,0))</f>
        <v>311604.04000000656</v>
      </c>
      <c r="K157" s="16">
        <f>IF(MONTH($H157)&gt;10,VLOOKUP(DATE(K$2,MONTH($H157),DAY($H157)),daily!$A:$B,2,0),VLOOKUP(DATE(L$2,MONTH($H157),DAY($H157)),daily!$A:$B,2,0))</f>
        <v>357463.92999999225</v>
      </c>
      <c r="L157" s="16">
        <f>IF(MONTH($H157)&gt;10,VLOOKUP(DATE(L$2,MONTH($H157),DAY($H157)),daily!$A:$B,2,0),VLOOKUP(DATE(M$2,MONTH($H157),DAY($H157)),daily!$A:$B,2,0))</f>
        <v>15134.940000012517</v>
      </c>
      <c r="M157" s="16">
        <f>IF(MONTH($H157)&gt;10,VLOOKUP(DATE(M$2,MONTH($H157),DAY($H157)),daily!$A:$B,2,0),VLOOKUP(DATE(N$2,MONTH($H157),DAY($H157)),daily!$A:$B,2,0))</f>
        <v>227212.3599999696</v>
      </c>
      <c r="N157" s="16">
        <f>IF(MONTH($H157)&gt;10,VLOOKUP(DATE(N$2,MONTH($H157),DAY($H157)),daily!$A:$B,2,0),VLOOKUP(DATE(O$2,MONTH($H157),DAY($H157)),daily!$A:$B,2,0))</f>
        <v>943501.88000002503</v>
      </c>
      <c r="O157" s="16">
        <f>IF(MONTH($H157)&gt;10,VLOOKUP(DATE(O$2,MONTH($H157),DAY($H157)),daily!$A:$B,2,0),VLOOKUP(DATE(P$2,MONTH($H157),DAY($H157)),daily!$A:$B,2,0))</f>
        <v>521577.64499999583</v>
      </c>
      <c r="P157" s="16">
        <f t="shared" si="175"/>
        <v>943501.88000002503</v>
      </c>
      <c r="Q157" s="16"/>
      <c r="R157" s="16"/>
      <c r="S157" s="16"/>
      <c r="T157" s="18">
        <f t="shared" si="178"/>
        <v>705171.51582357392</v>
      </c>
      <c r="U157" s="16">
        <v>390875.20500000037</v>
      </c>
      <c r="BL157" s="11">
        <v>41002</v>
      </c>
      <c r="BM157" s="26">
        <f t="shared" si="183"/>
        <v>0.37330504215173294</v>
      </c>
      <c r="BN157" s="26">
        <f t="shared" si="179"/>
        <v>-1.7877568877751548E-2</v>
      </c>
      <c r="BO157" s="26">
        <f t="shared" si="184"/>
        <v>0.29924123174034473</v>
      </c>
      <c r="BP157" s="26">
        <f t="shared" si="185"/>
        <v>-3.7660470843644489E-2</v>
      </c>
      <c r="BQ157" s="26">
        <f t="shared" si="186"/>
        <v>0.3338780858777779</v>
      </c>
      <c r="BR157" s="26">
        <f t="shared" si="142"/>
        <v>-1.7307492634221544E-2</v>
      </c>
      <c r="BS157" s="26">
        <f t="shared" si="182"/>
        <v>1.3861821772087774E-2</v>
      </c>
      <c r="BT157" s="26">
        <f t="shared" si="187"/>
        <v>-1.3947291896664276E-2</v>
      </c>
      <c r="BU157" s="26">
        <f t="shared" si="188"/>
        <v>0.20295173670071115</v>
      </c>
      <c r="BV157" s="26">
        <f t="shared" si="155"/>
        <v>7.4535062149426179E-3</v>
      </c>
      <c r="BW157" s="26">
        <f t="shared" si="189"/>
        <v>0.7746178109222156</v>
      </c>
      <c r="BX157" s="26">
        <f t="shared" si="143"/>
        <v>-2.9727292915329384E-2</v>
      </c>
      <c r="BY157" s="26">
        <f t="shared" si="190"/>
        <v>0.41035403722302349</v>
      </c>
      <c r="BZ157" s="26">
        <f t="shared" si="181"/>
        <v>-2.1868334915450205E-2</v>
      </c>
      <c r="CA157" s="26">
        <v>0.34402996662684199</v>
      </c>
      <c r="CB157" s="26"/>
      <c r="CC157" s="26"/>
      <c r="CD157" s="26"/>
      <c r="CE157" s="26"/>
      <c r="CF157" s="26"/>
      <c r="CG157" s="26"/>
      <c r="CH157" s="26"/>
      <c r="CI157" s="26"/>
      <c r="CJ157" s="26"/>
      <c r="CK157" s="26"/>
      <c r="CL157" s="26"/>
      <c r="CM157" s="46">
        <f t="shared" si="176"/>
        <v>0.7746178109222156</v>
      </c>
      <c r="CQ157"/>
      <c r="CR157" s="20">
        <v>155</v>
      </c>
      <c r="CS157" s="11">
        <v>41003</v>
      </c>
      <c r="CT157" s="26">
        <v>0.33342945057861517</v>
      </c>
      <c r="CU157" s="26">
        <v>0.27950343612685513</v>
      </c>
      <c r="CV157" s="26">
        <v>0.3280475192603885</v>
      </c>
      <c r="CW157" s="26">
        <v>1.4852943668198487E-2</v>
      </c>
      <c r="CX157" s="26">
        <v>0.18856269645590615</v>
      </c>
      <c r="CY157" s="26">
        <v>0.78279951565259953</v>
      </c>
      <c r="CZ157" s="26">
        <v>0.3625168925730618</v>
      </c>
      <c r="DA157" s="26">
        <v>0.32710177918794642</v>
      </c>
      <c r="DB157" s="46">
        <f t="shared" si="180"/>
        <v>0.78279951565259953</v>
      </c>
      <c r="DC157" s="71"/>
      <c r="DD157" s="71"/>
      <c r="FE157" s="13"/>
      <c r="FF157" s="6">
        <f t="shared" si="166"/>
        <v>27929.680000007153</v>
      </c>
      <c r="FG157" s="6">
        <f t="shared" si="167"/>
        <v>51245</v>
      </c>
      <c r="FH157" s="6">
        <v>28429.879999995232</v>
      </c>
      <c r="FI157" s="6"/>
      <c r="FJ157" s="6"/>
      <c r="FK157" s="6">
        <f t="shared" si="170"/>
        <v>195706.13999998569</v>
      </c>
      <c r="FL157" s="6">
        <f t="shared" si="171"/>
        <v>130134.93000000715</v>
      </c>
      <c r="FM157" s="6"/>
      <c r="FN157" s="6"/>
      <c r="FO157" s="6"/>
      <c r="FP157" s="6"/>
      <c r="FQ157" s="18"/>
      <c r="FT157"/>
      <c r="FU157" s="20"/>
      <c r="GG157"/>
      <c r="GH157" s="12"/>
      <c r="GK157"/>
      <c r="GL157" s="22">
        <v>43516</v>
      </c>
      <c r="GM157" s="12">
        <f t="shared" si="172"/>
        <v>11877497</v>
      </c>
    </row>
    <row r="158" spans="1:195" ht="15.75" thickBot="1" x14ac:dyDescent="0.3">
      <c r="A158" s="11">
        <v>41369</v>
      </c>
      <c r="B158" s="12">
        <v>275093.04999999702</v>
      </c>
      <c r="F158" s="17">
        <f t="shared" si="173"/>
        <v>4</v>
      </c>
      <c r="G158" s="15">
        <f t="shared" si="174"/>
        <v>1</v>
      </c>
      <c r="H158" s="53">
        <v>41003</v>
      </c>
      <c r="I158" s="16">
        <f>IF(MONTH($H158)&gt;10,VLOOKUP(DATE(I$2,MONTH($H158),DAY($H158)),daily!$A:$B,2,0),VLOOKUP(DATE(J$2,MONTH($H158),DAY($H158)),daily!$A:$B,2,0))</f>
        <v>321216.6099999994</v>
      </c>
      <c r="J158" s="16">
        <f>IF(MONTH($H158)&gt;10,VLOOKUP(DATE(J$2,MONTH($H158),DAY($H158)),daily!$A:$B,2,0),VLOOKUP(DATE(K$2,MONTH($H158),DAY($H158)),daily!$A:$B,2,0))</f>
        <v>291050.79999999702</v>
      </c>
      <c r="K158" s="16">
        <f>IF(MONTH($H158)&gt;10,VLOOKUP(DATE(K$2,MONTH($H158),DAY($H158)),daily!$A:$B,2,0),VLOOKUP(DATE(L$2,MONTH($H158),DAY($H158)),daily!$A:$B,2,0))</f>
        <v>351221.48000001907</v>
      </c>
      <c r="L158" s="16">
        <f>IF(MONTH($H158)&gt;10,VLOOKUP(DATE(L$2,MONTH($H158),DAY($H158)),daily!$A:$B,2,0),VLOOKUP(DATE(M$2,MONTH($H158),DAY($H158)),daily!$A:$B,2,0))</f>
        <v>16217.089999988675</v>
      </c>
      <c r="M158" s="16">
        <f>IF(MONTH($H158)&gt;10,VLOOKUP(DATE(M$2,MONTH($H158),DAY($H158)),daily!$A:$B,2,0),VLOOKUP(DATE(N$2,MONTH($H158),DAY($H158)),daily!$A:$B,2,0))</f>
        <v>211103.27000002563</v>
      </c>
      <c r="N158" s="16">
        <f>IF(MONTH($H158)&gt;10,VLOOKUP(DATE(N$2,MONTH($H158),DAY($H158)),daily!$A:$B,2,0),VLOOKUP(DATE(O$2,MONTH($H158),DAY($H158)),daily!$A:$B,2,0))</f>
        <v>953467.37999999523</v>
      </c>
      <c r="O158" s="16">
        <f>IF(MONTH($H158)&gt;10,VLOOKUP(DATE(O$2,MONTH($H158),DAY($H158)),daily!$A:$B,2,0),VLOOKUP(DATE(P$2,MONTH($H158),DAY($H158)),daily!$A:$B,2,0))</f>
        <v>460774.57500000298</v>
      </c>
      <c r="P158" s="16">
        <f t="shared" si="175"/>
        <v>953467.37999999523</v>
      </c>
      <c r="Q158" s="16"/>
      <c r="R158" s="16"/>
      <c r="S158" s="16"/>
      <c r="T158" s="18">
        <f t="shared" si="178"/>
        <v>712619.71162464493</v>
      </c>
      <c r="U158" s="16">
        <v>372150.17214286112</v>
      </c>
      <c r="BL158" s="11">
        <v>41003</v>
      </c>
      <c r="BM158" s="26">
        <f t="shared" si="183"/>
        <v>0.33342945057861517</v>
      </c>
      <c r="BN158" s="26">
        <f t="shared" si="179"/>
        <v>-3.9875591573117763E-2</v>
      </c>
      <c r="BO158" s="26">
        <f t="shared" si="184"/>
        <v>0.27950343612685513</v>
      </c>
      <c r="BP158" s="26">
        <f t="shared" si="185"/>
        <v>-1.9737795613489595E-2</v>
      </c>
      <c r="BQ158" s="26">
        <f t="shared" si="186"/>
        <v>0.3280475192603885</v>
      </c>
      <c r="BR158" s="26">
        <f t="shared" si="142"/>
        <v>-5.8305666173893989E-3</v>
      </c>
      <c r="BS158" s="26">
        <f t="shared" si="182"/>
        <v>1.4852943668198487E-2</v>
      </c>
      <c r="BT158" s="26">
        <f t="shared" si="187"/>
        <v>9.9112189611071273E-4</v>
      </c>
      <c r="BU158" s="26">
        <f t="shared" si="188"/>
        <v>0.18856269645590615</v>
      </c>
      <c r="BV158" s="26">
        <f t="shared" si="155"/>
        <v>-1.4389040244805001E-2</v>
      </c>
      <c r="BW158" s="26">
        <f t="shared" si="189"/>
        <v>0.78279951565259953</v>
      </c>
      <c r="BX158" s="26">
        <f t="shared" si="143"/>
        <v>8.1817047303839319E-3</v>
      </c>
      <c r="BY158" s="26">
        <f t="shared" si="190"/>
        <v>0.3625168925730618</v>
      </c>
      <c r="BZ158" s="26">
        <f t="shared" si="181"/>
        <v>-4.7837144649961694E-2</v>
      </c>
      <c r="CA158" s="26">
        <v>0.32710177918794642</v>
      </c>
      <c r="CB158" s="26"/>
      <c r="CC158" s="26"/>
      <c r="CD158" s="26"/>
      <c r="CE158" s="26"/>
      <c r="CF158" s="26"/>
      <c r="CG158" s="26"/>
      <c r="CH158" s="26"/>
      <c r="CI158" s="26"/>
      <c r="CJ158" s="26"/>
      <c r="CK158" s="26"/>
      <c r="CL158" s="26"/>
      <c r="CM158" s="46">
        <f t="shared" si="176"/>
        <v>0.78279951565259953</v>
      </c>
      <c r="CQ158"/>
      <c r="CR158" s="20">
        <v>156</v>
      </c>
      <c r="CS158" s="11">
        <v>41004</v>
      </c>
      <c r="CT158" s="26">
        <v>0.28555224625368747</v>
      </c>
      <c r="CU158" s="26">
        <v>0.24324578922125076</v>
      </c>
      <c r="CV158" s="26">
        <v>0.29041962235211849</v>
      </c>
      <c r="CW158" s="26">
        <v>1.6388502564705611E-2</v>
      </c>
      <c r="CX158" s="26">
        <v>0.17883994345957449</v>
      </c>
      <c r="CY158" s="31">
        <v>0.74999576054609296</v>
      </c>
      <c r="CZ158" s="26">
        <v>0.35405353640088233</v>
      </c>
      <c r="DA158" s="26">
        <v>0.30264220011404458</v>
      </c>
      <c r="DB158" s="46">
        <f t="shared" si="180"/>
        <v>0.74999576054609296</v>
      </c>
      <c r="DC158" s="71"/>
      <c r="DD158" s="71"/>
      <c r="FE158" s="13"/>
      <c r="FF158" s="6">
        <f t="shared" si="166"/>
        <v>33759.949999988079</v>
      </c>
      <c r="FG158" s="6">
        <f t="shared" si="167"/>
        <v>40169.759999990463</v>
      </c>
      <c r="FH158" s="6">
        <v>23824.320000007749</v>
      </c>
      <c r="FI158" s="6"/>
      <c r="FJ158" s="6"/>
      <c r="FK158" s="6">
        <f t="shared" si="170"/>
        <v>217747.68999998271</v>
      </c>
      <c r="FL158" s="6">
        <f t="shared" si="171"/>
        <v>114968.98999999464</v>
      </c>
      <c r="FM158" s="6"/>
      <c r="FN158" s="6"/>
      <c r="FO158" s="6"/>
      <c r="FP158" s="6"/>
      <c r="FQ158" s="18"/>
      <c r="FT158"/>
      <c r="FU158" s="20"/>
      <c r="GG158"/>
      <c r="GH158" s="12"/>
      <c r="GK158"/>
      <c r="GL158" s="22">
        <v>43526</v>
      </c>
      <c r="GM158" s="12">
        <f t="shared" si="172"/>
        <v>9145958.8949999958</v>
      </c>
    </row>
    <row r="159" spans="1:195" ht="15.75" thickBot="1" x14ac:dyDescent="0.3">
      <c r="A159" s="11">
        <v>41370</v>
      </c>
      <c r="B159" s="12">
        <v>246527.70000000298</v>
      </c>
      <c r="F159" s="17">
        <f t="shared" si="173"/>
        <v>4</v>
      </c>
      <c r="G159" s="15">
        <f t="shared" si="174"/>
        <v>1</v>
      </c>
      <c r="H159" s="53">
        <v>41004</v>
      </c>
      <c r="I159" s="16">
        <f>IF(MONTH($H159)&gt;10,VLOOKUP(DATE(I$2,MONTH($H159),DAY($H159)),daily!$A:$B,2,0),VLOOKUP(DATE(J$2,MONTH($H159),DAY($H159)),daily!$A:$B,2,0))</f>
        <v>275093.04999999702</v>
      </c>
      <c r="J159" s="16">
        <f>IF(MONTH($H159)&gt;10,VLOOKUP(DATE(J$2,MONTH($H159),DAY($H159)),daily!$A:$B,2,0),VLOOKUP(DATE(K$2,MONTH($H159),DAY($H159)),daily!$A:$B,2,0))</f>
        <v>253295.21000000834</v>
      </c>
      <c r="K159" s="16">
        <f>IF(MONTH($H159)&gt;10,VLOOKUP(DATE(K$2,MONTH($H159),DAY($H159)),daily!$A:$B,2,0),VLOOKUP(DATE(L$2,MONTH($H159),DAY($H159)),daily!$A:$B,2,0))</f>
        <v>310935.46999998391</v>
      </c>
      <c r="L159" s="16">
        <f>IF(MONTH($H159)&gt;10,VLOOKUP(DATE(L$2,MONTH($H159),DAY($H159)),daily!$A:$B,2,0),VLOOKUP(DATE(M$2,MONTH($H159),DAY($H159)),daily!$A:$B,2,0))</f>
        <v>17893.680000007153</v>
      </c>
      <c r="M159" s="16">
        <f>IF(MONTH($H159)&gt;10,VLOOKUP(DATE(M$2,MONTH($H159),DAY($H159)),daily!$A:$B,2,0),VLOOKUP(DATE(N$2,MONTH($H159),DAY($H159)),daily!$A:$B,2,0))</f>
        <v>200218.26999999583</v>
      </c>
      <c r="N159" s="16">
        <f>IF(MONTH($H159)&gt;10,VLOOKUP(DATE(N$2,MONTH($H159),DAY($H159)),daily!$A:$B,2,0),VLOOKUP(DATE(O$2,MONTH($H159),DAY($H159)),daily!$A:$B,2,0))</f>
        <v>913511.66999998689</v>
      </c>
      <c r="O159" s="16">
        <f>IF(MONTH($H159)&gt;10,VLOOKUP(DATE(O$2,MONTH($H159),DAY($H159)),daily!$A:$B,2,0),VLOOKUP(DATE(P$2,MONTH($H159),DAY($H159)),daily!$A:$B,2,0))</f>
        <v>450017.28499999642</v>
      </c>
      <c r="P159" s="16">
        <f t="shared" si="175"/>
        <v>913511.66999998689</v>
      </c>
      <c r="Q159" s="16"/>
      <c r="R159" s="16"/>
      <c r="S159" s="16"/>
      <c r="T159" s="18">
        <f t="shared" si="178"/>
        <v>682756.88974398025</v>
      </c>
      <c r="U159" s="16">
        <v>345852.09071428224</v>
      </c>
      <c r="BL159" s="11">
        <v>41004</v>
      </c>
      <c r="BM159" s="26">
        <f t="shared" si="183"/>
        <v>0.28555224625368747</v>
      </c>
      <c r="BN159" s="26">
        <f t="shared" si="179"/>
        <v>-4.7877204324927702E-2</v>
      </c>
      <c r="BO159" s="26">
        <f t="shared" si="184"/>
        <v>0.24324578922125076</v>
      </c>
      <c r="BP159" s="26">
        <f t="shared" si="185"/>
        <v>-3.6257646905604374E-2</v>
      </c>
      <c r="BQ159" s="26">
        <f t="shared" si="186"/>
        <v>0.29041962235211849</v>
      </c>
      <c r="BR159" s="26">
        <f t="shared" si="142"/>
        <v>-3.7627896908270009E-2</v>
      </c>
      <c r="BS159" s="26">
        <f t="shared" si="182"/>
        <v>1.6388502564705611E-2</v>
      </c>
      <c r="BT159" s="26">
        <f t="shared" si="187"/>
        <v>1.5355588965071248E-3</v>
      </c>
      <c r="BU159" s="26">
        <f t="shared" si="188"/>
        <v>0.17883994345957449</v>
      </c>
      <c r="BV159" s="26">
        <f t="shared" si="155"/>
        <v>-9.7227529963316572E-3</v>
      </c>
      <c r="BW159" s="31">
        <f t="shared" si="189"/>
        <v>0.74999576054609296</v>
      </c>
      <c r="BX159" s="31">
        <f t="shared" si="143"/>
        <v>-3.2803755106506571E-2</v>
      </c>
      <c r="BY159" s="26">
        <f t="shared" si="190"/>
        <v>0.35405353640088233</v>
      </c>
      <c r="BZ159" s="26">
        <f t="shared" si="181"/>
        <v>-8.4633561721794703E-3</v>
      </c>
      <c r="CA159" s="26">
        <v>0.30264220011404458</v>
      </c>
      <c r="CB159" s="26"/>
      <c r="CC159" s="26"/>
      <c r="CD159" s="26"/>
      <c r="CE159" s="26"/>
      <c r="CF159" s="26"/>
      <c r="CG159" s="26"/>
      <c r="CH159" s="26"/>
      <c r="CI159" s="26"/>
      <c r="CJ159" s="26"/>
      <c r="CK159" s="26"/>
      <c r="CL159" s="26"/>
      <c r="CM159" s="46">
        <f t="shared" si="176"/>
        <v>0.74999576054609296</v>
      </c>
      <c r="CQ159"/>
      <c r="CR159" s="20">
        <v>157</v>
      </c>
      <c r="CS159" s="11">
        <v>41005</v>
      </c>
      <c r="CT159" s="26">
        <v>0.2559008251889926</v>
      </c>
      <c r="CU159" s="26">
        <v>0.20563585069293405</v>
      </c>
      <c r="CV159" s="26">
        <v>0.26126177358327435</v>
      </c>
      <c r="CW159" s="26">
        <v>9.8593617125487601E-3</v>
      </c>
      <c r="CX159" s="26">
        <v>0.14834044888194564</v>
      </c>
      <c r="CY159" s="26">
        <v>0.69783659035940415</v>
      </c>
      <c r="CZ159" s="26">
        <v>0.31531679165122456</v>
      </c>
      <c r="DA159" s="26">
        <v>0.27059309172433205</v>
      </c>
      <c r="DB159" s="46">
        <f t="shared" si="180"/>
        <v>0.69783659035940415</v>
      </c>
      <c r="DC159" s="71"/>
      <c r="DD159" s="71"/>
      <c r="FE159" s="13"/>
      <c r="FF159" s="6">
        <f t="shared" si="166"/>
        <v>49738.330000013113</v>
      </c>
      <c r="FG159" s="6">
        <f t="shared" si="167"/>
        <v>32400.960000008345</v>
      </c>
      <c r="FH159" s="6">
        <v>15863.510000005364</v>
      </c>
      <c r="FI159" s="6"/>
      <c r="FJ159" s="6"/>
      <c r="FK159" s="6">
        <f t="shared" si="170"/>
        <v>177363.05000002682</v>
      </c>
      <c r="FL159" s="6">
        <f t="shared" si="171"/>
        <v>120764.17000000179</v>
      </c>
      <c r="FM159" s="6"/>
      <c r="FN159" s="6"/>
      <c r="FO159" s="6"/>
      <c r="FP159" s="6"/>
      <c r="FQ159" s="18"/>
      <c r="FT159"/>
      <c r="FU159" s="20"/>
      <c r="GG159"/>
      <c r="GH159" s="12"/>
      <c r="GK159"/>
      <c r="GL159" s="22">
        <v>43534</v>
      </c>
      <c r="GM159" s="12">
        <f t="shared" si="172"/>
        <v>11001389.165000007</v>
      </c>
    </row>
    <row r="160" spans="1:195" x14ac:dyDescent="0.25">
      <c r="A160" s="11">
        <v>41371</v>
      </c>
      <c r="B160" s="12">
        <v>215522.25</v>
      </c>
      <c r="F160" s="17">
        <f t="shared" si="173"/>
        <v>4</v>
      </c>
      <c r="G160" s="15">
        <f t="shared" si="174"/>
        <v>1</v>
      </c>
      <c r="H160" s="53">
        <v>41005</v>
      </c>
      <c r="I160" s="16">
        <f>IF(MONTH($H160)&gt;10,VLOOKUP(DATE(I$2,MONTH($H160),DAY($H160)),daily!$A:$B,2,0),VLOOKUP(DATE(J$2,MONTH($H160),DAY($H160)),daily!$A:$B,2,0))</f>
        <v>246527.70000000298</v>
      </c>
      <c r="J160" s="16">
        <f>IF(MONTH($H160)&gt;10,VLOOKUP(DATE(J$2,MONTH($H160),DAY($H160)),daily!$A:$B,2,0),VLOOKUP(DATE(K$2,MONTH($H160),DAY($H160)),daily!$A:$B,2,0))</f>
        <v>214131.45999999344</v>
      </c>
      <c r="K160" s="16">
        <f>IF(MONTH($H160)&gt;10,VLOOKUP(DATE(K$2,MONTH($H160),DAY($H160)),daily!$A:$B,2,0),VLOOKUP(DATE(L$2,MONTH($H160),DAY($H160)),daily!$A:$B,2,0))</f>
        <v>279717.84999999404</v>
      </c>
      <c r="L160" s="16">
        <f>IF(MONTH($H160)&gt;10,VLOOKUP(DATE(L$2,MONTH($H160),DAY($H160)),daily!$A:$B,2,0),VLOOKUP(DATE(M$2,MONTH($H160),DAY($H160)),daily!$A:$B,2,0))</f>
        <v>10764.879999995232</v>
      </c>
      <c r="M160" s="16">
        <f>IF(MONTH($H160)&gt;10,VLOOKUP(DATE(M$2,MONTH($H160),DAY($H160)),daily!$A:$B,2,0),VLOOKUP(DATE(N$2,MONTH($H160),DAY($H160)),daily!$A:$B,2,0))</f>
        <v>166072.89999999106</v>
      </c>
      <c r="N160" s="16">
        <f>IF(MONTH($H160)&gt;10,VLOOKUP(DATE(N$2,MONTH($H160),DAY($H160)),daily!$A:$B,2,0),VLOOKUP(DATE(O$2,MONTH($H160),DAY($H160)),daily!$A:$B,2,0))</f>
        <v>849980.63000002503</v>
      </c>
      <c r="O160" s="16">
        <f>IF(MONTH($H160)&gt;10,VLOOKUP(DATE(O$2,MONTH($H160),DAY($H160)),daily!$A:$B,2,0),VLOOKUP(DATE(P$2,MONTH($H160),DAY($H160)),daily!$A:$B,2,0))</f>
        <v>400781.21500000358</v>
      </c>
      <c r="P160" s="16">
        <f t="shared" si="175"/>
        <v>849980.63000002503</v>
      </c>
      <c r="Q160" s="16"/>
      <c r="R160" s="16"/>
      <c r="S160" s="16"/>
      <c r="T160" s="18">
        <f t="shared" si="178"/>
        <v>635273.91093039268</v>
      </c>
      <c r="U160" s="16">
        <v>309710.94785714365</v>
      </c>
      <c r="BL160" s="11">
        <v>41005</v>
      </c>
      <c r="BM160" s="26">
        <f t="shared" si="183"/>
        <v>0.2559008251889926</v>
      </c>
      <c r="BN160" s="26">
        <f t="shared" si="179"/>
        <v>-2.9651421064694872E-2</v>
      </c>
      <c r="BO160" s="26">
        <f t="shared" si="184"/>
        <v>0.20563585069293405</v>
      </c>
      <c r="BP160" s="26">
        <f t="shared" si="185"/>
        <v>-3.7609938528316705E-2</v>
      </c>
      <c r="BQ160" s="26">
        <f t="shared" si="186"/>
        <v>0.26126177358327435</v>
      </c>
      <c r="BR160" s="26">
        <f t="shared" si="142"/>
        <v>-2.9157848768844141E-2</v>
      </c>
      <c r="BS160" s="26">
        <f t="shared" si="182"/>
        <v>9.8593617125487601E-3</v>
      </c>
      <c r="BT160" s="26">
        <f t="shared" si="187"/>
        <v>-6.5291408521568513E-3</v>
      </c>
      <c r="BU160" s="26">
        <f t="shared" si="188"/>
        <v>0.14834044888194564</v>
      </c>
      <c r="BV160" s="26">
        <f t="shared" si="155"/>
        <v>-3.049949457762885E-2</v>
      </c>
      <c r="BW160" s="26">
        <f t="shared" si="189"/>
        <v>0.69783659035940415</v>
      </c>
      <c r="BX160" s="26">
        <f t="shared" si="143"/>
        <v>-5.2159170186688808E-2</v>
      </c>
      <c r="BY160" s="26">
        <f t="shared" si="190"/>
        <v>0.31531679165122456</v>
      </c>
      <c r="BZ160" s="26">
        <f t="shared" si="181"/>
        <v>-3.873674474965777E-2</v>
      </c>
      <c r="CA160" s="26">
        <v>0.27059309172433205</v>
      </c>
      <c r="CB160" s="26"/>
      <c r="CC160" s="26"/>
      <c r="CD160" s="26"/>
      <c r="CE160" s="26"/>
      <c r="CF160" s="26"/>
      <c r="CG160" s="26"/>
      <c r="CH160" s="26"/>
      <c r="CI160" s="26"/>
      <c r="CJ160" s="26"/>
      <c r="CK160" s="26"/>
      <c r="CL160" s="26"/>
      <c r="CM160" s="46">
        <f t="shared" si="176"/>
        <v>0.69783659035940415</v>
      </c>
      <c r="CQ160"/>
      <c r="CR160" s="20">
        <v>158</v>
      </c>
      <c r="CS160" s="11">
        <v>41006</v>
      </c>
      <c r="CT160" s="26">
        <v>0.2237165301164441</v>
      </c>
      <c r="CU160" s="26">
        <v>0.21516460129143561</v>
      </c>
      <c r="CV160" s="26">
        <v>0.24130461862052696</v>
      </c>
      <c r="CW160" s="26">
        <v>5.7932844771246099E-3</v>
      </c>
      <c r="CX160" s="26">
        <v>0.11390227019182257</v>
      </c>
      <c r="CY160" s="26">
        <v>0.59408264845233205</v>
      </c>
      <c r="CZ160" s="26">
        <v>0.26660099461855996</v>
      </c>
      <c r="DA160" s="26">
        <v>0.23722356396689223</v>
      </c>
      <c r="DB160" s="46">
        <f t="shared" si="180"/>
        <v>0.59408264845233205</v>
      </c>
      <c r="DC160" s="71"/>
      <c r="DD160" s="71"/>
      <c r="FE160" s="13"/>
      <c r="FF160" s="6">
        <f t="shared" si="166"/>
        <v>59698.869999989867</v>
      </c>
      <c r="FG160" s="6">
        <f t="shared" si="167"/>
        <v>21829.039999991655</v>
      </c>
      <c r="FH160" s="6">
        <v>11637.889999985695</v>
      </c>
      <c r="FI160" s="6"/>
      <c r="FJ160" s="6"/>
      <c r="FK160" s="6">
        <f t="shared" si="170"/>
        <v>192735.67999997735</v>
      </c>
      <c r="FL160" s="6">
        <f t="shared" si="171"/>
        <v>99477.79999999702</v>
      </c>
      <c r="FM160" s="6"/>
      <c r="FN160" s="6"/>
      <c r="FO160" s="6"/>
      <c r="FP160" s="6"/>
      <c r="FQ160" s="18"/>
      <c r="FT160"/>
      <c r="FU160" s="20"/>
      <c r="GG160"/>
      <c r="GH160" s="12"/>
      <c r="GK160"/>
      <c r="GL160" s="22">
        <v>43544</v>
      </c>
      <c r="GM160" s="12">
        <f t="shared" si="172"/>
        <v>9950423.2439999878</v>
      </c>
    </row>
    <row r="161" spans="1:195" x14ac:dyDescent="0.25">
      <c r="A161" s="11">
        <v>41372</v>
      </c>
      <c r="B161" s="12">
        <v>178529.00999999046</v>
      </c>
      <c r="F161" s="17">
        <f t="shared" si="173"/>
        <v>4</v>
      </c>
      <c r="G161" s="15">
        <f t="shared" si="174"/>
        <v>1</v>
      </c>
      <c r="H161" s="53">
        <v>41006</v>
      </c>
      <c r="I161" s="16">
        <f>IF(MONTH($H161)&gt;10,VLOOKUP(DATE(I$2,MONTH($H161),DAY($H161)),daily!$A:$B,2,0),VLOOKUP(DATE(J$2,MONTH($H161),DAY($H161)),daily!$A:$B,2,0))</f>
        <v>215522.25</v>
      </c>
      <c r="J161" s="16">
        <f>IF(MONTH($H161)&gt;10,VLOOKUP(DATE(J$2,MONTH($H161),DAY($H161)),daily!$A:$B,2,0),VLOOKUP(DATE(K$2,MONTH($H161),DAY($H161)),daily!$A:$B,2,0))</f>
        <v>224053.87999999523</v>
      </c>
      <c r="K161" s="16">
        <f>IF(MONTH($H161)&gt;10,VLOOKUP(DATE(K$2,MONTH($H161),DAY($H161)),daily!$A:$B,2,0),VLOOKUP(DATE(L$2,MONTH($H161),DAY($H161)),daily!$A:$B,2,0))</f>
        <v>258350.88000001013</v>
      </c>
      <c r="L161" s="16">
        <f>IF(MONTH($H161)&gt;10,VLOOKUP(DATE(L$2,MONTH($H161),DAY($H161)),daily!$A:$B,2,0),VLOOKUP(DATE(M$2,MONTH($H161),DAY($H161)),daily!$A:$B,2,0))</f>
        <v>6325.359999999404</v>
      </c>
      <c r="M161" s="16">
        <f>IF(MONTH($H161)&gt;10,VLOOKUP(DATE(M$2,MONTH($H161),DAY($H161)),daily!$A:$B,2,0),VLOOKUP(DATE(N$2,MONTH($H161),DAY($H161)),daily!$A:$B,2,0))</f>
        <v>127518.02000001073</v>
      </c>
      <c r="N161" s="16">
        <f>IF(MONTH($H161)&gt;10,VLOOKUP(DATE(N$2,MONTH($H161),DAY($H161)),daily!$A:$B,2,0),VLOOKUP(DATE(O$2,MONTH($H161),DAY($H161)),daily!$A:$B,2,0))</f>
        <v>723605.9999999851</v>
      </c>
      <c r="O161" s="16">
        <f>IF(MONTH($H161)&gt;10,VLOOKUP(DATE(O$2,MONTH($H161),DAY($H161)),daily!$A:$B,2,0),VLOOKUP(DATE(P$2,MONTH($H161),DAY($H161)),daily!$A:$B,2,0))</f>
        <v>338861.34000000358</v>
      </c>
      <c r="P161" s="16">
        <f t="shared" si="175"/>
        <v>723605.9999999851</v>
      </c>
      <c r="Q161" s="16"/>
      <c r="R161" s="16"/>
      <c r="S161" s="16"/>
      <c r="T161" s="18">
        <f t="shared" si="178"/>
        <v>540821.75212942762</v>
      </c>
      <c r="U161" s="16">
        <v>270605.3900000006</v>
      </c>
      <c r="BL161" s="11">
        <v>41006</v>
      </c>
      <c r="BM161" s="26">
        <f t="shared" si="183"/>
        <v>0.2237165301164441</v>
      </c>
      <c r="BN161" s="26">
        <f t="shared" si="179"/>
        <v>-3.2184295072548497E-2</v>
      </c>
      <c r="BO161" s="26">
        <f t="shared" si="184"/>
        <v>0.21516460129143561</v>
      </c>
      <c r="BP161" s="26">
        <f t="shared" si="185"/>
        <v>9.5287505985015564E-3</v>
      </c>
      <c r="BQ161" s="26">
        <f t="shared" si="186"/>
        <v>0.24130461862052696</v>
      </c>
      <c r="BR161" s="26">
        <f t="shared" si="142"/>
        <v>-1.9957154962747387E-2</v>
      </c>
      <c r="BS161" s="26">
        <f t="shared" si="182"/>
        <v>5.7932844771246099E-3</v>
      </c>
      <c r="BT161" s="26">
        <f t="shared" si="187"/>
        <v>-4.0660772354241502E-3</v>
      </c>
      <c r="BU161" s="26">
        <f t="shared" si="188"/>
        <v>0.11390227019182257</v>
      </c>
      <c r="BV161" s="26">
        <f t="shared" si="155"/>
        <v>-3.443817869012307E-2</v>
      </c>
      <c r="BW161" s="26">
        <f t="shared" si="189"/>
        <v>0.59408264845233205</v>
      </c>
      <c r="BX161" s="26">
        <f t="shared" si="143"/>
        <v>-0.1037539419070721</v>
      </c>
      <c r="BY161" s="26">
        <f t="shared" si="190"/>
        <v>0.26660099461855996</v>
      </c>
      <c r="BZ161" s="26">
        <f t="shared" si="181"/>
        <v>-4.8715797032664598E-2</v>
      </c>
      <c r="CA161" s="26">
        <v>0.23722356396689223</v>
      </c>
      <c r="CB161" s="26"/>
      <c r="CC161" s="26"/>
      <c r="CD161" s="26"/>
      <c r="CE161" s="26"/>
      <c r="CF161" s="26"/>
      <c r="CG161" s="26"/>
      <c r="CH161" s="26"/>
      <c r="CI161" s="26"/>
      <c r="CJ161" s="26"/>
      <c r="CK161" s="26"/>
      <c r="CL161" s="26"/>
      <c r="CM161" s="46">
        <f t="shared" si="176"/>
        <v>0.59408264845233205</v>
      </c>
      <c r="CQ161"/>
      <c r="CR161" s="20">
        <v>159</v>
      </c>
      <c r="CS161" s="11">
        <v>41007</v>
      </c>
      <c r="CT161" s="26">
        <v>0.18531678581827082</v>
      </c>
      <c r="CU161" s="26">
        <v>0.17002184258851655</v>
      </c>
      <c r="CV161" s="26">
        <v>0.25701052093425508</v>
      </c>
      <c r="CW161" s="26"/>
      <c r="CX161" s="26">
        <v>8.2981664736813662E-2</v>
      </c>
      <c r="CY161" s="26">
        <v>0.46370361426303297</v>
      </c>
      <c r="CZ161" s="26">
        <v>0.2484516997612711</v>
      </c>
      <c r="DA161" s="26">
        <v>0.23458102135036002</v>
      </c>
      <c r="DB161" s="46">
        <f t="shared" si="180"/>
        <v>0.46370361426303297</v>
      </c>
      <c r="DC161" s="71"/>
      <c r="DD161" s="71"/>
      <c r="FE161" s="13"/>
      <c r="FF161" s="6">
        <f t="shared" si="166"/>
        <v>50846.260000005364</v>
      </c>
      <c r="FG161" s="6">
        <f t="shared" si="167"/>
        <v>24507.420000001788</v>
      </c>
      <c r="FH161" s="6">
        <v>5701.2000000029802</v>
      </c>
      <c r="FI161" s="6"/>
      <c r="FJ161" s="6"/>
      <c r="FK161" s="6">
        <f t="shared" si="170"/>
        <v>208313.99000000954</v>
      </c>
      <c r="FL161" s="6">
        <f t="shared" si="171"/>
        <v>70166.59999999404</v>
      </c>
      <c r="FM161" s="6"/>
      <c r="FN161" s="6"/>
      <c r="FO161" s="6"/>
      <c r="FP161" s="6"/>
      <c r="FQ161" s="18"/>
      <c r="FT161"/>
      <c r="FU161" s="20"/>
      <c r="GG161"/>
      <c r="GH161" s="12"/>
      <c r="GK161"/>
      <c r="GL161" s="22">
        <v>43554</v>
      </c>
      <c r="GM161" s="12">
        <f t="shared" si="172"/>
        <v>8206625.5560000092</v>
      </c>
    </row>
    <row r="162" spans="1:195" x14ac:dyDescent="0.25">
      <c r="A162" s="11">
        <v>41373</v>
      </c>
      <c r="B162" s="12">
        <v>150944.13000001013</v>
      </c>
      <c r="F162" s="17">
        <f t="shared" si="173"/>
        <v>4</v>
      </c>
      <c r="G162" s="15">
        <f t="shared" si="174"/>
        <v>1</v>
      </c>
      <c r="H162" s="53">
        <v>41007</v>
      </c>
      <c r="I162" s="16">
        <f>IF(MONTH($H162)&gt;10,VLOOKUP(DATE(I$2,MONTH($H162),DAY($H162)),daily!$A:$B,2,0),VLOOKUP(DATE(J$2,MONTH($H162),DAY($H162)),daily!$A:$B,2,0))</f>
        <v>178529.00999999046</v>
      </c>
      <c r="J162" s="16">
        <f>IF(MONTH($H162)&gt;10,VLOOKUP(DATE(J$2,MONTH($H162),DAY($H162)),daily!$A:$B,2,0),VLOOKUP(DATE(K$2,MONTH($H162),DAY($H162)),daily!$A:$B,2,0))</f>
        <v>177046.10000000894</v>
      </c>
      <c r="K162" s="16">
        <f>IF(MONTH($H162)&gt;10,VLOOKUP(DATE(K$2,MONTH($H162),DAY($H162)),daily!$A:$B,2,0),VLOOKUP(DATE(L$2,MONTH($H162),DAY($H162)),daily!$A:$B,2,0))</f>
        <v>275166.27999998629</v>
      </c>
      <c r="L162" s="16"/>
      <c r="M162" s="16">
        <f>IF(MONTH($H162)&gt;10,VLOOKUP(DATE(M$2,MONTH($H162),DAY($H162)),daily!$A:$B,2,0),VLOOKUP(DATE(N$2,MONTH($H162),DAY($H162)),daily!$A:$B,2,0))</f>
        <v>92901.199999988079</v>
      </c>
      <c r="N162" s="16">
        <f>IF(MONTH($H162)&gt;10,VLOOKUP(DATE(N$2,MONTH($H162),DAY($H162)),daily!$A:$B,2,0),VLOOKUP(DATE(O$2,MONTH($H162),DAY($H162)),daily!$A:$B,2,0))</f>
        <v>564801.40999999642</v>
      </c>
      <c r="O162" s="16">
        <f>IF(MONTH($H162)&gt;10,VLOOKUP(DATE(O$2,MONTH($H162),DAY($H162)),daily!$A:$B,2,0),VLOOKUP(DATE(P$2,MONTH($H162),DAY($H162)),daily!$A:$B,2,0))</f>
        <v>315792.80499999225</v>
      </c>
      <c r="P162" s="16">
        <f t="shared" si="175"/>
        <v>564801.40999999642</v>
      </c>
      <c r="Q162" s="16"/>
      <c r="R162" s="16"/>
      <c r="S162" s="16"/>
      <c r="T162" s="18">
        <f t="shared" si="178"/>
        <v>422131.502725759</v>
      </c>
      <c r="U162" s="16">
        <v>267372.80083332706</v>
      </c>
      <c r="BL162" s="11">
        <v>41007</v>
      </c>
      <c r="BM162" s="26">
        <f t="shared" si="183"/>
        <v>0.18531678581827082</v>
      </c>
      <c r="BN162" s="26">
        <f t="shared" si="179"/>
        <v>-3.8399744298173277E-2</v>
      </c>
      <c r="BO162" s="26">
        <f t="shared" si="184"/>
        <v>0.17002184258851655</v>
      </c>
      <c r="BP162" s="26">
        <f t="shared" si="185"/>
        <v>-4.5142758702919061E-2</v>
      </c>
      <c r="BQ162" s="26">
        <f t="shared" si="186"/>
        <v>0.25701052093425508</v>
      </c>
      <c r="BR162" s="26">
        <f t="shared" ref="BR162:BR193" si="191">BQ162-BQ161</f>
        <v>1.5705902313728121E-2</v>
      </c>
      <c r="BS162" s="26"/>
      <c r="BT162" s="26"/>
      <c r="BU162" s="26">
        <f t="shared" si="188"/>
        <v>8.2981664736813662E-2</v>
      </c>
      <c r="BV162" s="26">
        <f t="shared" si="155"/>
        <v>-3.0920605455008909E-2</v>
      </c>
      <c r="BW162" s="26">
        <f t="shared" si="189"/>
        <v>0.46370361426303297</v>
      </c>
      <c r="BX162" s="26">
        <f t="shared" ref="BX162:BX225" si="192">BW162-BW161</f>
        <v>-0.13037903418929908</v>
      </c>
      <c r="BY162" s="26">
        <f t="shared" si="190"/>
        <v>0.2484516997612711</v>
      </c>
      <c r="BZ162" s="26">
        <f t="shared" si="181"/>
        <v>-1.8149294857288861E-2</v>
      </c>
      <c r="CA162" s="26">
        <v>0.23458102135036002</v>
      </c>
      <c r="CB162" s="26"/>
      <c r="CC162" s="26"/>
      <c r="CD162" s="26"/>
      <c r="CE162" s="26"/>
      <c r="CF162" s="26"/>
      <c r="CG162" s="26"/>
      <c r="CH162" s="26"/>
      <c r="CI162" s="26"/>
      <c r="CJ162" s="26"/>
      <c r="CK162" s="26"/>
      <c r="CL162" s="26"/>
      <c r="CM162" s="46">
        <f t="shared" si="176"/>
        <v>0.46370361426303297</v>
      </c>
      <c r="CQ162"/>
      <c r="CR162" s="20">
        <v>160</v>
      </c>
      <c r="CS162" s="11">
        <v>41008</v>
      </c>
      <c r="CT162" s="26">
        <v>0.15668311278788025</v>
      </c>
      <c r="CU162" s="26">
        <v>0.15625046140627369</v>
      </c>
      <c r="CV162" s="26">
        <v>0.19800557344988873</v>
      </c>
      <c r="CW162" s="26"/>
      <c r="CX162" s="26">
        <v>7.2541339520078796E-2</v>
      </c>
      <c r="CY162" s="26">
        <v>0.48824162677889338</v>
      </c>
      <c r="CZ162" s="26">
        <v>0.20324441490492998</v>
      </c>
      <c r="DA162" s="26">
        <v>0.21249442147465747</v>
      </c>
      <c r="DB162" s="46">
        <f t="shared" si="180"/>
        <v>0.48824162677889338</v>
      </c>
      <c r="DC162" s="71"/>
      <c r="DD162" s="71"/>
      <c r="FE162" s="13"/>
      <c r="FF162" s="6">
        <f t="shared" si="166"/>
        <v>65156.420000001788</v>
      </c>
      <c r="FG162" s="6">
        <f t="shared" si="167"/>
        <v>16806.040000006557</v>
      </c>
      <c r="FH162" s="6">
        <v>651.95000000298023</v>
      </c>
      <c r="FI162" s="6"/>
      <c r="FJ162" s="6"/>
      <c r="FK162" s="6">
        <f t="shared" si="170"/>
        <v>200507.68000000715</v>
      </c>
      <c r="FL162" s="6">
        <f t="shared" si="171"/>
        <v>51700.260000005364</v>
      </c>
      <c r="FM162" s="6"/>
      <c r="FN162" s="6"/>
      <c r="FO162" s="6"/>
      <c r="FP162" s="6"/>
      <c r="FQ162" s="18"/>
      <c r="FT162"/>
      <c r="FU162" s="20"/>
      <c r="GG162"/>
      <c r="GH162" s="12"/>
      <c r="GK162"/>
      <c r="GL162" s="22">
        <v>43565</v>
      </c>
      <c r="GM162" s="12">
        <f t="shared" si="172"/>
        <v>4056223.2549999952</v>
      </c>
    </row>
    <row r="163" spans="1:195" x14ac:dyDescent="0.25">
      <c r="A163" s="11">
        <v>41374</v>
      </c>
      <c r="B163" s="12">
        <v>113966.32999999821</v>
      </c>
      <c r="F163" s="17">
        <f t="shared" si="173"/>
        <v>4</v>
      </c>
      <c r="G163" s="15">
        <f t="shared" si="174"/>
        <v>1</v>
      </c>
      <c r="H163" s="53">
        <v>41008</v>
      </c>
      <c r="I163" s="16">
        <f>IF(MONTH($H163)&gt;10,VLOOKUP(DATE(I$2,MONTH($H163),DAY($H163)),daily!$A:$B,2,0),VLOOKUP(DATE(J$2,MONTH($H163),DAY($H163)),daily!$A:$B,2,0))</f>
        <v>150944.13000001013</v>
      </c>
      <c r="J163" s="16">
        <f>IF(MONTH($H163)&gt;10,VLOOKUP(DATE(J$2,MONTH($H163),DAY($H163)),daily!$A:$B,2,0),VLOOKUP(DATE(K$2,MONTH($H163),DAY($H163)),daily!$A:$B,2,0))</f>
        <v>162705.76999999583</v>
      </c>
      <c r="K163" s="16">
        <f>IF(MONTH($H163)&gt;10,VLOOKUP(DATE(K$2,MONTH($H163),DAY($H163)),daily!$A:$B,2,0),VLOOKUP(DATE(L$2,MONTH($H163),DAY($H163)),daily!$A:$B,2,0))</f>
        <v>211993.10000000894</v>
      </c>
      <c r="L163" s="16"/>
      <c r="M163" s="16">
        <f>IF(MONTH($H163)&gt;10,VLOOKUP(DATE(M$2,MONTH($H163),DAY($H163)),daily!$A:$B,2,0),VLOOKUP(DATE(N$2,MONTH($H163),DAY($H163)),daily!$A:$B,2,0))</f>
        <v>81212.850000008941</v>
      </c>
      <c r="N163" s="16">
        <f>IF(MONTH($H163)&gt;10,VLOOKUP(DATE(N$2,MONTH($H163),DAY($H163)),daily!$A:$B,2,0),VLOOKUP(DATE(O$2,MONTH($H163),DAY($H163)),daily!$A:$B,2,0))</f>
        <v>594689.26000000536</v>
      </c>
      <c r="O163" s="16">
        <f>IF(MONTH($H163)&gt;10,VLOOKUP(DATE(O$2,MONTH($H163),DAY($H163)),daily!$A:$B,2,0),VLOOKUP(DATE(P$2,MONTH($H163),DAY($H163)),daily!$A:$B,2,0))</f>
        <v>258332.40000000596</v>
      </c>
      <c r="P163" s="16">
        <f t="shared" si="175"/>
        <v>594689.26000000536</v>
      </c>
      <c r="Q163" s="16"/>
      <c r="R163" s="16"/>
      <c r="S163" s="16"/>
      <c r="T163" s="18">
        <f t="shared" si="178"/>
        <v>444469.62513544975</v>
      </c>
      <c r="U163" s="16">
        <v>243312.91833333918</v>
      </c>
      <c r="BL163" s="11">
        <v>41008</v>
      </c>
      <c r="BM163" s="26">
        <f t="shared" si="183"/>
        <v>0.15668311278788025</v>
      </c>
      <c r="BN163" s="26">
        <f t="shared" si="179"/>
        <v>-2.8633673030390577E-2</v>
      </c>
      <c r="BO163" s="26">
        <f t="shared" si="184"/>
        <v>0.15625046140627369</v>
      </c>
      <c r="BP163" s="26">
        <f t="shared" si="185"/>
        <v>-1.3771381182242859E-2</v>
      </c>
      <c r="BQ163" s="26">
        <f t="shared" si="186"/>
        <v>0.19800557344988873</v>
      </c>
      <c r="BR163" s="26">
        <f t="shared" si="191"/>
        <v>-5.9004947484366355E-2</v>
      </c>
      <c r="BS163" s="26"/>
      <c r="BT163" s="26"/>
      <c r="BU163" s="26">
        <f t="shared" si="188"/>
        <v>7.2541339520078796E-2</v>
      </c>
      <c r="BV163" s="26">
        <f t="shared" si="155"/>
        <v>-1.0440325216734866E-2</v>
      </c>
      <c r="BW163" s="26">
        <f t="shared" si="189"/>
        <v>0.48824162677889338</v>
      </c>
      <c r="BX163" s="26">
        <f t="shared" si="192"/>
        <v>2.4538012515860408E-2</v>
      </c>
      <c r="BY163" s="26">
        <f t="shared" si="190"/>
        <v>0.20324441490492998</v>
      </c>
      <c r="BZ163" s="26">
        <f t="shared" si="181"/>
        <v>-4.5207284856341123E-2</v>
      </c>
      <c r="CA163" s="26">
        <v>0.21249442147465747</v>
      </c>
      <c r="CB163" s="26"/>
      <c r="CC163" s="26"/>
      <c r="CD163" s="26"/>
      <c r="CE163" s="26"/>
      <c r="CF163" s="26"/>
      <c r="CG163" s="26"/>
      <c r="CH163" s="26"/>
      <c r="CI163" s="26"/>
      <c r="CJ163" s="26"/>
      <c r="CK163" s="26"/>
      <c r="CL163" s="26"/>
      <c r="CM163" s="46">
        <f t="shared" si="176"/>
        <v>0.48824162677889338</v>
      </c>
      <c r="CQ163"/>
      <c r="CR163" s="20">
        <v>161</v>
      </c>
      <c r="CS163" s="11">
        <v>41009</v>
      </c>
      <c r="CT163" s="26">
        <v>0.11829939552740011</v>
      </c>
      <c r="CU163" s="26">
        <v>0.14290198826346714</v>
      </c>
      <c r="CV163" s="26">
        <v>0.15384807145889876</v>
      </c>
      <c r="CW163" s="26"/>
      <c r="CX163" s="26">
        <v>5.1017192006743199E-2</v>
      </c>
      <c r="CY163" s="26">
        <v>0.44604866866801163</v>
      </c>
      <c r="CZ163" s="26">
        <v>0.14102270627663283</v>
      </c>
      <c r="DA163" s="26">
        <v>0.17552300370019225</v>
      </c>
      <c r="DB163" s="46">
        <f t="shared" si="180"/>
        <v>0.44604866866801163</v>
      </c>
      <c r="DC163" s="71"/>
      <c r="DD163" s="71"/>
      <c r="FE163" s="13"/>
      <c r="FF163" s="6">
        <f t="shared" ref="FF163:FF184" si="193">I177</f>
        <v>54087.54999999702</v>
      </c>
      <c r="FG163" s="6">
        <f t="shared" ref="FG163:FG169" si="194">J187</f>
        <v>12926.109999999404</v>
      </c>
      <c r="FH163" s="6"/>
      <c r="FI163" s="6"/>
      <c r="FJ163" s="6"/>
      <c r="FK163" s="6">
        <f t="shared" ref="FK163:FK189" si="195">N193</f>
        <v>205390.81999999285</v>
      </c>
      <c r="FL163" s="6">
        <f t="shared" ref="FL163:FL173" si="196">O182</f>
        <v>47916.95000000298</v>
      </c>
      <c r="FM163" s="6"/>
      <c r="FN163" s="6"/>
      <c r="FO163" s="6"/>
      <c r="FP163" s="6"/>
      <c r="FQ163" s="18"/>
      <c r="FT163"/>
      <c r="FU163" s="20"/>
      <c r="GG163"/>
      <c r="GH163" s="12"/>
      <c r="GK163"/>
      <c r="GL163" s="22">
        <v>43575</v>
      </c>
      <c r="GM163" s="12">
        <f t="shared" ref="GM163:GM170" si="197">INDEX($FW$3:$GC$26,IF(MOD(ROW()-ROW($M$2),24)=0,24,MOD(ROW()-ROW($M$2),24)),ROUNDUP((ROW()-ROW($M$2))/24,0))</f>
        <v>495256.46000000834</v>
      </c>
    </row>
    <row r="164" spans="1:195" x14ac:dyDescent="0.25">
      <c r="A164" s="11">
        <v>41375</v>
      </c>
      <c r="B164" s="12">
        <v>83410.280000001192</v>
      </c>
      <c r="F164" s="17">
        <f t="shared" si="173"/>
        <v>4</v>
      </c>
      <c r="G164" s="15">
        <f t="shared" si="174"/>
        <v>1</v>
      </c>
      <c r="H164" s="53">
        <v>41009</v>
      </c>
      <c r="I164" s="16">
        <f>IF(MONTH($H164)&gt;10,VLOOKUP(DATE(I$2,MONTH($H164),DAY($H164)),daily!$A:$B,2,0),VLOOKUP(DATE(J$2,MONTH($H164),DAY($H164)),daily!$A:$B,2,0))</f>
        <v>113966.32999999821</v>
      </c>
      <c r="J164" s="16">
        <f>IF(MONTH($H164)&gt;10,VLOOKUP(DATE(J$2,MONTH($H164),DAY($H164)),daily!$A:$B,2,0),VLOOKUP(DATE(K$2,MONTH($H164),DAY($H164)),daily!$A:$B,2,0))</f>
        <v>148805.81999999285</v>
      </c>
      <c r="K164" s="16">
        <f>IF(MONTH($H164)&gt;10,VLOOKUP(DATE(K$2,MONTH($H164),DAY($H164)),daily!$A:$B,2,0),VLOOKUP(DATE(L$2,MONTH($H164),DAY($H164)),daily!$A:$B,2,0))</f>
        <v>164716.21999998391</v>
      </c>
      <c r="L164" s="16"/>
      <c r="M164" s="16">
        <f>IF(MONTH($H164)&gt;10,VLOOKUP(DATE(M$2,MONTH($H164),DAY($H164)),daily!$A:$B,2,0),VLOOKUP(DATE(N$2,MONTH($H164),DAY($H164)),daily!$A:$B,2,0))</f>
        <v>57115.72999997437</v>
      </c>
      <c r="N164" s="16">
        <f>IF(MONTH($H164)&gt;10,VLOOKUP(DATE(N$2,MONTH($H164),DAY($H164)),daily!$A:$B,2,0),VLOOKUP(DATE(O$2,MONTH($H164),DAY($H164)),daily!$A:$B,2,0))</f>
        <v>543297.29000000656</v>
      </c>
      <c r="O164" s="16">
        <f>IF(MONTH($H164)&gt;10,VLOOKUP(DATE(O$2,MONTH($H164),DAY($H164)),daily!$A:$B,2,0),VLOOKUP(DATE(P$2,MONTH($H164),DAY($H164)),daily!$A:$B,2,0))</f>
        <v>179245.92999999225</v>
      </c>
      <c r="P164" s="16">
        <f t="shared" si="175"/>
        <v>543297.29000000656</v>
      </c>
      <c r="Q164" s="16"/>
      <c r="R164" s="16"/>
      <c r="S164" s="16"/>
      <c r="T164" s="18">
        <v>275390</v>
      </c>
      <c r="U164" s="16">
        <v>201191.21999999136</v>
      </c>
      <c r="BL164" s="11">
        <v>41009</v>
      </c>
      <c r="BM164" s="26">
        <f t="shared" si="183"/>
        <v>0.11829939552740011</v>
      </c>
      <c r="BN164" s="26">
        <f t="shared" si="179"/>
        <v>-3.8383717260480135E-2</v>
      </c>
      <c r="BO164" s="26">
        <f t="shared" si="184"/>
        <v>0.14290198826346714</v>
      </c>
      <c r="BP164" s="26">
        <f t="shared" si="185"/>
        <v>-1.3348473142806544E-2</v>
      </c>
      <c r="BQ164" s="26">
        <f t="shared" si="186"/>
        <v>0.15384807145889876</v>
      </c>
      <c r="BR164" s="26">
        <f t="shared" si="191"/>
        <v>-4.4157501990989972E-2</v>
      </c>
      <c r="BS164" s="26"/>
      <c r="BT164" s="26"/>
      <c r="BU164" s="26">
        <f t="shared" si="188"/>
        <v>5.1017192006743199E-2</v>
      </c>
      <c r="BV164" s="26">
        <f t="shared" si="155"/>
        <v>-2.1524147513335597E-2</v>
      </c>
      <c r="BW164" s="26">
        <f t="shared" si="189"/>
        <v>0.44604866866801163</v>
      </c>
      <c r="BX164" s="26">
        <f t="shared" si="192"/>
        <v>-4.2192958110881751E-2</v>
      </c>
      <c r="BY164" s="26">
        <f t="shared" si="190"/>
        <v>0.14102270627663283</v>
      </c>
      <c r="BZ164" s="26">
        <f t="shared" si="181"/>
        <v>-6.2221708628297151E-2</v>
      </c>
      <c r="CA164" s="26">
        <v>0.17552300370019225</v>
      </c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  <c r="CL164" s="26"/>
      <c r="CM164" s="46">
        <f t="shared" si="176"/>
        <v>0.44604866866801163</v>
      </c>
      <c r="CQ164"/>
      <c r="CR164" s="20">
        <v>162</v>
      </c>
      <c r="CS164" s="11">
        <v>41010</v>
      </c>
      <c r="CT164" s="26">
        <v>8.6581586901776045E-2</v>
      </c>
      <c r="CU164" s="26">
        <v>9.7722785216805177E-2</v>
      </c>
      <c r="CV164" s="26">
        <v>0.10289630077452962</v>
      </c>
      <c r="CW164" s="26"/>
      <c r="CX164" s="26">
        <v>2.9291506160124599E-2</v>
      </c>
      <c r="CY164" s="26">
        <v>0.32470817892028175</v>
      </c>
      <c r="CZ164" s="26">
        <v>5.4082818257349799E-2</v>
      </c>
      <c r="DA164" s="26">
        <v>0.11588052937181119</v>
      </c>
      <c r="DB164" s="46">
        <f t="shared" si="180"/>
        <v>0.32470817892028175</v>
      </c>
      <c r="DC164" s="71"/>
      <c r="DD164" s="71"/>
      <c r="DE164" s="60">
        <f>SUM(DE33:DE155)</f>
        <v>134298377.92547217</v>
      </c>
      <c r="FE164" s="13"/>
      <c r="FF164" s="6">
        <f t="shared" si="193"/>
        <v>47445.129999995232</v>
      </c>
      <c r="FG164" s="6">
        <f t="shared" si="194"/>
        <v>7193.3999999910593</v>
      </c>
      <c r="FH164" s="6"/>
      <c r="FI164" s="6"/>
      <c r="FJ164" s="6"/>
      <c r="FK164" s="6">
        <f t="shared" si="195"/>
        <v>222818.11000001431</v>
      </c>
      <c r="FL164" s="6">
        <f t="shared" si="196"/>
        <v>32164.239999994636</v>
      </c>
      <c r="FM164" s="6"/>
      <c r="FN164" s="6"/>
      <c r="FO164" s="6"/>
      <c r="FP164" s="6"/>
      <c r="FQ164" s="18"/>
      <c r="FT164"/>
      <c r="FU164" s="20"/>
      <c r="GG164"/>
      <c r="GH164" s="12"/>
      <c r="GK164"/>
      <c r="GL164" s="22">
        <v>43585</v>
      </c>
      <c r="GM164" s="12">
        <f t="shared" si="197"/>
        <v>815547.03999999166</v>
      </c>
    </row>
    <row r="165" spans="1:195" x14ac:dyDescent="0.25">
      <c r="A165" s="11">
        <v>41376</v>
      </c>
      <c r="B165" s="12">
        <v>54079.919999986887</v>
      </c>
      <c r="F165" s="17">
        <f t="shared" si="173"/>
        <v>4</v>
      </c>
      <c r="G165" s="15">
        <f t="shared" si="174"/>
        <v>2</v>
      </c>
      <c r="H165" s="53">
        <v>41010</v>
      </c>
      <c r="I165" s="16">
        <f>IF(MONTH($H165)&gt;10,VLOOKUP(DATE(I$2,MONTH($H165),DAY($H165)),daily!$A:$B,2,0),VLOOKUP(DATE(J$2,MONTH($H165),DAY($H165)),daily!$A:$B,2,0))</f>
        <v>83410.280000001192</v>
      </c>
      <c r="J165" s="16">
        <f>IF(MONTH($H165)&gt;10,VLOOKUP(DATE(J$2,MONTH($H165),DAY($H165)),daily!$A:$B,2,0),VLOOKUP(DATE(K$2,MONTH($H165),DAY($H165)),daily!$A:$B,2,0))</f>
        <v>101760.09000000358</v>
      </c>
      <c r="K165" s="16">
        <f>IF(MONTH($H165)&gt;10,VLOOKUP(DATE(K$2,MONTH($H165),DAY($H165)),daily!$A:$B,2,0),VLOOKUP(DATE(L$2,MONTH($H165),DAY($H165)),daily!$A:$B,2,0))</f>
        <v>110165.11000002921</v>
      </c>
      <c r="L165" s="16"/>
      <c r="M165" s="16">
        <f>IF(MONTH($H165)&gt;10,VLOOKUP(DATE(M$2,MONTH($H165),DAY($H165)),daily!$A:$B,2,0),VLOOKUP(DATE(N$2,MONTH($H165),DAY($H165)),daily!$A:$B,2,0))</f>
        <v>32792.980000019073</v>
      </c>
      <c r="N165" s="16">
        <f>IF(MONTH($H165)&gt;10,VLOOKUP(DATE(N$2,MONTH($H165),DAY($H165)),daily!$A:$B,2,0),VLOOKUP(DATE(O$2,MONTH($H165),DAY($H165)),daily!$A:$B,2,0))</f>
        <v>395501.84999997914</v>
      </c>
      <c r="O165" s="16">
        <f>IF(MONTH($H165)&gt;10,VLOOKUP(DATE(O$2,MONTH($H165),DAY($H165)),daily!$A:$B,2,0),VLOOKUP(DATE(P$2,MONTH($H165),DAY($H165)),daily!$A:$B,2,0))</f>
        <v>68741.590000003576</v>
      </c>
      <c r="P165" s="16">
        <f t="shared" si="175"/>
        <v>395501.84999997914</v>
      </c>
      <c r="Q165" s="16"/>
      <c r="R165" s="16"/>
      <c r="S165" s="16"/>
      <c r="T165" s="18"/>
      <c r="U165" s="16">
        <v>132061.9833333393</v>
      </c>
      <c r="BL165" s="11">
        <v>41010</v>
      </c>
      <c r="BM165" s="26">
        <f t="shared" si="183"/>
        <v>8.6581586901776045E-2</v>
      </c>
      <c r="BN165" s="26">
        <f t="shared" si="179"/>
        <v>-3.1717808625624067E-2</v>
      </c>
      <c r="BO165" s="26">
        <f t="shared" si="184"/>
        <v>9.7722785216805177E-2</v>
      </c>
      <c r="BP165" s="26">
        <f t="shared" si="185"/>
        <v>-4.5179203046661967E-2</v>
      </c>
      <c r="BQ165" s="26">
        <f t="shared" si="186"/>
        <v>0.10289630077452962</v>
      </c>
      <c r="BR165" s="26">
        <f t="shared" si="191"/>
        <v>-5.0951770684369138E-2</v>
      </c>
      <c r="BS165" s="26"/>
      <c r="BT165" s="26"/>
      <c r="BU165" s="26">
        <f t="shared" si="188"/>
        <v>2.9291506160124599E-2</v>
      </c>
      <c r="BV165" s="26">
        <f t="shared" si="155"/>
        <v>-2.17256858466186E-2</v>
      </c>
      <c r="BW165" s="26">
        <f t="shared" si="189"/>
        <v>0.32470817892028175</v>
      </c>
      <c r="BX165" s="26">
        <f t="shared" si="192"/>
        <v>-0.12134048974772987</v>
      </c>
      <c r="BY165" s="26">
        <f t="shared" si="190"/>
        <v>5.4082818257349799E-2</v>
      </c>
      <c r="BZ165" s="26">
        <f t="shared" si="181"/>
        <v>-8.6939888019283026E-2</v>
      </c>
      <c r="CA165" s="26">
        <v>0.11588052937181119</v>
      </c>
      <c r="CB165" s="26"/>
      <c r="CC165" s="26"/>
      <c r="CD165" s="26"/>
      <c r="CE165" s="26"/>
      <c r="CF165" s="26"/>
      <c r="CG165" s="26"/>
      <c r="CH165" s="26"/>
      <c r="CI165" s="26"/>
      <c r="CJ165" s="26"/>
      <c r="CK165" s="26"/>
      <c r="CL165" s="26"/>
      <c r="CM165" s="46">
        <f t="shared" si="176"/>
        <v>0.32470817892028175</v>
      </c>
      <c r="CQ165"/>
      <c r="CR165" s="20">
        <v>163</v>
      </c>
      <c r="CS165" s="11">
        <v>41011</v>
      </c>
      <c r="CT165" s="26">
        <v>5.6136069716105665E-2</v>
      </c>
      <c r="CU165" s="26">
        <v>4.8713151999147351E-2</v>
      </c>
      <c r="CV165" s="26">
        <v>2.7430081827950092E-2</v>
      </c>
      <c r="CW165" s="26"/>
      <c r="CX165" s="26">
        <v>1.9195742447113657E-2</v>
      </c>
      <c r="CY165" s="26">
        <v>0.14942409374074048</v>
      </c>
      <c r="CZ165" s="26">
        <v>2.2015147409899828E-2</v>
      </c>
      <c r="DA165" s="26">
        <v>5.3819047856826181E-2</v>
      </c>
      <c r="DB165" s="46">
        <f t="shared" si="180"/>
        <v>0.14942409374074048</v>
      </c>
      <c r="DC165" s="71"/>
      <c r="DD165" s="71"/>
      <c r="FE165" s="13"/>
      <c r="FF165" s="6">
        <f t="shared" si="193"/>
        <v>53703.680000007153</v>
      </c>
      <c r="FG165" s="6">
        <f t="shared" si="194"/>
        <v>9255.4500000029802</v>
      </c>
      <c r="FH165" s="6"/>
      <c r="FI165" s="6"/>
      <c r="FJ165" s="6"/>
      <c r="FK165" s="6">
        <f t="shared" si="195"/>
        <v>184672.64999999106</v>
      </c>
      <c r="FL165" s="6">
        <f t="shared" si="196"/>
        <v>19456.530000001192</v>
      </c>
      <c r="FM165" s="6"/>
      <c r="FN165" s="6"/>
      <c r="FO165" s="6"/>
      <c r="FP165" s="6"/>
      <c r="FQ165" s="18"/>
      <c r="FT165"/>
      <c r="FU165" s="20"/>
      <c r="GG165"/>
      <c r="GH165" s="12"/>
      <c r="GK165"/>
      <c r="GL165" s="22">
        <v>43595</v>
      </c>
      <c r="GM165" s="12">
        <f t="shared" si="197"/>
        <v>42540.290000006557</v>
      </c>
    </row>
    <row r="166" spans="1:195" x14ac:dyDescent="0.25">
      <c r="A166" s="11">
        <v>41377</v>
      </c>
      <c r="B166" s="12">
        <v>30580.580000013113</v>
      </c>
      <c r="F166" s="17">
        <f t="shared" si="173"/>
        <v>4</v>
      </c>
      <c r="G166" s="15">
        <f t="shared" si="174"/>
        <v>2</v>
      </c>
      <c r="H166" s="53">
        <v>41011</v>
      </c>
      <c r="I166" s="16">
        <f>IF(MONTH($H166)&gt;10,VLOOKUP(DATE(I$2,MONTH($H166),DAY($H166)),daily!$A:$B,2,0),VLOOKUP(DATE(J$2,MONTH($H166),DAY($H166)),daily!$A:$B,2,0))</f>
        <v>54079.919999986887</v>
      </c>
      <c r="J166" s="16">
        <f>IF(MONTH($H166)&gt;10,VLOOKUP(DATE(J$2,MONTH($H166),DAY($H166)),daily!$A:$B,2,0),VLOOKUP(DATE(K$2,MONTH($H166),DAY($H166)),daily!$A:$B,2,0))</f>
        <v>50725.680000007153</v>
      </c>
      <c r="K166" s="16">
        <f>IF(MONTH($H166)&gt;10,VLOOKUP(DATE(K$2,MONTH($H166),DAY($H166)),daily!$A:$B,2,0),VLOOKUP(DATE(L$2,MONTH($H166),DAY($H166)),daily!$A:$B,2,0))</f>
        <v>29367.79999999702</v>
      </c>
      <c r="L166" s="16"/>
      <c r="M166" s="16">
        <f>IF(MONTH($H166)&gt;10,VLOOKUP(DATE(M$2,MONTH($H166),DAY($H166)),daily!$A:$B,2,0),VLOOKUP(DATE(N$2,MONTH($H166),DAY($H166)),daily!$A:$B,2,0))</f>
        <v>21490.380000010133</v>
      </c>
      <c r="N166" s="16">
        <f>IF(MONTH($H166)&gt;10,VLOOKUP(DATE(N$2,MONTH($H166),DAY($H166)),daily!$A:$B,2,0),VLOOKUP(DATE(O$2,MONTH($H166),DAY($H166)),daily!$A:$B,2,0))</f>
        <v>182001.90000000596</v>
      </c>
      <c r="O166" s="16">
        <f>IF(MONTH($H166)&gt;10,VLOOKUP(DATE(O$2,MONTH($H166),DAY($H166)),daily!$A:$B,2,0),VLOOKUP(DATE(P$2,MONTH($H166),DAY($H166)),daily!$A:$B,2,0))</f>
        <v>27982.20000000298</v>
      </c>
      <c r="P166" s="16">
        <f t="shared" si="175"/>
        <v>182001.90000000596</v>
      </c>
      <c r="Q166" s="16"/>
      <c r="R166" s="16"/>
      <c r="S166" s="16"/>
      <c r="T166" s="18"/>
      <c r="U166" s="16">
        <v>60941.31333333502</v>
      </c>
      <c r="BL166" s="11">
        <v>41011</v>
      </c>
      <c r="BM166" s="26">
        <f t="shared" si="183"/>
        <v>5.6136069716105665E-2</v>
      </c>
      <c r="BN166" s="26">
        <f t="shared" si="179"/>
        <v>-3.044551718567038E-2</v>
      </c>
      <c r="BO166" s="26">
        <f t="shared" si="184"/>
        <v>4.8713151999147351E-2</v>
      </c>
      <c r="BP166" s="26">
        <f t="shared" si="185"/>
        <v>-4.9009633217657826E-2</v>
      </c>
      <c r="BQ166" s="26">
        <f t="shared" si="186"/>
        <v>2.7430081827950092E-2</v>
      </c>
      <c r="BR166" s="26">
        <f t="shared" si="191"/>
        <v>-7.5466218946579525E-2</v>
      </c>
      <c r="BS166" s="26"/>
      <c r="BT166" s="26"/>
      <c r="BU166" s="26">
        <f t="shared" si="188"/>
        <v>1.9195742447113657E-2</v>
      </c>
      <c r="BV166" s="26">
        <f t="shared" si="155"/>
        <v>-1.0095763713010943E-2</v>
      </c>
      <c r="BW166" s="26">
        <f t="shared" si="189"/>
        <v>0.14942409374074048</v>
      </c>
      <c r="BX166" s="26">
        <f t="shared" si="192"/>
        <v>-0.17528408517954128</v>
      </c>
      <c r="BY166" s="26">
        <f t="shared" si="190"/>
        <v>2.2015147409899828E-2</v>
      </c>
      <c r="BZ166" s="26">
        <f t="shared" si="181"/>
        <v>-3.2067670847449971E-2</v>
      </c>
      <c r="CA166" s="26">
        <v>5.3819047856826181E-2</v>
      </c>
      <c r="CB166" s="26"/>
      <c r="CC166" s="26"/>
      <c r="CD166" s="26"/>
      <c r="CE166" s="26"/>
      <c r="CF166" s="26"/>
      <c r="CG166" s="26"/>
      <c r="CH166" s="26"/>
      <c r="CI166" s="26"/>
      <c r="CJ166" s="26"/>
      <c r="CK166" s="26"/>
      <c r="CL166" s="26"/>
      <c r="CM166" s="46">
        <f t="shared" si="176"/>
        <v>0.14942409374074048</v>
      </c>
      <c r="CQ166"/>
      <c r="CR166" s="20">
        <v>164</v>
      </c>
      <c r="CS166" s="11">
        <v>41012</v>
      </c>
      <c r="CT166" s="26">
        <v>3.1743271270373533E-2</v>
      </c>
      <c r="CU166" s="26">
        <v>1.5851618560951138E-2</v>
      </c>
      <c r="CV166" s="26">
        <v>9.7667092920143209E-3</v>
      </c>
      <c r="CW166" s="26"/>
      <c r="CX166" s="26">
        <v>8.9709970590706126E-3</v>
      </c>
      <c r="CY166" s="26">
        <v>5.243804846305504E-2</v>
      </c>
      <c r="CZ166" s="26">
        <v>6.0369552629818768E-3</v>
      </c>
      <c r="DA166" s="26">
        <v>2.0801266651407756E-2</v>
      </c>
      <c r="DB166" s="46">
        <f t="shared" si="180"/>
        <v>5.243804846305504E-2</v>
      </c>
      <c r="DC166" s="71"/>
      <c r="DD166" s="71"/>
      <c r="FE166" s="13"/>
      <c r="FF166" s="6">
        <f t="shared" si="193"/>
        <v>46112.870000004768</v>
      </c>
      <c r="FG166" s="6">
        <f t="shared" si="194"/>
        <v>1083.1599999964237</v>
      </c>
      <c r="FH166" s="6"/>
      <c r="FI166" s="6"/>
      <c r="FJ166" s="6"/>
      <c r="FK166" s="6">
        <f t="shared" si="195"/>
        <v>146468.03999999166</v>
      </c>
      <c r="FL166" s="6">
        <f t="shared" si="196"/>
        <v>13439.29999999702</v>
      </c>
      <c r="FM166" s="6"/>
      <c r="FN166" s="6"/>
      <c r="FO166" s="6"/>
      <c r="FP166" s="6"/>
      <c r="FQ166" s="18"/>
      <c r="FT166"/>
      <c r="FU166" s="20"/>
      <c r="GG166"/>
      <c r="GH166" s="12"/>
      <c r="GK166"/>
      <c r="GL166" s="22">
        <v>43605</v>
      </c>
      <c r="GM166" s="12">
        <f t="shared" si="197"/>
        <v>0</v>
      </c>
    </row>
    <row r="167" spans="1:195" x14ac:dyDescent="0.25">
      <c r="A167" s="11">
        <v>41378</v>
      </c>
      <c r="B167" s="12">
        <v>9977.309999987483</v>
      </c>
      <c r="F167" s="17">
        <f t="shared" si="173"/>
        <v>4</v>
      </c>
      <c r="G167" s="15">
        <f t="shared" si="174"/>
        <v>2</v>
      </c>
      <c r="H167" s="53">
        <v>41012</v>
      </c>
      <c r="I167" s="16">
        <f>IF(MONTH($H167)&gt;10,VLOOKUP(DATE(I$2,MONTH($H167),DAY($H167)),daily!$A:$B,2,0),VLOOKUP(DATE(J$2,MONTH($H167),DAY($H167)),daily!$A:$B,2,0))</f>
        <v>30580.580000013113</v>
      </c>
      <c r="J167" s="16">
        <f>IF(MONTH($H167)&gt;10,VLOOKUP(DATE(J$2,MONTH($H167),DAY($H167)),daily!$A:$B,2,0),VLOOKUP(DATE(K$2,MONTH($H167),DAY($H167)),daily!$A:$B,2,0))</f>
        <v>16506.509999990463</v>
      </c>
      <c r="K167" s="16">
        <f>IF(MONTH($H167)&gt;10,VLOOKUP(DATE(K$2,MONTH($H167),DAY($H167)),daily!$A:$B,2,0),VLOOKUP(DATE(L$2,MONTH($H167),DAY($H167)),daily!$A:$B,2,0))</f>
        <v>10456.649999991059</v>
      </c>
      <c r="L167" s="16"/>
      <c r="M167" s="16">
        <f>IF(MONTH($H167)&gt;10,VLOOKUP(DATE(M$2,MONTH($H167),DAY($H167)),daily!$A:$B,2,0),VLOOKUP(DATE(N$2,MONTH($H167),DAY($H167)),daily!$A:$B,2,0))</f>
        <v>10043.379999995232</v>
      </c>
      <c r="N167" s="16">
        <f>IF(MONTH($H167)&gt;10,VLOOKUP(DATE(N$2,MONTH($H167),DAY($H167)),daily!$A:$B,2,0),VLOOKUP(DATE(O$2,MONTH($H167),DAY($H167)),daily!$A:$B,2,0))</f>
        <v>63870.719999998808</v>
      </c>
      <c r="O167" s="16">
        <f>IF(MONTH($H167)&gt;10,VLOOKUP(DATE(O$2,MONTH($H167),DAY($H167)),daily!$A:$B,2,0),VLOOKUP(DATE(P$2,MONTH($H167),DAY($H167)),daily!$A:$B,2,0))</f>
        <v>7673.2299999892712</v>
      </c>
      <c r="P167" s="16">
        <f t="shared" si="175"/>
        <v>63870.719999998808</v>
      </c>
      <c r="Q167" s="16"/>
      <c r="R167" s="16"/>
      <c r="S167" s="16"/>
      <c r="T167" s="18"/>
      <c r="U167" s="16">
        <v>23188.511666662991</v>
      </c>
      <c r="BL167" s="11">
        <v>41012</v>
      </c>
      <c r="BM167" s="26">
        <f t="shared" si="183"/>
        <v>3.1743271270373533E-2</v>
      </c>
      <c r="BN167" s="26">
        <f t="shared" si="179"/>
        <v>-2.4392798445732132E-2</v>
      </c>
      <c r="BO167" s="26">
        <f t="shared" si="184"/>
        <v>1.5851618560951138E-2</v>
      </c>
      <c r="BP167" s="26">
        <f t="shared" si="185"/>
        <v>-3.2861533438196214E-2</v>
      </c>
      <c r="BQ167" s="26">
        <f t="shared" si="186"/>
        <v>9.7667092920143209E-3</v>
      </c>
      <c r="BR167" s="26">
        <f t="shared" si="191"/>
        <v>-1.7663372535935772E-2</v>
      </c>
      <c r="BS167" s="26"/>
      <c r="BT167" s="26"/>
      <c r="BU167" s="26">
        <f t="shared" si="188"/>
        <v>8.9709970590706126E-3</v>
      </c>
      <c r="BV167" s="26">
        <f t="shared" ref="BV167:BV187" si="198">BU167-BU166</f>
        <v>-1.0224745388043044E-2</v>
      </c>
      <c r="BW167" s="26">
        <f t="shared" si="189"/>
        <v>5.243804846305504E-2</v>
      </c>
      <c r="BX167" s="26">
        <f t="shared" si="192"/>
        <v>-9.6986045277685437E-2</v>
      </c>
      <c r="BY167" s="26">
        <f t="shared" si="190"/>
        <v>6.0369552629818768E-3</v>
      </c>
      <c r="BZ167" s="26">
        <f t="shared" si="181"/>
        <v>-1.5978192146917952E-2</v>
      </c>
      <c r="CA167" s="26">
        <v>2.0801266651407756E-2</v>
      </c>
      <c r="CB167" s="26"/>
      <c r="CC167" s="26"/>
      <c r="CD167" s="26"/>
      <c r="CE167" s="26"/>
      <c r="CF167" s="26"/>
      <c r="CG167" s="26"/>
      <c r="CH167" s="26"/>
      <c r="CI167" s="26"/>
      <c r="CJ167" s="26"/>
      <c r="CK167" s="26"/>
      <c r="CL167" s="26"/>
      <c r="CM167" s="46">
        <f t="shared" si="176"/>
        <v>5.243804846305504E-2</v>
      </c>
      <c r="CQ167"/>
      <c r="CR167" s="20">
        <v>165</v>
      </c>
      <c r="CS167" s="11">
        <v>41013</v>
      </c>
      <c r="CT167" s="26">
        <v>1.0356653074535455E-2</v>
      </c>
      <c r="CU167" s="26">
        <v>5.9853232356920309E-3</v>
      </c>
      <c r="CV167" s="26">
        <v>2.3823162154150871E-2</v>
      </c>
      <c r="CW167" s="26"/>
      <c r="CX167" s="26">
        <v>8.6706680521947896E-3</v>
      </c>
      <c r="CY167" s="26">
        <v>2.2484487139314904E-2</v>
      </c>
      <c r="CZ167" s="26">
        <v>6.7270735115548764E-4</v>
      </c>
      <c r="DA167" s="26">
        <v>1.1998833501173922E-2</v>
      </c>
      <c r="DB167" s="46">
        <f t="shared" si="180"/>
        <v>2.3823162154150871E-2</v>
      </c>
      <c r="DC167" s="71"/>
      <c r="DD167" s="71"/>
      <c r="FE167" s="13"/>
      <c r="FF167" s="6">
        <f t="shared" si="193"/>
        <v>46203.659999996424</v>
      </c>
      <c r="FG167" s="6">
        <f t="shared" si="194"/>
        <v>14514.810000002384</v>
      </c>
      <c r="FH167" s="6"/>
      <c r="FI167" s="6"/>
      <c r="FJ167" s="6"/>
      <c r="FK167" s="6">
        <f t="shared" si="195"/>
        <v>123923.05000001192</v>
      </c>
      <c r="FL167" s="6">
        <f t="shared" si="196"/>
        <v>7480.190000012517</v>
      </c>
      <c r="FM167" s="6"/>
      <c r="FN167" s="6"/>
      <c r="FO167" s="6"/>
      <c r="FP167" s="6"/>
      <c r="FQ167" s="18"/>
      <c r="FT167"/>
      <c r="FU167" s="20"/>
      <c r="GG167"/>
      <c r="GH167" s="12"/>
      <c r="GK167"/>
      <c r="GL167" s="22">
        <v>43615</v>
      </c>
      <c r="GM167" s="12">
        <f t="shared" si="197"/>
        <v>0</v>
      </c>
    </row>
    <row r="168" spans="1:195" x14ac:dyDescent="0.25">
      <c r="A168" s="11">
        <v>41379</v>
      </c>
      <c r="B168" s="12">
        <v>9279.1700000017881</v>
      </c>
      <c r="F168" s="17">
        <f t="shared" si="173"/>
        <v>4</v>
      </c>
      <c r="G168" s="15">
        <f t="shared" si="174"/>
        <v>2</v>
      </c>
      <c r="H168" s="53">
        <v>41013</v>
      </c>
      <c r="I168" s="16">
        <f>IF(MONTH($H168)&gt;10,VLOOKUP(DATE(I$2,MONTH($H168),DAY($H168)),daily!$A:$B,2,0),VLOOKUP(DATE(J$2,MONTH($H168),DAY($H168)),daily!$A:$B,2,0))</f>
        <v>9977.309999987483</v>
      </c>
      <c r="J168" s="16">
        <f>IF(MONTH($H168)&gt;10,VLOOKUP(DATE(J$2,MONTH($H168),DAY($H168)),daily!$A:$B,2,0),VLOOKUP(DATE(K$2,MONTH($H168),DAY($H168)),daily!$A:$B,2,0))</f>
        <v>6232.6000000089407</v>
      </c>
      <c r="K168" s="16">
        <f>IF(MONTH($H168)&gt;10,VLOOKUP(DATE(K$2,MONTH($H168),DAY($H168)),daily!$A:$B,2,0),VLOOKUP(DATE(L$2,MONTH($H168),DAY($H168)),daily!$A:$B,2,0))</f>
        <v>25506.080000013113</v>
      </c>
      <c r="L168" s="16"/>
      <c r="M168" s="16">
        <f>IF(MONTH($H168)&gt;10,VLOOKUP(DATE(M$2,MONTH($H168),DAY($H168)),daily!$A:$B,2,0),VLOOKUP(DATE(N$2,MONTH($H168),DAY($H168)),daily!$A:$B,2,0))</f>
        <v>9707.1500000059605</v>
      </c>
      <c r="N168" s="16">
        <f>IF(MONTH($H168)&gt;10,VLOOKUP(DATE(N$2,MONTH($H168),DAY($H168)),daily!$A:$B,2,0),VLOOKUP(DATE(O$2,MONTH($H168),DAY($H168)),daily!$A:$B,2,0))</f>
        <v>27386.609999999404</v>
      </c>
      <c r="O168" s="16">
        <f>IF(MONTH($H168)&gt;10,VLOOKUP(DATE(O$2,MONTH($H168),DAY($H168)),daily!$A:$B,2,0),VLOOKUP(DATE(P$2,MONTH($H168),DAY($H168)),daily!$A:$B,2,0))</f>
        <v>855.04000000655651</v>
      </c>
      <c r="P168" s="16">
        <f t="shared" si="175"/>
        <v>27386.609999999404</v>
      </c>
      <c r="Q168" s="16"/>
      <c r="R168" s="16"/>
      <c r="S168" s="16"/>
      <c r="T168" s="18"/>
      <c r="U168" s="16">
        <v>13277.465000003576</v>
      </c>
      <c r="BL168" s="11">
        <v>41013</v>
      </c>
      <c r="BM168" s="26">
        <f t="shared" si="183"/>
        <v>1.0356653074535455E-2</v>
      </c>
      <c r="BN168" s="26">
        <f t="shared" si="179"/>
        <v>-2.1386618195838078E-2</v>
      </c>
      <c r="BO168" s="26">
        <f t="shared" si="184"/>
        <v>5.9853232356920309E-3</v>
      </c>
      <c r="BP168" s="26">
        <f t="shared" si="185"/>
        <v>-9.8662953252591067E-3</v>
      </c>
      <c r="BQ168" s="26">
        <f t="shared" si="186"/>
        <v>2.3823162154150871E-2</v>
      </c>
      <c r="BR168" s="26">
        <f t="shared" si="191"/>
        <v>1.405645286213655E-2</v>
      </c>
      <c r="BS168" s="26"/>
      <c r="BT168" s="26"/>
      <c r="BU168" s="26">
        <f t="shared" si="188"/>
        <v>8.6706680521947896E-3</v>
      </c>
      <c r="BV168" s="26">
        <f t="shared" si="198"/>
        <v>-3.0032900687582305E-4</v>
      </c>
      <c r="BW168" s="26">
        <f t="shared" si="189"/>
        <v>2.2484487139314904E-2</v>
      </c>
      <c r="BX168" s="26">
        <f t="shared" si="192"/>
        <v>-2.9953561323740135E-2</v>
      </c>
      <c r="BY168" s="26">
        <f t="shared" si="190"/>
        <v>6.7270735115548764E-4</v>
      </c>
      <c r="BZ168" s="26">
        <f t="shared" si="181"/>
        <v>-5.3642479118263895E-3</v>
      </c>
      <c r="CA168" s="26">
        <v>1.1998833501173922E-2</v>
      </c>
      <c r="CB168" s="26"/>
      <c r="CC168" s="26"/>
      <c r="CD168" s="26"/>
      <c r="CE168" s="26"/>
      <c r="CF168" s="26"/>
      <c r="CG168" s="26"/>
      <c r="CH168" s="26"/>
      <c r="CI168" s="26"/>
      <c r="CJ168" s="26"/>
      <c r="CK168" s="26"/>
      <c r="CL168" s="26"/>
      <c r="CM168" s="46">
        <f t="shared" si="176"/>
        <v>2.3823162154150871E-2</v>
      </c>
      <c r="CQ168"/>
      <c r="CR168" s="20">
        <v>166</v>
      </c>
      <c r="CS168" s="11">
        <v>41014</v>
      </c>
      <c r="CT168" s="26">
        <v>9.6319693895224497E-3</v>
      </c>
      <c r="CU168" s="26">
        <v>4.0127095091998218E-3</v>
      </c>
      <c r="CV168" s="26">
        <v>1.6159144351197037E-2</v>
      </c>
      <c r="CW168" s="26"/>
      <c r="CX168" s="26">
        <v>7.3766174159100254E-3</v>
      </c>
      <c r="CY168" s="26">
        <v>2.268977071271544E-2</v>
      </c>
      <c r="CZ168" s="26">
        <v>7.150111898864786E-4</v>
      </c>
      <c r="DA168" s="26">
        <v>1.0097537094738542E-2</v>
      </c>
      <c r="DB168" s="46">
        <f t="shared" si="180"/>
        <v>2.268977071271544E-2</v>
      </c>
      <c r="DC168" s="71"/>
      <c r="DD168" s="71"/>
      <c r="FE168" s="13"/>
      <c r="FF168" s="6">
        <f t="shared" si="193"/>
        <v>50562.129999995232</v>
      </c>
      <c r="FG168" s="6">
        <f t="shared" si="194"/>
        <v>3377.6000000089407</v>
      </c>
      <c r="FH168" s="6"/>
      <c r="FI168" s="6"/>
      <c r="FJ168" s="6"/>
      <c r="FK168" s="6">
        <f t="shared" si="195"/>
        <v>139672.43999998271</v>
      </c>
      <c r="FL168" s="6">
        <f t="shared" si="196"/>
        <v>6941.8799999952316</v>
      </c>
      <c r="FM168" s="6"/>
      <c r="FN168" s="6"/>
      <c r="FO168" s="6"/>
      <c r="FP168" s="6"/>
      <c r="FQ168" s="18"/>
      <c r="FT168"/>
      <c r="FU168" s="20"/>
      <c r="GG168"/>
      <c r="GH168" s="12"/>
      <c r="GK168"/>
      <c r="GL168" s="22">
        <v>43626</v>
      </c>
      <c r="GM168" s="12">
        <f t="shared" si="197"/>
        <v>0</v>
      </c>
    </row>
    <row r="169" spans="1:195" x14ac:dyDescent="0.25">
      <c r="A169" s="11">
        <v>41380</v>
      </c>
      <c r="B169" s="12">
        <v>16396.170000001788</v>
      </c>
      <c r="F169" s="17">
        <f t="shared" si="173"/>
        <v>4</v>
      </c>
      <c r="G169" s="15">
        <f t="shared" si="174"/>
        <v>2</v>
      </c>
      <c r="H169" s="53">
        <v>41014</v>
      </c>
      <c r="I169" s="16">
        <f>IF(MONTH($H169)&gt;10,VLOOKUP(DATE(I$2,MONTH($H169),DAY($H169)),daily!$A:$B,2,0),VLOOKUP(DATE(J$2,MONTH($H169),DAY($H169)),daily!$A:$B,2,0))</f>
        <v>9279.1700000017881</v>
      </c>
      <c r="J169" s="16">
        <f>IF(MONTH($H169)&gt;10,VLOOKUP(DATE(J$2,MONTH($H169),DAY($H169)),daily!$A:$B,2,0),VLOOKUP(DATE(K$2,MONTH($H169),DAY($H169)),daily!$A:$B,2,0))</f>
        <v>4178.4899999946356</v>
      </c>
      <c r="K169" s="16">
        <f>IF(MONTH($H169)&gt;10,VLOOKUP(DATE(K$2,MONTH($H169),DAY($H169)),daily!$A:$B,2,0),VLOOKUP(DATE(L$2,MONTH($H169),DAY($H169)),daily!$A:$B,2,0))</f>
        <v>17300.659999981523</v>
      </c>
      <c r="L169" s="16"/>
      <c r="M169" s="16">
        <f>IF(MONTH($H169)&gt;10,VLOOKUP(DATE(M$2,MONTH($H169),DAY($H169)),daily!$A:$B,2,0),VLOOKUP(DATE(N$2,MONTH($H169),DAY($H169)),daily!$A:$B,2,0))</f>
        <v>8258.4099999964237</v>
      </c>
      <c r="N169" s="16">
        <f>IF(MONTH($H169)&gt;10,VLOOKUP(DATE(N$2,MONTH($H169),DAY($H169)),daily!$A:$B,2,0),VLOOKUP(DATE(O$2,MONTH($H169),DAY($H169)),daily!$A:$B,2,0))</f>
        <v>27636.649999991059</v>
      </c>
      <c r="O169" s="16">
        <f>IF(MONTH($H169)&gt;10,VLOOKUP(DATE(O$2,MONTH($H169),DAY($H169)),daily!$A:$B,2,0),VLOOKUP(DATE(P$2,MONTH($H169),DAY($H169)),daily!$A:$B,2,0))</f>
        <v>908.81000000238419</v>
      </c>
      <c r="P169" s="16">
        <f t="shared" si="175"/>
        <v>27636.649999991059</v>
      </c>
      <c r="Q169" s="16"/>
      <c r="R169" s="16"/>
      <c r="S169" s="16"/>
      <c r="T169" s="18"/>
      <c r="U169" s="16">
        <v>11260.364999994636</v>
      </c>
      <c r="BL169" s="11">
        <v>41014</v>
      </c>
      <c r="BM169" s="26">
        <f t="shared" si="183"/>
        <v>9.6319693895224497E-3</v>
      </c>
      <c r="BN169" s="26">
        <f t="shared" si="179"/>
        <v>-7.2468368501300492E-4</v>
      </c>
      <c r="BO169" s="26">
        <f t="shared" si="184"/>
        <v>4.0127095091998218E-3</v>
      </c>
      <c r="BP169" s="26">
        <f t="shared" si="185"/>
        <v>-1.9726137264922091E-3</v>
      </c>
      <c r="BQ169" s="26">
        <f t="shared" si="186"/>
        <v>1.6159144351197037E-2</v>
      </c>
      <c r="BR169" s="26">
        <f t="shared" si="191"/>
        <v>-7.664017802953834E-3</v>
      </c>
      <c r="BS169" s="26"/>
      <c r="BT169" s="26"/>
      <c r="BU169" s="26">
        <f t="shared" si="188"/>
        <v>7.3766174159100254E-3</v>
      </c>
      <c r="BV169" s="26">
        <f t="shared" si="198"/>
        <v>-1.2940506362847642E-3</v>
      </c>
      <c r="BW169" s="26">
        <f t="shared" si="189"/>
        <v>2.268977071271544E-2</v>
      </c>
      <c r="BX169" s="26">
        <f t="shared" si="192"/>
        <v>2.0528357340053593E-4</v>
      </c>
      <c r="BY169" s="26">
        <f t="shared" si="190"/>
        <v>7.150111898864786E-4</v>
      </c>
      <c r="BZ169" s="26">
        <f t="shared" si="181"/>
        <v>4.2303838730990955E-5</v>
      </c>
      <c r="CA169" s="26">
        <v>1.0097537094738542E-2</v>
      </c>
      <c r="CB169" s="26"/>
      <c r="CC169" s="26"/>
      <c r="CD169" s="26"/>
      <c r="CE169" s="26"/>
      <c r="CF169" s="26"/>
      <c r="CG169" s="26"/>
      <c r="CH169" s="26"/>
      <c r="CI169" s="26"/>
      <c r="CJ169" s="26"/>
      <c r="CK169" s="26"/>
      <c r="CL169" s="26"/>
      <c r="CM169" s="46">
        <f t="shared" si="176"/>
        <v>2.268977071271544E-2</v>
      </c>
      <c r="CQ169"/>
      <c r="CR169" s="20">
        <v>167</v>
      </c>
      <c r="CS169" s="11">
        <v>41015</v>
      </c>
      <c r="CT169" s="26">
        <v>1.7019561829925853E-2</v>
      </c>
      <c r="CU169" s="26">
        <v>1.733999787669693E-2</v>
      </c>
      <c r="CV169" s="26">
        <v>2.5789272051652243E-2</v>
      </c>
      <c r="CW169" s="26"/>
      <c r="CX169" s="26">
        <v>7.9058888959605035E-3</v>
      </c>
      <c r="CY169" s="26">
        <v>2.7913697436027344E-2</v>
      </c>
      <c r="CZ169" s="26">
        <v>3.8817489458075447E-3</v>
      </c>
      <c r="DA169" s="26">
        <v>1.6641694506011735E-2</v>
      </c>
      <c r="DB169" s="46">
        <f t="shared" si="180"/>
        <v>2.7913697436027344E-2</v>
      </c>
      <c r="DC169" s="71"/>
      <c r="DD169" s="71"/>
      <c r="FE169" s="13"/>
      <c r="FF169" s="6">
        <f t="shared" si="193"/>
        <v>45675.909999996424</v>
      </c>
      <c r="FG169" s="6">
        <f t="shared" si="194"/>
        <v>2582.7799999862909</v>
      </c>
      <c r="FH169" s="6"/>
      <c r="FI169" s="6"/>
      <c r="FJ169" s="6"/>
      <c r="FK169" s="6">
        <f t="shared" si="195"/>
        <v>136708.87999999523</v>
      </c>
      <c r="FL169" s="6">
        <f t="shared" si="196"/>
        <v>4711.8700000047684</v>
      </c>
      <c r="FM169" s="6"/>
      <c r="FN169" s="6"/>
      <c r="FO169" s="6"/>
      <c r="FP169" s="6"/>
      <c r="FQ169" s="18"/>
      <c r="FT169"/>
      <c r="FU169" s="20"/>
      <c r="GG169"/>
      <c r="GH169" s="12"/>
      <c r="GK169"/>
      <c r="GL169" s="22">
        <v>43271</v>
      </c>
      <c r="GM169" s="12">
        <f t="shared" si="197"/>
        <v>0</v>
      </c>
    </row>
    <row r="170" spans="1:195" x14ac:dyDescent="0.25">
      <c r="A170" s="11">
        <v>41381</v>
      </c>
      <c r="B170" s="12">
        <v>27929.680000007153</v>
      </c>
      <c r="F170" s="17">
        <f t="shared" si="173"/>
        <v>4</v>
      </c>
      <c r="G170" s="15">
        <f t="shared" si="174"/>
        <v>2</v>
      </c>
      <c r="H170" s="53">
        <v>41015</v>
      </c>
      <c r="I170" s="16">
        <f>IF(MONTH($H170)&gt;10,VLOOKUP(DATE(I$2,MONTH($H170),DAY($H170)),daily!$A:$B,2,0),VLOOKUP(DATE(J$2,MONTH($H170),DAY($H170)),daily!$A:$B,2,0))</f>
        <v>16396.170000001788</v>
      </c>
      <c r="J170" s="16">
        <f>IF(MONTH($H170)&gt;10,VLOOKUP(DATE(J$2,MONTH($H170),DAY($H170)),daily!$A:$B,2,0),VLOOKUP(DATE(K$2,MONTH($H170),DAY($H170)),daily!$A:$B,2,0))</f>
        <v>18056.379999995232</v>
      </c>
      <c r="K170" s="16">
        <f>IF(MONTH($H170)&gt;10,VLOOKUP(DATE(K$2,MONTH($H170),DAY($H170)),daily!$A:$B,2,0),VLOOKUP(DATE(L$2,MONTH($H170),DAY($H170)),daily!$A:$B,2,0))</f>
        <v>27611.080000013113</v>
      </c>
      <c r="L170" s="16"/>
      <c r="M170" s="16">
        <f>IF(MONTH($H170)&gt;10,VLOOKUP(DATE(M$2,MONTH($H170),DAY($H170)),daily!$A:$B,2,0),VLOOKUP(DATE(N$2,MONTH($H170),DAY($H170)),daily!$A:$B,2,0))</f>
        <v>8850.9499999880791</v>
      </c>
      <c r="N170" s="16">
        <f>IF(MONTH($H170)&gt;10,VLOOKUP(DATE(N$2,MONTH($H170),DAY($H170)),daily!$A:$B,2,0),VLOOKUP(DATE(O$2,MONTH($H170),DAY($H170)),daily!$A:$B,2,0))</f>
        <v>33999.510000020266</v>
      </c>
      <c r="O170" s="16">
        <f>IF(MONTH($H170)&gt;10,VLOOKUP(DATE(O$2,MONTH($H170),DAY($H170)),daily!$A:$B,2,0),VLOOKUP(DATE(P$2,MONTH($H170),DAY($H170)),daily!$A:$B,2,0))</f>
        <v>4933.8700000047684</v>
      </c>
      <c r="P170" s="16">
        <f t="shared" si="175"/>
        <v>33999.510000020266</v>
      </c>
      <c r="Q170" s="16"/>
      <c r="R170" s="16"/>
      <c r="S170" s="16"/>
      <c r="T170" s="18"/>
      <c r="U170" s="16">
        <v>18307.993333337206</v>
      </c>
      <c r="BL170" s="11">
        <v>41015</v>
      </c>
      <c r="BM170" s="26">
        <f t="shared" si="183"/>
        <v>1.7019561829925853E-2</v>
      </c>
      <c r="BN170" s="26">
        <f t="shared" si="179"/>
        <v>7.3875924404034031E-3</v>
      </c>
      <c r="BO170" s="26">
        <f t="shared" si="184"/>
        <v>1.733999787669693E-2</v>
      </c>
      <c r="BP170" s="26">
        <f t="shared" si="185"/>
        <v>1.3327288367497109E-2</v>
      </c>
      <c r="BQ170" s="26">
        <f t="shared" si="186"/>
        <v>2.5789272051652243E-2</v>
      </c>
      <c r="BR170" s="26">
        <f t="shared" si="191"/>
        <v>9.6301277004552065E-3</v>
      </c>
      <c r="BS170" s="26"/>
      <c r="BT170" s="26"/>
      <c r="BU170" s="26">
        <f t="shared" si="188"/>
        <v>7.9058888959605035E-3</v>
      </c>
      <c r="BV170" s="26">
        <f t="shared" si="198"/>
        <v>5.292714800504781E-4</v>
      </c>
      <c r="BW170" s="26">
        <f t="shared" si="189"/>
        <v>2.7913697436027344E-2</v>
      </c>
      <c r="BX170" s="26">
        <f t="shared" si="192"/>
        <v>5.2239267233119037E-3</v>
      </c>
      <c r="BY170" s="26">
        <f t="shared" si="190"/>
        <v>3.8817489458075447E-3</v>
      </c>
      <c r="BZ170" s="26">
        <f t="shared" si="181"/>
        <v>3.166737755921066E-3</v>
      </c>
      <c r="CA170" s="26">
        <v>1.6641694506011735E-2</v>
      </c>
      <c r="CB170" s="26"/>
      <c r="CC170" s="26"/>
      <c r="CD170" s="26"/>
      <c r="CE170" s="26"/>
      <c r="CF170" s="26"/>
      <c r="CG170" s="26"/>
      <c r="CH170" s="26"/>
      <c r="CI170" s="26"/>
      <c r="CJ170" s="26"/>
      <c r="CK170" s="26"/>
      <c r="CL170" s="26"/>
      <c r="CM170" s="46">
        <f t="shared" si="176"/>
        <v>2.7913697436027344E-2</v>
      </c>
      <c r="CQ170"/>
      <c r="CR170" s="20">
        <v>168</v>
      </c>
      <c r="CS170" s="11">
        <v>41016</v>
      </c>
      <c r="CT170" s="26">
        <v>2.8991582525072224E-2</v>
      </c>
      <c r="CU170" s="26">
        <v>3.0835035861184062E-2</v>
      </c>
      <c r="CV170" s="26">
        <v>7.2834798008136678E-2</v>
      </c>
      <c r="CW170" s="26"/>
      <c r="CX170" s="26">
        <v>9.3598625176859844E-3</v>
      </c>
      <c r="CY170" s="26">
        <v>8.6159619168577076E-2</v>
      </c>
      <c r="CZ170" s="26">
        <v>2.9494067999867951E-2</v>
      </c>
      <c r="DA170" s="26">
        <v>4.2945827680087333E-2</v>
      </c>
      <c r="DB170" s="46">
        <f t="shared" si="180"/>
        <v>8.6159619168577076E-2</v>
      </c>
      <c r="DC170" s="71"/>
      <c r="DD170" s="71"/>
      <c r="FE170" s="13"/>
      <c r="FF170" s="6">
        <f t="shared" si="193"/>
        <v>54742.550000011921</v>
      </c>
      <c r="FG170" s="6"/>
      <c r="FH170" s="6"/>
      <c r="FI170" s="6"/>
      <c r="FJ170" s="6"/>
      <c r="FK170" s="6">
        <f t="shared" si="195"/>
        <v>136452.8900000304</v>
      </c>
      <c r="FL170" s="6">
        <f t="shared" si="196"/>
        <v>7926.5499999970198</v>
      </c>
      <c r="FM170" s="6"/>
      <c r="FN170" s="6"/>
      <c r="FO170" s="6"/>
      <c r="FP170" s="6"/>
      <c r="FQ170" s="18"/>
      <c r="FT170"/>
      <c r="FU170" s="20"/>
      <c r="GG170"/>
      <c r="GH170" s="12"/>
      <c r="GK170"/>
      <c r="GL170" s="22">
        <v>43281</v>
      </c>
      <c r="GM170" s="12">
        <f t="shared" si="197"/>
        <v>0</v>
      </c>
    </row>
    <row r="171" spans="1:195" x14ac:dyDescent="0.25">
      <c r="A171" s="11">
        <v>41382</v>
      </c>
      <c r="B171" s="12">
        <v>33759.949999988079</v>
      </c>
      <c r="F171" s="17">
        <f t="shared" si="173"/>
        <v>4</v>
      </c>
      <c r="G171" s="15">
        <f t="shared" si="174"/>
        <v>2</v>
      </c>
      <c r="H171" s="53">
        <v>41016</v>
      </c>
      <c r="I171" s="16">
        <f>IF(MONTH($H171)&gt;10,VLOOKUP(DATE(I$2,MONTH($H171),DAY($H171)),daily!$A:$B,2,0),VLOOKUP(DATE(J$2,MONTH($H171),DAY($H171)),daily!$A:$B,2,0))</f>
        <v>27929.680000007153</v>
      </c>
      <c r="J171" s="16">
        <f>IF(MONTH($H171)&gt;10,VLOOKUP(DATE(J$2,MONTH($H171),DAY($H171)),daily!$A:$B,2,0),VLOOKUP(DATE(K$2,MONTH($H171),DAY($H171)),daily!$A:$B,2,0))</f>
        <v>32108.95000000298</v>
      </c>
      <c r="K171" s="16">
        <f>IF(MONTH($H171)&gt;10,VLOOKUP(DATE(K$2,MONTH($H171),DAY($H171)),daily!$A:$B,2,0),VLOOKUP(DATE(L$2,MONTH($H171),DAY($H171)),daily!$A:$B,2,0))</f>
        <v>77979.999999985099</v>
      </c>
      <c r="L171" s="16"/>
      <c r="M171" s="16">
        <f>IF(MONTH($H171)&gt;10,VLOOKUP(DATE(M$2,MONTH($H171),DAY($H171)),daily!$A:$B,2,0),VLOOKUP(DATE(N$2,MONTH($H171),DAY($H171)),daily!$A:$B,2,0))</f>
        <v>10478.730000004172</v>
      </c>
      <c r="N171" s="16">
        <f>IF(MONTH($H171)&gt;10,VLOOKUP(DATE(N$2,MONTH($H171),DAY($H171)),daily!$A:$B,2,0),VLOOKUP(DATE(O$2,MONTH($H171),DAY($H171)),daily!$A:$B,2,0))</f>
        <v>104944.34999997914</v>
      </c>
      <c r="O171" s="16">
        <f>IF(MONTH($H171)&gt;10,VLOOKUP(DATE(O$2,MONTH($H171),DAY($H171)),daily!$A:$B,2,0),VLOOKUP(DATE(P$2,MONTH($H171),DAY($H171)),daily!$A:$B,2,0))</f>
        <v>37488.229999989271</v>
      </c>
      <c r="P171" s="16">
        <f t="shared" si="175"/>
        <v>104944.34999997914</v>
      </c>
      <c r="Q171" s="16"/>
      <c r="R171" s="16"/>
      <c r="S171" s="16"/>
      <c r="T171" s="18"/>
      <c r="U171" s="16">
        <v>48488.323333327971</v>
      </c>
      <c r="BL171" s="11">
        <v>41016</v>
      </c>
      <c r="BM171" s="26">
        <f t="shared" si="183"/>
        <v>2.8991582525072224E-2</v>
      </c>
      <c r="BN171" s="26">
        <f t="shared" si="179"/>
        <v>1.1972020695146371E-2</v>
      </c>
      <c r="BO171" s="26">
        <f t="shared" si="184"/>
        <v>3.0835035861184062E-2</v>
      </c>
      <c r="BP171" s="26">
        <f t="shared" si="185"/>
        <v>1.3495037984487132E-2</v>
      </c>
      <c r="BQ171" s="26">
        <f t="shared" si="186"/>
        <v>7.2834798008136678E-2</v>
      </c>
      <c r="BR171" s="26">
        <f t="shared" si="191"/>
        <v>4.7045525956484438E-2</v>
      </c>
      <c r="BS171" s="26"/>
      <c r="BT171" s="26"/>
      <c r="BU171" s="26">
        <f t="shared" si="188"/>
        <v>9.3598625176859844E-3</v>
      </c>
      <c r="BV171" s="26">
        <f t="shared" si="198"/>
        <v>1.4539736217254809E-3</v>
      </c>
      <c r="BW171" s="26">
        <f t="shared" si="189"/>
        <v>8.6159619168577076E-2</v>
      </c>
      <c r="BX171" s="26">
        <f t="shared" si="192"/>
        <v>5.8245921732549735E-2</v>
      </c>
      <c r="BY171" s="26">
        <f t="shared" si="190"/>
        <v>2.9494067999867951E-2</v>
      </c>
      <c r="BZ171" s="26">
        <f t="shared" si="181"/>
        <v>2.5612319054060407E-2</v>
      </c>
      <c r="CA171" s="26">
        <v>4.2945827680087333E-2</v>
      </c>
      <c r="CB171" s="26"/>
      <c r="CC171" s="26"/>
      <c r="CD171" s="26"/>
      <c r="CE171" s="26"/>
      <c r="CF171" s="26"/>
      <c r="CG171" s="26"/>
      <c r="CH171" s="26"/>
      <c r="CI171" s="26"/>
      <c r="CJ171" s="26"/>
      <c r="CK171" s="26"/>
      <c r="CL171" s="26"/>
      <c r="CM171" s="46">
        <f t="shared" si="176"/>
        <v>8.6159619168577076E-2</v>
      </c>
      <c r="CQ171"/>
      <c r="CR171" s="20">
        <v>169</v>
      </c>
      <c r="CS171" s="11">
        <v>41017</v>
      </c>
      <c r="CT171" s="26">
        <v>3.5043522749516491E-2</v>
      </c>
      <c r="CU171" s="26">
        <v>5.0104548066549161E-2</v>
      </c>
      <c r="CV171" s="26">
        <v>0.11932583427263706</v>
      </c>
      <c r="CW171" s="26"/>
      <c r="CX171" s="26">
        <v>1.3256225634610715E-2</v>
      </c>
      <c r="CY171" s="26">
        <v>0.17206494909871192</v>
      </c>
      <c r="CZ171" s="26">
        <v>7.370843998442933E-2</v>
      </c>
      <c r="DA171" s="26">
        <v>7.7250586634409105E-2</v>
      </c>
      <c r="DB171" s="46">
        <f t="shared" si="180"/>
        <v>0.17206494909871192</v>
      </c>
      <c r="DC171" s="71"/>
      <c r="DD171" s="71"/>
      <c r="FE171" s="13"/>
      <c r="FF171" s="6">
        <f t="shared" si="193"/>
        <v>47370.789999991655</v>
      </c>
      <c r="FG171" s="6"/>
      <c r="FH171" s="6"/>
      <c r="FI171" s="6"/>
      <c r="FJ171" s="6"/>
      <c r="FK171" s="6">
        <f t="shared" si="195"/>
        <v>116443.44999997318</v>
      </c>
      <c r="FL171" s="6">
        <f t="shared" si="196"/>
        <v>2742.0999999940395</v>
      </c>
      <c r="FM171" s="6"/>
      <c r="FN171" s="6"/>
      <c r="FO171" s="6"/>
      <c r="FP171" s="6"/>
      <c r="FQ171" s="18"/>
      <c r="FT171"/>
      <c r="FU171" s="20"/>
      <c r="GG171"/>
      <c r="GH171" s="12"/>
      <c r="GK171"/>
      <c r="GL171" s="21"/>
      <c r="GM171" s="12"/>
    </row>
    <row r="172" spans="1:195" x14ac:dyDescent="0.25">
      <c r="A172" s="11">
        <v>41383</v>
      </c>
      <c r="B172" s="12">
        <v>49738.330000013113</v>
      </c>
      <c r="F172" s="17">
        <f t="shared" si="173"/>
        <v>4</v>
      </c>
      <c r="G172" s="15">
        <f t="shared" si="174"/>
        <v>2</v>
      </c>
      <c r="H172" s="53">
        <v>41017</v>
      </c>
      <c r="I172" s="16">
        <f>IF(MONTH($H172)&gt;10,VLOOKUP(DATE(I$2,MONTH($H172),DAY($H172)),daily!$A:$B,2,0),VLOOKUP(DATE(J$2,MONTH($H172),DAY($H172)),daily!$A:$B,2,0))</f>
        <v>33759.949999988079</v>
      </c>
      <c r="J172" s="16">
        <f>IF(MONTH($H172)&gt;10,VLOOKUP(DATE(J$2,MONTH($H172),DAY($H172)),daily!$A:$B,2,0),VLOOKUP(DATE(K$2,MONTH($H172),DAY($H172)),daily!$A:$B,2,0))</f>
        <v>52174.560000002384</v>
      </c>
      <c r="K172" s="16">
        <f>IF(MONTH($H172)&gt;10,VLOOKUP(DATE(K$2,MONTH($H172),DAY($H172)),daily!$A:$B,2,0),VLOOKUP(DATE(L$2,MONTH($H172),DAY($H172)),daily!$A:$B,2,0))</f>
        <v>127755.26000002027</v>
      </c>
      <c r="L172" s="16"/>
      <c r="M172" s="16">
        <f>IF(MONTH($H172)&gt;10,VLOOKUP(DATE(M$2,MONTH($H172),DAY($H172)),daily!$A:$B,2,0),VLOOKUP(DATE(N$2,MONTH($H172),DAY($H172)),daily!$A:$B,2,0))</f>
        <v>14840.859999999404</v>
      </c>
      <c r="N172" s="16">
        <f>IF(MONTH($H172)&gt;10,VLOOKUP(DATE(N$2,MONTH($H172),DAY($H172)),daily!$A:$B,2,0),VLOOKUP(DATE(O$2,MONTH($H172),DAY($H172)),daily!$A:$B,2,0))</f>
        <v>209578.97000001371</v>
      </c>
      <c r="O172" s="16">
        <f>IF(MONTH($H172)&gt;10,VLOOKUP(DATE(O$2,MONTH($H172),DAY($H172)),daily!$A:$B,2,0),VLOOKUP(DATE(P$2,MONTH($H172),DAY($H172)),daily!$A:$B,2,0))</f>
        <v>93686.600000008941</v>
      </c>
      <c r="P172" s="16">
        <f t="shared" si="175"/>
        <v>209578.97000001371</v>
      </c>
      <c r="Q172" s="16"/>
      <c r="R172" s="16"/>
      <c r="S172" s="16"/>
      <c r="T172" s="18"/>
      <c r="U172" s="16">
        <v>88632.700000005469</v>
      </c>
      <c r="BL172" s="11">
        <v>41017</v>
      </c>
      <c r="BM172" s="26">
        <f t="shared" si="183"/>
        <v>3.5043522749516491E-2</v>
      </c>
      <c r="BN172" s="26">
        <f t="shared" si="179"/>
        <v>6.0519402244442674E-3</v>
      </c>
      <c r="BO172" s="26">
        <f t="shared" si="184"/>
        <v>5.0104548066549161E-2</v>
      </c>
      <c r="BP172" s="26">
        <f t="shared" si="185"/>
        <v>1.9269512205365099E-2</v>
      </c>
      <c r="BQ172" s="26">
        <f t="shared" si="186"/>
        <v>0.11932583427263706</v>
      </c>
      <c r="BR172" s="26">
        <f t="shared" si="191"/>
        <v>4.6491036264500379E-2</v>
      </c>
      <c r="BS172" s="26"/>
      <c r="BT172" s="26"/>
      <c r="BU172" s="26">
        <f t="shared" si="188"/>
        <v>1.3256225634610715E-2</v>
      </c>
      <c r="BV172" s="26">
        <f t="shared" si="198"/>
        <v>3.8963631169247302E-3</v>
      </c>
      <c r="BW172" s="26">
        <f t="shared" si="189"/>
        <v>0.17206494909871192</v>
      </c>
      <c r="BX172" s="26">
        <f t="shared" si="192"/>
        <v>8.5905329930134847E-2</v>
      </c>
      <c r="BY172" s="26">
        <f t="shared" si="190"/>
        <v>7.370843998442933E-2</v>
      </c>
      <c r="BZ172" s="26">
        <f t="shared" si="181"/>
        <v>4.4214371984561379E-2</v>
      </c>
      <c r="CA172" s="26">
        <v>7.7250586634409105E-2</v>
      </c>
      <c r="CB172" s="26"/>
      <c r="CC172" s="26"/>
      <c r="CD172" s="26"/>
      <c r="CE172" s="26"/>
      <c r="CF172" s="26"/>
      <c r="CG172" s="26"/>
      <c r="CH172" s="26"/>
      <c r="CI172" s="26"/>
      <c r="CJ172" s="26"/>
      <c r="CK172" s="26"/>
      <c r="CL172" s="26"/>
      <c r="CM172" s="46">
        <f t="shared" si="176"/>
        <v>0.17206494909871192</v>
      </c>
      <c r="CQ172"/>
      <c r="CR172" s="20">
        <v>170</v>
      </c>
      <c r="CS172" s="11">
        <v>41018</v>
      </c>
      <c r="CT172" s="26">
        <v>5.162940996296006E-2</v>
      </c>
      <c r="CU172" s="26">
        <v>7.6783488253476417E-2</v>
      </c>
      <c r="CV172" s="26">
        <v>0.12987187963938712</v>
      </c>
      <c r="CW172" s="26"/>
      <c r="CX172" s="26">
        <v>1.3630531527405629E-2</v>
      </c>
      <c r="CY172" s="26">
        <v>0.29596256742213156</v>
      </c>
      <c r="CZ172" s="26">
        <v>0.10629056233103029</v>
      </c>
      <c r="DA172" s="26">
        <v>0.11236140652273183</v>
      </c>
      <c r="DB172" s="46">
        <f t="shared" si="180"/>
        <v>0.29596256742213156</v>
      </c>
      <c r="DC172" s="71"/>
      <c r="DD172" s="71"/>
      <c r="FE172" s="13"/>
      <c r="FF172" s="6">
        <f t="shared" si="193"/>
        <v>35283.079999998212</v>
      </c>
      <c r="FG172" s="6"/>
      <c r="FH172" s="6"/>
      <c r="FI172" s="6"/>
      <c r="FJ172" s="6"/>
      <c r="FK172" s="6">
        <f t="shared" si="195"/>
        <v>113610.92000001669</v>
      </c>
      <c r="FL172" s="6">
        <f t="shared" si="196"/>
        <v>-1532.9200000017881</v>
      </c>
      <c r="FM172" s="6"/>
      <c r="FN172" s="6"/>
      <c r="FO172" s="6"/>
      <c r="FP172" s="6"/>
      <c r="FQ172" s="18"/>
      <c r="FT172"/>
      <c r="FU172" s="20"/>
      <c r="GG172"/>
      <c r="GH172" s="12"/>
      <c r="GK172"/>
      <c r="GL172" s="21"/>
      <c r="GM172" s="12"/>
    </row>
    <row r="173" spans="1:195" x14ac:dyDescent="0.25">
      <c r="A173" s="11">
        <v>41384</v>
      </c>
      <c r="B173" s="12">
        <v>59698.869999989867</v>
      </c>
      <c r="F173" s="17">
        <f t="shared" si="173"/>
        <v>4</v>
      </c>
      <c r="G173" s="15">
        <f t="shared" si="174"/>
        <v>2</v>
      </c>
      <c r="H173" s="53">
        <v>41018</v>
      </c>
      <c r="I173" s="16">
        <f>IF(MONTH($H173)&gt;10,VLOOKUP(DATE(I$2,MONTH($H173),DAY($H173)),daily!$A:$B,2,0),VLOOKUP(DATE(J$2,MONTH($H173),DAY($H173)),daily!$A:$B,2,0))</f>
        <v>49738.330000013113</v>
      </c>
      <c r="J173" s="16">
        <f>IF(MONTH($H173)&gt;10,VLOOKUP(DATE(J$2,MONTH($H173),DAY($H173)),daily!$A:$B,2,0),VLOOKUP(DATE(K$2,MONTH($H173),DAY($H173)),daily!$A:$B,2,0))</f>
        <v>79955.710000008345</v>
      </c>
      <c r="K173" s="16">
        <f>IF(MONTH($H173)&gt;10,VLOOKUP(DATE(K$2,MONTH($H173),DAY($H173)),daily!$A:$B,2,0),VLOOKUP(DATE(L$2,MONTH($H173),DAY($H173)),daily!$A:$B,2,0))</f>
        <v>139046.29999998212</v>
      </c>
      <c r="L173" s="16"/>
      <c r="M173" s="16">
        <f>IF(MONTH($H173)&gt;10,VLOOKUP(DATE(M$2,MONTH($H173),DAY($H173)),daily!$A:$B,2,0),VLOOKUP(DATE(N$2,MONTH($H173),DAY($H173)),daily!$A:$B,2,0))</f>
        <v>15259.909999996424</v>
      </c>
      <c r="N173" s="16">
        <f>IF(MONTH($H173)&gt;10,VLOOKUP(DATE(N$2,MONTH($H173),DAY($H173)),daily!$A:$B,2,0),VLOOKUP(DATE(O$2,MONTH($H173),DAY($H173)),daily!$A:$B,2,0))</f>
        <v>360489.04999998212</v>
      </c>
      <c r="O173" s="16">
        <f>IF(MONTH($H173)&gt;10,VLOOKUP(DATE(O$2,MONTH($H173),DAY($H173)),daily!$A:$B,2,0),VLOOKUP(DATE(P$2,MONTH($H173),DAY($H173)),daily!$A:$B,2,0))</f>
        <v>135099.87999999523</v>
      </c>
      <c r="P173" s="16">
        <f t="shared" si="175"/>
        <v>360489.04999998212</v>
      </c>
      <c r="Q173" s="16"/>
      <c r="R173" s="16"/>
      <c r="S173" s="16"/>
      <c r="T173" s="18"/>
      <c r="U173" s="16">
        <v>129931.52999999623</v>
      </c>
      <c r="BL173" s="11">
        <v>41018</v>
      </c>
      <c r="BM173" s="26">
        <f t="shared" si="183"/>
        <v>5.162940996296006E-2</v>
      </c>
      <c r="BN173" s="26">
        <f t="shared" si="179"/>
        <v>1.6585887213443569E-2</v>
      </c>
      <c r="BO173" s="26">
        <f t="shared" si="184"/>
        <v>7.6783488253476417E-2</v>
      </c>
      <c r="BP173" s="26">
        <f t="shared" si="185"/>
        <v>2.6678940186927257E-2</v>
      </c>
      <c r="BQ173" s="26">
        <f t="shared" si="186"/>
        <v>0.12987187963938712</v>
      </c>
      <c r="BR173" s="26">
        <f t="shared" si="191"/>
        <v>1.0546045366750065E-2</v>
      </c>
      <c r="BS173" s="26"/>
      <c r="BT173" s="26"/>
      <c r="BU173" s="26">
        <f t="shared" si="188"/>
        <v>1.3630531527405629E-2</v>
      </c>
      <c r="BV173" s="26">
        <f t="shared" si="198"/>
        <v>3.7430589279491451E-4</v>
      </c>
      <c r="BW173" s="26">
        <f t="shared" si="189"/>
        <v>0.29596256742213156</v>
      </c>
      <c r="BX173" s="26">
        <f t="shared" si="192"/>
        <v>0.12389761832341964</v>
      </c>
      <c r="BY173" s="26">
        <f t="shared" si="190"/>
        <v>0.10629056233103029</v>
      </c>
      <c r="BZ173" s="26">
        <f t="shared" si="181"/>
        <v>3.2582122346600961E-2</v>
      </c>
      <c r="CA173" s="26">
        <v>0.11236140652273183</v>
      </c>
      <c r="CB173" s="26"/>
      <c r="CC173" s="26"/>
      <c r="CD173" s="26"/>
      <c r="CE173" s="26"/>
      <c r="CF173" s="26"/>
      <c r="CG173" s="26"/>
      <c r="CH173" s="26"/>
      <c r="CI173" s="26"/>
      <c r="CJ173" s="26"/>
      <c r="CK173" s="26"/>
      <c r="CL173" s="26"/>
      <c r="CM173" s="46">
        <f t="shared" si="176"/>
        <v>0.29596256742213156</v>
      </c>
      <c r="CQ173"/>
      <c r="CR173" s="20">
        <v>171</v>
      </c>
      <c r="CS173" s="11">
        <v>41019</v>
      </c>
      <c r="CT173" s="26">
        <v>6.1968655432422477E-2</v>
      </c>
      <c r="CU173" s="26">
        <v>7.2387858648787926E-2</v>
      </c>
      <c r="CV173" s="26">
        <v>0.12764837279865948</v>
      </c>
      <c r="CW173" s="26"/>
      <c r="CX173" s="26">
        <v>1.153757161163115E-2</v>
      </c>
      <c r="CY173" s="26">
        <v>0.36388551115738982</v>
      </c>
      <c r="CZ173" s="26">
        <v>9.2748243628527308E-2</v>
      </c>
      <c r="DA173" s="26">
        <v>0.12169603554623638</v>
      </c>
      <c r="DB173" s="46">
        <f t="shared" si="180"/>
        <v>0.36388551115738982</v>
      </c>
      <c r="DC173" s="71"/>
      <c r="DD173" s="71"/>
      <c r="FE173" s="13"/>
      <c r="FF173" s="6">
        <f t="shared" si="193"/>
        <v>32998.040000006557</v>
      </c>
      <c r="FG173" s="6"/>
      <c r="FH173" s="6"/>
      <c r="FI173" s="6"/>
      <c r="FJ173" s="6"/>
      <c r="FK173" s="6">
        <f t="shared" si="195"/>
        <v>88364.590000003576</v>
      </c>
      <c r="FL173" s="6">
        <f t="shared" si="196"/>
        <v>831.3200000077486</v>
      </c>
      <c r="FM173" s="6"/>
      <c r="FN173" s="6"/>
      <c r="FO173" s="6"/>
      <c r="FP173" s="6"/>
      <c r="FQ173" s="18"/>
      <c r="FT173"/>
      <c r="FU173" s="20"/>
      <c r="GG173"/>
      <c r="GH173" s="12"/>
      <c r="GK173"/>
      <c r="GL173" s="21"/>
      <c r="GM173" s="12"/>
    </row>
    <row r="174" spans="1:195" x14ac:dyDescent="0.25">
      <c r="A174" s="11">
        <v>41385</v>
      </c>
      <c r="B174" s="12">
        <v>50846.260000005364</v>
      </c>
      <c r="F174" s="17">
        <f t="shared" si="173"/>
        <v>4</v>
      </c>
      <c r="G174" s="15">
        <f t="shared" si="174"/>
        <v>2</v>
      </c>
      <c r="H174" s="53">
        <v>41019</v>
      </c>
      <c r="I174" s="16">
        <f>IF(MONTH($H174)&gt;10,VLOOKUP(DATE(I$2,MONTH($H174),DAY($H174)),daily!$A:$B,2,0),VLOOKUP(DATE(J$2,MONTH($H174),DAY($H174)),daily!$A:$B,2,0))</f>
        <v>59698.869999989867</v>
      </c>
      <c r="J174" s="16">
        <f>IF(MONTH($H174)&gt;10,VLOOKUP(DATE(J$2,MONTH($H174),DAY($H174)),daily!$A:$B,2,0),VLOOKUP(DATE(K$2,MONTH($H174),DAY($H174)),daily!$A:$B,2,0))</f>
        <v>75378.479999989271</v>
      </c>
      <c r="K174" s="16">
        <f>IF(MONTH($H174)&gt;10,VLOOKUP(DATE(K$2,MONTH($H174),DAY($H174)),daily!$A:$B,2,0),VLOOKUP(DATE(L$2,MONTH($H174),DAY($H174)),daily!$A:$B,2,0))</f>
        <v>136665.72000001371</v>
      </c>
      <c r="L174" s="16"/>
      <c r="M174" s="16">
        <f>IF(MONTH($H174)&gt;10,VLOOKUP(DATE(M$2,MONTH($H174),DAY($H174)),daily!$A:$B,2,0),VLOOKUP(DATE(N$2,MONTH($H174),DAY($H174)),daily!$A:$B,2,0))</f>
        <v>12916.760000005364</v>
      </c>
      <c r="N174" s="16">
        <f>IF(MONTH($H174)&gt;10,VLOOKUP(DATE(N$2,MONTH($H174),DAY($H174)),daily!$A:$B,2,0),VLOOKUP(DATE(O$2,MONTH($H174),DAY($H174)),daily!$A:$B,2,0))</f>
        <v>443220.71999999881</v>
      </c>
      <c r="O174" s="16">
        <f>IF(MONTH($H174)&gt;10,VLOOKUP(DATE(O$2,MONTH($H174),DAY($H174)),daily!$A:$B,2,0),VLOOKUP(DATE(P$2,MONTH($H174),DAY($H174)),daily!$A:$B,2,0))</f>
        <v>117887.01000000536</v>
      </c>
      <c r="P174" s="16">
        <f t="shared" si="175"/>
        <v>443220.71999999881</v>
      </c>
      <c r="Q174" s="16"/>
      <c r="R174" s="16"/>
      <c r="S174" s="16"/>
      <c r="T174" s="18"/>
      <c r="U174" s="16">
        <v>140961.26000000039</v>
      </c>
      <c r="BL174" s="11">
        <v>41019</v>
      </c>
      <c r="BM174" s="26">
        <f t="shared" si="183"/>
        <v>6.1968655432422477E-2</v>
      </c>
      <c r="BN174" s="26">
        <f t="shared" si="179"/>
        <v>1.0339245469462417E-2</v>
      </c>
      <c r="BO174" s="26">
        <f t="shared" si="184"/>
        <v>7.2387858648787926E-2</v>
      </c>
      <c r="BP174" s="26">
        <f t="shared" si="185"/>
        <v>-4.3956296046884918E-3</v>
      </c>
      <c r="BQ174" s="26">
        <f t="shared" si="186"/>
        <v>0.12764837279865948</v>
      </c>
      <c r="BR174" s="26">
        <f t="shared" si="191"/>
        <v>-2.2235068407276404E-3</v>
      </c>
      <c r="BS174" s="26"/>
      <c r="BT174" s="26"/>
      <c r="BU174" s="26">
        <f t="shared" si="188"/>
        <v>1.153757161163115E-2</v>
      </c>
      <c r="BV174" s="26">
        <f t="shared" si="198"/>
        <v>-2.092959915774479E-3</v>
      </c>
      <c r="BW174" s="26">
        <f t="shared" si="189"/>
        <v>0.36388551115738982</v>
      </c>
      <c r="BX174" s="26">
        <f t="shared" si="192"/>
        <v>6.7922943735258257E-2</v>
      </c>
      <c r="BY174" s="26">
        <f t="shared" si="190"/>
        <v>9.2748243628527308E-2</v>
      </c>
      <c r="BZ174" s="26">
        <f t="shared" si="181"/>
        <v>-1.3542318702502984E-2</v>
      </c>
      <c r="CA174" s="26">
        <v>0.12169603554623638</v>
      </c>
      <c r="CB174" s="26"/>
      <c r="CC174" s="26"/>
      <c r="CD174" s="26"/>
      <c r="CE174" s="26"/>
      <c r="CF174" s="26"/>
      <c r="CG174" s="26"/>
      <c r="CH174" s="26"/>
      <c r="CI174" s="26"/>
      <c r="CJ174" s="26"/>
      <c r="CK174" s="26"/>
      <c r="CL174" s="26"/>
      <c r="CM174" s="46">
        <f t="shared" si="176"/>
        <v>0.36388551115738982</v>
      </c>
      <c r="CQ174"/>
      <c r="CR174" s="20">
        <v>172</v>
      </c>
      <c r="CS174" s="11">
        <v>41020</v>
      </c>
      <c r="CT174" s="26">
        <v>5.2779464099877146E-2</v>
      </c>
      <c r="CU174" s="26">
        <v>7.8840485760825668E-2</v>
      </c>
      <c r="CV174" s="26">
        <v>0.25312583336381972</v>
      </c>
      <c r="CW174" s="26"/>
      <c r="CX174" s="26">
        <v>1.0946417510763438E-2</v>
      </c>
      <c r="CY174" s="26">
        <v>0.40027232831494092</v>
      </c>
      <c r="CZ174" s="26">
        <v>0.10133139904793127</v>
      </c>
      <c r="DA174" s="26">
        <v>0.14954932134969304</v>
      </c>
      <c r="DB174" s="46">
        <f t="shared" si="180"/>
        <v>0.40027232831494092</v>
      </c>
      <c r="DC174" s="71"/>
      <c r="DD174" s="71"/>
      <c r="FE174" s="13"/>
      <c r="FF174" s="6">
        <f t="shared" si="193"/>
        <v>22674.819999992847</v>
      </c>
      <c r="FG174" s="6"/>
      <c r="FH174" s="6"/>
      <c r="FI174" s="6"/>
      <c r="FJ174" s="6"/>
      <c r="FK174" s="6">
        <f t="shared" si="195"/>
        <v>107353.27999997139</v>
      </c>
      <c r="FL174" s="6"/>
      <c r="FM174" s="6"/>
      <c r="FN174" s="6"/>
      <c r="FO174" s="6"/>
      <c r="FP174" s="6"/>
      <c r="FQ174" s="18"/>
      <c r="FT174"/>
      <c r="FU174" s="20"/>
      <c r="GG174"/>
      <c r="GH174" s="12"/>
      <c r="GK174"/>
      <c r="GL174" s="20"/>
      <c r="GM174" s="12"/>
    </row>
    <row r="175" spans="1:195" x14ac:dyDescent="0.25">
      <c r="A175" s="11">
        <v>41386</v>
      </c>
      <c r="B175" s="12">
        <v>65156.420000001788</v>
      </c>
      <c r="F175" s="17">
        <f t="shared" si="173"/>
        <v>4</v>
      </c>
      <c r="G175" s="15">
        <f t="shared" si="174"/>
        <v>3</v>
      </c>
      <c r="H175" s="53">
        <v>41020</v>
      </c>
      <c r="I175" s="16">
        <f>IF(MONTH($H175)&gt;10,VLOOKUP(DATE(I$2,MONTH($H175),DAY($H175)),daily!$A:$B,2,0),VLOOKUP(DATE(J$2,MONTH($H175),DAY($H175)),daily!$A:$B,2,0))</f>
        <v>50846.260000005364</v>
      </c>
      <c r="J175" s="16">
        <f>IF(MONTH($H175)&gt;10,VLOOKUP(DATE(J$2,MONTH($H175),DAY($H175)),daily!$A:$B,2,0),VLOOKUP(DATE(K$2,MONTH($H175),DAY($H175)),daily!$A:$B,2,0))</f>
        <v>82097.689999997616</v>
      </c>
      <c r="K175" s="16">
        <f>IF(MONTH($H175)&gt;10,VLOOKUP(DATE(K$2,MONTH($H175),DAY($H175)),daily!$A:$B,2,0),VLOOKUP(DATE(L$2,MONTH($H175),DAY($H175)),daily!$A:$B,2,0))</f>
        <v>271007.17000000179</v>
      </c>
      <c r="L175" s="16"/>
      <c r="M175" s="16">
        <f>IF(MONTH($H175)&gt;10,VLOOKUP(DATE(M$2,MONTH($H175),DAY($H175)),daily!$A:$B,2,0),VLOOKUP(DATE(N$2,MONTH($H175),DAY($H175)),daily!$A:$B,2,0))</f>
        <v>12254.940000012517</v>
      </c>
      <c r="N175" s="16">
        <f>IF(MONTH($H175)&gt;10,VLOOKUP(DATE(N$2,MONTH($H175),DAY($H175)),daily!$A:$B,2,0),VLOOKUP(DATE(O$2,MONTH($H175),DAY($H175)),daily!$A:$B,2,0))</f>
        <v>487540.68000000715</v>
      </c>
      <c r="O175" s="16">
        <f>IF(MONTH($H175)&gt;10,VLOOKUP(DATE(O$2,MONTH($H175),DAY($H175)),daily!$A:$B,2,0),VLOOKUP(DATE(P$2,MONTH($H175),DAY($H175)),daily!$A:$B,2,0))</f>
        <v>128796.56999999285</v>
      </c>
      <c r="P175" s="16">
        <f t="shared" si="175"/>
        <v>487540.68000000715</v>
      </c>
      <c r="Q175" s="16"/>
      <c r="R175" s="16"/>
      <c r="S175" s="16"/>
      <c r="T175" s="18"/>
      <c r="U175" s="16">
        <v>172090.55166666955</v>
      </c>
      <c r="BL175" s="11">
        <v>41020</v>
      </c>
      <c r="BM175" s="26">
        <f t="shared" si="183"/>
        <v>5.2779464099877146E-2</v>
      </c>
      <c r="BN175" s="26">
        <f t="shared" si="179"/>
        <v>-9.1891913325453309E-3</v>
      </c>
      <c r="BO175" s="26">
        <f t="shared" si="184"/>
        <v>7.8840485760825668E-2</v>
      </c>
      <c r="BP175" s="26">
        <f t="shared" si="185"/>
        <v>6.4526271120377426E-3</v>
      </c>
      <c r="BQ175" s="26">
        <f t="shared" si="186"/>
        <v>0.25312583336381972</v>
      </c>
      <c r="BR175" s="26">
        <f t="shared" si="191"/>
        <v>0.12547746056516024</v>
      </c>
      <c r="BS175" s="26"/>
      <c r="BT175" s="26"/>
      <c r="BU175" s="26">
        <f t="shared" si="188"/>
        <v>1.0946417510763438E-2</v>
      </c>
      <c r="BV175" s="26">
        <f t="shared" si="198"/>
        <v>-5.9115410086771174E-4</v>
      </c>
      <c r="BW175" s="26">
        <f t="shared" si="189"/>
        <v>0.40027232831494092</v>
      </c>
      <c r="BX175" s="26">
        <f t="shared" si="192"/>
        <v>3.6386817157551099E-2</v>
      </c>
      <c r="BY175" s="26">
        <f t="shared" si="190"/>
        <v>0.10133139904793127</v>
      </c>
      <c r="BZ175" s="26">
        <f t="shared" si="181"/>
        <v>8.583155419403965E-3</v>
      </c>
      <c r="CA175" s="26">
        <v>0.14954932134969304</v>
      </c>
      <c r="CB175" s="26"/>
      <c r="CC175" s="26"/>
      <c r="CD175" s="26"/>
      <c r="CE175" s="26"/>
      <c r="CF175" s="26"/>
      <c r="CG175" s="26"/>
      <c r="CH175" s="26"/>
      <c r="CI175" s="26"/>
      <c r="CJ175" s="26"/>
      <c r="CK175" s="26"/>
      <c r="CL175" s="26"/>
      <c r="CM175" s="46">
        <f t="shared" si="176"/>
        <v>0.40027232831494092</v>
      </c>
      <c r="CQ175"/>
      <c r="CR175" s="20">
        <v>173</v>
      </c>
      <c r="CS175" s="11">
        <v>41021</v>
      </c>
      <c r="CT175" s="26">
        <v>6.7633704627759222E-2</v>
      </c>
      <c r="CU175" s="26">
        <v>8.0848208978929997E-2</v>
      </c>
      <c r="CV175" s="26">
        <v>0.11963481708267912</v>
      </c>
      <c r="CW175" s="26"/>
      <c r="CX175" s="26">
        <v>1.2148135489499348E-2</v>
      </c>
      <c r="CY175" s="26">
        <v>0.39556175009566713</v>
      </c>
      <c r="CZ175" s="26">
        <v>0.10238436102689738</v>
      </c>
      <c r="DA175" s="26">
        <v>0.12970182955023871</v>
      </c>
      <c r="DB175" s="46">
        <f t="shared" si="180"/>
        <v>0.39556175009566713</v>
      </c>
      <c r="DC175" s="71"/>
      <c r="DD175" s="71"/>
      <c r="FE175" s="13"/>
      <c r="FF175" s="6">
        <f t="shared" si="193"/>
        <v>24878.770000010729</v>
      </c>
      <c r="FG175" s="6"/>
      <c r="FH175" s="6"/>
      <c r="FI175" s="6"/>
      <c r="FJ175" s="6"/>
      <c r="FK175" s="6">
        <f t="shared" si="195"/>
        <v>90610.610000014305</v>
      </c>
      <c r="FL175" s="6"/>
      <c r="FM175" s="6"/>
      <c r="FN175" s="6"/>
      <c r="FO175" s="6"/>
      <c r="FP175" s="6"/>
      <c r="FQ175" s="18"/>
      <c r="FT175"/>
      <c r="FU175" s="20"/>
      <c r="GG175"/>
      <c r="GH175" s="12"/>
      <c r="GK175"/>
      <c r="GL175" s="20"/>
      <c r="GM175" s="12"/>
    </row>
    <row r="176" spans="1:195" x14ac:dyDescent="0.25">
      <c r="A176" s="11">
        <v>41387</v>
      </c>
      <c r="B176" s="12">
        <v>54087.54999999702</v>
      </c>
      <c r="F176" s="17">
        <f t="shared" si="173"/>
        <v>4</v>
      </c>
      <c r="G176" s="15">
        <f t="shared" si="174"/>
        <v>3</v>
      </c>
      <c r="H176" s="53">
        <v>41021</v>
      </c>
      <c r="I176" s="16">
        <f>IF(MONTH($H176)&gt;10,VLOOKUP(DATE(I$2,MONTH($H176),DAY($H176)),daily!$A:$B,2,0),VLOOKUP(DATE(J$2,MONTH($H176),DAY($H176)),daily!$A:$B,2,0))</f>
        <v>65156.420000001788</v>
      </c>
      <c r="J176" s="16">
        <f>IF(MONTH($H176)&gt;10,VLOOKUP(DATE(J$2,MONTH($H176),DAY($H176)),daily!$A:$B,2,0),VLOOKUP(DATE(K$2,MONTH($H176),DAY($H176)),daily!$A:$B,2,0))</f>
        <v>84188.359999999404</v>
      </c>
      <c r="K176" s="16">
        <f>IF(MONTH($H176)&gt;10,VLOOKUP(DATE(K$2,MONTH($H176),DAY($H176)),daily!$A:$B,2,0),VLOOKUP(DATE(L$2,MONTH($H176),DAY($H176)),daily!$A:$B,2,0))</f>
        <v>128086.06999999285</v>
      </c>
      <c r="L176" s="16"/>
      <c r="M176" s="16">
        <f>IF(MONTH($H176)&gt;10,VLOOKUP(DATE(M$2,MONTH($H176),DAY($H176)),daily!$A:$B,2,0),VLOOKUP(DATE(N$2,MONTH($H176),DAY($H176)),daily!$A:$B,2,0))</f>
        <v>13600.310000002384</v>
      </c>
      <c r="N176" s="16">
        <f>IF(MONTH($H176)&gt;10,VLOOKUP(DATE(N$2,MONTH($H176),DAY($H176)),daily!$A:$B,2,0),VLOOKUP(DATE(O$2,MONTH($H176),DAY($H176)),daily!$A:$B,2,0))</f>
        <v>481803.09000000358</v>
      </c>
      <c r="O176" s="16">
        <f>IF(MONTH($H176)&gt;10,VLOOKUP(DATE(O$2,MONTH($H176),DAY($H176)),daily!$A:$B,2,0),VLOOKUP(DATE(P$2,MONTH($H176),DAY($H176)),daily!$A:$B,2,0))</f>
        <v>130134.93000000715</v>
      </c>
      <c r="P176" s="16">
        <f t="shared" si="175"/>
        <v>481803.09000000358</v>
      </c>
      <c r="Q176" s="16"/>
      <c r="R176" s="16"/>
      <c r="S176" s="16"/>
      <c r="T176" s="18"/>
      <c r="U176" s="16">
        <v>150494.86333333454</v>
      </c>
      <c r="BL176" s="11">
        <v>41021</v>
      </c>
      <c r="BM176" s="26">
        <f t="shared" si="183"/>
        <v>6.7633704627759222E-2</v>
      </c>
      <c r="BN176" s="26">
        <f t="shared" si="179"/>
        <v>1.4854240527882076E-2</v>
      </c>
      <c r="BO176" s="26">
        <f t="shared" si="184"/>
        <v>8.0848208978929997E-2</v>
      </c>
      <c r="BP176" s="26">
        <f t="shared" si="185"/>
        <v>2.0077232181043292E-3</v>
      </c>
      <c r="BQ176" s="26">
        <f t="shared" si="186"/>
        <v>0.11963481708267912</v>
      </c>
      <c r="BR176" s="26">
        <f t="shared" si="191"/>
        <v>-0.1334910162811406</v>
      </c>
      <c r="BS176" s="26"/>
      <c r="BT176" s="26"/>
      <c r="BU176" s="26">
        <f t="shared" si="188"/>
        <v>1.2148135489499348E-2</v>
      </c>
      <c r="BV176" s="26">
        <f t="shared" si="198"/>
        <v>1.2017179787359097E-3</v>
      </c>
      <c r="BW176" s="26">
        <f t="shared" si="189"/>
        <v>0.39556175009566713</v>
      </c>
      <c r="BX176" s="26">
        <f t="shared" si="192"/>
        <v>-4.7105782192737866E-3</v>
      </c>
      <c r="BY176" s="26">
        <f t="shared" si="190"/>
        <v>0.10238436102689738</v>
      </c>
      <c r="BZ176" s="26">
        <f t="shared" si="181"/>
        <v>1.0529619789661077E-3</v>
      </c>
      <c r="CA176" s="26">
        <v>0.12970182955023871</v>
      </c>
      <c r="CB176" s="26"/>
      <c r="CC176" s="26"/>
      <c r="CD176" s="26"/>
      <c r="CE176" s="26"/>
      <c r="CF176" s="26"/>
      <c r="CG176" s="26"/>
      <c r="CH176" s="26"/>
      <c r="CI176" s="26"/>
      <c r="CJ176" s="26"/>
      <c r="CK176" s="26"/>
      <c r="CL176" s="26"/>
      <c r="CM176" s="46">
        <f t="shared" si="176"/>
        <v>0.39556175009566713</v>
      </c>
      <c r="CQ176"/>
      <c r="CR176" s="20">
        <v>174</v>
      </c>
      <c r="CS176" s="11">
        <v>41022</v>
      </c>
      <c r="CT176" s="26">
        <v>5.6143989813112152E-2</v>
      </c>
      <c r="CU176" s="26">
        <v>7.0299621760638559E-2</v>
      </c>
      <c r="CV176" s="26">
        <v>0.11322125479495616</v>
      </c>
      <c r="CW176" s="26"/>
      <c r="CX176" s="26">
        <v>1.1709696049138921E-2</v>
      </c>
      <c r="CY176" s="26">
        <v>0.40696066976006273</v>
      </c>
      <c r="CZ176" s="26">
        <v>9.0452475588656781E-2</v>
      </c>
      <c r="DA176" s="26">
        <v>3.1503331500250614E-2</v>
      </c>
      <c r="DB176" s="46">
        <f t="shared" si="180"/>
        <v>0.40696066976006273</v>
      </c>
      <c r="DC176" s="71"/>
      <c r="DD176" s="71"/>
      <c r="FE176" s="13"/>
      <c r="FF176" s="6">
        <f t="shared" si="193"/>
        <v>16586.759999990463</v>
      </c>
      <c r="FG176" s="6"/>
      <c r="FH176" s="6"/>
      <c r="FI176" s="6"/>
      <c r="FJ176" s="6"/>
      <c r="FK176" s="6">
        <f t="shared" si="195"/>
        <v>84705.59999999404</v>
      </c>
      <c r="FL176" s="6"/>
      <c r="FM176" s="6"/>
      <c r="FN176" s="6"/>
      <c r="FO176" s="6"/>
      <c r="FP176" s="6"/>
      <c r="FQ176" s="18"/>
      <c r="FT176"/>
      <c r="FU176" s="20"/>
      <c r="GG176"/>
      <c r="GH176" s="12"/>
      <c r="GK176"/>
      <c r="GL176" s="20"/>
      <c r="GM176" s="12"/>
    </row>
    <row r="177" spans="1:195" x14ac:dyDescent="0.25">
      <c r="A177" s="11">
        <v>41388</v>
      </c>
      <c r="B177" s="12">
        <v>47445.129999995232</v>
      </c>
      <c r="F177" s="17">
        <f t="shared" si="173"/>
        <v>4</v>
      </c>
      <c r="G177" s="15">
        <f t="shared" si="174"/>
        <v>3</v>
      </c>
      <c r="H177" s="53">
        <v>41022</v>
      </c>
      <c r="I177" s="16">
        <f>IF(MONTH($H177)&gt;10,VLOOKUP(DATE(I$2,MONTH($H177),DAY($H177)),daily!$A:$B,2,0),VLOOKUP(DATE(J$2,MONTH($H177),DAY($H177)),daily!$A:$B,2,0))</f>
        <v>54087.54999999702</v>
      </c>
      <c r="J177" s="16">
        <f>IF(MONTH($H177)&gt;10,VLOOKUP(DATE(J$2,MONTH($H177),DAY($H177)),daily!$A:$B,2,0),VLOOKUP(DATE(K$2,MONTH($H177),DAY($H177)),daily!$A:$B,2,0))</f>
        <v>73203.970000013709</v>
      </c>
      <c r="K177" s="16">
        <f>IF(MONTH($H177)&gt;10,VLOOKUP(DATE(K$2,MONTH($H177),DAY($H177)),daily!$A:$B,2,0),VLOOKUP(DATE(L$2,MONTH($H177),DAY($H177)),daily!$A:$B,2,0))</f>
        <v>121219.44029998779</v>
      </c>
      <c r="L177" s="16"/>
      <c r="M177" s="16">
        <f>IF(MONTH($H177)&gt;10,VLOOKUP(DATE(M$2,MONTH($H177),DAY($H177)),daily!$A:$B,2,0),VLOOKUP(DATE(N$2,MONTH($H177),DAY($H177)),daily!$A:$B,2,0))</f>
        <v>13109.459999993443</v>
      </c>
      <c r="N177" s="16">
        <f>IF(MONTH($H177)&gt;10,VLOOKUP(DATE(N$2,MONTH($H177),DAY($H177)),daily!$A:$B,2,0),VLOOKUP(DATE(O$2,MONTH($H177),DAY($H177)),daily!$A:$B,2,0))</f>
        <v>495687.22999998927</v>
      </c>
      <c r="O177" s="16">
        <f>IF(MONTH($H177)&gt;10,VLOOKUP(DATE(O$2,MONTH($H177),DAY($H177)),daily!$A:$B,2,0),VLOOKUP(DATE(P$2,MONTH($H177),DAY($H177)),daily!$A:$B,2,0))</f>
        <v>114968.98999999464</v>
      </c>
      <c r="P177" s="16">
        <f t="shared" si="175"/>
        <v>495687.22999998927</v>
      </c>
      <c r="Q177" s="16"/>
      <c r="R177" s="16"/>
      <c r="S177" s="16"/>
      <c r="T177" s="18"/>
      <c r="U177" s="16">
        <v>145379.44004999599</v>
      </c>
      <c r="BL177" s="11">
        <v>41022</v>
      </c>
      <c r="BM177" s="26">
        <f t="shared" si="183"/>
        <v>5.6143989813112152E-2</v>
      </c>
      <c r="BN177" s="26">
        <f t="shared" si="179"/>
        <v>-1.148971481464707E-2</v>
      </c>
      <c r="BO177" s="26">
        <f t="shared" si="184"/>
        <v>7.0299621760638559E-2</v>
      </c>
      <c r="BP177" s="26">
        <f t="shared" si="185"/>
        <v>-1.0548587218291439E-2</v>
      </c>
      <c r="BQ177" s="26">
        <f t="shared" si="186"/>
        <v>0.11322125479495616</v>
      </c>
      <c r="BR177" s="26">
        <f t="shared" si="191"/>
        <v>-6.4135622877229542E-3</v>
      </c>
      <c r="BS177" s="26"/>
      <c r="BT177" s="26"/>
      <c r="BU177" s="26">
        <f t="shared" si="188"/>
        <v>1.1709696049138921E-2</v>
      </c>
      <c r="BV177" s="26">
        <f t="shared" si="198"/>
        <v>-4.3843944036042748E-4</v>
      </c>
      <c r="BW177" s="26">
        <f t="shared" si="189"/>
        <v>0.40696066976006273</v>
      </c>
      <c r="BX177" s="26">
        <f t="shared" si="192"/>
        <v>1.1398919664395601E-2</v>
      </c>
      <c r="BY177" s="26">
        <f t="shared" si="190"/>
        <v>9.0452475588656781E-2</v>
      </c>
      <c r="BZ177" s="26">
        <f t="shared" si="181"/>
        <v>-1.19318854382406E-2</v>
      </c>
      <c r="CA177" s="26">
        <v>3.1503331500250614E-2</v>
      </c>
      <c r="CB177" s="26"/>
      <c r="CC177" s="26"/>
      <c r="CD177" s="26"/>
      <c r="CE177" s="26"/>
      <c r="CF177" s="26"/>
      <c r="CG177" s="26"/>
      <c r="CH177" s="26"/>
      <c r="CI177" s="26"/>
      <c r="CJ177" s="26"/>
      <c r="CK177" s="26"/>
      <c r="CL177" s="26"/>
      <c r="CM177" s="46">
        <f t="shared" si="176"/>
        <v>0.40696066976006273</v>
      </c>
      <c r="CQ177"/>
      <c r="CR177" s="20">
        <v>175</v>
      </c>
      <c r="CS177" s="11">
        <v>41023</v>
      </c>
      <c r="CT177" s="26">
        <v>4.9249021177732409E-2</v>
      </c>
      <c r="CU177" s="26">
        <v>6.9783082008021788E-2</v>
      </c>
      <c r="CV177" s="26">
        <v>0.1008837888153887</v>
      </c>
      <c r="CW177" s="26"/>
      <c r="CX177" s="26">
        <v>1.3287801134689853E-2</v>
      </c>
      <c r="CY177" s="26">
        <v>0.42267706322934034</v>
      </c>
      <c r="CZ177" s="26">
        <v>9.5011864842076701E-2</v>
      </c>
      <c r="DA177" s="26"/>
      <c r="DB177" s="46">
        <f t="shared" si="180"/>
        <v>0.42267706322934034</v>
      </c>
      <c r="DC177" s="71"/>
      <c r="DD177" s="71"/>
      <c r="FE177" s="13"/>
      <c r="FF177" s="6">
        <f t="shared" si="193"/>
        <v>13167.570000007749</v>
      </c>
      <c r="FG177" s="6"/>
      <c r="FH177" s="6"/>
      <c r="FI177" s="6"/>
      <c r="FJ177" s="6"/>
      <c r="FK177" s="6">
        <f t="shared" si="195"/>
        <v>56364.250000029802</v>
      </c>
      <c r="FL177" s="6"/>
      <c r="FM177" s="6"/>
      <c r="FN177" s="6"/>
      <c r="FO177" s="6"/>
      <c r="FP177" s="6"/>
      <c r="FQ177" s="18"/>
      <c r="FT177"/>
      <c r="FU177" s="20"/>
      <c r="GG177"/>
      <c r="GH177" s="12"/>
      <c r="GK177"/>
      <c r="GL177" s="20"/>
      <c r="GM177" s="12"/>
    </row>
    <row r="178" spans="1:195" x14ac:dyDescent="0.25">
      <c r="A178" s="11">
        <v>41389</v>
      </c>
      <c r="B178" s="12">
        <v>53703.680000007153</v>
      </c>
      <c r="F178" s="17">
        <f t="shared" si="173"/>
        <v>4</v>
      </c>
      <c r="G178" s="15">
        <f t="shared" si="174"/>
        <v>3</v>
      </c>
      <c r="H178" s="53">
        <v>41023</v>
      </c>
      <c r="I178" s="16">
        <f>IF(MONTH($H178)&gt;10,VLOOKUP(DATE(I$2,MONTH($H178),DAY($H178)),daily!$A:$B,2,0),VLOOKUP(DATE(J$2,MONTH($H178),DAY($H178)),daily!$A:$B,2,0))</f>
        <v>47445.129999995232</v>
      </c>
      <c r="J178" s="16">
        <f>IF(MONTH($H178)&gt;10,VLOOKUP(DATE(J$2,MONTH($H178),DAY($H178)),daily!$A:$B,2,0),VLOOKUP(DATE(K$2,MONTH($H178),DAY($H178)),daily!$A:$B,2,0))</f>
        <v>72666.089999988675</v>
      </c>
      <c r="K178" s="16">
        <f>IF(MONTH($H178)&gt;10,VLOOKUP(DATE(K$2,MONTH($H178),DAY($H178)),daily!$A:$B,2,0),VLOOKUP(DATE(L$2,MONTH($H178),DAY($H178)),daily!$A:$B,2,0))</f>
        <v>108010.43000000715</v>
      </c>
      <c r="L178" s="16"/>
      <c r="M178" s="16">
        <f>IF(MONTH($H178)&gt;10,VLOOKUP(DATE(M$2,MONTH($H178),DAY($H178)),daily!$A:$B,2,0),VLOOKUP(DATE(N$2,MONTH($H178),DAY($H178)),daily!$A:$B,2,0))</f>
        <v>14876.209999993443</v>
      </c>
      <c r="N178" s="16">
        <f>IF(MONTH($H178)&gt;10,VLOOKUP(DATE(N$2,MONTH($H178),DAY($H178)),daily!$A:$B,2,0),VLOOKUP(DATE(O$2,MONTH($H178),DAY($H178)),daily!$A:$B,2,0))</f>
        <v>514830.15000002086</v>
      </c>
      <c r="O178" s="16">
        <f>IF(MONTH($H178)&gt;10,VLOOKUP(DATE(O$2,MONTH($H178),DAY($H178)),daily!$A:$B,2,0),VLOOKUP(DATE(P$2,MONTH($H178),DAY($H178)),daily!$A:$B,2,0))</f>
        <v>120764.17000000179</v>
      </c>
      <c r="P178" s="16">
        <f t="shared" si="175"/>
        <v>514830.15000002086</v>
      </c>
      <c r="Q178" s="16"/>
      <c r="R178" s="16"/>
      <c r="S178" s="16"/>
      <c r="T178" s="18"/>
      <c r="U178" s="16">
        <v>146432.03000000119</v>
      </c>
      <c r="BL178" s="11">
        <v>41023</v>
      </c>
      <c r="BM178" s="26">
        <f t="shared" si="183"/>
        <v>4.9249021177732409E-2</v>
      </c>
      <c r="BN178" s="26">
        <f t="shared" si="179"/>
        <v>-6.8949686353797432E-3</v>
      </c>
      <c r="BO178" s="26">
        <f t="shared" si="184"/>
        <v>6.9783082008021788E-2</v>
      </c>
      <c r="BP178" s="26">
        <f t="shared" si="185"/>
        <v>-5.1653975261677088E-4</v>
      </c>
      <c r="BQ178" s="26">
        <f t="shared" si="186"/>
        <v>0.1008837888153887</v>
      </c>
      <c r="BR178" s="26">
        <f t="shared" si="191"/>
        <v>-1.2337465979567461E-2</v>
      </c>
      <c r="BS178" s="26"/>
      <c r="BT178" s="26"/>
      <c r="BU178" s="26">
        <f t="shared" si="188"/>
        <v>1.3287801134689853E-2</v>
      </c>
      <c r="BV178" s="26">
        <f t="shared" si="198"/>
        <v>1.5781050855509324E-3</v>
      </c>
      <c r="BW178" s="26">
        <f t="shared" si="189"/>
        <v>0.42267706322934034</v>
      </c>
      <c r="BX178" s="26">
        <f t="shared" si="192"/>
        <v>1.5716393469277612E-2</v>
      </c>
      <c r="BY178" s="26">
        <f t="shared" si="190"/>
        <v>9.5011864842076701E-2</v>
      </c>
      <c r="BZ178" s="26">
        <f t="shared" si="181"/>
        <v>4.559389253419921E-3</v>
      </c>
      <c r="CA178" s="26"/>
      <c r="CB178" s="26"/>
      <c r="CC178" s="26"/>
      <c r="CD178" s="26"/>
      <c r="CE178" s="26"/>
      <c r="CF178" s="26"/>
      <c r="CG178" s="26"/>
      <c r="CH178" s="26"/>
      <c r="CI178" s="26"/>
      <c r="CJ178" s="26"/>
      <c r="CK178" s="26"/>
      <c r="CL178" s="26"/>
      <c r="CM178" s="46">
        <f t="shared" si="176"/>
        <v>0.42267706322934034</v>
      </c>
      <c r="CQ178"/>
      <c r="CR178" s="20">
        <v>176</v>
      </c>
      <c r="CS178" s="11">
        <v>41024</v>
      </c>
      <c r="CT178" s="26">
        <v>5.5745524854558998E-2</v>
      </c>
      <c r="CU178" s="26">
        <v>6.0941444135384347E-2</v>
      </c>
      <c r="CV178" s="26">
        <v>9.0566970380211276E-2</v>
      </c>
      <c r="CW178" s="26"/>
      <c r="CX178" s="26">
        <v>1.6076422464226619E-2</v>
      </c>
      <c r="CY178" s="26">
        <v>0.42143142115906751</v>
      </c>
      <c r="CZ178" s="26">
        <v>7.8264697951277398E-2</v>
      </c>
      <c r="DA178" s="26"/>
      <c r="DB178" s="46">
        <f t="shared" si="180"/>
        <v>0.42143142115906751</v>
      </c>
      <c r="DC178" s="71"/>
      <c r="DD178" s="71"/>
      <c r="FE178" s="13"/>
      <c r="FF178" s="6">
        <f t="shared" si="193"/>
        <v>11146.119999989867</v>
      </c>
      <c r="FG178" s="6"/>
      <c r="FH178" s="6"/>
      <c r="FI178" s="6"/>
      <c r="FJ178" s="6"/>
      <c r="FK178" s="6">
        <f t="shared" si="195"/>
        <v>53493.169999986887</v>
      </c>
      <c r="FL178" s="6"/>
      <c r="FM178" s="6"/>
      <c r="FN178" s="6"/>
      <c r="FO178" s="6"/>
      <c r="FP178" s="6"/>
      <c r="FQ178" s="18"/>
      <c r="FT178"/>
      <c r="FU178" s="20"/>
      <c r="GG178"/>
      <c r="GH178" s="12"/>
      <c r="GK178"/>
      <c r="GL178" s="20"/>
      <c r="GM178" s="12"/>
    </row>
    <row r="179" spans="1:195" x14ac:dyDescent="0.25">
      <c r="A179" s="11">
        <v>41390</v>
      </c>
      <c r="B179" s="12">
        <v>46112.870000004768</v>
      </c>
      <c r="F179" s="17">
        <f t="shared" si="173"/>
        <v>4</v>
      </c>
      <c r="G179" s="15">
        <f t="shared" si="174"/>
        <v>3</v>
      </c>
      <c r="H179" s="53">
        <v>41024</v>
      </c>
      <c r="I179" s="16">
        <f>IF(MONTH($H179)&gt;10,VLOOKUP(DATE(I$2,MONTH($H179),DAY($H179)),daily!$A:$B,2,0),VLOOKUP(DATE(J$2,MONTH($H179),DAY($H179)),daily!$A:$B,2,0))</f>
        <v>53703.680000007153</v>
      </c>
      <c r="J179" s="16">
        <f>IF(MONTH($H179)&gt;10,VLOOKUP(DATE(J$2,MONTH($H179),DAY($H179)),daily!$A:$B,2,0),VLOOKUP(DATE(K$2,MONTH($H179),DAY($H179)),daily!$A:$B,2,0))</f>
        <v>63459.170000001788</v>
      </c>
      <c r="K179" s="16">
        <f>IF(MONTH($H179)&gt;10,VLOOKUP(DATE(K$2,MONTH($H179),DAY($H179)),daily!$A:$B,2,0),VLOOKUP(DATE(L$2,MONTH($H179),DAY($H179)),daily!$A:$B,2,0))</f>
        <v>96964.810000002384</v>
      </c>
      <c r="L179" s="16"/>
      <c r="M179" s="16">
        <f>IF(MONTH($H179)&gt;10,VLOOKUP(DATE(M$2,MONTH($H179),DAY($H179)),daily!$A:$B,2,0),VLOOKUP(DATE(N$2,MONTH($H179),DAY($H179)),daily!$A:$B,2,0))</f>
        <v>17998.180000007153</v>
      </c>
      <c r="N179" s="16">
        <f>IF(MONTH($H179)&gt;10,VLOOKUP(DATE(N$2,MONTH($H179),DAY($H179)),daily!$A:$B,2,0),VLOOKUP(DATE(O$2,MONTH($H179),DAY($H179)),daily!$A:$B,2,0))</f>
        <v>513312.92999999225</v>
      </c>
      <c r="O179" s="16">
        <f>IF(MONTH($H179)&gt;10,VLOOKUP(DATE(O$2,MONTH($H179),DAY($H179)),daily!$A:$B,2,0),VLOOKUP(DATE(P$2,MONTH($H179),DAY($H179)),daily!$A:$B,2,0))</f>
        <v>99477.79999999702</v>
      </c>
      <c r="P179" s="16">
        <f t="shared" si="175"/>
        <v>513312.92999999225</v>
      </c>
      <c r="Q179" s="16"/>
      <c r="R179" s="16"/>
      <c r="S179" s="16"/>
      <c r="T179" s="18"/>
      <c r="U179" s="16">
        <v>140819.42833333462</v>
      </c>
      <c r="BL179" s="11">
        <v>41024</v>
      </c>
      <c r="BM179" s="26">
        <f t="shared" si="183"/>
        <v>5.5745524854558998E-2</v>
      </c>
      <c r="BN179" s="26">
        <f t="shared" si="179"/>
        <v>6.4965036768265885E-3</v>
      </c>
      <c r="BO179" s="26">
        <f t="shared" si="184"/>
        <v>6.0941444135384347E-2</v>
      </c>
      <c r="BP179" s="26">
        <f t="shared" si="185"/>
        <v>-8.8416378726374409E-3</v>
      </c>
      <c r="BQ179" s="26">
        <f t="shared" si="186"/>
        <v>9.0566970380211276E-2</v>
      </c>
      <c r="BR179" s="26">
        <f t="shared" si="191"/>
        <v>-1.0316818435177427E-2</v>
      </c>
      <c r="BS179" s="26"/>
      <c r="BT179" s="26"/>
      <c r="BU179" s="26">
        <f t="shared" si="188"/>
        <v>1.6076422464226619E-2</v>
      </c>
      <c r="BV179" s="26">
        <f t="shared" si="198"/>
        <v>2.7886213295367657E-3</v>
      </c>
      <c r="BW179" s="26">
        <f t="shared" si="189"/>
        <v>0.42143142115906751</v>
      </c>
      <c r="BX179" s="26">
        <f t="shared" si="192"/>
        <v>-1.2456420702728344E-3</v>
      </c>
      <c r="BY179" s="26">
        <f t="shared" si="190"/>
        <v>7.8264697951277398E-2</v>
      </c>
      <c r="BZ179" s="26">
        <f t="shared" si="181"/>
        <v>-1.6747166890799303E-2</v>
      </c>
      <c r="CA179" s="26"/>
      <c r="CB179" s="26"/>
      <c r="CC179" s="26"/>
      <c r="CD179" s="26"/>
      <c r="CE179" s="26"/>
      <c r="CF179" s="26"/>
      <c r="CG179" s="26"/>
      <c r="CH179" s="26"/>
      <c r="CI179" s="26"/>
      <c r="CJ179" s="26"/>
      <c r="CK179" s="26"/>
      <c r="CL179" s="26"/>
      <c r="CM179" s="46">
        <f t="shared" si="176"/>
        <v>0.42143142115906751</v>
      </c>
      <c r="CQ179"/>
      <c r="CR179" s="20">
        <v>177</v>
      </c>
      <c r="CS179" s="11">
        <v>41025</v>
      </c>
      <c r="CT179" s="26">
        <v>4.7866107884971219E-2</v>
      </c>
      <c r="CU179" s="26">
        <v>6.0131476998615402E-2</v>
      </c>
      <c r="CV179" s="26">
        <v>0</v>
      </c>
      <c r="CW179" s="26"/>
      <c r="CX179" s="26">
        <v>9.3300109416497978E-3</v>
      </c>
      <c r="CY179" s="26">
        <v>0.39103128349986616</v>
      </c>
      <c r="CZ179" s="26">
        <v>5.5203952593119256E-2</v>
      </c>
      <c r="DA179" s="26"/>
      <c r="DB179" s="46">
        <f t="shared" si="180"/>
        <v>0.39103128349986616</v>
      </c>
      <c r="DC179" s="71"/>
      <c r="DD179" s="71"/>
      <c r="FE179" s="13"/>
      <c r="FF179" s="6">
        <f t="shared" si="193"/>
        <v>11740.079999998212</v>
      </c>
      <c r="FG179" s="6"/>
      <c r="FH179" s="6"/>
      <c r="FI179" s="6"/>
      <c r="FJ179" s="6"/>
      <c r="FK179" s="6">
        <f t="shared" si="195"/>
        <v>52987.949999988079</v>
      </c>
      <c r="FL179" s="6"/>
      <c r="FM179" s="6"/>
      <c r="FN179" s="6"/>
      <c r="FO179" s="6"/>
      <c r="FP179" s="6"/>
      <c r="FQ179" s="18"/>
      <c r="FT179"/>
      <c r="FU179" s="20"/>
      <c r="GG179"/>
      <c r="GH179" s="12"/>
      <c r="GK179"/>
      <c r="GL179" s="20"/>
      <c r="GM179" s="12"/>
    </row>
    <row r="180" spans="1:195" x14ac:dyDescent="0.25">
      <c r="A180" s="11">
        <v>41391</v>
      </c>
      <c r="B180" s="12">
        <v>46203.659999996424</v>
      </c>
      <c r="F180" s="17">
        <f t="shared" si="173"/>
        <v>4</v>
      </c>
      <c r="G180" s="15">
        <f t="shared" si="174"/>
        <v>3</v>
      </c>
      <c r="H180" s="53">
        <v>41025</v>
      </c>
      <c r="I180" s="16">
        <f>IF(MONTH($H180)&gt;10,VLOOKUP(DATE(I$2,MONTH($H180),DAY($H180)),daily!$A:$B,2,0),VLOOKUP(DATE(J$2,MONTH($H180),DAY($H180)),daily!$A:$B,2,0))</f>
        <v>46112.870000004768</v>
      </c>
      <c r="J180" s="16">
        <f>IF(MONTH($H180)&gt;10,VLOOKUP(DATE(J$2,MONTH($H180),DAY($H180)),daily!$A:$B,2,0),VLOOKUP(DATE(K$2,MONTH($H180),DAY($H180)),daily!$A:$B,2,0))</f>
        <v>62615.740000009537</v>
      </c>
      <c r="K180" s="16">
        <f>IF(MONTH($H180)&gt;10,VLOOKUP(DATE(K$2,MONTH($H180),DAY($H180)),daily!$A:$B,2,0),VLOOKUP(DATE(L$2,MONTH($H180),DAY($H180)),daily!$A:$B,2,0))</f>
        <v>0</v>
      </c>
      <c r="L180" s="16"/>
      <c r="M180" s="16">
        <f>IF(MONTH($H180)&gt;10,VLOOKUP(DATE(M$2,MONTH($H180),DAY($H180)),daily!$A:$B,2,0),VLOOKUP(DATE(N$2,MONTH($H180),DAY($H180)),daily!$A:$B,2,0))</f>
        <v>10445.310000002384</v>
      </c>
      <c r="N180" s="16">
        <f>IF(MONTH($H180)&gt;10,VLOOKUP(DATE(N$2,MONTH($H180),DAY($H180)),daily!$A:$B,2,0),VLOOKUP(DATE(O$2,MONTH($H180),DAY($H180)),daily!$A:$B,2,0))</f>
        <v>476284.87999999523</v>
      </c>
      <c r="O180" s="16">
        <f>IF(MONTH($H180)&gt;10,VLOOKUP(DATE(O$2,MONTH($H180),DAY($H180)),daily!$A:$B,2,0),VLOOKUP(DATE(P$2,MONTH($H180),DAY($H180)),daily!$A:$B,2,0))</f>
        <v>70166.59999999404</v>
      </c>
      <c r="P180" s="16">
        <f t="shared" si="175"/>
        <v>476284.87999999523</v>
      </c>
      <c r="Q180" s="16"/>
      <c r="R180" s="16"/>
      <c r="S180" s="16"/>
      <c r="T180" s="18"/>
      <c r="U180" s="16">
        <v>80254.271948846057</v>
      </c>
      <c r="BL180" s="11">
        <v>41025</v>
      </c>
      <c r="BM180" s="26">
        <f t="shared" si="183"/>
        <v>4.7866107884971219E-2</v>
      </c>
      <c r="BN180" s="26">
        <f t="shared" si="179"/>
        <v>-7.8794169695877783E-3</v>
      </c>
      <c r="BO180" s="26">
        <f t="shared" si="184"/>
        <v>6.0131476998615402E-2</v>
      </c>
      <c r="BP180" s="26">
        <f t="shared" si="185"/>
        <v>-8.0996713676894511E-4</v>
      </c>
      <c r="BQ180" s="26">
        <f t="shared" si="186"/>
        <v>0</v>
      </c>
      <c r="BR180" s="26">
        <f t="shared" si="191"/>
        <v>-9.0566970380211276E-2</v>
      </c>
      <c r="BS180" s="26"/>
      <c r="BT180" s="26"/>
      <c r="BU180" s="26">
        <f t="shared" si="188"/>
        <v>9.3300109416497978E-3</v>
      </c>
      <c r="BV180" s="26">
        <f t="shared" si="198"/>
        <v>-6.7464115225768211E-3</v>
      </c>
      <c r="BW180" s="26">
        <f t="shared" si="189"/>
        <v>0.39103128349986616</v>
      </c>
      <c r="BX180" s="26">
        <f t="shared" si="192"/>
        <v>-3.0400137659201354E-2</v>
      </c>
      <c r="BY180" s="26">
        <f t="shared" si="190"/>
        <v>5.5203952593119256E-2</v>
      </c>
      <c r="BZ180" s="26">
        <f t="shared" si="181"/>
        <v>-2.3060745358158143E-2</v>
      </c>
      <c r="CA180" s="26"/>
      <c r="CB180" s="26"/>
      <c r="CC180" s="26"/>
      <c r="CD180" s="26"/>
      <c r="CE180" s="26"/>
      <c r="CF180" s="26"/>
      <c r="CG180" s="26"/>
      <c r="CH180" s="26"/>
      <c r="CI180" s="26"/>
      <c r="CJ180" s="26"/>
      <c r="CK180" s="26"/>
      <c r="CL180" s="26"/>
      <c r="CM180" s="46">
        <f t="shared" si="176"/>
        <v>0.39103128349986616</v>
      </c>
      <c r="CQ180"/>
      <c r="CR180" s="20">
        <v>178</v>
      </c>
      <c r="CS180" s="11">
        <v>41026</v>
      </c>
      <c r="CT180" s="26">
        <v>4.7960349773070503E-2</v>
      </c>
      <c r="CU180" s="26">
        <v>4.9211868114847436E-2</v>
      </c>
      <c r="CV180" s="26">
        <v>8.2440118165165943E-2</v>
      </c>
      <c r="CW180" s="26"/>
      <c r="CX180" s="26">
        <v>7.8343147850236574E-3</v>
      </c>
      <c r="CY180" s="26">
        <v>0.3658434800025443</v>
      </c>
      <c r="CZ180" s="26">
        <v>4.0675459578951779E-2</v>
      </c>
      <c r="DA180" s="26"/>
      <c r="DB180" s="46">
        <f t="shared" si="180"/>
        <v>0.3658434800025443</v>
      </c>
      <c r="DC180" s="71"/>
      <c r="DD180" s="71"/>
      <c r="FE180" s="13"/>
      <c r="FF180" s="6">
        <f t="shared" si="193"/>
        <v>0</v>
      </c>
      <c r="FG180" s="6"/>
      <c r="FH180" s="6"/>
      <c r="FI180" s="6"/>
      <c r="FJ180" s="6"/>
      <c r="FK180" s="6">
        <f t="shared" si="195"/>
        <v>44916.060000002384</v>
      </c>
      <c r="FL180" s="6"/>
      <c r="FM180" s="6"/>
      <c r="FN180" s="6"/>
      <c r="FO180" s="6"/>
      <c r="FP180" s="6"/>
      <c r="FQ180" s="18"/>
      <c r="FT180"/>
      <c r="FU180" s="20"/>
      <c r="GG180"/>
      <c r="GH180" s="12"/>
      <c r="GK180"/>
      <c r="GL180" s="20"/>
      <c r="GM180" s="12"/>
    </row>
    <row r="181" spans="1:195" x14ac:dyDescent="0.25">
      <c r="A181" s="11">
        <v>41392</v>
      </c>
      <c r="B181" s="12">
        <v>50562.129999995232</v>
      </c>
      <c r="F181" s="17">
        <f t="shared" si="173"/>
        <v>4</v>
      </c>
      <c r="G181" s="15">
        <f t="shared" si="174"/>
        <v>3</v>
      </c>
      <c r="H181" s="53">
        <v>41026</v>
      </c>
      <c r="I181" s="16">
        <f>IF(MONTH($H181)&gt;10,VLOOKUP(DATE(I$2,MONTH($H181),DAY($H181)),daily!$A:$B,2,0),VLOOKUP(DATE(J$2,MONTH($H181),DAY($H181)),daily!$A:$B,2,0))</f>
        <v>46203.659999996424</v>
      </c>
      <c r="J181" s="16">
        <f>IF(MONTH($H181)&gt;10,VLOOKUP(DATE(J$2,MONTH($H181),DAY($H181)),daily!$A:$B,2,0),VLOOKUP(DATE(K$2,MONTH($H181),DAY($H181)),daily!$A:$B,2,0))</f>
        <v>51245</v>
      </c>
      <c r="K181" s="16">
        <f>IF(MONTH($H181)&gt;10,VLOOKUP(DATE(K$2,MONTH($H181),DAY($H181)),daily!$A:$B,2,0),VLOOKUP(DATE(L$2,MONTH($H181),DAY($H181)),daily!$A:$B,2,0))</f>
        <v>88263.859999999404</v>
      </c>
      <c r="L181" s="16"/>
      <c r="M181" s="16">
        <f>IF(MONTH($H181)&gt;10,VLOOKUP(DATE(M$2,MONTH($H181),DAY($H181)),daily!$A:$B,2,0),VLOOKUP(DATE(N$2,MONTH($H181),DAY($H181)),daily!$A:$B,2,0))</f>
        <v>8770.8199999928474</v>
      </c>
      <c r="N181" s="16">
        <f>IF(MONTH($H181)&gt;10,VLOOKUP(DATE(N$2,MONTH($H181),DAY($H181)),daily!$A:$B,2,0),VLOOKUP(DATE(O$2,MONTH($H181),DAY($H181)),daily!$A:$B,2,0))</f>
        <v>445605.57000000775</v>
      </c>
      <c r="O181" s="16">
        <f>IF(MONTH($H181)&gt;10,VLOOKUP(DATE(O$2,MONTH($H181),DAY($H181)),daily!$A:$B,2,0),VLOOKUP(DATE(P$2,MONTH($H181),DAY($H181)),daily!$A:$B,2,0))</f>
        <v>51700.260000005364</v>
      </c>
      <c r="P181" s="16">
        <f t="shared" si="175"/>
        <v>445605.57000000775</v>
      </c>
      <c r="Q181" s="16"/>
      <c r="R181" s="16"/>
      <c r="S181" s="16"/>
      <c r="T181" s="18"/>
      <c r="U181" s="16"/>
      <c r="BL181" s="11">
        <v>41026</v>
      </c>
      <c r="BM181" s="26">
        <f t="shared" si="183"/>
        <v>4.7960349773070503E-2</v>
      </c>
      <c r="BN181" s="26">
        <f t="shared" si="179"/>
        <v>9.4241888099283466E-5</v>
      </c>
      <c r="BO181" s="26">
        <f t="shared" si="184"/>
        <v>4.9211868114847436E-2</v>
      </c>
      <c r="BP181" s="26">
        <f t="shared" si="185"/>
        <v>-1.0919608883767966E-2</v>
      </c>
      <c r="BQ181" s="26">
        <f t="shared" si="186"/>
        <v>8.2440118165165943E-2</v>
      </c>
      <c r="BR181" s="26">
        <f t="shared" si="191"/>
        <v>8.2440118165165943E-2</v>
      </c>
      <c r="BS181" s="26"/>
      <c r="BT181" s="26"/>
      <c r="BU181" s="26">
        <f t="shared" si="188"/>
        <v>7.8343147850236574E-3</v>
      </c>
      <c r="BV181" s="26">
        <f t="shared" si="198"/>
        <v>-1.4956961566261404E-3</v>
      </c>
      <c r="BW181" s="26">
        <f t="shared" si="189"/>
        <v>0.3658434800025443</v>
      </c>
      <c r="BX181" s="26">
        <f t="shared" si="192"/>
        <v>-2.5187803497321859E-2</v>
      </c>
      <c r="BY181" s="26">
        <f t="shared" si="190"/>
        <v>4.0675459578951779E-2</v>
      </c>
      <c r="BZ181" s="26">
        <f t="shared" si="181"/>
        <v>-1.4528493014167476E-2</v>
      </c>
      <c r="CA181" s="26"/>
      <c r="CB181" s="26"/>
      <c r="CC181" s="26"/>
      <c r="CD181" s="26"/>
      <c r="CE181" s="26"/>
      <c r="CF181" s="26"/>
      <c r="CG181" s="26"/>
      <c r="CH181" s="26"/>
      <c r="CI181" s="26"/>
      <c r="CJ181" s="26"/>
      <c r="CK181" s="26"/>
      <c r="CL181" s="26"/>
      <c r="CM181" s="46">
        <f t="shared" si="176"/>
        <v>0.3658434800025443</v>
      </c>
      <c r="CQ181"/>
      <c r="CR181" s="20">
        <v>179</v>
      </c>
      <c r="CS181" s="11">
        <v>41027</v>
      </c>
      <c r="CT181" s="26">
        <v>5.2484531313567374E-2</v>
      </c>
      <c r="CU181" s="26">
        <v>3.857603534636754E-2</v>
      </c>
      <c r="CV181" s="26">
        <v>7.5263789018716207E-2</v>
      </c>
      <c r="CW181" s="26"/>
      <c r="CX181" s="26">
        <v>6.450423588683211E-3</v>
      </c>
      <c r="CY181" s="26">
        <v>0.2763496283518912</v>
      </c>
      <c r="CZ181" s="26">
        <v>3.7698919944920445E-2</v>
      </c>
      <c r="DA181" s="26"/>
      <c r="DB181" s="46">
        <f t="shared" si="180"/>
        <v>0.2763496283518912</v>
      </c>
      <c r="DC181" s="71"/>
      <c r="DD181" s="71"/>
      <c r="FE181" s="13"/>
      <c r="FF181" s="6">
        <f t="shared" si="193"/>
        <v>0</v>
      </c>
      <c r="FG181" s="6"/>
      <c r="FH181" s="6"/>
      <c r="FI181" s="6"/>
      <c r="FJ181" s="6"/>
      <c r="FK181" s="6">
        <f t="shared" si="195"/>
        <v>35346.290000021458</v>
      </c>
      <c r="FL181" s="6"/>
      <c r="FM181" s="6"/>
      <c r="FN181" s="6"/>
      <c r="FO181" s="6"/>
      <c r="FP181" s="6"/>
      <c r="FQ181" s="18"/>
      <c r="FT181"/>
      <c r="FU181" s="20"/>
      <c r="GG181"/>
      <c r="GH181" s="12"/>
      <c r="GK181"/>
      <c r="GL181" s="20"/>
      <c r="GM181" s="12"/>
    </row>
    <row r="182" spans="1:195" x14ac:dyDescent="0.25">
      <c r="A182" s="11">
        <v>41393</v>
      </c>
      <c r="B182" s="12">
        <v>45675.909999996424</v>
      </c>
      <c r="F182" s="17">
        <f t="shared" si="173"/>
        <v>4</v>
      </c>
      <c r="G182" s="15">
        <f t="shared" si="174"/>
        <v>3</v>
      </c>
      <c r="H182" s="53">
        <v>41027</v>
      </c>
      <c r="I182" s="16">
        <f>IF(MONTH($H182)&gt;10,VLOOKUP(DATE(I$2,MONTH($H182),DAY($H182)),daily!$A:$B,2,0),VLOOKUP(DATE(J$2,MONTH($H182),DAY($H182)),daily!$A:$B,2,0))</f>
        <v>50562.129999995232</v>
      </c>
      <c r="J182" s="16">
        <f>IF(MONTH($H182)&gt;10,VLOOKUP(DATE(J$2,MONTH($H182),DAY($H182)),daily!$A:$B,2,0),VLOOKUP(DATE(K$2,MONTH($H182),DAY($H182)),daily!$A:$B,2,0))</f>
        <v>40169.759999990463</v>
      </c>
      <c r="K182" s="16">
        <f>IF(MONTH($H182)&gt;10,VLOOKUP(DATE(K$2,MONTH($H182),DAY($H182)),daily!$A:$B,2,0),VLOOKUP(DATE(L$2,MONTH($H182),DAY($H182)),daily!$A:$B,2,0))</f>
        <v>80580.579999998212</v>
      </c>
      <c r="L182" s="16"/>
      <c r="M182" s="16">
        <f>IF(MONTH($H182)&gt;10,VLOOKUP(DATE(M$2,MONTH($H182),DAY($H182)),daily!$A:$B,2,0),VLOOKUP(DATE(N$2,MONTH($H182),DAY($H182)),daily!$A:$B,2,0))</f>
        <v>7221.5</v>
      </c>
      <c r="N182" s="16">
        <f>IF(MONTH($H182)&gt;10,VLOOKUP(DATE(N$2,MONTH($H182),DAY($H182)),daily!$A:$B,2,0),VLOOKUP(DATE(O$2,MONTH($H182),DAY($H182)),daily!$A:$B,2,0))</f>
        <v>336600.05000001192</v>
      </c>
      <c r="O182" s="16">
        <f>IF(MONTH($H182)&gt;10,VLOOKUP(DATE(O$2,MONTH($H182),DAY($H182)),daily!$A:$B,2,0),VLOOKUP(DATE(P$2,MONTH($H182),DAY($H182)),daily!$A:$B,2,0))</f>
        <v>47916.95000000298</v>
      </c>
      <c r="P182" s="16">
        <f t="shared" si="175"/>
        <v>336600.05000001192</v>
      </c>
      <c r="Q182" s="16"/>
      <c r="R182" s="16"/>
      <c r="S182" s="16"/>
      <c r="T182" s="18"/>
      <c r="U182" s="16"/>
      <c r="V182" s="63">
        <f ca="1">SUM(V33:V155)/1000000</f>
        <v>228.979404080406</v>
      </c>
      <c r="BL182" s="11">
        <v>41027</v>
      </c>
      <c r="BM182" s="26">
        <f t="shared" si="183"/>
        <v>5.2484531313567374E-2</v>
      </c>
      <c r="BN182" s="26">
        <f t="shared" si="179"/>
        <v>4.5241815404968716E-3</v>
      </c>
      <c r="BO182" s="26">
        <f t="shared" si="184"/>
        <v>3.857603534636754E-2</v>
      </c>
      <c r="BP182" s="26">
        <f t="shared" si="185"/>
        <v>-1.0635832768479896E-2</v>
      </c>
      <c r="BQ182" s="26">
        <f t="shared" si="186"/>
        <v>7.5263789018716207E-2</v>
      </c>
      <c r="BR182" s="26">
        <f t="shared" si="191"/>
        <v>-7.1763291464497364E-3</v>
      </c>
      <c r="BS182" s="26"/>
      <c r="BT182" s="26"/>
      <c r="BU182" s="26">
        <f t="shared" si="188"/>
        <v>6.450423588683211E-3</v>
      </c>
      <c r="BV182" s="26">
        <f t="shared" si="198"/>
        <v>-1.3838911963404464E-3</v>
      </c>
      <c r="BW182" s="26">
        <f t="shared" si="189"/>
        <v>0.2763496283518912</v>
      </c>
      <c r="BX182" s="26">
        <f t="shared" si="192"/>
        <v>-8.94938516506531E-2</v>
      </c>
      <c r="BY182" s="26">
        <f t="shared" si="190"/>
        <v>3.7698919944920445E-2</v>
      </c>
      <c r="BZ182" s="26">
        <f t="shared" si="181"/>
        <v>-2.9765396340313346E-3</v>
      </c>
      <c r="CA182" s="26"/>
      <c r="CB182" s="26"/>
      <c r="CC182" s="26"/>
      <c r="CD182" s="26"/>
      <c r="CE182" s="26"/>
      <c r="CF182" s="26"/>
      <c r="CG182" s="26"/>
      <c r="CH182" s="26"/>
      <c r="CI182" s="26"/>
      <c r="CJ182" s="26"/>
      <c r="CK182" s="26"/>
      <c r="CL182" s="26"/>
      <c r="CM182" s="46">
        <f t="shared" si="176"/>
        <v>0.2763496283518912</v>
      </c>
      <c r="CQ182"/>
      <c r="CR182" s="20">
        <v>180</v>
      </c>
      <c r="CS182" s="11">
        <v>41028</v>
      </c>
      <c r="CT182" s="26">
        <v>4.7412534414011505E-2</v>
      </c>
      <c r="CU182" s="26">
        <v>3.1115460441308571E-2</v>
      </c>
      <c r="CV182" s="26">
        <v>6.1459297109543939E-2</v>
      </c>
      <c r="CW182" s="26"/>
      <c r="CX182" s="26">
        <v>3.5390731584151176E-3</v>
      </c>
      <c r="CY182" s="26">
        <v>0.11190464556668316</v>
      </c>
      <c r="CZ182" s="26">
        <v>2.5305390031062708E-2</v>
      </c>
      <c r="DA182" s="26"/>
      <c r="DB182" s="46">
        <f t="shared" si="180"/>
        <v>0.11190464556668316</v>
      </c>
      <c r="DC182" s="71"/>
      <c r="DD182" s="71"/>
      <c r="FE182" s="13"/>
      <c r="FF182" s="6">
        <f t="shared" si="193"/>
        <v>0</v>
      </c>
      <c r="FG182" s="6"/>
      <c r="FH182" s="6"/>
      <c r="FI182" s="6"/>
      <c r="FJ182" s="6"/>
      <c r="FK182" s="6">
        <f t="shared" si="195"/>
        <v>41967.319999992847</v>
      </c>
      <c r="FL182" s="6"/>
      <c r="FM182" s="6"/>
      <c r="FN182" s="6"/>
      <c r="FO182" s="6"/>
      <c r="FP182" s="6"/>
      <c r="FQ182" s="18"/>
      <c r="FT182"/>
      <c r="FU182" s="20"/>
      <c r="GG182"/>
      <c r="GH182" s="12"/>
      <c r="GK182"/>
      <c r="GL182" s="20"/>
      <c r="GM182" s="12"/>
    </row>
    <row r="183" spans="1:195" x14ac:dyDescent="0.25">
      <c r="A183" s="11">
        <v>41394</v>
      </c>
      <c r="B183" s="12">
        <v>54742.550000011921</v>
      </c>
      <c r="F183" s="17">
        <f t="shared" si="173"/>
        <v>4</v>
      </c>
      <c r="G183" s="15">
        <f t="shared" si="174"/>
        <v>3</v>
      </c>
      <c r="H183" s="53">
        <v>41028</v>
      </c>
      <c r="I183" s="16">
        <f>IF(MONTH($H183)&gt;10,VLOOKUP(DATE(I$2,MONTH($H183),DAY($H183)),daily!$A:$B,2,0),VLOOKUP(DATE(J$2,MONTH($H183),DAY($H183)),daily!$A:$B,2,0))</f>
        <v>45675.909999996424</v>
      </c>
      <c r="J183" s="16">
        <f>IF(MONTH($H183)&gt;10,VLOOKUP(DATE(J$2,MONTH($H183),DAY($H183)),daily!$A:$B,2,0),VLOOKUP(DATE(K$2,MONTH($H183),DAY($H183)),daily!$A:$B,2,0))</f>
        <v>32400.960000008345</v>
      </c>
      <c r="K183" s="16">
        <f>IF(MONTH($H183)&gt;10,VLOOKUP(DATE(K$2,MONTH($H183),DAY($H183)),daily!$A:$B,2,0),VLOOKUP(DATE(L$2,MONTH($H183),DAY($H183)),daily!$A:$B,2,0))</f>
        <v>65800.909999996424</v>
      </c>
      <c r="L183" s="16"/>
      <c r="M183" s="16">
        <f>IF(MONTH($H183)&gt;10,VLOOKUP(DATE(M$2,MONTH($H183),DAY($H183)),daily!$A:$B,2,0),VLOOKUP(DATE(N$2,MONTH($H183),DAY($H183)),daily!$A:$B,2,0))</f>
        <v>3962.1300000101328</v>
      </c>
      <c r="N183" s="16">
        <f>IF(MONTH($H183)&gt;10,VLOOKUP(DATE(N$2,MONTH($H183),DAY($H183)),daily!$A:$B,2,0),VLOOKUP(DATE(O$2,MONTH($H183),DAY($H183)),daily!$A:$B,2,0))</f>
        <v>136302.36999998987</v>
      </c>
      <c r="O183" s="16">
        <f>IF(MONTH($H183)&gt;10,VLOOKUP(DATE(O$2,MONTH($H183),DAY($H183)),daily!$A:$B,2,0),VLOOKUP(DATE(P$2,MONTH($H183),DAY($H183)),daily!$A:$B,2,0))</f>
        <v>32164.239999994636</v>
      </c>
      <c r="P183" s="16">
        <f t="shared" si="175"/>
        <v>136302.36999998987</v>
      </c>
      <c r="Q183" s="16"/>
      <c r="R183" s="16"/>
      <c r="S183" s="16"/>
      <c r="T183" s="18"/>
      <c r="U183" s="16"/>
      <c r="BL183" s="11">
        <v>41028</v>
      </c>
      <c r="BM183" s="26">
        <f t="shared" si="183"/>
        <v>4.7412534414011505E-2</v>
      </c>
      <c r="BN183" s="26">
        <f t="shared" si="179"/>
        <v>-5.0719968995558695E-3</v>
      </c>
      <c r="BO183" s="26">
        <f t="shared" si="184"/>
        <v>3.1115460441308571E-2</v>
      </c>
      <c r="BP183" s="26">
        <f t="shared" si="185"/>
        <v>-7.4605749050589698E-3</v>
      </c>
      <c r="BQ183" s="26">
        <f t="shared" si="186"/>
        <v>6.1459297109543939E-2</v>
      </c>
      <c r="BR183" s="26">
        <f t="shared" si="191"/>
        <v>-1.3804491909172267E-2</v>
      </c>
      <c r="BS183" s="26"/>
      <c r="BT183" s="26"/>
      <c r="BU183" s="26">
        <f t="shared" si="188"/>
        <v>3.5390731584151176E-3</v>
      </c>
      <c r="BV183" s="26">
        <f t="shared" si="198"/>
        <v>-2.9113504302680933E-3</v>
      </c>
      <c r="BW183" s="26">
        <f t="shared" si="189"/>
        <v>0.11190464556668316</v>
      </c>
      <c r="BX183" s="26">
        <f t="shared" si="192"/>
        <v>-0.16444498278520803</v>
      </c>
      <c r="BY183" s="26">
        <f t="shared" si="190"/>
        <v>2.5305390031062708E-2</v>
      </c>
      <c r="BZ183" s="26">
        <f t="shared" si="181"/>
        <v>-1.2393529913857736E-2</v>
      </c>
      <c r="CA183" s="26"/>
      <c r="CB183" s="26"/>
      <c r="CC183" s="26"/>
      <c r="CD183" s="26"/>
      <c r="CE183" s="26"/>
      <c r="CF183" s="26"/>
      <c r="CG183" s="26"/>
      <c r="CH183" s="26"/>
      <c r="CI183" s="26"/>
      <c r="CJ183" s="26"/>
      <c r="CK183" s="26"/>
      <c r="CL183" s="26"/>
      <c r="CM183" s="46">
        <f t="shared" si="176"/>
        <v>0.11190464556668316</v>
      </c>
      <c r="CQ183"/>
      <c r="CR183" s="20">
        <v>181</v>
      </c>
      <c r="CS183" s="11">
        <v>41029</v>
      </c>
      <c r="CT183" s="26">
        <v>5.68238932905007E-2</v>
      </c>
      <c r="CU183" s="26">
        <v>2.096297858431688E-2</v>
      </c>
      <c r="CV183" s="26">
        <v>6.2943612010182934E-2</v>
      </c>
      <c r="CW183" s="26"/>
      <c r="CX183" s="26">
        <v>2.4683466107013785E-3</v>
      </c>
      <c r="CY183" s="26">
        <v>0.11980110924804221</v>
      </c>
      <c r="CZ183" s="26">
        <v>1.5307530359840145E-2</v>
      </c>
      <c r="DA183" s="26"/>
      <c r="DB183" s="46">
        <f t="shared" si="180"/>
        <v>0.11980110924804221</v>
      </c>
      <c r="DC183" s="71"/>
      <c r="DD183" s="71"/>
      <c r="FE183" s="13"/>
      <c r="FF183" s="6">
        <f t="shared" si="193"/>
        <v>0</v>
      </c>
      <c r="FG183" s="6"/>
      <c r="FH183" s="6"/>
      <c r="FI183" s="6"/>
      <c r="FJ183" s="6"/>
      <c r="FK183" s="6">
        <f t="shared" si="195"/>
        <v>21117.639999985695</v>
      </c>
      <c r="FL183" s="6"/>
      <c r="FM183" s="6"/>
      <c r="FN183" s="6"/>
      <c r="FO183" s="6"/>
      <c r="FP183" s="6"/>
      <c r="FQ183" s="18"/>
      <c r="FT183"/>
      <c r="FU183" s="20"/>
      <c r="GG183"/>
      <c r="GH183" s="12"/>
      <c r="GK183"/>
      <c r="GL183" s="20"/>
      <c r="GM183" s="12"/>
    </row>
    <row r="184" spans="1:195" x14ac:dyDescent="0.25">
      <c r="A184" s="11">
        <v>41395</v>
      </c>
      <c r="B184" s="12">
        <v>47370.789999991655</v>
      </c>
      <c r="F184" s="17">
        <f t="shared" si="173"/>
        <v>4</v>
      </c>
      <c r="G184" s="15">
        <f t="shared" si="174"/>
        <v>3</v>
      </c>
      <c r="H184" s="53">
        <v>41029</v>
      </c>
      <c r="I184" s="16">
        <f>IF(MONTH($H184)&gt;10,VLOOKUP(DATE(I$2,MONTH($H184),DAY($H184)),daily!$A:$B,2,0),VLOOKUP(DATE(J$2,MONTH($H184),DAY($H184)),daily!$A:$B,2,0))</f>
        <v>54742.550000011921</v>
      </c>
      <c r="J184" s="16">
        <f>IF(MONTH($H184)&gt;10,VLOOKUP(DATE(J$2,MONTH($H184),DAY($H184)),daily!$A:$B,2,0),VLOOKUP(DATE(K$2,MONTH($H184),DAY($H184)),daily!$A:$B,2,0))</f>
        <v>21829.039999991655</v>
      </c>
      <c r="K184" s="16">
        <f>IF(MONTH($H184)&gt;10,VLOOKUP(DATE(K$2,MONTH($H184),DAY($H184)),daily!$A:$B,2,0),VLOOKUP(DATE(L$2,MONTH($H184),DAY($H184)),daily!$A:$B,2,0))</f>
        <v>67390.080000013113</v>
      </c>
      <c r="L184" s="16"/>
      <c r="M184" s="16">
        <f>IF(MONTH($H184)&gt;10,VLOOKUP(DATE(M$2,MONTH($H184),DAY($H184)),daily!$A:$B,2,0),VLOOKUP(DATE(N$2,MONTH($H184),DAY($H184)),daily!$A:$B,2,0))</f>
        <v>2763.4099999964237</v>
      </c>
      <c r="N184" s="16">
        <f>IF(MONTH($H184)&gt;10,VLOOKUP(DATE(N$2,MONTH($H184),DAY($H184)),daily!$A:$B,2,0),VLOOKUP(DATE(O$2,MONTH($H184),DAY($H184)),daily!$A:$B,2,0))</f>
        <v>145920.44000001252</v>
      </c>
      <c r="O184" s="16">
        <f>IF(MONTH($H184)&gt;10,VLOOKUP(DATE(O$2,MONTH($H184),DAY($H184)),daily!$A:$B,2,0),VLOOKUP(DATE(P$2,MONTH($H184),DAY($H184)),daily!$A:$B,2,0))</f>
        <v>19456.530000001192</v>
      </c>
      <c r="P184" s="16">
        <f t="shared" si="175"/>
        <v>145920.44000001252</v>
      </c>
      <c r="Q184" s="16"/>
      <c r="R184" s="16"/>
      <c r="S184" s="16"/>
      <c r="T184" s="18"/>
      <c r="U184" s="16"/>
      <c r="BL184" s="11">
        <v>41029</v>
      </c>
      <c r="BM184" s="26">
        <f t="shared" si="183"/>
        <v>5.68238932905007E-2</v>
      </c>
      <c r="BN184" s="26">
        <f t="shared" si="179"/>
        <v>9.4113588764891953E-3</v>
      </c>
      <c r="BO184" s="26">
        <f t="shared" si="184"/>
        <v>2.096297858431688E-2</v>
      </c>
      <c r="BP184" s="26">
        <f t="shared" si="185"/>
        <v>-1.0152481856991691E-2</v>
      </c>
      <c r="BQ184" s="26">
        <f t="shared" si="186"/>
        <v>6.2943612010182934E-2</v>
      </c>
      <c r="BR184" s="26">
        <f t="shared" si="191"/>
        <v>1.4843149006389944E-3</v>
      </c>
      <c r="BS184" s="26"/>
      <c r="BT184" s="26"/>
      <c r="BU184" s="26">
        <f t="shared" si="188"/>
        <v>2.4683466107013785E-3</v>
      </c>
      <c r="BV184" s="26">
        <f t="shared" si="198"/>
        <v>-1.0707265477137391E-3</v>
      </c>
      <c r="BW184" s="26">
        <f t="shared" si="189"/>
        <v>0.11980110924804221</v>
      </c>
      <c r="BX184" s="26">
        <f t="shared" si="192"/>
        <v>7.8964636813590589E-3</v>
      </c>
      <c r="BY184" s="26">
        <f t="shared" si="190"/>
        <v>1.5307530359840145E-2</v>
      </c>
      <c r="BZ184" s="26">
        <f t="shared" si="181"/>
        <v>-9.9978596712225632E-3</v>
      </c>
      <c r="CA184" s="26"/>
      <c r="CB184" s="26"/>
      <c r="CC184" s="26"/>
      <c r="CD184" s="26"/>
      <c r="CE184" s="26"/>
      <c r="CF184" s="26"/>
      <c r="CG184" s="26"/>
      <c r="CH184" s="26"/>
      <c r="CI184" s="26"/>
      <c r="CJ184" s="26"/>
      <c r="CK184" s="26"/>
      <c r="CL184" s="26"/>
      <c r="CM184" s="46">
        <f t="shared" si="176"/>
        <v>0.11980110924804221</v>
      </c>
      <c r="CQ184"/>
      <c r="CR184" s="20">
        <v>182</v>
      </c>
      <c r="CS184" s="11">
        <v>41030</v>
      </c>
      <c r="CT184" s="26">
        <v>4.9171854728098298E-2</v>
      </c>
      <c r="CU184" s="26">
        <v>2.3535094562889301E-2</v>
      </c>
      <c r="CV184" s="26">
        <v>4.4663506759119558E-2</v>
      </c>
      <c r="CW184" s="26"/>
      <c r="CX184" s="26">
        <v>0</v>
      </c>
      <c r="CY184" s="26">
        <v>0.13559270658595574</v>
      </c>
      <c r="CZ184" s="26">
        <v>1.0573442066233878E-2</v>
      </c>
      <c r="DA184" s="26"/>
      <c r="DB184" s="46">
        <f t="shared" si="180"/>
        <v>0.13559270658595574</v>
      </c>
      <c r="DC184" s="71"/>
      <c r="DD184" s="71"/>
      <c r="FE184" s="13"/>
      <c r="FF184" s="6">
        <f t="shared" si="193"/>
        <v>4648.1500000059605</v>
      </c>
      <c r="FG184" s="6"/>
      <c r="FH184" s="6"/>
      <c r="FI184" s="6"/>
      <c r="FJ184" s="6"/>
      <c r="FK184" s="6">
        <f t="shared" si="195"/>
        <v>28437.5</v>
      </c>
      <c r="FL184" s="6"/>
      <c r="FM184" s="6"/>
      <c r="FN184" s="6"/>
      <c r="FO184" s="6"/>
      <c r="FP184" s="6"/>
      <c r="FQ184" s="18"/>
      <c r="FT184"/>
      <c r="FU184" s="20"/>
      <c r="GG184"/>
      <c r="GH184" s="12"/>
      <c r="GK184"/>
      <c r="GL184" s="20"/>
      <c r="GM184" s="12"/>
    </row>
    <row r="185" spans="1:195" x14ac:dyDescent="0.25">
      <c r="A185" s="11">
        <v>41396</v>
      </c>
      <c r="B185" s="12">
        <v>35283.079999998212</v>
      </c>
      <c r="F185" s="17">
        <f t="shared" si="173"/>
        <v>5</v>
      </c>
      <c r="G185" s="15">
        <f t="shared" si="174"/>
        <v>1</v>
      </c>
      <c r="H185" s="53">
        <v>41030</v>
      </c>
      <c r="I185" s="16">
        <f>IF(MONTH($H185)&gt;10,VLOOKUP(DATE(I$2,MONTH($H185),DAY($H185)),daily!$A:$B,2,0),VLOOKUP(DATE(J$2,MONTH($H185),DAY($H185)),daily!$A:$B,2,0))</f>
        <v>47370.789999991655</v>
      </c>
      <c r="J185" s="16">
        <f>IF(MONTH($H185)&gt;10,VLOOKUP(DATE(J$2,MONTH($H185),DAY($H185)),daily!$A:$B,2,0),VLOOKUP(DATE(K$2,MONTH($H185),DAY($H185)),daily!$A:$B,2,0))</f>
        <v>24507.420000001788</v>
      </c>
      <c r="K185" s="16">
        <f>IF(MONTH($H185)&gt;10,VLOOKUP(DATE(K$2,MONTH($H185),DAY($H185)),daily!$A:$B,2,0),VLOOKUP(DATE(L$2,MONTH($H185),DAY($H185)),daily!$A:$B,2,0))</f>
        <v>47818.629999995232</v>
      </c>
      <c r="L185" s="16"/>
      <c r="M185" s="16">
        <f>IF(MONTH($H185)&gt;10,VLOOKUP(DATE(M$2,MONTH($H185),DAY($H185)),daily!$A:$B,2,0),VLOOKUP(DATE(N$2,MONTH($H185),DAY($H185)),daily!$A:$B,2,0))</f>
        <v>0</v>
      </c>
      <c r="N185" s="16">
        <f>IF(MONTH($H185)&gt;10,VLOOKUP(DATE(N$2,MONTH($H185),DAY($H185)),daily!$A:$B,2,0),VLOOKUP(DATE(O$2,MONTH($H185),DAY($H185)),daily!$A:$B,2,0))</f>
        <v>165154.95999999344</v>
      </c>
      <c r="O185" s="16">
        <f>IF(MONTH($H185)&gt;10,VLOOKUP(DATE(O$2,MONTH($H185),DAY($H185)),daily!$A:$B,2,0),VLOOKUP(DATE(P$2,MONTH($H185),DAY($H185)),daily!$A:$B,2,0))</f>
        <v>13439.29999999702</v>
      </c>
      <c r="P185" s="16">
        <f t="shared" si="175"/>
        <v>165154.95999999344</v>
      </c>
      <c r="Q185" s="16"/>
      <c r="R185" s="16"/>
      <c r="S185" s="16"/>
      <c r="T185" s="18"/>
      <c r="U185" s="16"/>
      <c r="BL185" s="11">
        <v>41030</v>
      </c>
      <c r="BM185" s="26">
        <f t="shared" si="183"/>
        <v>4.9171854728098298E-2</v>
      </c>
      <c r="BN185" s="26">
        <f t="shared" si="179"/>
        <v>-7.6520385624024023E-3</v>
      </c>
      <c r="BO185" s="26">
        <f t="shared" si="184"/>
        <v>2.3535094562889301E-2</v>
      </c>
      <c r="BP185" s="26">
        <f t="shared" si="185"/>
        <v>2.5721159785724208E-3</v>
      </c>
      <c r="BQ185" s="26">
        <f t="shared" si="186"/>
        <v>4.4663506759119558E-2</v>
      </c>
      <c r="BR185" s="26">
        <f t="shared" si="191"/>
        <v>-1.8280105251063376E-2</v>
      </c>
      <c r="BS185" s="26"/>
      <c r="BT185" s="26"/>
      <c r="BU185" s="26">
        <f t="shared" si="188"/>
        <v>0</v>
      </c>
      <c r="BV185" s="26">
        <f t="shared" si="198"/>
        <v>-2.4683466107013785E-3</v>
      </c>
      <c r="BW185" s="26">
        <f t="shared" si="189"/>
        <v>0.13559270658595574</v>
      </c>
      <c r="BX185" s="26">
        <f t="shared" si="192"/>
        <v>1.5791597337913521E-2</v>
      </c>
      <c r="BY185" s="26">
        <f t="shared" si="190"/>
        <v>1.0573442066233878E-2</v>
      </c>
      <c r="BZ185" s="26">
        <f t="shared" si="181"/>
        <v>-4.7340882936062669E-3</v>
      </c>
      <c r="CA185" s="26"/>
      <c r="CB185" s="26"/>
      <c r="CC185" s="26"/>
      <c r="CD185" s="26"/>
      <c r="CE185" s="26"/>
      <c r="CF185" s="26"/>
      <c r="CG185" s="26"/>
      <c r="CH185" s="26"/>
      <c r="CI185" s="26"/>
      <c r="CJ185" s="26"/>
      <c r="CK185" s="26"/>
      <c r="CL185" s="26"/>
      <c r="CM185" s="46">
        <f t="shared" si="176"/>
        <v>0.13559270658595574</v>
      </c>
      <c r="CQ185"/>
      <c r="CR185" s="20">
        <v>183</v>
      </c>
      <c r="CS185" s="11">
        <v>41031</v>
      </c>
      <c r="CT185" s="26">
        <v>3.6624563029666345E-2</v>
      </c>
      <c r="CU185" s="26">
        <v>1.6139264787065531E-2</v>
      </c>
      <c r="CV185" s="26">
        <v>3.3734027931465953E-2</v>
      </c>
      <c r="CW185" s="26"/>
      <c r="CX185" s="26">
        <v>3.3586685260956857E-3</v>
      </c>
      <c r="CY185" s="26">
        <v>0.1366354295712594</v>
      </c>
      <c r="CZ185" s="26">
        <v>5.8850799974382506E-3</v>
      </c>
      <c r="DA185" s="26"/>
      <c r="DB185" s="46">
        <f t="shared" si="180"/>
        <v>0.1366354295712594</v>
      </c>
      <c r="DC185" s="71"/>
      <c r="DD185" s="71"/>
      <c r="FE185" s="13"/>
      <c r="FF185" s="6"/>
      <c r="FG185" s="6"/>
      <c r="FH185" s="6"/>
      <c r="FI185" s="6"/>
      <c r="FJ185" s="6"/>
      <c r="FK185" s="6">
        <f t="shared" si="195"/>
        <v>18341.410000026226</v>
      </c>
      <c r="FL185" s="6"/>
      <c r="FM185" s="6"/>
      <c r="FN185" s="6"/>
      <c r="FO185" s="6"/>
      <c r="FP185" s="6"/>
      <c r="FQ185" s="18"/>
      <c r="FT185"/>
      <c r="FU185" s="20"/>
      <c r="GG185"/>
      <c r="GH185" s="12"/>
      <c r="GK185"/>
      <c r="GL185" s="20"/>
      <c r="GM185" s="12"/>
    </row>
    <row r="186" spans="1:195" x14ac:dyDescent="0.25">
      <c r="A186" s="11">
        <v>41397</v>
      </c>
      <c r="B186" s="12">
        <v>32998.040000006557</v>
      </c>
      <c r="F186" s="17">
        <f t="shared" si="173"/>
        <v>5</v>
      </c>
      <c r="G186" s="15">
        <f t="shared" si="174"/>
        <v>1</v>
      </c>
      <c r="H186" s="53">
        <v>41031</v>
      </c>
      <c r="I186" s="16">
        <f>IF(MONTH($H186)&gt;10,VLOOKUP(DATE(I$2,MONTH($H186),DAY($H186)),daily!$A:$B,2,0),VLOOKUP(DATE(J$2,MONTH($H186),DAY($H186)),daily!$A:$B,2,0))</f>
        <v>35283.079999998212</v>
      </c>
      <c r="J186" s="16">
        <f>IF(MONTH($H186)&gt;10,VLOOKUP(DATE(J$2,MONTH($H186),DAY($H186)),daily!$A:$B,2,0),VLOOKUP(DATE(K$2,MONTH($H186),DAY($H186)),daily!$A:$B,2,0))</f>
        <v>16806.040000006557</v>
      </c>
      <c r="K186" s="16">
        <f>IF(MONTH($H186)&gt;10,VLOOKUP(DATE(K$2,MONTH($H186),DAY($H186)),daily!$A:$B,2,0),VLOOKUP(DATE(L$2,MONTH($H186),DAY($H186)),daily!$A:$B,2,0))</f>
        <v>36117.069999992847</v>
      </c>
      <c r="L186" s="16"/>
      <c r="M186" s="16">
        <f>IF(MONTH($H186)&gt;10,VLOOKUP(DATE(M$2,MONTH($H186),DAY($H186)),daily!$A:$B,2,0),VLOOKUP(DATE(N$2,MONTH($H186),DAY($H186)),daily!$A:$B,2,0))</f>
        <v>3760.1599999964237</v>
      </c>
      <c r="N186" s="16">
        <f>IF(MONTH($H186)&gt;10,VLOOKUP(DATE(N$2,MONTH($H186),DAY($H186)),daily!$A:$B,2,0),VLOOKUP(DATE(O$2,MONTH($H186),DAY($H186)),daily!$A:$B,2,0))</f>
        <v>166425.02000001073</v>
      </c>
      <c r="O186" s="16">
        <f>IF(MONTH($H186)&gt;10,VLOOKUP(DATE(O$2,MONTH($H186),DAY($H186)),daily!$A:$B,2,0),VLOOKUP(DATE(P$2,MONTH($H186),DAY($H186)),daily!$A:$B,2,0))</f>
        <v>7480.190000012517</v>
      </c>
      <c r="P186" s="16">
        <f t="shared" si="175"/>
        <v>166425.02000001073</v>
      </c>
      <c r="Q186" s="16"/>
      <c r="R186" s="16"/>
      <c r="S186" s="16"/>
      <c r="T186" s="18"/>
      <c r="U186" s="16"/>
      <c r="BL186" s="11">
        <v>41031</v>
      </c>
      <c r="BM186" s="26">
        <f t="shared" si="183"/>
        <v>3.6624563029666345E-2</v>
      </c>
      <c r="BN186" s="26">
        <f t="shared" si="179"/>
        <v>-1.2547291698431953E-2</v>
      </c>
      <c r="BO186" s="26">
        <f t="shared" si="184"/>
        <v>1.6139264787065531E-2</v>
      </c>
      <c r="BP186" s="26">
        <f t="shared" si="185"/>
        <v>-7.3958297758237694E-3</v>
      </c>
      <c r="BQ186" s="26">
        <f t="shared" si="186"/>
        <v>3.3734027931465953E-2</v>
      </c>
      <c r="BR186" s="26">
        <f t="shared" si="191"/>
        <v>-1.0929478827653605E-2</v>
      </c>
      <c r="BS186" s="26"/>
      <c r="BT186" s="26"/>
      <c r="BU186" s="26">
        <f t="shared" si="188"/>
        <v>3.3586685260956857E-3</v>
      </c>
      <c r="BV186" s="26">
        <f t="shared" si="198"/>
        <v>3.3586685260956857E-3</v>
      </c>
      <c r="BW186" s="26">
        <f t="shared" si="189"/>
        <v>0.1366354295712594</v>
      </c>
      <c r="BX186" s="26">
        <f t="shared" si="192"/>
        <v>1.0427229853036679E-3</v>
      </c>
      <c r="BY186" s="26">
        <f t="shared" si="190"/>
        <v>5.8850799974382506E-3</v>
      </c>
      <c r="BZ186" s="26">
        <f t="shared" si="181"/>
        <v>-4.6883620687956278E-3</v>
      </c>
      <c r="CA186" s="26"/>
      <c r="CB186" s="26"/>
      <c r="CC186" s="26"/>
      <c r="CD186" s="26"/>
      <c r="CE186" s="26"/>
      <c r="CF186" s="26"/>
      <c r="CG186" s="26"/>
      <c r="CH186" s="26"/>
      <c r="CI186" s="26"/>
      <c r="CJ186" s="26"/>
      <c r="CK186" s="26"/>
      <c r="CL186" s="26"/>
      <c r="CM186" s="46">
        <f t="shared" si="176"/>
        <v>0.1366354295712594</v>
      </c>
      <c r="CQ186"/>
      <c r="CR186" s="20">
        <v>184</v>
      </c>
      <c r="CS186" s="11">
        <v>41032</v>
      </c>
      <c r="CT186" s="26">
        <v>3.4252644492367236E-2</v>
      </c>
      <c r="CU186" s="26">
        <v>1.2413269988447287E-2</v>
      </c>
      <c r="CV186" s="26">
        <v>3.1911308623743917E-2</v>
      </c>
      <c r="CW186" s="26"/>
      <c r="CX186" s="26">
        <v>6.4032613140676761E-4</v>
      </c>
      <c r="CY186" s="26">
        <v>0.16067531497745566</v>
      </c>
      <c r="CZ186" s="26">
        <v>5.4615616892779752E-3</v>
      </c>
      <c r="DA186" s="26"/>
      <c r="DB186" s="46">
        <f t="shared" si="180"/>
        <v>0.16067531497745566</v>
      </c>
      <c r="DC186" s="71"/>
      <c r="DD186" s="71"/>
      <c r="FE186" s="13"/>
      <c r="FF186" s="6"/>
      <c r="FG186" s="6"/>
      <c r="FH186" s="6"/>
      <c r="FI186" s="6"/>
      <c r="FJ186" s="6"/>
      <c r="FK186" s="6">
        <f t="shared" si="195"/>
        <v>15115.289999991655</v>
      </c>
      <c r="FL186" s="6"/>
      <c r="FM186" s="6"/>
      <c r="FN186" s="6"/>
      <c r="FO186" s="6"/>
      <c r="FP186" s="6"/>
      <c r="FQ186" s="18"/>
      <c r="FT186"/>
      <c r="FU186" s="20"/>
      <c r="GG186"/>
      <c r="GH186" s="12"/>
      <c r="GK186"/>
      <c r="GL186" s="20"/>
      <c r="GM186" s="12"/>
    </row>
    <row r="187" spans="1:195" x14ac:dyDescent="0.25">
      <c r="A187" s="11">
        <v>41398</v>
      </c>
      <c r="B187" s="12">
        <v>22674.819999992847</v>
      </c>
      <c r="F187" s="17">
        <f t="shared" si="173"/>
        <v>5</v>
      </c>
      <c r="G187" s="15">
        <f t="shared" si="174"/>
        <v>1</v>
      </c>
      <c r="H187" s="53">
        <v>41032</v>
      </c>
      <c r="I187" s="16">
        <f>IF(MONTH($H187)&gt;10,VLOOKUP(DATE(I$2,MONTH($H187),DAY($H187)),daily!$A:$B,2,0),VLOOKUP(DATE(J$2,MONTH($H187),DAY($H187)),daily!$A:$B,2,0))</f>
        <v>32998.040000006557</v>
      </c>
      <c r="J187" s="16">
        <f>IF(MONTH($H187)&gt;10,VLOOKUP(DATE(J$2,MONTH($H187),DAY($H187)),daily!$A:$B,2,0),VLOOKUP(DATE(K$2,MONTH($H187),DAY($H187)),daily!$A:$B,2,0))</f>
        <v>12926.109999999404</v>
      </c>
      <c r="K187" s="16">
        <f>IF(MONTH($H187)&gt;10,VLOOKUP(DATE(K$2,MONTH($H187),DAY($H187)),daily!$A:$B,2,0),VLOOKUP(DATE(L$2,MONTH($H187),DAY($H187)),daily!$A:$B,2,0))</f>
        <v>34165.590000003576</v>
      </c>
      <c r="L187" s="16"/>
      <c r="M187" s="16">
        <f>IF(MONTH($H187)&gt;10,VLOOKUP(DATE(M$2,MONTH($H187),DAY($H187)),daily!$A:$B,2,0),VLOOKUP(DATE(N$2,MONTH($H187),DAY($H187)),daily!$A:$B,2,0))</f>
        <v>716.86999998986721</v>
      </c>
      <c r="N187" s="16">
        <f>IF(MONTH($H187)&gt;10,VLOOKUP(DATE(N$2,MONTH($H187),DAY($H187)),daily!$A:$B,2,0),VLOOKUP(DATE(O$2,MONTH($H187),DAY($H187)),daily!$A:$B,2,0))</f>
        <v>195706.13999998569</v>
      </c>
      <c r="O187" s="16">
        <f>IF(MONTH($H187)&gt;10,VLOOKUP(DATE(O$2,MONTH($H187),DAY($H187)),daily!$A:$B,2,0),VLOOKUP(DATE(P$2,MONTH($H187),DAY($H187)),daily!$A:$B,2,0))</f>
        <v>6941.8799999952316</v>
      </c>
      <c r="P187" s="16">
        <f t="shared" si="175"/>
        <v>195706.13999998569</v>
      </c>
      <c r="Q187" s="16"/>
      <c r="R187" s="16"/>
      <c r="S187" s="16"/>
      <c r="T187" s="18"/>
      <c r="U187" s="16"/>
      <c r="BL187" s="11">
        <v>41032</v>
      </c>
      <c r="BM187" s="26">
        <f t="shared" si="183"/>
        <v>3.4252644492367236E-2</v>
      </c>
      <c r="BN187" s="26">
        <f t="shared" si="179"/>
        <v>-2.3719185372991086E-3</v>
      </c>
      <c r="BO187" s="26">
        <f t="shared" si="184"/>
        <v>1.2413269988447287E-2</v>
      </c>
      <c r="BP187" s="26">
        <f t="shared" si="185"/>
        <v>-3.7259947986182443E-3</v>
      </c>
      <c r="BQ187" s="26">
        <f t="shared" si="186"/>
        <v>3.1911308623743917E-2</v>
      </c>
      <c r="BR187" s="26">
        <f t="shared" si="191"/>
        <v>-1.8227193077220358E-3</v>
      </c>
      <c r="BS187" s="26"/>
      <c r="BT187" s="26"/>
      <c r="BU187" s="26">
        <f t="shared" si="188"/>
        <v>6.4032613140676761E-4</v>
      </c>
      <c r="BV187" s="26">
        <f t="shared" si="198"/>
        <v>-2.7183423946889182E-3</v>
      </c>
      <c r="BW187" s="26">
        <f t="shared" si="189"/>
        <v>0.16067531497745566</v>
      </c>
      <c r="BX187" s="26">
        <f t="shared" si="192"/>
        <v>2.4039885406196254E-2</v>
      </c>
      <c r="BY187" s="26">
        <f t="shared" si="190"/>
        <v>5.4615616892779752E-3</v>
      </c>
      <c r="BZ187" s="26">
        <f t="shared" si="181"/>
        <v>-4.2351830816027541E-4</v>
      </c>
      <c r="CA187" s="26"/>
      <c r="CB187" s="26"/>
      <c r="CC187" s="26"/>
      <c r="CD187" s="26"/>
      <c r="CE187" s="26"/>
      <c r="CF187" s="26"/>
      <c r="CG187" s="26"/>
      <c r="CH187" s="26"/>
      <c r="CI187" s="26"/>
      <c r="CJ187" s="26"/>
      <c r="CK187" s="26"/>
      <c r="CL187" s="26"/>
      <c r="CM187" s="46">
        <f t="shared" si="176"/>
        <v>0.16067531497745566</v>
      </c>
      <c r="CQ187"/>
      <c r="CR187" s="20">
        <v>185</v>
      </c>
      <c r="CS187" s="11">
        <v>41033</v>
      </c>
      <c r="CT187" s="26">
        <v>2.3536929720311239E-2</v>
      </c>
      <c r="CU187" s="26">
        <v>6.9080037485979807E-3</v>
      </c>
      <c r="CV187" s="26">
        <v>2.655404677091066E-2</v>
      </c>
      <c r="CW187" s="26"/>
      <c r="CX187" s="26"/>
      <c r="CY187" s="26">
        <v>0.17877149217885116</v>
      </c>
      <c r="CZ187" s="26">
        <v>3.7070892433896776E-3</v>
      </c>
      <c r="DA187" s="26"/>
      <c r="DB187" s="46">
        <f t="shared" si="180"/>
        <v>0.17877149217885116</v>
      </c>
      <c r="DC187" s="71"/>
      <c r="DD187" s="71"/>
      <c r="FE187" s="13"/>
      <c r="FF187" s="6"/>
      <c r="FG187" s="6"/>
      <c r="FH187" s="6"/>
      <c r="FI187" s="6"/>
      <c r="FJ187" s="6"/>
      <c r="FK187" s="6">
        <f t="shared" si="195"/>
        <v>8381.1399999856949</v>
      </c>
      <c r="FL187" s="6"/>
      <c r="FM187" s="6"/>
      <c r="FN187" s="6"/>
      <c r="FO187" s="6"/>
      <c r="FP187" s="6"/>
      <c r="FQ187" s="18"/>
      <c r="FT187"/>
      <c r="FU187" s="20"/>
      <c r="GG187"/>
      <c r="GH187" s="12"/>
      <c r="GK187"/>
      <c r="GL187" s="20"/>
      <c r="GM187" s="12"/>
    </row>
    <row r="188" spans="1:195" x14ac:dyDescent="0.25">
      <c r="A188" s="11">
        <v>41399</v>
      </c>
      <c r="B188" s="12">
        <v>24878.770000010729</v>
      </c>
      <c r="F188" s="17">
        <f t="shared" si="173"/>
        <v>5</v>
      </c>
      <c r="G188" s="15">
        <f t="shared" si="174"/>
        <v>1</v>
      </c>
      <c r="H188" s="53">
        <v>41033</v>
      </c>
      <c r="I188" s="16">
        <f>IF(MONTH($H188)&gt;10,VLOOKUP(DATE(I$2,MONTH($H188),DAY($H188)),daily!$A:$B,2,0),VLOOKUP(DATE(J$2,MONTH($H188),DAY($H188)),daily!$A:$B,2,0))</f>
        <v>22674.819999992847</v>
      </c>
      <c r="J188" s="16">
        <f>IF(MONTH($H188)&gt;10,VLOOKUP(DATE(J$2,MONTH($H188),DAY($H188)),daily!$A:$B,2,0),VLOOKUP(DATE(K$2,MONTH($H188),DAY($H188)),daily!$A:$B,2,0))</f>
        <v>7193.3999999910593</v>
      </c>
      <c r="K188" s="16">
        <f>IF(MONTH($H188)&gt;10,VLOOKUP(DATE(K$2,MONTH($H188),DAY($H188)),daily!$A:$B,2,0),VLOOKUP(DATE(L$2,MONTH($H188),DAY($H188)),daily!$A:$B,2,0))</f>
        <v>28429.879999995232</v>
      </c>
      <c r="L188" s="16"/>
      <c r="M188" s="16"/>
      <c r="N188" s="16">
        <f>IF(MONTH($H188)&gt;10,VLOOKUP(DATE(N$2,MONTH($H188),DAY($H188)),daily!$A:$B,2,0),VLOOKUP(DATE(O$2,MONTH($H188),DAY($H188)),daily!$A:$B,2,0))</f>
        <v>217747.68999998271</v>
      </c>
      <c r="O188" s="16">
        <f>IF(MONTH($H188)&gt;10,VLOOKUP(DATE(O$2,MONTH($H188),DAY($H188)),daily!$A:$B,2,0),VLOOKUP(DATE(P$2,MONTH($H188),DAY($H188)),daily!$A:$B,2,0))</f>
        <v>4711.8700000047684</v>
      </c>
      <c r="P188" s="16">
        <f t="shared" si="175"/>
        <v>217747.68999998271</v>
      </c>
      <c r="Q188" s="16"/>
      <c r="R188" s="16"/>
      <c r="S188" s="16"/>
      <c r="T188" s="18"/>
      <c r="U188" s="16"/>
      <c r="BL188" s="11">
        <v>41033</v>
      </c>
      <c r="BM188" s="26">
        <f t="shared" ref="BM188:BM198" si="199">IFERROR(I188/MAX(I$3:I$229),0)</f>
        <v>2.3536929720311239E-2</v>
      </c>
      <c r="BN188" s="26">
        <f t="shared" si="179"/>
        <v>-1.0715714772055997E-2</v>
      </c>
      <c r="BO188" s="26">
        <f t="shared" ref="BO188:BO193" si="200">IFERROR(J188/MAX(J$3:J$229),0)</f>
        <v>6.9080037485979807E-3</v>
      </c>
      <c r="BP188" s="26">
        <f t="shared" si="185"/>
        <v>-5.5052662398493062E-3</v>
      </c>
      <c r="BQ188" s="26">
        <f t="shared" ref="BQ188:BQ193" si="201">IFERROR(K188/MAX(K$3:K$229),0)</f>
        <v>2.655404677091066E-2</v>
      </c>
      <c r="BR188" s="26">
        <f t="shared" si="191"/>
        <v>-5.3572618528332575E-3</v>
      </c>
      <c r="BS188" s="26"/>
      <c r="BT188" s="26"/>
      <c r="BU188" s="26"/>
      <c r="BV188" s="26"/>
      <c r="BW188" s="26">
        <f t="shared" ref="BW188:BW219" si="202">IFERROR(N188/MAX(N$3:N$229),0)</f>
        <v>0.17877149217885116</v>
      </c>
      <c r="BX188" s="26">
        <f t="shared" si="192"/>
        <v>1.8096177201395502E-2</v>
      </c>
      <c r="BY188" s="26">
        <f t="shared" si="190"/>
        <v>3.7070892433896776E-3</v>
      </c>
      <c r="BZ188" s="26">
        <f t="shared" si="181"/>
        <v>-1.7544724458882976E-3</v>
      </c>
      <c r="CA188" s="26"/>
      <c r="CB188" s="26"/>
      <c r="CC188" s="26"/>
      <c r="CD188" s="26"/>
      <c r="CE188" s="26"/>
      <c r="CF188" s="26"/>
      <c r="CG188" s="26"/>
      <c r="CH188" s="26"/>
      <c r="CI188" s="26"/>
      <c r="CJ188" s="26"/>
      <c r="CK188" s="26"/>
      <c r="CL188" s="26"/>
      <c r="CM188" s="46">
        <f t="shared" si="176"/>
        <v>0.17877149217885116</v>
      </c>
      <c r="CQ188"/>
      <c r="CR188" s="20">
        <v>186</v>
      </c>
      <c r="CS188" s="11">
        <v>41034</v>
      </c>
      <c r="CT188" s="26">
        <v>2.5824675169118207E-2</v>
      </c>
      <c r="CU188" s="26">
        <v>8.8882424576780441E-3</v>
      </c>
      <c r="CV188" s="26">
        <v>2.2252366438601012E-2</v>
      </c>
      <c r="CW188" s="26"/>
      <c r="CX188" s="26"/>
      <c r="CY188" s="26">
        <v>0.14561558428426727</v>
      </c>
      <c r="CZ188" s="26">
        <v>6.2362561450442526E-3</v>
      </c>
      <c r="DA188" s="26"/>
      <c r="DB188" s="46">
        <f t="shared" si="180"/>
        <v>0.14561558428426727</v>
      </c>
      <c r="DC188" s="71"/>
      <c r="DD188" s="71"/>
      <c r="FE188" s="13"/>
      <c r="FF188" s="6"/>
      <c r="FG188" s="6"/>
      <c r="FH188" s="6"/>
      <c r="FI188" s="6"/>
      <c r="FJ188" s="6"/>
      <c r="FK188" s="6">
        <f t="shared" si="195"/>
        <v>9046.0700000226498</v>
      </c>
      <c r="FL188" s="6"/>
      <c r="FM188" s="6"/>
      <c r="FN188" s="6"/>
      <c r="FO188" s="6"/>
      <c r="FP188" s="6"/>
      <c r="FQ188" s="18"/>
      <c r="FT188"/>
      <c r="FU188" s="20"/>
      <c r="GG188"/>
      <c r="GH188" s="12"/>
      <c r="GK188"/>
      <c r="GL188" s="20"/>
      <c r="GM188" s="12"/>
    </row>
    <row r="189" spans="1:195" x14ac:dyDescent="0.25">
      <c r="A189" s="11">
        <v>41400</v>
      </c>
      <c r="B189" s="12">
        <v>16586.759999990463</v>
      </c>
      <c r="F189" s="17">
        <f t="shared" si="173"/>
        <v>5</v>
      </c>
      <c r="G189" s="15">
        <f t="shared" si="174"/>
        <v>1</v>
      </c>
      <c r="H189" s="53">
        <v>41034</v>
      </c>
      <c r="I189" s="16">
        <f>IF(MONTH($H189)&gt;10,VLOOKUP(DATE(I$2,MONTH($H189),DAY($H189)),daily!$A:$B,2,0),VLOOKUP(DATE(J$2,MONTH($H189),DAY($H189)),daily!$A:$B,2,0))</f>
        <v>24878.770000010729</v>
      </c>
      <c r="J189" s="16">
        <f>IF(MONTH($H189)&gt;10,VLOOKUP(DATE(J$2,MONTH($H189),DAY($H189)),daily!$A:$B,2,0),VLOOKUP(DATE(K$2,MONTH($H189),DAY($H189)),daily!$A:$B,2,0))</f>
        <v>9255.4500000029802</v>
      </c>
      <c r="K189" s="16">
        <f>IF(MONTH($H189)&gt;10,VLOOKUP(DATE(K$2,MONTH($H189),DAY($H189)),daily!$A:$B,2,0),VLOOKUP(DATE(L$2,MONTH($H189),DAY($H189)),daily!$A:$B,2,0))</f>
        <v>23824.320000007749</v>
      </c>
      <c r="L189" s="16"/>
      <c r="M189" s="16"/>
      <c r="N189" s="16">
        <f>IF(MONTH($H189)&gt;10,VLOOKUP(DATE(N$2,MONTH($H189),DAY($H189)),daily!$A:$B,2,0),VLOOKUP(DATE(O$2,MONTH($H189),DAY($H189)),daily!$A:$B,2,0))</f>
        <v>177363.05000002682</v>
      </c>
      <c r="O189" s="16">
        <f>IF(MONTH($H189)&gt;10,VLOOKUP(DATE(O$2,MONTH($H189),DAY($H189)),daily!$A:$B,2,0),VLOOKUP(DATE(P$2,MONTH($H189),DAY($H189)),daily!$A:$B,2,0))</f>
        <v>7926.5499999970198</v>
      </c>
      <c r="P189" s="16">
        <f t="shared" si="175"/>
        <v>177363.05000002682</v>
      </c>
      <c r="Q189" s="16"/>
      <c r="R189" s="16"/>
      <c r="S189" s="16"/>
      <c r="T189" s="18"/>
      <c r="U189" s="16"/>
      <c r="BL189" s="11">
        <v>41034</v>
      </c>
      <c r="BM189" s="26">
        <f t="shared" si="199"/>
        <v>2.5824675169118207E-2</v>
      </c>
      <c r="BN189" s="26">
        <f t="shared" si="179"/>
        <v>2.287745448806968E-3</v>
      </c>
      <c r="BO189" s="26">
        <f t="shared" si="200"/>
        <v>8.8882424576780441E-3</v>
      </c>
      <c r="BP189" s="26">
        <f t="shared" si="185"/>
        <v>1.9802387090800634E-3</v>
      </c>
      <c r="BQ189" s="26">
        <f t="shared" si="201"/>
        <v>2.2252366438601012E-2</v>
      </c>
      <c r="BR189" s="26">
        <f t="shared" si="191"/>
        <v>-4.3016803323096472E-3</v>
      </c>
      <c r="BS189" s="26"/>
      <c r="BT189" s="26"/>
      <c r="BU189" s="26"/>
      <c r="BV189" s="26"/>
      <c r="BW189" s="26">
        <f t="shared" si="202"/>
        <v>0.14561558428426727</v>
      </c>
      <c r="BX189" s="26">
        <f t="shared" si="192"/>
        <v>-3.3155907894583891E-2</v>
      </c>
      <c r="BY189" s="26">
        <f t="shared" si="190"/>
        <v>6.2362561450442526E-3</v>
      </c>
      <c r="BZ189" s="26">
        <f t="shared" si="181"/>
        <v>2.529166901654575E-3</v>
      </c>
      <c r="CA189" s="26"/>
      <c r="CB189" s="26"/>
      <c r="CC189" s="26"/>
      <c r="CD189" s="26"/>
      <c r="CE189" s="26"/>
      <c r="CF189" s="26"/>
      <c r="CG189" s="26"/>
      <c r="CH189" s="26"/>
      <c r="CI189" s="26"/>
      <c r="CJ189" s="26"/>
      <c r="CK189" s="26"/>
      <c r="CL189" s="26"/>
      <c r="CM189" s="46">
        <f t="shared" si="176"/>
        <v>0.14561558428426727</v>
      </c>
      <c r="CQ189"/>
      <c r="CR189" s="20">
        <v>187</v>
      </c>
      <c r="CS189" s="11">
        <v>41035</v>
      </c>
      <c r="CT189" s="26">
        <v>1.7217398171521025E-2</v>
      </c>
      <c r="CU189" s="26">
        <v>1.040185912130006E-3</v>
      </c>
      <c r="CV189" s="26">
        <v>1.48168190119347E-2</v>
      </c>
      <c r="CW189" s="26"/>
      <c r="CX189" s="26"/>
      <c r="CY189" s="26">
        <v>0.15823655860461364</v>
      </c>
      <c r="CZ189" s="26">
        <v>2.1573620270224883E-3</v>
      </c>
      <c r="DA189" s="26"/>
      <c r="DB189" s="46">
        <f t="shared" si="180"/>
        <v>0.15823655860461364</v>
      </c>
      <c r="DC189" s="71"/>
      <c r="DD189" s="71"/>
      <c r="FE189" s="13"/>
      <c r="FF189" s="6"/>
      <c r="FG189" s="6"/>
      <c r="FH189" s="6"/>
      <c r="FI189" s="6"/>
      <c r="FJ189" s="6"/>
      <c r="FK189" s="6">
        <f t="shared" si="195"/>
        <v>8035.25</v>
      </c>
      <c r="FL189" s="6"/>
      <c r="FM189" s="6"/>
      <c r="FN189" s="6"/>
      <c r="FO189" s="6"/>
      <c r="FP189" s="6"/>
      <c r="FQ189" s="18"/>
      <c r="FT189"/>
      <c r="FU189" s="20"/>
      <c r="GG189"/>
      <c r="GH189" s="12"/>
      <c r="GK189"/>
      <c r="GL189" s="20"/>
      <c r="GM189" s="12"/>
    </row>
    <row r="190" spans="1:195" x14ac:dyDescent="0.25">
      <c r="A190" s="11">
        <v>41401</v>
      </c>
      <c r="B190" s="12">
        <v>13167.570000007749</v>
      </c>
      <c r="F190" s="17">
        <f t="shared" si="173"/>
        <v>5</v>
      </c>
      <c r="G190" s="15">
        <f t="shared" si="174"/>
        <v>1</v>
      </c>
      <c r="H190" s="53">
        <v>41035</v>
      </c>
      <c r="I190" s="16">
        <f>IF(MONTH($H190)&gt;10,VLOOKUP(DATE(I$2,MONTH($H190),DAY($H190)),daily!$A:$B,2,0),VLOOKUP(DATE(J$2,MONTH($H190),DAY($H190)),daily!$A:$B,2,0))</f>
        <v>16586.759999990463</v>
      </c>
      <c r="J190" s="16">
        <f>IF(MONTH($H190)&gt;10,VLOOKUP(DATE(J$2,MONTH($H190),DAY($H190)),daily!$A:$B,2,0),VLOOKUP(DATE(K$2,MONTH($H190),DAY($H190)),daily!$A:$B,2,0))</f>
        <v>1083.1599999964237</v>
      </c>
      <c r="K190" s="16">
        <f>IF(MONTH($H190)&gt;10,VLOOKUP(DATE(K$2,MONTH($H190),DAY($H190)),daily!$A:$B,2,0),VLOOKUP(DATE(L$2,MONTH($H190),DAY($H190)),daily!$A:$B,2,0))</f>
        <v>15863.510000005364</v>
      </c>
      <c r="L190" s="16"/>
      <c r="M190" s="16"/>
      <c r="N190" s="16">
        <f>IF(MONTH($H190)&gt;10,VLOOKUP(DATE(N$2,MONTH($H190),DAY($H190)),daily!$A:$B,2,0),VLOOKUP(DATE(O$2,MONTH($H190),DAY($H190)),daily!$A:$B,2,0))</f>
        <v>192735.67999997735</v>
      </c>
      <c r="O190" s="16">
        <f>IF(MONTH($H190)&gt;10,VLOOKUP(DATE(O$2,MONTH($H190),DAY($H190)),daily!$A:$B,2,0),VLOOKUP(DATE(P$2,MONTH($H190),DAY($H190)),daily!$A:$B,2,0))</f>
        <v>2742.0999999940395</v>
      </c>
      <c r="P190" s="16">
        <f t="shared" si="175"/>
        <v>192735.67999997735</v>
      </c>
      <c r="Q190" s="16"/>
      <c r="R190" s="16"/>
      <c r="S190" s="16"/>
      <c r="T190" s="18"/>
      <c r="U190" s="16"/>
      <c r="BL190" s="11">
        <v>41035</v>
      </c>
      <c r="BM190" s="26">
        <f t="shared" si="199"/>
        <v>1.7217398171521025E-2</v>
      </c>
      <c r="BN190" s="26">
        <f t="shared" si="179"/>
        <v>-8.6072769975971825E-3</v>
      </c>
      <c r="BO190" s="26">
        <f t="shared" si="200"/>
        <v>1.040185912130006E-3</v>
      </c>
      <c r="BP190" s="26">
        <f t="shared" si="185"/>
        <v>-7.8480565455480381E-3</v>
      </c>
      <c r="BQ190" s="26">
        <f t="shared" si="201"/>
        <v>1.48168190119347E-2</v>
      </c>
      <c r="BR190" s="26">
        <f t="shared" si="191"/>
        <v>-7.4355474266663123E-3</v>
      </c>
      <c r="BS190" s="26"/>
      <c r="BT190" s="26"/>
      <c r="BU190" s="26"/>
      <c r="BV190" s="26"/>
      <c r="BW190" s="26">
        <f t="shared" si="202"/>
        <v>0.15823655860461364</v>
      </c>
      <c r="BX190" s="26">
        <f t="shared" si="192"/>
        <v>1.2620974320346368E-2</v>
      </c>
      <c r="BY190" s="26">
        <f t="shared" si="190"/>
        <v>2.1573620270224883E-3</v>
      </c>
      <c r="BZ190" s="26">
        <f t="shared" si="181"/>
        <v>-4.0788941180217638E-3</v>
      </c>
      <c r="CA190" s="26"/>
      <c r="CB190" s="26"/>
      <c r="CC190" s="26"/>
      <c r="CD190" s="26"/>
      <c r="CE190" s="26"/>
      <c r="CF190" s="26"/>
      <c r="CG190" s="26"/>
      <c r="CH190" s="26"/>
      <c r="CI190" s="26"/>
      <c r="CJ190" s="26"/>
      <c r="CK190" s="26"/>
      <c r="CL190" s="26"/>
      <c r="CM190" s="46">
        <f t="shared" si="176"/>
        <v>0.15823655860461364</v>
      </c>
      <c r="CQ190"/>
      <c r="CR190" s="20">
        <v>188</v>
      </c>
      <c r="CS190" s="11">
        <v>41036</v>
      </c>
      <c r="CT190" s="26">
        <v>1.3668208597799622E-2</v>
      </c>
      <c r="CU190" s="26">
        <v>1.393893873416306E-2</v>
      </c>
      <c r="CV190" s="26">
        <v>1.0870009840857064E-2</v>
      </c>
      <c r="CW190" s="26"/>
      <c r="CX190" s="26"/>
      <c r="CY190" s="26">
        <v>0.17102639680831946</v>
      </c>
      <c r="CZ190" s="26">
        <v>-1.2060331127509423E-3</v>
      </c>
      <c r="DA190" s="26"/>
      <c r="DB190" s="46">
        <f t="shared" si="180"/>
        <v>0.17102639680831946</v>
      </c>
      <c r="DC190" s="71"/>
      <c r="DD190" s="71"/>
      <c r="FE190" s="13"/>
      <c r="FF190" s="6"/>
      <c r="FG190" s="6"/>
      <c r="FH190" s="6"/>
      <c r="FI190" s="6"/>
      <c r="FJ190" s="6"/>
      <c r="FK190" s="6"/>
      <c r="FL190" s="6"/>
      <c r="FM190" s="6"/>
      <c r="FN190" s="6"/>
      <c r="FO190" s="6"/>
      <c r="FP190" s="6"/>
      <c r="FQ190" s="18"/>
      <c r="FT190"/>
      <c r="FU190" s="20"/>
      <c r="GG190"/>
      <c r="GH190" s="12"/>
      <c r="GK190"/>
      <c r="GL190" s="20"/>
      <c r="GM190" s="12"/>
    </row>
    <row r="191" spans="1:195" x14ac:dyDescent="0.25">
      <c r="A191" s="11">
        <v>41402</v>
      </c>
      <c r="B191" s="12">
        <v>11146.119999989867</v>
      </c>
      <c r="F191" s="17">
        <f t="shared" si="173"/>
        <v>5</v>
      </c>
      <c r="G191" s="15">
        <f t="shared" si="174"/>
        <v>1</v>
      </c>
      <c r="H191" s="53">
        <v>41036</v>
      </c>
      <c r="I191" s="16">
        <f>IF(MONTH($H191)&gt;10,VLOOKUP(DATE(I$2,MONTH($H191),DAY($H191)),daily!$A:$B,2,0),VLOOKUP(DATE(J$2,MONTH($H191),DAY($H191)),daily!$A:$B,2,0))</f>
        <v>13167.570000007749</v>
      </c>
      <c r="J191" s="16">
        <f>IF(MONTH($H191)&gt;10,VLOOKUP(DATE(J$2,MONTH($H191),DAY($H191)),daily!$A:$B,2,0),VLOOKUP(DATE(K$2,MONTH($H191),DAY($H191)),daily!$A:$B,2,0))</f>
        <v>14514.810000002384</v>
      </c>
      <c r="K191" s="16">
        <f>IF(MONTH($H191)&gt;10,VLOOKUP(DATE(K$2,MONTH($H191),DAY($H191)),daily!$A:$B,2,0),VLOOKUP(DATE(L$2,MONTH($H191),DAY($H191)),daily!$A:$B,2,0))</f>
        <v>11637.889999985695</v>
      </c>
      <c r="L191" s="16"/>
      <c r="M191" s="16"/>
      <c r="N191" s="16">
        <f>IF(MONTH($H191)&gt;10,VLOOKUP(DATE(N$2,MONTH($H191),DAY($H191)),daily!$A:$B,2,0),VLOOKUP(DATE(O$2,MONTH($H191),DAY($H191)),daily!$A:$B,2,0))</f>
        <v>208313.99000000954</v>
      </c>
      <c r="O191" s="16">
        <f>IF(MONTH($H191)&gt;10,VLOOKUP(DATE(O$2,MONTH($H191),DAY($H191)),daily!$A:$B,2,0),VLOOKUP(DATE(P$2,MONTH($H191),DAY($H191)),daily!$A:$B,2,0))</f>
        <v>-1532.9200000017881</v>
      </c>
      <c r="P191" s="16">
        <f t="shared" si="175"/>
        <v>208313.99000000954</v>
      </c>
      <c r="Q191" s="16"/>
      <c r="R191" s="16"/>
      <c r="S191" s="16"/>
      <c r="T191" s="18"/>
      <c r="U191" s="16"/>
      <c r="BL191" s="11">
        <v>41036</v>
      </c>
      <c r="BM191" s="26">
        <f t="shared" si="199"/>
        <v>1.3668208597799622E-2</v>
      </c>
      <c r="BN191" s="26">
        <f t="shared" si="179"/>
        <v>-3.5491895737214032E-3</v>
      </c>
      <c r="BO191" s="26">
        <f t="shared" si="200"/>
        <v>1.393893873416306E-2</v>
      </c>
      <c r="BP191" s="26">
        <f t="shared" si="185"/>
        <v>1.2898752822033054E-2</v>
      </c>
      <c r="BQ191" s="26">
        <f t="shared" si="201"/>
        <v>1.0870009840857064E-2</v>
      </c>
      <c r="BR191" s="26">
        <f t="shared" si="191"/>
        <v>-3.9468091710776355E-3</v>
      </c>
      <c r="BS191" s="26"/>
      <c r="BT191" s="26"/>
      <c r="BU191" s="26"/>
      <c r="BV191" s="26"/>
      <c r="BW191" s="26">
        <f t="shared" si="202"/>
        <v>0.17102639680831946</v>
      </c>
      <c r="BX191" s="26">
        <f t="shared" si="192"/>
        <v>1.2789838203705828E-2</v>
      </c>
      <c r="BY191" s="26">
        <f t="shared" si="190"/>
        <v>-1.2060331127509423E-3</v>
      </c>
      <c r="BZ191" s="26">
        <f t="shared" si="181"/>
        <v>-3.3633951397734306E-3</v>
      </c>
      <c r="CA191" s="26"/>
      <c r="CB191" s="26"/>
      <c r="CC191" s="26"/>
      <c r="CD191" s="26"/>
      <c r="CE191" s="26"/>
      <c r="CF191" s="26"/>
      <c r="CG191" s="26"/>
      <c r="CH191" s="26"/>
      <c r="CI191" s="26"/>
      <c r="CJ191" s="26"/>
      <c r="CK191" s="26"/>
      <c r="CL191" s="26"/>
      <c r="CM191" s="46">
        <f t="shared" si="176"/>
        <v>0.17102639680831946</v>
      </c>
      <c r="CQ191"/>
      <c r="CR191" s="20">
        <v>189</v>
      </c>
      <c r="CS191" s="11">
        <v>41037</v>
      </c>
      <c r="CT191" s="26">
        <v>1.1569901904138589E-2</v>
      </c>
      <c r="CU191" s="26">
        <v>3.2435946091354997E-3</v>
      </c>
      <c r="CV191" s="26">
        <v>5.3250288587366667E-3</v>
      </c>
      <c r="CW191" s="26"/>
      <c r="CX191" s="26"/>
      <c r="CY191" s="26">
        <v>0.16461739340115944</v>
      </c>
      <c r="CZ191" s="26">
        <v>6.540455126818679E-4</v>
      </c>
      <c r="DA191" s="26"/>
      <c r="DB191" s="46">
        <f t="shared" si="180"/>
        <v>0.16461739340115944</v>
      </c>
      <c r="DC191" s="71"/>
      <c r="DD191" s="71"/>
      <c r="FE191" s="13"/>
      <c r="FF191" s="6"/>
      <c r="FG191" s="6"/>
      <c r="FH191" s="6"/>
      <c r="FI191" s="6"/>
      <c r="FJ191" s="6"/>
      <c r="FK191" s="6"/>
      <c r="FL191" s="6"/>
      <c r="FM191" s="6"/>
      <c r="FN191" s="6"/>
      <c r="FO191" s="6"/>
      <c r="FP191" s="6"/>
      <c r="FQ191" s="18"/>
      <c r="FT191"/>
      <c r="FU191" s="20"/>
      <c r="GG191"/>
      <c r="GH191" s="12"/>
      <c r="GK191"/>
      <c r="GL191" s="20"/>
      <c r="GM191" s="12"/>
    </row>
    <row r="192" spans="1:195" x14ac:dyDescent="0.25">
      <c r="A192" s="11">
        <v>41403</v>
      </c>
      <c r="B192" s="12">
        <v>11740.079999998212</v>
      </c>
      <c r="F192" s="17">
        <f t="shared" si="173"/>
        <v>5</v>
      </c>
      <c r="G192" s="15">
        <f t="shared" si="174"/>
        <v>1</v>
      </c>
      <c r="H192" s="53">
        <v>41037</v>
      </c>
      <c r="I192" s="16">
        <f>IF(MONTH($H192)&gt;10,VLOOKUP(DATE(I$2,MONTH($H192),DAY($H192)),daily!$A:$B,2,0),VLOOKUP(DATE(J$2,MONTH($H192),DAY($H192)),daily!$A:$B,2,0))</f>
        <v>11146.119999989867</v>
      </c>
      <c r="J192" s="16">
        <f>IF(MONTH($H192)&gt;10,VLOOKUP(DATE(J$2,MONTH($H192),DAY($H192)),daily!$A:$B,2,0),VLOOKUP(DATE(K$2,MONTH($H192),DAY($H192)),daily!$A:$B,2,0))</f>
        <v>3377.6000000089407</v>
      </c>
      <c r="K192" s="16">
        <f>IF(MONTH($H192)&gt;10,VLOOKUP(DATE(K$2,MONTH($H192),DAY($H192)),daily!$A:$B,2,0),VLOOKUP(DATE(L$2,MONTH($H192),DAY($H192)),daily!$A:$B,2,0))</f>
        <v>5701.2000000029802</v>
      </c>
      <c r="L192" s="16"/>
      <c r="M192" s="16"/>
      <c r="N192" s="16">
        <f>IF(MONTH($H192)&gt;10,VLOOKUP(DATE(N$2,MONTH($H192),DAY($H192)),daily!$A:$B,2,0),VLOOKUP(DATE(O$2,MONTH($H192),DAY($H192)),daily!$A:$B,2,0))</f>
        <v>200507.68000000715</v>
      </c>
      <c r="O192" s="16">
        <f>IF(MONTH($H192)&gt;10,VLOOKUP(DATE(O$2,MONTH($H192),DAY($H192)),daily!$A:$B,2,0),VLOOKUP(DATE(P$2,MONTH($H192),DAY($H192)),daily!$A:$B,2,0))</f>
        <v>831.3200000077486</v>
      </c>
      <c r="P192" s="16">
        <f t="shared" si="175"/>
        <v>200507.68000000715</v>
      </c>
      <c r="Q192" s="16"/>
      <c r="R192" s="16"/>
      <c r="S192" s="16"/>
      <c r="T192" s="18"/>
      <c r="U192" s="16"/>
      <c r="BL192" s="11">
        <v>41037</v>
      </c>
      <c r="BM192" s="26">
        <f t="shared" si="199"/>
        <v>1.1569901904138589E-2</v>
      </c>
      <c r="BN192" s="26">
        <f t="shared" si="179"/>
        <v>-2.0983066936610326E-3</v>
      </c>
      <c r="BO192" s="26">
        <f t="shared" si="200"/>
        <v>3.2435946091354997E-3</v>
      </c>
      <c r="BP192" s="26">
        <f t="shared" si="185"/>
        <v>-1.069534412502756E-2</v>
      </c>
      <c r="BQ192" s="26">
        <f t="shared" si="201"/>
        <v>5.3250288587366667E-3</v>
      </c>
      <c r="BR192" s="26">
        <f t="shared" si="191"/>
        <v>-5.5449809821203977E-3</v>
      </c>
      <c r="BS192" s="26"/>
      <c r="BT192" s="26"/>
      <c r="BU192" s="26"/>
      <c r="BV192" s="26"/>
      <c r="BW192" s="26">
        <f t="shared" si="202"/>
        <v>0.16461739340115944</v>
      </c>
      <c r="BX192" s="26">
        <f t="shared" si="192"/>
        <v>-6.4090034071600244E-3</v>
      </c>
      <c r="BY192" s="26">
        <f t="shared" si="190"/>
        <v>6.540455126818679E-4</v>
      </c>
      <c r="BZ192" s="26">
        <f t="shared" si="181"/>
        <v>1.8600786254328102E-3</v>
      </c>
      <c r="CA192" s="26"/>
      <c r="CB192" s="26"/>
      <c r="CC192" s="26"/>
      <c r="CD192" s="26"/>
      <c r="CE192" s="26"/>
      <c r="CF192" s="26"/>
      <c r="CG192" s="26"/>
      <c r="CH192" s="26"/>
      <c r="CI192" s="26"/>
      <c r="CJ192" s="26"/>
      <c r="CK192" s="26"/>
      <c r="CL192" s="26"/>
      <c r="CM192" s="46">
        <f t="shared" si="176"/>
        <v>0.16461739340115944</v>
      </c>
      <c r="CQ192"/>
      <c r="CR192" s="20">
        <v>190</v>
      </c>
      <c r="CS192" s="11">
        <v>41038</v>
      </c>
      <c r="CT192" s="26">
        <v>1.218644460555262E-2</v>
      </c>
      <c r="CU192" s="26">
        <v>2.4803088833835691E-3</v>
      </c>
      <c r="CV192" s="26">
        <v>6.0893365685599958E-4</v>
      </c>
      <c r="CW192" s="26"/>
      <c r="CX192" s="26"/>
      <c r="CY192" s="26">
        <v>0.16862646566417977</v>
      </c>
      <c r="CZ192" s="26"/>
      <c r="DA192" s="26"/>
      <c r="DB192" s="46">
        <f t="shared" si="180"/>
        <v>0.16862646566417977</v>
      </c>
      <c r="DC192" s="71"/>
      <c r="DD192" s="71"/>
      <c r="FE192" s="13"/>
      <c r="FF192" s="6"/>
      <c r="FG192" s="6"/>
      <c r="FH192" s="6"/>
      <c r="FI192" s="6"/>
      <c r="FJ192" s="6"/>
      <c r="FK192" s="6"/>
      <c r="FL192" s="6"/>
      <c r="FM192" s="6"/>
      <c r="FN192" s="6"/>
      <c r="FO192" s="6"/>
      <c r="FP192" s="6"/>
      <c r="FQ192" s="18"/>
      <c r="FT192"/>
      <c r="FU192" s="20"/>
      <c r="GG192"/>
      <c r="GH192" s="12"/>
      <c r="GK192"/>
      <c r="GL192" s="20"/>
      <c r="GM192" s="12"/>
    </row>
    <row r="193" spans="1:195" x14ac:dyDescent="0.25">
      <c r="A193" s="11">
        <v>41404</v>
      </c>
      <c r="B193" s="12">
        <v>0</v>
      </c>
      <c r="F193" s="17">
        <f t="shared" si="173"/>
        <v>5</v>
      </c>
      <c r="G193" s="15">
        <f t="shared" si="174"/>
        <v>1</v>
      </c>
      <c r="H193" s="53">
        <v>41038</v>
      </c>
      <c r="I193" s="16">
        <f>IF(MONTH($H193)&gt;10,VLOOKUP(DATE(I$2,MONTH($H193),DAY($H193)),daily!$A:$B,2,0),VLOOKUP(DATE(J$2,MONTH($H193),DAY($H193)),daily!$A:$B,2,0))</f>
        <v>11740.079999998212</v>
      </c>
      <c r="J193" s="16">
        <f>IF(MONTH($H193)&gt;10,VLOOKUP(DATE(J$2,MONTH($H193),DAY($H193)),daily!$A:$B,2,0),VLOOKUP(DATE(K$2,MONTH($H193),DAY($H193)),daily!$A:$B,2,0))</f>
        <v>2582.7799999862909</v>
      </c>
      <c r="K193" s="16">
        <f>IF(MONTH($H193)&gt;10,VLOOKUP(DATE(K$2,MONTH($H193),DAY($H193)),daily!$A:$B,2,0),VLOOKUP(DATE(L$2,MONTH($H193),DAY($H193)),daily!$A:$B,2,0))</f>
        <v>651.95000000298023</v>
      </c>
      <c r="L193" s="16"/>
      <c r="M193" s="16"/>
      <c r="N193" s="16">
        <f>IF(MONTH($H193)&gt;10,VLOOKUP(DATE(N$2,MONTH($H193),DAY($H193)),daily!$A:$B,2,0),VLOOKUP(DATE(O$2,MONTH($H193),DAY($H193)),daily!$A:$B,2,0))</f>
        <v>205390.81999999285</v>
      </c>
      <c r="O193" s="16"/>
      <c r="P193" s="16">
        <f t="shared" si="175"/>
        <v>205390.81999999285</v>
      </c>
      <c r="Q193" s="16"/>
      <c r="R193" s="16"/>
      <c r="S193" s="16"/>
      <c r="T193" s="18"/>
      <c r="U193" s="16"/>
      <c r="BL193" s="11">
        <v>41038</v>
      </c>
      <c r="BM193" s="26">
        <f t="shared" si="199"/>
        <v>1.218644460555262E-2</v>
      </c>
      <c r="BN193" s="26">
        <f t="shared" si="179"/>
        <v>6.1654270141403046E-4</v>
      </c>
      <c r="BO193" s="26">
        <f t="shared" si="200"/>
        <v>2.4803088833835691E-3</v>
      </c>
      <c r="BP193" s="26">
        <f t="shared" si="185"/>
        <v>-7.6328572575193061E-4</v>
      </c>
      <c r="BQ193" s="26">
        <f t="shared" si="201"/>
        <v>6.0893365685599958E-4</v>
      </c>
      <c r="BR193" s="26">
        <f t="shared" si="191"/>
        <v>-4.7160952018806667E-3</v>
      </c>
      <c r="BS193" s="26"/>
      <c r="BT193" s="26"/>
      <c r="BU193" s="26"/>
      <c r="BV193" s="26"/>
      <c r="BW193" s="26">
        <f t="shared" si="202"/>
        <v>0.16862646566417977</v>
      </c>
      <c r="BX193" s="26">
        <f t="shared" si="192"/>
        <v>4.0090722630203302E-3</v>
      </c>
      <c r="BY193" s="26"/>
      <c r="BZ193" s="26"/>
      <c r="CA193" s="26"/>
      <c r="CB193" s="26"/>
      <c r="CC193" s="26"/>
      <c r="CD193" s="26"/>
      <c r="CE193" s="26"/>
      <c r="CF193" s="26"/>
      <c r="CG193" s="26"/>
      <c r="CH193" s="26"/>
      <c r="CI193" s="26"/>
      <c r="CJ193" s="26"/>
      <c r="CK193" s="26"/>
      <c r="CL193" s="26"/>
      <c r="CM193" s="46">
        <f t="shared" si="176"/>
        <v>0.16862646566417977</v>
      </c>
      <c r="CQ193"/>
      <c r="CR193" s="20"/>
      <c r="CS193" s="11">
        <v>41039</v>
      </c>
      <c r="CT193" s="26">
        <v>0</v>
      </c>
      <c r="CU193" s="26"/>
      <c r="CV193" s="26"/>
      <c r="CW193" s="26"/>
      <c r="CX193" s="26"/>
      <c r="CY193" s="26">
        <v>0.1829343218712314</v>
      </c>
      <c r="CZ193" s="26"/>
      <c r="DA193" s="26"/>
      <c r="DB193" s="46">
        <f t="shared" si="180"/>
        <v>0.1829343218712314</v>
      </c>
      <c r="DC193" s="71"/>
      <c r="DD193" s="71"/>
      <c r="FE193" s="13"/>
      <c r="FP193"/>
      <c r="FQ193" s="12"/>
      <c r="FT193"/>
      <c r="FU193" s="20"/>
      <c r="GG193"/>
      <c r="GH193" s="12"/>
      <c r="GK193"/>
      <c r="GL193" s="20"/>
      <c r="GM193" s="12"/>
    </row>
    <row r="194" spans="1:195" x14ac:dyDescent="0.25">
      <c r="A194" s="11">
        <v>41405</v>
      </c>
      <c r="B194" s="12">
        <v>0</v>
      </c>
      <c r="F194" s="17">
        <f t="shared" si="173"/>
        <v>5</v>
      </c>
      <c r="G194" s="15">
        <f t="shared" si="174"/>
        <v>1</v>
      </c>
      <c r="H194" s="53">
        <v>41039</v>
      </c>
      <c r="I194" s="16">
        <f>IF(MONTH($H194)&gt;10,VLOOKUP(DATE(I$2,MONTH($H194),DAY($H194)),daily!$A:$B,2,0),VLOOKUP(DATE(J$2,MONTH($H194),DAY($H194)),daily!$A:$B,2,0))</f>
        <v>0</v>
      </c>
      <c r="J194" s="16"/>
      <c r="K194" s="16"/>
      <c r="L194" s="16"/>
      <c r="M194" s="16"/>
      <c r="N194" s="16">
        <f>IF(MONTH($H194)&gt;10,VLOOKUP(DATE(N$2,MONTH($H194),DAY($H194)),daily!$A:$B,2,0),VLOOKUP(DATE(O$2,MONTH($H194),DAY($H194)),daily!$A:$B,2,0))</f>
        <v>222818.11000001431</v>
      </c>
      <c r="O194" s="16"/>
      <c r="P194" s="16">
        <f t="shared" si="175"/>
        <v>222818.11000001431</v>
      </c>
      <c r="Q194" s="16"/>
      <c r="R194" s="16"/>
      <c r="S194" s="16"/>
      <c r="T194" s="18"/>
      <c r="U194" s="16"/>
      <c r="BL194" s="11">
        <v>41039</v>
      </c>
      <c r="BM194" s="26">
        <f t="shared" si="199"/>
        <v>0</v>
      </c>
      <c r="BN194" s="26">
        <f t="shared" si="179"/>
        <v>-1.218644460555262E-2</v>
      </c>
      <c r="BO194" s="26"/>
      <c r="BP194" s="26"/>
      <c r="BQ194" s="26"/>
      <c r="BR194" s="26"/>
      <c r="BS194" s="26"/>
      <c r="BT194" s="26"/>
      <c r="BU194" s="26"/>
      <c r="BV194" s="26"/>
      <c r="BW194" s="26">
        <f t="shared" si="202"/>
        <v>0.1829343218712314</v>
      </c>
      <c r="BX194" s="26">
        <f t="shared" si="192"/>
        <v>1.4307856207051634E-2</v>
      </c>
      <c r="BY194" s="26"/>
      <c r="BZ194" s="26"/>
      <c r="CA194" s="26"/>
      <c r="CB194" s="26"/>
      <c r="CC194" s="26"/>
      <c r="CD194" s="26"/>
      <c r="CE194" s="26"/>
      <c r="CF194" s="26"/>
      <c r="CG194" s="26"/>
      <c r="CH194" s="26"/>
      <c r="CI194" s="26"/>
      <c r="CJ194" s="26"/>
      <c r="CK194" s="26"/>
      <c r="CL194" s="26"/>
      <c r="CM194" s="46">
        <f t="shared" si="176"/>
        <v>0.1829343218712314</v>
      </c>
      <c r="CQ194"/>
      <c r="CR194" s="20"/>
      <c r="CS194" s="11">
        <v>41040</v>
      </c>
      <c r="CT194" s="26">
        <v>0</v>
      </c>
      <c r="CU194" s="26"/>
      <c r="CV194" s="26"/>
      <c r="CW194" s="26"/>
      <c r="CX194" s="26"/>
      <c r="CY194" s="26">
        <v>0.15161678732446593</v>
      </c>
      <c r="CZ194" s="26"/>
      <c r="DA194" s="26"/>
      <c r="DB194" s="46">
        <f t="shared" si="180"/>
        <v>0.15161678732446593</v>
      </c>
      <c r="DC194" s="71"/>
      <c r="DD194" s="71"/>
      <c r="FE194" s="13"/>
      <c r="FP194"/>
      <c r="FQ194" s="12"/>
      <c r="FT194"/>
      <c r="FU194" s="20"/>
      <c r="GG194"/>
      <c r="GH194" s="12"/>
      <c r="GK194"/>
      <c r="GL194" s="20"/>
      <c r="GM194" s="12"/>
    </row>
    <row r="195" spans="1:195" x14ac:dyDescent="0.25">
      <c r="A195" s="11">
        <v>41406</v>
      </c>
      <c r="B195" s="12">
        <v>0</v>
      </c>
      <c r="F195" s="17">
        <f t="shared" si="173"/>
        <v>5</v>
      </c>
      <c r="G195" s="15">
        <f t="shared" si="174"/>
        <v>2</v>
      </c>
      <c r="H195" s="53">
        <v>41040</v>
      </c>
      <c r="I195" s="16">
        <f>IF(MONTH($H195)&gt;10,VLOOKUP(DATE(I$2,MONTH($H195),DAY($H195)),daily!$A:$B,2,0),VLOOKUP(DATE(J$2,MONTH($H195),DAY($H195)),daily!$A:$B,2,0))</f>
        <v>0</v>
      </c>
      <c r="J195" s="16"/>
      <c r="K195" s="16"/>
      <c r="L195" s="16"/>
      <c r="M195" s="16"/>
      <c r="N195" s="16">
        <f>IF(MONTH($H195)&gt;10,VLOOKUP(DATE(N$2,MONTH($H195),DAY($H195)),daily!$A:$B,2,0),VLOOKUP(DATE(O$2,MONTH($H195),DAY($H195)),daily!$A:$B,2,0))</f>
        <v>184672.64999999106</v>
      </c>
      <c r="O195" s="16"/>
      <c r="P195" s="16">
        <f t="shared" si="175"/>
        <v>184672.64999999106</v>
      </c>
      <c r="Q195" s="16"/>
      <c r="R195" s="16"/>
      <c r="S195" s="16"/>
      <c r="T195" s="18"/>
      <c r="U195" s="16"/>
      <c r="BL195" s="11">
        <v>41040</v>
      </c>
      <c r="BM195" s="26">
        <f t="shared" si="199"/>
        <v>0</v>
      </c>
      <c r="BN195" s="26">
        <f t="shared" si="179"/>
        <v>0</v>
      </c>
      <c r="BO195" s="26"/>
      <c r="BP195" s="26"/>
      <c r="BQ195" s="26"/>
      <c r="BR195" s="26"/>
      <c r="BS195" s="26"/>
      <c r="BT195" s="26"/>
      <c r="BU195" s="26"/>
      <c r="BV195" s="26"/>
      <c r="BW195" s="26">
        <f t="shared" si="202"/>
        <v>0.15161678732446593</v>
      </c>
      <c r="BX195" s="26">
        <f t="shared" si="192"/>
        <v>-3.1317534546765474E-2</v>
      </c>
      <c r="BY195" s="26"/>
      <c r="BZ195" s="26"/>
      <c r="CA195" s="26"/>
      <c r="CB195" s="26"/>
      <c r="CC195" s="26"/>
      <c r="CD195" s="26"/>
      <c r="CE195" s="26"/>
      <c r="CF195" s="26"/>
      <c r="CG195" s="26"/>
      <c r="CH195" s="26"/>
      <c r="CI195" s="26"/>
      <c r="CJ195" s="26"/>
      <c r="CK195" s="26"/>
      <c r="CL195" s="26"/>
      <c r="CM195" s="46">
        <f t="shared" si="176"/>
        <v>0.15161678732446593</v>
      </c>
      <c r="CQ195"/>
      <c r="CR195" s="20"/>
      <c r="CS195" s="11">
        <v>41041</v>
      </c>
      <c r="CT195" s="26">
        <v>0</v>
      </c>
      <c r="CU195" s="26"/>
      <c r="CV195" s="26"/>
      <c r="CW195" s="26"/>
      <c r="CX195" s="26"/>
      <c r="CY195" s="26">
        <v>0.12025069045422362</v>
      </c>
      <c r="CZ195" s="26"/>
      <c r="DA195" s="26"/>
      <c r="DB195" s="46">
        <f t="shared" si="180"/>
        <v>0.12025069045422362</v>
      </c>
      <c r="DC195" s="71"/>
      <c r="DD195" s="71"/>
      <c r="FE195" s="13"/>
      <c r="FP195"/>
      <c r="FQ195" s="12"/>
      <c r="FT195"/>
      <c r="FU195" s="20"/>
      <c r="GG195"/>
      <c r="GH195" s="12"/>
      <c r="GK195"/>
      <c r="GL195" s="20"/>
      <c r="GM195" s="12"/>
    </row>
    <row r="196" spans="1:195" x14ac:dyDescent="0.25">
      <c r="A196" s="11">
        <v>41407</v>
      </c>
      <c r="B196" s="12">
        <v>0</v>
      </c>
      <c r="F196" s="17">
        <f t="shared" ref="F196:F229" si="203">MONTH(H196)</f>
        <v>5</v>
      </c>
      <c r="G196" s="15">
        <f t="shared" ref="G196:G229" si="204">IF(DAY(H196)&lt;11,1,IF(DAY(H196)&lt;21,2,3))</f>
        <v>2</v>
      </c>
      <c r="H196" s="53">
        <v>41041</v>
      </c>
      <c r="I196" s="16">
        <f>IF(MONTH($H196)&gt;10,VLOOKUP(DATE(I$2,MONTH($H196),DAY($H196)),daily!$A:$B,2,0),VLOOKUP(DATE(J$2,MONTH($H196),DAY($H196)),daily!$A:$B,2,0))</f>
        <v>0</v>
      </c>
      <c r="J196" s="16"/>
      <c r="K196" s="16"/>
      <c r="L196" s="16"/>
      <c r="M196" s="16"/>
      <c r="N196" s="16">
        <f>IF(MONTH($H196)&gt;10,VLOOKUP(DATE(N$2,MONTH($H196),DAY($H196)),daily!$A:$B,2,0),VLOOKUP(DATE(O$2,MONTH($H196),DAY($H196)),daily!$A:$B,2,0))</f>
        <v>146468.03999999166</v>
      </c>
      <c r="O196" s="16"/>
      <c r="P196" s="16">
        <f t="shared" ref="P196:P229" si="205">IF(MAX(I196:O196)=0,"",MAX(I196:O196))</f>
        <v>146468.03999999166</v>
      </c>
      <c r="Q196" s="16"/>
      <c r="R196" s="16"/>
      <c r="S196" s="16"/>
      <c r="T196" s="18"/>
      <c r="U196" s="16"/>
      <c r="BL196" s="11">
        <v>41041</v>
      </c>
      <c r="BM196" s="26">
        <f t="shared" si="199"/>
        <v>0</v>
      </c>
      <c r="BN196" s="26">
        <f t="shared" si="179"/>
        <v>0</v>
      </c>
      <c r="BO196" s="26"/>
      <c r="BP196" s="26"/>
      <c r="BQ196" s="26"/>
      <c r="BR196" s="26"/>
      <c r="BS196" s="26"/>
      <c r="BT196" s="26"/>
      <c r="BU196" s="26"/>
      <c r="BV196" s="26"/>
      <c r="BW196" s="26">
        <f t="shared" si="202"/>
        <v>0.12025069045422362</v>
      </c>
      <c r="BX196" s="26">
        <f t="shared" si="192"/>
        <v>-3.1366096870242305E-2</v>
      </c>
      <c r="BY196" s="26"/>
      <c r="BZ196" s="26"/>
      <c r="CA196" s="26"/>
      <c r="CB196" s="26"/>
      <c r="CC196" s="26"/>
      <c r="CD196" s="26"/>
      <c r="CE196" s="26"/>
      <c r="CF196" s="26"/>
      <c r="CG196" s="26"/>
      <c r="CH196" s="26"/>
      <c r="CI196" s="26"/>
      <c r="CJ196" s="26"/>
      <c r="CK196" s="26"/>
      <c r="CL196" s="26"/>
      <c r="CM196" s="46">
        <f t="shared" ref="CM196:CM229" si="206">MAX(BM196,BO196,BQ196,BS196,BU196,BW196,BY196)</f>
        <v>0.12025069045422362</v>
      </c>
      <c r="CQ196"/>
      <c r="CR196" s="20"/>
      <c r="CS196" s="11">
        <v>41042</v>
      </c>
      <c r="CT196" s="26">
        <v>0</v>
      </c>
      <c r="CU196" s="26"/>
      <c r="CV196" s="26"/>
      <c r="CW196" s="26"/>
      <c r="CX196" s="26"/>
      <c r="CY196" s="26">
        <v>0.10174118753617212</v>
      </c>
      <c r="CZ196" s="26"/>
      <c r="DA196" s="26"/>
      <c r="DB196" s="46">
        <f t="shared" si="180"/>
        <v>0.10174118753617212</v>
      </c>
      <c r="DC196" s="71"/>
      <c r="DD196" s="71"/>
      <c r="FE196" s="13"/>
      <c r="FP196"/>
      <c r="FQ196" s="12"/>
      <c r="FT196"/>
      <c r="FU196" s="20"/>
      <c r="GG196"/>
      <c r="GH196" s="12"/>
      <c r="GK196"/>
      <c r="GL196" s="20"/>
      <c r="GM196" s="12"/>
    </row>
    <row r="197" spans="1:195" x14ac:dyDescent="0.25">
      <c r="A197" s="11">
        <v>41408</v>
      </c>
      <c r="B197" s="12">
        <v>4648.1500000059605</v>
      </c>
      <c r="F197" s="17">
        <f t="shared" si="203"/>
        <v>5</v>
      </c>
      <c r="G197" s="15">
        <f t="shared" si="204"/>
        <v>2</v>
      </c>
      <c r="H197" s="53">
        <v>41042</v>
      </c>
      <c r="I197" s="16">
        <f>IF(MONTH($H197)&gt;10,VLOOKUP(DATE(I$2,MONTH($H197),DAY($H197)),daily!$A:$B,2,0),VLOOKUP(DATE(J$2,MONTH($H197),DAY($H197)),daily!$A:$B,2,0))</f>
        <v>0</v>
      </c>
      <c r="J197" s="16"/>
      <c r="K197" s="16"/>
      <c r="L197" s="16"/>
      <c r="M197" s="16"/>
      <c r="N197" s="16">
        <f>IF(MONTH($H197)&gt;10,VLOOKUP(DATE(N$2,MONTH($H197),DAY($H197)),daily!$A:$B,2,0),VLOOKUP(DATE(O$2,MONTH($H197),DAY($H197)),daily!$A:$B,2,0))</f>
        <v>123923.05000001192</v>
      </c>
      <c r="O197" s="16"/>
      <c r="P197" s="16">
        <f t="shared" si="205"/>
        <v>123923.05000001192</v>
      </c>
      <c r="Q197" s="16"/>
      <c r="R197" s="16"/>
      <c r="S197" s="16"/>
      <c r="T197" s="18"/>
      <c r="U197" s="16"/>
      <c r="BL197" s="11">
        <v>41042</v>
      </c>
      <c r="BM197" s="26">
        <f t="shared" si="199"/>
        <v>0</v>
      </c>
      <c r="BN197" s="26">
        <f t="shared" si="179"/>
        <v>0</v>
      </c>
      <c r="BO197" s="26"/>
      <c r="BP197" s="26"/>
      <c r="BQ197" s="26"/>
      <c r="BR197" s="26"/>
      <c r="BS197" s="26"/>
      <c r="BT197" s="26"/>
      <c r="BU197" s="26"/>
      <c r="BV197" s="26"/>
      <c r="BW197" s="26">
        <f t="shared" si="202"/>
        <v>0.10174118753617212</v>
      </c>
      <c r="BX197" s="26">
        <f t="shared" si="192"/>
        <v>-1.8509502918051507E-2</v>
      </c>
      <c r="BY197" s="26"/>
      <c r="BZ197" s="26"/>
      <c r="CA197" s="26"/>
      <c r="CB197" s="26"/>
      <c r="CC197" s="26"/>
      <c r="CD197" s="26"/>
      <c r="CE197" s="26"/>
      <c r="CF197" s="26"/>
      <c r="CG197" s="26"/>
      <c r="CH197" s="26"/>
      <c r="CI197" s="26"/>
      <c r="CJ197" s="26"/>
      <c r="CK197" s="26"/>
      <c r="CL197" s="26"/>
      <c r="CM197" s="46">
        <f t="shared" si="206"/>
        <v>0.10174118753617212</v>
      </c>
      <c r="CQ197"/>
      <c r="CR197" s="20"/>
      <c r="CS197" s="11">
        <v>41043</v>
      </c>
      <c r="CT197" s="26">
        <v>4.8248753410011407E-3</v>
      </c>
      <c r="CU197" s="26"/>
      <c r="CV197" s="26"/>
      <c r="CW197" s="26"/>
      <c r="CX197" s="26"/>
      <c r="CY197" s="26">
        <v>0.11467148292163259</v>
      </c>
      <c r="CZ197" s="26"/>
      <c r="DA197" s="26"/>
      <c r="DB197" s="46">
        <f t="shared" si="180"/>
        <v>0.11467148292163259</v>
      </c>
      <c r="DC197" s="71"/>
      <c r="DD197" s="71"/>
      <c r="FE197" s="13"/>
      <c r="FP197"/>
      <c r="FQ197" s="12"/>
      <c r="FT197"/>
      <c r="FU197" s="20"/>
      <c r="GG197"/>
      <c r="GH197" s="12"/>
      <c r="GK197"/>
      <c r="GL197" s="20"/>
      <c r="GM197" s="12"/>
    </row>
    <row r="198" spans="1:195" x14ac:dyDescent="0.25">
      <c r="A198" s="11">
        <v>41409</v>
      </c>
      <c r="B198" s="12">
        <v>0</v>
      </c>
      <c r="F198" s="17">
        <f t="shared" si="203"/>
        <v>5</v>
      </c>
      <c r="G198" s="15">
        <f t="shared" si="204"/>
        <v>2</v>
      </c>
      <c r="H198" s="53">
        <v>41043</v>
      </c>
      <c r="I198" s="16">
        <f>IF(MONTH($H198)&gt;10,VLOOKUP(DATE(I$2,MONTH($H198),DAY($H198)),daily!$A:$B,2,0),VLOOKUP(DATE(J$2,MONTH($H198),DAY($H198)),daily!$A:$B,2,0))</f>
        <v>4648.1500000059605</v>
      </c>
      <c r="J198" s="16"/>
      <c r="K198" s="16"/>
      <c r="L198" s="16"/>
      <c r="M198" s="16"/>
      <c r="N198" s="16">
        <f>IF(MONTH($H198)&gt;10,VLOOKUP(DATE(N$2,MONTH($H198),DAY($H198)),daily!$A:$B,2,0),VLOOKUP(DATE(O$2,MONTH($H198),DAY($H198)),daily!$A:$B,2,0))</f>
        <v>139672.43999998271</v>
      </c>
      <c r="O198" s="16"/>
      <c r="P198" s="16">
        <f t="shared" si="205"/>
        <v>139672.43999998271</v>
      </c>
      <c r="Q198" s="16"/>
      <c r="R198" s="16"/>
      <c r="S198" s="16"/>
      <c r="T198" s="18"/>
      <c r="U198" s="16"/>
      <c r="BL198" s="11">
        <v>41043</v>
      </c>
      <c r="BM198" s="26">
        <f t="shared" si="199"/>
        <v>4.8248753410011407E-3</v>
      </c>
      <c r="BN198" s="26">
        <f t="shared" si="179"/>
        <v>4.8248753410011407E-3</v>
      </c>
      <c r="BO198" s="26"/>
      <c r="BP198" s="26"/>
      <c r="BQ198" s="26"/>
      <c r="BR198" s="26"/>
      <c r="BS198" s="26"/>
      <c r="BT198" s="26"/>
      <c r="BU198" s="26"/>
      <c r="BV198" s="26"/>
      <c r="BW198" s="26">
        <f t="shared" si="202"/>
        <v>0.11467148292163259</v>
      </c>
      <c r="BX198" s="26">
        <f t="shared" si="192"/>
        <v>1.2930295385460477E-2</v>
      </c>
      <c r="BY198" s="26"/>
      <c r="BZ198" s="26"/>
      <c r="CA198" s="26"/>
      <c r="CB198" s="26"/>
      <c r="CC198" s="26"/>
      <c r="CD198" s="26"/>
      <c r="CE198" s="26"/>
      <c r="CF198" s="26"/>
      <c r="CG198" s="26"/>
      <c r="CH198" s="26"/>
      <c r="CI198" s="26"/>
      <c r="CJ198" s="26"/>
      <c r="CK198" s="26"/>
      <c r="CL198" s="26"/>
      <c r="CM198" s="46">
        <f t="shared" si="206"/>
        <v>0.11467148292163259</v>
      </c>
      <c r="CQ198"/>
      <c r="CR198" s="20"/>
      <c r="CS198" s="11">
        <v>41044</v>
      </c>
      <c r="CT198" s="26"/>
      <c r="CU198" s="26"/>
      <c r="CV198" s="26"/>
      <c r="CW198" s="26"/>
      <c r="CX198" s="26"/>
      <c r="CY198" s="26">
        <v>0.11223839146904653</v>
      </c>
      <c r="CZ198" s="26"/>
      <c r="DA198" s="26"/>
      <c r="DB198" s="46">
        <f t="shared" si="180"/>
        <v>0.11223839146904653</v>
      </c>
      <c r="DC198" s="71"/>
      <c r="DD198" s="71"/>
      <c r="FE198" s="13"/>
      <c r="FP198"/>
      <c r="FQ198" s="12"/>
      <c r="FT198"/>
      <c r="FU198" s="20"/>
      <c r="GG198"/>
      <c r="GH198" s="12"/>
      <c r="GK198"/>
      <c r="GL198" s="20"/>
      <c r="GM198" s="12"/>
    </row>
    <row r="199" spans="1:195" x14ac:dyDescent="0.25">
      <c r="A199" s="11">
        <v>41410</v>
      </c>
      <c r="B199" s="12">
        <v>0</v>
      </c>
      <c r="F199" s="17">
        <f t="shared" si="203"/>
        <v>5</v>
      </c>
      <c r="G199" s="15">
        <f t="shared" si="204"/>
        <v>2</v>
      </c>
      <c r="H199" s="53">
        <v>41044</v>
      </c>
      <c r="I199" s="16"/>
      <c r="J199" s="16"/>
      <c r="K199" s="16"/>
      <c r="L199" s="16"/>
      <c r="M199" s="16"/>
      <c r="N199" s="16">
        <f>IF(MONTH($H199)&gt;10,VLOOKUP(DATE(N$2,MONTH($H199),DAY($H199)),daily!$A:$B,2,0),VLOOKUP(DATE(O$2,MONTH($H199),DAY($H199)),daily!$A:$B,2,0))</f>
        <v>136708.87999999523</v>
      </c>
      <c r="O199" s="16"/>
      <c r="P199" s="16">
        <f t="shared" si="205"/>
        <v>136708.87999999523</v>
      </c>
      <c r="Q199" s="16"/>
      <c r="R199" s="16"/>
      <c r="S199" s="16"/>
      <c r="T199" s="18"/>
      <c r="U199" s="16"/>
      <c r="BL199" s="11">
        <v>41044</v>
      </c>
      <c r="BM199" s="26"/>
      <c r="BN199" s="26"/>
      <c r="BO199" s="26"/>
      <c r="BP199" s="26"/>
      <c r="BQ199" s="26"/>
      <c r="BR199" s="26"/>
      <c r="BS199" s="26"/>
      <c r="BT199" s="26"/>
      <c r="BU199" s="26"/>
      <c r="BV199" s="26"/>
      <c r="BW199" s="26">
        <f t="shared" si="202"/>
        <v>0.11223839146904653</v>
      </c>
      <c r="BX199" s="26">
        <f t="shared" si="192"/>
        <v>-2.4330914525860642E-3</v>
      </c>
      <c r="BY199" s="26"/>
      <c r="BZ199" s="26"/>
      <c r="CA199" s="26"/>
      <c r="CB199" s="26"/>
      <c r="CC199" s="26"/>
      <c r="CD199" s="26"/>
      <c r="CE199" s="26"/>
      <c r="CF199" s="26"/>
      <c r="CG199" s="26"/>
      <c r="CH199" s="26"/>
      <c r="CI199" s="26"/>
      <c r="CJ199" s="26"/>
      <c r="CK199" s="26"/>
      <c r="CL199" s="26"/>
      <c r="CM199" s="46">
        <f t="shared" si="206"/>
        <v>0.11223839146904653</v>
      </c>
      <c r="CQ199"/>
      <c r="CR199" s="20"/>
      <c r="CS199" s="11">
        <v>41045</v>
      </c>
      <c r="CT199" s="26"/>
      <c r="CU199" s="26"/>
      <c r="CV199" s="26"/>
      <c r="CW199" s="26"/>
      <c r="CX199" s="26"/>
      <c r="CY199" s="26">
        <v>0.11202822292821571</v>
      </c>
      <c r="CZ199" s="26"/>
      <c r="DA199" s="26"/>
      <c r="DB199" s="46">
        <f t="shared" si="180"/>
        <v>0.11202822292821571</v>
      </c>
      <c r="DC199" s="71"/>
      <c r="DD199" s="71"/>
      <c r="FE199" s="13"/>
      <c r="FP199"/>
      <c r="FQ199" s="12"/>
      <c r="FT199"/>
      <c r="FU199" s="20"/>
      <c r="GG199"/>
      <c r="GH199" s="12"/>
      <c r="GK199"/>
      <c r="GL199" s="20"/>
      <c r="GM199" s="12"/>
    </row>
    <row r="200" spans="1:195" x14ac:dyDescent="0.25">
      <c r="A200" s="11">
        <v>41411</v>
      </c>
      <c r="B200" s="12">
        <v>0</v>
      </c>
      <c r="F200" s="17">
        <f t="shared" si="203"/>
        <v>5</v>
      </c>
      <c r="G200" s="15">
        <f t="shared" si="204"/>
        <v>2</v>
      </c>
      <c r="H200" s="53">
        <v>41045</v>
      </c>
      <c r="I200" s="16"/>
      <c r="J200" s="16"/>
      <c r="K200" s="16"/>
      <c r="L200" s="16"/>
      <c r="M200" s="16"/>
      <c r="N200" s="16">
        <f>IF(MONTH($H200)&gt;10,VLOOKUP(DATE(N$2,MONTH($H200),DAY($H200)),daily!$A:$B,2,0),VLOOKUP(DATE(O$2,MONTH($H200),DAY($H200)),daily!$A:$B,2,0))</f>
        <v>136452.8900000304</v>
      </c>
      <c r="O200" s="16"/>
      <c r="P200" s="16">
        <f t="shared" si="205"/>
        <v>136452.8900000304</v>
      </c>
      <c r="Q200" s="16"/>
      <c r="R200" s="16"/>
      <c r="S200" s="16"/>
      <c r="T200" s="18"/>
      <c r="U200" s="16"/>
      <c r="BL200" s="11">
        <v>41045</v>
      </c>
      <c r="BM200" s="26"/>
      <c r="BN200" s="26"/>
      <c r="BO200" s="26"/>
      <c r="BP200" s="26"/>
      <c r="BQ200" s="26"/>
      <c r="BR200" s="26"/>
      <c r="BS200" s="26"/>
      <c r="BT200" s="26"/>
      <c r="BU200" s="26"/>
      <c r="BV200" s="26"/>
      <c r="BW200" s="26">
        <f t="shared" si="202"/>
        <v>0.11202822292821571</v>
      </c>
      <c r="BX200" s="26">
        <f t="shared" si="192"/>
        <v>-2.1016854083082126E-4</v>
      </c>
      <c r="BY200" s="26"/>
      <c r="BZ200" s="26"/>
      <c r="CA200" s="26"/>
      <c r="CB200" s="26"/>
      <c r="CC200" s="26"/>
      <c r="CD200" s="26"/>
      <c r="CE200" s="26"/>
      <c r="CF200" s="26"/>
      <c r="CG200" s="26"/>
      <c r="CH200" s="26"/>
      <c r="CI200" s="26"/>
      <c r="CJ200" s="26"/>
      <c r="CK200" s="26"/>
      <c r="CL200" s="26"/>
      <c r="CM200" s="46">
        <f t="shared" si="206"/>
        <v>0.11202822292821571</v>
      </c>
      <c r="CQ200"/>
      <c r="CR200" s="20"/>
      <c r="CS200" s="11">
        <v>41046</v>
      </c>
      <c r="CT200" s="26"/>
      <c r="CU200" s="26"/>
      <c r="CV200" s="26"/>
      <c r="CW200" s="26"/>
      <c r="CX200" s="26"/>
      <c r="CY200" s="26">
        <v>9.5600413997275022E-2</v>
      </c>
      <c r="CZ200" s="26"/>
      <c r="DA200" s="26"/>
      <c r="DB200" s="46">
        <f t="shared" si="180"/>
        <v>9.5600413997275022E-2</v>
      </c>
      <c r="DC200" s="71"/>
      <c r="DD200" s="71"/>
      <c r="FE200" s="13"/>
      <c r="FP200"/>
      <c r="FQ200" s="12"/>
      <c r="FT200"/>
      <c r="FU200" s="20"/>
      <c r="GG200"/>
      <c r="GH200" s="12"/>
      <c r="GK200"/>
      <c r="GL200" s="20"/>
      <c r="GM200" s="12"/>
    </row>
    <row r="201" spans="1:195" x14ac:dyDescent="0.25">
      <c r="A201" s="11">
        <v>41412</v>
      </c>
      <c r="B201" s="12">
        <v>0</v>
      </c>
      <c r="F201" s="17">
        <f t="shared" si="203"/>
        <v>5</v>
      </c>
      <c r="G201" s="15">
        <f t="shared" si="204"/>
        <v>2</v>
      </c>
      <c r="H201" s="53">
        <v>41046</v>
      </c>
      <c r="I201" s="16"/>
      <c r="J201" s="16"/>
      <c r="K201" s="16"/>
      <c r="L201" s="16"/>
      <c r="M201" s="16"/>
      <c r="N201" s="16">
        <f>IF(MONTH($H201)&gt;10,VLOOKUP(DATE(N$2,MONTH($H201),DAY($H201)),daily!$A:$B,2,0),VLOOKUP(DATE(O$2,MONTH($H201),DAY($H201)),daily!$A:$B,2,0))</f>
        <v>116443.44999997318</v>
      </c>
      <c r="O201" s="16"/>
      <c r="P201" s="16">
        <f t="shared" si="205"/>
        <v>116443.44999997318</v>
      </c>
      <c r="Q201" s="16"/>
      <c r="R201" s="16"/>
      <c r="S201" s="16"/>
      <c r="T201" s="18"/>
      <c r="U201" s="16"/>
      <c r="BL201" s="11">
        <v>41046</v>
      </c>
      <c r="BM201" s="26"/>
      <c r="BN201" s="26"/>
      <c r="BO201" s="26"/>
      <c r="BP201" s="26"/>
      <c r="BQ201" s="26"/>
      <c r="BR201" s="26"/>
      <c r="BS201" s="26"/>
      <c r="BT201" s="26"/>
      <c r="BU201" s="26"/>
      <c r="BV201" s="26"/>
      <c r="BW201" s="26">
        <f t="shared" si="202"/>
        <v>9.5600413997275022E-2</v>
      </c>
      <c r="BX201" s="26">
        <f t="shared" si="192"/>
        <v>-1.6427808930940688E-2</v>
      </c>
      <c r="BY201" s="26"/>
      <c r="BZ201" s="26"/>
      <c r="CA201" s="26"/>
      <c r="CB201" s="26"/>
      <c r="CC201" s="26"/>
      <c r="CD201" s="26"/>
      <c r="CE201" s="26"/>
      <c r="CF201" s="26"/>
      <c r="CG201" s="26"/>
      <c r="CH201" s="26"/>
      <c r="CI201" s="26"/>
      <c r="CJ201" s="26"/>
      <c r="CK201" s="26"/>
      <c r="CL201" s="26"/>
      <c r="CM201" s="46">
        <f t="shared" si="206"/>
        <v>9.5600413997275022E-2</v>
      </c>
      <c r="CQ201"/>
      <c r="CR201" s="20"/>
      <c r="CS201" s="11">
        <v>41047</v>
      </c>
      <c r="CT201" s="26"/>
      <c r="CU201" s="26"/>
      <c r="CV201" s="26"/>
      <c r="CW201" s="26"/>
      <c r="CX201" s="26"/>
      <c r="CY201" s="26">
        <v>9.3274898559046387E-2</v>
      </c>
      <c r="CZ201" s="26"/>
      <c r="DA201" s="26"/>
      <c r="DB201" s="46">
        <f t="shared" si="180"/>
        <v>9.3274898559046387E-2</v>
      </c>
      <c r="DC201" s="71"/>
      <c r="DD201" s="71"/>
      <c r="FE201" s="13"/>
      <c r="FP201"/>
      <c r="FQ201" s="12"/>
      <c r="FT201"/>
      <c r="FU201" s="20"/>
      <c r="GG201"/>
      <c r="GH201" s="12"/>
      <c r="GK201"/>
      <c r="GL201" s="20"/>
      <c r="GM201" s="12"/>
    </row>
    <row r="202" spans="1:195" x14ac:dyDescent="0.25">
      <c r="A202" s="11">
        <v>41413</v>
      </c>
      <c r="B202" s="12">
        <v>0</v>
      </c>
      <c r="F202" s="17">
        <f t="shared" si="203"/>
        <v>5</v>
      </c>
      <c r="G202" s="15">
        <f t="shared" si="204"/>
        <v>2</v>
      </c>
      <c r="H202" s="53">
        <v>41047</v>
      </c>
      <c r="I202" s="16"/>
      <c r="J202" s="16"/>
      <c r="K202" s="16"/>
      <c r="L202" s="16"/>
      <c r="M202" s="16"/>
      <c r="N202" s="16">
        <f>IF(MONTH($H202)&gt;10,VLOOKUP(DATE(N$2,MONTH($H202),DAY($H202)),daily!$A:$B,2,0),VLOOKUP(DATE(O$2,MONTH($H202),DAY($H202)),daily!$A:$B,2,0))</f>
        <v>113610.92000001669</v>
      </c>
      <c r="O202" s="16"/>
      <c r="P202" s="16">
        <f t="shared" si="205"/>
        <v>113610.92000001669</v>
      </c>
      <c r="Q202" s="16"/>
      <c r="R202" s="16"/>
      <c r="S202" s="16"/>
      <c r="T202" s="18"/>
      <c r="U202" s="16"/>
      <c r="BL202" s="11">
        <v>41047</v>
      </c>
      <c r="BM202" s="26"/>
      <c r="BN202" s="26"/>
      <c r="BO202" s="26"/>
      <c r="BP202" s="26"/>
      <c r="BQ202" s="26"/>
      <c r="BR202" s="26"/>
      <c r="BS202" s="26"/>
      <c r="BT202" s="26"/>
      <c r="BU202" s="26"/>
      <c r="BV202" s="26"/>
      <c r="BW202" s="26">
        <f t="shared" si="202"/>
        <v>9.3274898559046387E-2</v>
      </c>
      <c r="BX202" s="26">
        <f t="shared" si="192"/>
        <v>-2.3255154382286342E-3</v>
      </c>
      <c r="BY202" s="26"/>
      <c r="BZ202" s="26"/>
      <c r="CA202" s="26"/>
      <c r="CB202" s="26"/>
      <c r="CC202" s="26"/>
      <c r="CD202" s="26"/>
      <c r="CE202" s="26"/>
      <c r="CF202" s="26"/>
      <c r="CG202" s="26"/>
      <c r="CH202" s="26"/>
      <c r="CI202" s="26"/>
      <c r="CJ202" s="26"/>
      <c r="CK202" s="26"/>
      <c r="CL202" s="26"/>
      <c r="CM202" s="46">
        <f t="shared" si="206"/>
        <v>9.3274898559046387E-2</v>
      </c>
      <c r="CQ202"/>
      <c r="CR202" s="20"/>
      <c r="CS202" s="11">
        <v>41048</v>
      </c>
      <c r="CT202" s="26"/>
      <c r="CU202" s="26"/>
      <c r="CV202" s="26"/>
      <c r="CW202" s="26"/>
      <c r="CX202" s="26"/>
      <c r="CY202" s="26">
        <v>7.2547587577504416E-2</v>
      </c>
      <c r="CZ202" s="26"/>
      <c r="DA202" s="26"/>
      <c r="DB202" s="46">
        <f t="shared" si="180"/>
        <v>7.2547587577504416E-2</v>
      </c>
      <c r="DC202" s="71"/>
      <c r="DD202" s="71"/>
      <c r="FE202" s="13"/>
      <c r="FP202"/>
      <c r="FQ202" s="12"/>
      <c r="FT202"/>
      <c r="FU202" s="20"/>
      <c r="GG202"/>
      <c r="GH202" s="12"/>
      <c r="GK202"/>
      <c r="GL202" s="20"/>
      <c r="GM202" s="12"/>
    </row>
    <row r="203" spans="1:195" x14ac:dyDescent="0.25">
      <c r="A203" s="11">
        <v>41414</v>
      </c>
      <c r="B203" s="12">
        <v>0</v>
      </c>
      <c r="F203" s="17">
        <f t="shared" si="203"/>
        <v>5</v>
      </c>
      <c r="G203" s="15">
        <f t="shared" si="204"/>
        <v>2</v>
      </c>
      <c r="H203" s="53">
        <v>41048</v>
      </c>
      <c r="I203" s="16"/>
      <c r="J203" s="16"/>
      <c r="K203" s="16"/>
      <c r="L203" s="16"/>
      <c r="M203" s="16"/>
      <c r="N203" s="16">
        <f>IF(MONTH($H203)&gt;10,VLOOKUP(DATE(N$2,MONTH($H203),DAY($H203)),daily!$A:$B,2,0),VLOOKUP(DATE(O$2,MONTH($H203),DAY($H203)),daily!$A:$B,2,0))</f>
        <v>88364.590000003576</v>
      </c>
      <c r="O203" s="16"/>
      <c r="P203" s="16">
        <f t="shared" si="205"/>
        <v>88364.590000003576</v>
      </c>
      <c r="Q203" s="16"/>
      <c r="R203" s="16"/>
      <c r="S203" s="16"/>
      <c r="T203" s="18"/>
      <c r="U203" s="16"/>
      <c r="BL203" s="11">
        <v>41048</v>
      </c>
      <c r="BM203" s="26"/>
      <c r="BN203" s="26"/>
      <c r="BO203" s="26"/>
      <c r="BP203" s="26"/>
      <c r="BQ203" s="26"/>
      <c r="BR203" s="26"/>
      <c r="BS203" s="26"/>
      <c r="BT203" s="26"/>
      <c r="BU203" s="26"/>
      <c r="BV203" s="26"/>
      <c r="BW203" s="26">
        <f t="shared" si="202"/>
        <v>7.2547587577504416E-2</v>
      </c>
      <c r="BX203" s="26">
        <f t="shared" si="192"/>
        <v>-2.0727310981541971E-2</v>
      </c>
      <c r="BY203" s="26"/>
      <c r="BZ203" s="26"/>
      <c r="CA203" s="26"/>
      <c r="CB203" s="26"/>
      <c r="CC203" s="26"/>
      <c r="CD203" s="26"/>
      <c r="CE203" s="26"/>
      <c r="CF203" s="26"/>
      <c r="CG203" s="26"/>
      <c r="CH203" s="26"/>
      <c r="CI203" s="26"/>
      <c r="CJ203" s="26"/>
      <c r="CK203" s="26"/>
      <c r="CL203" s="26"/>
      <c r="CM203" s="46">
        <f t="shared" si="206"/>
        <v>7.2547587577504416E-2</v>
      </c>
      <c r="CQ203"/>
      <c r="CR203" s="20"/>
      <c r="CS203" s="11">
        <v>41049</v>
      </c>
      <c r="CT203" s="26"/>
      <c r="CU203" s="26"/>
      <c r="CV203" s="26"/>
      <c r="CW203" s="26"/>
      <c r="CX203" s="26"/>
      <c r="CY203" s="26">
        <v>8.813735776434839E-2</v>
      </c>
      <c r="CZ203" s="26"/>
      <c r="DA203" s="26"/>
      <c r="DB203" s="46">
        <f t="shared" si="180"/>
        <v>8.813735776434839E-2</v>
      </c>
      <c r="DC203" s="71"/>
      <c r="DD203" s="71"/>
      <c r="FE203" s="13"/>
      <c r="FP203"/>
      <c r="FQ203" s="12"/>
      <c r="FT203"/>
      <c r="FU203" s="20"/>
      <c r="GG203"/>
      <c r="GH203" s="12"/>
      <c r="GK203"/>
      <c r="GL203" s="20"/>
      <c r="GM203" s="12"/>
    </row>
    <row r="204" spans="1:195" x14ac:dyDescent="0.25">
      <c r="A204" s="11">
        <v>41415</v>
      </c>
      <c r="B204" s="12">
        <v>0</v>
      </c>
      <c r="F204" s="17">
        <f t="shared" si="203"/>
        <v>5</v>
      </c>
      <c r="G204" s="15">
        <f t="shared" si="204"/>
        <v>2</v>
      </c>
      <c r="H204" s="53">
        <v>41049</v>
      </c>
      <c r="I204" s="16"/>
      <c r="J204" s="16"/>
      <c r="K204" s="16"/>
      <c r="L204" s="16"/>
      <c r="M204" s="16"/>
      <c r="N204" s="16">
        <f>IF(MONTH($H204)&gt;10,VLOOKUP(DATE(N$2,MONTH($H204),DAY($H204)),daily!$A:$B,2,0),VLOOKUP(DATE(O$2,MONTH($H204),DAY($H204)),daily!$A:$B,2,0))</f>
        <v>107353.27999997139</v>
      </c>
      <c r="O204" s="16"/>
      <c r="P204" s="16">
        <f t="shared" si="205"/>
        <v>107353.27999997139</v>
      </c>
      <c r="Q204" s="16"/>
      <c r="R204" s="16"/>
      <c r="S204" s="16"/>
      <c r="T204" s="18"/>
      <c r="U204" s="16"/>
      <c r="BL204" s="11">
        <v>41049</v>
      </c>
      <c r="BM204" s="26"/>
      <c r="BN204" s="26"/>
      <c r="BO204" s="26"/>
      <c r="BP204" s="26"/>
      <c r="BQ204" s="26"/>
      <c r="BR204" s="26"/>
      <c r="BS204" s="26"/>
      <c r="BT204" s="26"/>
      <c r="BU204" s="26"/>
      <c r="BV204" s="26"/>
      <c r="BW204" s="26">
        <f t="shared" si="202"/>
        <v>8.813735776434839E-2</v>
      </c>
      <c r="BX204" s="26">
        <f t="shared" si="192"/>
        <v>1.5589770186843974E-2</v>
      </c>
      <c r="BY204" s="26"/>
      <c r="BZ204" s="26"/>
      <c r="CA204" s="26"/>
      <c r="CB204" s="26"/>
      <c r="CC204" s="26"/>
      <c r="CD204" s="26"/>
      <c r="CE204" s="26"/>
      <c r="CF204" s="26"/>
      <c r="CG204" s="26"/>
      <c r="CH204" s="26"/>
      <c r="CI204" s="26"/>
      <c r="CJ204" s="26"/>
      <c r="CK204" s="26"/>
      <c r="CL204" s="26"/>
      <c r="CM204" s="46">
        <f t="shared" si="206"/>
        <v>8.813735776434839E-2</v>
      </c>
      <c r="CQ204"/>
      <c r="CR204" s="20"/>
      <c r="CS204" s="11">
        <v>41050</v>
      </c>
      <c r="CT204" s="26"/>
      <c r="CU204" s="26"/>
      <c r="CV204" s="26"/>
      <c r="CW204" s="26"/>
      <c r="CX204" s="26"/>
      <c r="CY204" s="26">
        <v>7.4391576585449773E-2</v>
      </c>
      <c r="CZ204" s="26"/>
      <c r="DA204" s="26"/>
      <c r="DB204" s="46">
        <f t="shared" si="180"/>
        <v>7.4391576585449773E-2</v>
      </c>
      <c r="DC204" s="71"/>
      <c r="DD204" s="71"/>
      <c r="FE204" s="13"/>
      <c r="FP204"/>
      <c r="FQ204" s="12"/>
      <c r="FT204"/>
      <c r="FU204" s="20"/>
      <c r="GG204"/>
      <c r="GH204" s="12"/>
      <c r="GK204"/>
      <c r="GL204" s="20"/>
      <c r="GM204" s="12"/>
    </row>
    <row r="205" spans="1:195" x14ac:dyDescent="0.25">
      <c r="A205" s="11">
        <v>41416</v>
      </c>
      <c r="B205" s="12">
        <v>0</v>
      </c>
      <c r="F205" s="17">
        <f t="shared" si="203"/>
        <v>5</v>
      </c>
      <c r="G205" s="15">
        <f t="shared" si="204"/>
        <v>3</v>
      </c>
      <c r="H205" s="53">
        <v>41050</v>
      </c>
      <c r="I205" s="16"/>
      <c r="J205" s="16"/>
      <c r="K205" s="16"/>
      <c r="L205" s="16"/>
      <c r="M205" s="16"/>
      <c r="N205" s="16">
        <f>IF(MONTH($H205)&gt;10,VLOOKUP(DATE(N$2,MONTH($H205),DAY($H205)),daily!$A:$B,2,0),VLOOKUP(DATE(O$2,MONTH($H205),DAY($H205)),daily!$A:$B,2,0))</f>
        <v>90610.610000014305</v>
      </c>
      <c r="O205" s="16"/>
      <c r="P205" s="16">
        <f t="shared" si="205"/>
        <v>90610.610000014305</v>
      </c>
      <c r="Q205" s="16"/>
      <c r="R205" s="16"/>
      <c r="S205" s="16"/>
      <c r="T205" s="18"/>
      <c r="U205" s="16"/>
      <c r="BL205" s="11">
        <v>41050</v>
      </c>
      <c r="BM205" s="26"/>
      <c r="BN205" s="26"/>
      <c r="BO205" s="26"/>
      <c r="BP205" s="26"/>
      <c r="BQ205" s="26"/>
      <c r="BR205" s="26"/>
      <c r="BS205" s="26"/>
      <c r="BT205" s="26"/>
      <c r="BU205" s="26"/>
      <c r="BV205" s="26"/>
      <c r="BW205" s="26">
        <f t="shared" si="202"/>
        <v>7.4391576585449773E-2</v>
      </c>
      <c r="BX205" s="26">
        <f t="shared" si="192"/>
        <v>-1.3745781178898617E-2</v>
      </c>
      <c r="BY205" s="26"/>
      <c r="BZ205" s="26"/>
      <c r="CA205" s="26"/>
      <c r="CB205" s="26"/>
      <c r="CC205" s="26"/>
      <c r="CD205" s="26"/>
      <c r="CE205" s="26"/>
      <c r="CF205" s="26"/>
      <c r="CG205" s="26"/>
      <c r="CH205" s="26"/>
      <c r="CI205" s="26"/>
      <c r="CJ205" s="26"/>
      <c r="CK205" s="26"/>
      <c r="CL205" s="26"/>
      <c r="CM205" s="46">
        <f t="shared" si="206"/>
        <v>7.4391576585449773E-2</v>
      </c>
      <c r="CQ205"/>
      <c r="CR205" s="20"/>
      <c r="CS205" s="11">
        <v>41051</v>
      </c>
      <c r="CT205" s="26"/>
      <c r="CU205" s="26"/>
      <c r="CV205" s="26"/>
      <c r="CW205" s="26"/>
      <c r="CX205" s="26"/>
      <c r="CY205" s="26">
        <v>6.9543546055092623E-2</v>
      </c>
      <c r="CZ205" s="26"/>
      <c r="DA205" s="26"/>
      <c r="DB205" s="46">
        <f t="shared" si="180"/>
        <v>6.9543546055092623E-2</v>
      </c>
      <c r="DC205" s="71"/>
      <c r="DD205" s="71"/>
      <c r="FE205" s="13"/>
      <c r="FP205"/>
      <c r="FQ205" s="12"/>
      <c r="FT205"/>
      <c r="FU205" s="20"/>
      <c r="GG205"/>
      <c r="GH205" s="12"/>
      <c r="GK205"/>
      <c r="GL205" s="20"/>
      <c r="GM205" s="12"/>
    </row>
    <row r="206" spans="1:195" x14ac:dyDescent="0.25">
      <c r="A206" s="11">
        <v>41417</v>
      </c>
      <c r="B206" s="12">
        <v>0</v>
      </c>
      <c r="F206" s="17">
        <f t="shared" si="203"/>
        <v>5</v>
      </c>
      <c r="G206" s="15">
        <f t="shared" si="204"/>
        <v>3</v>
      </c>
      <c r="H206" s="53">
        <v>41051</v>
      </c>
      <c r="I206" s="16"/>
      <c r="J206" s="16"/>
      <c r="K206" s="16"/>
      <c r="L206" s="16"/>
      <c r="M206" s="16"/>
      <c r="N206" s="16">
        <f>IF(MONTH($H206)&gt;10,VLOOKUP(DATE(N$2,MONTH($H206),DAY($H206)),daily!$A:$B,2,0),VLOOKUP(DATE(O$2,MONTH($H206),DAY($H206)),daily!$A:$B,2,0))</f>
        <v>84705.59999999404</v>
      </c>
      <c r="O206" s="16"/>
      <c r="P206" s="16">
        <f t="shared" si="205"/>
        <v>84705.59999999404</v>
      </c>
      <c r="Q206" s="16"/>
      <c r="R206" s="16"/>
      <c r="S206" s="16"/>
      <c r="T206" s="18"/>
      <c r="U206" s="16"/>
      <c r="BL206" s="11">
        <v>41051</v>
      </c>
      <c r="BM206" s="26"/>
      <c r="BN206" s="26"/>
      <c r="BO206" s="26"/>
      <c r="BP206" s="26"/>
      <c r="BQ206" s="26"/>
      <c r="BR206" s="26"/>
      <c r="BS206" s="26"/>
      <c r="BT206" s="26"/>
      <c r="BU206" s="26"/>
      <c r="BV206" s="26"/>
      <c r="BW206" s="26">
        <f t="shared" si="202"/>
        <v>6.9543546055092623E-2</v>
      </c>
      <c r="BX206" s="26">
        <f t="shared" si="192"/>
        <v>-4.8480305303571503E-3</v>
      </c>
      <c r="BY206" s="26"/>
      <c r="BZ206" s="26"/>
      <c r="CA206" s="26"/>
      <c r="CB206" s="26"/>
      <c r="CC206" s="26"/>
      <c r="CD206" s="26"/>
      <c r="CE206" s="26"/>
      <c r="CF206" s="26"/>
      <c r="CG206" s="26"/>
      <c r="CH206" s="26"/>
      <c r="CI206" s="26"/>
      <c r="CJ206" s="26"/>
      <c r="CK206" s="26"/>
      <c r="CL206" s="26"/>
      <c r="CM206" s="46">
        <f t="shared" si="206"/>
        <v>6.9543546055092623E-2</v>
      </c>
      <c r="CQ206"/>
      <c r="CR206" s="20"/>
      <c r="CS206" s="11">
        <v>41052</v>
      </c>
      <c r="CT206" s="26"/>
      <c r="CU206" s="26"/>
      <c r="CV206" s="26"/>
      <c r="CW206" s="26"/>
      <c r="CX206" s="26"/>
      <c r="CY206" s="26">
        <v>4.6275214575401187E-2</v>
      </c>
      <c r="CZ206" s="26"/>
      <c r="DA206" s="26"/>
      <c r="DB206" s="46">
        <f t="shared" si="180"/>
        <v>4.6275214575401187E-2</v>
      </c>
      <c r="DC206" s="71"/>
      <c r="DD206" s="71"/>
      <c r="FE206" s="13"/>
      <c r="FP206"/>
      <c r="FQ206" s="12"/>
      <c r="FT206"/>
      <c r="FU206" s="20"/>
      <c r="GG206"/>
      <c r="GH206" s="12"/>
      <c r="GK206"/>
      <c r="GL206" s="20"/>
      <c r="GM206" s="12"/>
    </row>
    <row r="207" spans="1:195" x14ac:dyDescent="0.25">
      <c r="A207" s="11">
        <v>41418</v>
      </c>
      <c r="B207" s="12">
        <v>0</v>
      </c>
      <c r="F207" s="17">
        <f t="shared" si="203"/>
        <v>5</v>
      </c>
      <c r="G207" s="15">
        <f t="shared" si="204"/>
        <v>3</v>
      </c>
      <c r="H207" s="53">
        <v>41052</v>
      </c>
      <c r="I207" s="16"/>
      <c r="J207" s="16"/>
      <c r="K207" s="16"/>
      <c r="L207" s="16"/>
      <c r="M207" s="16"/>
      <c r="N207" s="16">
        <f>IF(MONTH($H207)&gt;10,VLOOKUP(DATE(N$2,MONTH($H207),DAY($H207)),daily!$A:$B,2,0),VLOOKUP(DATE(O$2,MONTH($H207),DAY($H207)),daily!$A:$B,2,0))</f>
        <v>56364.250000029802</v>
      </c>
      <c r="O207" s="16"/>
      <c r="P207" s="16">
        <f t="shared" si="205"/>
        <v>56364.250000029802</v>
      </c>
      <c r="Q207" s="16"/>
      <c r="R207" s="16"/>
      <c r="S207" s="16"/>
      <c r="T207" s="18"/>
      <c r="U207" s="16"/>
      <c r="BL207" s="11">
        <v>41052</v>
      </c>
      <c r="BM207" s="26"/>
      <c r="BN207" s="26"/>
      <c r="BO207" s="26"/>
      <c r="BP207" s="26"/>
      <c r="BQ207" s="26"/>
      <c r="BR207" s="26"/>
      <c r="BS207" s="26"/>
      <c r="BT207" s="26"/>
      <c r="BU207" s="26"/>
      <c r="BV207" s="26"/>
      <c r="BW207" s="26">
        <f t="shared" si="202"/>
        <v>4.6275214575401187E-2</v>
      </c>
      <c r="BX207" s="26">
        <f t="shared" si="192"/>
        <v>-2.3268331479691436E-2</v>
      </c>
      <c r="BY207" s="26"/>
      <c r="BZ207" s="26"/>
      <c r="CA207" s="26"/>
      <c r="CB207" s="26"/>
      <c r="CC207" s="26"/>
      <c r="CD207" s="26"/>
      <c r="CE207" s="26"/>
      <c r="CF207" s="26"/>
      <c r="CG207" s="26"/>
      <c r="CH207" s="26"/>
      <c r="CI207" s="26"/>
      <c r="CJ207" s="26"/>
      <c r="CK207" s="26"/>
      <c r="CL207" s="26"/>
      <c r="CM207" s="46">
        <f t="shared" si="206"/>
        <v>4.6275214575401187E-2</v>
      </c>
      <c r="CQ207"/>
      <c r="CR207" s="20"/>
      <c r="CS207" s="11">
        <v>41053</v>
      </c>
      <c r="CT207" s="26"/>
      <c r="CU207" s="26"/>
      <c r="CV207" s="26"/>
      <c r="CW207" s="26"/>
      <c r="CX207" s="26"/>
      <c r="CY207" s="26">
        <v>4.3918049474028269E-2</v>
      </c>
      <c r="CZ207" s="26"/>
      <c r="DA207" s="26"/>
      <c r="DB207" s="46">
        <f t="shared" si="180"/>
        <v>4.3918049474028269E-2</v>
      </c>
      <c r="DC207" s="71"/>
      <c r="DD207" s="71"/>
      <c r="FE207" s="13"/>
      <c r="FP207"/>
      <c r="FQ207" s="12"/>
      <c r="FT207"/>
      <c r="FU207" s="20"/>
      <c r="GG207"/>
      <c r="GH207" s="12"/>
      <c r="GK207"/>
      <c r="GL207" s="20"/>
      <c r="GM207" s="12"/>
    </row>
    <row r="208" spans="1:195" x14ac:dyDescent="0.25">
      <c r="A208" s="11">
        <v>41419</v>
      </c>
      <c r="B208" s="12">
        <v>0</v>
      </c>
      <c r="F208" s="17">
        <f t="shared" si="203"/>
        <v>5</v>
      </c>
      <c r="G208" s="15">
        <f t="shared" si="204"/>
        <v>3</v>
      </c>
      <c r="H208" s="53">
        <v>41053</v>
      </c>
      <c r="I208" s="16"/>
      <c r="J208" s="16"/>
      <c r="K208" s="16"/>
      <c r="L208" s="16"/>
      <c r="M208" s="16"/>
      <c r="N208" s="16">
        <f>IF(MONTH($H208)&gt;10,VLOOKUP(DATE(N$2,MONTH($H208),DAY($H208)),daily!$A:$B,2,0),VLOOKUP(DATE(O$2,MONTH($H208),DAY($H208)),daily!$A:$B,2,0))</f>
        <v>53493.169999986887</v>
      </c>
      <c r="O208" s="16"/>
      <c r="P208" s="16">
        <f t="shared" si="205"/>
        <v>53493.169999986887</v>
      </c>
      <c r="Q208" s="16"/>
      <c r="R208" s="16"/>
      <c r="S208" s="16"/>
      <c r="T208" s="18"/>
      <c r="U208" s="16"/>
      <c r="BL208" s="11">
        <v>41053</v>
      </c>
      <c r="BM208" s="26"/>
      <c r="BN208" s="26"/>
      <c r="BO208" s="26"/>
      <c r="BP208" s="26"/>
      <c r="BQ208" s="26"/>
      <c r="BR208" s="26"/>
      <c r="BS208" s="26"/>
      <c r="BT208" s="26"/>
      <c r="BU208" s="26"/>
      <c r="BV208" s="26"/>
      <c r="BW208" s="26">
        <f t="shared" si="202"/>
        <v>4.3918049474028269E-2</v>
      </c>
      <c r="BX208" s="26">
        <f t="shared" si="192"/>
        <v>-2.3571651013729183E-3</v>
      </c>
      <c r="BY208" s="26"/>
      <c r="BZ208" s="26"/>
      <c r="CA208" s="26"/>
      <c r="CB208" s="26"/>
      <c r="CC208" s="26"/>
      <c r="CD208" s="26"/>
      <c r="CE208" s="26"/>
      <c r="CF208" s="26"/>
      <c r="CG208" s="26"/>
      <c r="CH208" s="26"/>
      <c r="CI208" s="26"/>
      <c r="CJ208" s="26"/>
      <c r="CK208" s="26"/>
      <c r="CL208" s="26"/>
      <c r="CM208" s="46">
        <f t="shared" si="206"/>
        <v>4.3918049474028269E-2</v>
      </c>
      <c r="CQ208"/>
      <c r="CR208" s="20"/>
      <c r="CS208" s="11">
        <v>41054</v>
      </c>
      <c r="CT208" s="26"/>
      <c r="CU208" s="26"/>
      <c r="CV208" s="26"/>
      <c r="CW208" s="26"/>
      <c r="CX208" s="26"/>
      <c r="CY208" s="26">
        <v>4.350326237213803E-2</v>
      </c>
      <c r="CZ208" s="26"/>
      <c r="DA208" s="26"/>
      <c r="DB208" s="46">
        <f t="shared" si="180"/>
        <v>4.350326237213803E-2</v>
      </c>
      <c r="DC208" s="71"/>
      <c r="DD208" s="71"/>
      <c r="FE208" s="13"/>
      <c r="FP208"/>
      <c r="FQ208" s="12"/>
      <c r="FT208"/>
      <c r="FU208" s="20"/>
      <c r="GG208"/>
      <c r="GH208" s="12"/>
      <c r="GK208"/>
      <c r="GL208" s="20"/>
      <c r="GM208" s="12"/>
    </row>
    <row r="209" spans="1:195" x14ac:dyDescent="0.25">
      <c r="A209" s="11">
        <v>41420</v>
      </c>
      <c r="B209" s="12">
        <v>0</v>
      </c>
      <c r="F209" s="17">
        <f t="shared" si="203"/>
        <v>5</v>
      </c>
      <c r="G209" s="15">
        <f t="shared" si="204"/>
        <v>3</v>
      </c>
      <c r="H209" s="53">
        <v>41054</v>
      </c>
      <c r="I209" s="16"/>
      <c r="J209" s="16"/>
      <c r="K209" s="16"/>
      <c r="L209" s="16"/>
      <c r="M209" s="16"/>
      <c r="N209" s="16">
        <f>IF(MONTH($H209)&gt;10,VLOOKUP(DATE(N$2,MONTH($H209),DAY($H209)),daily!$A:$B,2,0),VLOOKUP(DATE(O$2,MONTH($H209),DAY($H209)),daily!$A:$B,2,0))</f>
        <v>52987.949999988079</v>
      </c>
      <c r="O209" s="16"/>
      <c r="P209" s="16">
        <f t="shared" si="205"/>
        <v>52987.949999988079</v>
      </c>
      <c r="Q209" s="16"/>
      <c r="R209" s="16"/>
      <c r="S209" s="16"/>
      <c r="T209" s="18"/>
      <c r="U209" s="16"/>
      <c r="BL209" s="11">
        <v>41054</v>
      </c>
      <c r="BM209" s="26"/>
      <c r="BN209" s="26"/>
      <c r="BO209" s="26"/>
      <c r="BP209" s="26"/>
      <c r="BQ209" s="26"/>
      <c r="BR209" s="26"/>
      <c r="BS209" s="26"/>
      <c r="BT209" s="26"/>
      <c r="BU209" s="26"/>
      <c r="BV209" s="26"/>
      <c r="BW209" s="26">
        <f t="shared" si="202"/>
        <v>4.350326237213803E-2</v>
      </c>
      <c r="BX209" s="26">
        <f t="shared" si="192"/>
        <v>-4.147871018902391E-4</v>
      </c>
      <c r="BY209" s="26"/>
      <c r="BZ209" s="26"/>
      <c r="CA209" s="26"/>
      <c r="CB209" s="26"/>
      <c r="CC209" s="26"/>
      <c r="CD209" s="26"/>
      <c r="CE209" s="26"/>
      <c r="CF209" s="26"/>
      <c r="CG209" s="26"/>
      <c r="CH209" s="26"/>
      <c r="CI209" s="26"/>
      <c r="CJ209" s="26"/>
      <c r="CK209" s="26"/>
      <c r="CL209" s="26"/>
      <c r="CM209" s="46">
        <f t="shared" si="206"/>
        <v>4.350326237213803E-2</v>
      </c>
      <c r="CQ209"/>
      <c r="CR209" s="20"/>
      <c r="CS209" s="11">
        <v>41055</v>
      </c>
      <c r="CT209" s="26"/>
      <c r="CU209" s="26"/>
      <c r="CV209" s="26"/>
      <c r="CW209" s="26"/>
      <c r="CX209" s="26"/>
      <c r="CY209" s="26">
        <v>3.6876217006003013E-2</v>
      </c>
      <c r="CZ209" s="26"/>
      <c r="DA209" s="26"/>
      <c r="DB209" s="46">
        <f t="shared" si="180"/>
        <v>3.6876217006003013E-2</v>
      </c>
      <c r="DC209" s="71"/>
      <c r="DD209" s="71"/>
      <c r="FE209" s="13"/>
      <c r="FP209"/>
      <c r="FQ209" s="12"/>
      <c r="FT209"/>
      <c r="FU209" s="20"/>
      <c r="GG209"/>
      <c r="GH209" s="12"/>
      <c r="GK209"/>
      <c r="GL209" s="20"/>
      <c r="GM209" s="12"/>
    </row>
    <row r="210" spans="1:195" x14ac:dyDescent="0.25">
      <c r="A210" s="11">
        <v>41421</v>
      </c>
      <c r="B210" s="12">
        <v>0</v>
      </c>
      <c r="F210" s="17">
        <f t="shared" si="203"/>
        <v>5</v>
      </c>
      <c r="G210" s="15">
        <f t="shared" si="204"/>
        <v>3</v>
      </c>
      <c r="H210" s="53">
        <v>41055</v>
      </c>
      <c r="I210" s="16"/>
      <c r="J210" s="16"/>
      <c r="K210" s="16"/>
      <c r="L210" s="16"/>
      <c r="M210" s="16"/>
      <c r="N210" s="16">
        <f>IF(MONTH($H210)&gt;10,VLOOKUP(DATE(N$2,MONTH($H210),DAY($H210)),daily!$A:$B,2,0),VLOOKUP(DATE(O$2,MONTH($H210),DAY($H210)),daily!$A:$B,2,0))</f>
        <v>44916.060000002384</v>
      </c>
      <c r="O210" s="16"/>
      <c r="P210" s="16">
        <f t="shared" si="205"/>
        <v>44916.060000002384</v>
      </c>
      <c r="Q210" s="16"/>
      <c r="R210" s="16"/>
      <c r="S210" s="16"/>
      <c r="T210" s="18"/>
      <c r="U210" s="16"/>
      <c r="BL210" s="11">
        <v>41055</v>
      </c>
      <c r="BM210" s="26"/>
      <c r="BN210" s="26"/>
      <c r="BO210" s="26"/>
      <c r="BP210" s="26"/>
      <c r="BQ210" s="26"/>
      <c r="BR210" s="26"/>
      <c r="BS210" s="26"/>
      <c r="BT210" s="26"/>
      <c r="BU210" s="26"/>
      <c r="BV210" s="26"/>
      <c r="BW210" s="26">
        <f t="shared" si="202"/>
        <v>3.6876217006003013E-2</v>
      </c>
      <c r="BX210" s="26">
        <f t="shared" si="192"/>
        <v>-6.6270453661350162E-3</v>
      </c>
      <c r="BY210" s="26"/>
      <c r="BZ210" s="26"/>
      <c r="CA210" s="26"/>
      <c r="CB210" s="26"/>
      <c r="CC210" s="26"/>
      <c r="CD210" s="26"/>
      <c r="CE210" s="26"/>
      <c r="CF210" s="26"/>
      <c r="CG210" s="26"/>
      <c r="CH210" s="26"/>
      <c r="CI210" s="26"/>
      <c r="CJ210" s="26"/>
      <c r="CK210" s="26"/>
      <c r="CL210" s="26"/>
      <c r="CM210" s="46">
        <f t="shared" si="206"/>
        <v>3.6876217006003013E-2</v>
      </c>
      <c r="CQ210"/>
      <c r="CR210" s="20"/>
      <c r="CS210" s="11">
        <v>41056</v>
      </c>
      <c r="CT210" s="26"/>
      <c r="CU210" s="26"/>
      <c r="CV210" s="26"/>
      <c r="CW210" s="26"/>
      <c r="CX210" s="26"/>
      <c r="CY210" s="26">
        <v>2.9019407766349863E-2</v>
      </c>
      <c r="CZ210" s="26"/>
      <c r="DA210" s="26"/>
      <c r="DB210" s="46">
        <f t="shared" ref="DB210:DB228" si="207">MAX(CT210:DA210)</f>
        <v>2.9019407766349863E-2</v>
      </c>
      <c r="DC210" s="71"/>
      <c r="DD210" s="71"/>
      <c r="FE210" s="13"/>
      <c r="FP210"/>
      <c r="FQ210" s="12"/>
      <c r="FT210"/>
      <c r="FU210" s="20"/>
      <c r="GG210"/>
      <c r="GH210" s="12"/>
      <c r="GK210"/>
      <c r="GL210" s="20"/>
      <c r="GM210" s="12"/>
    </row>
    <row r="211" spans="1:195" x14ac:dyDescent="0.25">
      <c r="A211" s="11">
        <v>41422</v>
      </c>
      <c r="B211" s="12">
        <v>0</v>
      </c>
      <c r="F211" s="17">
        <f t="shared" si="203"/>
        <v>5</v>
      </c>
      <c r="G211" s="15">
        <f t="shared" si="204"/>
        <v>3</v>
      </c>
      <c r="H211" s="53">
        <v>41056</v>
      </c>
      <c r="I211" s="16"/>
      <c r="J211" s="16"/>
      <c r="K211" s="16"/>
      <c r="L211" s="16"/>
      <c r="M211" s="16"/>
      <c r="N211" s="16">
        <f>IF(MONTH($H211)&gt;10,VLOOKUP(DATE(N$2,MONTH($H211),DAY($H211)),daily!$A:$B,2,0),VLOOKUP(DATE(O$2,MONTH($H211),DAY($H211)),daily!$A:$B,2,0))</f>
        <v>35346.290000021458</v>
      </c>
      <c r="O211" s="16"/>
      <c r="P211" s="16">
        <f t="shared" si="205"/>
        <v>35346.290000021458</v>
      </c>
      <c r="Q211" s="16"/>
      <c r="R211" s="16"/>
      <c r="S211" s="16"/>
      <c r="T211" s="18"/>
      <c r="U211" s="16"/>
      <c r="BL211" s="11">
        <v>41056</v>
      </c>
      <c r="BM211" s="26"/>
      <c r="BN211" s="26"/>
      <c r="BO211" s="26"/>
      <c r="BP211" s="26"/>
      <c r="BQ211" s="26"/>
      <c r="BR211" s="26"/>
      <c r="BS211" s="26"/>
      <c r="BT211" s="26"/>
      <c r="BU211" s="26"/>
      <c r="BV211" s="26"/>
      <c r="BW211" s="26">
        <f t="shared" si="202"/>
        <v>2.9019407766349863E-2</v>
      </c>
      <c r="BX211" s="26">
        <f t="shared" si="192"/>
        <v>-7.8568092396531508E-3</v>
      </c>
      <c r="BY211" s="26"/>
      <c r="BZ211" s="26"/>
      <c r="CA211" s="26"/>
      <c r="CB211" s="26"/>
      <c r="CC211" s="26"/>
      <c r="CD211" s="26"/>
      <c r="CE211" s="26"/>
      <c r="CF211" s="26"/>
      <c r="CG211" s="26"/>
      <c r="CH211" s="26"/>
      <c r="CI211" s="26"/>
      <c r="CJ211" s="26"/>
      <c r="CK211" s="26"/>
      <c r="CL211" s="26"/>
      <c r="CM211" s="46">
        <f t="shared" si="206"/>
        <v>2.9019407766349863E-2</v>
      </c>
      <c r="CQ211"/>
      <c r="CR211" s="20"/>
      <c r="CS211" s="11">
        <v>41057</v>
      </c>
      <c r="CT211" s="26"/>
      <c r="CU211" s="26"/>
      <c r="CV211" s="26"/>
      <c r="CW211" s="26"/>
      <c r="CX211" s="26"/>
      <c r="CY211" s="26">
        <v>3.445529281686828E-2</v>
      </c>
      <c r="CZ211" s="26"/>
      <c r="DA211" s="26"/>
      <c r="DB211" s="46">
        <f t="shared" si="207"/>
        <v>3.445529281686828E-2</v>
      </c>
      <c r="DC211" s="71"/>
      <c r="DD211" s="71"/>
      <c r="FE211" s="13"/>
      <c r="FP211"/>
      <c r="FQ211" s="12"/>
      <c r="FT211"/>
      <c r="FU211" s="20"/>
      <c r="GG211"/>
      <c r="GH211" s="12"/>
      <c r="GK211"/>
      <c r="GL211" s="20"/>
      <c r="GM211" s="12"/>
    </row>
    <row r="212" spans="1:195" x14ac:dyDescent="0.25">
      <c r="A212" s="11">
        <v>41423</v>
      </c>
      <c r="B212" s="12">
        <v>0</v>
      </c>
      <c r="F212" s="17">
        <f t="shared" si="203"/>
        <v>5</v>
      </c>
      <c r="G212" s="15">
        <f t="shared" si="204"/>
        <v>3</v>
      </c>
      <c r="H212" s="53">
        <v>41057</v>
      </c>
      <c r="I212" s="16"/>
      <c r="J212" s="16"/>
      <c r="K212" s="16"/>
      <c r="L212" s="16"/>
      <c r="M212" s="16"/>
      <c r="N212" s="16">
        <f>IF(MONTH($H212)&gt;10,VLOOKUP(DATE(N$2,MONTH($H212),DAY($H212)),daily!$A:$B,2,0),VLOOKUP(DATE(O$2,MONTH($H212),DAY($H212)),daily!$A:$B,2,0))</f>
        <v>41967.319999992847</v>
      </c>
      <c r="O212" s="16"/>
      <c r="P212" s="16">
        <f t="shared" si="205"/>
        <v>41967.319999992847</v>
      </c>
      <c r="Q212" s="16"/>
      <c r="R212" s="16"/>
      <c r="S212" s="16"/>
      <c r="T212" s="18"/>
      <c r="U212" s="16"/>
      <c r="BL212" s="11">
        <v>41057</v>
      </c>
      <c r="BM212" s="26"/>
      <c r="BN212" s="26"/>
      <c r="BO212" s="26"/>
      <c r="BP212" s="26"/>
      <c r="BQ212" s="26"/>
      <c r="BR212" s="26"/>
      <c r="BS212" s="26"/>
      <c r="BT212" s="26"/>
      <c r="BU212" s="26"/>
      <c r="BV212" s="26"/>
      <c r="BW212" s="26">
        <f t="shared" si="202"/>
        <v>3.445529281686828E-2</v>
      </c>
      <c r="BX212" s="26">
        <f t="shared" si="192"/>
        <v>5.4358850505184172E-3</v>
      </c>
      <c r="BY212" s="26"/>
      <c r="BZ212" s="26"/>
      <c r="CA212" s="26"/>
      <c r="CB212" s="26"/>
      <c r="CC212" s="26"/>
      <c r="CD212" s="26"/>
      <c r="CE212" s="26"/>
      <c r="CF212" s="26"/>
      <c r="CG212" s="26"/>
      <c r="CH212" s="26"/>
      <c r="CI212" s="26"/>
      <c r="CJ212" s="26"/>
      <c r="CK212" s="26"/>
      <c r="CL212" s="26"/>
      <c r="CM212" s="46">
        <f t="shared" si="206"/>
        <v>3.445529281686828E-2</v>
      </c>
      <c r="CQ212"/>
      <c r="CR212" s="20"/>
      <c r="CS212" s="11">
        <v>41058</v>
      </c>
      <c r="CT212" s="26"/>
      <c r="CU212" s="26"/>
      <c r="CV212" s="26"/>
      <c r="CW212" s="26"/>
      <c r="CX212" s="26"/>
      <c r="CY212" s="26">
        <v>1.7337644381410139E-2</v>
      </c>
      <c r="CZ212" s="26"/>
      <c r="DA212" s="26"/>
      <c r="DB212" s="46">
        <f t="shared" si="207"/>
        <v>1.7337644381410139E-2</v>
      </c>
      <c r="DC212" s="71"/>
      <c r="DD212" s="71"/>
      <c r="FE212" s="13"/>
      <c r="FP212"/>
      <c r="FQ212" s="12"/>
      <c r="FT212"/>
      <c r="FU212" s="20"/>
      <c r="GG212"/>
      <c r="GH212" s="12"/>
      <c r="GK212"/>
      <c r="GL212" s="20"/>
      <c r="GM212" s="12"/>
    </row>
    <row r="213" spans="1:195" x14ac:dyDescent="0.25">
      <c r="A213" s="11">
        <v>41424</v>
      </c>
      <c r="B213" s="12">
        <v>0</v>
      </c>
      <c r="F213" s="17">
        <f t="shared" si="203"/>
        <v>5</v>
      </c>
      <c r="G213" s="15">
        <f t="shared" si="204"/>
        <v>3</v>
      </c>
      <c r="H213" s="53">
        <v>41058</v>
      </c>
      <c r="I213" s="16"/>
      <c r="J213" s="16"/>
      <c r="K213" s="16"/>
      <c r="L213" s="16"/>
      <c r="M213" s="16"/>
      <c r="N213" s="16">
        <f>IF(MONTH($H213)&gt;10,VLOOKUP(DATE(N$2,MONTH($H213),DAY($H213)),daily!$A:$B,2,0),VLOOKUP(DATE(O$2,MONTH($H213),DAY($H213)),daily!$A:$B,2,0))</f>
        <v>21117.639999985695</v>
      </c>
      <c r="O213" s="16"/>
      <c r="P213" s="16">
        <f t="shared" si="205"/>
        <v>21117.639999985695</v>
      </c>
      <c r="Q213" s="16"/>
      <c r="R213" s="16"/>
      <c r="S213" s="16"/>
      <c r="T213" s="18"/>
      <c r="U213" s="16"/>
      <c r="BL213" s="11">
        <v>41058</v>
      </c>
      <c r="BM213" s="26"/>
      <c r="BN213" s="26"/>
      <c r="BO213" s="26"/>
      <c r="BP213" s="26"/>
      <c r="BQ213" s="26"/>
      <c r="BR213" s="26"/>
      <c r="BS213" s="26"/>
      <c r="BT213" s="26"/>
      <c r="BU213" s="26"/>
      <c r="BV213" s="26"/>
      <c r="BW213" s="26">
        <f t="shared" si="202"/>
        <v>1.7337644381410139E-2</v>
      </c>
      <c r="BX213" s="26">
        <f t="shared" si="192"/>
        <v>-1.7117648435458141E-2</v>
      </c>
      <c r="BY213" s="26"/>
      <c r="BZ213" s="26"/>
      <c r="CA213" s="26"/>
      <c r="CB213" s="26"/>
      <c r="CC213" s="26"/>
      <c r="CD213" s="26"/>
      <c r="CE213" s="26"/>
      <c r="CF213" s="26"/>
      <c r="CG213" s="26"/>
      <c r="CH213" s="26"/>
      <c r="CI213" s="26"/>
      <c r="CJ213" s="26"/>
      <c r="CK213" s="26"/>
      <c r="CL213" s="26"/>
      <c r="CM213" s="46">
        <f t="shared" si="206"/>
        <v>1.7337644381410139E-2</v>
      </c>
      <c r="CQ213"/>
      <c r="CR213" s="20"/>
      <c r="CS213" s="11">
        <v>41059</v>
      </c>
      <c r="CT213" s="26"/>
      <c r="CU213" s="26"/>
      <c r="CV213" s="26"/>
      <c r="CW213" s="26"/>
      <c r="CX213" s="26"/>
      <c r="CY213" s="26">
        <v>2.3347270911744152E-2</v>
      </c>
      <c r="CZ213" s="26"/>
      <c r="DA213" s="26"/>
      <c r="DB213" s="46">
        <f t="shared" si="207"/>
        <v>2.3347270911744152E-2</v>
      </c>
      <c r="DC213" s="71"/>
      <c r="DD213" s="71"/>
      <c r="FE213" s="13"/>
      <c r="FP213"/>
      <c r="FQ213" s="12"/>
      <c r="FT213"/>
      <c r="FU213" s="20"/>
      <c r="GG213"/>
      <c r="GH213" s="12"/>
      <c r="GK213"/>
      <c r="GL213" s="20"/>
      <c r="GM213" s="12"/>
    </row>
    <row r="214" spans="1:195" x14ac:dyDescent="0.25">
      <c r="A214" s="11">
        <v>41425</v>
      </c>
      <c r="B214" s="12">
        <v>0</v>
      </c>
      <c r="F214" s="17">
        <f t="shared" si="203"/>
        <v>5</v>
      </c>
      <c r="G214" s="15">
        <f t="shared" si="204"/>
        <v>3</v>
      </c>
      <c r="H214" s="53">
        <v>41059</v>
      </c>
      <c r="I214" s="16"/>
      <c r="J214" s="16"/>
      <c r="K214" s="16"/>
      <c r="L214" s="16"/>
      <c r="M214" s="16"/>
      <c r="N214" s="16">
        <f>IF(MONTH($H214)&gt;10,VLOOKUP(DATE(N$2,MONTH($H214),DAY($H214)),daily!$A:$B,2,0),VLOOKUP(DATE(O$2,MONTH($H214),DAY($H214)),daily!$A:$B,2,0))</f>
        <v>28437.5</v>
      </c>
      <c r="O214" s="16"/>
      <c r="P214" s="16">
        <f t="shared" si="205"/>
        <v>28437.5</v>
      </c>
      <c r="Q214" s="16"/>
      <c r="R214" s="16"/>
      <c r="S214" s="16"/>
      <c r="T214" s="18"/>
      <c r="U214" s="16"/>
      <c r="BL214" s="11">
        <v>41059</v>
      </c>
      <c r="BM214" s="26"/>
      <c r="BN214" s="26"/>
      <c r="BO214" s="26"/>
      <c r="BP214" s="26"/>
      <c r="BQ214" s="26"/>
      <c r="BR214" s="26"/>
      <c r="BS214" s="26"/>
      <c r="BT214" s="26"/>
      <c r="BU214" s="26"/>
      <c r="BV214" s="26"/>
      <c r="BW214" s="26">
        <f t="shared" si="202"/>
        <v>2.3347270911744152E-2</v>
      </c>
      <c r="BX214" s="26">
        <f t="shared" si="192"/>
        <v>6.0096265303340134E-3</v>
      </c>
      <c r="BY214" s="26"/>
      <c r="BZ214" s="26"/>
      <c r="CA214" s="26"/>
      <c r="CB214" s="26"/>
      <c r="CC214" s="26"/>
      <c r="CD214" s="26"/>
      <c r="CE214" s="26"/>
      <c r="CF214" s="26"/>
      <c r="CG214" s="26"/>
      <c r="CH214" s="26"/>
      <c r="CI214" s="26"/>
      <c r="CJ214" s="26"/>
      <c r="CK214" s="26"/>
      <c r="CL214" s="26"/>
      <c r="CM214" s="46">
        <f t="shared" si="206"/>
        <v>2.3347270911744152E-2</v>
      </c>
      <c r="CQ214"/>
      <c r="CR214" s="20"/>
      <c r="CS214" s="11">
        <v>41060</v>
      </c>
      <c r="CT214" s="26"/>
      <c r="CU214" s="26"/>
      <c r="CV214" s="26"/>
      <c r="CW214" s="26"/>
      <c r="CX214" s="26"/>
      <c r="CY214" s="26">
        <v>1.5058351408315979E-2</v>
      </c>
      <c r="CZ214" s="26"/>
      <c r="DA214" s="26"/>
      <c r="DB214" s="46">
        <f t="shared" si="207"/>
        <v>1.5058351408315979E-2</v>
      </c>
      <c r="DC214" s="71"/>
      <c r="DD214" s="71"/>
      <c r="FE214" s="13"/>
      <c r="FP214"/>
      <c r="FQ214" s="12"/>
      <c r="FT214"/>
      <c r="FU214" s="20"/>
      <c r="GG214"/>
      <c r="GH214" s="12"/>
      <c r="GK214"/>
      <c r="GL214" s="20"/>
      <c r="GM214" s="12"/>
    </row>
    <row r="215" spans="1:195" x14ac:dyDescent="0.25">
      <c r="A215" s="11">
        <v>41426</v>
      </c>
      <c r="B215" s="12">
        <v>0</v>
      </c>
      <c r="F215" s="17">
        <f t="shared" si="203"/>
        <v>5</v>
      </c>
      <c r="G215" s="15">
        <f t="shared" si="204"/>
        <v>3</v>
      </c>
      <c r="H215" s="53">
        <v>41060</v>
      </c>
      <c r="I215" s="16"/>
      <c r="J215" s="16"/>
      <c r="K215" s="16"/>
      <c r="L215" s="16"/>
      <c r="M215" s="16"/>
      <c r="N215" s="16">
        <f>IF(MONTH($H215)&gt;10,VLOOKUP(DATE(N$2,MONTH($H215),DAY($H215)),daily!$A:$B,2,0),VLOOKUP(DATE(O$2,MONTH($H215),DAY($H215)),daily!$A:$B,2,0))</f>
        <v>18341.410000026226</v>
      </c>
      <c r="O215" s="16"/>
      <c r="P215" s="16">
        <f t="shared" si="205"/>
        <v>18341.410000026226</v>
      </c>
      <c r="Q215" s="16"/>
      <c r="R215" s="16"/>
      <c r="S215" s="16"/>
      <c r="T215" s="18"/>
      <c r="U215" s="16"/>
      <c r="BL215" s="11">
        <v>41060</v>
      </c>
      <c r="BM215" s="26"/>
      <c r="BN215" s="26"/>
      <c r="BO215" s="26"/>
      <c r="BP215" s="26"/>
      <c r="BQ215" s="26"/>
      <c r="BR215" s="26"/>
      <c r="BS215" s="26"/>
      <c r="BT215" s="26"/>
      <c r="BU215" s="26"/>
      <c r="BV215" s="26"/>
      <c r="BW215" s="26">
        <f t="shared" si="202"/>
        <v>1.5058351408315979E-2</v>
      </c>
      <c r="BX215" s="26">
        <f t="shared" si="192"/>
        <v>-8.2889195034281729E-3</v>
      </c>
      <c r="BY215" s="26"/>
      <c r="BZ215" s="26"/>
      <c r="CA215" s="26"/>
      <c r="CB215" s="26"/>
      <c r="CC215" s="26"/>
      <c r="CD215" s="26"/>
      <c r="CE215" s="26"/>
      <c r="CF215" s="26"/>
      <c r="CG215" s="26"/>
      <c r="CH215" s="26"/>
      <c r="CI215" s="26"/>
      <c r="CJ215" s="26"/>
      <c r="CK215" s="26"/>
      <c r="CL215" s="26"/>
      <c r="CM215" s="46">
        <f t="shared" si="206"/>
        <v>1.5058351408315979E-2</v>
      </c>
      <c r="CQ215"/>
      <c r="CR215" s="20"/>
      <c r="CS215" s="11">
        <v>41061</v>
      </c>
      <c r="CT215" s="26"/>
      <c r="CU215" s="26"/>
      <c r="CV215" s="26"/>
      <c r="CW215" s="26"/>
      <c r="CX215" s="26"/>
      <c r="CY215" s="26">
        <v>1.2409697425560702E-2</v>
      </c>
      <c r="CZ215" s="26"/>
      <c r="DA215" s="26"/>
      <c r="DB215" s="46">
        <f t="shared" si="207"/>
        <v>1.2409697425560702E-2</v>
      </c>
      <c r="DC215" s="71"/>
      <c r="DD215" s="71"/>
      <c r="FE215" s="13"/>
      <c r="FP215"/>
      <c r="FQ215" s="12"/>
      <c r="FT215"/>
      <c r="FU215" s="20"/>
      <c r="GG215"/>
      <c r="GH215" s="12"/>
      <c r="GK215"/>
      <c r="GL215" s="20"/>
      <c r="GM215" s="12"/>
    </row>
    <row r="216" spans="1:195" x14ac:dyDescent="0.25">
      <c r="A216" s="11">
        <v>41427</v>
      </c>
      <c r="B216" s="12">
        <v>0</v>
      </c>
      <c r="F216" s="17">
        <f t="shared" si="203"/>
        <v>6</v>
      </c>
      <c r="G216" s="15">
        <f t="shared" si="204"/>
        <v>1</v>
      </c>
      <c r="H216" s="53">
        <v>41061</v>
      </c>
      <c r="I216" s="16"/>
      <c r="J216" s="16"/>
      <c r="K216" s="16"/>
      <c r="L216" s="16"/>
      <c r="M216" s="16"/>
      <c r="N216" s="16">
        <f>IF(MONTH($H216)&gt;10,VLOOKUP(DATE(N$2,MONTH($H216),DAY($H216)),daily!$A:$B,2,0),VLOOKUP(DATE(O$2,MONTH($H216),DAY($H216)),daily!$A:$B,2,0))</f>
        <v>15115.289999991655</v>
      </c>
      <c r="O216" s="16"/>
      <c r="P216" s="16">
        <f t="shared" si="205"/>
        <v>15115.289999991655</v>
      </c>
      <c r="Q216" s="16"/>
      <c r="R216" s="16"/>
      <c r="S216" s="16"/>
      <c r="T216" s="18"/>
      <c r="U216" s="16"/>
      <c r="BL216" s="11">
        <v>41061</v>
      </c>
      <c r="BM216" s="26"/>
      <c r="BN216" s="26"/>
      <c r="BO216" s="26"/>
      <c r="BP216" s="26"/>
      <c r="BQ216" s="26"/>
      <c r="BR216" s="26"/>
      <c r="BS216" s="26"/>
      <c r="BT216" s="26"/>
      <c r="BU216" s="26"/>
      <c r="BV216" s="26"/>
      <c r="BW216" s="26">
        <f t="shared" si="202"/>
        <v>1.2409697425560702E-2</v>
      </c>
      <c r="BX216" s="26">
        <f t="shared" si="192"/>
        <v>-2.6486539827552773E-3</v>
      </c>
      <c r="BY216" s="26"/>
      <c r="BZ216" s="26"/>
      <c r="CA216" s="26"/>
      <c r="CB216" s="26"/>
      <c r="CC216" s="26"/>
      <c r="CD216" s="26"/>
      <c r="CE216" s="26"/>
      <c r="CF216" s="26"/>
      <c r="CG216" s="26"/>
      <c r="CH216" s="26"/>
      <c r="CI216" s="26"/>
      <c r="CJ216" s="26"/>
      <c r="CK216" s="26"/>
      <c r="CL216" s="26"/>
      <c r="CM216" s="46">
        <f t="shared" si="206"/>
        <v>1.2409697425560702E-2</v>
      </c>
      <c r="CQ216"/>
      <c r="CR216" s="20"/>
      <c r="CS216" s="11">
        <v>41062</v>
      </c>
      <c r="CT216" s="26"/>
      <c r="CU216" s="26"/>
      <c r="CV216" s="26"/>
      <c r="CW216" s="26"/>
      <c r="CX216" s="26"/>
      <c r="CY216" s="26">
        <v>6.880940523214819E-3</v>
      </c>
      <c r="CZ216" s="26"/>
      <c r="DA216" s="26"/>
      <c r="DB216" s="46">
        <f t="shared" si="207"/>
        <v>6.880940523214819E-3</v>
      </c>
      <c r="DC216" s="71"/>
      <c r="DD216" s="71"/>
      <c r="FE216" s="13"/>
      <c r="FP216"/>
      <c r="FQ216" s="12"/>
      <c r="FT216"/>
      <c r="FU216" s="20"/>
      <c r="GG216"/>
      <c r="GH216" s="12"/>
      <c r="GK216"/>
      <c r="GL216" s="20"/>
      <c r="GM216" s="12"/>
    </row>
    <row r="217" spans="1:195" x14ac:dyDescent="0.25">
      <c r="A217" s="11">
        <v>41428</v>
      </c>
      <c r="B217" s="12">
        <v>0</v>
      </c>
      <c r="F217" s="17">
        <f t="shared" si="203"/>
        <v>6</v>
      </c>
      <c r="G217" s="15">
        <f t="shared" si="204"/>
        <v>1</v>
      </c>
      <c r="H217" s="53">
        <v>41062</v>
      </c>
      <c r="I217" s="16"/>
      <c r="J217" s="16"/>
      <c r="K217" s="16"/>
      <c r="L217" s="16"/>
      <c r="M217" s="16"/>
      <c r="N217" s="16">
        <f>IF(MONTH($H217)&gt;10,VLOOKUP(DATE(N$2,MONTH($H217),DAY($H217)),daily!$A:$B,2,0),VLOOKUP(DATE(O$2,MONTH($H217),DAY($H217)),daily!$A:$B,2,0))</f>
        <v>8381.1399999856949</v>
      </c>
      <c r="O217" s="16"/>
      <c r="P217" s="16">
        <f t="shared" si="205"/>
        <v>8381.1399999856949</v>
      </c>
      <c r="Q217" s="16"/>
      <c r="R217" s="16"/>
      <c r="S217" s="16"/>
      <c r="T217" s="18"/>
      <c r="U217" s="16"/>
      <c r="BL217" s="11">
        <v>41062</v>
      </c>
      <c r="BM217" s="26"/>
      <c r="BN217" s="26"/>
      <c r="BO217" s="26"/>
      <c r="BP217" s="26"/>
      <c r="BQ217" s="26"/>
      <c r="BR217" s="26"/>
      <c r="BS217" s="26"/>
      <c r="BT217" s="26"/>
      <c r="BU217" s="26"/>
      <c r="BV217" s="26"/>
      <c r="BW217" s="26">
        <f t="shared" si="202"/>
        <v>6.880940523214819E-3</v>
      </c>
      <c r="BX217" s="26">
        <f t="shared" si="192"/>
        <v>-5.528756902345883E-3</v>
      </c>
      <c r="BY217" s="26"/>
      <c r="BZ217" s="26"/>
      <c r="CA217" s="26"/>
      <c r="CB217" s="26"/>
      <c r="CC217" s="26"/>
      <c r="CD217" s="26"/>
      <c r="CE217" s="26"/>
      <c r="CF217" s="26"/>
      <c r="CG217" s="26"/>
      <c r="CH217" s="26"/>
      <c r="CI217" s="26"/>
      <c r="CJ217" s="26"/>
      <c r="CK217" s="26"/>
      <c r="CL217" s="26"/>
      <c r="CM217" s="46">
        <f t="shared" si="206"/>
        <v>6.880940523214819E-3</v>
      </c>
      <c r="CQ217"/>
      <c r="CR217" s="20"/>
      <c r="CS217" s="11">
        <v>41063</v>
      </c>
      <c r="CT217" s="26"/>
      <c r="CU217" s="26"/>
      <c r="CV217" s="26"/>
      <c r="CW217" s="26"/>
      <c r="CX217" s="26"/>
      <c r="CY217" s="26">
        <v>7.4268500035913933E-3</v>
      </c>
      <c r="CZ217" s="26"/>
      <c r="DA217" s="26"/>
      <c r="DB217" s="46">
        <f t="shared" si="207"/>
        <v>7.4268500035913933E-3</v>
      </c>
      <c r="DC217" s="71"/>
      <c r="DD217" s="71"/>
      <c r="FE217" s="13"/>
      <c r="FP217"/>
      <c r="FQ217" s="12"/>
      <c r="FT217"/>
      <c r="FU217" s="20"/>
      <c r="GG217"/>
      <c r="GH217" s="12"/>
      <c r="GK217"/>
      <c r="GL217" s="20"/>
      <c r="GM217" s="12"/>
    </row>
    <row r="218" spans="1:195" x14ac:dyDescent="0.25">
      <c r="A218" s="11">
        <v>41429</v>
      </c>
      <c r="B218" s="12">
        <v>0</v>
      </c>
      <c r="F218" s="17">
        <f t="shared" si="203"/>
        <v>6</v>
      </c>
      <c r="G218" s="15">
        <f t="shared" si="204"/>
        <v>1</v>
      </c>
      <c r="H218" s="53">
        <v>41063</v>
      </c>
      <c r="I218" s="16"/>
      <c r="J218" s="16"/>
      <c r="K218" s="16"/>
      <c r="L218" s="16"/>
      <c r="M218" s="16"/>
      <c r="N218" s="16">
        <f>IF(MONTH($H218)&gt;10,VLOOKUP(DATE(N$2,MONTH($H218),DAY($H218)),daily!$A:$B,2,0),VLOOKUP(DATE(O$2,MONTH($H218),DAY($H218)),daily!$A:$B,2,0))</f>
        <v>9046.0700000226498</v>
      </c>
      <c r="O218" s="16"/>
      <c r="P218" s="16">
        <f t="shared" si="205"/>
        <v>9046.0700000226498</v>
      </c>
      <c r="Q218" s="16"/>
      <c r="R218" s="16"/>
      <c r="S218" s="16"/>
      <c r="T218" s="18"/>
      <c r="U218" s="16"/>
      <c r="BL218" s="11">
        <v>41063</v>
      </c>
      <c r="BM218" s="26"/>
      <c r="BN218" s="26"/>
      <c r="BO218" s="26"/>
      <c r="BP218" s="26"/>
      <c r="BQ218" s="26"/>
      <c r="BR218" s="26"/>
      <c r="BS218" s="26"/>
      <c r="BT218" s="26"/>
      <c r="BU218" s="26"/>
      <c r="BV218" s="26"/>
      <c r="BW218" s="26">
        <f t="shared" si="202"/>
        <v>7.4268500035913933E-3</v>
      </c>
      <c r="BX218" s="26">
        <f t="shared" si="192"/>
        <v>5.4590948037657426E-4</v>
      </c>
      <c r="BY218" s="26"/>
      <c r="BZ218" s="26"/>
      <c r="CA218" s="26"/>
      <c r="CB218" s="26"/>
      <c r="CC218" s="26"/>
      <c r="CD218" s="26"/>
      <c r="CE218" s="26"/>
      <c r="CF218" s="26"/>
      <c r="CG218" s="26"/>
      <c r="CH218" s="26"/>
      <c r="CI218" s="26"/>
      <c r="CJ218" s="26"/>
      <c r="CK218" s="26"/>
      <c r="CL218" s="26"/>
      <c r="CM218" s="46">
        <f t="shared" si="206"/>
        <v>7.4268500035913933E-3</v>
      </c>
      <c r="CQ218"/>
      <c r="CR218" s="20"/>
      <c r="CS218" s="11">
        <v>41064</v>
      </c>
      <c r="CT218" s="26"/>
      <c r="CU218" s="26"/>
      <c r="CV218" s="26"/>
      <c r="CW218" s="26"/>
      <c r="CX218" s="26"/>
      <c r="CY218" s="26">
        <v>6.5969638186757704E-3</v>
      </c>
      <c r="CZ218" s="26"/>
      <c r="DA218" s="26"/>
      <c r="DB218" s="46">
        <f t="shared" si="207"/>
        <v>6.5969638186757704E-3</v>
      </c>
      <c r="DC218" s="71"/>
      <c r="DD218" s="71"/>
      <c r="FE218" s="13"/>
      <c r="FP218"/>
      <c r="FQ218" s="12"/>
      <c r="FT218"/>
      <c r="FU218" s="20"/>
      <c r="GG218"/>
      <c r="GH218" s="12"/>
      <c r="GK218"/>
      <c r="GL218" s="20"/>
      <c r="GM218" s="12"/>
    </row>
    <row r="219" spans="1:195" x14ac:dyDescent="0.25">
      <c r="A219" s="11">
        <v>41430</v>
      </c>
      <c r="B219" s="12">
        <v>0</v>
      </c>
      <c r="F219" s="17">
        <f t="shared" si="203"/>
        <v>6</v>
      </c>
      <c r="G219" s="15">
        <f t="shared" si="204"/>
        <v>1</v>
      </c>
      <c r="H219" s="53">
        <v>41064</v>
      </c>
      <c r="I219" s="16"/>
      <c r="J219" s="16"/>
      <c r="K219" s="16"/>
      <c r="L219" s="16"/>
      <c r="M219" s="16"/>
      <c r="N219" s="16">
        <f>IF(MONTH($H219)&gt;10,VLOOKUP(DATE(N$2,MONTH($H219),DAY($H219)),daily!$A:$B,2,0),VLOOKUP(DATE(O$2,MONTH($H219),DAY($H219)),daily!$A:$B,2,0))</f>
        <v>8035.25</v>
      </c>
      <c r="O219" s="16"/>
      <c r="P219" s="16">
        <f t="shared" si="205"/>
        <v>8035.25</v>
      </c>
      <c r="Q219" s="16"/>
      <c r="R219" s="16"/>
      <c r="S219" s="16"/>
      <c r="T219" s="18"/>
      <c r="U219" s="16"/>
      <c r="BL219" s="11">
        <v>41064</v>
      </c>
      <c r="BM219" s="26"/>
      <c r="BN219" s="26"/>
      <c r="BO219" s="26"/>
      <c r="BP219" s="26"/>
      <c r="BQ219" s="26"/>
      <c r="BR219" s="26"/>
      <c r="BS219" s="26"/>
      <c r="BT219" s="26"/>
      <c r="BU219" s="26"/>
      <c r="BV219" s="26"/>
      <c r="BW219" s="26">
        <f t="shared" si="202"/>
        <v>6.5969638186757704E-3</v>
      </c>
      <c r="BX219" s="26">
        <f t="shared" si="192"/>
        <v>-8.2988618491562291E-4</v>
      </c>
      <c r="BY219" s="26"/>
      <c r="BZ219" s="26"/>
      <c r="CA219" s="26"/>
      <c r="CB219" s="26"/>
      <c r="CC219" s="26"/>
      <c r="CD219" s="26"/>
      <c r="CE219" s="26"/>
      <c r="CF219" s="26"/>
      <c r="CG219" s="26"/>
      <c r="CH219" s="26"/>
      <c r="CI219" s="26"/>
      <c r="CJ219" s="26"/>
      <c r="CK219" s="26"/>
      <c r="CL219" s="26"/>
      <c r="CM219" s="46">
        <f t="shared" si="206"/>
        <v>6.5969638186757704E-3</v>
      </c>
      <c r="CQ219"/>
      <c r="CR219" s="20"/>
      <c r="CS219" s="11">
        <v>41065</v>
      </c>
      <c r="CT219" s="26"/>
      <c r="CU219" s="26"/>
      <c r="CV219" s="26"/>
      <c r="CW219" s="26"/>
      <c r="CX219" s="26"/>
      <c r="CY219" s="26">
        <v>0</v>
      </c>
      <c r="CZ219" s="26"/>
      <c r="DA219" s="26"/>
      <c r="DB219" s="46">
        <f t="shared" si="207"/>
        <v>0</v>
      </c>
      <c r="DC219" s="71"/>
      <c r="DD219" s="71"/>
      <c r="FE219" s="13"/>
      <c r="FP219"/>
      <c r="FQ219" s="12"/>
      <c r="FT219"/>
      <c r="FU219" s="20"/>
      <c r="GG219"/>
      <c r="GH219" s="12"/>
      <c r="GK219"/>
      <c r="GL219" s="20"/>
      <c r="GM219" s="12"/>
    </row>
    <row r="220" spans="1:195" x14ac:dyDescent="0.25">
      <c r="A220" s="11">
        <v>41431</v>
      </c>
      <c r="B220" s="12">
        <v>0</v>
      </c>
      <c r="F220" s="17">
        <f t="shared" si="203"/>
        <v>6</v>
      </c>
      <c r="G220" s="15">
        <f t="shared" si="204"/>
        <v>1</v>
      </c>
      <c r="H220" s="53">
        <v>41065</v>
      </c>
      <c r="I220" s="16"/>
      <c r="J220" s="16"/>
      <c r="K220" s="16"/>
      <c r="L220" s="16"/>
      <c r="M220" s="16"/>
      <c r="N220" s="16"/>
      <c r="O220" s="16"/>
      <c r="P220" s="16" t="str">
        <f t="shared" si="205"/>
        <v/>
      </c>
      <c r="Q220" s="16"/>
      <c r="R220" s="16"/>
      <c r="S220" s="16"/>
      <c r="T220" s="18"/>
      <c r="U220" s="16"/>
      <c r="BL220" s="11">
        <v>41065</v>
      </c>
      <c r="BM220" s="26"/>
      <c r="BN220" s="26"/>
      <c r="BO220" s="26"/>
      <c r="BP220" s="26"/>
      <c r="BQ220" s="26"/>
      <c r="BR220" s="26"/>
      <c r="BS220" s="26"/>
      <c r="BT220" s="26"/>
      <c r="BU220" s="26"/>
      <c r="BV220" s="26"/>
      <c r="BW220" s="26">
        <f t="shared" ref="BW220:BW229" si="208">IFERROR(N220/MAX(N$3:N$229),0)</f>
        <v>0</v>
      </c>
      <c r="BX220" s="26">
        <f t="shared" si="192"/>
        <v>-6.5969638186757704E-3</v>
      </c>
      <c r="BY220" s="26"/>
      <c r="BZ220" s="26"/>
      <c r="CA220" s="26"/>
      <c r="CB220" s="26"/>
      <c r="CC220" s="26"/>
      <c r="CD220" s="26"/>
      <c r="CE220" s="26"/>
      <c r="CF220" s="26"/>
      <c r="CG220" s="26"/>
      <c r="CH220" s="26"/>
      <c r="CI220" s="26"/>
      <c r="CJ220" s="26"/>
      <c r="CK220" s="26"/>
      <c r="CL220" s="26"/>
      <c r="CM220" s="46">
        <f t="shared" si="206"/>
        <v>0</v>
      </c>
      <c r="CQ220"/>
      <c r="CR220" s="20"/>
      <c r="CS220" s="11">
        <v>41066</v>
      </c>
      <c r="CT220" s="26"/>
      <c r="CU220" s="26"/>
      <c r="CV220" s="26"/>
      <c r="CW220" s="26"/>
      <c r="CX220" s="26"/>
      <c r="CY220" s="26">
        <v>0</v>
      </c>
      <c r="CZ220" s="26"/>
      <c r="DA220" s="26"/>
      <c r="DB220" s="46">
        <f t="shared" si="207"/>
        <v>0</v>
      </c>
      <c r="DC220" s="71"/>
      <c r="DD220" s="71"/>
      <c r="FE220" s="13"/>
      <c r="FP220"/>
      <c r="FQ220" s="12"/>
      <c r="FT220"/>
      <c r="FU220" s="20"/>
      <c r="GG220"/>
      <c r="GH220" s="12"/>
      <c r="GK220"/>
      <c r="GL220" s="20"/>
      <c r="GM220" s="12"/>
    </row>
    <row r="221" spans="1:195" x14ac:dyDescent="0.25">
      <c r="A221" s="11">
        <v>41432</v>
      </c>
      <c r="B221" s="12">
        <v>0</v>
      </c>
      <c r="F221" s="17">
        <f t="shared" si="203"/>
        <v>6</v>
      </c>
      <c r="G221" s="15">
        <f t="shared" si="204"/>
        <v>1</v>
      </c>
      <c r="H221" s="53">
        <v>41066</v>
      </c>
      <c r="I221" s="16"/>
      <c r="J221" s="16"/>
      <c r="K221" s="16"/>
      <c r="L221" s="16"/>
      <c r="M221" s="16"/>
      <c r="N221" s="16"/>
      <c r="O221" s="16"/>
      <c r="P221" s="16" t="str">
        <f t="shared" si="205"/>
        <v/>
      </c>
      <c r="Q221" s="16"/>
      <c r="R221" s="16"/>
      <c r="S221" s="16"/>
      <c r="T221" s="18"/>
      <c r="U221" s="16"/>
      <c r="BL221" s="11">
        <v>41066</v>
      </c>
      <c r="BM221" s="26"/>
      <c r="BN221" s="26"/>
      <c r="BO221" s="26"/>
      <c r="BP221" s="26"/>
      <c r="BQ221" s="26"/>
      <c r="BR221" s="26"/>
      <c r="BS221" s="26"/>
      <c r="BT221" s="26"/>
      <c r="BU221" s="26"/>
      <c r="BV221" s="26"/>
      <c r="BW221" s="26">
        <f t="shared" si="208"/>
        <v>0</v>
      </c>
      <c r="BX221" s="26">
        <f t="shared" si="192"/>
        <v>0</v>
      </c>
      <c r="BY221" s="26"/>
      <c r="BZ221" s="26"/>
      <c r="CA221" s="26"/>
      <c r="CB221" s="26"/>
      <c r="CC221" s="26"/>
      <c r="CD221" s="26"/>
      <c r="CE221" s="26"/>
      <c r="CF221" s="26"/>
      <c r="CG221" s="26"/>
      <c r="CH221" s="26"/>
      <c r="CI221" s="26"/>
      <c r="CJ221" s="26"/>
      <c r="CK221" s="26"/>
      <c r="CL221" s="26"/>
      <c r="CM221" s="46">
        <f t="shared" si="206"/>
        <v>0</v>
      </c>
      <c r="CQ221"/>
      <c r="CR221" s="20"/>
      <c r="CS221" s="11">
        <v>41067</v>
      </c>
      <c r="CT221" s="26"/>
      <c r="CU221" s="26"/>
      <c r="CV221" s="26"/>
      <c r="CW221" s="26"/>
      <c r="CX221" s="26"/>
      <c r="CY221" s="26">
        <v>0</v>
      </c>
      <c r="CZ221" s="26"/>
      <c r="DA221" s="26"/>
      <c r="DB221" s="46">
        <f t="shared" si="207"/>
        <v>0</v>
      </c>
      <c r="DC221" s="71"/>
      <c r="DD221" s="71"/>
      <c r="FE221" s="13"/>
      <c r="FP221"/>
      <c r="FQ221" s="12"/>
      <c r="FT221"/>
      <c r="FU221" s="20"/>
      <c r="GG221"/>
      <c r="GH221" s="12"/>
      <c r="GK221"/>
      <c r="GL221" s="20"/>
      <c r="GM221" s="12"/>
    </row>
    <row r="222" spans="1:195" x14ac:dyDescent="0.25">
      <c r="A222" s="11">
        <v>41433</v>
      </c>
      <c r="B222" s="12">
        <v>0</v>
      </c>
      <c r="F222" s="17">
        <f t="shared" si="203"/>
        <v>6</v>
      </c>
      <c r="G222" s="15">
        <f t="shared" si="204"/>
        <v>1</v>
      </c>
      <c r="H222" s="53">
        <v>41067</v>
      </c>
      <c r="I222" s="16"/>
      <c r="J222" s="16"/>
      <c r="K222" s="16"/>
      <c r="L222" s="16"/>
      <c r="M222" s="16"/>
      <c r="N222" s="16"/>
      <c r="O222" s="16"/>
      <c r="P222" s="16" t="str">
        <f t="shared" si="205"/>
        <v/>
      </c>
      <c r="Q222" s="16"/>
      <c r="R222" s="16"/>
      <c r="S222" s="16"/>
      <c r="T222" s="18"/>
      <c r="U222" s="16"/>
      <c r="BL222" s="11">
        <v>41067</v>
      </c>
      <c r="BM222" s="26"/>
      <c r="BN222" s="26"/>
      <c r="BO222" s="26"/>
      <c r="BP222" s="26"/>
      <c r="BQ222" s="26"/>
      <c r="BR222" s="26"/>
      <c r="BS222" s="26"/>
      <c r="BT222" s="26"/>
      <c r="BU222" s="26"/>
      <c r="BV222" s="26"/>
      <c r="BW222" s="26">
        <f t="shared" si="208"/>
        <v>0</v>
      </c>
      <c r="BX222" s="26">
        <f t="shared" si="192"/>
        <v>0</v>
      </c>
      <c r="BY222" s="26"/>
      <c r="BZ222" s="26"/>
      <c r="CA222" s="26"/>
      <c r="CB222" s="26"/>
      <c r="CC222" s="26"/>
      <c r="CD222" s="26"/>
      <c r="CE222" s="26"/>
      <c r="CF222" s="26"/>
      <c r="CG222" s="26"/>
      <c r="CH222" s="26"/>
      <c r="CI222" s="26"/>
      <c r="CJ222" s="26"/>
      <c r="CK222" s="26"/>
      <c r="CL222" s="26"/>
      <c r="CM222" s="46">
        <f t="shared" si="206"/>
        <v>0</v>
      </c>
      <c r="CQ222"/>
      <c r="CR222" s="20"/>
      <c r="CS222" s="11">
        <v>41068</v>
      </c>
      <c r="CT222" s="26"/>
      <c r="CU222" s="26"/>
      <c r="CV222" s="26"/>
      <c r="CW222" s="26"/>
      <c r="CX222" s="26"/>
      <c r="CY222" s="26">
        <v>0</v>
      </c>
      <c r="CZ222" s="26"/>
      <c r="DA222" s="26"/>
      <c r="DB222" s="46">
        <f t="shared" si="207"/>
        <v>0</v>
      </c>
      <c r="DC222" s="71"/>
      <c r="DD222" s="71"/>
      <c r="FE222" s="13"/>
      <c r="FP222"/>
      <c r="FQ222" s="12"/>
      <c r="FT222"/>
      <c r="FU222" s="20"/>
      <c r="GG222"/>
      <c r="GH222" s="12"/>
      <c r="GK222"/>
      <c r="GL222" s="20"/>
      <c r="GM222" s="12"/>
    </row>
    <row r="223" spans="1:195" x14ac:dyDescent="0.25">
      <c r="A223" s="11">
        <v>41434</v>
      </c>
      <c r="B223" s="12">
        <v>0</v>
      </c>
      <c r="F223" s="17">
        <f t="shared" si="203"/>
        <v>6</v>
      </c>
      <c r="G223" s="15">
        <f t="shared" si="204"/>
        <v>1</v>
      </c>
      <c r="H223" s="53">
        <v>41068</v>
      </c>
      <c r="I223" s="16"/>
      <c r="J223" s="16"/>
      <c r="K223" s="16"/>
      <c r="L223" s="16"/>
      <c r="M223" s="16"/>
      <c r="N223" s="16"/>
      <c r="O223" s="16"/>
      <c r="P223" s="16" t="str">
        <f t="shared" si="205"/>
        <v/>
      </c>
      <c r="Q223" s="16"/>
      <c r="R223" s="16"/>
      <c r="S223" s="16"/>
      <c r="T223" s="18"/>
      <c r="U223" s="16"/>
      <c r="BL223" s="11">
        <v>41068</v>
      </c>
      <c r="BM223" s="26"/>
      <c r="BN223" s="26"/>
      <c r="BO223" s="26"/>
      <c r="BP223" s="26"/>
      <c r="BQ223" s="26"/>
      <c r="BR223" s="26"/>
      <c r="BS223" s="26"/>
      <c r="BT223" s="26"/>
      <c r="BU223" s="26"/>
      <c r="BV223" s="26"/>
      <c r="BW223" s="26">
        <f t="shared" si="208"/>
        <v>0</v>
      </c>
      <c r="BX223" s="26">
        <f t="shared" si="192"/>
        <v>0</v>
      </c>
      <c r="BY223" s="26"/>
      <c r="BZ223" s="26"/>
      <c r="CA223" s="26"/>
      <c r="CB223" s="26"/>
      <c r="CC223" s="26"/>
      <c r="CD223" s="26"/>
      <c r="CE223" s="26"/>
      <c r="CF223" s="26"/>
      <c r="CG223" s="26"/>
      <c r="CH223" s="26"/>
      <c r="CI223" s="26"/>
      <c r="CJ223" s="26"/>
      <c r="CK223" s="26"/>
      <c r="CL223" s="26"/>
      <c r="CM223" s="46">
        <f t="shared" si="206"/>
        <v>0</v>
      </c>
      <c r="CQ223"/>
      <c r="CR223" s="20"/>
      <c r="CS223" s="11">
        <v>41069</v>
      </c>
      <c r="CT223" s="26"/>
      <c r="CU223" s="26"/>
      <c r="CV223" s="26"/>
      <c r="CW223" s="26"/>
      <c r="CX223" s="26"/>
      <c r="CY223" s="26">
        <v>0</v>
      </c>
      <c r="CZ223" s="26"/>
      <c r="DA223" s="26"/>
      <c r="DB223" s="46">
        <f t="shared" si="207"/>
        <v>0</v>
      </c>
      <c r="DC223" s="71"/>
      <c r="DD223" s="71"/>
      <c r="FE223" s="13"/>
      <c r="FP223"/>
      <c r="FQ223" s="12"/>
      <c r="FT223"/>
      <c r="FU223" s="20"/>
      <c r="GG223"/>
      <c r="GH223" s="12"/>
      <c r="GK223"/>
      <c r="GL223" s="20"/>
      <c r="GM223" s="12"/>
    </row>
    <row r="224" spans="1:195" x14ac:dyDescent="0.25">
      <c r="A224" s="11">
        <v>41435</v>
      </c>
      <c r="B224" s="12">
        <v>0</v>
      </c>
      <c r="F224" s="17">
        <f t="shared" si="203"/>
        <v>6</v>
      </c>
      <c r="G224" s="15">
        <f t="shared" si="204"/>
        <v>1</v>
      </c>
      <c r="H224" s="53">
        <v>41069</v>
      </c>
      <c r="I224" s="16"/>
      <c r="J224" s="16"/>
      <c r="K224" s="16"/>
      <c r="L224" s="16"/>
      <c r="M224" s="16"/>
      <c r="N224" s="16"/>
      <c r="O224" s="16"/>
      <c r="P224" s="16" t="str">
        <f t="shared" si="205"/>
        <v/>
      </c>
      <c r="Q224" s="16"/>
      <c r="R224" s="16"/>
      <c r="S224" s="16"/>
      <c r="T224" s="18"/>
      <c r="U224" s="16"/>
      <c r="BL224" s="11">
        <v>41069</v>
      </c>
      <c r="BM224" s="26"/>
      <c r="BN224" s="26"/>
      <c r="BO224" s="26"/>
      <c r="BP224" s="26"/>
      <c r="BQ224" s="26"/>
      <c r="BR224" s="26"/>
      <c r="BS224" s="26"/>
      <c r="BT224" s="26"/>
      <c r="BU224" s="26"/>
      <c r="BV224" s="26"/>
      <c r="BW224" s="26">
        <f t="shared" si="208"/>
        <v>0</v>
      </c>
      <c r="BX224" s="26">
        <f t="shared" si="192"/>
        <v>0</v>
      </c>
      <c r="BY224" s="26"/>
      <c r="BZ224" s="26"/>
      <c r="CA224" s="26"/>
      <c r="CB224" s="26"/>
      <c r="CC224" s="26"/>
      <c r="CD224" s="26"/>
      <c r="CE224" s="26"/>
      <c r="CF224" s="26"/>
      <c r="CG224" s="26"/>
      <c r="CH224" s="26"/>
      <c r="CI224" s="26"/>
      <c r="CJ224" s="26"/>
      <c r="CK224" s="26"/>
      <c r="CL224" s="26"/>
      <c r="CM224" s="46">
        <f t="shared" si="206"/>
        <v>0</v>
      </c>
      <c r="CQ224"/>
      <c r="CR224" s="20"/>
      <c r="CS224" s="11">
        <v>41070</v>
      </c>
      <c r="CT224" s="26"/>
      <c r="CU224" s="26"/>
      <c r="CV224" s="26"/>
      <c r="CW224" s="26"/>
      <c r="CX224" s="26"/>
      <c r="CY224" s="26">
        <v>0</v>
      </c>
      <c r="CZ224" s="26"/>
      <c r="DA224" s="26"/>
      <c r="DB224" s="46">
        <f t="shared" si="207"/>
        <v>0</v>
      </c>
      <c r="DC224" s="71"/>
      <c r="DD224" s="71"/>
      <c r="FE224" s="13"/>
      <c r="FP224"/>
      <c r="FQ224" s="12"/>
      <c r="FT224"/>
      <c r="FU224" s="20"/>
      <c r="GG224"/>
      <c r="GH224" s="12"/>
      <c r="GK224"/>
      <c r="GL224" s="20"/>
      <c r="GM224" s="12"/>
    </row>
    <row r="225" spans="1:195" x14ac:dyDescent="0.25">
      <c r="A225" s="11">
        <v>41436</v>
      </c>
      <c r="B225" s="12">
        <v>0</v>
      </c>
      <c r="F225" s="17">
        <f t="shared" si="203"/>
        <v>6</v>
      </c>
      <c r="G225" s="15">
        <f t="shared" si="204"/>
        <v>1</v>
      </c>
      <c r="H225" s="53">
        <v>41070</v>
      </c>
      <c r="I225" s="16"/>
      <c r="J225" s="16"/>
      <c r="K225" s="16"/>
      <c r="L225" s="16"/>
      <c r="M225" s="16"/>
      <c r="N225" s="16"/>
      <c r="O225" s="16"/>
      <c r="P225" s="16" t="str">
        <f t="shared" si="205"/>
        <v/>
      </c>
      <c r="Q225" s="16"/>
      <c r="R225" s="16"/>
      <c r="S225" s="16"/>
      <c r="T225" s="18"/>
      <c r="U225" s="16"/>
      <c r="BL225" s="11">
        <v>41070</v>
      </c>
      <c r="BM225" s="26"/>
      <c r="BN225" s="26"/>
      <c r="BO225" s="26"/>
      <c r="BP225" s="26"/>
      <c r="BQ225" s="26"/>
      <c r="BR225" s="26"/>
      <c r="BS225" s="26"/>
      <c r="BT225" s="26"/>
      <c r="BU225" s="26"/>
      <c r="BV225" s="26"/>
      <c r="BW225" s="26">
        <f t="shared" si="208"/>
        <v>0</v>
      </c>
      <c r="BX225" s="26">
        <f t="shared" si="192"/>
        <v>0</v>
      </c>
      <c r="BY225" s="26"/>
      <c r="BZ225" s="26"/>
      <c r="CA225" s="26"/>
      <c r="CB225" s="26"/>
      <c r="CC225" s="26"/>
      <c r="CD225" s="26"/>
      <c r="CE225" s="26"/>
      <c r="CF225" s="26"/>
      <c r="CG225" s="26"/>
      <c r="CH225" s="26"/>
      <c r="CI225" s="26"/>
      <c r="CJ225" s="26"/>
      <c r="CK225" s="26"/>
      <c r="CL225" s="26"/>
      <c r="CM225" s="46">
        <f t="shared" si="206"/>
        <v>0</v>
      </c>
      <c r="CQ225"/>
      <c r="CR225" s="20"/>
      <c r="CS225" s="11">
        <v>41071</v>
      </c>
      <c r="CT225" s="26"/>
      <c r="CU225" s="26"/>
      <c r="CV225" s="26"/>
      <c r="CW225" s="26"/>
      <c r="CX225" s="26"/>
      <c r="CY225" s="26">
        <v>0</v>
      </c>
      <c r="CZ225" s="26"/>
      <c r="DA225" s="26"/>
      <c r="DB225" s="46">
        <f t="shared" si="207"/>
        <v>0</v>
      </c>
      <c r="DC225" s="71"/>
      <c r="DD225" s="71"/>
      <c r="FE225" s="13"/>
      <c r="FP225"/>
      <c r="FQ225" s="12"/>
      <c r="FT225"/>
      <c r="FU225" s="20"/>
      <c r="GG225"/>
      <c r="GH225" s="12"/>
      <c r="GK225"/>
      <c r="GL225" s="20"/>
      <c r="GM225" s="12"/>
    </row>
    <row r="226" spans="1:195" x14ac:dyDescent="0.25">
      <c r="A226" s="11">
        <v>41437</v>
      </c>
      <c r="B226" s="12">
        <v>0</v>
      </c>
      <c r="F226" s="17">
        <f t="shared" si="203"/>
        <v>6</v>
      </c>
      <c r="G226" s="15">
        <f t="shared" si="204"/>
        <v>2</v>
      </c>
      <c r="H226" s="53">
        <v>41071</v>
      </c>
      <c r="I226" s="16"/>
      <c r="J226" s="16"/>
      <c r="K226" s="16"/>
      <c r="L226" s="16"/>
      <c r="M226" s="16"/>
      <c r="N226" s="16"/>
      <c r="O226" s="16"/>
      <c r="P226" s="16" t="str">
        <f t="shared" si="205"/>
        <v/>
      </c>
      <c r="Q226" s="16"/>
      <c r="R226" s="16"/>
      <c r="S226" s="16"/>
      <c r="T226" s="18"/>
      <c r="U226" s="16"/>
      <c r="BL226" s="11">
        <v>41071</v>
      </c>
      <c r="BM226" s="26"/>
      <c r="BN226" s="26"/>
      <c r="BO226" s="26"/>
      <c r="BP226" s="26"/>
      <c r="BQ226" s="26"/>
      <c r="BR226" s="26"/>
      <c r="BS226" s="26"/>
      <c r="BT226" s="26"/>
      <c r="BU226" s="26"/>
      <c r="BV226" s="26"/>
      <c r="BW226" s="26">
        <f t="shared" si="208"/>
        <v>0</v>
      </c>
      <c r="BX226" s="26">
        <f>BW226-BW225</f>
        <v>0</v>
      </c>
      <c r="BY226" s="26"/>
      <c r="BZ226" s="26"/>
      <c r="CA226" s="26"/>
      <c r="CB226" s="26"/>
      <c r="CC226" s="26"/>
      <c r="CD226" s="26"/>
      <c r="CE226" s="26"/>
      <c r="CF226" s="26"/>
      <c r="CG226" s="26"/>
      <c r="CH226" s="26"/>
      <c r="CI226" s="26"/>
      <c r="CJ226" s="26"/>
      <c r="CK226" s="26"/>
      <c r="CL226" s="26"/>
      <c r="CM226" s="46">
        <f t="shared" si="206"/>
        <v>0</v>
      </c>
      <c r="CQ226"/>
      <c r="CR226" s="20"/>
      <c r="CS226" s="11">
        <v>41072</v>
      </c>
      <c r="CT226" s="26"/>
      <c r="CU226" s="26"/>
      <c r="CV226" s="26"/>
      <c r="CW226" s="26"/>
      <c r="CX226" s="26"/>
      <c r="CY226" s="26">
        <v>0</v>
      </c>
      <c r="CZ226" s="26"/>
      <c r="DA226" s="26"/>
      <c r="DB226" s="46">
        <f t="shared" si="207"/>
        <v>0</v>
      </c>
      <c r="DC226" s="71"/>
      <c r="DD226" s="71"/>
      <c r="FE226" s="13"/>
      <c r="FP226"/>
      <c r="FQ226" s="12"/>
      <c r="FT226"/>
      <c r="FU226" s="20"/>
      <c r="GG226"/>
      <c r="GH226" s="12"/>
      <c r="GK226"/>
      <c r="GL226" s="20"/>
      <c r="GM226" s="12"/>
    </row>
    <row r="227" spans="1:195" x14ac:dyDescent="0.25">
      <c r="A227" s="11">
        <v>41438</v>
      </c>
      <c r="B227" s="12">
        <v>0</v>
      </c>
      <c r="F227" s="17">
        <f t="shared" si="203"/>
        <v>6</v>
      </c>
      <c r="G227" s="15">
        <f t="shared" si="204"/>
        <v>2</v>
      </c>
      <c r="H227" s="53">
        <v>41072</v>
      </c>
      <c r="I227" s="16"/>
      <c r="J227" s="16"/>
      <c r="K227" s="16"/>
      <c r="L227" s="16"/>
      <c r="M227" s="16"/>
      <c r="N227" s="16"/>
      <c r="O227" s="16"/>
      <c r="P227" s="16" t="str">
        <f t="shared" si="205"/>
        <v/>
      </c>
      <c r="Q227" s="16"/>
      <c r="R227" s="16"/>
      <c r="S227" s="16"/>
      <c r="T227" s="18"/>
      <c r="U227" s="16"/>
      <c r="BL227" s="11">
        <v>41072</v>
      </c>
      <c r="BM227" s="26"/>
      <c r="BN227" s="26"/>
      <c r="BO227" s="26"/>
      <c r="BP227" s="26"/>
      <c r="BQ227" s="26"/>
      <c r="BR227" s="26"/>
      <c r="BS227" s="26"/>
      <c r="BT227" s="26"/>
      <c r="BU227" s="26"/>
      <c r="BV227" s="26"/>
      <c r="BW227" s="26">
        <f t="shared" si="208"/>
        <v>0</v>
      </c>
      <c r="BX227" s="26">
        <f>BW227-BW226</f>
        <v>0</v>
      </c>
      <c r="BY227" s="26"/>
      <c r="BZ227" s="26"/>
      <c r="CA227" s="26"/>
      <c r="CB227" s="26"/>
      <c r="CC227" s="26"/>
      <c r="CD227" s="26"/>
      <c r="CE227" s="26"/>
      <c r="CF227" s="26"/>
      <c r="CG227" s="26"/>
      <c r="CH227" s="26"/>
      <c r="CI227" s="26"/>
      <c r="CJ227" s="26"/>
      <c r="CK227" s="26"/>
      <c r="CL227" s="26"/>
      <c r="CM227" s="46">
        <f t="shared" si="206"/>
        <v>0</v>
      </c>
      <c r="CQ227"/>
      <c r="CR227" s="20"/>
      <c r="CS227" s="11">
        <v>41073</v>
      </c>
      <c r="CT227" s="26"/>
      <c r="CU227" s="26"/>
      <c r="CV227" s="26"/>
      <c r="CW227" s="26"/>
      <c r="CX227" s="26"/>
      <c r="CY227" s="26">
        <v>0</v>
      </c>
      <c r="CZ227" s="26"/>
      <c r="DA227" s="26"/>
      <c r="DB227" s="46">
        <f t="shared" si="207"/>
        <v>0</v>
      </c>
      <c r="DC227" s="71"/>
      <c r="DD227" s="71"/>
      <c r="FE227" s="13"/>
      <c r="FP227"/>
      <c r="FQ227" s="12"/>
      <c r="FT227"/>
      <c r="FU227" s="20"/>
      <c r="GG227"/>
      <c r="GH227" s="12"/>
      <c r="GK227"/>
      <c r="GL227" s="20"/>
      <c r="GM227" s="12"/>
    </row>
    <row r="228" spans="1:195" x14ac:dyDescent="0.25">
      <c r="A228" s="11">
        <v>41439</v>
      </c>
      <c r="B228" s="12">
        <v>0</v>
      </c>
      <c r="F228" s="17">
        <f t="shared" si="203"/>
        <v>6</v>
      </c>
      <c r="G228" s="15">
        <f t="shared" si="204"/>
        <v>2</v>
      </c>
      <c r="H228" s="53">
        <v>41073</v>
      </c>
      <c r="I228" s="16"/>
      <c r="J228" s="16"/>
      <c r="K228" s="16"/>
      <c r="L228" s="16"/>
      <c r="M228" s="16"/>
      <c r="N228" s="16"/>
      <c r="O228" s="16"/>
      <c r="P228" s="16" t="str">
        <f t="shared" si="205"/>
        <v/>
      </c>
      <c r="Q228" s="16"/>
      <c r="R228" s="16"/>
      <c r="S228" s="16"/>
      <c r="T228" s="18"/>
      <c r="U228" s="16"/>
      <c r="BL228" s="11">
        <v>41073</v>
      </c>
      <c r="BM228" s="26"/>
      <c r="BN228" s="26"/>
      <c r="BO228" s="26"/>
      <c r="BP228" s="26"/>
      <c r="BQ228" s="26"/>
      <c r="BR228" s="26"/>
      <c r="BS228" s="26"/>
      <c r="BT228" s="26"/>
      <c r="BU228" s="26"/>
      <c r="BV228" s="26"/>
      <c r="BW228" s="26">
        <f t="shared" si="208"/>
        <v>0</v>
      </c>
      <c r="BX228" s="26">
        <f>BW228-BW227</f>
        <v>0</v>
      </c>
      <c r="BY228" s="26"/>
      <c r="BZ228" s="26"/>
      <c r="CA228" s="26"/>
      <c r="CB228" s="26"/>
      <c r="CC228" s="26"/>
      <c r="CD228" s="26"/>
      <c r="CE228" s="26"/>
      <c r="CF228" s="26"/>
      <c r="CG228" s="26"/>
      <c r="CH228" s="26"/>
      <c r="CI228" s="26"/>
      <c r="CJ228" s="26"/>
      <c r="CK228" s="26"/>
      <c r="CL228" s="26"/>
      <c r="CM228" s="46">
        <f t="shared" si="206"/>
        <v>0</v>
      </c>
      <c r="CQ228"/>
      <c r="CR228" s="20"/>
      <c r="CS228" s="11">
        <v>41074</v>
      </c>
      <c r="CT228" s="26"/>
      <c r="CU228" s="26"/>
      <c r="CV228" s="26"/>
      <c r="CW228" s="26"/>
      <c r="CX228" s="26"/>
      <c r="CY228" s="26">
        <v>0</v>
      </c>
      <c r="CZ228" s="26"/>
      <c r="DA228" s="26"/>
      <c r="DB228" s="46">
        <f t="shared" si="207"/>
        <v>0</v>
      </c>
      <c r="DC228" s="71"/>
      <c r="DD228" s="71"/>
      <c r="FE228" s="13"/>
      <c r="FP228"/>
      <c r="FQ228" s="12"/>
      <c r="FT228"/>
      <c r="FU228" s="20"/>
      <c r="GG228"/>
      <c r="GH228" s="12"/>
      <c r="GK228"/>
      <c r="GL228" s="20"/>
      <c r="GM228" s="12"/>
    </row>
    <row r="229" spans="1:195" x14ac:dyDescent="0.25">
      <c r="A229" s="11">
        <v>41440</v>
      </c>
      <c r="B229" s="12">
        <v>0</v>
      </c>
      <c r="F229" s="17">
        <f t="shared" si="203"/>
        <v>6</v>
      </c>
      <c r="G229" s="15">
        <f t="shared" si="204"/>
        <v>2</v>
      </c>
      <c r="H229" s="53">
        <v>41074</v>
      </c>
      <c r="I229" s="16"/>
      <c r="J229" s="16"/>
      <c r="K229" s="16"/>
      <c r="L229" s="16"/>
      <c r="M229" s="16"/>
      <c r="N229" s="16"/>
      <c r="O229" s="16"/>
      <c r="P229" s="16" t="str">
        <f t="shared" si="205"/>
        <v/>
      </c>
      <c r="Q229" s="16"/>
      <c r="R229" s="16"/>
      <c r="S229" s="16"/>
      <c r="T229" s="18"/>
      <c r="U229" s="16"/>
      <c r="BL229" s="11">
        <v>41074</v>
      </c>
      <c r="BM229" s="26"/>
      <c r="BN229" s="26"/>
      <c r="BO229" s="26"/>
      <c r="BP229" s="26"/>
      <c r="BQ229" s="26"/>
      <c r="BR229" s="26"/>
      <c r="BS229" s="26"/>
      <c r="BT229" s="26"/>
      <c r="BU229" s="26"/>
      <c r="BV229" s="26"/>
      <c r="BW229" s="26">
        <f t="shared" si="208"/>
        <v>0</v>
      </c>
      <c r="BX229" s="26">
        <f>BW229-BW228</f>
        <v>0</v>
      </c>
      <c r="BY229" s="26"/>
      <c r="BZ229" s="26"/>
      <c r="CA229" s="26"/>
      <c r="CB229" s="26"/>
      <c r="CC229" s="26"/>
      <c r="CD229" s="26"/>
      <c r="CE229" s="26"/>
      <c r="CF229" s="26"/>
      <c r="CG229" s="26"/>
      <c r="CH229" s="26"/>
      <c r="CI229" s="26"/>
      <c r="CJ229" s="26"/>
      <c r="CK229" s="26"/>
      <c r="CL229" s="26"/>
      <c r="CM229" s="46">
        <f t="shared" si="206"/>
        <v>0</v>
      </c>
      <c r="CQ229"/>
      <c r="CR229" s="20"/>
      <c r="FE229" s="13"/>
      <c r="FP229"/>
      <c r="FQ229" s="12"/>
      <c r="FT229"/>
      <c r="FU229" s="20"/>
      <c r="GG229"/>
      <c r="GH229" s="12"/>
      <c r="GK229"/>
      <c r="GL229" s="20"/>
      <c r="GM229" s="12"/>
    </row>
    <row r="230" spans="1:195" x14ac:dyDescent="0.25">
      <c r="A230" s="11">
        <v>41441</v>
      </c>
      <c r="B230" s="12">
        <v>0</v>
      </c>
      <c r="CQ230"/>
      <c r="CR230" s="20"/>
      <c r="FE230" s="13"/>
      <c r="FP230"/>
      <c r="FQ230" s="12"/>
      <c r="FT230"/>
      <c r="FU230" s="20"/>
      <c r="GG230"/>
      <c r="GH230" s="12"/>
      <c r="GK230"/>
      <c r="GL230" s="20"/>
      <c r="GM230" s="12"/>
    </row>
    <row r="231" spans="1:195" x14ac:dyDescent="0.25">
      <c r="A231" s="11">
        <v>41442</v>
      </c>
      <c r="B231" s="12">
        <v>0</v>
      </c>
      <c r="H231" s="13" t="s">
        <v>29</v>
      </c>
      <c r="I231" s="13">
        <f>SUM(I17:I223)/1000000</f>
        <v>100.00251486000001</v>
      </c>
      <c r="J231" s="13">
        <f t="shared" ref="J231:O231" si="209">SUM(J17:J223)/1000000</f>
        <v>103.66575046</v>
      </c>
      <c r="K231" s="13">
        <f t="shared" si="209"/>
        <v>105.95905798530001</v>
      </c>
      <c r="L231" s="13">
        <f t="shared" si="209"/>
        <v>94.04704156199999</v>
      </c>
      <c r="M231" s="13">
        <f t="shared" si="209"/>
        <v>92.950815089999992</v>
      </c>
      <c r="N231" s="13">
        <f t="shared" si="209"/>
        <v>134.92929837300002</v>
      </c>
      <c r="O231" s="13">
        <f t="shared" si="209"/>
        <v>130.97000360500002</v>
      </c>
      <c r="Q231" s="13">
        <f>SUM(Q17:Q155)/1000000</f>
        <v>104.99999989</v>
      </c>
      <c r="R231" s="13">
        <f>SUM(R17:R155)/1000000</f>
        <v>105.00000014000004</v>
      </c>
      <c r="S231" s="13">
        <f>SUM(S17:S155)/1000000</f>
        <v>105.00000063950006</v>
      </c>
      <c r="T231" s="12">
        <f>SUM(T17:T170)/1000000</f>
        <v>105.00000020129553</v>
      </c>
      <c r="CN231">
        <f>SUM(CM3:CM229)</f>
        <v>125.00388892619029</v>
      </c>
      <c r="CO231">
        <f>SUM(CN3:CN229)</f>
        <v>105000000.94147593</v>
      </c>
      <c r="CP231">
        <f>SUM(CO3:CO229)</f>
        <v>105000000.25292866</v>
      </c>
      <c r="CQ231">
        <f>SUM(CP3:CP229)</f>
        <v>104999999.37483798</v>
      </c>
      <c r="CR231" s="20"/>
      <c r="FE231" s="13"/>
      <c r="FP231"/>
      <c r="FQ231" s="12"/>
      <c r="FT231"/>
      <c r="FU231" s="20"/>
      <c r="GG231"/>
      <c r="GH231" s="12"/>
      <c r="GK231"/>
      <c r="GL231" s="20"/>
      <c r="GM231" s="12"/>
    </row>
    <row r="232" spans="1:195" x14ac:dyDescent="0.25">
      <c r="A232" s="11">
        <v>41443</v>
      </c>
      <c r="B232" s="12">
        <v>0</v>
      </c>
      <c r="Q232" s="13">
        <v>105</v>
      </c>
      <c r="R232" s="13">
        <v>105</v>
      </c>
      <c r="S232" s="13">
        <v>105</v>
      </c>
      <c r="T232" s="12">
        <v>105</v>
      </c>
      <c r="CQ232"/>
      <c r="CR232" s="20"/>
      <c r="FE232" s="13"/>
      <c r="FP232"/>
      <c r="FQ232" s="12"/>
      <c r="FT232"/>
      <c r="FU232" s="20"/>
      <c r="GG232"/>
      <c r="GH232" s="12"/>
      <c r="GK232"/>
      <c r="GL232" s="20"/>
      <c r="GM232" s="12"/>
    </row>
    <row r="233" spans="1:195" x14ac:dyDescent="0.25">
      <c r="A233" s="11">
        <v>41444</v>
      </c>
      <c r="B233" s="12">
        <v>0</v>
      </c>
      <c r="Q233" s="13">
        <f>Q232-Q231</f>
        <v>1.1000000199601345E-7</v>
      </c>
      <c r="R233" s="13">
        <f>R232-R231</f>
        <v>-1.4000004000536137E-7</v>
      </c>
      <c r="S233" s="13">
        <f>S232-S231</f>
        <v>-6.3950005824153777E-7</v>
      </c>
      <c r="T233" s="12">
        <f>T232-T231</f>
        <v>-2.0129553490733088E-7</v>
      </c>
      <c r="CN233">
        <f>105*1000000-CN231</f>
        <v>104999874.99611108</v>
      </c>
      <c r="CO233">
        <f>105*1000000-CO231</f>
        <v>-0.94147592782974243</v>
      </c>
      <c r="CP233">
        <f>105*1000000-CP231</f>
        <v>-0.25292865931987762</v>
      </c>
      <c r="CQ233"/>
      <c r="CR233" s="20"/>
      <c r="FE233" s="13"/>
      <c r="FP233"/>
      <c r="FQ233" s="12"/>
      <c r="FT233"/>
      <c r="FU233" s="20"/>
      <c r="GG233"/>
      <c r="GH233" s="12"/>
      <c r="GK233"/>
      <c r="GL233" s="20"/>
      <c r="GM233" s="12"/>
    </row>
    <row r="234" spans="1:195" x14ac:dyDescent="0.25">
      <c r="A234" s="11">
        <v>41445</v>
      </c>
      <c r="B234" s="12">
        <v>0</v>
      </c>
      <c r="CQ234"/>
      <c r="CR234" s="20"/>
      <c r="FE234" s="13"/>
      <c r="FP234"/>
      <c r="FQ234" s="12"/>
      <c r="FT234"/>
      <c r="FU234" s="20"/>
      <c r="GG234"/>
      <c r="GH234" s="12"/>
      <c r="GK234"/>
      <c r="GL234" s="20"/>
      <c r="GM234" s="12"/>
    </row>
    <row r="235" spans="1:195" x14ac:dyDescent="0.25">
      <c r="A235" s="11">
        <v>41446</v>
      </c>
      <c r="B235" s="12">
        <v>0</v>
      </c>
      <c r="CQ235"/>
      <c r="CR235" s="20"/>
      <c r="FE235" s="13"/>
      <c r="FP235"/>
      <c r="FQ235" s="12"/>
      <c r="FT235"/>
      <c r="FU235" s="20"/>
      <c r="GG235"/>
      <c r="GH235" s="12"/>
      <c r="GK235"/>
      <c r="GL235" s="20"/>
      <c r="GM235" s="12"/>
    </row>
    <row r="236" spans="1:195" x14ac:dyDescent="0.25">
      <c r="A236" s="11">
        <v>41447</v>
      </c>
      <c r="B236" s="12">
        <v>0</v>
      </c>
      <c r="H236" s="13" t="s">
        <v>35</v>
      </c>
      <c r="I236" s="13">
        <f>SUM(I17:I122)</f>
        <v>73601004.010000005</v>
      </c>
      <c r="J236" s="13">
        <f t="shared" ref="J236:O236" si="210">SUM(J17:J122)</f>
        <v>78385975.650000006</v>
      </c>
      <c r="K236" s="13">
        <f t="shared" si="210"/>
        <v>78818353.100000009</v>
      </c>
      <c r="L236" s="13">
        <f t="shared" si="210"/>
        <v>77757714.796999991</v>
      </c>
      <c r="M236" s="13">
        <f t="shared" si="210"/>
        <v>70539183.330000013</v>
      </c>
      <c r="N236" s="13">
        <f t="shared" si="210"/>
        <v>84006668.063000008</v>
      </c>
      <c r="O236" s="13">
        <f t="shared" si="210"/>
        <v>96401998.594999999</v>
      </c>
      <c r="T236" s="13">
        <f>SUM(T17:T122)</f>
        <v>73294474.631616205</v>
      </c>
      <c r="CQ236"/>
      <c r="CR236" s="20"/>
      <c r="FE236" s="13"/>
      <c r="FP236"/>
      <c r="FQ236" s="12"/>
      <c r="FT236"/>
      <c r="FU236" s="20"/>
      <c r="GG236"/>
      <c r="GH236" s="12"/>
      <c r="GK236"/>
      <c r="GL236" s="20"/>
      <c r="GM236" s="12"/>
    </row>
    <row r="237" spans="1:195" x14ac:dyDescent="0.25">
      <c r="A237" s="11">
        <v>41448</v>
      </c>
      <c r="B237" s="12">
        <v>0</v>
      </c>
      <c r="H237" s="13" t="s">
        <v>36</v>
      </c>
      <c r="I237" s="13">
        <f t="shared" ref="I237:O237" si="211">SUM(I155:I219)</f>
        <v>3742122.1899999976</v>
      </c>
      <c r="J237" s="13">
        <f t="shared" si="211"/>
        <v>3607249.2599999905</v>
      </c>
      <c r="K237" s="13">
        <f t="shared" si="211"/>
        <v>4920035.6903000027</v>
      </c>
      <c r="L237" s="13">
        <f t="shared" si="211"/>
        <v>140170.6099999994</v>
      </c>
      <c r="M237" s="13">
        <f t="shared" si="211"/>
        <v>1889411.2899999768</v>
      </c>
      <c r="N237" s="13">
        <f t="shared" si="211"/>
        <v>17775784.520000026</v>
      </c>
      <c r="O237" s="13">
        <f t="shared" si="211"/>
        <v>5409567.0450000018</v>
      </c>
      <c r="T237" s="12">
        <f>T236*P238</f>
        <v>4770288.9907543678</v>
      </c>
      <c r="CQ237"/>
      <c r="CR237" s="20"/>
      <c r="FE237" s="13"/>
      <c r="FP237"/>
      <c r="FQ237" s="12"/>
      <c r="FT237"/>
      <c r="FU237" s="20"/>
      <c r="GG237"/>
      <c r="GH237" s="12"/>
      <c r="GK237"/>
      <c r="GL237" s="20"/>
      <c r="GM237" s="12"/>
    </row>
    <row r="238" spans="1:195" x14ac:dyDescent="0.25">
      <c r="A238" s="11">
        <v>41449</v>
      </c>
      <c r="B238" s="12">
        <v>0</v>
      </c>
      <c r="H238" s="13" t="s">
        <v>37</v>
      </c>
      <c r="I238" s="56">
        <f>I237/I236</f>
        <v>5.084335791793769E-2</v>
      </c>
      <c r="J238" s="56">
        <f t="shared" ref="J238:O238" si="212">J237/J236</f>
        <v>4.6019064380938023E-2</v>
      </c>
      <c r="K238" s="56">
        <f t="shared" si="212"/>
        <v>6.2422462494969362E-2</v>
      </c>
      <c r="L238" s="56">
        <f t="shared" si="212"/>
        <v>1.8026585576227272E-3</v>
      </c>
      <c r="M238" s="56">
        <f t="shared" si="212"/>
        <v>2.6785273103614431E-2</v>
      </c>
      <c r="N238" s="56">
        <f t="shared" si="212"/>
        <v>0.21159968523771522</v>
      </c>
      <c r="O238" s="56">
        <f t="shared" si="212"/>
        <v>5.6114677328697779E-2</v>
      </c>
      <c r="P238" s="55">
        <f>AVERAGE(I238:O238)</f>
        <v>6.5083882717356462E-2</v>
      </c>
      <c r="T238" s="12">
        <f>SUM(T124:T154)</f>
        <v>25120260.182579976</v>
      </c>
      <c r="CQ238"/>
      <c r="CR238" s="20"/>
      <c r="FE238" s="13"/>
      <c r="FP238"/>
      <c r="FQ238" s="12"/>
      <c r="FT238"/>
      <c r="FU238" s="20"/>
      <c r="GG238"/>
      <c r="GH238" s="12"/>
      <c r="GK238"/>
      <c r="GL238" s="20"/>
      <c r="GM238" s="12"/>
    </row>
    <row r="239" spans="1:195" x14ac:dyDescent="0.25">
      <c r="A239" s="11">
        <v>41450</v>
      </c>
      <c r="B239" s="12">
        <v>0</v>
      </c>
      <c r="T239" s="12">
        <f>SUM(T236:T238)</f>
        <v>103185023.80495055</v>
      </c>
      <c r="CQ239"/>
      <c r="CR239" s="20"/>
      <c r="FE239" s="13"/>
      <c r="FP239"/>
      <c r="FQ239" s="12"/>
      <c r="FT239"/>
      <c r="FU239" s="20"/>
      <c r="GG239"/>
      <c r="GH239" s="12"/>
      <c r="GK239"/>
      <c r="GL239" s="20"/>
      <c r="GM239" s="12"/>
    </row>
    <row r="240" spans="1:195" x14ac:dyDescent="0.25">
      <c r="A240" s="11">
        <v>41451</v>
      </c>
      <c r="B240" s="12">
        <v>0</v>
      </c>
      <c r="CQ240"/>
      <c r="CR240" s="20"/>
      <c r="FE240" s="13"/>
      <c r="FP240"/>
      <c r="FQ240" s="12"/>
      <c r="FT240"/>
      <c r="FU240" s="20"/>
      <c r="GG240"/>
      <c r="GH240" s="12"/>
      <c r="GK240"/>
      <c r="GL240" s="20"/>
      <c r="GM240" s="12"/>
    </row>
    <row r="241" spans="1:195" x14ac:dyDescent="0.25">
      <c r="A241" s="11">
        <v>41452</v>
      </c>
      <c r="B241" s="12">
        <v>0</v>
      </c>
      <c r="CQ241"/>
      <c r="CR241" s="20"/>
      <c r="FE241" s="13"/>
      <c r="FP241"/>
      <c r="FQ241" s="12"/>
      <c r="FT241"/>
      <c r="FU241" s="20"/>
      <c r="GG241"/>
      <c r="GH241" s="12"/>
      <c r="GK241"/>
      <c r="GL241" s="20"/>
      <c r="GM241" s="12"/>
    </row>
    <row r="242" spans="1:195" x14ac:dyDescent="0.25">
      <c r="A242" s="11">
        <v>41453</v>
      </c>
      <c r="B242" s="12">
        <v>0</v>
      </c>
      <c r="CQ242"/>
      <c r="CR242" s="20"/>
      <c r="FE242" s="13"/>
      <c r="FP242"/>
      <c r="FQ242" s="12"/>
      <c r="FT242"/>
      <c r="FU242" s="20"/>
      <c r="GG242"/>
      <c r="GH242" s="12"/>
      <c r="GK242"/>
      <c r="GL242" s="20"/>
      <c r="GM242" s="12"/>
    </row>
    <row r="243" spans="1:195" x14ac:dyDescent="0.25">
      <c r="A243" s="11">
        <v>41454</v>
      </c>
      <c r="B243" s="12">
        <v>0</v>
      </c>
      <c r="CQ243"/>
      <c r="CR243" s="20"/>
      <c r="FE243" s="13"/>
      <c r="FP243"/>
      <c r="FQ243" s="12"/>
      <c r="FT243"/>
      <c r="FU243" s="20"/>
      <c r="GG243"/>
      <c r="GH243" s="12"/>
      <c r="GK243"/>
      <c r="GL243" s="20"/>
      <c r="GM243" s="12"/>
    </row>
    <row r="244" spans="1:195" x14ac:dyDescent="0.25">
      <c r="A244" s="11">
        <v>41455</v>
      </c>
      <c r="B244" s="12">
        <v>0</v>
      </c>
      <c r="CQ244"/>
      <c r="CR244" s="20"/>
      <c r="FE244" s="13"/>
      <c r="FP244"/>
      <c r="FQ244" s="12"/>
      <c r="FT244"/>
      <c r="FU244" s="20"/>
      <c r="GG244"/>
      <c r="GH244" s="12"/>
      <c r="GK244"/>
      <c r="GL244" s="20"/>
      <c r="GM244" s="12"/>
    </row>
    <row r="245" spans="1:195" x14ac:dyDescent="0.25">
      <c r="A245" s="11">
        <v>41456</v>
      </c>
      <c r="B245" s="12">
        <v>0</v>
      </c>
      <c r="CQ245"/>
      <c r="CR245" s="20"/>
      <c r="FE245" s="13"/>
      <c r="FP245"/>
      <c r="FQ245" s="12"/>
      <c r="FT245"/>
      <c r="FU245" s="20"/>
      <c r="GG245"/>
      <c r="GH245" s="12"/>
      <c r="GK245"/>
      <c r="GL245" s="20"/>
      <c r="GM245" s="12"/>
    </row>
    <row r="246" spans="1:195" x14ac:dyDescent="0.25">
      <c r="A246" s="11">
        <v>41457</v>
      </c>
      <c r="B246" s="12">
        <v>0</v>
      </c>
      <c r="CQ246"/>
      <c r="CR246" s="20"/>
      <c r="FE246" s="13"/>
      <c r="FP246"/>
      <c r="FQ246" s="12"/>
      <c r="FT246"/>
      <c r="FU246" s="20"/>
      <c r="GG246"/>
      <c r="GH246" s="12"/>
      <c r="GK246"/>
      <c r="GL246" s="20"/>
      <c r="GM246" s="12"/>
    </row>
    <row r="247" spans="1:195" x14ac:dyDescent="0.25">
      <c r="A247" s="11">
        <v>41458</v>
      </c>
      <c r="B247" s="12">
        <v>0</v>
      </c>
      <c r="CQ247"/>
      <c r="CR247" s="20"/>
      <c r="FE247" s="13"/>
      <c r="FP247"/>
      <c r="FQ247" s="12"/>
      <c r="FT247"/>
      <c r="FU247" s="20"/>
      <c r="GG247"/>
      <c r="GH247" s="12"/>
      <c r="GK247"/>
      <c r="GL247" s="20"/>
      <c r="GM247" s="12"/>
    </row>
    <row r="248" spans="1:195" x14ac:dyDescent="0.25">
      <c r="A248" s="11">
        <v>41459</v>
      </c>
      <c r="B248" s="12">
        <v>0</v>
      </c>
      <c r="CQ248"/>
      <c r="CR248" s="20"/>
      <c r="FE248" s="13"/>
      <c r="FP248"/>
      <c r="FQ248" s="12"/>
      <c r="FT248"/>
      <c r="FU248" s="20"/>
      <c r="GG248"/>
      <c r="GH248" s="12"/>
      <c r="GK248"/>
      <c r="GL248" s="20"/>
      <c r="GM248" s="12"/>
    </row>
    <row r="249" spans="1:195" x14ac:dyDescent="0.25">
      <c r="A249" s="11">
        <v>41460</v>
      </c>
      <c r="B249" s="12">
        <v>0</v>
      </c>
      <c r="CQ249"/>
      <c r="CR249" s="20"/>
      <c r="FE249" s="13"/>
      <c r="FP249"/>
      <c r="FQ249" s="12"/>
      <c r="FT249"/>
      <c r="FU249" s="20"/>
      <c r="GG249"/>
      <c r="GH249" s="12"/>
      <c r="GK249"/>
      <c r="GL249" s="20"/>
      <c r="GM249" s="12"/>
    </row>
    <row r="250" spans="1:195" x14ac:dyDescent="0.25">
      <c r="A250" s="11">
        <v>41461</v>
      </c>
      <c r="B250" s="12">
        <v>0</v>
      </c>
      <c r="CQ250"/>
      <c r="CR250" s="20"/>
      <c r="FE250" s="13"/>
      <c r="FP250"/>
      <c r="FQ250" s="12"/>
      <c r="FT250"/>
      <c r="FU250" s="20"/>
      <c r="GG250"/>
      <c r="GH250" s="12"/>
      <c r="GK250"/>
      <c r="GL250" s="20"/>
      <c r="GM250" s="12"/>
    </row>
    <row r="251" spans="1:195" x14ac:dyDescent="0.25">
      <c r="A251" s="11">
        <v>41462</v>
      </c>
      <c r="B251" s="12">
        <v>0</v>
      </c>
      <c r="CQ251"/>
      <c r="CR251" s="20"/>
      <c r="FE251" s="13"/>
      <c r="FP251"/>
      <c r="FQ251" s="12"/>
      <c r="FT251"/>
      <c r="FU251" s="20"/>
      <c r="GG251"/>
      <c r="GH251" s="12"/>
      <c r="GK251"/>
      <c r="GL251" s="20"/>
      <c r="GM251" s="12"/>
    </row>
    <row r="252" spans="1:195" x14ac:dyDescent="0.25">
      <c r="A252" s="11">
        <v>41463</v>
      </c>
      <c r="B252" s="12">
        <v>0</v>
      </c>
      <c r="CQ252"/>
      <c r="CR252" s="20"/>
      <c r="FE252" s="13"/>
      <c r="FP252"/>
      <c r="FQ252" s="12"/>
      <c r="FT252"/>
      <c r="FU252" s="20"/>
      <c r="GG252"/>
      <c r="GH252" s="12"/>
      <c r="GK252"/>
      <c r="GL252" s="20"/>
      <c r="GM252" s="12"/>
    </row>
    <row r="253" spans="1:195" x14ac:dyDescent="0.25">
      <c r="A253" s="11">
        <v>41464</v>
      </c>
      <c r="B253" s="12">
        <v>0</v>
      </c>
      <c r="CQ253"/>
      <c r="CR253" s="20"/>
      <c r="FE253" s="13"/>
      <c r="FP253"/>
      <c r="FQ253" s="12"/>
      <c r="FT253"/>
      <c r="FU253" s="20"/>
      <c r="GG253"/>
      <c r="GH253" s="12"/>
      <c r="GK253"/>
      <c r="GL253" s="20"/>
      <c r="GM253" s="12"/>
    </row>
    <row r="254" spans="1:195" x14ac:dyDescent="0.25">
      <c r="A254" s="11">
        <v>41465</v>
      </c>
      <c r="B254" s="12">
        <v>0</v>
      </c>
      <c r="CQ254"/>
      <c r="CR254" s="20"/>
      <c r="FE254" s="13"/>
      <c r="FP254"/>
      <c r="FQ254" s="12"/>
      <c r="FT254"/>
      <c r="FU254" s="20"/>
      <c r="GG254"/>
      <c r="GH254" s="12"/>
      <c r="GK254"/>
      <c r="GL254" s="20"/>
      <c r="GM254" s="12"/>
    </row>
    <row r="255" spans="1:195" x14ac:dyDescent="0.25">
      <c r="A255" s="11">
        <v>41466</v>
      </c>
      <c r="B255" s="12">
        <v>0</v>
      </c>
      <c r="CQ255"/>
      <c r="CR255" s="20"/>
      <c r="FE255" s="13"/>
      <c r="FP255"/>
      <c r="FQ255" s="12"/>
      <c r="FT255"/>
      <c r="FU255" s="20"/>
      <c r="GG255"/>
      <c r="GH255" s="12"/>
      <c r="GK255"/>
      <c r="GL255" s="20"/>
      <c r="GM255" s="12"/>
    </row>
    <row r="256" spans="1:195" x14ac:dyDescent="0.25">
      <c r="A256" s="11">
        <v>41467</v>
      </c>
      <c r="B256" s="12">
        <v>0</v>
      </c>
      <c r="CQ256"/>
      <c r="CR256" s="20"/>
      <c r="FE256" s="13"/>
      <c r="FP256"/>
      <c r="FQ256" s="12"/>
      <c r="FT256"/>
      <c r="FU256" s="20"/>
      <c r="GG256"/>
      <c r="GH256" s="12"/>
      <c r="GK256"/>
      <c r="GL256" s="20"/>
      <c r="GM256" s="12"/>
    </row>
    <row r="257" spans="1:195" x14ac:dyDescent="0.25">
      <c r="A257" s="11">
        <v>41468</v>
      </c>
      <c r="B257" s="12">
        <v>0</v>
      </c>
      <c r="CQ257"/>
      <c r="CR257" s="20"/>
      <c r="FE257" s="13"/>
      <c r="FP257"/>
      <c r="FQ257" s="12"/>
      <c r="FT257"/>
      <c r="FU257" s="20"/>
      <c r="GG257"/>
      <c r="GH257" s="12"/>
      <c r="GK257"/>
      <c r="GL257" s="20"/>
      <c r="GM257" s="12"/>
    </row>
    <row r="258" spans="1:195" x14ac:dyDescent="0.25">
      <c r="A258" s="11">
        <v>41469</v>
      </c>
      <c r="B258" s="12">
        <v>0</v>
      </c>
      <c r="CQ258"/>
      <c r="CR258" s="20"/>
      <c r="FE258" s="13"/>
      <c r="FP258"/>
      <c r="FQ258" s="12"/>
      <c r="FT258"/>
      <c r="FU258" s="20"/>
      <c r="GG258"/>
      <c r="GH258" s="12"/>
      <c r="GK258"/>
      <c r="GL258" s="20"/>
      <c r="GM258" s="12"/>
    </row>
    <row r="259" spans="1:195" x14ac:dyDescent="0.25">
      <c r="A259" s="11">
        <v>41470</v>
      </c>
      <c r="B259" s="12">
        <v>0</v>
      </c>
      <c r="CQ259"/>
      <c r="CR259" s="20"/>
      <c r="FE259" s="13"/>
      <c r="FP259"/>
      <c r="FQ259" s="12"/>
      <c r="FT259"/>
      <c r="FU259" s="20"/>
      <c r="GG259"/>
      <c r="GH259" s="12"/>
      <c r="GK259"/>
      <c r="GL259" s="20"/>
      <c r="GM259" s="12"/>
    </row>
    <row r="260" spans="1:195" x14ac:dyDescent="0.25">
      <c r="A260" s="11">
        <v>41471</v>
      </c>
      <c r="B260" s="12">
        <v>0</v>
      </c>
      <c r="CQ260"/>
      <c r="CR260" s="20"/>
      <c r="FE260" s="13"/>
      <c r="FP260"/>
      <c r="FQ260" s="12"/>
      <c r="FT260"/>
      <c r="FU260" s="20"/>
      <c r="GG260"/>
      <c r="GH260" s="12"/>
      <c r="GK260"/>
      <c r="GL260" s="20"/>
      <c r="GM260" s="12"/>
    </row>
    <row r="261" spans="1:195" x14ac:dyDescent="0.25">
      <c r="A261" s="11">
        <v>41472</v>
      </c>
      <c r="B261" s="12">
        <v>0</v>
      </c>
      <c r="CQ261"/>
      <c r="CR261" s="20"/>
      <c r="FE261" s="13"/>
      <c r="FP261"/>
      <c r="FQ261" s="12"/>
      <c r="FT261"/>
      <c r="FU261" s="20"/>
      <c r="GG261"/>
      <c r="GH261" s="12"/>
      <c r="GK261"/>
      <c r="GL261" s="20"/>
      <c r="GM261" s="12"/>
    </row>
    <row r="262" spans="1:195" x14ac:dyDescent="0.25">
      <c r="A262" s="11">
        <v>41473</v>
      </c>
      <c r="B262" s="12">
        <v>0</v>
      </c>
      <c r="CQ262"/>
      <c r="CR262" s="20"/>
      <c r="FE262" s="13"/>
      <c r="FP262"/>
      <c r="FQ262" s="12"/>
      <c r="FT262"/>
      <c r="FU262" s="20"/>
      <c r="GG262"/>
      <c r="GH262" s="12"/>
      <c r="GK262"/>
      <c r="GL262" s="20"/>
      <c r="GM262" s="12"/>
    </row>
    <row r="263" spans="1:195" x14ac:dyDescent="0.25">
      <c r="A263" s="11">
        <v>41474</v>
      </c>
      <c r="B263" s="12">
        <v>0</v>
      </c>
      <c r="CQ263"/>
      <c r="CR263" s="20"/>
      <c r="FE263" s="13"/>
      <c r="FP263"/>
      <c r="FQ263" s="12"/>
      <c r="FT263"/>
      <c r="FU263" s="20"/>
      <c r="GG263"/>
      <c r="GH263" s="12"/>
      <c r="GK263"/>
      <c r="GL263" s="20"/>
      <c r="GM263" s="12"/>
    </row>
    <row r="264" spans="1:195" x14ac:dyDescent="0.25">
      <c r="A264" s="11">
        <v>41475</v>
      </c>
      <c r="B264" s="12">
        <v>0</v>
      </c>
      <c r="CQ264"/>
      <c r="CR264" s="20"/>
      <c r="FE264" s="13"/>
      <c r="FP264"/>
      <c r="FQ264" s="12"/>
      <c r="FT264"/>
      <c r="FU264" s="20"/>
      <c r="GG264"/>
      <c r="GH264" s="12"/>
      <c r="GK264"/>
      <c r="GL264" s="20"/>
      <c r="GM264" s="12"/>
    </row>
    <row r="265" spans="1:195" x14ac:dyDescent="0.25">
      <c r="A265" s="11">
        <v>41476</v>
      </c>
      <c r="B265" s="12">
        <v>0</v>
      </c>
      <c r="CQ265"/>
      <c r="CR265" s="20"/>
      <c r="FE265" s="13"/>
      <c r="FP265"/>
      <c r="FQ265" s="12"/>
      <c r="FT265"/>
      <c r="FU265" s="20"/>
      <c r="GG265"/>
      <c r="GH265" s="12"/>
      <c r="GK265"/>
      <c r="GL265" s="20"/>
      <c r="GM265" s="12"/>
    </row>
    <row r="266" spans="1:195" x14ac:dyDescent="0.25">
      <c r="A266" s="11">
        <v>41477</v>
      </c>
      <c r="B266" s="12">
        <v>0</v>
      </c>
      <c r="CQ266"/>
      <c r="CR266" s="20"/>
      <c r="FE266" s="13"/>
      <c r="FP266"/>
      <c r="FQ266" s="12"/>
      <c r="FT266"/>
      <c r="FU266" s="20"/>
      <c r="GG266"/>
      <c r="GH266" s="12"/>
      <c r="GK266"/>
      <c r="GL266" s="20"/>
      <c r="GM266" s="12"/>
    </row>
    <row r="267" spans="1:195" x14ac:dyDescent="0.25">
      <c r="A267" s="11">
        <v>41478</v>
      </c>
      <c r="B267" s="12">
        <v>0</v>
      </c>
      <c r="CQ267"/>
      <c r="CR267" s="20"/>
      <c r="FE267" s="13"/>
      <c r="FP267"/>
      <c r="FQ267" s="12"/>
      <c r="FT267"/>
      <c r="FU267" s="20"/>
      <c r="GG267"/>
      <c r="GH267" s="12"/>
      <c r="GK267"/>
      <c r="GL267" s="20"/>
      <c r="GM267" s="12"/>
    </row>
    <row r="268" spans="1:195" x14ac:dyDescent="0.25">
      <c r="A268" s="11">
        <v>41479</v>
      </c>
      <c r="B268" s="12">
        <v>0</v>
      </c>
      <c r="CQ268"/>
      <c r="CR268" s="20"/>
      <c r="FE268" s="13"/>
      <c r="FP268"/>
      <c r="FQ268" s="12"/>
      <c r="FT268"/>
      <c r="FU268" s="20"/>
      <c r="GG268"/>
      <c r="GH268" s="12"/>
      <c r="GK268"/>
      <c r="GL268" s="20"/>
      <c r="GM268" s="12"/>
    </row>
    <row r="269" spans="1:195" x14ac:dyDescent="0.25">
      <c r="A269" s="11">
        <v>41480</v>
      </c>
      <c r="B269" s="12">
        <v>0</v>
      </c>
      <c r="CQ269"/>
      <c r="CR269" s="20"/>
      <c r="FE269" s="13"/>
      <c r="FP269"/>
      <c r="FQ269" s="12"/>
      <c r="FT269"/>
      <c r="FU269" s="20"/>
      <c r="GG269"/>
      <c r="GH269" s="12"/>
      <c r="GK269"/>
      <c r="GL269" s="20"/>
      <c r="GM269" s="12"/>
    </row>
    <row r="270" spans="1:195" x14ac:dyDescent="0.25">
      <c r="A270" s="11">
        <v>41481</v>
      </c>
      <c r="B270" s="12">
        <v>0</v>
      </c>
      <c r="CQ270"/>
      <c r="CR270" s="20"/>
      <c r="FE270" s="13"/>
      <c r="FP270"/>
      <c r="FQ270" s="12"/>
      <c r="FT270"/>
      <c r="FU270" s="20"/>
      <c r="GG270"/>
      <c r="GH270" s="12"/>
      <c r="GK270"/>
      <c r="GL270" s="20"/>
      <c r="GM270" s="12"/>
    </row>
    <row r="271" spans="1:195" x14ac:dyDescent="0.25">
      <c r="A271" s="11">
        <v>41482</v>
      </c>
      <c r="B271" s="12">
        <v>0</v>
      </c>
      <c r="CQ271"/>
      <c r="CR271" s="20"/>
      <c r="FE271" s="13"/>
      <c r="FP271"/>
      <c r="FQ271" s="12"/>
      <c r="FT271"/>
      <c r="FU271" s="20"/>
      <c r="GG271"/>
      <c r="GH271" s="12"/>
      <c r="GK271"/>
      <c r="GL271" s="20"/>
      <c r="GM271" s="12"/>
    </row>
    <row r="272" spans="1:195" x14ac:dyDescent="0.25">
      <c r="A272" s="11">
        <v>41483</v>
      </c>
      <c r="B272" s="12">
        <v>0</v>
      </c>
      <c r="CQ272"/>
      <c r="CR272" s="20"/>
      <c r="FE272" s="13"/>
      <c r="FP272"/>
      <c r="FQ272" s="12"/>
      <c r="FT272"/>
      <c r="FU272" s="20"/>
      <c r="GG272"/>
      <c r="GH272" s="12"/>
      <c r="GK272"/>
      <c r="GL272" s="20"/>
      <c r="GM272" s="12"/>
    </row>
    <row r="273" spans="1:195" x14ac:dyDescent="0.25">
      <c r="A273" s="11">
        <v>41484</v>
      </c>
      <c r="B273" s="12">
        <v>0</v>
      </c>
      <c r="CQ273"/>
      <c r="CR273" s="20"/>
      <c r="FE273" s="13"/>
      <c r="FP273"/>
      <c r="FQ273" s="12"/>
      <c r="FT273"/>
      <c r="FU273" s="20"/>
      <c r="GG273"/>
      <c r="GH273" s="12"/>
      <c r="GK273"/>
      <c r="GL273" s="20"/>
      <c r="GM273" s="12"/>
    </row>
    <row r="274" spans="1:195" x14ac:dyDescent="0.25">
      <c r="A274" s="11">
        <v>41485</v>
      </c>
      <c r="B274" s="12">
        <v>0</v>
      </c>
      <c r="CQ274"/>
      <c r="CR274" s="20"/>
      <c r="FE274" s="13"/>
      <c r="FP274"/>
      <c r="FQ274" s="12"/>
      <c r="FT274"/>
      <c r="FU274" s="20"/>
      <c r="GG274"/>
      <c r="GH274" s="12"/>
      <c r="GK274"/>
      <c r="GL274" s="20"/>
      <c r="GM274" s="12"/>
    </row>
    <row r="275" spans="1:195" x14ac:dyDescent="0.25">
      <c r="A275" s="11">
        <v>41486</v>
      </c>
      <c r="B275" s="12">
        <v>0</v>
      </c>
      <c r="CQ275"/>
      <c r="CR275" s="20"/>
      <c r="FE275" s="13"/>
      <c r="FP275"/>
      <c r="FQ275" s="12"/>
      <c r="FT275"/>
      <c r="FU275" s="20"/>
      <c r="GG275"/>
      <c r="GH275" s="12"/>
      <c r="GK275"/>
      <c r="GL275" s="20"/>
      <c r="GM275" s="12"/>
    </row>
    <row r="276" spans="1:195" x14ac:dyDescent="0.25">
      <c r="A276" s="11">
        <v>41487</v>
      </c>
      <c r="B276" s="12">
        <v>0</v>
      </c>
      <c r="CQ276"/>
      <c r="CR276" s="20"/>
      <c r="FE276" s="13"/>
      <c r="FP276"/>
      <c r="FQ276" s="12"/>
      <c r="FT276"/>
      <c r="FU276" s="20"/>
      <c r="GG276"/>
      <c r="GH276" s="12"/>
      <c r="GK276"/>
      <c r="GL276" s="20"/>
      <c r="GM276" s="12"/>
    </row>
    <row r="277" spans="1:195" x14ac:dyDescent="0.25">
      <c r="A277" s="11">
        <v>41579</v>
      </c>
      <c r="B277" s="12">
        <v>0</v>
      </c>
      <c r="CQ277"/>
      <c r="CR277" s="20"/>
      <c r="FE277" s="13"/>
      <c r="FP277"/>
      <c r="FQ277" s="12"/>
      <c r="FT277"/>
      <c r="FU277" s="20"/>
      <c r="GG277"/>
      <c r="GH277" s="12"/>
      <c r="GK277"/>
      <c r="GL277" s="20"/>
      <c r="GM277" s="12"/>
    </row>
    <row r="278" spans="1:195" x14ac:dyDescent="0.25">
      <c r="A278" s="11">
        <v>41580</v>
      </c>
      <c r="B278" s="12">
        <v>0</v>
      </c>
      <c r="CQ278"/>
      <c r="CR278" s="20"/>
      <c r="FE278" s="13"/>
      <c r="FP278"/>
      <c r="FQ278" s="12"/>
      <c r="FT278"/>
      <c r="FU278" s="20"/>
      <c r="GG278"/>
      <c r="GH278" s="12"/>
      <c r="GK278"/>
      <c r="GL278" s="20"/>
      <c r="GM278" s="12"/>
    </row>
    <row r="279" spans="1:195" x14ac:dyDescent="0.25">
      <c r="A279" s="11">
        <v>41581</v>
      </c>
      <c r="B279" s="12">
        <v>0</v>
      </c>
      <c r="CQ279"/>
      <c r="CR279" s="20"/>
      <c r="FE279" s="13"/>
      <c r="FP279"/>
      <c r="FQ279" s="12"/>
      <c r="FT279"/>
      <c r="FU279" s="20"/>
      <c r="GG279"/>
      <c r="GH279" s="12"/>
      <c r="GK279"/>
      <c r="GL279" s="20"/>
      <c r="GM279" s="12"/>
    </row>
    <row r="280" spans="1:195" x14ac:dyDescent="0.25">
      <c r="A280" s="11">
        <v>41582</v>
      </c>
      <c r="B280" s="12">
        <v>0</v>
      </c>
      <c r="CQ280"/>
      <c r="CR280" s="20"/>
      <c r="FE280" s="13"/>
      <c r="FP280"/>
      <c r="FQ280" s="12"/>
      <c r="FT280"/>
      <c r="FU280" s="20"/>
      <c r="GG280"/>
      <c r="GH280" s="12"/>
      <c r="GK280"/>
      <c r="GL280" s="20"/>
      <c r="GM280" s="12"/>
    </row>
    <row r="281" spans="1:195" x14ac:dyDescent="0.25">
      <c r="A281" s="11">
        <v>41583</v>
      </c>
      <c r="B281" s="12">
        <v>0</v>
      </c>
      <c r="CQ281"/>
      <c r="CR281" s="20"/>
      <c r="FE281" s="13"/>
      <c r="FP281"/>
      <c r="FQ281" s="12"/>
      <c r="FT281"/>
      <c r="FU281" s="20"/>
      <c r="GG281"/>
      <c r="GH281" s="12"/>
      <c r="GK281"/>
      <c r="GL281" s="20"/>
      <c r="GM281" s="12"/>
    </row>
    <row r="282" spans="1:195" x14ac:dyDescent="0.25">
      <c r="A282" s="11">
        <v>41584</v>
      </c>
      <c r="B282" s="12">
        <v>0</v>
      </c>
      <c r="CQ282"/>
      <c r="CR282" s="20"/>
      <c r="FE282" s="13"/>
      <c r="FP282"/>
      <c r="FQ282" s="12"/>
      <c r="FT282"/>
      <c r="FU282" s="20"/>
      <c r="GG282"/>
      <c r="GH282" s="12"/>
      <c r="GK282"/>
      <c r="GL282" s="20"/>
      <c r="GM282" s="12"/>
    </row>
    <row r="283" spans="1:195" x14ac:dyDescent="0.25">
      <c r="A283" s="11">
        <v>41585</v>
      </c>
      <c r="B283" s="12">
        <v>0</v>
      </c>
      <c r="CQ283"/>
      <c r="CR283" s="20"/>
      <c r="FE283" s="13"/>
      <c r="FP283"/>
      <c r="FQ283" s="12"/>
      <c r="FT283"/>
      <c r="FU283" s="20"/>
      <c r="GG283"/>
      <c r="GH283" s="12"/>
      <c r="GK283"/>
      <c r="GL283" s="20"/>
      <c r="GM283" s="12"/>
    </row>
    <row r="284" spans="1:195" x14ac:dyDescent="0.25">
      <c r="A284" s="11">
        <v>41586</v>
      </c>
      <c r="B284" s="12">
        <v>0</v>
      </c>
      <c r="CQ284"/>
      <c r="CR284" s="20"/>
      <c r="FE284" s="13"/>
      <c r="FP284"/>
      <c r="FQ284" s="12"/>
      <c r="FT284"/>
      <c r="FU284" s="20"/>
      <c r="GG284"/>
      <c r="GH284" s="12"/>
      <c r="GK284"/>
      <c r="GL284" s="20"/>
      <c r="GM284" s="12"/>
    </row>
    <row r="285" spans="1:195" x14ac:dyDescent="0.25">
      <c r="A285" s="11">
        <v>41587</v>
      </c>
      <c r="B285" s="12">
        <v>0</v>
      </c>
      <c r="CQ285"/>
      <c r="CR285" s="20"/>
      <c r="FE285" s="13"/>
      <c r="FP285"/>
      <c r="FQ285" s="12"/>
      <c r="FT285"/>
      <c r="FU285" s="20"/>
      <c r="GG285"/>
      <c r="GH285" s="12"/>
      <c r="GK285"/>
      <c r="GL285" s="20"/>
      <c r="GM285" s="12"/>
    </row>
    <row r="286" spans="1:195" x14ac:dyDescent="0.25">
      <c r="A286" s="11">
        <v>41588</v>
      </c>
      <c r="B286" s="12">
        <v>0</v>
      </c>
      <c r="CQ286"/>
      <c r="CR286" s="20"/>
      <c r="FE286" s="13"/>
      <c r="FP286"/>
      <c r="FQ286" s="12"/>
      <c r="FT286"/>
      <c r="FU286" s="20"/>
      <c r="GG286"/>
      <c r="GH286" s="12"/>
      <c r="GK286"/>
      <c r="GL286" s="20"/>
      <c r="GM286" s="12"/>
    </row>
    <row r="287" spans="1:195" x14ac:dyDescent="0.25">
      <c r="A287" s="11">
        <v>41589</v>
      </c>
      <c r="B287" s="12">
        <v>0</v>
      </c>
      <c r="CQ287"/>
      <c r="CR287" s="20"/>
      <c r="FE287" s="13"/>
      <c r="FP287"/>
      <c r="FQ287" s="12"/>
      <c r="FT287"/>
      <c r="FU287" s="20"/>
      <c r="GG287"/>
      <c r="GH287" s="12"/>
      <c r="GK287"/>
      <c r="GL287" s="20"/>
      <c r="GM287" s="12"/>
    </row>
    <row r="288" spans="1:195" x14ac:dyDescent="0.25">
      <c r="A288" s="11">
        <v>41590</v>
      </c>
      <c r="B288" s="12">
        <v>0</v>
      </c>
      <c r="CQ288"/>
      <c r="CR288" s="20"/>
      <c r="FE288" s="13"/>
      <c r="FP288"/>
      <c r="FQ288" s="12"/>
      <c r="FT288"/>
      <c r="FU288" s="20"/>
      <c r="GG288"/>
      <c r="GH288" s="12"/>
      <c r="GK288"/>
      <c r="GL288" s="20"/>
      <c r="GM288" s="12"/>
    </row>
    <row r="289" spans="1:195" x14ac:dyDescent="0.25">
      <c r="A289" s="11">
        <v>41591</v>
      </c>
      <c r="B289" s="12">
        <v>0</v>
      </c>
      <c r="CQ289"/>
      <c r="CR289" s="20"/>
      <c r="FE289" s="13"/>
      <c r="FP289"/>
      <c r="FQ289" s="12"/>
      <c r="FT289"/>
      <c r="FU289" s="20"/>
      <c r="GG289"/>
      <c r="GH289" s="12"/>
      <c r="GK289"/>
      <c r="GL289" s="20"/>
      <c r="GM289" s="12"/>
    </row>
    <row r="290" spans="1:195" x14ac:dyDescent="0.25">
      <c r="A290" s="11">
        <v>41592</v>
      </c>
      <c r="B290" s="12">
        <v>0</v>
      </c>
      <c r="CQ290"/>
      <c r="CR290" s="20"/>
      <c r="FE290" s="13"/>
      <c r="FP290"/>
      <c r="FQ290" s="12"/>
      <c r="FT290"/>
      <c r="FU290" s="20"/>
      <c r="GG290"/>
      <c r="GH290" s="12"/>
      <c r="GK290"/>
      <c r="GL290" s="20"/>
      <c r="GM290" s="12"/>
    </row>
    <row r="291" spans="1:195" x14ac:dyDescent="0.25">
      <c r="A291" s="11">
        <v>41593</v>
      </c>
      <c r="B291" s="12">
        <v>0</v>
      </c>
      <c r="CQ291"/>
      <c r="CR291" s="20"/>
      <c r="FE291" s="13"/>
      <c r="FP291"/>
      <c r="FQ291" s="12"/>
      <c r="FT291"/>
      <c r="FU291" s="20"/>
      <c r="GG291"/>
      <c r="GH291" s="12"/>
      <c r="GK291"/>
      <c r="GL291" s="20"/>
      <c r="GM291" s="12"/>
    </row>
    <row r="292" spans="1:195" x14ac:dyDescent="0.25">
      <c r="A292" s="11">
        <v>41594</v>
      </c>
      <c r="B292" s="12">
        <v>0</v>
      </c>
      <c r="CQ292"/>
      <c r="CR292" s="20"/>
      <c r="FE292" s="13"/>
      <c r="FP292"/>
      <c r="FQ292" s="12"/>
      <c r="FT292"/>
      <c r="FU292" s="20"/>
      <c r="GG292"/>
      <c r="GH292" s="12"/>
      <c r="GK292"/>
      <c r="GL292" s="20"/>
      <c r="GM292" s="12"/>
    </row>
    <row r="293" spans="1:195" x14ac:dyDescent="0.25">
      <c r="A293" s="11">
        <v>41595</v>
      </c>
      <c r="B293" s="12">
        <v>0</v>
      </c>
      <c r="CQ293"/>
      <c r="CR293" s="20"/>
      <c r="FE293" s="13"/>
      <c r="FP293"/>
      <c r="FQ293" s="12"/>
      <c r="FT293"/>
      <c r="FU293" s="20"/>
      <c r="GG293"/>
      <c r="GH293" s="12"/>
      <c r="GK293"/>
      <c r="GL293" s="20"/>
      <c r="GM293" s="12"/>
    </row>
    <row r="294" spans="1:195" x14ac:dyDescent="0.25">
      <c r="A294" s="11">
        <v>41596</v>
      </c>
      <c r="B294" s="12">
        <v>0</v>
      </c>
      <c r="CQ294"/>
      <c r="CR294" s="20"/>
      <c r="FE294" s="13"/>
      <c r="FP294"/>
      <c r="FQ294" s="12"/>
      <c r="FT294"/>
      <c r="FU294" s="20"/>
      <c r="GG294"/>
      <c r="GH294" s="12"/>
      <c r="GK294"/>
      <c r="GL294" s="20"/>
      <c r="GM294" s="12"/>
    </row>
    <row r="295" spans="1:195" x14ac:dyDescent="0.25">
      <c r="A295" s="11">
        <v>41597</v>
      </c>
      <c r="B295" s="12">
        <v>0</v>
      </c>
      <c r="CQ295"/>
      <c r="CR295" s="20"/>
      <c r="FE295" s="13"/>
      <c r="FP295"/>
      <c r="FQ295" s="12"/>
      <c r="FT295"/>
      <c r="FU295" s="20"/>
      <c r="GG295"/>
      <c r="GH295" s="12"/>
      <c r="GK295"/>
      <c r="GL295" s="20"/>
      <c r="GM295" s="12"/>
    </row>
    <row r="296" spans="1:195" x14ac:dyDescent="0.25">
      <c r="A296" s="11">
        <v>41598</v>
      </c>
      <c r="B296" s="12">
        <v>0</v>
      </c>
      <c r="CQ296"/>
      <c r="CR296" s="20"/>
      <c r="FE296" s="13"/>
      <c r="FP296"/>
      <c r="FQ296" s="12"/>
      <c r="FT296"/>
      <c r="FU296" s="20"/>
      <c r="GG296"/>
      <c r="GH296" s="12"/>
      <c r="GK296"/>
      <c r="GL296" s="20"/>
      <c r="GM296" s="12"/>
    </row>
    <row r="297" spans="1:195" x14ac:dyDescent="0.25">
      <c r="A297" s="11">
        <v>41599</v>
      </c>
      <c r="B297" s="12">
        <v>0</v>
      </c>
    </row>
    <row r="298" spans="1:195" x14ac:dyDescent="0.25">
      <c r="A298" s="11">
        <v>41600</v>
      </c>
      <c r="B298" s="12">
        <v>0</v>
      </c>
    </row>
    <row r="299" spans="1:195" x14ac:dyDescent="0.25">
      <c r="A299" s="11">
        <v>41601</v>
      </c>
      <c r="B299" s="12">
        <v>0</v>
      </c>
    </row>
    <row r="300" spans="1:195" x14ac:dyDescent="0.25">
      <c r="A300" s="11">
        <v>41602</v>
      </c>
      <c r="B300" s="12">
        <v>0</v>
      </c>
    </row>
    <row r="301" spans="1:195" x14ac:dyDescent="0.25">
      <c r="A301" s="11">
        <v>41603</v>
      </c>
      <c r="B301" s="12">
        <v>6781.55</v>
      </c>
    </row>
    <row r="302" spans="1:195" x14ac:dyDescent="0.25">
      <c r="A302" s="11">
        <v>41604</v>
      </c>
      <c r="B302" s="12">
        <v>17240.190000000002</v>
      </c>
    </row>
    <row r="303" spans="1:195" x14ac:dyDescent="0.25">
      <c r="A303" s="11">
        <v>41605</v>
      </c>
      <c r="B303" s="12">
        <v>17519.539999999997</v>
      </c>
    </row>
    <row r="304" spans="1:195" x14ac:dyDescent="0.25">
      <c r="A304" s="11">
        <v>41606</v>
      </c>
      <c r="B304" s="12">
        <v>58498.84</v>
      </c>
    </row>
    <row r="305" spans="1:2" x14ac:dyDescent="0.25">
      <c r="A305" s="11">
        <v>41607</v>
      </c>
      <c r="B305" s="12">
        <v>101687.05000000002</v>
      </c>
    </row>
    <row r="306" spans="1:2" x14ac:dyDescent="0.25">
      <c r="A306" s="11">
        <v>41608</v>
      </c>
      <c r="B306" s="12">
        <v>114601.54999999996</v>
      </c>
    </row>
    <row r="307" spans="1:2" x14ac:dyDescent="0.25">
      <c r="A307" s="11">
        <v>41609</v>
      </c>
      <c r="B307" s="12">
        <v>162932.24000000005</v>
      </c>
    </row>
    <row r="308" spans="1:2" x14ac:dyDescent="0.25">
      <c r="A308" s="11">
        <v>41610</v>
      </c>
      <c r="B308" s="12">
        <v>233124.75999999995</v>
      </c>
    </row>
    <row r="309" spans="1:2" x14ac:dyDescent="0.25">
      <c r="A309" s="11">
        <v>41611</v>
      </c>
      <c r="B309" s="12">
        <v>287718.5</v>
      </c>
    </row>
    <row r="310" spans="1:2" x14ac:dyDescent="0.25">
      <c r="A310" s="11">
        <v>41612</v>
      </c>
      <c r="B310" s="12">
        <v>316754.39000000013</v>
      </c>
    </row>
    <row r="311" spans="1:2" x14ac:dyDescent="0.25">
      <c r="A311" s="11">
        <v>41613</v>
      </c>
      <c r="B311" s="12">
        <v>349015.73</v>
      </c>
    </row>
    <row r="312" spans="1:2" x14ac:dyDescent="0.25">
      <c r="A312" s="11">
        <v>41614</v>
      </c>
      <c r="B312" s="12">
        <v>426680.53</v>
      </c>
    </row>
    <row r="313" spans="1:2" x14ac:dyDescent="0.25">
      <c r="A313" s="11">
        <v>41615</v>
      </c>
      <c r="B313" s="12">
        <v>478857.33999999985</v>
      </c>
    </row>
    <row r="314" spans="1:2" x14ac:dyDescent="0.25">
      <c r="A314" s="11">
        <v>41616</v>
      </c>
      <c r="B314" s="12">
        <v>520019.63500000024</v>
      </c>
    </row>
    <row r="315" spans="1:2" x14ac:dyDescent="0.25">
      <c r="A315" s="11">
        <v>41617</v>
      </c>
      <c r="B315" s="12">
        <v>580400.53999999957</v>
      </c>
    </row>
    <row r="316" spans="1:2" x14ac:dyDescent="0.25">
      <c r="A316" s="11">
        <v>41618</v>
      </c>
      <c r="B316" s="12">
        <v>638962.21</v>
      </c>
    </row>
    <row r="317" spans="1:2" x14ac:dyDescent="0.25">
      <c r="A317" s="11">
        <v>41619</v>
      </c>
      <c r="B317" s="12">
        <v>686004.71</v>
      </c>
    </row>
    <row r="318" spans="1:2" x14ac:dyDescent="0.25">
      <c r="A318" s="11">
        <v>41620</v>
      </c>
      <c r="B318" s="12">
        <v>724307.91500000004</v>
      </c>
    </row>
    <row r="319" spans="1:2" x14ac:dyDescent="0.25">
      <c r="A319" s="11">
        <v>41621</v>
      </c>
      <c r="B319" s="12">
        <v>756580.03000000026</v>
      </c>
    </row>
    <row r="320" spans="1:2" x14ac:dyDescent="0.25">
      <c r="A320" s="11">
        <v>41622</v>
      </c>
      <c r="B320" s="12">
        <v>763995.91500000004</v>
      </c>
    </row>
    <row r="321" spans="1:2" x14ac:dyDescent="0.25">
      <c r="A321" s="11">
        <v>41623</v>
      </c>
      <c r="B321" s="12">
        <v>765099.16999999993</v>
      </c>
    </row>
    <row r="322" spans="1:2" x14ac:dyDescent="0.25">
      <c r="A322" s="11">
        <v>41624</v>
      </c>
      <c r="B322" s="12">
        <v>753129.43000000063</v>
      </c>
    </row>
    <row r="323" spans="1:2" x14ac:dyDescent="0.25">
      <c r="A323" s="11">
        <v>41625</v>
      </c>
      <c r="B323" s="12">
        <v>704007.04499999993</v>
      </c>
    </row>
    <row r="324" spans="1:2" x14ac:dyDescent="0.25">
      <c r="A324" s="11">
        <v>41626</v>
      </c>
      <c r="B324" s="12">
        <v>749124.22999999858</v>
      </c>
    </row>
    <row r="325" spans="1:2" x14ac:dyDescent="0.25">
      <c r="A325" s="11">
        <v>41627</v>
      </c>
      <c r="B325" s="12">
        <v>827774.77000000142</v>
      </c>
    </row>
    <row r="326" spans="1:2" x14ac:dyDescent="0.25">
      <c r="A326" s="11">
        <v>41628</v>
      </c>
      <c r="B326" s="12">
        <v>850618.94999999925</v>
      </c>
    </row>
    <row r="327" spans="1:2" x14ac:dyDescent="0.25">
      <c r="A327" s="11">
        <v>41629</v>
      </c>
      <c r="B327" s="12">
        <v>925757.47499999963</v>
      </c>
    </row>
    <row r="328" spans="1:2" x14ac:dyDescent="0.25">
      <c r="A328" s="11">
        <v>41630</v>
      </c>
      <c r="B328" s="12">
        <v>925434.36500000022</v>
      </c>
    </row>
    <row r="329" spans="1:2" x14ac:dyDescent="0.25">
      <c r="A329" s="11">
        <v>41631</v>
      </c>
      <c r="B329" s="12">
        <v>930640.17500000075</v>
      </c>
    </row>
    <row r="330" spans="1:2" x14ac:dyDescent="0.25">
      <c r="A330" s="11">
        <v>41632</v>
      </c>
      <c r="B330" s="12">
        <v>975176.60500000045</v>
      </c>
    </row>
    <row r="331" spans="1:2" x14ac:dyDescent="0.25">
      <c r="A331" s="11">
        <v>41633</v>
      </c>
      <c r="B331" s="12">
        <v>985160.81499999948</v>
      </c>
    </row>
    <row r="332" spans="1:2" x14ac:dyDescent="0.25">
      <c r="A332" s="11">
        <v>41634</v>
      </c>
      <c r="B332" s="12">
        <v>989511.60000000149</v>
      </c>
    </row>
    <row r="333" spans="1:2" x14ac:dyDescent="0.25">
      <c r="A333" s="11">
        <v>41635</v>
      </c>
      <c r="B333" s="12">
        <v>995377.41499999911</v>
      </c>
    </row>
    <row r="334" spans="1:2" x14ac:dyDescent="0.25">
      <c r="A334" s="11">
        <v>41636</v>
      </c>
      <c r="B334" s="12">
        <v>966624.87999999896</v>
      </c>
    </row>
    <row r="335" spans="1:2" x14ac:dyDescent="0.25">
      <c r="A335" s="11">
        <v>41637</v>
      </c>
      <c r="B335" s="12">
        <v>947988.80999999866</v>
      </c>
    </row>
    <row r="336" spans="1:2" x14ac:dyDescent="0.25">
      <c r="A336" s="11">
        <v>41638</v>
      </c>
      <c r="B336" s="12">
        <v>917104.24500000104</v>
      </c>
    </row>
    <row r="337" spans="1:2" x14ac:dyDescent="0.25">
      <c r="A337" s="11">
        <v>41639</v>
      </c>
      <c r="B337" s="12">
        <v>731199.41000000015</v>
      </c>
    </row>
    <row r="338" spans="1:2" x14ac:dyDescent="0.25">
      <c r="A338" s="11">
        <v>41640</v>
      </c>
      <c r="B338" s="12">
        <v>501422.33999999985</v>
      </c>
    </row>
    <row r="339" spans="1:2" x14ac:dyDescent="0.25">
      <c r="A339" s="11">
        <v>41641</v>
      </c>
      <c r="B339" s="12">
        <v>476862.21499999985</v>
      </c>
    </row>
    <row r="340" spans="1:2" x14ac:dyDescent="0.25">
      <c r="A340" s="11">
        <v>41642</v>
      </c>
      <c r="B340" s="12">
        <v>760788.80000000075</v>
      </c>
    </row>
    <row r="341" spans="1:2" x14ac:dyDescent="0.25">
      <c r="A341" s="11">
        <v>41643</v>
      </c>
      <c r="B341" s="12">
        <v>953618.6950000003</v>
      </c>
    </row>
    <row r="342" spans="1:2" x14ac:dyDescent="0.25">
      <c r="A342" s="11">
        <v>41644</v>
      </c>
      <c r="B342" s="12">
        <v>1006631.2349999994</v>
      </c>
    </row>
    <row r="343" spans="1:2" x14ac:dyDescent="0.25">
      <c r="A343" s="11">
        <v>41645</v>
      </c>
      <c r="B343" s="12">
        <v>1008579.5249999985</v>
      </c>
    </row>
    <row r="344" spans="1:2" x14ac:dyDescent="0.25">
      <c r="A344" s="11">
        <v>41646</v>
      </c>
      <c r="B344" s="12">
        <v>1026662.3000000007</v>
      </c>
    </row>
    <row r="345" spans="1:2" x14ac:dyDescent="0.25">
      <c r="A345" s="11">
        <v>41647</v>
      </c>
      <c r="B345" s="12">
        <v>1020933.4350000024</v>
      </c>
    </row>
    <row r="346" spans="1:2" x14ac:dyDescent="0.25">
      <c r="A346" s="11">
        <v>41648</v>
      </c>
      <c r="B346" s="12">
        <v>998718.63499999791</v>
      </c>
    </row>
    <row r="347" spans="1:2" x14ac:dyDescent="0.25">
      <c r="A347" s="11">
        <v>41649</v>
      </c>
      <c r="B347" s="12">
        <v>978348.69000000134</v>
      </c>
    </row>
    <row r="348" spans="1:2" x14ac:dyDescent="0.25">
      <c r="A348" s="11">
        <v>41650</v>
      </c>
      <c r="B348" s="12">
        <v>1013489.0500000007</v>
      </c>
    </row>
    <row r="349" spans="1:2" x14ac:dyDescent="0.25">
      <c r="A349" s="11">
        <v>41651</v>
      </c>
      <c r="B349" s="12">
        <v>1003858.3149999976</v>
      </c>
    </row>
    <row r="350" spans="1:2" x14ac:dyDescent="0.25">
      <c r="A350" s="11">
        <v>41652</v>
      </c>
      <c r="B350" s="12">
        <v>985793.3599999994</v>
      </c>
    </row>
    <row r="351" spans="1:2" x14ac:dyDescent="0.25">
      <c r="A351" s="11">
        <v>41653</v>
      </c>
      <c r="B351" s="12">
        <v>1008000.7450000048</v>
      </c>
    </row>
    <row r="352" spans="1:2" x14ac:dyDescent="0.25">
      <c r="A352" s="11">
        <v>41654</v>
      </c>
      <c r="B352" s="12">
        <v>1016517.2349999994</v>
      </c>
    </row>
    <row r="353" spans="1:2" x14ac:dyDescent="0.25">
      <c r="A353" s="11">
        <v>41655</v>
      </c>
      <c r="B353" s="12">
        <v>958963.61499999464</v>
      </c>
    </row>
    <row r="354" spans="1:2" x14ac:dyDescent="0.25">
      <c r="A354" s="11">
        <v>41656</v>
      </c>
      <c r="B354" s="12">
        <v>976712.97000000626</v>
      </c>
    </row>
    <row r="355" spans="1:2" x14ac:dyDescent="0.25">
      <c r="A355" s="11">
        <v>41657</v>
      </c>
      <c r="B355" s="12">
        <v>1041236.0849999934</v>
      </c>
    </row>
    <row r="356" spans="1:2" x14ac:dyDescent="0.25">
      <c r="A356" s="11">
        <v>41658</v>
      </c>
      <c r="B356" s="12">
        <v>1041313.8530000076</v>
      </c>
    </row>
    <row r="357" spans="1:2" x14ac:dyDescent="0.25">
      <c r="A357" s="11">
        <v>41659</v>
      </c>
      <c r="B357" s="12">
        <v>1025032.8049999997</v>
      </c>
    </row>
    <row r="358" spans="1:2" x14ac:dyDescent="0.25">
      <c r="A358" s="11">
        <v>41660</v>
      </c>
      <c r="B358" s="12">
        <v>1004284.7299999967</v>
      </c>
    </row>
    <row r="359" spans="1:2" x14ac:dyDescent="0.25">
      <c r="A359" s="11">
        <v>41661</v>
      </c>
      <c r="B359" s="12">
        <v>1015736.9919999987</v>
      </c>
    </row>
    <row r="360" spans="1:2" x14ac:dyDescent="0.25">
      <c r="A360" s="11">
        <v>41662</v>
      </c>
      <c r="B360" s="12">
        <v>1002191.3900000006</v>
      </c>
    </row>
    <row r="361" spans="1:2" x14ac:dyDescent="0.25">
      <c r="A361" s="11">
        <v>41663</v>
      </c>
      <c r="B361" s="12">
        <v>1004841.6799999997</v>
      </c>
    </row>
    <row r="362" spans="1:2" x14ac:dyDescent="0.25">
      <c r="A362" s="11">
        <v>41664</v>
      </c>
      <c r="B362" s="12">
        <v>988748.92499999702</v>
      </c>
    </row>
    <row r="363" spans="1:2" x14ac:dyDescent="0.25">
      <c r="A363" s="11">
        <v>41665</v>
      </c>
      <c r="B363" s="12">
        <v>988283.40500000119</v>
      </c>
    </row>
    <row r="364" spans="1:2" x14ac:dyDescent="0.25">
      <c r="A364" s="11">
        <v>41666</v>
      </c>
      <c r="B364" s="12">
        <v>991715.05000000447</v>
      </c>
    </row>
    <row r="365" spans="1:2" x14ac:dyDescent="0.25">
      <c r="A365" s="11">
        <v>41667</v>
      </c>
      <c r="B365" s="12">
        <v>964513.08999999613</v>
      </c>
    </row>
    <row r="366" spans="1:2" x14ac:dyDescent="0.25">
      <c r="A366" s="11">
        <v>41668</v>
      </c>
      <c r="B366" s="12">
        <v>938711.3900000006</v>
      </c>
    </row>
    <row r="367" spans="1:2" x14ac:dyDescent="0.25">
      <c r="A367" s="11">
        <v>41669</v>
      </c>
      <c r="B367" s="12">
        <v>794021.77499999851</v>
      </c>
    </row>
    <row r="368" spans="1:2" x14ac:dyDescent="0.25">
      <c r="A368" s="11">
        <v>41670</v>
      </c>
      <c r="B368" s="12">
        <v>664734.32500000298</v>
      </c>
    </row>
    <row r="369" spans="1:2" x14ac:dyDescent="0.25">
      <c r="A369" s="11">
        <v>41671</v>
      </c>
      <c r="B369" s="12">
        <v>720572.46999999881</v>
      </c>
    </row>
    <row r="370" spans="1:2" x14ac:dyDescent="0.25">
      <c r="A370" s="11">
        <v>41672</v>
      </c>
      <c r="B370" s="12">
        <v>898790.46999999881</v>
      </c>
    </row>
    <row r="371" spans="1:2" x14ac:dyDescent="0.25">
      <c r="A371" s="11">
        <v>41673</v>
      </c>
      <c r="B371" s="12">
        <v>962605.25999999791</v>
      </c>
    </row>
    <row r="372" spans="1:2" x14ac:dyDescent="0.25">
      <c r="A372" s="11">
        <v>41674</v>
      </c>
      <c r="B372" s="12">
        <v>982823.11500000209</v>
      </c>
    </row>
    <row r="373" spans="1:2" x14ac:dyDescent="0.25">
      <c r="A373" s="11">
        <v>41675</v>
      </c>
      <c r="B373" s="12">
        <v>970986.24500000477</v>
      </c>
    </row>
    <row r="374" spans="1:2" x14ac:dyDescent="0.25">
      <c r="A374" s="11">
        <v>41676</v>
      </c>
      <c r="B374" s="12">
        <v>975091.26999999583</v>
      </c>
    </row>
    <row r="375" spans="1:2" x14ac:dyDescent="0.25">
      <c r="A375" s="11">
        <v>41677</v>
      </c>
      <c r="B375" s="12">
        <v>928384.4299999997</v>
      </c>
    </row>
    <row r="376" spans="1:2" x14ac:dyDescent="0.25">
      <c r="A376" s="11">
        <v>41678</v>
      </c>
      <c r="B376" s="12">
        <v>1001536.1349999979</v>
      </c>
    </row>
    <row r="377" spans="1:2" x14ac:dyDescent="0.25">
      <c r="A377" s="11">
        <v>41679</v>
      </c>
      <c r="B377" s="12">
        <v>991340.08000000566</v>
      </c>
    </row>
    <row r="378" spans="1:2" x14ac:dyDescent="0.25">
      <c r="A378" s="11">
        <v>41680</v>
      </c>
      <c r="B378" s="12">
        <v>1018361.1349999979</v>
      </c>
    </row>
    <row r="379" spans="1:2" x14ac:dyDescent="0.25">
      <c r="A379" s="11">
        <v>41681</v>
      </c>
      <c r="B379" s="12">
        <v>1003190.0349999964</v>
      </c>
    </row>
    <row r="380" spans="1:2" x14ac:dyDescent="0.25">
      <c r="A380" s="11">
        <v>41682</v>
      </c>
      <c r="B380" s="12">
        <v>994734.40000000596</v>
      </c>
    </row>
    <row r="381" spans="1:2" x14ac:dyDescent="0.25">
      <c r="A381" s="11">
        <v>41683</v>
      </c>
      <c r="B381" s="12">
        <v>1008230.9199999943</v>
      </c>
    </row>
    <row r="382" spans="1:2" x14ac:dyDescent="0.25">
      <c r="A382" s="11">
        <v>41684</v>
      </c>
      <c r="B382" s="12">
        <v>1001608.6550000012</v>
      </c>
    </row>
    <row r="383" spans="1:2" x14ac:dyDescent="0.25">
      <c r="A383" s="11">
        <v>41685</v>
      </c>
      <c r="B383" s="12">
        <v>989037.78000000119</v>
      </c>
    </row>
    <row r="384" spans="1:2" x14ac:dyDescent="0.25">
      <c r="A384" s="11">
        <v>41686</v>
      </c>
      <c r="B384" s="12">
        <v>969410.1400000006</v>
      </c>
    </row>
    <row r="385" spans="1:2" x14ac:dyDescent="0.25">
      <c r="A385" s="11">
        <v>41687</v>
      </c>
      <c r="B385" s="12">
        <v>997856.34000000358</v>
      </c>
    </row>
    <row r="386" spans="1:2" x14ac:dyDescent="0.25">
      <c r="A386" s="11">
        <v>41688</v>
      </c>
      <c r="B386" s="12">
        <v>1011405.2150000036</v>
      </c>
    </row>
    <row r="387" spans="1:2" x14ac:dyDescent="0.25">
      <c r="A387" s="11">
        <v>41689</v>
      </c>
      <c r="B387" s="12">
        <v>994650.52499999106</v>
      </c>
    </row>
    <row r="388" spans="1:2" x14ac:dyDescent="0.25">
      <c r="A388" s="11">
        <v>41690</v>
      </c>
      <c r="B388" s="12">
        <v>964569.625</v>
      </c>
    </row>
    <row r="389" spans="1:2" x14ac:dyDescent="0.25">
      <c r="A389" s="11">
        <v>41691</v>
      </c>
      <c r="B389" s="12">
        <v>982459.04000000656</v>
      </c>
    </row>
    <row r="390" spans="1:2" x14ac:dyDescent="0.25">
      <c r="A390" s="11">
        <v>41692</v>
      </c>
      <c r="B390" s="12">
        <v>989906.36999998987</v>
      </c>
    </row>
    <row r="391" spans="1:2" x14ac:dyDescent="0.25">
      <c r="A391" s="11">
        <v>41693</v>
      </c>
      <c r="B391" s="12">
        <v>969082.40000000596</v>
      </c>
    </row>
    <row r="392" spans="1:2" x14ac:dyDescent="0.25">
      <c r="A392" s="11">
        <v>41694</v>
      </c>
      <c r="B392" s="12">
        <v>954015.80499999225</v>
      </c>
    </row>
    <row r="393" spans="1:2" x14ac:dyDescent="0.25">
      <c r="A393" s="11">
        <v>41695</v>
      </c>
      <c r="B393" s="12">
        <v>983469.29000000656</v>
      </c>
    </row>
    <row r="394" spans="1:2" x14ac:dyDescent="0.25">
      <c r="A394" s="11">
        <v>41696</v>
      </c>
      <c r="B394" s="12">
        <v>968906.69500000775</v>
      </c>
    </row>
    <row r="395" spans="1:2" x14ac:dyDescent="0.25">
      <c r="A395" s="11">
        <v>41697</v>
      </c>
      <c r="B395" s="12">
        <v>906751.11499999464</v>
      </c>
    </row>
    <row r="396" spans="1:2" x14ac:dyDescent="0.25">
      <c r="A396" s="11">
        <v>41698</v>
      </c>
      <c r="B396" s="12">
        <v>903521.48000000417</v>
      </c>
    </row>
    <row r="397" spans="1:2" x14ac:dyDescent="0.25">
      <c r="A397" s="11">
        <v>41699</v>
      </c>
      <c r="B397" s="12">
        <v>857525.59999999404</v>
      </c>
    </row>
    <row r="398" spans="1:2" x14ac:dyDescent="0.25">
      <c r="A398" s="11">
        <v>41700</v>
      </c>
      <c r="B398" s="12">
        <v>840707.51000000536</v>
      </c>
    </row>
    <row r="399" spans="1:2" x14ac:dyDescent="0.25">
      <c r="A399" s="11">
        <v>41701</v>
      </c>
      <c r="B399" s="12">
        <v>849433.6099999994</v>
      </c>
    </row>
    <row r="400" spans="1:2" x14ac:dyDescent="0.25">
      <c r="A400" s="11">
        <v>41702</v>
      </c>
      <c r="B400" s="12">
        <v>804797.75</v>
      </c>
    </row>
    <row r="401" spans="1:2" x14ac:dyDescent="0.25">
      <c r="A401" s="11">
        <v>41703</v>
      </c>
      <c r="B401" s="12">
        <v>863724</v>
      </c>
    </row>
    <row r="402" spans="1:2" x14ac:dyDescent="0.25">
      <c r="A402" s="11">
        <v>41704</v>
      </c>
      <c r="B402" s="12">
        <v>889425.56000000238</v>
      </c>
    </row>
    <row r="403" spans="1:2" x14ac:dyDescent="0.25">
      <c r="A403" s="11">
        <v>41705</v>
      </c>
      <c r="B403" s="12">
        <v>886167.41999998689</v>
      </c>
    </row>
    <row r="404" spans="1:2" x14ac:dyDescent="0.25">
      <c r="A404" s="11">
        <v>41706</v>
      </c>
      <c r="B404" s="12">
        <v>891699.08000001311</v>
      </c>
    </row>
    <row r="405" spans="1:2" x14ac:dyDescent="0.25">
      <c r="A405" s="11">
        <v>41707</v>
      </c>
      <c r="B405" s="12">
        <v>863977.47999998927</v>
      </c>
    </row>
    <row r="406" spans="1:2" x14ac:dyDescent="0.25">
      <c r="A406" s="11">
        <v>41708</v>
      </c>
      <c r="B406" s="12">
        <v>876733.25</v>
      </c>
    </row>
    <row r="407" spans="1:2" x14ac:dyDescent="0.25">
      <c r="A407" s="11">
        <v>41709</v>
      </c>
      <c r="B407" s="12">
        <v>845009.90000000596</v>
      </c>
    </row>
    <row r="408" spans="1:2" x14ac:dyDescent="0.25">
      <c r="A408" s="11">
        <v>41710</v>
      </c>
      <c r="B408" s="12">
        <v>856962.6400000006</v>
      </c>
    </row>
    <row r="409" spans="1:2" x14ac:dyDescent="0.25">
      <c r="A409" s="11">
        <v>41711</v>
      </c>
      <c r="B409" s="12">
        <v>822692.01999999583</v>
      </c>
    </row>
    <row r="410" spans="1:2" x14ac:dyDescent="0.25">
      <c r="A410" s="11">
        <v>41712</v>
      </c>
      <c r="B410" s="12">
        <v>773728.18000000715</v>
      </c>
    </row>
    <row r="411" spans="1:2" x14ac:dyDescent="0.25">
      <c r="A411" s="11">
        <v>41713</v>
      </c>
      <c r="B411" s="12">
        <v>751843.33999998868</v>
      </c>
    </row>
    <row r="412" spans="1:2" x14ac:dyDescent="0.25">
      <c r="A412" s="11">
        <v>41714</v>
      </c>
      <c r="B412" s="12">
        <v>741356.07999999821</v>
      </c>
    </row>
    <row r="413" spans="1:2" x14ac:dyDescent="0.25">
      <c r="A413" s="11">
        <v>41715</v>
      </c>
      <c r="B413" s="12">
        <v>734045.93000000715</v>
      </c>
    </row>
    <row r="414" spans="1:2" x14ac:dyDescent="0.25">
      <c r="A414" s="11">
        <v>41716</v>
      </c>
      <c r="B414" s="12">
        <v>709952.48000000417</v>
      </c>
    </row>
    <row r="415" spans="1:2" x14ac:dyDescent="0.25">
      <c r="A415" s="11">
        <v>41717</v>
      </c>
      <c r="B415" s="12">
        <v>682544.53000000119</v>
      </c>
    </row>
    <row r="416" spans="1:2" x14ac:dyDescent="0.25">
      <c r="A416" s="11">
        <v>41718</v>
      </c>
      <c r="B416" s="12">
        <v>647901.14999999106</v>
      </c>
    </row>
    <row r="417" spans="1:2" x14ac:dyDescent="0.25">
      <c r="A417" s="11">
        <v>41719</v>
      </c>
      <c r="B417" s="12">
        <v>598696.51000000536</v>
      </c>
    </row>
    <row r="418" spans="1:2" x14ac:dyDescent="0.25">
      <c r="A418" s="11">
        <v>41720</v>
      </c>
      <c r="B418" s="12">
        <v>591772.39999999106</v>
      </c>
    </row>
    <row r="419" spans="1:2" x14ac:dyDescent="0.25">
      <c r="A419" s="11">
        <v>41721</v>
      </c>
      <c r="B419" s="12">
        <v>550320.34000000358</v>
      </c>
    </row>
    <row r="420" spans="1:2" x14ac:dyDescent="0.25">
      <c r="A420" s="11">
        <v>41722</v>
      </c>
      <c r="B420" s="12">
        <v>581907.34000000358</v>
      </c>
    </row>
    <row r="421" spans="1:2" x14ac:dyDescent="0.25">
      <c r="A421" s="11">
        <v>41723</v>
      </c>
      <c r="B421" s="12">
        <v>541180.29999999702</v>
      </c>
    </row>
    <row r="422" spans="1:2" x14ac:dyDescent="0.25">
      <c r="A422" s="11">
        <v>41724</v>
      </c>
      <c r="B422" s="12">
        <v>487088.88000001013</v>
      </c>
    </row>
    <row r="423" spans="1:2" x14ac:dyDescent="0.25">
      <c r="A423" s="11">
        <v>41725</v>
      </c>
      <c r="B423" s="12">
        <v>474816.30999998748</v>
      </c>
    </row>
    <row r="424" spans="1:2" x14ac:dyDescent="0.25">
      <c r="A424" s="11">
        <v>41726</v>
      </c>
      <c r="B424" s="12">
        <v>432168.34000000358</v>
      </c>
    </row>
    <row r="425" spans="1:2" x14ac:dyDescent="0.25">
      <c r="A425" s="11">
        <v>41727</v>
      </c>
      <c r="B425" s="12">
        <v>414907</v>
      </c>
    </row>
    <row r="426" spans="1:2" x14ac:dyDescent="0.25">
      <c r="A426" s="11">
        <v>41728</v>
      </c>
      <c r="B426" s="12">
        <v>411763.68000000715</v>
      </c>
    </row>
    <row r="427" spans="1:2" x14ac:dyDescent="0.25">
      <c r="A427" s="11">
        <v>41729</v>
      </c>
      <c r="B427" s="12">
        <v>397676.93999999762</v>
      </c>
    </row>
    <row r="428" spans="1:2" x14ac:dyDescent="0.25">
      <c r="A428" s="11">
        <v>41730</v>
      </c>
      <c r="B428" s="12">
        <v>360535.76999999583</v>
      </c>
    </row>
    <row r="429" spans="1:2" x14ac:dyDescent="0.25">
      <c r="A429" s="11">
        <v>41731</v>
      </c>
      <c r="B429" s="12">
        <v>350820.40999999642</v>
      </c>
    </row>
    <row r="430" spans="1:2" x14ac:dyDescent="0.25">
      <c r="A430" s="11">
        <v>41732</v>
      </c>
      <c r="B430" s="12">
        <v>311604.04000000656</v>
      </c>
    </row>
    <row r="431" spans="1:2" x14ac:dyDescent="0.25">
      <c r="A431" s="11">
        <v>41733</v>
      </c>
      <c r="B431" s="12">
        <v>291050.79999999702</v>
      </c>
    </row>
    <row r="432" spans="1:2" x14ac:dyDescent="0.25">
      <c r="A432" s="11">
        <v>41734</v>
      </c>
      <c r="B432" s="12">
        <v>253295.21000000834</v>
      </c>
    </row>
    <row r="433" spans="1:2" x14ac:dyDescent="0.25">
      <c r="A433" s="11">
        <v>41735</v>
      </c>
      <c r="B433" s="12">
        <v>214131.45999999344</v>
      </c>
    </row>
    <row r="434" spans="1:2" x14ac:dyDescent="0.25">
      <c r="A434" s="11">
        <v>41736</v>
      </c>
      <c r="B434" s="12">
        <v>224053.87999999523</v>
      </c>
    </row>
    <row r="435" spans="1:2" x14ac:dyDescent="0.25">
      <c r="A435" s="11">
        <v>41737</v>
      </c>
      <c r="B435" s="12">
        <v>177046.10000000894</v>
      </c>
    </row>
    <row r="436" spans="1:2" x14ac:dyDescent="0.25">
      <c r="A436" s="11">
        <v>41738</v>
      </c>
      <c r="B436" s="12">
        <v>162705.76999999583</v>
      </c>
    </row>
    <row r="437" spans="1:2" x14ac:dyDescent="0.25">
      <c r="A437" s="11">
        <v>41739</v>
      </c>
      <c r="B437" s="12">
        <v>148805.81999999285</v>
      </c>
    </row>
    <row r="438" spans="1:2" x14ac:dyDescent="0.25">
      <c r="A438" s="11">
        <v>41740</v>
      </c>
      <c r="B438" s="12">
        <v>101760.09000000358</v>
      </c>
    </row>
    <row r="439" spans="1:2" x14ac:dyDescent="0.25">
      <c r="A439" s="11">
        <v>41741</v>
      </c>
      <c r="B439" s="12">
        <v>50725.680000007153</v>
      </c>
    </row>
    <row r="440" spans="1:2" x14ac:dyDescent="0.25">
      <c r="A440" s="11">
        <v>41742</v>
      </c>
      <c r="B440" s="12">
        <v>16506.509999990463</v>
      </c>
    </row>
    <row r="441" spans="1:2" x14ac:dyDescent="0.25">
      <c r="A441" s="11">
        <v>41743</v>
      </c>
      <c r="B441" s="12">
        <v>6232.6000000089407</v>
      </c>
    </row>
    <row r="442" spans="1:2" x14ac:dyDescent="0.25">
      <c r="A442" s="11">
        <v>41744</v>
      </c>
      <c r="B442" s="12">
        <v>4178.4899999946356</v>
      </c>
    </row>
    <row r="443" spans="1:2" x14ac:dyDescent="0.25">
      <c r="A443" s="11">
        <v>41745</v>
      </c>
      <c r="B443" s="12">
        <v>18056.379999995232</v>
      </c>
    </row>
    <row r="444" spans="1:2" x14ac:dyDescent="0.25">
      <c r="A444" s="11">
        <v>41746</v>
      </c>
      <c r="B444" s="12">
        <v>32108.95000000298</v>
      </c>
    </row>
    <row r="445" spans="1:2" x14ac:dyDescent="0.25">
      <c r="A445" s="11">
        <v>41747</v>
      </c>
      <c r="B445" s="12">
        <v>52174.560000002384</v>
      </c>
    </row>
    <row r="446" spans="1:2" x14ac:dyDescent="0.25">
      <c r="A446" s="11">
        <v>41748</v>
      </c>
      <c r="B446" s="12">
        <v>79955.710000008345</v>
      </c>
    </row>
    <row r="447" spans="1:2" x14ac:dyDescent="0.25">
      <c r="A447" s="11">
        <v>41749</v>
      </c>
      <c r="B447" s="12">
        <v>75378.479999989271</v>
      </c>
    </row>
    <row r="448" spans="1:2" x14ac:dyDescent="0.25">
      <c r="A448" s="11">
        <v>41750</v>
      </c>
      <c r="B448" s="12">
        <v>82097.689999997616</v>
      </c>
    </row>
    <row r="449" spans="1:2" x14ac:dyDescent="0.25">
      <c r="A449" s="11">
        <v>41751</v>
      </c>
      <c r="B449" s="12">
        <v>84188.359999999404</v>
      </c>
    </row>
    <row r="450" spans="1:2" x14ac:dyDescent="0.25">
      <c r="A450" s="11">
        <v>41752</v>
      </c>
      <c r="B450" s="12">
        <v>73203.970000013709</v>
      </c>
    </row>
    <row r="451" spans="1:2" x14ac:dyDescent="0.25">
      <c r="A451" s="11">
        <v>41753</v>
      </c>
      <c r="B451" s="12">
        <v>72666.089999988675</v>
      </c>
    </row>
    <row r="452" spans="1:2" x14ac:dyDescent="0.25">
      <c r="A452" s="11">
        <v>41754</v>
      </c>
      <c r="B452" s="12">
        <v>63459.170000001788</v>
      </c>
    </row>
    <row r="453" spans="1:2" x14ac:dyDescent="0.25">
      <c r="A453" s="11">
        <v>41755</v>
      </c>
      <c r="B453" s="12">
        <v>62615.740000009537</v>
      </c>
    </row>
    <row r="454" spans="1:2" x14ac:dyDescent="0.25">
      <c r="A454" s="11">
        <v>41756</v>
      </c>
      <c r="B454" s="12">
        <v>51245</v>
      </c>
    </row>
    <row r="455" spans="1:2" x14ac:dyDescent="0.25">
      <c r="A455" s="11">
        <v>41757</v>
      </c>
      <c r="B455" s="12">
        <v>40169.759999990463</v>
      </c>
    </row>
    <row r="456" spans="1:2" x14ac:dyDescent="0.25">
      <c r="A456" s="11">
        <v>41758</v>
      </c>
      <c r="B456" s="12">
        <v>32400.960000008345</v>
      </c>
    </row>
    <row r="457" spans="1:2" x14ac:dyDescent="0.25">
      <c r="A457" s="11">
        <v>41759</v>
      </c>
      <c r="B457" s="12">
        <v>21829.039999991655</v>
      </c>
    </row>
    <row r="458" spans="1:2" x14ac:dyDescent="0.25">
      <c r="A458" s="11">
        <v>41760</v>
      </c>
      <c r="B458" s="12">
        <v>24507.420000001788</v>
      </c>
    </row>
    <row r="459" spans="1:2" x14ac:dyDescent="0.25">
      <c r="A459" s="11">
        <v>41761</v>
      </c>
      <c r="B459" s="12">
        <v>16806.040000006557</v>
      </c>
    </row>
    <row r="460" spans="1:2" x14ac:dyDescent="0.25">
      <c r="A460" s="11">
        <v>41762</v>
      </c>
      <c r="B460" s="12">
        <v>12926.109999999404</v>
      </c>
    </row>
    <row r="461" spans="1:2" x14ac:dyDescent="0.25">
      <c r="A461" s="11">
        <v>41763</v>
      </c>
      <c r="B461" s="12">
        <v>7193.3999999910593</v>
      </c>
    </row>
    <row r="462" spans="1:2" x14ac:dyDescent="0.25">
      <c r="A462" s="11">
        <v>41764</v>
      </c>
      <c r="B462" s="12">
        <v>9255.4500000029802</v>
      </c>
    </row>
    <row r="463" spans="1:2" x14ac:dyDescent="0.25">
      <c r="A463" s="11">
        <v>41765</v>
      </c>
      <c r="B463" s="12">
        <v>1083.1599999964237</v>
      </c>
    </row>
    <row r="464" spans="1:2" x14ac:dyDescent="0.25">
      <c r="A464" s="11">
        <v>41766</v>
      </c>
      <c r="B464" s="12">
        <v>14514.810000002384</v>
      </c>
    </row>
    <row r="465" spans="1:2" x14ac:dyDescent="0.25">
      <c r="A465" s="11">
        <v>41767</v>
      </c>
      <c r="B465" s="12">
        <v>3377.6000000089407</v>
      </c>
    </row>
    <row r="466" spans="1:2" x14ac:dyDescent="0.25">
      <c r="A466" s="11">
        <v>41768</v>
      </c>
      <c r="B466" s="12">
        <v>2582.7799999862909</v>
      </c>
    </row>
    <row r="467" spans="1:2" x14ac:dyDescent="0.25">
      <c r="A467" s="11">
        <v>41769</v>
      </c>
      <c r="B467" s="12">
        <v>0</v>
      </c>
    </row>
    <row r="468" spans="1:2" x14ac:dyDescent="0.25">
      <c r="A468" s="11">
        <v>41770</v>
      </c>
      <c r="B468" s="12">
        <v>0</v>
      </c>
    </row>
    <row r="469" spans="1:2" x14ac:dyDescent="0.25">
      <c r="A469" s="11">
        <v>41771</v>
      </c>
      <c r="B469" s="12">
        <v>0</v>
      </c>
    </row>
    <row r="470" spans="1:2" x14ac:dyDescent="0.25">
      <c r="A470" s="11">
        <v>41772</v>
      </c>
      <c r="B470" s="12">
        <v>0</v>
      </c>
    </row>
    <row r="471" spans="1:2" x14ac:dyDescent="0.25">
      <c r="A471" s="11">
        <v>41773</v>
      </c>
      <c r="B471" s="12">
        <v>0</v>
      </c>
    </row>
    <row r="472" spans="1:2" x14ac:dyDescent="0.25">
      <c r="A472" s="11">
        <v>41774</v>
      </c>
      <c r="B472" s="12">
        <v>0</v>
      </c>
    </row>
    <row r="473" spans="1:2" x14ac:dyDescent="0.25">
      <c r="A473" s="11">
        <v>41775</v>
      </c>
      <c r="B473" s="12">
        <v>0</v>
      </c>
    </row>
    <row r="474" spans="1:2" x14ac:dyDescent="0.25">
      <c r="A474" s="11">
        <v>41776</v>
      </c>
      <c r="B474" s="12">
        <v>0</v>
      </c>
    </row>
    <row r="475" spans="1:2" x14ac:dyDescent="0.25">
      <c r="A475" s="11">
        <v>41777</v>
      </c>
      <c r="B475" s="12">
        <v>0</v>
      </c>
    </row>
    <row r="476" spans="1:2" x14ac:dyDescent="0.25">
      <c r="A476" s="11">
        <v>41778</v>
      </c>
      <c r="B476" s="12">
        <v>0</v>
      </c>
    </row>
    <row r="477" spans="1:2" x14ac:dyDescent="0.25">
      <c r="A477" s="11">
        <v>41779</v>
      </c>
      <c r="B477" s="12">
        <v>0</v>
      </c>
    </row>
    <row r="478" spans="1:2" x14ac:dyDescent="0.25">
      <c r="A478" s="11">
        <v>41780</v>
      </c>
      <c r="B478" s="12">
        <v>0</v>
      </c>
    </row>
    <row r="479" spans="1:2" x14ac:dyDescent="0.25">
      <c r="A479" s="11">
        <v>41781</v>
      </c>
      <c r="B479" s="12">
        <v>0</v>
      </c>
    </row>
    <row r="480" spans="1:2" x14ac:dyDescent="0.25">
      <c r="A480" s="11">
        <v>41782</v>
      </c>
      <c r="B480" s="12">
        <v>0</v>
      </c>
    </row>
    <row r="481" spans="1:2" x14ac:dyDescent="0.25">
      <c r="A481" s="11">
        <v>41783</v>
      </c>
      <c r="B481" s="12">
        <v>0</v>
      </c>
    </row>
    <row r="482" spans="1:2" x14ac:dyDescent="0.25">
      <c r="A482" s="11">
        <v>41784</v>
      </c>
      <c r="B482" s="12">
        <v>0</v>
      </c>
    </row>
    <row r="483" spans="1:2" x14ac:dyDescent="0.25">
      <c r="A483" s="11">
        <v>41785</v>
      </c>
      <c r="B483" s="12">
        <v>0</v>
      </c>
    </row>
    <row r="484" spans="1:2" x14ac:dyDescent="0.25">
      <c r="A484" s="11">
        <v>41786</v>
      </c>
      <c r="B484" s="12">
        <v>0</v>
      </c>
    </row>
    <row r="485" spans="1:2" x14ac:dyDescent="0.25">
      <c r="A485" s="11">
        <v>41787</v>
      </c>
      <c r="B485" s="12">
        <v>0</v>
      </c>
    </row>
    <row r="486" spans="1:2" x14ac:dyDescent="0.25">
      <c r="A486" s="11">
        <v>41788</v>
      </c>
      <c r="B486" s="12">
        <v>0</v>
      </c>
    </row>
    <row r="487" spans="1:2" x14ac:dyDescent="0.25">
      <c r="A487" s="11">
        <v>41789</v>
      </c>
      <c r="B487" s="12">
        <v>0</v>
      </c>
    </row>
    <row r="488" spans="1:2" x14ac:dyDescent="0.25">
      <c r="A488" s="11">
        <v>41790</v>
      </c>
      <c r="B488" s="12">
        <v>0</v>
      </c>
    </row>
    <row r="489" spans="1:2" x14ac:dyDescent="0.25">
      <c r="A489" s="11">
        <v>41791</v>
      </c>
      <c r="B489" s="12">
        <v>0</v>
      </c>
    </row>
    <row r="490" spans="1:2" x14ac:dyDescent="0.25">
      <c r="A490" s="11">
        <v>41792</v>
      </c>
      <c r="B490" s="12">
        <v>0</v>
      </c>
    </row>
    <row r="491" spans="1:2" x14ac:dyDescent="0.25">
      <c r="A491" s="11">
        <v>41793</v>
      </c>
      <c r="B491" s="12">
        <v>0</v>
      </c>
    </row>
    <row r="492" spans="1:2" x14ac:dyDescent="0.25">
      <c r="A492" s="11">
        <v>41794</v>
      </c>
      <c r="B492" s="12">
        <v>0</v>
      </c>
    </row>
    <row r="493" spans="1:2" x14ac:dyDescent="0.25">
      <c r="A493" s="11">
        <v>41795</v>
      </c>
      <c r="B493" s="12">
        <v>0</v>
      </c>
    </row>
    <row r="494" spans="1:2" x14ac:dyDescent="0.25">
      <c r="A494" s="11">
        <v>41796</v>
      </c>
      <c r="B494" s="12">
        <v>0</v>
      </c>
    </row>
    <row r="495" spans="1:2" x14ac:dyDescent="0.25">
      <c r="A495" s="11">
        <v>41797</v>
      </c>
      <c r="B495" s="12">
        <v>0</v>
      </c>
    </row>
    <row r="496" spans="1:2" x14ac:dyDescent="0.25">
      <c r="A496" s="11">
        <v>41798</v>
      </c>
      <c r="B496" s="12">
        <v>0</v>
      </c>
    </row>
    <row r="497" spans="1:2" x14ac:dyDescent="0.25">
      <c r="A497" s="11">
        <v>41799</v>
      </c>
      <c r="B497" s="12">
        <v>0</v>
      </c>
    </row>
    <row r="498" spans="1:2" x14ac:dyDescent="0.25">
      <c r="A498" s="11">
        <v>41800</v>
      </c>
      <c r="B498" s="12">
        <v>0</v>
      </c>
    </row>
    <row r="499" spans="1:2" x14ac:dyDescent="0.25">
      <c r="A499" s="11">
        <v>41801</v>
      </c>
      <c r="B499" s="12">
        <v>0</v>
      </c>
    </row>
    <row r="500" spans="1:2" x14ac:dyDescent="0.25">
      <c r="A500" s="11">
        <v>41802</v>
      </c>
      <c r="B500" s="12">
        <v>0</v>
      </c>
    </row>
    <row r="501" spans="1:2" x14ac:dyDescent="0.25">
      <c r="A501" s="11">
        <v>41803</v>
      </c>
      <c r="B501" s="12">
        <v>0</v>
      </c>
    </row>
    <row r="502" spans="1:2" x14ac:dyDescent="0.25">
      <c r="A502" s="11">
        <v>41804</v>
      </c>
      <c r="B502" s="12">
        <v>0</v>
      </c>
    </row>
    <row r="503" spans="1:2" x14ac:dyDescent="0.25">
      <c r="A503" s="11">
        <v>41805</v>
      </c>
      <c r="B503" s="12">
        <v>0</v>
      </c>
    </row>
    <row r="504" spans="1:2" x14ac:dyDescent="0.25">
      <c r="A504" s="11">
        <v>41944</v>
      </c>
      <c r="B504" s="12">
        <v>0</v>
      </c>
    </row>
    <row r="505" spans="1:2" x14ac:dyDescent="0.25">
      <c r="A505" s="11">
        <v>41945</v>
      </c>
      <c r="B505" s="12">
        <v>0</v>
      </c>
    </row>
    <row r="506" spans="1:2" x14ac:dyDescent="0.25">
      <c r="A506" s="11">
        <v>41946</v>
      </c>
      <c r="B506" s="12">
        <v>0</v>
      </c>
    </row>
    <row r="507" spans="1:2" x14ac:dyDescent="0.25">
      <c r="A507" s="11">
        <v>41947</v>
      </c>
      <c r="B507" s="12">
        <v>0</v>
      </c>
    </row>
    <row r="508" spans="1:2" x14ac:dyDescent="0.25">
      <c r="A508" s="11">
        <v>41948</v>
      </c>
      <c r="B508" s="12">
        <v>0</v>
      </c>
    </row>
    <row r="509" spans="1:2" x14ac:dyDescent="0.25">
      <c r="A509" s="11">
        <v>41949</v>
      </c>
      <c r="B509" s="12">
        <v>0</v>
      </c>
    </row>
    <row r="510" spans="1:2" x14ac:dyDescent="0.25">
      <c r="A510" s="11">
        <v>41950</v>
      </c>
      <c r="B510" s="12">
        <v>0</v>
      </c>
    </row>
    <row r="511" spans="1:2" x14ac:dyDescent="0.25">
      <c r="A511" s="11">
        <v>41951</v>
      </c>
      <c r="B511" s="12">
        <v>0</v>
      </c>
    </row>
    <row r="512" spans="1:2" x14ac:dyDescent="0.25">
      <c r="A512" s="11">
        <v>41952</v>
      </c>
      <c r="B512" s="12">
        <v>0</v>
      </c>
    </row>
    <row r="513" spans="1:2" x14ac:dyDescent="0.25">
      <c r="A513" s="11">
        <v>41953</v>
      </c>
      <c r="B513" s="12">
        <v>0</v>
      </c>
    </row>
    <row r="514" spans="1:2" x14ac:dyDescent="0.25">
      <c r="A514" s="11">
        <v>41954</v>
      </c>
      <c r="B514" s="12">
        <v>0</v>
      </c>
    </row>
    <row r="515" spans="1:2" x14ac:dyDescent="0.25">
      <c r="A515" s="11">
        <v>41955</v>
      </c>
      <c r="B515" s="12">
        <v>0</v>
      </c>
    </row>
    <row r="516" spans="1:2" x14ac:dyDescent="0.25">
      <c r="A516" s="11">
        <v>41956</v>
      </c>
      <c r="B516" s="12">
        <v>0</v>
      </c>
    </row>
    <row r="517" spans="1:2" x14ac:dyDescent="0.25">
      <c r="A517" s="11">
        <v>41957</v>
      </c>
      <c r="B517" s="12">
        <v>0</v>
      </c>
    </row>
    <row r="518" spans="1:2" x14ac:dyDescent="0.25">
      <c r="A518" s="11">
        <v>41958</v>
      </c>
      <c r="B518" s="12">
        <v>0</v>
      </c>
    </row>
    <row r="519" spans="1:2" x14ac:dyDescent="0.25">
      <c r="A519" s="11">
        <v>41959</v>
      </c>
      <c r="B519" s="12">
        <v>0</v>
      </c>
    </row>
    <row r="520" spans="1:2" x14ac:dyDescent="0.25">
      <c r="A520" s="11">
        <v>41960</v>
      </c>
      <c r="B520" s="12">
        <v>0</v>
      </c>
    </row>
    <row r="521" spans="1:2" x14ac:dyDescent="0.25">
      <c r="A521" s="11">
        <v>41961</v>
      </c>
      <c r="B521" s="12">
        <v>0</v>
      </c>
    </row>
    <row r="522" spans="1:2" x14ac:dyDescent="0.25">
      <c r="A522" s="11">
        <v>41962</v>
      </c>
      <c r="B522" s="12">
        <v>0</v>
      </c>
    </row>
    <row r="523" spans="1:2" x14ac:dyDescent="0.25">
      <c r="A523" s="11">
        <v>41963</v>
      </c>
      <c r="B523" s="12">
        <v>0</v>
      </c>
    </row>
    <row r="524" spans="1:2" x14ac:dyDescent="0.25">
      <c r="A524" s="11">
        <v>41964</v>
      </c>
      <c r="B524" s="12">
        <v>0</v>
      </c>
    </row>
    <row r="525" spans="1:2" x14ac:dyDescent="0.25">
      <c r="A525" s="11">
        <v>41965</v>
      </c>
      <c r="B525" s="12">
        <v>0</v>
      </c>
    </row>
    <row r="526" spans="1:2" x14ac:dyDescent="0.25">
      <c r="A526" s="11">
        <v>41966</v>
      </c>
      <c r="B526" s="12">
        <v>0</v>
      </c>
    </row>
    <row r="527" spans="1:2" x14ac:dyDescent="0.25">
      <c r="A527" s="11">
        <v>41967</v>
      </c>
      <c r="B527" s="12">
        <v>0</v>
      </c>
    </row>
    <row r="528" spans="1:2" x14ac:dyDescent="0.25">
      <c r="A528" s="11">
        <v>41968</v>
      </c>
      <c r="B528" s="12">
        <v>0</v>
      </c>
    </row>
    <row r="529" spans="1:2" x14ac:dyDescent="0.25">
      <c r="A529" s="11">
        <v>41969</v>
      </c>
      <c r="B529" s="12">
        <v>0</v>
      </c>
    </row>
    <row r="530" spans="1:2" x14ac:dyDescent="0.25">
      <c r="A530" s="11">
        <v>41970</v>
      </c>
      <c r="B530" s="12">
        <v>0</v>
      </c>
    </row>
    <row r="531" spans="1:2" x14ac:dyDescent="0.25">
      <c r="A531" s="11">
        <v>41971</v>
      </c>
      <c r="B531" s="12">
        <v>0</v>
      </c>
    </row>
    <row r="532" spans="1:2" x14ac:dyDescent="0.25">
      <c r="A532" s="11">
        <v>41972</v>
      </c>
      <c r="B532" s="12">
        <v>0</v>
      </c>
    </row>
    <row r="533" spans="1:2" x14ac:dyDescent="0.25">
      <c r="A533" s="11">
        <v>41973</v>
      </c>
      <c r="B533" s="12">
        <v>0</v>
      </c>
    </row>
    <row r="534" spans="1:2" x14ac:dyDescent="0.25">
      <c r="A534" s="11">
        <v>41974</v>
      </c>
      <c r="B534" s="12">
        <v>98132.650000000023</v>
      </c>
    </row>
    <row r="535" spans="1:2" x14ac:dyDescent="0.25">
      <c r="A535" s="11">
        <v>41975</v>
      </c>
      <c r="B535" s="12">
        <v>191684.21499999997</v>
      </c>
    </row>
    <row r="536" spans="1:2" x14ac:dyDescent="0.25">
      <c r="A536" s="11">
        <v>41976</v>
      </c>
      <c r="B536" s="12">
        <v>258673.51500000001</v>
      </c>
    </row>
    <row r="537" spans="1:2" x14ac:dyDescent="0.25">
      <c r="A537" s="11">
        <v>41977</v>
      </c>
      <c r="B537" s="12">
        <v>347347.68499999994</v>
      </c>
    </row>
    <row r="538" spans="1:2" x14ac:dyDescent="0.25">
      <c r="A538" s="11">
        <v>41978</v>
      </c>
      <c r="B538" s="12">
        <v>366951.78499999992</v>
      </c>
    </row>
    <row r="539" spans="1:2" x14ac:dyDescent="0.25">
      <c r="A539" s="11">
        <v>41979</v>
      </c>
      <c r="B539" s="12">
        <v>430997.43999999994</v>
      </c>
    </row>
    <row r="540" spans="1:2" x14ac:dyDescent="0.25">
      <c r="A540" s="11">
        <v>41980</v>
      </c>
      <c r="B540" s="12">
        <v>448972.68500000029</v>
      </c>
    </row>
    <row r="541" spans="1:2" x14ac:dyDescent="0.25">
      <c r="A541" s="11">
        <v>41981</v>
      </c>
      <c r="B541" s="12">
        <v>476796.14000000013</v>
      </c>
    </row>
    <row r="542" spans="1:2" x14ac:dyDescent="0.25">
      <c r="A542" s="11">
        <v>41982</v>
      </c>
      <c r="B542" s="12">
        <v>515294.52499999944</v>
      </c>
    </row>
    <row r="543" spans="1:2" x14ac:dyDescent="0.25">
      <c r="A543" s="11">
        <v>41983</v>
      </c>
      <c r="B543" s="12">
        <v>590584.11500000069</v>
      </c>
    </row>
    <row r="544" spans="1:2" x14ac:dyDescent="0.25">
      <c r="A544" s="11">
        <v>41984</v>
      </c>
      <c r="B544" s="12">
        <v>657820.60499999905</v>
      </c>
    </row>
    <row r="545" spans="1:2" x14ac:dyDescent="0.25">
      <c r="A545" s="11">
        <v>41985</v>
      </c>
      <c r="B545" s="12">
        <v>708048.08999999985</v>
      </c>
    </row>
    <row r="546" spans="1:2" x14ac:dyDescent="0.25">
      <c r="A546" s="11">
        <v>41986</v>
      </c>
      <c r="B546" s="12">
        <v>734087.11000000127</v>
      </c>
    </row>
    <row r="547" spans="1:2" x14ac:dyDescent="0.25">
      <c r="A547" s="11">
        <v>41987</v>
      </c>
      <c r="B547" s="12">
        <v>754546.27499999944</v>
      </c>
    </row>
    <row r="548" spans="1:2" x14ac:dyDescent="0.25">
      <c r="A548" s="11">
        <v>41988</v>
      </c>
      <c r="B548" s="12">
        <v>788126.29499999993</v>
      </c>
    </row>
    <row r="549" spans="1:2" x14ac:dyDescent="0.25">
      <c r="A549" s="11">
        <v>41989</v>
      </c>
      <c r="B549" s="12">
        <v>799046.20500000101</v>
      </c>
    </row>
    <row r="550" spans="1:2" x14ac:dyDescent="0.25">
      <c r="A550" s="11">
        <v>41990</v>
      </c>
      <c r="B550" s="12">
        <v>845176.65000000037</v>
      </c>
    </row>
    <row r="551" spans="1:2" x14ac:dyDescent="0.25">
      <c r="A551" s="11">
        <v>41991</v>
      </c>
      <c r="B551" s="12">
        <v>855696.50999999791</v>
      </c>
    </row>
    <row r="552" spans="1:2" x14ac:dyDescent="0.25">
      <c r="A552" s="11">
        <v>41992</v>
      </c>
      <c r="B552" s="12">
        <v>843124.57000000216</v>
      </c>
    </row>
    <row r="553" spans="1:2" x14ac:dyDescent="0.25">
      <c r="A553" s="11">
        <v>41993</v>
      </c>
      <c r="B553" s="12">
        <v>866830.3049999997</v>
      </c>
    </row>
    <row r="554" spans="1:2" x14ac:dyDescent="0.25">
      <c r="A554" s="11">
        <v>41994</v>
      </c>
      <c r="B554" s="12">
        <v>892239.58999999985</v>
      </c>
    </row>
    <row r="555" spans="1:2" x14ac:dyDescent="0.25">
      <c r="A555" s="11">
        <v>41995</v>
      </c>
      <c r="B555" s="12">
        <v>922563.19999999925</v>
      </c>
    </row>
    <row r="556" spans="1:2" x14ac:dyDescent="0.25">
      <c r="A556" s="11">
        <v>41996</v>
      </c>
      <c r="B556" s="12">
        <v>899237.84499999881</v>
      </c>
    </row>
    <row r="557" spans="1:2" x14ac:dyDescent="0.25">
      <c r="A557" s="11">
        <v>41997</v>
      </c>
      <c r="B557" s="12">
        <v>907849.05999999866</v>
      </c>
    </row>
    <row r="558" spans="1:2" x14ac:dyDescent="0.25">
      <c r="A558" s="11">
        <v>41998</v>
      </c>
      <c r="B558" s="12">
        <v>942420.71000000089</v>
      </c>
    </row>
    <row r="559" spans="1:2" x14ac:dyDescent="0.25">
      <c r="A559" s="11">
        <v>41999</v>
      </c>
      <c r="B559" s="12">
        <v>974445.73000000417</v>
      </c>
    </row>
    <row r="560" spans="1:2" x14ac:dyDescent="0.25">
      <c r="A560" s="11">
        <v>42000</v>
      </c>
      <c r="B560" s="12">
        <v>1001243.754999999</v>
      </c>
    </row>
    <row r="561" spans="1:2" x14ac:dyDescent="0.25">
      <c r="A561" s="11">
        <v>42001</v>
      </c>
      <c r="B561" s="12">
        <v>1047029.0599999987</v>
      </c>
    </row>
    <row r="562" spans="1:2" x14ac:dyDescent="0.25">
      <c r="A562" s="11">
        <v>42002</v>
      </c>
      <c r="B562" s="12">
        <v>1005486.2399999946</v>
      </c>
    </row>
    <row r="563" spans="1:2" x14ac:dyDescent="0.25">
      <c r="A563" s="11">
        <v>42003</v>
      </c>
      <c r="B563" s="12">
        <v>912104.44500000775</v>
      </c>
    </row>
    <row r="564" spans="1:2" x14ac:dyDescent="0.25">
      <c r="A564" s="11">
        <v>42004</v>
      </c>
      <c r="B564" s="12">
        <v>665011.01999999583</v>
      </c>
    </row>
    <row r="565" spans="1:2" x14ac:dyDescent="0.25">
      <c r="A565" s="11">
        <v>42005</v>
      </c>
      <c r="B565" s="12">
        <v>449480.73000000045</v>
      </c>
    </row>
    <row r="566" spans="1:2" x14ac:dyDescent="0.25">
      <c r="A566" s="11">
        <v>42006</v>
      </c>
      <c r="B566" s="12">
        <v>489650.75500000268</v>
      </c>
    </row>
    <row r="567" spans="1:2" x14ac:dyDescent="0.25">
      <c r="A567" s="11">
        <v>42007</v>
      </c>
      <c r="B567" s="12">
        <v>711740.76999999955</v>
      </c>
    </row>
    <row r="568" spans="1:2" x14ac:dyDescent="0.25">
      <c r="A568" s="11">
        <v>42008</v>
      </c>
      <c r="B568" s="12">
        <v>879234.23999999464</v>
      </c>
    </row>
    <row r="569" spans="1:2" x14ac:dyDescent="0.25">
      <c r="A569" s="11">
        <v>42009</v>
      </c>
      <c r="B569" s="12">
        <v>949394.66500000656</v>
      </c>
    </row>
    <row r="570" spans="1:2" x14ac:dyDescent="0.25">
      <c r="A570" s="11">
        <v>42010</v>
      </c>
      <c r="B570" s="12">
        <v>1046328.799999997</v>
      </c>
    </row>
    <row r="571" spans="1:2" x14ac:dyDescent="0.25">
      <c r="A571" s="11">
        <v>42011</v>
      </c>
      <c r="B571" s="12">
        <v>1057997.6300000027</v>
      </c>
    </row>
    <row r="572" spans="1:2" x14ac:dyDescent="0.25">
      <c r="A572" s="11">
        <v>42012</v>
      </c>
      <c r="B572" s="12">
        <v>1070642.0849999972</v>
      </c>
    </row>
    <row r="573" spans="1:2" x14ac:dyDescent="0.25">
      <c r="A573" s="11">
        <v>42013</v>
      </c>
      <c r="B573" s="12">
        <v>993541.11499999836</v>
      </c>
    </row>
    <row r="574" spans="1:2" x14ac:dyDescent="0.25">
      <c r="A574" s="11">
        <v>42014</v>
      </c>
      <c r="B574" s="12">
        <v>972139.31500000507</v>
      </c>
    </row>
    <row r="575" spans="1:2" x14ac:dyDescent="0.25">
      <c r="A575" s="11">
        <v>42015</v>
      </c>
      <c r="B575" s="12">
        <v>828962.95499999821</v>
      </c>
    </row>
    <row r="576" spans="1:2" x14ac:dyDescent="0.25">
      <c r="A576" s="11">
        <v>42016</v>
      </c>
      <c r="B576" s="12">
        <v>846287.27999999747</v>
      </c>
    </row>
    <row r="577" spans="1:2" x14ac:dyDescent="0.25">
      <c r="A577" s="11">
        <v>42017</v>
      </c>
      <c r="B577" s="12">
        <v>926326.6099999994</v>
      </c>
    </row>
    <row r="578" spans="1:2" x14ac:dyDescent="0.25">
      <c r="A578" s="11">
        <v>42018</v>
      </c>
      <c r="B578" s="12">
        <v>1011915.9499999993</v>
      </c>
    </row>
    <row r="579" spans="1:2" x14ac:dyDescent="0.25">
      <c r="A579" s="11">
        <v>42019</v>
      </c>
      <c r="B579" s="12">
        <v>1034864.7600000054</v>
      </c>
    </row>
    <row r="580" spans="1:2" x14ac:dyDescent="0.25">
      <c r="A580" s="11">
        <v>42020</v>
      </c>
      <c r="B580" s="12">
        <v>1029911.4499999955</v>
      </c>
    </row>
    <row r="581" spans="1:2" x14ac:dyDescent="0.25">
      <c r="A581" s="11">
        <v>42021</v>
      </c>
      <c r="B581" s="12">
        <v>1053431.3999999985</v>
      </c>
    </row>
    <row r="582" spans="1:2" x14ac:dyDescent="0.25">
      <c r="A582" s="11">
        <v>42022</v>
      </c>
      <c r="B582" s="12">
        <v>1044075.3299999982</v>
      </c>
    </row>
    <row r="583" spans="1:2" x14ac:dyDescent="0.25">
      <c r="A583" s="11">
        <v>42023</v>
      </c>
      <c r="B583" s="12">
        <v>1016941.5100000054</v>
      </c>
    </row>
    <row r="584" spans="1:2" x14ac:dyDescent="0.25">
      <c r="A584" s="11">
        <v>42024</v>
      </c>
      <c r="B584" s="12">
        <v>1030797.075000003</v>
      </c>
    </row>
    <row r="585" spans="1:2" x14ac:dyDescent="0.25">
      <c r="A585" s="11">
        <v>42025</v>
      </c>
      <c r="B585" s="12">
        <v>1024317.8449999988</v>
      </c>
    </row>
    <row r="586" spans="1:2" x14ac:dyDescent="0.25">
      <c r="A586" s="11">
        <v>42026</v>
      </c>
      <c r="B586" s="12">
        <v>1017493.099999994</v>
      </c>
    </row>
    <row r="587" spans="1:2" x14ac:dyDescent="0.25">
      <c r="A587" s="11">
        <v>42027</v>
      </c>
      <c r="B587" s="12">
        <v>1064367.7449999973</v>
      </c>
    </row>
    <row r="588" spans="1:2" x14ac:dyDescent="0.25">
      <c r="A588" s="11">
        <v>42028</v>
      </c>
      <c r="B588" s="12">
        <v>1050657.9600000009</v>
      </c>
    </row>
    <row r="589" spans="1:2" x14ac:dyDescent="0.25">
      <c r="A589" s="11">
        <v>42029</v>
      </c>
      <c r="B589" s="12">
        <v>1020040.4849999994</v>
      </c>
    </row>
    <row r="590" spans="1:2" x14ac:dyDescent="0.25">
      <c r="A590" s="11">
        <v>42030</v>
      </c>
      <c r="B590" s="12">
        <v>1015422.4950000122</v>
      </c>
    </row>
    <row r="591" spans="1:2" x14ac:dyDescent="0.25">
      <c r="A591" s="11">
        <v>42031</v>
      </c>
      <c r="B591" s="12">
        <v>972369.22499998659</v>
      </c>
    </row>
    <row r="592" spans="1:2" x14ac:dyDescent="0.25">
      <c r="A592" s="11">
        <v>42032</v>
      </c>
      <c r="B592" s="12">
        <v>987974.67000000179</v>
      </c>
    </row>
    <row r="593" spans="1:2" x14ac:dyDescent="0.25">
      <c r="A593" s="11">
        <v>42033</v>
      </c>
      <c r="B593" s="12">
        <v>1005338.4400000125</v>
      </c>
    </row>
    <row r="594" spans="1:2" x14ac:dyDescent="0.25">
      <c r="A594" s="11">
        <v>42034</v>
      </c>
      <c r="B594" s="12">
        <v>1012587.3799999878</v>
      </c>
    </row>
    <row r="595" spans="1:2" x14ac:dyDescent="0.25">
      <c r="A595" s="11">
        <v>42035</v>
      </c>
      <c r="B595" s="12">
        <v>1041692.3700000048</v>
      </c>
    </row>
    <row r="596" spans="1:2" x14ac:dyDescent="0.25">
      <c r="A596" s="11">
        <v>42036</v>
      </c>
      <c r="B596" s="12">
        <v>945256.96999999881</v>
      </c>
    </row>
    <row r="597" spans="1:2" x14ac:dyDescent="0.25">
      <c r="A597" s="11">
        <v>42037</v>
      </c>
      <c r="B597" s="12">
        <v>966060.72499999404</v>
      </c>
    </row>
    <row r="598" spans="1:2" x14ac:dyDescent="0.25">
      <c r="A598" s="11">
        <v>42038</v>
      </c>
      <c r="B598" s="12">
        <v>977777.42500000447</v>
      </c>
    </row>
    <row r="599" spans="1:2" x14ac:dyDescent="0.25">
      <c r="A599" s="11">
        <v>42039</v>
      </c>
      <c r="B599" s="12">
        <v>956090.14500001073</v>
      </c>
    </row>
    <row r="600" spans="1:2" x14ac:dyDescent="0.25">
      <c r="A600" s="11">
        <v>42040</v>
      </c>
      <c r="B600" s="12">
        <v>1032447.9049999863</v>
      </c>
    </row>
    <row r="601" spans="1:2" x14ac:dyDescent="0.25">
      <c r="A601" s="11">
        <v>42041</v>
      </c>
      <c r="B601" s="12">
        <v>996354.86499999464</v>
      </c>
    </row>
    <row r="602" spans="1:2" x14ac:dyDescent="0.25">
      <c r="A602" s="11">
        <v>42042</v>
      </c>
      <c r="B602" s="12">
        <v>994356.84500002116</v>
      </c>
    </row>
    <row r="603" spans="1:2" x14ac:dyDescent="0.25">
      <c r="A603" s="11">
        <v>42043</v>
      </c>
      <c r="B603" s="12">
        <v>1009302.5549999923</v>
      </c>
    </row>
    <row r="604" spans="1:2" x14ac:dyDescent="0.25">
      <c r="A604" s="11">
        <v>42044</v>
      </c>
      <c r="B604" s="12">
        <v>1049437.9699999988</v>
      </c>
    </row>
    <row r="605" spans="1:2" x14ac:dyDescent="0.25">
      <c r="A605" s="11">
        <v>42045</v>
      </c>
      <c r="B605" s="12">
        <v>1046171.0799999908</v>
      </c>
    </row>
    <row r="606" spans="1:2" x14ac:dyDescent="0.25">
      <c r="A606" s="11">
        <v>42046</v>
      </c>
      <c r="B606" s="12">
        <v>1005893.8200000077</v>
      </c>
    </row>
    <row r="607" spans="1:2" x14ac:dyDescent="0.25">
      <c r="A607" s="11">
        <v>42047</v>
      </c>
      <c r="B607" s="12">
        <v>1068862.7550000027</v>
      </c>
    </row>
    <row r="608" spans="1:2" x14ac:dyDescent="0.25">
      <c r="A608" s="11">
        <v>42048</v>
      </c>
      <c r="B608" s="12">
        <v>1048223.4600000083</v>
      </c>
    </row>
    <row r="609" spans="1:2" x14ac:dyDescent="0.25">
      <c r="A609" s="11">
        <v>42049</v>
      </c>
      <c r="B609" s="12">
        <v>1013030.9449999854</v>
      </c>
    </row>
    <row r="610" spans="1:2" x14ac:dyDescent="0.25">
      <c r="A610" s="11">
        <v>42050</v>
      </c>
      <c r="B610" s="12">
        <v>1015306.8549999967</v>
      </c>
    </row>
    <row r="611" spans="1:2" x14ac:dyDescent="0.25">
      <c r="A611" s="11">
        <v>42051</v>
      </c>
      <c r="B611" s="12">
        <v>1004002.5549999997</v>
      </c>
    </row>
    <row r="612" spans="1:2" x14ac:dyDescent="0.25">
      <c r="A612" s="11">
        <v>42052</v>
      </c>
      <c r="B612" s="12">
        <v>1007675.8600000143</v>
      </c>
    </row>
    <row r="613" spans="1:2" x14ac:dyDescent="0.25">
      <c r="A613" s="11">
        <v>42053</v>
      </c>
      <c r="B613" s="12">
        <v>889654.59499999881</v>
      </c>
    </row>
    <row r="614" spans="1:2" x14ac:dyDescent="0.25">
      <c r="A614" s="11">
        <v>42054</v>
      </c>
      <c r="B614" s="12">
        <v>834435.07999999821</v>
      </c>
    </row>
    <row r="615" spans="1:2" x14ac:dyDescent="0.25">
      <c r="A615" s="11">
        <v>42055</v>
      </c>
      <c r="B615" s="12">
        <v>890056.20499999821</v>
      </c>
    </row>
    <row r="616" spans="1:2" x14ac:dyDescent="0.25">
      <c r="A616" s="11">
        <v>42056</v>
      </c>
      <c r="B616" s="12">
        <v>974078.37000000477</v>
      </c>
    </row>
    <row r="617" spans="1:2" x14ac:dyDescent="0.25">
      <c r="A617" s="11">
        <v>42057</v>
      </c>
      <c r="B617" s="12">
        <v>944100.56000000238</v>
      </c>
    </row>
    <row r="618" spans="1:2" x14ac:dyDescent="0.25">
      <c r="A618" s="11">
        <v>42058</v>
      </c>
      <c r="B618" s="12">
        <v>959329.54499998689</v>
      </c>
    </row>
    <row r="619" spans="1:2" x14ac:dyDescent="0.25">
      <c r="A619" s="11">
        <v>42059</v>
      </c>
      <c r="B619" s="12">
        <v>932798.82500000298</v>
      </c>
    </row>
    <row r="620" spans="1:2" x14ac:dyDescent="0.25">
      <c r="A620" s="11">
        <v>42060</v>
      </c>
      <c r="B620" s="12">
        <v>947801.80499999225</v>
      </c>
    </row>
    <row r="621" spans="1:2" x14ac:dyDescent="0.25">
      <c r="A621" s="11">
        <v>42061</v>
      </c>
      <c r="B621" s="12">
        <v>975532.47500000894</v>
      </c>
    </row>
    <row r="622" spans="1:2" x14ac:dyDescent="0.25">
      <c r="A622" s="11">
        <v>42062</v>
      </c>
      <c r="B622" s="12">
        <v>961060.19000001252</v>
      </c>
    </row>
    <row r="623" spans="1:2" x14ac:dyDescent="0.25">
      <c r="A623" s="11">
        <v>42063</v>
      </c>
      <c r="B623" s="12">
        <v>969758.54999999702</v>
      </c>
    </row>
    <row r="624" spans="1:2" x14ac:dyDescent="0.25">
      <c r="A624" s="11">
        <v>42064</v>
      </c>
      <c r="B624" s="12">
        <v>942743.20499999821</v>
      </c>
    </row>
    <row r="625" spans="1:2" x14ac:dyDescent="0.25">
      <c r="A625" s="11">
        <v>42065</v>
      </c>
      <c r="B625" s="12">
        <v>871392.10499998927</v>
      </c>
    </row>
    <row r="626" spans="1:2" x14ac:dyDescent="0.25">
      <c r="A626" s="11">
        <v>42066</v>
      </c>
      <c r="B626" s="12">
        <v>794900.65500000119</v>
      </c>
    </row>
    <row r="627" spans="1:2" x14ac:dyDescent="0.25">
      <c r="A627" s="11">
        <v>42067</v>
      </c>
      <c r="B627" s="12">
        <v>851193.76999999583</v>
      </c>
    </row>
    <row r="628" spans="1:2" x14ac:dyDescent="0.25">
      <c r="A628" s="11">
        <v>42068</v>
      </c>
      <c r="B628" s="12">
        <v>902707.50500001013</v>
      </c>
    </row>
    <row r="629" spans="1:2" x14ac:dyDescent="0.25">
      <c r="A629" s="11">
        <v>42069</v>
      </c>
      <c r="B629" s="12">
        <v>901525.00499999523</v>
      </c>
    </row>
    <row r="630" spans="1:2" x14ac:dyDescent="0.25">
      <c r="A630" s="11">
        <v>42070</v>
      </c>
      <c r="B630" s="12">
        <v>852754.95000000298</v>
      </c>
    </row>
    <row r="631" spans="1:2" x14ac:dyDescent="0.25">
      <c r="A631" s="11">
        <v>42071</v>
      </c>
      <c r="B631" s="12">
        <v>890911.56499999762</v>
      </c>
    </row>
    <row r="632" spans="1:2" x14ac:dyDescent="0.25">
      <c r="A632" s="11">
        <v>42072</v>
      </c>
      <c r="B632" s="12">
        <v>873030.17000000179</v>
      </c>
    </row>
    <row r="633" spans="1:2" x14ac:dyDescent="0.25">
      <c r="A633" s="11">
        <v>42073</v>
      </c>
      <c r="B633" s="12">
        <v>854594.65500001609</v>
      </c>
    </row>
    <row r="634" spans="1:2" x14ac:dyDescent="0.25">
      <c r="A634" s="11">
        <v>42074</v>
      </c>
      <c r="B634" s="12">
        <v>845326.32999998331</v>
      </c>
    </row>
    <row r="635" spans="1:2" x14ac:dyDescent="0.25">
      <c r="A635" s="11">
        <v>42075</v>
      </c>
      <c r="B635" s="12">
        <v>849188.38000001013</v>
      </c>
    </row>
    <row r="636" spans="1:2" x14ac:dyDescent="0.25">
      <c r="A636" s="11">
        <v>42076</v>
      </c>
      <c r="B636" s="12">
        <v>824259.35499998927</v>
      </c>
    </row>
    <row r="637" spans="1:2" x14ac:dyDescent="0.25">
      <c r="A637" s="11">
        <v>42077</v>
      </c>
      <c r="B637" s="12">
        <v>810933.07500001788</v>
      </c>
    </row>
    <row r="638" spans="1:2" x14ac:dyDescent="0.25">
      <c r="A638" s="11">
        <v>42078</v>
      </c>
      <c r="B638" s="12">
        <v>805444.14999997616</v>
      </c>
    </row>
    <row r="639" spans="1:2" x14ac:dyDescent="0.25">
      <c r="A639" s="11">
        <v>42079</v>
      </c>
      <c r="B639" s="12">
        <v>740484.3900000006</v>
      </c>
    </row>
    <row r="640" spans="1:2" x14ac:dyDescent="0.25">
      <c r="A640" s="11">
        <v>42080</v>
      </c>
      <c r="B640" s="12">
        <v>743063.04500000179</v>
      </c>
    </row>
    <row r="641" spans="1:2" x14ac:dyDescent="0.25">
      <c r="A641" s="11">
        <v>42081</v>
      </c>
      <c r="B641" s="12">
        <v>728882.89999997616</v>
      </c>
    </row>
    <row r="642" spans="1:2" x14ac:dyDescent="0.25">
      <c r="A642" s="11">
        <v>42082</v>
      </c>
      <c r="B642" s="12">
        <v>674116.81500002742</v>
      </c>
    </row>
    <row r="643" spans="1:2" x14ac:dyDescent="0.25">
      <c r="A643" s="11">
        <v>42083</v>
      </c>
      <c r="B643" s="12">
        <v>664057.80500000715</v>
      </c>
    </row>
    <row r="644" spans="1:2" x14ac:dyDescent="0.25">
      <c r="A644" s="11">
        <v>42084</v>
      </c>
      <c r="B644" s="12">
        <v>665230.83500000834</v>
      </c>
    </row>
    <row r="645" spans="1:2" x14ac:dyDescent="0.25">
      <c r="A645" s="11">
        <v>42085</v>
      </c>
      <c r="B645" s="12">
        <v>624730.35499997437</v>
      </c>
    </row>
    <row r="646" spans="1:2" x14ac:dyDescent="0.25">
      <c r="A646" s="11">
        <v>42086</v>
      </c>
      <c r="B646" s="12">
        <v>605256.02000001073</v>
      </c>
    </row>
    <row r="647" spans="1:2" x14ac:dyDescent="0.25">
      <c r="A647" s="11">
        <v>42087</v>
      </c>
      <c r="B647" s="12">
        <v>555754.89500001073</v>
      </c>
    </row>
    <row r="648" spans="1:2" x14ac:dyDescent="0.25">
      <c r="A648" s="11">
        <v>42088</v>
      </c>
      <c r="B648" s="12">
        <v>515533.46999998391</v>
      </c>
    </row>
    <row r="649" spans="1:2" x14ac:dyDescent="0.25">
      <c r="A649" s="11">
        <v>42089</v>
      </c>
      <c r="B649" s="12">
        <v>528675.52000001073</v>
      </c>
    </row>
    <row r="650" spans="1:2" x14ac:dyDescent="0.25">
      <c r="A650" s="11">
        <v>42090</v>
      </c>
      <c r="B650" s="12">
        <v>493345.67999997735</v>
      </c>
    </row>
    <row r="651" spans="1:2" x14ac:dyDescent="0.25">
      <c r="A651" s="11">
        <v>42091</v>
      </c>
      <c r="B651" s="12">
        <v>507683.8900000155</v>
      </c>
    </row>
    <row r="652" spans="1:2" x14ac:dyDescent="0.25">
      <c r="A652" s="11">
        <v>42092</v>
      </c>
      <c r="B652" s="12">
        <v>456203.78000001609</v>
      </c>
    </row>
    <row r="653" spans="1:2" x14ac:dyDescent="0.25">
      <c r="A653" s="11">
        <v>42093</v>
      </c>
      <c r="B653" s="12">
        <v>438392.47999997437</v>
      </c>
    </row>
    <row r="654" spans="1:2" x14ac:dyDescent="0.25">
      <c r="A654" s="11">
        <v>42094</v>
      </c>
      <c r="B654" s="12">
        <v>408352.44000001252</v>
      </c>
    </row>
    <row r="655" spans="1:2" x14ac:dyDescent="0.25">
      <c r="A655" s="11">
        <v>42095</v>
      </c>
      <c r="B655" s="12">
        <v>401088.36999998987</v>
      </c>
    </row>
    <row r="656" spans="1:2" x14ac:dyDescent="0.25">
      <c r="A656" s="11">
        <v>42096</v>
      </c>
      <c r="B656" s="12">
        <v>375994.06000001729</v>
      </c>
    </row>
    <row r="657" spans="1:2" x14ac:dyDescent="0.25">
      <c r="A657" s="11">
        <v>42097</v>
      </c>
      <c r="B657" s="12">
        <v>357463.92999999225</v>
      </c>
    </row>
    <row r="658" spans="1:2" x14ac:dyDescent="0.25">
      <c r="A658" s="11">
        <v>42098</v>
      </c>
      <c r="B658" s="12">
        <v>351221.48000001907</v>
      </c>
    </row>
    <row r="659" spans="1:2" x14ac:dyDescent="0.25">
      <c r="A659" s="11">
        <v>42099</v>
      </c>
      <c r="B659" s="12">
        <v>310935.46999998391</v>
      </c>
    </row>
    <row r="660" spans="1:2" x14ac:dyDescent="0.25">
      <c r="A660" s="11">
        <v>42100</v>
      </c>
      <c r="B660" s="12">
        <v>279717.84999999404</v>
      </c>
    </row>
    <row r="661" spans="1:2" x14ac:dyDescent="0.25">
      <c r="A661" s="11">
        <v>42101</v>
      </c>
      <c r="B661" s="12">
        <v>258350.88000001013</v>
      </c>
    </row>
    <row r="662" spans="1:2" x14ac:dyDescent="0.25">
      <c r="A662" s="11">
        <v>42102</v>
      </c>
      <c r="B662" s="12">
        <v>275166.27999998629</v>
      </c>
    </row>
    <row r="663" spans="1:2" x14ac:dyDescent="0.25">
      <c r="A663" s="11">
        <v>42103</v>
      </c>
      <c r="B663" s="12">
        <v>211993.10000000894</v>
      </c>
    </row>
    <row r="664" spans="1:2" x14ac:dyDescent="0.25">
      <c r="A664" s="11">
        <v>42104</v>
      </c>
      <c r="B664" s="12">
        <v>164716.21999998391</v>
      </c>
    </row>
    <row r="665" spans="1:2" x14ac:dyDescent="0.25">
      <c r="A665" s="11">
        <v>42105</v>
      </c>
      <c r="B665" s="12">
        <v>110165.11000002921</v>
      </c>
    </row>
    <row r="666" spans="1:2" x14ac:dyDescent="0.25">
      <c r="A666" s="11">
        <v>42106</v>
      </c>
      <c r="B666" s="12">
        <v>29367.79999999702</v>
      </c>
    </row>
    <row r="667" spans="1:2" x14ac:dyDescent="0.25">
      <c r="A667" s="11">
        <v>42107</v>
      </c>
      <c r="B667" s="12">
        <v>10456.649999991059</v>
      </c>
    </row>
    <row r="668" spans="1:2" x14ac:dyDescent="0.25">
      <c r="A668" s="11">
        <v>42108</v>
      </c>
      <c r="B668" s="12">
        <v>25506.080000013113</v>
      </c>
    </row>
    <row r="669" spans="1:2" x14ac:dyDescent="0.25">
      <c r="A669" s="11">
        <v>42109</v>
      </c>
      <c r="B669" s="12">
        <v>17300.659999981523</v>
      </c>
    </row>
    <row r="670" spans="1:2" x14ac:dyDescent="0.25">
      <c r="A670" s="11">
        <v>42110</v>
      </c>
      <c r="B670" s="12">
        <v>27611.080000013113</v>
      </c>
    </row>
    <row r="671" spans="1:2" x14ac:dyDescent="0.25">
      <c r="A671" s="11">
        <v>42111</v>
      </c>
      <c r="B671" s="12">
        <v>77979.999999985099</v>
      </c>
    </row>
    <row r="672" spans="1:2" x14ac:dyDescent="0.25">
      <c r="A672" s="11">
        <v>42112</v>
      </c>
      <c r="B672" s="12">
        <v>127755.26000002027</v>
      </c>
    </row>
    <row r="673" spans="1:2" x14ac:dyDescent="0.25">
      <c r="A673" s="11">
        <v>42113</v>
      </c>
      <c r="B673" s="12">
        <v>139046.29999998212</v>
      </c>
    </row>
    <row r="674" spans="1:2" x14ac:dyDescent="0.25">
      <c r="A674" s="11">
        <v>42114</v>
      </c>
      <c r="B674" s="12">
        <v>136665.72000001371</v>
      </c>
    </row>
    <row r="675" spans="1:2" x14ac:dyDescent="0.25">
      <c r="A675" s="11">
        <v>42115</v>
      </c>
      <c r="B675" s="12">
        <v>271007.17000000179</v>
      </c>
    </row>
    <row r="676" spans="1:2" x14ac:dyDescent="0.25">
      <c r="A676" s="11">
        <v>42116</v>
      </c>
      <c r="B676" s="12">
        <v>128086.06999999285</v>
      </c>
    </row>
    <row r="677" spans="1:2" x14ac:dyDescent="0.25">
      <c r="A677" s="11">
        <v>42117</v>
      </c>
      <c r="B677" s="12">
        <v>121219.44029998779</v>
      </c>
    </row>
    <row r="678" spans="1:2" x14ac:dyDescent="0.25">
      <c r="A678" s="11">
        <v>42118</v>
      </c>
      <c r="B678" s="12">
        <v>108010.43000000715</v>
      </c>
    </row>
    <row r="679" spans="1:2" x14ac:dyDescent="0.25">
      <c r="A679" s="11">
        <v>42119</v>
      </c>
      <c r="B679" s="12">
        <v>96964.810000002384</v>
      </c>
    </row>
    <row r="680" spans="1:2" x14ac:dyDescent="0.25">
      <c r="A680" s="11">
        <v>42120</v>
      </c>
      <c r="B680" s="12">
        <v>0</v>
      </c>
    </row>
    <row r="681" spans="1:2" x14ac:dyDescent="0.25">
      <c r="A681" s="11">
        <v>42121</v>
      </c>
      <c r="B681" s="12">
        <v>88263.859999999404</v>
      </c>
    </row>
    <row r="682" spans="1:2" x14ac:dyDescent="0.25">
      <c r="A682" s="11">
        <v>42122</v>
      </c>
      <c r="B682" s="12">
        <v>80580.579999998212</v>
      </c>
    </row>
    <row r="683" spans="1:2" x14ac:dyDescent="0.25">
      <c r="A683" s="11">
        <v>42123</v>
      </c>
      <c r="B683" s="12">
        <v>65800.909999996424</v>
      </c>
    </row>
    <row r="684" spans="1:2" x14ac:dyDescent="0.25">
      <c r="A684" s="11">
        <v>42124</v>
      </c>
      <c r="B684" s="12">
        <v>67390.080000013113</v>
      </c>
    </row>
    <row r="685" spans="1:2" x14ac:dyDescent="0.25">
      <c r="A685" s="11">
        <v>42125</v>
      </c>
      <c r="B685" s="12">
        <v>47818.629999995232</v>
      </c>
    </row>
    <row r="686" spans="1:2" x14ac:dyDescent="0.25">
      <c r="A686" s="11">
        <v>42126</v>
      </c>
      <c r="B686" s="12">
        <v>36117.069999992847</v>
      </c>
    </row>
    <row r="687" spans="1:2" x14ac:dyDescent="0.25">
      <c r="A687" s="11">
        <v>42127</v>
      </c>
      <c r="B687" s="12">
        <v>34165.590000003576</v>
      </c>
    </row>
    <row r="688" spans="1:2" x14ac:dyDescent="0.25">
      <c r="A688" s="11">
        <v>42128</v>
      </c>
      <c r="B688" s="12">
        <v>28429.879999995232</v>
      </c>
    </row>
    <row r="689" spans="1:2" x14ac:dyDescent="0.25">
      <c r="A689" s="11">
        <v>42129</v>
      </c>
      <c r="B689" s="12">
        <v>23824.320000007749</v>
      </c>
    </row>
    <row r="690" spans="1:2" x14ac:dyDescent="0.25">
      <c r="A690" s="11">
        <v>42130</v>
      </c>
      <c r="B690" s="12">
        <v>15863.510000005364</v>
      </c>
    </row>
    <row r="691" spans="1:2" x14ac:dyDescent="0.25">
      <c r="A691" s="11">
        <v>42131</v>
      </c>
      <c r="B691" s="12">
        <v>11637.889999985695</v>
      </c>
    </row>
    <row r="692" spans="1:2" x14ac:dyDescent="0.25">
      <c r="A692" s="11">
        <v>42132</v>
      </c>
      <c r="B692" s="12">
        <v>5701.2000000029802</v>
      </c>
    </row>
    <row r="693" spans="1:2" x14ac:dyDescent="0.25">
      <c r="A693" s="11">
        <v>42133</v>
      </c>
      <c r="B693" s="12">
        <v>651.95000000298023</v>
      </c>
    </row>
    <row r="694" spans="1:2" x14ac:dyDescent="0.25">
      <c r="A694" s="11">
        <v>42134</v>
      </c>
      <c r="B694" s="12">
        <v>0</v>
      </c>
    </row>
    <row r="695" spans="1:2" x14ac:dyDescent="0.25">
      <c r="A695" s="11">
        <v>42135</v>
      </c>
      <c r="B695" s="12">
        <v>0</v>
      </c>
    </row>
    <row r="696" spans="1:2" x14ac:dyDescent="0.25">
      <c r="A696" s="11">
        <v>42136</v>
      </c>
      <c r="B696" s="12">
        <v>0</v>
      </c>
    </row>
    <row r="697" spans="1:2" x14ac:dyDescent="0.25">
      <c r="A697" s="11">
        <v>42137</v>
      </c>
      <c r="B697" s="12">
        <v>0</v>
      </c>
    </row>
    <row r="698" spans="1:2" x14ac:dyDescent="0.25">
      <c r="A698" s="11">
        <v>42138</v>
      </c>
      <c r="B698" s="12">
        <v>0</v>
      </c>
    </row>
    <row r="699" spans="1:2" x14ac:dyDescent="0.25">
      <c r="A699" s="11">
        <v>42139</v>
      </c>
      <c r="B699" s="12">
        <v>0</v>
      </c>
    </row>
    <row r="700" spans="1:2" x14ac:dyDescent="0.25">
      <c r="A700" s="11">
        <v>42140</v>
      </c>
      <c r="B700" s="12">
        <v>0</v>
      </c>
    </row>
    <row r="701" spans="1:2" x14ac:dyDescent="0.25">
      <c r="A701" s="11">
        <v>42141</v>
      </c>
      <c r="B701" s="12">
        <v>0</v>
      </c>
    </row>
    <row r="702" spans="1:2" x14ac:dyDescent="0.25">
      <c r="A702" s="11">
        <v>42142</v>
      </c>
      <c r="B702" s="12">
        <v>0</v>
      </c>
    </row>
    <row r="703" spans="1:2" x14ac:dyDescent="0.25">
      <c r="A703" s="11">
        <v>42143</v>
      </c>
      <c r="B703" s="12">
        <v>0</v>
      </c>
    </row>
    <row r="704" spans="1:2" x14ac:dyDescent="0.25">
      <c r="A704" s="11">
        <v>42144</v>
      </c>
      <c r="B704" s="12">
        <v>0</v>
      </c>
    </row>
    <row r="705" spans="1:2" x14ac:dyDescent="0.25">
      <c r="A705" s="11">
        <v>42145</v>
      </c>
      <c r="B705" s="12">
        <v>0</v>
      </c>
    </row>
    <row r="706" spans="1:2" x14ac:dyDescent="0.25">
      <c r="A706" s="11">
        <v>42146</v>
      </c>
      <c r="B706" s="12">
        <v>0</v>
      </c>
    </row>
    <row r="707" spans="1:2" x14ac:dyDescent="0.25">
      <c r="A707" s="11">
        <v>42147</v>
      </c>
      <c r="B707" s="12">
        <v>0</v>
      </c>
    </row>
    <row r="708" spans="1:2" x14ac:dyDescent="0.25">
      <c r="A708" s="11">
        <v>42148</v>
      </c>
      <c r="B708" s="12">
        <v>0</v>
      </c>
    </row>
    <row r="709" spans="1:2" x14ac:dyDescent="0.25">
      <c r="A709" s="11">
        <v>42149</v>
      </c>
      <c r="B709" s="12">
        <v>0</v>
      </c>
    </row>
    <row r="710" spans="1:2" x14ac:dyDescent="0.25">
      <c r="A710" s="11">
        <v>42150</v>
      </c>
      <c r="B710" s="12">
        <v>0</v>
      </c>
    </row>
    <row r="711" spans="1:2" x14ac:dyDescent="0.25">
      <c r="A711" s="11">
        <v>42151</v>
      </c>
      <c r="B711" s="12">
        <v>0</v>
      </c>
    </row>
    <row r="712" spans="1:2" x14ac:dyDescent="0.25">
      <c r="A712" s="11">
        <v>42152</v>
      </c>
      <c r="B712" s="12">
        <v>0</v>
      </c>
    </row>
    <row r="713" spans="1:2" x14ac:dyDescent="0.25">
      <c r="A713" s="11">
        <v>42153</v>
      </c>
      <c r="B713" s="12">
        <v>0</v>
      </c>
    </row>
    <row r="714" spans="1:2" x14ac:dyDescent="0.25">
      <c r="A714" s="11">
        <v>42154</v>
      </c>
      <c r="B714" s="12">
        <v>0</v>
      </c>
    </row>
    <row r="715" spans="1:2" x14ac:dyDescent="0.25">
      <c r="A715" s="11">
        <v>42155</v>
      </c>
      <c r="B715" s="12">
        <v>0</v>
      </c>
    </row>
    <row r="716" spans="1:2" x14ac:dyDescent="0.25">
      <c r="A716" s="11">
        <v>42156</v>
      </c>
      <c r="B716" s="12">
        <v>0</v>
      </c>
    </row>
    <row r="717" spans="1:2" x14ac:dyDescent="0.25">
      <c r="A717" s="11">
        <v>42157</v>
      </c>
      <c r="B717" s="12">
        <v>0</v>
      </c>
    </row>
    <row r="718" spans="1:2" x14ac:dyDescent="0.25">
      <c r="A718" s="11">
        <v>42158</v>
      </c>
      <c r="B718" s="12">
        <v>0</v>
      </c>
    </row>
    <row r="719" spans="1:2" x14ac:dyDescent="0.25">
      <c r="A719" s="11">
        <v>42159</v>
      </c>
      <c r="B719" s="12">
        <v>0</v>
      </c>
    </row>
    <row r="720" spans="1:2" x14ac:dyDescent="0.25">
      <c r="A720" s="11">
        <v>42160</v>
      </c>
      <c r="B720" s="12">
        <v>0</v>
      </c>
    </row>
    <row r="721" spans="1:2" x14ac:dyDescent="0.25">
      <c r="A721" s="11">
        <v>42161</v>
      </c>
      <c r="B721" s="12">
        <v>0</v>
      </c>
    </row>
    <row r="722" spans="1:2" x14ac:dyDescent="0.25">
      <c r="A722" s="11">
        <v>42162</v>
      </c>
      <c r="B722" s="12">
        <v>0</v>
      </c>
    </row>
    <row r="723" spans="1:2" x14ac:dyDescent="0.25">
      <c r="A723" s="11">
        <v>42163</v>
      </c>
      <c r="B723" s="12">
        <v>0</v>
      </c>
    </row>
    <row r="724" spans="1:2" x14ac:dyDescent="0.25">
      <c r="A724" s="11">
        <v>42164</v>
      </c>
      <c r="B724" s="12">
        <v>0</v>
      </c>
    </row>
    <row r="725" spans="1:2" x14ac:dyDescent="0.25">
      <c r="A725" s="11">
        <v>42165</v>
      </c>
      <c r="B725" s="12">
        <v>0</v>
      </c>
    </row>
    <row r="726" spans="1:2" x14ac:dyDescent="0.25">
      <c r="A726" s="11">
        <v>42166</v>
      </c>
      <c r="B726" s="12">
        <v>0</v>
      </c>
    </row>
    <row r="727" spans="1:2" x14ac:dyDescent="0.25">
      <c r="A727" s="11">
        <v>42167</v>
      </c>
      <c r="B727" s="12">
        <v>0</v>
      </c>
    </row>
    <row r="728" spans="1:2" x14ac:dyDescent="0.25">
      <c r="A728" s="11">
        <v>42168</v>
      </c>
      <c r="B728" s="12">
        <v>0</v>
      </c>
    </row>
    <row r="729" spans="1:2" x14ac:dyDescent="0.25">
      <c r="A729" s="11">
        <v>42169</v>
      </c>
      <c r="B729" s="12">
        <v>0</v>
      </c>
    </row>
    <row r="730" spans="1:2" x14ac:dyDescent="0.25">
      <c r="A730" s="11">
        <v>42170</v>
      </c>
      <c r="B730" s="12">
        <v>0</v>
      </c>
    </row>
    <row r="731" spans="1:2" x14ac:dyDescent="0.25">
      <c r="A731" s="11">
        <v>42171</v>
      </c>
      <c r="B731" s="12">
        <v>0</v>
      </c>
    </row>
    <row r="732" spans="1:2" x14ac:dyDescent="0.25">
      <c r="A732" s="11">
        <v>42172</v>
      </c>
      <c r="B732" s="12">
        <v>0</v>
      </c>
    </row>
    <row r="733" spans="1:2" x14ac:dyDescent="0.25">
      <c r="A733" s="11">
        <v>42173</v>
      </c>
      <c r="B733" s="12">
        <v>0</v>
      </c>
    </row>
    <row r="734" spans="1:2" x14ac:dyDescent="0.25">
      <c r="A734" s="11">
        <v>42174</v>
      </c>
      <c r="B734" s="12">
        <v>0</v>
      </c>
    </row>
    <row r="735" spans="1:2" x14ac:dyDescent="0.25">
      <c r="A735" s="11">
        <v>42175</v>
      </c>
      <c r="B735" s="12">
        <v>0</v>
      </c>
    </row>
    <row r="736" spans="1:2" x14ac:dyDescent="0.25">
      <c r="A736" s="11">
        <v>42176</v>
      </c>
      <c r="B736" s="12">
        <v>0</v>
      </c>
    </row>
    <row r="737" spans="1:2" x14ac:dyDescent="0.25">
      <c r="A737" s="11">
        <v>42177</v>
      </c>
      <c r="B737" s="12">
        <v>0</v>
      </c>
    </row>
    <row r="738" spans="1:2" x14ac:dyDescent="0.25">
      <c r="A738" s="11">
        <v>42178</v>
      </c>
      <c r="B738" s="12">
        <v>0</v>
      </c>
    </row>
    <row r="739" spans="1:2" x14ac:dyDescent="0.25">
      <c r="A739" s="11">
        <v>42179</v>
      </c>
      <c r="B739" s="12">
        <v>0</v>
      </c>
    </row>
    <row r="740" spans="1:2" x14ac:dyDescent="0.25">
      <c r="A740" s="11">
        <v>42180</v>
      </c>
      <c r="B740" s="12">
        <v>0</v>
      </c>
    </row>
    <row r="741" spans="1:2" x14ac:dyDescent="0.25">
      <c r="A741" s="11">
        <v>42181</v>
      </c>
      <c r="B741" s="12">
        <v>0</v>
      </c>
    </row>
    <row r="742" spans="1:2" x14ac:dyDescent="0.25">
      <c r="A742" s="11">
        <v>42182</v>
      </c>
      <c r="B742" s="12">
        <v>0</v>
      </c>
    </row>
    <row r="743" spans="1:2" x14ac:dyDescent="0.25">
      <c r="A743" s="11">
        <v>42183</v>
      </c>
      <c r="B743" s="12">
        <v>0</v>
      </c>
    </row>
    <row r="744" spans="1:2" x14ac:dyDescent="0.25">
      <c r="A744" s="11">
        <v>42184</v>
      </c>
      <c r="B744" s="12">
        <v>0</v>
      </c>
    </row>
    <row r="745" spans="1:2" x14ac:dyDescent="0.25">
      <c r="A745" s="11">
        <v>42185</v>
      </c>
      <c r="B745" s="12">
        <v>0</v>
      </c>
    </row>
    <row r="746" spans="1:2" x14ac:dyDescent="0.25">
      <c r="A746" s="11">
        <v>42309</v>
      </c>
      <c r="B746" s="12">
        <v>0</v>
      </c>
    </row>
    <row r="747" spans="1:2" x14ac:dyDescent="0.25">
      <c r="A747" s="11">
        <v>42310</v>
      </c>
      <c r="B747" s="12">
        <v>0</v>
      </c>
    </row>
    <row r="748" spans="1:2" x14ac:dyDescent="0.25">
      <c r="A748" s="11">
        <v>42311</v>
      </c>
      <c r="B748" s="12">
        <v>0</v>
      </c>
    </row>
    <row r="749" spans="1:2" x14ac:dyDescent="0.25">
      <c r="A749" s="11">
        <v>42312</v>
      </c>
      <c r="B749" s="12">
        <v>0</v>
      </c>
    </row>
    <row r="750" spans="1:2" x14ac:dyDescent="0.25">
      <c r="A750" s="11">
        <v>42313</v>
      </c>
      <c r="B750" s="12">
        <v>0</v>
      </c>
    </row>
    <row r="751" spans="1:2" x14ac:dyDescent="0.25">
      <c r="A751" s="11">
        <v>42314</v>
      </c>
      <c r="B751" s="12">
        <v>0</v>
      </c>
    </row>
    <row r="752" spans="1:2" x14ac:dyDescent="0.25">
      <c r="A752" s="11">
        <v>42315</v>
      </c>
      <c r="B752" s="12">
        <v>0</v>
      </c>
    </row>
    <row r="753" spans="1:2" x14ac:dyDescent="0.25">
      <c r="A753" s="11">
        <v>42316</v>
      </c>
      <c r="B753" s="12">
        <v>0</v>
      </c>
    </row>
    <row r="754" spans="1:2" x14ac:dyDescent="0.25">
      <c r="A754" s="11">
        <v>42317</v>
      </c>
      <c r="B754" s="12">
        <v>0</v>
      </c>
    </row>
    <row r="755" spans="1:2" x14ac:dyDescent="0.25">
      <c r="A755" s="11">
        <v>42318</v>
      </c>
      <c r="B755" s="12">
        <v>0</v>
      </c>
    </row>
    <row r="756" spans="1:2" x14ac:dyDescent="0.25">
      <c r="A756" s="11">
        <v>42319</v>
      </c>
      <c r="B756" s="12">
        <v>0</v>
      </c>
    </row>
    <row r="757" spans="1:2" x14ac:dyDescent="0.25">
      <c r="A757" s="11">
        <v>42320</v>
      </c>
      <c r="B757" s="12">
        <v>0</v>
      </c>
    </row>
    <row r="758" spans="1:2" x14ac:dyDescent="0.25">
      <c r="A758" s="11">
        <v>42321</v>
      </c>
      <c r="B758" s="12">
        <v>0</v>
      </c>
    </row>
    <row r="759" spans="1:2" x14ac:dyDescent="0.25">
      <c r="A759" s="11">
        <v>42322</v>
      </c>
      <c r="B759" s="12">
        <v>0</v>
      </c>
    </row>
    <row r="760" spans="1:2" x14ac:dyDescent="0.25">
      <c r="A760" s="11">
        <v>42323</v>
      </c>
      <c r="B760" s="12">
        <v>0</v>
      </c>
    </row>
    <row r="761" spans="1:2" x14ac:dyDescent="0.25">
      <c r="A761" s="11">
        <v>42324</v>
      </c>
      <c r="B761" s="12">
        <v>0</v>
      </c>
    </row>
    <row r="762" spans="1:2" x14ac:dyDescent="0.25">
      <c r="A762" s="11">
        <v>42325</v>
      </c>
      <c r="B762" s="12">
        <v>0</v>
      </c>
    </row>
    <row r="763" spans="1:2" x14ac:dyDescent="0.25">
      <c r="A763" s="11">
        <v>42326</v>
      </c>
      <c r="B763" s="12">
        <v>0</v>
      </c>
    </row>
    <row r="764" spans="1:2" x14ac:dyDescent="0.25">
      <c r="A764" s="11">
        <v>42327</v>
      </c>
      <c r="B764" s="12">
        <v>0</v>
      </c>
    </row>
    <row r="765" spans="1:2" x14ac:dyDescent="0.25">
      <c r="A765" s="11">
        <v>42328</v>
      </c>
      <c r="B765" s="12">
        <v>0</v>
      </c>
    </row>
    <row r="766" spans="1:2" x14ac:dyDescent="0.25">
      <c r="A766" s="11">
        <v>42329</v>
      </c>
      <c r="B766" s="12">
        <v>0</v>
      </c>
    </row>
    <row r="767" spans="1:2" x14ac:dyDescent="0.25">
      <c r="A767" s="11">
        <v>42330</v>
      </c>
      <c r="B767" s="12">
        <v>0</v>
      </c>
    </row>
    <row r="768" spans="1:2" x14ac:dyDescent="0.25">
      <c r="A768" s="11">
        <v>42331</v>
      </c>
      <c r="B768" s="12">
        <v>0</v>
      </c>
    </row>
    <row r="769" spans="1:2" x14ac:dyDescent="0.25">
      <c r="A769" s="11">
        <v>42332</v>
      </c>
      <c r="B769" s="12">
        <v>0</v>
      </c>
    </row>
    <row r="770" spans="1:2" x14ac:dyDescent="0.25">
      <c r="A770" s="11">
        <v>42333</v>
      </c>
      <c r="B770" s="12">
        <v>13096.919999999998</v>
      </c>
    </row>
    <row r="771" spans="1:2" x14ac:dyDescent="0.25">
      <c r="A771" s="11">
        <v>42334</v>
      </c>
      <c r="B771" s="12">
        <v>10827.25</v>
      </c>
    </row>
    <row r="772" spans="1:2" x14ac:dyDescent="0.25">
      <c r="A772" s="11">
        <v>42335</v>
      </c>
      <c r="B772" s="12">
        <v>16289.730000000003</v>
      </c>
    </row>
    <row r="773" spans="1:2" x14ac:dyDescent="0.25">
      <c r="A773" s="11">
        <v>42336</v>
      </c>
      <c r="B773" s="12">
        <v>37200.68</v>
      </c>
    </row>
    <row r="774" spans="1:2" x14ac:dyDescent="0.25">
      <c r="A774" s="11">
        <v>42337</v>
      </c>
      <c r="B774" s="12">
        <v>59287.37999999999</v>
      </c>
    </row>
    <row r="775" spans="1:2" x14ac:dyDescent="0.25">
      <c r="A775" s="11">
        <v>42338</v>
      </c>
      <c r="B775" s="12">
        <v>75898.329999999987</v>
      </c>
    </row>
    <row r="776" spans="1:2" x14ac:dyDescent="0.25">
      <c r="A776" s="11">
        <v>42339</v>
      </c>
      <c r="B776" s="12">
        <v>149368.8600000001</v>
      </c>
    </row>
    <row r="777" spans="1:2" x14ac:dyDescent="0.25">
      <c r="A777" s="11">
        <v>42340</v>
      </c>
      <c r="B777" s="12">
        <v>196114.27999999997</v>
      </c>
    </row>
    <row r="778" spans="1:2" x14ac:dyDescent="0.25">
      <c r="A778" s="11">
        <v>42341</v>
      </c>
      <c r="B778" s="12">
        <v>223951.40499999991</v>
      </c>
    </row>
    <row r="779" spans="1:2" x14ac:dyDescent="0.25">
      <c r="A779" s="11">
        <v>42342</v>
      </c>
      <c r="B779" s="12">
        <v>242398.7000000003</v>
      </c>
    </row>
    <row r="780" spans="1:2" x14ac:dyDescent="0.25">
      <c r="A780" s="11">
        <v>42343</v>
      </c>
      <c r="B780" s="12">
        <v>246902.41499999992</v>
      </c>
    </row>
    <row r="781" spans="1:2" x14ac:dyDescent="0.25">
      <c r="A781" s="11">
        <v>42344</v>
      </c>
      <c r="B781" s="12">
        <v>350624.22499999963</v>
      </c>
    </row>
    <row r="782" spans="1:2" x14ac:dyDescent="0.25">
      <c r="A782" s="11">
        <v>42345</v>
      </c>
      <c r="B782" s="12">
        <v>374977.87000000034</v>
      </c>
    </row>
    <row r="783" spans="1:2" x14ac:dyDescent="0.25">
      <c r="A783" s="11">
        <v>42346</v>
      </c>
      <c r="B783" s="12">
        <v>437645.55000000005</v>
      </c>
    </row>
    <row r="784" spans="1:2" x14ac:dyDescent="0.25">
      <c r="A784" s="11">
        <v>42347</v>
      </c>
      <c r="B784" s="12">
        <v>463349.52499999991</v>
      </c>
    </row>
    <row r="785" spans="1:2" x14ac:dyDescent="0.25">
      <c r="A785" s="11">
        <v>42348</v>
      </c>
      <c r="B785" s="12">
        <v>551328.08499999903</v>
      </c>
    </row>
    <row r="786" spans="1:2" x14ac:dyDescent="0.25">
      <c r="A786" s="11">
        <v>42349</v>
      </c>
      <c r="B786" s="12">
        <v>566801.92500000121</v>
      </c>
    </row>
    <row r="787" spans="1:2" x14ac:dyDescent="0.25">
      <c r="A787" s="11">
        <v>42350</v>
      </c>
      <c r="B787" s="12">
        <v>608758.02499999898</v>
      </c>
    </row>
    <row r="788" spans="1:2" x14ac:dyDescent="0.25">
      <c r="A788" s="11">
        <v>42351</v>
      </c>
      <c r="B788" s="12">
        <v>616717.19000000041</v>
      </c>
    </row>
    <row r="789" spans="1:2" x14ac:dyDescent="0.25">
      <c r="A789" s="11">
        <v>42352</v>
      </c>
      <c r="B789" s="12">
        <v>587904.87000000011</v>
      </c>
    </row>
    <row r="790" spans="1:2" x14ac:dyDescent="0.25">
      <c r="A790" s="11">
        <v>42353</v>
      </c>
      <c r="B790" s="12">
        <v>614963.92500000075</v>
      </c>
    </row>
    <row r="791" spans="1:2" x14ac:dyDescent="0.25">
      <c r="A791" s="11">
        <v>42354</v>
      </c>
      <c r="B791" s="12">
        <v>702609.89999999851</v>
      </c>
    </row>
    <row r="792" spans="1:2" x14ac:dyDescent="0.25">
      <c r="A792" s="11">
        <v>42355</v>
      </c>
      <c r="B792" s="12">
        <v>727292.79500000179</v>
      </c>
    </row>
    <row r="793" spans="1:2" x14ac:dyDescent="0.25">
      <c r="A793" s="11">
        <v>42356</v>
      </c>
      <c r="B793" s="12">
        <v>771841.75999999791</v>
      </c>
    </row>
    <row r="794" spans="1:2" x14ac:dyDescent="0.25">
      <c r="A794" s="11">
        <v>42357</v>
      </c>
      <c r="B794" s="12">
        <v>801478.2650000006</v>
      </c>
    </row>
    <row r="795" spans="1:2" x14ac:dyDescent="0.25">
      <c r="A795" s="11">
        <v>42358</v>
      </c>
      <c r="B795" s="12">
        <v>839221.49500000104</v>
      </c>
    </row>
    <row r="796" spans="1:2" x14ac:dyDescent="0.25">
      <c r="A796" s="11">
        <v>42359</v>
      </c>
      <c r="B796" s="12">
        <v>825382.41499999911</v>
      </c>
    </row>
    <row r="797" spans="1:2" x14ac:dyDescent="0.25">
      <c r="A797" s="11">
        <v>42360</v>
      </c>
      <c r="B797" s="12">
        <v>874940.81500000134</v>
      </c>
    </row>
    <row r="798" spans="1:2" x14ac:dyDescent="0.25">
      <c r="A798" s="11">
        <v>42361</v>
      </c>
      <c r="B798" s="12">
        <v>888886.97000000067</v>
      </c>
    </row>
    <row r="799" spans="1:2" x14ac:dyDescent="0.25">
      <c r="A799" s="11">
        <v>42362</v>
      </c>
      <c r="B799" s="12">
        <v>878508.16499999724</v>
      </c>
    </row>
    <row r="800" spans="1:2" x14ac:dyDescent="0.25">
      <c r="A800" s="11">
        <v>42363</v>
      </c>
      <c r="B800" s="12">
        <v>894579.87000000477</v>
      </c>
    </row>
    <row r="801" spans="1:2" x14ac:dyDescent="0.25">
      <c r="A801" s="11">
        <v>42364</v>
      </c>
      <c r="B801" s="12">
        <v>1002706.7899999972</v>
      </c>
    </row>
    <row r="802" spans="1:2" x14ac:dyDescent="0.25">
      <c r="A802" s="11">
        <v>42365</v>
      </c>
      <c r="B802" s="12">
        <v>995760.12500000186</v>
      </c>
    </row>
    <row r="803" spans="1:2" x14ac:dyDescent="0.25">
      <c r="A803" s="11">
        <v>42366</v>
      </c>
      <c r="B803" s="12">
        <v>1016390.2199999988</v>
      </c>
    </row>
    <row r="804" spans="1:2" x14ac:dyDescent="0.25">
      <c r="A804" s="11">
        <v>42367</v>
      </c>
      <c r="B804" s="12">
        <v>978660.84499999881</v>
      </c>
    </row>
    <row r="805" spans="1:2" x14ac:dyDescent="0.25">
      <c r="A805" s="11">
        <v>42368</v>
      </c>
      <c r="B805" s="12">
        <v>870189.625</v>
      </c>
    </row>
    <row r="806" spans="1:2" x14ac:dyDescent="0.25">
      <c r="A806" s="11">
        <v>42369</v>
      </c>
      <c r="B806" s="12">
        <v>544989.76000000164</v>
      </c>
    </row>
    <row r="807" spans="1:2" x14ac:dyDescent="0.25">
      <c r="A807" s="11">
        <v>42370</v>
      </c>
      <c r="B807" s="12">
        <v>278381.3900000006</v>
      </c>
    </row>
    <row r="808" spans="1:2" x14ac:dyDescent="0.25">
      <c r="A808" s="11">
        <v>42371</v>
      </c>
      <c r="B808" s="12">
        <v>265001.34499999881</v>
      </c>
    </row>
    <row r="809" spans="1:2" x14ac:dyDescent="0.25">
      <c r="A809" s="11">
        <v>42372</v>
      </c>
      <c r="B809" s="12">
        <v>458897.89499999955</v>
      </c>
    </row>
    <row r="810" spans="1:2" x14ac:dyDescent="0.25">
      <c r="A810" s="11">
        <v>42373</v>
      </c>
      <c r="B810" s="12">
        <v>857779.96499999985</v>
      </c>
    </row>
    <row r="811" spans="1:2" x14ac:dyDescent="0.25">
      <c r="A811" s="11">
        <v>42374</v>
      </c>
      <c r="B811" s="12">
        <v>1033653.5199999996</v>
      </c>
    </row>
    <row r="812" spans="1:2" x14ac:dyDescent="0.25">
      <c r="A812" s="11">
        <v>42375</v>
      </c>
      <c r="B812" s="12">
        <v>1072583.5949999988</v>
      </c>
    </row>
    <row r="813" spans="1:2" x14ac:dyDescent="0.25">
      <c r="A813" s="11">
        <v>42376</v>
      </c>
      <c r="B813" s="12">
        <v>1091843.5</v>
      </c>
    </row>
    <row r="814" spans="1:2" x14ac:dyDescent="0.25">
      <c r="A814" s="11">
        <v>42377</v>
      </c>
      <c r="B814" s="12">
        <v>1090940.2049999982</v>
      </c>
    </row>
    <row r="815" spans="1:2" x14ac:dyDescent="0.25">
      <c r="A815" s="11">
        <v>42378</v>
      </c>
      <c r="B815" s="12">
        <v>1078353.9750000052</v>
      </c>
    </row>
    <row r="816" spans="1:2" x14ac:dyDescent="0.25">
      <c r="A816" s="11">
        <v>42379</v>
      </c>
      <c r="B816" s="12">
        <v>1066773.0249999985</v>
      </c>
    </row>
    <row r="817" spans="1:2" x14ac:dyDescent="0.25">
      <c r="A817" s="11">
        <v>42380</v>
      </c>
      <c r="B817" s="12">
        <v>1061889.325000003</v>
      </c>
    </row>
    <row r="818" spans="1:2" x14ac:dyDescent="0.25">
      <c r="A818" s="11">
        <v>42381</v>
      </c>
      <c r="B818" s="12">
        <v>1079703.4100000001</v>
      </c>
    </row>
    <row r="819" spans="1:2" x14ac:dyDescent="0.25">
      <c r="A819" s="11">
        <v>42382</v>
      </c>
      <c r="B819" s="12">
        <v>1073238.9800000004</v>
      </c>
    </row>
    <row r="820" spans="1:2" x14ac:dyDescent="0.25">
      <c r="A820" s="11">
        <v>42383</v>
      </c>
      <c r="B820" s="12">
        <v>1085664.6799999923</v>
      </c>
    </row>
    <row r="821" spans="1:2" x14ac:dyDescent="0.25">
      <c r="A821" s="11">
        <v>42384</v>
      </c>
      <c r="B821" s="12">
        <v>1062864.4200000055</v>
      </c>
    </row>
    <row r="822" spans="1:2" x14ac:dyDescent="0.25">
      <c r="A822" s="11">
        <v>42385</v>
      </c>
      <c r="B822" s="12">
        <v>1081530.8399999961</v>
      </c>
    </row>
    <row r="823" spans="1:2" x14ac:dyDescent="0.25">
      <c r="A823" s="11">
        <v>42386</v>
      </c>
      <c r="B823" s="12">
        <v>1060919.8599999994</v>
      </c>
    </row>
    <row r="824" spans="1:2" x14ac:dyDescent="0.25">
      <c r="A824" s="11">
        <v>42387</v>
      </c>
      <c r="B824" s="12">
        <v>1049081.1250000075</v>
      </c>
    </row>
    <row r="825" spans="1:2" x14ac:dyDescent="0.25">
      <c r="A825" s="11">
        <v>42388</v>
      </c>
      <c r="B825" s="12">
        <v>1067815.4050000012</v>
      </c>
    </row>
    <row r="826" spans="1:2" x14ac:dyDescent="0.25">
      <c r="A826" s="11">
        <v>42389</v>
      </c>
      <c r="B826" s="12">
        <v>1048967.0449999943</v>
      </c>
    </row>
    <row r="827" spans="1:2" x14ac:dyDescent="0.25">
      <c r="A827" s="11">
        <v>42390</v>
      </c>
      <c r="B827" s="12">
        <v>1005868.2949999943</v>
      </c>
    </row>
    <row r="828" spans="1:2" x14ac:dyDescent="0.25">
      <c r="A828" s="11">
        <v>42391</v>
      </c>
      <c r="B828" s="12">
        <v>1051665.6300000101</v>
      </c>
    </row>
    <row r="829" spans="1:2" x14ac:dyDescent="0.25">
      <c r="A829" s="11">
        <v>42392</v>
      </c>
      <c r="B829" s="12">
        <v>1061196.2400000021</v>
      </c>
    </row>
    <row r="830" spans="1:2" x14ac:dyDescent="0.25">
      <c r="A830" s="11">
        <v>42393</v>
      </c>
      <c r="B830" s="12">
        <v>1016615.0050000027</v>
      </c>
    </row>
    <row r="831" spans="1:2" x14ac:dyDescent="0.25">
      <c r="A831" s="11">
        <v>42394</v>
      </c>
      <c r="B831" s="12">
        <v>1026970.9499999881</v>
      </c>
    </row>
    <row r="832" spans="1:2" x14ac:dyDescent="0.25">
      <c r="A832" s="11">
        <v>42395</v>
      </c>
      <c r="B832" s="12">
        <v>934010.00499999523</v>
      </c>
    </row>
    <row r="833" spans="1:2" x14ac:dyDescent="0.25">
      <c r="A833" s="11">
        <v>42396</v>
      </c>
      <c r="B833" s="12">
        <v>824361.61000000685</v>
      </c>
    </row>
    <row r="834" spans="1:2" x14ac:dyDescent="0.25">
      <c r="A834" s="11">
        <v>42397</v>
      </c>
      <c r="B834" s="12">
        <v>823029.80999999493</v>
      </c>
    </row>
    <row r="835" spans="1:2" x14ac:dyDescent="0.25">
      <c r="A835" s="11">
        <v>42398</v>
      </c>
      <c r="B835" s="12">
        <v>923827.02000001073</v>
      </c>
    </row>
    <row r="836" spans="1:2" x14ac:dyDescent="0.25">
      <c r="A836" s="11">
        <v>42399</v>
      </c>
      <c r="B836" s="12">
        <v>987954.30499999225</v>
      </c>
    </row>
    <row r="837" spans="1:2" x14ac:dyDescent="0.25">
      <c r="A837" s="11">
        <v>42400</v>
      </c>
      <c r="B837" s="12">
        <v>1006222.6150000021</v>
      </c>
    </row>
    <row r="838" spans="1:2" x14ac:dyDescent="0.25">
      <c r="A838" s="11">
        <v>42401</v>
      </c>
      <c r="B838" s="12">
        <v>1036886.5549999997</v>
      </c>
    </row>
    <row r="839" spans="1:2" x14ac:dyDescent="0.25">
      <c r="A839" s="11">
        <v>42402</v>
      </c>
      <c r="B839" s="12">
        <v>1020697.1350000054</v>
      </c>
    </row>
    <row r="840" spans="1:2" x14ac:dyDescent="0.25">
      <c r="A840" s="11">
        <v>42403</v>
      </c>
      <c r="B840" s="12">
        <v>1040223.8799999952</v>
      </c>
    </row>
    <row r="841" spans="1:2" x14ac:dyDescent="0.25">
      <c r="A841" s="11">
        <v>42404</v>
      </c>
      <c r="B841" s="12">
        <v>1086583.7700000033</v>
      </c>
    </row>
    <row r="842" spans="1:2" x14ac:dyDescent="0.25">
      <c r="A842" s="11">
        <v>42405</v>
      </c>
      <c r="B842" s="12">
        <v>1069102.2349999994</v>
      </c>
    </row>
    <row r="843" spans="1:2" x14ac:dyDescent="0.25">
      <c r="A843" s="11">
        <v>42406</v>
      </c>
      <c r="B843" s="12">
        <v>1035046.9449999928</v>
      </c>
    </row>
    <row r="844" spans="1:2" x14ac:dyDescent="0.25">
      <c r="A844" s="11">
        <v>42407</v>
      </c>
      <c r="B844" s="12">
        <v>931251.97500000149</v>
      </c>
    </row>
    <row r="845" spans="1:2" x14ac:dyDescent="0.25">
      <c r="A845" s="11">
        <v>42408</v>
      </c>
      <c r="B845" s="12">
        <v>823555.08999999613</v>
      </c>
    </row>
    <row r="846" spans="1:2" x14ac:dyDescent="0.25">
      <c r="A846" s="11">
        <v>42409</v>
      </c>
      <c r="B846" s="12">
        <v>884082.23500000685</v>
      </c>
    </row>
    <row r="847" spans="1:2" x14ac:dyDescent="0.25">
      <c r="A847" s="11">
        <v>42410</v>
      </c>
      <c r="B847" s="12">
        <v>1027397.5949999988</v>
      </c>
    </row>
    <row r="848" spans="1:2" x14ac:dyDescent="0.25">
      <c r="A848" s="11">
        <v>42411</v>
      </c>
      <c r="B848" s="12">
        <v>1021874.3650000021</v>
      </c>
    </row>
    <row r="849" spans="1:2" x14ac:dyDescent="0.25">
      <c r="A849" s="11">
        <v>42412</v>
      </c>
      <c r="B849" s="12">
        <v>1050028.1000000015</v>
      </c>
    </row>
    <row r="850" spans="1:2" x14ac:dyDescent="0.25">
      <c r="A850" s="11">
        <v>42413</v>
      </c>
      <c r="B850" s="12">
        <v>1016097.5549999997</v>
      </c>
    </row>
    <row r="851" spans="1:2" x14ac:dyDescent="0.25">
      <c r="A851" s="11">
        <v>42414</v>
      </c>
      <c r="B851" s="12">
        <v>1041647.0600000098</v>
      </c>
    </row>
    <row r="852" spans="1:2" x14ac:dyDescent="0.25">
      <c r="A852" s="11">
        <v>42415</v>
      </c>
      <c r="B852" s="12">
        <v>1043936.9499999881</v>
      </c>
    </row>
    <row r="853" spans="1:2" x14ac:dyDescent="0.25">
      <c r="A853" s="11">
        <v>42416</v>
      </c>
      <c r="B853" s="12">
        <v>1022057.9799999893</v>
      </c>
    </row>
    <row r="854" spans="1:2" x14ac:dyDescent="0.25">
      <c r="A854" s="11">
        <v>42417</v>
      </c>
      <c r="B854" s="12">
        <v>995633.0000000149</v>
      </c>
    </row>
    <row r="855" spans="1:2" x14ac:dyDescent="0.25">
      <c r="A855" s="11">
        <v>42418</v>
      </c>
      <c r="B855" s="12">
        <v>962500.4849999994</v>
      </c>
    </row>
    <row r="856" spans="1:2" x14ac:dyDescent="0.25">
      <c r="A856" s="11">
        <v>42419</v>
      </c>
      <c r="B856" s="12">
        <v>1011975.1669999957</v>
      </c>
    </row>
    <row r="857" spans="1:2" x14ac:dyDescent="0.25">
      <c r="A857" s="11">
        <v>42420</v>
      </c>
      <c r="B857" s="12">
        <v>1035036.7399999946</v>
      </c>
    </row>
    <row r="858" spans="1:2" x14ac:dyDescent="0.25">
      <c r="A858" s="11">
        <v>42421</v>
      </c>
      <c r="B858" s="12">
        <v>1018450.0100000203</v>
      </c>
    </row>
    <row r="859" spans="1:2" x14ac:dyDescent="0.25">
      <c r="A859" s="11">
        <v>42422</v>
      </c>
      <c r="B859" s="12">
        <v>1033068.5399999917</v>
      </c>
    </row>
    <row r="860" spans="1:2" x14ac:dyDescent="0.25">
      <c r="A860" s="11">
        <v>42423</v>
      </c>
      <c r="B860" s="12">
        <v>1028481.25</v>
      </c>
    </row>
    <row r="861" spans="1:2" x14ac:dyDescent="0.25">
      <c r="A861" s="11">
        <v>42424</v>
      </c>
      <c r="B861" s="12">
        <v>984262.69499999285</v>
      </c>
    </row>
    <row r="862" spans="1:2" x14ac:dyDescent="0.25">
      <c r="A862" s="11">
        <v>42425</v>
      </c>
      <c r="B862" s="12">
        <v>971448.34000000358</v>
      </c>
    </row>
    <row r="863" spans="1:2" x14ac:dyDescent="0.25">
      <c r="A863" s="11">
        <v>42426</v>
      </c>
      <c r="B863" s="12">
        <v>983161.42000000179</v>
      </c>
    </row>
    <row r="864" spans="1:2" x14ac:dyDescent="0.25">
      <c r="A864" s="11">
        <v>42427</v>
      </c>
      <c r="B864" s="12">
        <v>966103.98999999464</v>
      </c>
    </row>
    <row r="865" spans="1:2" x14ac:dyDescent="0.25">
      <c r="A865" s="11">
        <v>42428</v>
      </c>
      <c r="B865" s="12">
        <v>931671.78999999166</v>
      </c>
    </row>
    <row r="866" spans="1:2" x14ac:dyDescent="0.25">
      <c r="A866" s="11">
        <v>42429</v>
      </c>
      <c r="B866" s="12">
        <v>907185.08000001311</v>
      </c>
    </row>
    <row r="867" spans="1:2" x14ac:dyDescent="0.25">
      <c r="A867" s="11">
        <v>42430</v>
      </c>
      <c r="B867" s="12">
        <v>855239.58499999344</v>
      </c>
    </row>
    <row r="868" spans="1:2" x14ac:dyDescent="0.25">
      <c r="A868" s="11">
        <v>42431</v>
      </c>
      <c r="B868" s="12">
        <v>867320.28500001132</v>
      </c>
    </row>
    <row r="869" spans="1:2" x14ac:dyDescent="0.25">
      <c r="A869" s="11">
        <v>42432</v>
      </c>
      <c r="B869" s="12">
        <v>902756.78499998152</v>
      </c>
    </row>
    <row r="870" spans="1:2" x14ac:dyDescent="0.25">
      <c r="A870" s="11">
        <v>42433</v>
      </c>
      <c r="B870" s="12">
        <v>860152.22500002384</v>
      </c>
    </row>
    <row r="871" spans="1:2" x14ac:dyDescent="0.25">
      <c r="A871" s="11">
        <v>42434</v>
      </c>
      <c r="B871" s="12">
        <v>809920.86499999464</v>
      </c>
    </row>
    <row r="872" spans="1:2" x14ac:dyDescent="0.25">
      <c r="A872" s="11">
        <v>42435</v>
      </c>
      <c r="B872" s="12">
        <v>819501.29999998212</v>
      </c>
    </row>
    <row r="873" spans="1:2" x14ac:dyDescent="0.25">
      <c r="A873" s="11">
        <v>42436</v>
      </c>
      <c r="B873" s="12">
        <v>806565.80500000715</v>
      </c>
    </row>
    <row r="874" spans="1:2" x14ac:dyDescent="0.25">
      <c r="A874" s="11">
        <v>42437</v>
      </c>
      <c r="B874" s="12">
        <v>745787.60500001907</v>
      </c>
    </row>
    <row r="875" spans="1:2" x14ac:dyDescent="0.25">
      <c r="A875" s="11">
        <v>42438</v>
      </c>
      <c r="B875" s="12">
        <v>761267.86999997497</v>
      </c>
    </row>
    <row r="876" spans="1:2" x14ac:dyDescent="0.25">
      <c r="A876" s="11">
        <v>42439</v>
      </c>
      <c r="B876" s="12">
        <v>718327.24000000954</v>
      </c>
    </row>
    <row r="877" spans="1:2" x14ac:dyDescent="0.25">
      <c r="A877" s="11">
        <v>42440</v>
      </c>
      <c r="B877" s="12">
        <v>671544.53000000119</v>
      </c>
    </row>
    <row r="878" spans="1:2" x14ac:dyDescent="0.25">
      <c r="A878" s="11">
        <v>42441</v>
      </c>
      <c r="B878" s="12">
        <v>635769.76000000536</v>
      </c>
    </row>
    <row r="879" spans="1:2" x14ac:dyDescent="0.25">
      <c r="A879" s="11">
        <v>42442</v>
      </c>
      <c r="B879" s="12">
        <v>621555.02999998629</v>
      </c>
    </row>
    <row r="880" spans="1:2" x14ac:dyDescent="0.25">
      <c r="A880" s="11">
        <v>42443</v>
      </c>
      <c r="B880" s="12">
        <v>576721.61000001431</v>
      </c>
    </row>
    <row r="881" spans="1:2" x14ac:dyDescent="0.25">
      <c r="A881" s="11">
        <v>42444</v>
      </c>
      <c r="B881" s="12">
        <v>549746.07999998331</v>
      </c>
    </row>
    <row r="882" spans="1:2" x14ac:dyDescent="0.25">
      <c r="A882" s="11">
        <v>42445</v>
      </c>
      <c r="B882" s="12">
        <v>481728.59000001848</v>
      </c>
    </row>
    <row r="883" spans="1:2" x14ac:dyDescent="0.25">
      <c r="A883" s="11">
        <v>42446</v>
      </c>
      <c r="B883" s="12">
        <v>441799.57999999821</v>
      </c>
    </row>
    <row r="884" spans="1:2" x14ac:dyDescent="0.25">
      <c r="A884" s="11">
        <v>42447</v>
      </c>
      <c r="B884" s="12">
        <v>399692.91999998689</v>
      </c>
    </row>
    <row r="885" spans="1:2" x14ac:dyDescent="0.25">
      <c r="A885" s="11">
        <v>42448</v>
      </c>
      <c r="B885" s="12">
        <v>367424.87999999523</v>
      </c>
    </row>
    <row r="886" spans="1:2" x14ac:dyDescent="0.25">
      <c r="A886" s="11">
        <v>42449</v>
      </c>
      <c r="B886" s="12">
        <v>333537.86000001431</v>
      </c>
    </row>
    <row r="887" spans="1:2" x14ac:dyDescent="0.25">
      <c r="A887" s="11">
        <v>42450</v>
      </c>
      <c r="B887" s="12">
        <v>316737.25999999046</v>
      </c>
    </row>
    <row r="888" spans="1:2" x14ac:dyDescent="0.25">
      <c r="A888" s="11">
        <v>42451</v>
      </c>
      <c r="B888" s="12">
        <v>281620.53000000119</v>
      </c>
    </row>
    <row r="889" spans="1:2" x14ac:dyDescent="0.25">
      <c r="A889" s="11">
        <v>42452</v>
      </c>
      <c r="B889" s="12">
        <v>262872.55000001192</v>
      </c>
    </row>
    <row r="890" spans="1:2" x14ac:dyDescent="0.25">
      <c r="A890" s="11">
        <v>42453</v>
      </c>
      <c r="B890" s="12">
        <v>216928.46999999881</v>
      </c>
    </row>
    <row r="891" spans="1:2" x14ac:dyDescent="0.25">
      <c r="A891" s="11">
        <v>42454</v>
      </c>
      <c r="B891" s="12">
        <v>213850.78000000119</v>
      </c>
    </row>
    <row r="892" spans="1:2" x14ac:dyDescent="0.25">
      <c r="A892" s="11">
        <v>42455</v>
      </c>
      <c r="B892" s="12">
        <v>175475.01999998093</v>
      </c>
    </row>
    <row r="893" spans="1:2" x14ac:dyDescent="0.25">
      <c r="A893" s="11">
        <v>42456</v>
      </c>
      <c r="B893" s="12">
        <v>160691.07000000775</v>
      </c>
    </row>
    <row r="894" spans="1:2" x14ac:dyDescent="0.25">
      <c r="A894" s="11">
        <v>42457</v>
      </c>
      <c r="B894" s="12">
        <v>129454.6099999994</v>
      </c>
    </row>
    <row r="895" spans="1:2" x14ac:dyDescent="0.25">
      <c r="A895" s="11">
        <v>42458</v>
      </c>
      <c r="B895" s="12">
        <v>110002.59000000358</v>
      </c>
    </row>
    <row r="896" spans="1:2" x14ac:dyDescent="0.25">
      <c r="A896" s="11">
        <v>42459</v>
      </c>
      <c r="B896" s="12">
        <v>81713.590000003576</v>
      </c>
    </row>
    <row r="897" spans="1:2" x14ac:dyDescent="0.25">
      <c r="A897" s="11">
        <v>42460</v>
      </c>
      <c r="B897" s="12">
        <v>66264.199999988079</v>
      </c>
    </row>
    <row r="898" spans="1:2" x14ac:dyDescent="0.25">
      <c r="A898" s="11">
        <v>42461</v>
      </c>
      <c r="B898" s="12">
        <v>43471.460000008345</v>
      </c>
    </row>
    <row r="899" spans="1:2" x14ac:dyDescent="0.25">
      <c r="A899" s="11">
        <v>42462</v>
      </c>
      <c r="B899" s="12">
        <v>30363.199999988079</v>
      </c>
    </row>
    <row r="900" spans="1:2" x14ac:dyDescent="0.25">
      <c r="A900" s="11">
        <v>42463</v>
      </c>
      <c r="B900" s="12">
        <v>15134.940000012517</v>
      </c>
    </row>
    <row r="901" spans="1:2" x14ac:dyDescent="0.25">
      <c r="A901" s="11">
        <v>42464</v>
      </c>
      <c r="B901" s="12">
        <v>16217.089999988675</v>
      </c>
    </row>
    <row r="902" spans="1:2" x14ac:dyDescent="0.25">
      <c r="A902" s="11">
        <v>42465</v>
      </c>
      <c r="B902" s="12">
        <v>17893.680000007153</v>
      </c>
    </row>
    <row r="903" spans="1:2" x14ac:dyDescent="0.25">
      <c r="A903" s="11">
        <v>42466</v>
      </c>
      <c r="B903" s="12">
        <v>10764.879999995232</v>
      </c>
    </row>
    <row r="904" spans="1:2" x14ac:dyDescent="0.25">
      <c r="A904" s="11">
        <v>42467</v>
      </c>
      <c r="B904" s="12">
        <v>6325.359999999404</v>
      </c>
    </row>
    <row r="905" spans="1:2" x14ac:dyDescent="0.25">
      <c r="A905" s="11">
        <v>42468</v>
      </c>
      <c r="B905" s="12">
        <v>0</v>
      </c>
    </row>
    <row r="906" spans="1:2" x14ac:dyDescent="0.25">
      <c r="A906" s="11">
        <v>42469</v>
      </c>
      <c r="B906" s="12">
        <v>0</v>
      </c>
    </row>
    <row r="907" spans="1:2" x14ac:dyDescent="0.25">
      <c r="A907" s="11">
        <v>42470</v>
      </c>
      <c r="B907" s="12">
        <v>0</v>
      </c>
    </row>
    <row r="908" spans="1:2" x14ac:dyDescent="0.25">
      <c r="A908" s="11">
        <v>42471</v>
      </c>
      <c r="B908" s="12">
        <v>0</v>
      </c>
    </row>
    <row r="909" spans="1:2" x14ac:dyDescent="0.25">
      <c r="A909" s="11">
        <v>42472</v>
      </c>
      <c r="B909" s="12">
        <v>0</v>
      </c>
    </row>
    <row r="910" spans="1:2" x14ac:dyDescent="0.25">
      <c r="A910" s="11">
        <v>42473</v>
      </c>
      <c r="B910" s="12">
        <v>0</v>
      </c>
    </row>
    <row r="911" spans="1:2" x14ac:dyDescent="0.25">
      <c r="A911" s="11">
        <v>42474</v>
      </c>
      <c r="B911" s="12">
        <v>0</v>
      </c>
    </row>
    <row r="912" spans="1:2" x14ac:dyDescent="0.25">
      <c r="A912" s="11">
        <v>42475</v>
      </c>
      <c r="B912" s="12">
        <v>0</v>
      </c>
    </row>
    <row r="913" spans="1:2" x14ac:dyDescent="0.25">
      <c r="A913" s="11">
        <v>42476</v>
      </c>
      <c r="B913" s="12">
        <v>0</v>
      </c>
    </row>
    <row r="914" spans="1:2" x14ac:dyDescent="0.25">
      <c r="A914" s="11">
        <v>42477</v>
      </c>
      <c r="B914" s="12">
        <v>0</v>
      </c>
    </row>
    <row r="915" spans="1:2" x14ac:dyDescent="0.25">
      <c r="A915" s="11">
        <v>42478</v>
      </c>
      <c r="B915" s="12">
        <v>0</v>
      </c>
    </row>
    <row r="916" spans="1:2" x14ac:dyDescent="0.25">
      <c r="A916" s="11">
        <v>42479</v>
      </c>
      <c r="B916" s="12">
        <v>0</v>
      </c>
    </row>
    <row r="917" spans="1:2" x14ac:dyDescent="0.25">
      <c r="A917" s="11">
        <v>42480</v>
      </c>
      <c r="B917" s="12">
        <v>0</v>
      </c>
    </row>
    <row r="918" spans="1:2" x14ac:dyDescent="0.25">
      <c r="A918" s="11">
        <v>42481</v>
      </c>
      <c r="B918" s="12">
        <v>0</v>
      </c>
    </row>
    <row r="919" spans="1:2" x14ac:dyDescent="0.25">
      <c r="A919" s="11">
        <v>42482</v>
      </c>
      <c r="B919" s="12">
        <v>0</v>
      </c>
    </row>
    <row r="920" spans="1:2" x14ac:dyDescent="0.25">
      <c r="A920" s="11">
        <v>42483</v>
      </c>
      <c r="B920" s="12">
        <v>0</v>
      </c>
    </row>
    <row r="921" spans="1:2" x14ac:dyDescent="0.25">
      <c r="A921" s="11">
        <v>42484</v>
      </c>
      <c r="B921" s="12">
        <v>0</v>
      </c>
    </row>
    <row r="922" spans="1:2" x14ac:dyDescent="0.25">
      <c r="A922" s="11">
        <v>42485</v>
      </c>
      <c r="B922" s="12">
        <v>0</v>
      </c>
    </row>
    <row r="923" spans="1:2" x14ac:dyDescent="0.25">
      <c r="A923" s="11">
        <v>42486</v>
      </c>
      <c r="B923" s="12">
        <v>0</v>
      </c>
    </row>
    <row r="924" spans="1:2" x14ac:dyDescent="0.25">
      <c r="A924" s="11">
        <v>42487</v>
      </c>
      <c r="B924" s="12">
        <v>0</v>
      </c>
    </row>
    <row r="925" spans="1:2" x14ac:dyDescent="0.25">
      <c r="A925" s="11">
        <v>42488</v>
      </c>
      <c r="B925" s="12">
        <v>0</v>
      </c>
    </row>
    <row r="926" spans="1:2" x14ac:dyDescent="0.25">
      <c r="A926" s="11">
        <v>42489</v>
      </c>
      <c r="B926" s="12">
        <v>0</v>
      </c>
    </row>
    <row r="927" spans="1:2" x14ac:dyDescent="0.25">
      <c r="A927" s="11">
        <v>42490</v>
      </c>
      <c r="B927" s="12">
        <v>0</v>
      </c>
    </row>
    <row r="928" spans="1:2" x14ac:dyDescent="0.25">
      <c r="A928" s="11">
        <v>42491</v>
      </c>
      <c r="B928" s="12">
        <v>0</v>
      </c>
    </row>
    <row r="929" spans="1:2" x14ac:dyDescent="0.25">
      <c r="A929" s="11">
        <v>42492</v>
      </c>
      <c r="B929" s="12">
        <v>0</v>
      </c>
    </row>
    <row r="930" spans="1:2" x14ac:dyDescent="0.25">
      <c r="A930" s="11">
        <v>42493</v>
      </c>
      <c r="B930" s="12">
        <v>0</v>
      </c>
    </row>
    <row r="931" spans="1:2" x14ac:dyDescent="0.25">
      <c r="A931" s="11">
        <v>42494</v>
      </c>
      <c r="B931" s="12">
        <v>0</v>
      </c>
    </row>
    <row r="932" spans="1:2" x14ac:dyDescent="0.25">
      <c r="A932" s="11">
        <v>42495</v>
      </c>
      <c r="B932" s="12">
        <v>0</v>
      </c>
    </row>
    <row r="933" spans="1:2" x14ac:dyDescent="0.25">
      <c r="A933" s="11">
        <v>42496</v>
      </c>
      <c r="B933" s="12">
        <v>0</v>
      </c>
    </row>
    <row r="934" spans="1:2" x14ac:dyDescent="0.25">
      <c r="A934" s="11">
        <v>42497</v>
      </c>
      <c r="B934" s="12">
        <v>0</v>
      </c>
    </row>
    <row r="935" spans="1:2" x14ac:dyDescent="0.25">
      <c r="A935" s="11">
        <v>42498</v>
      </c>
      <c r="B935" s="12">
        <v>0</v>
      </c>
    </row>
    <row r="936" spans="1:2" x14ac:dyDescent="0.25">
      <c r="A936" s="11">
        <v>42499</v>
      </c>
      <c r="B936" s="12">
        <v>0</v>
      </c>
    </row>
    <row r="937" spans="1:2" x14ac:dyDescent="0.25">
      <c r="A937" s="11">
        <v>42500</v>
      </c>
      <c r="B937" s="12">
        <v>0</v>
      </c>
    </row>
    <row r="938" spans="1:2" x14ac:dyDescent="0.25">
      <c r="A938" s="11">
        <v>42501</v>
      </c>
      <c r="B938" s="12">
        <v>0</v>
      </c>
    </row>
    <row r="939" spans="1:2" x14ac:dyDescent="0.25">
      <c r="A939" s="11">
        <v>42502</v>
      </c>
      <c r="B939" s="12">
        <v>0</v>
      </c>
    </row>
    <row r="940" spans="1:2" x14ac:dyDescent="0.25">
      <c r="A940" s="11">
        <v>42503</v>
      </c>
      <c r="B940" s="12">
        <v>0</v>
      </c>
    </row>
    <row r="941" spans="1:2" x14ac:dyDescent="0.25">
      <c r="A941" s="11">
        <v>42504</v>
      </c>
      <c r="B941" s="12">
        <v>0</v>
      </c>
    </row>
    <row r="942" spans="1:2" x14ac:dyDescent="0.25">
      <c r="A942" s="11">
        <v>42505</v>
      </c>
      <c r="B942" s="12">
        <v>0</v>
      </c>
    </row>
    <row r="943" spans="1:2" x14ac:dyDescent="0.25">
      <c r="A943" s="11">
        <v>42506</v>
      </c>
      <c r="B943" s="12">
        <v>0</v>
      </c>
    </row>
    <row r="944" spans="1:2" x14ac:dyDescent="0.25">
      <c r="A944" s="11">
        <v>42507</v>
      </c>
      <c r="B944" s="12">
        <v>0</v>
      </c>
    </row>
    <row r="945" spans="1:2" x14ac:dyDescent="0.25">
      <c r="A945" s="11">
        <v>42508</v>
      </c>
      <c r="B945" s="12">
        <v>0</v>
      </c>
    </row>
    <row r="946" spans="1:2" x14ac:dyDescent="0.25">
      <c r="A946" s="11">
        <v>42509</v>
      </c>
      <c r="B946" s="12">
        <v>0</v>
      </c>
    </row>
    <row r="947" spans="1:2" x14ac:dyDescent="0.25">
      <c r="A947" s="11">
        <v>42510</v>
      </c>
      <c r="B947" s="12">
        <v>0</v>
      </c>
    </row>
    <row r="948" spans="1:2" x14ac:dyDescent="0.25">
      <c r="A948" s="11">
        <v>42511</v>
      </c>
      <c r="B948" s="12">
        <v>0</v>
      </c>
    </row>
    <row r="949" spans="1:2" x14ac:dyDescent="0.25">
      <c r="A949" s="11">
        <v>42512</v>
      </c>
      <c r="B949" s="12">
        <v>0</v>
      </c>
    </row>
    <row r="950" spans="1:2" x14ac:dyDescent="0.25">
      <c r="A950" s="11">
        <v>42513</v>
      </c>
      <c r="B950" s="12">
        <v>0</v>
      </c>
    </row>
    <row r="951" spans="1:2" x14ac:dyDescent="0.25">
      <c r="A951" s="11">
        <v>42514</v>
      </c>
      <c r="B951" s="12">
        <v>0</v>
      </c>
    </row>
    <row r="952" spans="1:2" x14ac:dyDescent="0.25">
      <c r="A952" s="11">
        <v>42515</v>
      </c>
      <c r="B952" s="12">
        <v>0</v>
      </c>
    </row>
    <row r="953" spans="1:2" x14ac:dyDescent="0.25">
      <c r="A953" s="11">
        <v>42516</v>
      </c>
      <c r="B953" s="12">
        <v>0</v>
      </c>
    </row>
    <row r="954" spans="1:2" x14ac:dyDescent="0.25">
      <c r="A954" s="11">
        <v>42517</v>
      </c>
      <c r="B954" s="12">
        <v>0</v>
      </c>
    </row>
    <row r="955" spans="1:2" x14ac:dyDescent="0.25">
      <c r="A955" s="11">
        <v>42518</v>
      </c>
      <c r="B955" s="12">
        <v>0</v>
      </c>
    </row>
    <row r="956" spans="1:2" x14ac:dyDescent="0.25">
      <c r="A956" s="11">
        <v>42519</v>
      </c>
      <c r="B956" s="12">
        <v>0</v>
      </c>
    </row>
    <row r="957" spans="1:2" x14ac:dyDescent="0.25">
      <c r="A957" s="11">
        <v>42520</v>
      </c>
      <c r="B957" s="12">
        <v>0</v>
      </c>
    </row>
    <row r="958" spans="1:2" x14ac:dyDescent="0.25">
      <c r="A958" s="11">
        <v>42521</v>
      </c>
      <c r="B958" s="12">
        <v>0</v>
      </c>
    </row>
    <row r="959" spans="1:2" x14ac:dyDescent="0.25">
      <c r="A959" s="11">
        <v>42522</v>
      </c>
      <c r="B959" s="12">
        <v>0</v>
      </c>
    </row>
    <row r="960" spans="1:2" x14ac:dyDescent="0.25">
      <c r="A960" s="11">
        <v>42523</v>
      </c>
      <c r="B960" s="12">
        <v>0</v>
      </c>
    </row>
    <row r="961" spans="1:2" x14ac:dyDescent="0.25">
      <c r="A961" s="11">
        <v>42524</v>
      </c>
      <c r="B961" s="12">
        <v>0</v>
      </c>
    </row>
    <row r="962" spans="1:2" x14ac:dyDescent="0.25">
      <c r="A962" s="11">
        <v>42525</v>
      </c>
      <c r="B962" s="12">
        <v>0</v>
      </c>
    </row>
    <row r="963" spans="1:2" x14ac:dyDescent="0.25">
      <c r="A963" s="11">
        <v>42526</v>
      </c>
      <c r="B963" s="12">
        <v>0</v>
      </c>
    </row>
    <row r="964" spans="1:2" x14ac:dyDescent="0.25">
      <c r="A964" s="11">
        <v>42527</v>
      </c>
      <c r="B964" s="12">
        <v>0</v>
      </c>
    </row>
    <row r="965" spans="1:2" x14ac:dyDescent="0.25">
      <c r="A965" s="11">
        <v>42528</v>
      </c>
      <c r="B965" s="12">
        <v>0</v>
      </c>
    </row>
    <row r="966" spans="1:2" x14ac:dyDescent="0.25">
      <c r="A966" s="11">
        <v>42529</v>
      </c>
      <c r="B966" s="12">
        <v>0</v>
      </c>
    </row>
    <row r="967" spans="1:2" x14ac:dyDescent="0.25">
      <c r="A967" s="11">
        <v>42530</v>
      </c>
      <c r="B967" s="12">
        <v>0</v>
      </c>
    </row>
    <row r="968" spans="1:2" x14ac:dyDescent="0.25">
      <c r="A968" s="11">
        <v>42531</v>
      </c>
      <c r="B968" s="12">
        <v>0</v>
      </c>
    </row>
    <row r="969" spans="1:2" x14ac:dyDescent="0.25">
      <c r="A969" s="11">
        <v>42532</v>
      </c>
      <c r="B969" s="12">
        <v>0</v>
      </c>
    </row>
    <row r="970" spans="1:2" x14ac:dyDescent="0.25">
      <c r="A970" s="11">
        <v>42533</v>
      </c>
      <c r="B970" s="12">
        <v>0</v>
      </c>
    </row>
    <row r="971" spans="1:2" x14ac:dyDescent="0.25">
      <c r="A971" s="11">
        <v>42534</v>
      </c>
      <c r="B971" s="12">
        <v>0</v>
      </c>
    </row>
    <row r="972" spans="1:2" x14ac:dyDescent="0.25">
      <c r="A972" s="11">
        <v>42535</v>
      </c>
      <c r="B972" s="12">
        <v>0</v>
      </c>
    </row>
    <row r="973" spans="1:2" x14ac:dyDescent="0.25">
      <c r="A973" s="11">
        <v>42536</v>
      </c>
      <c r="B973" s="12">
        <v>0</v>
      </c>
    </row>
    <row r="974" spans="1:2" x14ac:dyDescent="0.25">
      <c r="A974" s="11">
        <v>42537</v>
      </c>
      <c r="B974" s="12">
        <v>0</v>
      </c>
    </row>
    <row r="975" spans="1:2" x14ac:dyDescent="0.25">
      <c r="A975" s="11">
        <v>42538</v>
      </c>
      <c r="B975" s="12">
        <v>0</v>
      </c>
    </row>
    <row r="976" spans="1:2" x14ac:dyDescent="0.25">
      <c r="A976" s="11">
        <v>42539</v>
      </c>
      <c r="B976" s="12">
        <v>0</v>
      </c>
    </row>
    <row r="977" spans="1:2" x14ac:dyDescent="0.25">
      <c r="A977" s="11">
        <v>42540</v>
      </c>
      <c r="B977" s="12">
        <v>0</v>
      </c>
    </row>
    <row r="978" spans="1:2" x14ac:dyDescent="0.25">
      <c r="A978" s="11">
        <v>42541</v>
      </c>
      <c r="B978" s="12">
        <v>0</v>
      </c>
    </row>
    <row r="979" spans="1:2" x14ac:dyDescent="0.25">
      <c r="A979" s="11">
        <v>42542</v>
      </c>
      <c r="B979" s="12">
        <v>0</v>
      </c>
    </row>
    <row r="980" spans="1:2" x14ac:dyDescent="0.25">
      <c r="A980" s="11">
        <v>42543</v>
      </c>
      <c r="B980" s="12">
        <v>0</v>
      </c>
    </row>
    <row r="981" spans="1:2" x14ac:dyDescent="0.25">
      <c r="A981" s="11">
        <v>42544</v>
      </c>
      <c r="B981" s="12">
        <v>0</v>
      </c>
    </row>
    <row r="982" spans="1:2" x14ac:dyDescent="0.25">
      <c r="A982" s="11">
        <v>42545</v>
      </c>
      <c r="B982" s="12">
        <v>0</v>
      </c>
    </row>
    <row r="983" spans="1:2" x14ac:dyDescent="0.25">
      <c r="A983" s="11">
        <v>42546</v>
      </c>
      <c r="B983" s="12">
        <v>0</v>
      </c>
    </row>
    <row r="984" spans="1:2" x14ac:dyDescent="0.25">
      <c r="A984" s="11">
        <v>42547</v>
      </c>
      <c r="B984" s="12">
        <v>0</v>
      </c>
    </row>
    <row r="985" spans="1:2" x14ac:dyDescent="0.25">
      <c r="A985" s="11">
        <v>42548</v>
      </c>
      <c r="B985" s="12">
        <v>0</v>
      </c>
    </row>
    <row r="986" spans="1:2" x14ac:dyDescent="0.25">
      <c r="A986" s="11">
        <v>42549</v>
      </c>
      <c r="B986" s="12">
        <v>0</v>
      </c>
    </row>
    <row r="987" spans="1:2" x14ac:dyDescent="0.25">
      <c r="A987" s="11">
        <v>42550</v>
      </c>
      <c r="B987" s="12">
        <v>0</v>
      </c>
    </row>
    <row r="988" spans="1:2" x14ac:dyDescent="0.25">
      <c r="A988" s="11">
        <v>42551</v>
      </c>
      <c r="B988" s="12">
        <v>0</v>
      </c>
    </row>
    <row r="989" spans="1:2" x14ac:dyDescent="0.25">
      <c r="A989" s="11">
        <v>42552</v>
      </c>
      <c r="B989" s="12">
        <v>0</v>
      </c>
    </row>
    <row r="990" spans="1:2" x14ac:dyDescent="0.25">
      <c r="A990" s="11">
        <v>42553</v>
      </c>
      <c r="B990" s="12">
        <v>0</v>
      </c>
    </row>
    <row r="991" spans="1:2" x14ac:dyDescent="0.25">
      <c r="A991" s="11">
        <v>42554</v>
      </c>
      <c r="B991" s="12">
        <v>0</v>
      </c>
    </row>
    <row r="992" spans="1:2" x14ac:dyDescent="0.25">
      <c r="A992" s="11">
        <v>42555</v>
      </c>
      <c r="B992" s="12">
        <v>0</v>
      </c>
    </row>
    <row r="993" spans="1:2" x14ac:dyDescent="0.25">
      <c r="A993" s="11">
        <v>42556</v>
      </c>
      <c r="B993" s="12">
        <v>0</v>
      </c>
    </row>
    <row r="994" spans="1:2" x14ac:dyDescent="0.25">
      <c r="A994" s="11">
        <v>42557</v>
      </c>
      <c r="B994" s="12">
        <v>0</v>
      </c>
    </row>
    <row r="995" spans="1:2" x14ac:dyDescent="0.25">
      <c r="A995" s="11">
        <v>42558</v>
      </c>
      <c r="B995" s="12">
        <v>0</v>
      </c>
    </row>
    <row r="996" spans="1:2" x14ac:dyDescent="0.25">
      <c r="A996" s="11">
        <v>42559</v>
      </c>
      <c r="B996" s="12">
        <v>0</v>
      </c>
    </row>
    <row r="997" spans="1:2" x14ac:dyDescent="0.25">
      <c r="A997" s="11">
        <v>42560</v>
      </c>
      <c r="B997" s="12">
        <v>0</v>
      </c>
    </row>
    <row r="998" spans="1:2" x14ac:dyDescent="0.25">
      <c r="A998" s="11">
        <v>42561</v>
      </c>
      <c r="B998" s="12">
        <v>0</v>
      </c>
    </row>
    <row r="999" spans="1:2" x14ac:dyDescent="0.25">
      <c r="A999" s="11">
        <v>42562</v>
      </c>
      <c r="B999" s="12">
        <v>0</v>
      </c>
    </row>
    <row r="1000" spans="1:2" x14ac:dyDescent="0.25">
      <c r="A1000" s="11">
        <v>42563</v>
      </c>
      <c r="B1000" s="12">
        <v>0</v>
      </c>
    </row>
    <row r="1001" spans="1:2" x14ac:dyDescent="0.25">
      <c r="A1001" s="11">
        <v>42564</v>
      </c>
      <c r="B1001" s="12">
        <v>0</v>
      </c>
    </row>
    <row r="1002" spans="1:2" x14ac:dyDescent="0.25">
      <c r="A1002" s="11">
        <v>42565</v>
      </c>
      <c r="B1002" s="12">
        <v>0</v>
      </c>
    </row>
    <row r="1003" spans="1:2" x14ac:dyDescent="0.25">
      <c r="A1003" s="11">
        <v>42566</v>
      </c>
      <c r="B1003" s="12">
        <v>0</v>
      </c>
    </row>
    <row r="1004" spans="1:2" x14ac:dyDescent="0.25">
      <c r="A1004" s="11">
        <v>42567</v>
      </c>
      <c r="B1004" s="12">
        <v>0</v>
      </c>
    </row>
    <row r="1005" spans="1:2" x14ac:dyDescent="0.25">
      <c r="A1005" s="11">
        <v>42568</v>
      </c>
      <c r="B1005" s="12">
        <v>0</v>
      </c>
    </row>
    <row r="1006" spans="1:2" x14ac:dyDescent="0.25">
      <c r="A1006" s="11">
        <v>42569</v>
      </c>
      <c r="B1006" s="12">
        <v>0</v>
      </c>
    </row>
    <row r="1007" spans="1:2" x14ac:dyDescent="0.25">
      <c r="A1007" s="11">
        <v>42570</v>
      </c>
      <c r="B1007" s="12">
        <v>0</v>
      </c>
    </row>
    <row r="1008" spans="1:2" x14ac:dyDescent="0.25">
      <c r="A1008" s="11">
        <v>42571</v>
      </c>
      <c r="B1008" s="12">
        <v>0</v>
      </c>
    </row>
    <row r="1009" spans="1:2" x14ac:dyDescent="0.25">
      <c r="A1009" s="11">
        <v>42572</v>
      </c>
      <c r="B1009" s="12">
        <v>0</v>
      </c>
    </row>
    <row r="1010" spans="1:2" x14ac:dyDescent="0.25">
      <c r="A1010" s="11">
        <v>42573</v>
      </c>
      <c r="B1010" s="12">
        <v>0</v>
      </c>
    </row>
    <row r="1011" spans="1:2" x14ac:dyDescent="0.25">
      <c r="A1011" s="11">
        <v>42574</v>
      </c>
      <c r="B1011" s="12">
        <v>0</v>
      </c>
    </row>
    <row r="1012" spans="1:2" x14ac:dyDescent="0.25">
      <c r="A1012" s="11">
        <v>42575</v>
      </c>
      <c r="B1012" s="12">
        <v>0</v>
      </c>
    </row>
    <row r="1013" spans="1:2" x14ac:dyDescent="0.25">
      <c r="A1013" s="11">
        <v>42576</v>
      </c>
      <c r="B1013" s="12">
        <v>0</v>
      </c>
    </row>
    <row r="1014" spans="1:2" x14ac:dyDescent="0.25">
      <c r="A1014" s="11">
        <v>42577</v>
      </c>
      <c r="B1014" s="12">
        <v>0</v>
      </c>
    </row>
    <row r="1015" spans="1:2" x14ac:dyDescent="0.25">
      <c r="A1015" s="11">
        <v>42578</v>
      </c>
      <c r="B1015" s="12">
        <v>0</v>
      </c>
    </row>
    <row r="1016" spans="1:2" x14ac:dyDescent="0.25">
      <c r="A1016" s="11">
        <v>42579</v>
      </c>
      <c r="B1016" s="12">
        <v>0</v>
      </c>
    </row>
    <row r="1017" spans="1:2" x14ac:dyDescent="0.25">
      <c r="A1017" s="11">
        <v>42580</v>
      </c>
      <c r="B1017" s="12">
        <v>0</v>
      </c>
    </row>
    <row r="1018" spans="1:2" x14ac:dyDescent="0.25">
      <c r="A1018" s="11">
        <v>42581</v>
      </c>
      <c r="B1018" s="12">
        <v>0</v>
      </c>
    </row>
    <row r="1019" spans="1:2" x14ac:dyDescent="0.25">
      <c r="A1019" s="11">
        <v>42675</v>
      </c>
      <c r="B1019" s="12">
        <v>0</v>
      </c>
    </row>
    <row r="1020" spans="1:2" x14ac:dyDescent="0.25">
      <c r="A1020" s="11">
        <v>42676</v>
      </c>
      <c r="B1020" s="12">
        <v>0</v>
      </c>
    </row>
    <row r="1021" spans="1:2" x14ac:dyDescent="0.25">
      <c r="A1021" s="11">
        <v>42677</v>
      </c>
      <c r="B1021" s="12">
        <v>0</v>
      </c>
    </row>
    <row r="1022" spans="1:2" x14ac:dyDescent="0.25">
      <c r="A1022" s="11">
        <v>42678</v>
      </c>
      <c r="B1022" s="12">
        <v>0</v>
      </c>
    </row>
    <row r="1023" spans="1:2" x14ac:dyDescent="0.25">
      <c r="A1023" s="11">
        <v>42679</v>
      </c>
      <c r="B1023" s="12">
        <v>0</v>
      </c>
    </row>
    <row r="1024" spans="1:2" x14ac:dyDescent="0.25">
      <c r="A1024" s="11">
        <v>42680</v>
      </c>
      <c r="B1024" s="12">
        <v>0</v>
      </c>
    </row>
    <row r="1025" spans="1:2" x14ac:dyDescent="0.25">
      <c r="A1025" s="11">
        <v>42681</v>
      </c>
      <c r="B1025" s="12">
        <v>0</v>
      </c>
    </row>
    <row r="1026" spans="1:2" x14ac:dyDescent="0.25">
      <c r="A1026" s="11">
        <v>42682</v>
      </c>
      <c r="B1026" s="12">
        <v>0</v>
      </c>
    </row>
    <row r="1027" spans="1:2" x14ac:dyDescent="0.25">
      <c r="A1027" s="11">
        <v>42683</v>
      </c>
      <c r="B1027" s="12">
        <v>0</v>
      </c>
    </row>
    <row r="1028" spans="1:2" x14ac:dyDescent="0.25">
      <c r="A1028" s="11">
        <v>42684</v>
      </c>
      <c r="B1028" s="12">
        <v>0</v>
      </c>
    </row>
    <row r="1029" spans="1:2" x14ac:dyDescent="0.25">
      <c r="A1029" s="11">
        <v>42685</v>
      </c>
      <c r="B1029" s="12">
        <v>0</v>
      </c>
    </row>
    <row r="1030" spans="1:2" x14ac:dyDescent="0.25">
      <c r="A1030" s="11">
        <v>42686</v>
      </c>
      <c r="B1030" s="12">
        <v>0</v>
      </c>
    </row>
    <row r="1031" spans="1:2" x14ac:dyDescent="0.25">
      <c r="A1031" s="11">
        <v>42687</v>
      </c>
      <c r="B1031" s="12">
        <v>0</v>
      </c>
    </row>
    <row r="1032" spans="1:2" x14ac:dyDescent="0.25">
      <c r="A1032" s="11">
        <v>42688</v>
      </c>
      <c r="B1032" s="12">
        <v>0</v>
      </c>
    </row>
    <row r="1033" spans="1:2" x14ac:dyDescent="0.25">
      <c r="A1033" s="11">
        <v>42689</v>
      </c>
      <c r="B1033" s="12">
        <v>0</v>
      </c>
    </row>
    <row r="1034" spans="1:2" x14ac:dyDescent="0.25">
      <c r="A1034" s="11">
        <v>42690</v>
      </c>
      <c r="B1034" s="12">
        <v>0</v>
      </c>
    </row>
    <row r="1035" spans="1:2" x14ac:dyDescent="0.25">
      <c r="A1035" s="11">
        <v>42691</v>
      </c>
      <c r="B1035" s="12">
        <v>0</v>
      </c>
    </row>
    <row r="1036" spans="1:2" x14ac:dyDescent="0.25">
      <c r="A1036" s="11">
        <v>42692</v>
      </c>
      <c r="B1036" s="12">
        <v>0</v>
      </c>
    </row>
    <row r="1037" spans="1:2" x14ac:dyDescent="0.25">
      <c r="A1037" s="11">
        <v>42693</v>
      </c>
      <c r="B1037" s="12">
        <v>0</v>
      </c>
    </row>
    <row r="1038" spans="1:2" x14ac:dyDescent="0.25">
      <c r="A1038" s="11">
        <v>42694</v>
      </c>
      <c r="B1038" s="12">
        <v>0</v>
      </c>
    </row>
    <row r="1039" spans="1:2" x14ac:dyDescent="0.25">
      <c r="A1039" s="11">
        <v>42695</v>
      </c>
      <c r="B1039" s="12">
        <v>0</v>
      </c>
    </row>
    <row r="1040" spans="1:2" x14ac:dyDescent="0.25">
      <c r="A1040" s="11">
        <v>42696</v>
      </c>
      <c r="B1040" s="12">
        <v>0</v>
      </c>
    </row>
    <row r="1041" spans="1:2" x14ac:dyDescent="0.25">
      <c r="A1041" s="11">
        <v>42697</v>
      </c>
      <c r="B1041" s="12">
        <v>0</v>
      </c>
    </row>
    <row r="1042" spans="1:2" x14ac:dyDescent="0.25">
      <c r="A1042" s="11">
        <v>42698</v>
      </c>
      <c r="B1042" s="12">
        <v>0</v>
      </c>
    </row>
    <row r="1043" spans="1:2" x14ac:dyDescent="0.25">
      <c r="A1043" s="11">
        <v>42699</v>
      </c>
      <c r="B1043" s="12">
        <v>0</v>
      </c>
    </row>
    <row r="1044" spans="1:2" x14ac:dyDescent="0.25">
      <c r="A1044" s="11">
        <v>42700</v>
      </c>
      <c r="B1044" s="12">
        <v>0</v>
      </c>
    </row>
    <row r="1045" spans="1:2" x14ac:dyDescent="0.25">
      <c r="A1045" s="11">
        <v>42701</v>
      </c>
      <c r="B1045" s="12">
        <v>0</v>
      </c>
    </row>
    <row r="1046" spans="1:2" x14ac:dyDescent="0.25">
      <c r="A1046" s="11">
        <v>42702</v>
      </c>
      <c r="B1046" s="12">
        <v>0</v>
      </c>
    </row>
    <row r="1047" spans="1:2" x14ac:dyDescent="0.25">
      <c r="A1047" s="11">
        <v>42703</v>
      </c>
      <c r="B1047" s="12">
        <v>0</v>
      </c>
    </row>
    <row r="1048" spans="1:2" x14ac:dyDescent="0.25">
      <c r="A1048" s="11">
        <v>42704</v>
      </c>
      <c r="B1048" s="12">
        <v>0</v>
      </c>
    </row>
    <row r="1049" spans="1:2" x14ac:dyDescent="0.25">
      <c r="A1049" s="11">
        <v>42705</v>
      </c>
      <c r="B1049" s="12">
        <v>0</v>
      </c>
    </row>
    <row r="1050" spans="1:2" x14ac:dyDescent="0.25">
      <c r="A1050" s="11">
        <v>42706</v>
      </c>
      <c r="B1050" s="12">
        <v>0</v>
      </c>
    </row>
    <row r="1051" spans="1:2" x14ac:dyDescent="0.25">
      <c r="A1051" s="11">
        <v>42707</v>
      </c>
      <c r="B1051" s="12">
        <v>0</v>
      </c>
    </row>
    <row r="1052" spans="1:2" x14ac:dyDescent="0.25">
      <c r="A1052" s="11">
        <v>42708</v>
      </c>
      <c r="B1052" s="12">
        <v>0</v>
      </c>
    </row>
    <row r="1053" spans="1:2" x14ac:dyDescent="0.25">
      <c r="A1053" s="11">
        <v>42709</v>
      </c>
      <c r="B1053" s="12">
        <v>0</v>
      </c>
    </row>
    <row r="1054" spans="1:2" x14ac:dyDescent="0.25">
      <c r="A1054" s="11">
        <v>42710</v>
      </c>
      <c r="B1054" s="12">
        <v>30486.820000000003</v>
      </c>
    </row>
    <row r="1055" spans="1:2" x14ac:dyDescent="0.25">
      <c r="A1055" s="11">
        <v>42711</v>
      </c>
      <c r="B1055" s="12">
        <v>55334.62999999999</v>
      </c>
    </row>
    <row r="1056" spans="1:2" x14ac:dyDescent="0.25">
      <c r="A1056" s="11">
        <v>42712</v>
      </c>
      <c r="B1056" s="12">
        <v>100929.06499999999</v>
      </c>
    </row>
    <row r="1057" spans="1:2" x14ac:dyDescent="0.25">
      <c r="A1057" s="11">
        <v>42713</v>
      </c>
      <c r="B1057" s="12">
        <v>135330.81000000003</v>
      </c>
    </row>
    <row r="1058" spans="1:2" x14ac:dyDescent="0.25">
      <c r="A1058" s="11">
        <v>42714</v>
      </c>
      <c r="B1058" s="12">
        <v>216250.58000000002</v>
      </c>
    </row>
    <row r="1059" spans="1:2" x14ac:dyDescent="0.25">
      <c r="A1059" s="11">
        <v>42715</v>
      </c>
      <c r="B1059" s="12">
        <v>278336.15000000014</v>
      </c>
    </row>
    <row r="1060" spans="1:2" x14ac:dyDescent="0.25">
      <c r="A1060" s="11">
        <v>42716</v>
      </c>
      <c r="B1060" s="12">
        <v>303034.10999999987</v>
      </c>
    </row>
    <row r="1061" spans="1:2" x14ac:dyDescent="0.25">
      <c r="A1061" s="11">
        <v>42717</v>
      </c>
      <c r="B1061" s="12">
        <v>350889.85499999998</v>
      </c>
    </row>
    <row r="1062" spans="1:2" x14ac:dyDescent="0.25">
      <c r="A1062" s="11">
        <v>42718</v>
      </c>
      <c r="B1062" s="12">
        <v>378969.17500000005</v>
      </c>
    </row>
    <row r="1063" spans="1:2" x14ac:dyDescent="0.25">
      <c r="A1063" s="11">
        <v>42719</v>
      </c>
      <c r="B1063" s="12">
        <v>398508.59499999951</v>
      </c>
    </row>
    <row r="1064" spans="1:2" x14ac:dyDescent="0.25">
      <c r="A1064" s="11">
        <v>42720</v>
      </c>
      <c r="B1064" s="12">
        <v>478934.80000000028</v>
      </c>
    </row>
    <row r="1065" spans="1:2" x14ac:dyDescent="0.25">
      <c r="A1065" s="11">
        <v>42721</v>
      </c>
      <c r="B1065" s="12">
        <v>544797.40000000037</v>
      </c>
    </row>
    <row r="1066" spans="1:2" x14ac:dyDescent="0.25">
      <c r="A1066" s="11">
        <v>42722</v>
      </c>
      <c r="B1066" s="12">
        <v>561694.62499999907</v>
      </c>
    </row>
    <row r="1067" spans="1:2" x14ac:dyDescent="0.25">
      <c r="A1067" s="11">
        <v>42723</v>
      </c>
      <c r="B1067" s="12">
        <v>619512.93500000052</v>
      </c>
    </row>
    <row r="1068" spans="1:2" x14ac:dyDescent="0.25">
      <c r="A1068" s="11">
        <v>42724</v>
      </c>
      <c r="B1068" s="12">
        <v>657874.26499999966</v>
      </c>
    </row>
    <row r="1069" spans="1:2" x14ac:dyDescent="0.25">
      <c r="A1069" s="11">
        <v>42725</v>
      </c>
      <c r="B1069" s="12">
        <v>692472.38600000087</v>
      </c>
    </row>
    <row r="1070" spans="1:2" x14ac:dyDescent="0.25">
      <c r="A1070" s="11">
        <v>42726</v>
      </c>
      <c r="B1070" s="12">
        <v>738506.13999999966</v>
      </c>
    </row>
    <row r="1071" spans="1:2" x14ac:dyDescent="0.25">
      <c r="A1071" s="11">
        <v>42727</v>
      </c>
      <c r="B1071" s="12">
        <v>803051.95000000019</v>
      </c>
    </row>
    <row r="1072" spans="1:2" x14ac:dyDescent="0.25">
      <c r="A1072" s="11">
        <v>42728</v>
      </c>
      <c r="B1072" s="12">
        <v>782648.88000000082</v>
      </c>
    </row>
    <row r="1073" spans="1:2" x14ac:dyDescent="0.25">
      <c r="A1073" s="11">
        <v>42729</v>
      </c>
      <c r="B1073" s="12">
        <v>923695.42899999861</v>
      </c>
    </row>
    <row r="1074" spans="1:2" x14ac:dyDescent="0.25">
      <c r="A1074" s="11">
        <v>42730</v>
      </c>
      <c r="B1074" s="12">
        <v>897277.97000000067</v>
      </c>
    </row>
    <row r="1075" spans="1:2" x14ac:dyDescent="0.25">
      <c r="A1075" s="11">
        <v>42731</v>
      </c>
      <c r="B1075" s="12">
        <v>918998.6799999997</v>
      </c>
    </row>
    <row r="1076" spans="1:2" x14ac:dyDescent="0.25">
      <c r="A1076" s="11">
        <v>42732</v>
      </c>
      <c r="B1076" s="12">
        <v>918821.93999999948</v>
      </c>
    </row>
    <row r="1077" spans="1:2" x14ac:dyDescent="0.25">
      <c r="A1077" s="11">
        <v>42733</v>
      </c>
      <c r="B1077" s="12">
        <v>847874.11500000022</v>
      </c>
    </row>
    <row r="1078" spans="1:2" x14ac:dyDescent="0.25">
      <c r="A1078" s="11">
        <v>42734</v>
      </c>
      <c r="B1078" s="12">
        <v>595296.11000000313</v>
      </c>
    </row>
    <row r="1079" spans="1:2" x14ac:dyDescent="0.25">
      <c r="A1079" s="11">
        <v>42735</v>
      </c>
      <c r="B1079" s="12">
        <v>144130.31999999657</v>
      </c>
    </row>
    <row r="1080" spans="1:2" x14ac:dyDescent="0.25">
      <c r="A1080" s="11">
        <v>42736</v>
      </c>
      <c r="B1080" s="12">
        <v>8143.6300000026822</v>
      </c>
    </row>
    <row r="1081" spans="1:2" x14ac:dyDescent="0.25">
      <c r="A1081" s="11">
        <v>42737</v>
      </c>
      <c r="B1081" s="12">
        <v>27582.570000000298</v>
      </c>
    </row>
    <row r="1082" spans="1:2" x14ac:dyDescent="0.25">
      <c r="A1082" s="11">
        <v>42738</v>
      </c>
      <c r="B1082" s="12">
        <v>83703.589999996126</v>
      </c>
    </row>
    <row r="1083" spans="1:2" x14ac:dyDescent="0.25">
      <c r="A1083" s="11">
        <v>42739</v>
      </c>
      <c r="B1083" s="12">
        <v>587718.74500000291</v>
      </c>
    </row>
    <row r="1084" spans="1:2" x14ac:dyDescent="0.25">
      <c r="A1084" s="11">
        <v>42740</v>
      </c>
      <c r="B1084" s="12">
        <v>1013770.209999999</v>
      </c>
    </row>
    <row r="1085" spans="1:2" x14ac:dyDescent="0.25">
      <c r="A1085" s="11">
        <v>42741</v>
      </c>
      <c r="B1085" s="12">
        <v>1078026.9049999975</v>
      </c>
    </row>
    <row r="1086" spans="1:2" x14ac:dyDescent="0.25">
      <c r="A1086" s="11">
        <v>42742</v>
      </c>
      <c r="B1086" s="12">
        <v>1080746.8399999999</v>
      </c>
    </row>
    <row r="1087" spans="1:2" x14ac:dyDescent="0.25">
      <c r="A1087" s="11">
        <v>42743</v>
      </c>
      <c r="B1087" s="12">
        <v>1094115.995000001</v>
      </c>
    </row>
    <row r="1088" spans="1:2" x14ac:dyDescent="0.25">
      <c r="A1088" s="11">
        <v>42744</v>
      </c>
      <c r="B1088" s="12">
        <v>1024932.1000000015</v>
      </c>
    </row>
    <row r="1089" spans="1:2" x14ac:dyDescent="0.25">
      <c r="A1089" s="11">
        <v>42745</v>
      </c>
      <c r="B1089" s="12">
        <v>920504.59499999881</v>
      </c>
    </row>
    <row r="1090" spans="1:2" x14ac:dyDescent="0.25">
      <c r="A1090" s="11">
        <v>42746</v>
      </c>
      <c r="B1090" s="12">
        <v>754527.71000000462</v>
      </c>
    </row>
    <row r="1091" spans="1:2" x14ac:dyDescent="0.25">
      <c r="A1091" s="11">
        <v>42747</v>
      </c>
      <c r="B1091" s="12">
        <v>700828.30000000075</v>
      </c>
    </row>
    <row r="1092" spans="1:2" x14ac:dyDescent="0.25">
      <c r="A1092" s="11">
        <v>42748</v>
      </c>
      <c r="B1092" s="12">
        <v>704270.37999999896</v>
      </c>
    </row>
    <row r="1093" spans="1:2" x14ac:dyDescent="0.25">
      <c r="A1093" s="11">
        <v>42749</v>
      </c>
      <c r="B1093" s="12">
        <v>848590.86499999464</v>
      </c>
    </row>
    <row r="1094" spans="1:2" x14ac:dyDescent="0.25">
      <c r="A1094" s="11">
        <v>42750</v>
      </c>
      <c r="B1094" s="12">
        <v>962979.12000000104</v>
      </c>
    </row>
    <row r="1095" spans="1:2" x14ac:dyDescent="0.25">
      <c r="A1095" s="11">
        <v>42751</v>
      </c>
      <c r="B1095" s="12">
        <v>1030920.2900000028</v>
      </c>
    </row>
    <row r="1096" spans="1:2" x14ac:dyDescent="0.25">
      <c r="A1096" s="11">
        <v>42752</v>
      </c>
      <c r="B1096" s="12">
        <v>1078868.7049999982</v>
      </c>
    </row>
    <row r="1097" spans="1:2" x14ac:dyDescent="0.25">
      <c r="A1097" s="11">
        <v>42753</v>
      </c>
      <c r="B1097" s="12">
        <v>1095133.2550000027</v>
      </c>
    </row>
    <row r="1098" spans="1:2" x14ac:dyDescent="0.25">
      <c r="A1098" s="11">
        <v>42754</v>
      </c>
      <c r="B1098" s="12">
        <v>1077000.1949999966</v>
      </c>
    </row>
    <row r="1099" spans="1:2" x14ac:dyDescent="0.25">
      <c r="A1099" s="11">
        <v>42755</v>
      </c>
      <c r="B1099" s="12">
        <v>1064360.1900000051</v>
      </c>
    </row>
    <row r="1100" spans="1:2" x14ac:dyDescent="0.25">
      <c r="A1100" s="11">
        <v>42756</v>
      </c>
      <c r="B1100" s="12">
        <v>1092682.9549999982</v>
      </c>
    </row>
    <row r="1101" spans="1:2" x14ac:dyDescent="0.25">
      <c r="A1101" s="11">
        <v>42757</v>
      </c>
      <c r="B1101" s="12">
        <v>1112733.7799999937</v>
      </c>
    </row>
    <row r="1102" spans="1:2" x14ac:dyDescent="0.25">
      <c r="A1102" s="11">
        <v>42758</v>
      </c>
      <c r="B1102" s="12">
        <v>1096666.1200000048</v>
      </c>
    </row>
    <row r="1103" spans="1:2" x14ac:dyDescent="0.25">
      <c r="A1103" s="11">
        <v>42759</v>
      </c>
      <c r="B1103" s="12">
        <v>1108937.7199999988</v>
      </c>
    </row>
    <row r="1104" spans="1:2" x14ac:dyDescent="0.25">
      <c r="A1104" s="11">
        <v>42760</v>
      </c>
      <c r="B1104" s="12">
        <v>1119538.8800000027</v>
      </c>
    </row>
    <row r="1105" spans="1:2" x14ac:dyDescent="0.25">
      <c r="A1105" s="11">
        <v>42761</v>
      </c>
      <c r="B1105" s="12">
        <v>1088769.4450000003</v>
      </c>
    </row>
    <row r="1106" spans="1:2" x14ac:dyDescent="0.25">
      <c r="A1106" s="11">
        <v>42762</v>
      </c>
      <c r="B1106" s="12">
        <v>932454.68999999762</v>
      </c>
    </row>
    <row r="1107" spans="1:2" x14ac:dyDescent="0.25">
      <c r="A1107" s="11">
        <v>42763</v>
      </c>
      <c r="B1107" s="12">
        <v>875195.44499999285</v>
      </c>
    </row>
    <row r="1108" spans="1:2" x14ac:dyDescent="0.25">
      <c r="A1108" s="11">
        <v>42764</v>
      </c>
      <c r="B1108" s="12">
        <v>972476.67000000179</v>
      </c>
    </row>
    <row r="1109" spans="1:2" x14ac:dyDescent="0.25">
      <c r="A1109" s="11">
        <v>42765</v>
      </c>
      <c r="B1109" s="12">
        <v>1022341.1799999997</v>
      </c>
    </row>
    <row r="1110" spans="1:2" x14ac:dyDescent="0.25">
      <c r="A1110" s="11">
        <v>42766</v>
      </c>
      <c r="B1110" s="12">
        <v>1013040.7800000086</v>
      </c>
    </row>
    <row r="1111" spans="1:2" x14ac:dyDescent="0.25">
      <c r="A1111" s="11">
        <v>42767</v>
      </c>
      <c r="B1111" s="12">
        <v>1030453.9849999994</v>
      </c>
    </row>
    <row r="1112" spans="1:2" x14ac:dyDescent="0.25">
      <c r="A1112" s="11">
        <v>42768</v>
      </c>
      <c r="B1112" s="12">
        <v>1092794.8399999961</v>
      </c>
    </row>
    <row r="1113" spans="1:2" x14ac:dyDescent="0.25">
      <c r="A1113" s="11">
        <v>42769</v>
      </c>
      <c r="B1113" s="12">
        <v>1086132.625</v>
      </c>
    </row>
    <row r="1114" spans="1:2" x14ac:dyDescent="0.25">
      <c r="A1114" s="11">
        <v>42770</v>
      </c>
      <c r="B1114" s="12">
        <v>1056968.8600000069</v>
      </c>
    </row>
    <row r="1115" spans="1:2" x14ac:dyDescent="0.25">
      <c r="A1115" s="11">
        <v>42771</v>
      </c>
      <c r="B1115" s="12">
        <v>1037363.7050000057</v>
      </c>
    </row>
    <row r="1116" spans="1:2" x14ac:dyDescent="0.25">
      <c r="A1116" s="11">
        <v>42772</v>
      </c>
      <c r="B1116" s="12">
        <v>1029923.2049999908</v>
      </c>
    </row>
    <row r="1117" spans="1:2" x14ac:dyDescent="0.25">
      <c r="A1117" s="11">
        <v>42773</v>
      </c>
      <c r="B1117" s="12">
        <v>1010697.140000008</v>
      </c>
    </row>
    <row r="1118" spans="1:2" x14ac:dyDescent="0.25">
      <c r="A1118" s="11">
        <v>42774</v>
      </c>
      <c r="B1118" s="12">
        <v>1042908.4699999839</v>
      </c>
    </row>
    <row r="1119" spans="1:2" x14ac:dyDescent="0.25">
      <c r="A1119" s="11">
        <v>42775</v>
      </c>
      <c r="B1119" s="12">
        <v>1077760.7599999979</v>
      </c>
    </row>
    <row r="1120" spans="1:2" x14ac:dyDescent="0.25">
      <c r="A1120" s="11">
        <v>42776</v>
      </c>
      <c r="B1120" s="12">
        <v>1096960.1700000092</v>
      </c>
    </row>
    <row r="1121" spans="1:2" x14ac:dyDescent="0.25">
      <c r="A1121" s="11">
        <v>42777</v>
      </c>
      <c r="B1121" s="12">
        <v>1112362.8449999914</v>
      </c>
    </row>
    <row r="1122" spans="1:2" x14ac:dyDescent="0.25">
      <c r="A1122" s="11">
        <v>42778</v>
      </c>
      <c r="B1122" s="12">
        <v>1093580.2100000083</v>
      </c>
    </row>
    <row r="1123" spans="1:2" x14ac:dyDescent="0.25">
      <c r="A1123" s="11">
        <v>42779</v>
      </c>
      <c r="B1123" s="12">
        <v>1103558.0350000039</v>
      </c>
    </row>
    <row r="1124" spans="1:2" x14ac:dyDescent="0.25">
      <c r="A1124" s="11">
        <v>42780</v>
      </c>
      <c r="B1124" s="12">
        <v>1092792.0199999958</v>
      </c>
    </row>
    <row r="1125" spans="1:2" x14ac:dyDescent="0.25">
      <c r="A1125" s="11">
        <v>42781</v>
      </c>
      <c r="B1125" s="12">
        <v>1107010.8599999994</v>
      </c>
    </row>
    <row r="1126" spans="1:2" x14ac:dyDescent="0.25">
      <c r="A1126" s="11">
        <v>42782</v>
      </c>
      <c r="B1126" s="12">
        <v>1078082.6550000012</v>
      </c>
    </row>
    <row r="1127" spans="1:2" x14ac:dyDescent="0.25">
      <c r="A1127" s="11">
        <v>42783</v>
      </c>
      <c r="B1127" s="12">
        <v>1047387.6449999958</v>
      </c>
    </row>
    <row r="1128" spans="1:2" x14ac:dyDescent="0.25">
      <c r="A1128" s="11">
        <v>42784</v>
      </c>
      <c r="B1128" s="12">
        <v>1074671.6600000039</v>
      </c>
    </row>
    <row r="1129" spans="1:2" x14ac:dyDescent="0.25">
      <c r="A1129" s="11">
        <v>42785</v>
      </c>
      <c r="B1129" s="12">
        <v>1088950.3050000072</v>
      </c>
    </row>
    <row r="1130" spans="1:2" x14ac:dyDescent="0.25">
      <c r="A1130" s="11">
        <v>42786</v>
      </c>
      <c r="B1130" s="12">
        <v>1086281.6299999952</v>
      </c>
    </row>
    <row r="1131" spans="1:2" x14ac:dyDescent="0.25">
      <c r="A1131" s="11">
        <v>42787</v>
      </c>
      <c r="B1131" s="12">
        <v>1064188.3549999893</v>
      </c>
    </row>
    <row r="1132" spans="1:2" x14ac:dyDescent="0.25">
      <c r="A1132" s="11">
        <v>42788</v>
      </c>
      <c r="B1132" s="12">
        <v>1013900.5099999979</v>
      </c>
    </row>
    <row r="1133" spans="1:2" x14ac:dyDescent="0.25">
      <c r="A1133" s="11">
        <v>42789</v>
      </c>
      <c r="B1133" s="12">
        <v>994938.21000000834</v>
      </c>
    </row>
    <row r="1134" spans="1:2" x14ac:dyDescent="0.25">
      <c r="A1134" s="11">
        <v>42790</v>
      </c>
      <c r="B1134" s="12">
        <v>1026239.900000006</v>
      </c>
    </row>
    <row r="1135" spans="1:2" x14ac:dyDescent="0.25">
      <c r="A1135" s="11">
        <v>42791</v>
      </c>
      <c r="B1135" s="12">
        <v>1015104.7200000063</v>
      </c>
    </row>
    <row r="1136" spans="1:2" x14ac:dyDescent="0.25">
      <c r="A1136" s="11">
        <v>42792</v>
      </c>
      <c r="B1136" s="12">
        <v>975810.16999998689</v>
      </c>
    </row>
    <row r="1137" spans="1:2" x14ac:dyDescent="0.25">
      <c r="A1137" s="11">
        <v>42793</v>
      </c>
      <c r="B1137" s="12">
        <v>976952.60000000894</v>
      </c>
    </row>
    <row r="1138" spans="1:2" x14ac:dyDescent="0.25">
      <c r="A1138" s="11">
        <v>42794</v>
      </c>
      <c r="B1138" s="12">
        <v>980187.65000000596</v>
      </c>
    </row>
    <row r="1139" spans="1:2" x14ac:dyDescent="0.25">
      <c r="A1139" s="11">
        <v>42795</v>
      </c>
      <c r="B1139" s="12">
        <v>964506.31499999762</v>
      </c>
    </row>
    <row r="1140" spans="1:2" x14ac:dyDescent="0.25">
      <c r="A1140" s="11">
        <v>42796</v>
      </c>
      <c r="B1140" s="12">
        <v>887836.16999998689</v>
      </c>
    </row>
    <row r="1141" spans="1:2" x14ac:dyDescent="0.25">
      <c r="A1141" s="11">
        <v>42797</v>
      </c>
      <c r="B1141" s="12">
        <v>931887.15500000119</v>
      </c>
    </row>
    <row r="1142" spans="1:2" x14ac:dyDescent="0.25">
      <c r="A1142" s="11">
        <v>42798</v>
      </c>
      <c r="B1142" s="12">
        <v>986013.46000000834</v>
      </c>
    </row>
    <row r="1143" spans="1:2" x14ac:dyDescent="0.25">
      <c r="A1143" s="11">
        <v>42799</v>
      </c>
      <c r="B1143" s="12">
        <v>934370.30999998748</v>
      </c>
    </row>
    <row r="1144" spans="1:2" x14ac:dyDescent="0.25">
      <c r="A1144" s="11">
        <v>42800</v>
      </c>
      <c r="B1144" s="12">
        <v>935345.87000000477</v>
      </c>
    </row>
    <row r="1145" spans="1:2" x14ac:dyDescent="0.25">
      <c r="A1145" s="11">
        <v>42801</v>
      </c>
      <c r="B1145" s="12">
        <v>924941.82000000775</v>
      </c>
    </row>
    <row r="1146" spans="1:2" x14ac:dyDescent="0.25">
      <c r="A1146" s="11">
        <v>42802</v>
      </c>
      <c r="B1146" s="12">
        <v>871223.10499998927</v>
      </c>
    </row>
    <row r="1147" spans="1:2" x14ac:dyDescent="0.25">
      <c r="A1147" s="11">
        <v>42803</v>
      </c>
      <c r="B1147" s="12">
        <v>852703.82500000298</v>
      </c>
    </row>
    <row r="1148" spans="1:2" x14ac:dyDescent="0.25">
      <c r="A1148" s="11">
        <v>42804</v>
      </c>
      <c r="B1148" s="12">
        <v>853406.6400000006</v>
      </c>
    </row>
    <row r="1149" spans="1:2" x14ac:dyDescent="0.25">
      <c r="A1149" s="11">
        <v>42805</v>
      </c>
      <c r="B1149" s="12">
        <v>782165.70000001788</v>
      </c>
    </row>
    <row r="1150" spans="1:2" x14ac:dyDescent="0.25">
      <c r="A1150" s="13">
        <v>42806</v>
      </c>
      <c r="B1150" s="12">
        <v>807984.32999998331</v>
      </c>
    </row>
    <row r="1151" spans="1:2" x14ac:dyDescent="0.25">
      <c r="A1151" s="13">
        <v>42807</v>
      </c>
      <c r="B1151" s="12">
        <v>822007.32000000775</v>
      </c>
    </row>
    <row r="1152" spans="1:2" x14ac:dyDescent="0.25">
      <c r="A1152" s="13">
        <v>42808</v>
      </c>
      <c r="B1152" s="12">
        <v>785671.55999998748</v>
      </c>
    </row>
    <row r="1153" spans="1:2" x14ac:dyDescent="0.25">
      <c r="A1153" s="13">
        <v>42809</v>
      </c>
      <c r="B1153" s="12">
        <v>772961.66000001132</v>
      </c>
    </row>
    <row r="1154" spans="1:2" x14ac:dyDescent="0.25">
      <c r="A1154" s="13">
        <v>42810</v>
      </c>
      <c r="B1154" s="12">
        <v>697456.53000000119</v>
      </c>
    </row>
    <row r="1155" spans="1:2" x14ac:dyDescent="0.25">
      <c r="A1155" s="13">
        <v>42811</v>
      </c>
      <c r="B1155" s="12">
        <v>614016.79000000656</v>
      </c>
    </row>
    <row r="1156" spans="1:2" x14ac:dyDescent="0.25">
      <c r="A1156" s="13">
        <v>42812</v>
      </c>
      <c r="B1156" s="12">
        <v>637304.50999997556</v>
      </c>
    </row>
    <row r="1157" spans="1:2" x14ac:dyDescent="0.25">
      <c r="A1157" s="13">
        <v>42813</v>
      </c>
      <c r="B1157" s="12">
        <v>548719.57999999821</v>
      </c>
    </row>
    <row r="1158" spans="1:2" x14ac:dyDescent="0.25">
      <c r="A1158" s="13">
        <v>42814</v>
      </c>
      <c r="B1158" s="12">
        <v>521478.82000002265</v>
      </c>
    </row>
    <row r="1159" spans="1:2" x14ac:dyDescent="0.25">
      <c r="A1159" s="13">
        <v>42815</v>
      </c>
      <c r="B1159" s="12">
        <v>516070.72999998927</v>
      </c>
    </row>
    <row r="1160" spans="1:2" x14ac:dyDescent="0.25">
      <c r="A1160" s="13">
        <v>42816</v>
      </c>
      <c r="B1160" s="12">
        <v>509090.73999997973</v>
      </c>
    </row>
    <row r="1161" spans="1:2" x14ac:dyDescent="0.25">
      <c r="A1161" s="13">
        <v>42817</v>
      </c>
      <c r="B1161" s="12">
        <v>511679.02000001073</v>
      </c>
    </row>
    <row r="1162" spans="1:2" x14ac:dyDescent="0.25">
      <c r="A1162" s="13">
        <v>42818</v>
      </c>
      <c r="B1162" s="12">
        <v>489022.18000002205</v>
      </c>
    </row>
    <row r="1163" spans="1:2" x14ac:dyDescent="0.25">
      <c r="A1163" s="13">
        <v>42819</v>
      </c>
      <c r="B1163" s="12">
        <v>430654.54999998212</v>
      </c>
    </row>
    <row r="1164" spans="1:2" x14ac:dyDescent="0.25">
      <c r="A1164" s="13">
        <v>42820</v>
      </c>
      <c r="B1164" s="12">
        <v>382600.31000000238</v>
      </c>
    </row>
    <row r="1165" spans="1:2" x14ac:dyDescent="0.25">
      <c r="A1165" s="13">
        <v>42821</v>
      </c>
      <c r="B1165" s="12">
        <v>335958.33999998868</v>
      </c>
    </row>
    <row r="1166" spans="1:2" x14ac:dyDescent="0.25">
      <c r="A1166" s="13">
        <v>42822</v>
      </c>
      <c r="B1166" s="12">
        <v>284693.61000001431</v>
      </c>
    </row>
    <row r="1167" spans="1:2" x14ac:dyDescent="0.25">
      <c r="A1167" s="13">
        <v>42823</v>
      </c>
      <c r="B1167" s="12">
        <v>324546.86000001431</v>
      </c>
    </row>
    <row r="1168" spans="1:2" x14ac:dyDescent="0.25">
      <c r="A1168" s="13">
        <v>42824</v>
      </c>
      <c r="B1168" s="12">
        <v>325257.06000000238</v>
      </c>
    </row>
    <row r="1169" spans="1:2" x14ac:dyDescent="0.25">
      <c r="A1169" s="13">
        <v>42825</v>
      </c>
      <c r="B1169" s="12">
        <v>280645.59999999404</v>
      </c>
    </row>
    <row r="1170" spans="1:2" x14ac:dyDescent="0.25">
      <c r="A1170" s="13">
        <v>42826</v>
      </c>
      <c r="B1170" s="12">
        <v>253070.00999997556</v>
      </c>
    </row>
    <row r="1171" spans="1:2" x14ac:dyDescent="0.25">
      <c r="A1171" s="13">
        <v>42827</v>
      </c>
      <c r="B1171" s="12">
        <v>218867.87000001967</v>
      </c>
    </row>
    <row r="1172" spans="1:2" x14ac:dyDescent="0.25">
      <c r="A1172" s="13">
        <v>42828</v>
      </c>
      <c r="B1172" s="12">
        <v>227212.3599999696</v>
      </c>
    </row>
    <row r="1173" spans="1:2" x14ac:dyDescent="0.25">
      <c r="A1173" s="13">
        <v>42829</v>
      </c>
      <c r="B1173" s="12">
        <v>211103.27000002563</v>
      </c>
    </row>
    <row r="1174" spans="1:2" x14ac:dyDescent="0.25">
      <c r="A1174" s="13">
        <v>42830</v>
      </c>
      <c r="B1174" s="12">
        <v>200218.26999999583</v>
      </c>
    </row>
    <row r="1175" spans="1:2" x14ac:dyDescent="0.25">
      <c r="A1175" s="13">
        <v>42831</v>
      </c>
      <c r="B1175" s="12">
        <v>166072.89999999106</v>
      </c>
    </row>
    <row r="1176" spans="1:2" x14ac:dyDescent="0.25">
      <c r="A1176" s="13">
        <v>42832</v>
      </c>
      <c r="B1176" s="12">
        <v>127518.02000001073</v>
      </c>
    </row>
    <row r="1177" spans="1:2" x14ac:dyDescent="0.25">
      <c r="A1177" s="13">
        <v>42833</v>
      </c>
      <c r="B1177" s="12">
        <v>92901.199999988079</v>
      </c>
    </row>
    <row r="1178" spans="1:2" x14ac:dyDescent="0.25">
      <c r="A1178" s="13">
        <v>42834</v>
      </c>
      <c r="B1178" s="12">
        <v>81212.850000008941</v>
      </c>
    </row>
    <row r="1179" spans="1:2" x14ac:dyDescent="0.25">
      <c r="A1179" s="13">
        <v>42835</v>
      </c>
      <c r="B1179" s="12">
        <v>57115.72999997437</v>
      </c>
    </row>
    <row r="1180" spans="1:2" x14ac:dyDescent="0.25">
      <c r="A1180" s="13">
        <v>42836</v>
      </c>
      <c r="B1180" s="12">
        <v>32792.980000019073</v>
      </c>
    </row>
    <row r="1181" spans="1:2" x14ac:dyDescent="0.25">
      <c r="A1181" s="13">
        <v>42837</v>
      </c>
      <c r="B1181" s="12">
        <v>21490.380000010133</v>
      </c>
    </row>
    <row r="1182" spans="1:2" x14ac:dyDescent="0.25">
      <c r="A1182" s="13">
        <v>42838</v>
      </c>
      <c r="B1182" s="12">
        <v>10043.379999995232</v>
      </c>
    </row>
    <row r="1183" spans="1:2" x14ac:dyDescent="0.25">
      <c r="A1183" s="13">
        <v>42839</v>
      </c>
      <c r="B1183" s="12">
        <v>9707.1500000059605</v>
      </c>
    </row>
    <row r="1184" spans="1:2" x14ac:dyDescent="0.25">
      <c r="A1184" s="13">
        <v>42840</v>
      </c>
      <c r="B1184" s="12">
        <v>8258.4099999964237</v>
      </c>
    </row>
    <row r="1185" spans="1:2" x14ac:dyDescent="0.25">
      <c r="A1185" s="13">
        <v>42841</v>
      </c>
      <c r="B1185" s="12">
        <v>8850.9499999880791</v>
      </c>
    </row>
    <row r="1186" spans="1:2" x14ac:dyDescent="0.25">
      <c r="A1186" s="13">
        <v>42842</v>
      </c>
      <c r="B1186" s="12">
        <v>10478.730000004172</v>
      </c>
    </row>
    <row r="1187" spans="1:2" x14ac:dyDescent="0.25">
      <c r="A1187" s="13">
        <v>42843</v>
      </c>
      <c r="B1187" s="12">
        <v>14840.859999999404</v>
      </c>
    </row>
    <row r="1188" spans="1:2" x14ac:dyDescent="0.25">
      <c r="A1188" s="13">
        <v>42844</v>
      </c>
      <c r="B1188" s="12">
        <v>15259.909999996424</v>
      </c>
    </row>
    <row r="1189" spans="1:2" x14ac:dyDescent="0.25">
      <c r="A1189" s="13">
        <v>42845</v>
      </c>
      <c r="B1189" s="12">
        <v>12916.760000005364</v>
      </c>
    </row>
    <row r="1190" spans="1:2" x14ac:dyDescent="0.25">
      <c r="A1190" s="13">
        <v>42846</v>
      </c>
      <c r="B1190" s="12">
        <v>12254.940000012517</v>
      </c>
    </row>
    <row r="1191" spans="1:2" x14ac:dyDescent="0.25">
      <c r="A1191" s="13">
        <v>42847</v>
      </c>
      <c r="B1191" s="12">
        <v>13600.310000002384</v>
      </c>
    </row>
    <row r="1192" spans="1:2" x14ac:dyDescent="0.25">
      <c r="A1192" s="13">
        <v>42848</v>
      </c>
      <c r="B1192" s="12">
        <v>13109.459999993443</v>
      </c>
    </row>
    <row r="1193" spans="1:2" x14ac:dyDescent="0.25">
      <c r="A1193" s="13">
        <v>42849</v>
      </c>
      <c r="B1193" s="12">
        <v>14876.209999993443</v>
      </c>
    </row>
    <row r="1194" spans="1:2" x14ac:dyDescent="0.25">
      <c r="A1194" s="13">
        <v>42850</v>
      </c>
      <c r="B1194" s="12">
        <v>17998.180000007153</v>
      </c>
    </row>
    <row r="1195" spans="1:2" x14ac:dyDescent="0.25">
      <c r="A1195" s="13">
        <v>42851</v>
      </c>
      <c r="B1195" s="12">
        <v>10445.310000002384</v>
      </c>
    </row>
    <row r="1196" spans="1:2" x14ac:dyDescent="0.25">
      <c r="A1196" s="13">
        <v>42852</v>
      </c>
      <c r="B1196" s="12">
        <v>8770.8199999928474</v>
      </c>
    </row>
    <row r="1197" spans="1:2" x14ac:dyDescent="0.25">
      <c r="A1197" s="13">
        <v>42853</v>
      </c>
      <c r="B1197" s="12">
        <v>7221.5</v>
      </c>
    </row>
    <row r="1198" spans="1:2" x14ac:dyDescent="0.25">
      <c r="A1198" s="13">
        <v>42854</v>
      </c>
      <c r="B1198" s="12">
        <v>3962.1300000101328</v>
      </c>
    </row>
    <row r="1199" spans="1:2" x14ac:dyDescent="0.25">
      <c r="A1199" s="13">
        <v>42855</v>
      </c>
      <c r="B1199" s="12">
        <v>2763.4099999964237</v>
      </c>
    </row>
    <row r="1200" spans="1:2" x14ac:dyDescent="0.25">
      <c r="A1200" s="13">
        <v>42856</v>
      </c>
      <c r="B1200" s="12">
        <v>0</v>
      </c>
    </row>
    <row r="1201" spans="1:2" x14ac:dyDescent="0.25">
      <c r="A1201" s="13">
        <v>42857</v>
      </c>
      <c r="B1201" s="12">
        <v>3760.1599999964237</v>
      </c>
    </row>
    <row r="1202" spans="1:2" x14ac:dyDescent="0.25">
      <c r="A1202" s="13">
        <v>42858</v>
      </c>
      <c r="B1202" s="12">
        <v>716.86999998986721</v>
      </c>
    </row>
    <row r="1203" spans="1:2" x14ac:dyDescent="0.25">
      <c r="A1203" s="13">
        <v>42859</v>
      </c>
      <c r="B1203" s="12">
        <v>0</v>
      </c>
    </row>
    <row r="1204" spans="1:2" x14ac:dyDescent="0.25">
      <c r="A1204" s="13">
        <v>42860</v>
      </c>
      <c r="B1204" s="12">
        <v>0</v>
      </c>
    </row>
    <row r="1205" spans="1:2" x14ac:dyDescent="0.25">
      <c r="A1205" s="13">
        <v>42861</v>
      </c>
      <c r="B1205" s="12">
        <v>0</v>
      </c>
    </row>
    <row r="1206" spans="1:2" x14ac:dyDescent="0.25">
      <c r="A1206" s="13">
        <v>42862</v>
      </c>
      <c r="B1206" s="12">
        <v>0</v>
      </c>
    </row>
    <row r="1207" spans="1:2" x14ac:dyDescent="0.25">
      <c r="A1207" s="13">
        <v>42863</v>
      </c>
      <c r="B1207" s="12">
        <v>0</v>
      </c>
    </row>
    <row r="1208" spans="1:2" x14ac:dyDescent="0.25">
      <c r="A1208" s="13">
        <v>42864</v>
      </c>
      <c r="B1208" s="12">
        <v>0</v>
      </c>
    </row>
    <row r="1209" spans="1:2" x14ac:dyDescent="0.25">
      <c r="A1209" s="13">
        <v>42865</v>
      </c>
      <c r="B1209" s="12">
        <v>0</v>
      </c>
    </row>
    <row r="1210" spans="1:2" x14ac:dyDescent="0.25">
      <c r="A1210" s="13">
        <v>42866</v>
      </c>
      <c r="B1210" s="12">
        <v>0</v>
      </c>
    </row>
    <row r="1211" spans="1:2" x14ac:dyDescent="0.25">
      <c r="A1211" s="13">
        <v>42867</v>
      </c>
      <c r="B1211" s="12">
        <v>0</v>
      </c>
    </row>
    <row r="1212" spans="1:2" x14ac:dyDescent="0.25">
      <c r="A1212" s="13">
        <v>42868</v>
      </c>
      <c r="B1212" s="12">
        <v>0</v>
      </c>
    </row>
    <row r="1213" spans="1:2" x14ac:dyDescent="0.25">
      <c r="A1213" s="13">
        <v>42869</v>
      </c>
      <c r="B1213" s="12">
        <v>0</v>
      </c>
    </row>
    <row r="1214" spans="1:2" x14ac:dyDescent="0.25">
      <c r="A1214" s="13">
        <v>42870</v>
      </c>
      <c r="B1214" s="12">
        <v>0</v>
      </c>
    </row>
    <row r="1215" spans="1:2" x14ac:dyDescent="0.25">
      <c r="A1215" s="13">
        <v>42871</v>
      </c>
      <c r="B1215" s="12">
        <v>0</v>
      </c>
    </row>
    <row r="1216" spans="1:2" x14ac:dyDescent="0.25">
      <c r="A1216" s="13">
        <v>42872</v>
      </c>
      <c r="B1216" s="12">
        <v>0</v>
      </c>
    </row>
    <row r="1217" spans="1:2" x14ac:dyDescent="0.25">
      <c r="A1217" s="13">
        <v>42873</v>
      </c>
      <c r="B1217" s="12">
        <v>0</v>
      </c>
    </row>
    <row r="1218" spans="1:2" x14ac:dyDescent="0.25">
      <c r="A1218" s="13">
        <v>42874</v>
      </c>
      <c r="B1218" s="12">
        <v>0</v>
      </c>
    </row>
    <row r="1219" spans="1:2" x14ac:dyDescent="0.25">
      <c r="A1219" s="13">
        <v>42875</v>
      </c>
      <c r="B1219" s="12">
        <v>0</v>
      </c>
    </row>
    <row r="1220" spans="1:2" x14ac:dyDescent="0.25">
      <c r="A1220" s="13">
        <v>42876</v>
      </c>
      <c r="B1220" s="12">
        <v>0</v>
      </c>
    </row>
    <row r="1221" spans="1:2" x14ac:dyDescent="0.25">
      <c r="A1221" s="13">
        <v>42877</v>
      </c>
      <c r="B1221" s="12">
        <v>0</v>
      </c>
    </row>
    <row r="1222" spans="1:2" x14ac:dyDescent="0.25">
      <c r="A1222" s="13">
        <v>42878</v>
      </c>
      <c r="B1222" s="12">
        <v>0</v>
      </c>
    </row>
    <row r="1223" spans="1:2" x14ac:dyDescent="0.25">
      <c r="A1223" s="13">
        <v>42879</v>
      </c>
      <c r="B1223" s="12">
        <v>0</v>
      </c>
    </row>
    <row r="1224" spans="1:2" x14ac:dyDescent="0.25">
      <c r="A1224" s="13">
        <v>42880</v>
      </c>
      <c r="B1224" s="12">
        <v>0</v>
      </c>
    </row>
    <row r="1225" spans="1:2" x14ac:dyDescent="0.25">
      <c r="A1225" s="13">
        <v>42881</v>
      </c>
      <c r="B1225" s="12">
        <v>0</v>
      </c>
    </row>
    <row r="1226" spans="1:2" x14ac:dyDescent="0.25">
      <c r="A1226" s="13">
        <v>42882</v>
      </c>
      <c r="B1226" s="12">
        <v>0</v>
      </c>
    </row>
    <row r="1227" spans="1:2" x14ac:dyDescent="0.25">
      <c r="A1227" s="13">
        <v>42883</v>
      </c>
      <c r="B1227" s="12">
        <v>0</v>
      </c>
    </row>
    <row r="1228" spans="1:2" x14ac:dyDescent="0.25">
      <c r="A1228" s="13">
        <v>42884</v>
      </c>
      <c r="B1228" s="12">
        <v>0</v>
      </c>
    </row>
    <row r="1229" spans="1:2" x14ac:dyDescent="0.25">
      <c r="A1229" s="13">
        <v>42885</v>
      </c>
      <c r="B1229" s="12">
        <v>0</v>
      </c>
    </row>
    <row r="1230" spans="1:2" x14ac:dyDescent="0.25">
      <c r="A1230" s="13">
        <v>42886</v>
      </c>
      <c r="B1230" s="12">
        <v>0</v>
      </c>
    </row>
    <row r="1231" spans="1:2" x14ac:dyDescent="0.25">
      <c r="A1231" s="13">
        <v>42887</v>
      </c>
      <c r="B1231" s="12">
        <v>0</v>
      </c>
    </row>
    <row r="1232" spans="1:2" x14ac:dyDescent="0.25">
      <c r="A1232" s="13">
        <v>42888</v>
      </c>
      <c r="B1232" s="12">
        <v>0</v>
      </c>
    </row>
    <row r="1233" spans="1:2" x14ac:dyDescent="0.25">
      <c r="A1233" s="13">
        <v>42889</v>
      </c>
      <c r="B1233" s="12">
        <v>0</v>
      </c>
    </row>
    <row r="1234" spans="1:2" x14ac:dyDescent="0.25">
      <c r="A1234" s="13">
        <v>42890</v>
      </c>
      <c r="B1234" s="12">
        <v>0</v>
      </c>
    </row>
    <row r="1235" spans="1:2" x14ac:dyDescent="0.25">
      <c r="A1235" s="14">
        <v>42891</v>
      </c>
      <c r="B1235" s="12">
        <v>0</v>
      </c>
    </row>
    <row r="1236" spans="1:2" x14ac:dyDescent="0.25">
      <c r="A1236" s="14">
        <v>42892</v>
      </c>
      <c r="B1236" s="12">
        <v>0</v>
      </c>
    </row>
    <row r="1237" spans="1:2" x14ac:dyDescent="0.25">
      <c r="A1237" s="14">
        <v>42893</v>
      </c>
      <c r="B1237" s="12">
        <v>0</v>
      </c>
    </row>
    <row r="1238" spans="1:2" x14ac:dyDescent="0.25">
      <c r="A1238" s="14">
        <v>42894</v>
      </c>
      <c r="B1238" s="12">
        <v>0</v>
      </c>
    </row>
    <row r="1239" spans="1:2" x14ac:dyDescent="0.25">
      <c r="A1239" s="14">
        <v>42895</v>
      </c>
      <c r="B1239" s="12">
        <v>0</v>
      </c>
    </row>
    <row r="1240" spans="1:2" x14ac:dyDescent="0.25">
      <c r="A1240" s="14">
        <v>42896</v>
      </c>
      <c r="B1240" s="12">
        <v>0</v>
      </c>
    </row>
    <row r="1241" spans="1:2" x14ac:dyDescent="0.25">
      <c r="A1241" s="14">
        <v>42897</v>
      </c>
      <c r="B1241" s="12">
        <v>0</v>
      </c>
    </row>
    <row r="1242" spans="1:2" x14ac:dyDescent="0.25">
      <c r="A1242" s="14">
        <v>42898</v>
      </c>
      <c r="B1242" s="12">
        <v>0</v>
      </c>
    </row>
    <row r="1243" spans="1:2" x14ac:dyDescent="0.25">
      <c r="A1243" s="14">
        <v>42899</v>
      </c>
      <c r="B1243" s="12">
        <v>0</v>
      </c>
    </row>
    <row r="1244" spans="1:2" x14ac:dyDescent="0.25">
      <c r="A1244" s="14">
        <v>42900</v>
      </c>
      <c r="B1244" s="12">
        <v>0</v>
      </c>
    </row>
    <row r="1245" spans="1:2" x14ac:dyDescent="0.25">
      <c r="A1245" s="14">
        <v>42901</v>
      </c>
      <c r="B1245" s="12">
        <v>0</v>
      </c>
    </row>
    <row r="1246" spans="1:2" x14ac:dyDescent="0.25">
      <c r="A1246" s="14">
        <v>42902</v>
      </c>
      <c r="B1246" s="12">
        <v>0</v>
      </c>
    </row>
    <row r="1247" spans="1:2" x14ac:dyDescent="0.25">
      <c r="A1247" s="14">
        <v>42903</v>
      </c>
      <c r="B1247" s="12">
        <v>0</v>
      </c>
    </row>
    <row r="1248" spans="1:2" x14ac:dyDescent="0.25">
      <c r="A1248" s="14">
        <v>42904</v>
      </c>
      <c r="B1248" s="12">
        <v>0</v>
      </c>
    </row>
    <row r="1249" spans="1:2" x14ac:dyDescent="0.25">
      <c r="A1249" s="14">
        <v>42905</v>
      </c>
      <c r="B1249" s="12">
        <v>0</v>
      </c>
    </row>
    <row r="1250" spans="1:2" x14ac:dyDescent="0.25">
      <c r="A1250" s="14">
        <v>42906</v>
      </c>
      <c r="B1250" s="12">
        <v>0</v>
      </c>
    </row>
    <row r="1251" spans="1:2" x14ac:dyDescent="0.25">
      <c r="A1251" s="14">
        <v>42907</v>
      </c>
      <c r="B1251" s="12">
        <v>0</v>
      </c>
    </row>
    <row r="1252" spans="1:2" x14ac:dyDescent="0.25">
      <c r="A1252" s="14">
        <v>42908</v>
      </c>
      <c r="B1252" s="12">
        <v>0</v>
      </c>
    </row>
    <row r="1253" spans="1:2" x14ac:dyDescent="0.25">
      <c r="A1253" s="14">
        <v>42909</v>
      </c>
      <c r="B1253" s="12">
        <v>0</v>
      </c>
    </row>
    <row r="1254" spans="1:2" x14ac:dyDescent="0.25">
      <c r="A1254" s="14">
        <v>42910</v>
      </c>
      <c r="B1254" s="12">
        <v>0</v>
      </c>
    </row>
    <row r="1255" spans="1:2" x14ac:dyDescent="0.25">
      <c r="A1255" s="14">
        <v>42911</v>
      </c>
      <c r="B1255" s="12">
        <v>0</v>
      </c>
    </row>
    <row r="1256" spans="1:2" x14ac:dyDescent="0.25">
      <c r="A1256" s="14">
        <v>42912</v>
      </c>
      <c r="B1256" s="12">
        <v>0</v>
      </c>
    </row>
    <row r="1257" spans="1:2" x14ac:dyDescent="0.25">
      <c r="A1257" s="14">
        <v>42913</v>
      </c>
      <c r="B1257" s="12">
        <v>0</v>
      </c>
    </row>
    <row r="1258" spans="1:2" x14ac:dyDescent="0.25">
      <c r="A1258" s="14">
        <v>42914</v>
      </c>
      <c r="B1258" s="12">
        <v>0</v>
      </c>
    </row>
    <row r="1259" spans="1:2" x14ac:dyDescent="0.25">
      <c r="A1259" s="14">
        <v>42915</v>
      </c>
      <c r="B1259" s="12">
        <v>0</v>
      </c>
    </row>
    <row r="1260" spans="1:2" x14ac:dyDescent="0.25">
      <c r="A1260" s="14">
        <v>42916</v>
      </c>
      <c r="B1260" s="12">
        <v>0</v>
      </c>
    </row>
    <row r="1261" spans="1:2" x14ac:dyDescent="0.25">
      <c r="A1261" s="14">
        <v>42917</v>
      </c>
      <c r="B1261" s="12">
        <v>0</v>
      </c>
    </row>
    <row r="1262" spans="1:2" x14ac:dyDescent="0.25">
      <c r="A1262" s="14">
        <v>42918</v>
      </c>
      <c r="B1262" s="12">
        <v>0</v>
      </c>
    </row>
    <row r="1263" spans="1:2" x14ac:dyDescent="0.25">
      <c r="A1263" s="14">
        <v>42919</v>
      </c>
      <c r="B1263" s="12">
        <v>0</v>
      </c>
    </row>
    <row r="1264" spans="1:2" x14ac:dyDescent="0.25">
      <c r="A1264" s="14">
        <v>42920</v>
      </c>
      <c r="B1264" s="12">
        <v>0</v>
      </c>
    </row>
    <row r="1265" spans="1:2" x14ac:dyDescent="0.25">
      <c r="A1265" s="14">
        <v>42921</v>
      </c>
      <c r="B1265" s="12">
        <v>0</v>
      </c>
    </row>
    <row r="1266" spans="1:2" x14ac:dyDescent="0.25">
      <c r="A1266" s="14">
        <v>42922</v>
      </c>
      <c r="B1266" s="12">
        <v>0</v>
      </c>
    </row>
    <row r="1267" spans="1:2" x14ac:dyDescent="0.25">
      <c r="A1267" s="14">
        <v>42923</v>
      </c>
      <c r="B1267" s="12">
        <v>0</v>
      </c>
    </row>
    <row r="1268" spans="1:2" x14ac:dyDescent="0.25">
      <c r="A1268" s="14">
        <v>42924</v>
      </c>
      <c r="B1268" s="12">
        <v>0</v>
      </c>
    </row>
    <row r="1269" spans="1:2" x14ac:dyDescent="0.25">
      <c r="A1269" s="14">
        <v>42925</v>
      </c>
      <c r="B1269" s="12">
        <v>0</v>
      </c>
    </row>
    <row r="1270" spans="1:2" x14ac:dyDescent="0.25">
      <c r="A1270" s="14">
        <v>42926</v>
      </c>
      <c r="B1270" s="12">
        <v>0</v>
      </c>
    </row>
    <row r="1271" spans="1:2" x14ac:dyDescent="0.25">
      <c r="A1271" s="14">
        <v>42927</v>
      </c>
      <c r="B1271" s="12">
        <v>0</v>
      </c>
    </row>
    <row r="1272" spans="1:2" x14ac:dyDescent="0.25">
      <c r="A1272" s="14">
        <v>42928</v>
      </c>
      <c r="B1272" s="12">
        <v>0</v>
      </c>
    </row>
    <row r="1273" spans="1:2" x14ac:dyDescent="0.25">
      <c r="A1273" s="14">
        <v>42929</v>
      </c>
      <c r="B1273" s="12">
        <v>0</v>
      </c>
    </row>
    <row r="1274" spans="1:2" x14ac:dyDescent="0.25">
      <c r="A1274" s="14">
        <v>42930</v>
      </c>
      <c r="B1274" s="12">
        <v>0</v>
      </c>
    </row>
    <row r="1275" spans="1:2" x14ac:dyDescent="0.25">
      <c r="A1275" s="14">
        <v>42931</v>
      </c>
      <c r="B1275" s="12">
        <v>0</v>
      </c>
    </row>
    <row r="1276" spans="1:2" x14ac:dyDescent="0.25">
      <c r="A1276" s="14">
        <v>42932</v>
      </c>
      <c r="B1276" s="12">
        <v>0</v>
      </c>
    </row>
    <row r="1277" spans="1:2" x14ac:dyDescent="0.25">
      <c r="A1277" s="14">
        <v>42933</v>
      </c>
      <c r="B1277" s="12">
        <v>0</v>
      </c>
    </row>
    <row r="1278" spans="1:2" x14ac:dyDescent="0.25">
      <c r="A1278" s="14">
        <v>42934</v>
      </c>
      <c r="B1278" s="12">
        <v>0</v>
      </c>
    </row>
    <row r="1279" spans="1:2" x14ac:dyDescent="0.25">
      <c r="A1279" s="14">
        <v>42935</v>
      </c>
      <c r="B1279" s="12">
        <v>0</v>
      </c>
    </row>
    <row r="1280" spans="1:2" x14ac:dyDescent="0.25">
      <c r="A1280" s="14">
        <v>42936</v>
      </c>
      <c r="B1280" s="12">
        <v>0</v>
      </c>
    </row>
    <row r="1281" spans="1:2" x14ac:dyDescent="0.25">
      <c r="A1281" s="14">
        <v>42937</v>
      </c>
      <c r="B1281" s="12">
        <v>0</v>
      </c>
    </row>
    <row r="1282" spans="1:2" x14ac:dyDescent="0.25">
      <c r="A1282" s="14">
        <v>42938</v>
      </c>
      <c r="B1282" s="12">
        <v>0</v>
      </c>
    </row>
    <row r="1283" spans="1:2" x14ac:dyDescent="0.25">
      <c r="A1283" s="14">
        <v>42939</v>
      </c>
      <c r="B1283" s="12">
        <v>0</v>
      </c>
    </row>
    <row r="1284" spans="1:2" x14ac:dyDescent="0.25">
      <c r="A1284" s="14">
        <v>42940</v>
      </c>
      <c r="B1284" s="12">
        <v>0</v>
      </c>
    </row>
    <row r="1285" spans="1:2" x14ac:dyDescent="0.25">
      <c r="A1285" s="14">
        <v>42941</v>
      </c>
      <c r="B1285" s="12">
        <v>0</v>
      </c>
    </row>
    <row r="1286" spans="1:2" x14ac:dyDescent="0.25">
      <c r="A1286" s="14">
        <v>42942</v>
      </c>
      <c r="B1286" s="12">
        <v>0</v>
      </c>
    </row>
    <row r="1287" spans="1:2" x14ac:dyDescent="0.25">
      <c r="A1287" s="14">
        <v>42943</v>
      </c>
      <c r="B1287" s="12">
        <v>0</v>
      </c>
    </row>
    <row r="1288" spans="1:2" x14ac:dyDescent="0.25">
      <c r="A1288" s="14">
        <v>42944</v>
      </c>
      <c r="B1288" s="12">
        <v>0</v>
      </c>
    </row>
    <row r="1289" spans="1:2" x14ac:dyDescent="0.25">
      <c r="A1289" s="14">
        <v>42945</v>
      </c>
      <c r="B1289" s="12">
        <v>0</v>
      </c>
    </row>
    <row r="1290" spans="1:2" x14ac:dyDescent="0.25">
      <c r="A1290" s="14">
        <v>42946</v>
      </c>
      <c r="B1290" s="12">
        <v>0</v>
      </c>
    </row>
    <row r="1291" spans="1:2" x14ac:dyDescent="0.25">
      <c r="A1291" s="14">
        <v>42947</v>
      </c>
      <c r="B1291" s="12">
        <v>0</v>
      </c>
    </row>
    <row r="1292" spans="1:2" x14ac:dyDescent="0.25">
      <c r="A1292" s="14">
        <v>42948</v>
      </c>
      <c r="B1292" s="12">
        <v>0</v>
      </c>
    </row>
    <row r="1293" spans="1:2" x14ac:dyDescent="0.25">
      <c r="A1293" s="14">
        <v>43040</v>
      </c>
      <c r="B1293" s="12">
        <v>0</v>
      </c>
    </row>
    <row r="1294" spans="1:2" x14ac:dyDescent="0.25">
      <c r="A1294" s="14">
        <v>43041</v>
      </c>
      <c r="B1294" s="12">
        <v>0</v>
      </c>
    </row>
    <row r="1295" spans="1:2" x14ac:dyDescent="0.25">
      <c r="A1295" s="14">
        <v>43042</v>
      </c>
      <c r="B1295" s="12">
        <v>0</v>
      </c>
    </row>
    <row r="1296" spans="1:2" x14ac:dyDescent="0.25">
      <c r="A1296" s="14">
        <v>43043</v>
      </c>
      <c r="B1296" s="12">
        <v>0</v>
      </c>
    </row>
    <row r="1297" spans="1:2" x14ac:dyDescent="0.25">
      <c r="A1297" s="14">
        <v>43044</v>
      </c>
      <c r="B1297" s="12">
        <v>0</v>
      </c>
    </row>
    <row r="1298" spans="1:2" x14ac:dyDescent="0.25">
      <c r="A1298" s="14">
        <v>43045</v>
      </c>
      <c r="B1298" s="12">
        <v>0</v>
      </c>
    </row>
    <row r="1299" spans="1:2" x14ac:dyDescent="0.25">
      <c r="A1299" s="14">
        <v>43046</v>
      </c>
      <c r="B1299" s="12">
        <v>0</v>
      </c>
    </row>
    <row r="1300" spans="1:2" x14ac:dyDescent="0.25">
      <c r="A1300" s="14">
        <v>43047</v>
      </c>
      <c r="B1300" s="12">
        <v>0</v>
      </c>
    </row>
    <row r="1301" spans="1:2" x14ac:dyDescent="0.25">
      <c r="A1301" s="14">
        <v>43048</v>
      </c>
      <c r="B1301" s="12">
        <v>0</v>
      </c>
    </row>
    <row r="1302" spans="1:2" x14ac:dyDescent="0.25">
      <c r="A1302" s="14">
        <v>43049</v>
      </c>
      <c r="B1302" s="12">
        <v>0</v>
      </c>
    </row>
    <row r="1303" spans="1:2" x14ac:dyDescent="0.25">
      <c r="A1303" s="14">
        <v>43050</v>
      </c>
      <c r="B1303" s="12">
        <v>0</v>
      </c>
    </row>
    <row r="1304" spans="1:2" x14ac:dyDescent="0.25">
      <c r="A1304" s="14">
        <v>43051</v>
      </c>
      <c r="B1304" s="12">
        <v>0</v>
      </c>
    </row>
    <row r="1305" spans="1:2" x14ac:dyDescent="0.25">
      <c r="A1305" s="14">
        <v>43052</v>
      </c>
      <c r="B1305" s="12">
        <v>0</v>
      </c>
    </row>
    <row r="1306" spans="1:2" x14ac:dyDescent="0.25">
      <c r="A1306" s="14">
        <v>43053</v>
      </c>
      <c r="B1306" s="12">
        <v>0</v>
      </c>
    </row>
    <row r="1307" spans="1:2" x14ac:dyDescent="0.25">
      <c r="A1307" s="14">
        <v>43054</v>
      </c>
      <c r="B1307" s="12">
        <v>0</v>
      </c>
    </row>
    <row r="1308" spans="1:2" x14ac:dyDescent="0.25">
      <c r="A1308" s="14">
        <v>43055</v>
      </c>
      <c r="B1308" s="12">
        <v>0</v>
      </c>
    </row>
    <row r="1309" spans="1:2" x14ac:dyDescent="0.25">
      <c r="A1309" s="14">
        <v>43056</v>
      </c>
      <c r="B1309" s="12">
        <v>0</v>
      </c>
    </row>
    <row r="1310" spans="1:2" x14ac:dyDescent="0.25">
      <c r="A1310" s="14">
        <v>43057</v>
      </c>
      <c r="B1310" s="12">
        <v>0</v>
      </c>
    </row>
    <row r="1311" spans="1:2" x14ac:dyDescent="0.25">
      <c r="A1311" s="14">
        <v>43058</v>
      </c>
      <c r="B1311" s="12">
        <v>0</v>
      </c>
    </row>
    <row r="1312" spans="1:2" x14ac:dyDescent="0.25">
      <c r="A1312" s="14">
        <v>43059</v>
      </c>
      <c r="B1312" s="12">
        <v>0</v>
      </c>
    </row>
    <row r="1313" spans="1:2" x14ac:dyDescent="0.25">
      <c r="A1313" s="14">
        <v>43060</v>
      </c>
      <c r="B1313" s="12">
        <v>0</v>
      </c>
    </row>
    <row r="1314" spans="1:2" x14ac:dyDescent="0.25">
      <c r="A1314" s="14">
        <v>43061</v>
      </c>
      <c r="B1314" s="12">
        <v>0</v>
      </c>
    </row>
    <row r="1315" spans="1:2" x14ac:dyDescent="0.25">
      <c r="A1315" s="14">
        <v>43062</v>
      </c>
      <c r="B1315" s="12">
        <v>0</v>
      </c>
    </row>
    <row r="1316" spans="1:2" x14ac:dyDescent="0.25">
      <c r="A1316" s="14">
        <v>43063</v>
      </c>
      <c r="B1316" s="12">
        <v>0</v>
      </c>
    </row>
    <row r="1317" spans="1:2" x14ac:dyDescent="0.25">
      <c r="A1317" s="14">
        <v>43064</v>
      </c>
      <c r="B1317" s="12">
        <v>0</v>
      </c>
    </row>
    <row r="1318" spans="1:2" x14ac:dyDescent="0.25">
      <c r="A1318" s="14">
        <v>43065</v>
      </c>
      <c r="B1318" s="12">
        <v>0</v>
      </c>
    </row>
    <row r="1319" spans="1:2" x14ac:dyDescent="0.25">
      <c r="A1319" s="14">
        <v>43066</v>
      </c>
      <c r="B1319" s="12">
        <v>0</v>
      </c>
    </row>
    <row r="1320" spans="1:2" x14ac:dyDescent="0.25">
      <c r="A1320" s="14">
        <v>43067</v>
      </c>
      <c r="B1320" s="12">
        <v>0</v>
      </c>
    </row>
    <row r="1321" spans="1:2" x14ac:dyDescent="0.25">
      <c r="A1321" s="14">
        <v>43068</v>
      </c>
      <c r="B1321" s="12">
        <v>0</v>
      </c>
    </row>
    <row r="1322" spans="1:2" x14ac:dyDescent="0.25">
      <c r="A1322" s="14">
        <v>43069</v>
      </c>
      <c r="B1322" s="12">
        <v>0</v>
      </c>
    </row>
    <row r="1323" spans="1:2" x14ac:dyDescent="0.25">
      <c r="A1323" s="14">
        <v>43070</v>
      </c>
      <c r="B1323" s="12">
        <v>31145.760000000002</v>
      </c>
    </row>
    <row r="1324" spans="1:2" x14ac:dyDescent="0.25">
      <c r="A1324" s="14">
        <v>43071</v>
      </c>
      <c r="B1324" s="12">
        <v>96793.859999999986</v>
      </c>
    </row>
    <row r="1325" spans="1:2" x14ac:dyDescent="0.25">
      <c r="A1325" s="14">
        <v>43072</v>
      </c>
      <c r="B1325" s="12">
        <v>104287.43000000002</v>
      </c>
    </row>
    <row r="1326" spans="1:2" x14ac:dyDescent="0.25">
      <c r="A1326" s="14">
        <v>43073</v>
      </c>
      <c r="B1326" s="12">
        <v>146906.31999999998</v>
      </c>
    </row>
    <row r="1327" spans="1:2" x14ac:dyDescent="0.25">
      <c r="A1327" s="14">
        <v>43074</v>
      </c>
      <c r="B1327" s="12">
        <v>224538.00999999989</v>
      </c>
    </row>
    <row r="1328" spans="1:2" x14ac:dyDescent="0.25">
      <c r="A1328" s="14">
        <v>43075</v>
      </c>
      <c r="B1328" s="12">
        <v>293902.31999999995</v>
      </c>
    </row>
    <row r="1329" spans="1:2" x14ac:dyDescent="0.25">
      <c r="A1329" s="14">
        <v>43076</v>
      </c>
      <c r="B1329" s="12">
        <v>362505.35500000033</v>
      </c>
    </row>
    <row r="1330" spans="1:2" x14ac:dyDescent="0.25">
      <c r="A1330" s="14">
        <v>43077</v>
      </c>
      <c r="B1330" s="12">
        <v>437173.92500000005</v>
      </c>
    </row>
    <row r="1331" spans="1:2" x14ac:dyDescent="0.25">
      <c r="A1331" s="14">
        <v>43078</v>
      </c>
      <c r="B1331" s="12">
        <v>536708.33999999962</v>
      </c>
    </row>
    <row r="1332" spans="1:2" x14ac:dyDescent="0.25">
      <c r="A1332" s="14">
        <v>43079</v>
      </c>
      <c r="B1332" s="12">
        <v>583008.66500000097</v>
      </c>
    </row>
    <row r="1333" spans="1:2" x14ac:dyDescent="0.25">
      <c r="A1333" s="14">
        <v>43080</v>
      </c>
      <c r="B1333" s="12">
        <v>625992.01299999887</v>
      </c>
    </row>
    <row r="1334" spans="1:2" x14ac:dyDescent="0.25">
      <c r="A1334" s="14">
        <v>43081</v>
      </c>
      <c r="B1334" s="12">
        <v>658243.84500000067</v>
      </c>
    </row>
    <row r="1335" spans="1:2" x14ac:dyDescent="0.25">
      <c r="A1335" s="14">
        <v>43082</v>
      </c>
      <c r="B1335" s="12">
        <v>697922.86999999918</v>
      </c>
    </row>
    <row r="1336" spans="1:2" x14ac:dyDescent="0.25">
      <c r="A1336" s="14">
        <v>43083</v>
      </c>
      <c r="B1336" s="12">
        <v>765534.76000000071</v>
      </c>
    </row>
    <row r="1337" spans="1:2" x14ac:dyDescent="0.25">
      <c r="A1337" s="14">
        <v>43084</v>
      </c>
      <c r="B1337" s="12">
        <v>801300.21499999892</v>
      </c>
    </row>
    <row r="1338" spans="1:2" x14ac:dyDescent="0.25">
      <c r="A1338" s="14">
        <v>43085</v>
      </c>
      <c r="B1338" s="12">
        <v>868715.5549999997</v>
      </c>
    </row>
    <row r="1339" spans="1:2" x14ac:dyDescent="0.25">
      <c r="A1339" s="14">
        <v>43086</v>
      </c>
      <c r="B1339" s="12">
        <v>921227.32500000019</v>
      </c>
    </row>
    <row r="1340" spans="1:2" x14ac:dyDescent="0.25">
      <c r="A1340" s="14">
        <v>43087</v>
      </c>
      <c r="B1340" s="12">
        <v>973530.96500000078</v>
      </c>
    </row>
    <row r="1341" spans="1:2" x14ac:dyDescent="0.25">
      <c r="A1341" s="14">
        <v>43088</v>
      </c>
      <c r="B1341" s="12">
        <v>1031302.3800000008</v>
      </c>
    </row>
    <row r="1342" spans="1:2" x14ac:dyDescent="0.25">
      <c r="A1342" s="14">
        <v>43089</v>
      </c>
      <c r="B1342" s="12">
        <v>1057175.5999999996</v>
      </c>
    </row>
    <row r="1343" spans="1:2" x14ac:dyDescent="0.25">
      <c r="A1343" s="14">
        <v>43090</v>
      </c>
      <c r="B1343" s="12">
        <v>1098181.2549999971</v>
      </c>
    </row>
    <row r="1344" spans="1:2" x14ac:dyDescent="0.25">
      <c r="A1344" s="14">
        <v>43091</v>
      </c>
      <c r="B1344" s="12">
        <v>1127622.3700000029</v>
      </c>
    </row>
    <row r="1345" spans="1:2" x14ac:dyDescent="0.25">
      <c r="A1345" s="14">
        <v>43092</v>
      </c>
      <c r="B1345" s="12">
        <v>1139642.334999999</v>
      </c>
    </row>
    <row r="1346" spans="1:2" x14ac:dyDescent="0.25">
      <c r="A1346" s="14">
        <v>43093</v>
      </c>
      <c r="B1346" s="12">
        <v>1111221.5349999983</v>
      </c>
    </row>
    <row r="1347" spans="1:2" x14ac:dyDescent="0.25">
      <c r="A1347" s="14">
        <v>43094</v>
      </c>
      <c r="B1347" s="12">
        <v>1153581.0350000001</v>
      </c>
    </row>
    <row r="1348" spans="1:2" x14ac:dyDescent="0.25">
      <c r="A1348" s="14">
        <v>43095</v>
      </c>
      <c r="B1348" s="12">
        <v>1169332.7200000025</v>
      </c>
    </row>
    <row r="1349" spans="1:2" x14ac:dyDescent="0.25">
      <c r="A1349" s="14">
        <v>43096</v>
      </c>
      <c r="B1349" s="12">
        <v>962358.00500000268</v>
      </c>
    </row>
    <row r="1350" spans="1:2" x14ac:dyDescent="0.25">
      <c r="A1350" s="14">
        <v>43097</v>
      </c>
      <c r="B1350" s="12">
        <v>513022.59999999404</v>
      </c>
    </row>
    <row r="1351" spans="1:2" x14ac:dyDescent="0.25">
      <c r="A1351" s="14">
        <v>43098</v>
      </c>
      <c r="B1351" s="12">
        <v>370813.19000000134</v>
      </c>
    </row>
    <row r="1352" spans="1:2" x14ac:dyDescent="0.25">
      <c r="A1352" s="14">
        <v>43099</v>
      </c>
      <c r="B1352" s="12">
        <v>187105.28500000387</v>
      </c>
    </row>
    <row r="1353" spans="1:2" x14ac:dyDescent="0.25">
      <c r="A1353" s="14">
        <v>43100</v>
      </c>
      <c r="B1353" s="12">
        <v>37629.170000001788</v>
      </c>
    </row>
    <row r="1354" spans="1:2" x14ac:dyDescent="0.25">
      <c r="A1354" s="14">
        <v>43101</v>
      </c>
      <c r="B1354" s="12">
        <v>9573.519999999553</v>
      </c>
    </row>
    <row r="1355" spans="1:2" x14ac:dyDescent="0.25">
      <c r="A1355" s="14">
        <v>43102</v>
      </c>
      <c r="B1355" s="12">
        <v>90693.204999994487</v>
      </c>
    </row>
    <row r="1356" spans="1:2" x14ac:dyDescent="0.25">
      <c r="A1356" s="14">
        <v>43103</v>
      </c>
      <c r="B1356" s="12">
        <v>519381.76000000536</v>
      </c>
    </row>
    <row r="1357" spans="1:2" x14ac:dyDescent="0.25">
      <c r="A1357" s="14">
        <v>43104</v>
      </c>
      <c r="B1357" s="12">
        <v>1054183.1350000016</v>
      </c>
    </row>
    <row r="1358" spans="1:2" x14ac:dyDescent="0.25">
      <c r="A1358" s="14">
        <v>43105</v>
      </c>
      <c r="B1358" s="12">
        <v>1149587.0699999966</v>
      </c>
    </row>
    <row r="1359" spans="1:2" x14ac:dyDescent="0.25">
      <c r="A1359" s="14">
        <v>43106</v>
      </c>
      <c r="B1359" s="12">
        <v>1191229.6899999976</v>
      </c>
    </row>
    <row r="1360" spans="1:2" x14ac:dyDescent="0.25">
      <c r="A1360" s="14">
        <v>43107</v>
      </c>
      <c r="B1360" s="12">
        <v>1196402.9850000069</v>
      </c>
    </row>
    <row r="1361" spans="1:2" x14ac:dyDescent="0.25">
      <c r="A1361" s="14">
        <v>43108</v>
      </c>
      <c r="B1361" s="12">
        <v>1185998.9449999891</v>
      </c>
    </row>
    <row r="1362" spans="1:2" x14ac:dyDescent="0.25">
      <c r="A1362" s="14">
        <v>43109</v>
      </c>
      <c r="B1362" s="12">
        <v>1195474.2750000097</v>
      </c>
    </row>
    <row r="1363" spans="1:2" x14ac:dyDescent="0.25">
      <c r="A1363" s="14">
        <v>43110</v>
      </c>
      <c r="B1363" s="12">
        <v>1181584.3549999967</v>
      </c>
    </row>
    <row r="1364" spans="1:2" x14ac:dyDescent="0.25">
      <c r="A1364" s="14">
        <v>43111</v>
      </c>
      <c r="B1364" s="12">
        <v>1104604.9800000004</v>
      </c>
    </row>
    <row r="1365" spans="1:2" x14ac:dyDescent="0.25">
      <c r="A1365" s="14">
        <v>43112</v>
      </c>
      <c r="B1365" s="12">
        <v>1112220.0149999969</v>
      </c>
    </row>
    <row r="1366" spans="1:2" x14ac:dyDescent="0.25">
      <c r="A1366" s="14">
        <v>43113</v>
      </c>
      <c r="B1366" s="12">
        <v>1167019.5500000007</v>
      </c>
    </row>
    <row r="1367" spans="1:2" x14ac:dyDescent="0.25">
      <c r="A1367" s="14">
        <v>43114</v>
      </c>
      <c r="B1367" s="12">
        <v>1179826.8850000016</v>
      </c>
    </row>
    <row r="1368" spans="1:2" x14ac:dyDescent="0.25">
      <c r="A1368" s="14">
        <v>43115</v>
      </c>
      <c r="B1368" s="12">
        <v>1184068.474999994</v>
      </c>
    </row>
    <row r="1369" spans="1:2" x14ac:dyDescent="0.25">
      <c r="A1369" s="14">
        <v>43116</v>
      </c>
      <c r="B1369" s="12">
        <v>1191860.0450000018</v>
      </c>
    </row>
    <row r="1370" spans="1:2" x14ac:dyDescent="0.25">
      <c r="A1370" s="14">
        <v>43117</v>
      </c>
      <c r="B1370" s="12">
        <v>1218022.4450000003</v>
      </c>
    </row>
    <row r="1371" spans="1:2" x14ac:dyDescent="0.25">
      <c r="A1371" s="14">
        <v>43118</v>
      </c>
      <c r="B1371" s="12">
        <v>1194290.6300000027</v>
      </c>
    </row>
    <row r="1372" spans="1:2" x14ac:dyDescent="0.25">
      <c r="A1372" s="14">
        <v>43119</v>
      </c>
      <c r="B1372" s="12">
        <v>1188400.700000003</v>
      </c>
    </row>
    <row r="1373" spans="1:2" x14ac:dyDescent="0.25">
      <c r="A1373" s="14">
        <v>43120</v>
      </c>
      <c r="B1373" s="12">
        <v>1169898.5049999878</v>
      </c>
    </row>
    <row r="1374" spans="1:2" x14ac:dyDescent="0.25">
      <c r="A1374" s="14">
        <v>43121</v>
      </c>
      <c r="B1374" s="12">
        <v>1171556.3400000036</v>
      </c>
    </row>
    <row r="1375" spans="1:2" x14ac:dyDescent="0.25">
      <c r="A1375" s="14">
        <v>43122</v>
      </c>
      <c r="B1375" s="12">
        <v>1192663.7350000069</v>
      </c>
    </row>
    <row r="1376" spans="1:2" x14ac:dyDescent="0.25">
      <c r="A1376" s="14">
        <v>43123</v>
      </c>
      <c r="B1376" s="12">
        <v>1151337.3100000024</v>
      </c>
    </row>
    <row r="1377" spans="1:2" x14ac:dyDescent="0.25">
      <c r="A1377" s="14">
        <v>43124</v>
      </c>
      <c r="B1377" s="12">
        <v>1160267.0849999934</v>
      </c>
    </row>
    <row r="1378" spans="1:2" x14ac:dyDescent="0.25">
      <c r="A1378" s="14">
        <v>43125</v>
      </c>
      <c r="B1378" s="12">
        <v>1182313.4900000021</v>
      </c>
    </row>
    <row r="1379" spans="1:2" x14ac:dyDescent="0.25">
      <c r="A1379" s="14">
        <v>43126</v>
      </c>
      <c r="B1379" s="12">
        <v>1156674.4049999937</v>
      </c>
    </row>
    <row r="1380" spans="1:2" x14ac:dyDescent="0.25">
      <c r="A1380" s="14">
        <v>43127</v>
      </c>
      <c r="B1380" s="12">
        <v>1119106.1350000054</v>
      </c>
    </row>
    <row r="1381" spans="1:2" x14ac:dyDescent="0.25">
      <c r="A1381" s="14">
        <v>43128</v>
      </c>
      <c r="B1381" s="12">
        <v>1110288.8400000036</v>
      </c>
    </row>
    <row r="1382" spans="1:2" x14ac:dyDescent="0.25">
      <c r="A1382" s="14">
        <v>43129</v>
      </c>
      <c r="B1382" s="12">
        <v>1117707.0899999961</v>
      </c>
    </row>
    <row r="1383" spans="1:2" x14ac:dyDescent="0.25">
      <c r="A1383" s="14">
        <v>43130</v>
      </c>
      <c r="B1383" s="12">
        <v>1108299.3350000009</v>
      </c>
    </row>
    <row r="1384" spans="1:2" x14ac:dyDescent="0.25">
      <c r="A1384" s="14">
        <v>43131</v>
      </c>
      <c r="B1384" s="12">
        <v>1084542.1700000092</v>
      </c>
    </row>
    <row r="1385" spans="1:2" x14ac:dyDescent="0.25">
      <c r="A1385" s="14">
        <v>43132</v>
      </c>
      <c r="B1385" s="12">
        <v>1072592.3999999985</v>
      </c>
    </row>
    <row r="1386" spans="1:2" x14ac:dyDescent="0.25">
      <c r="A1386" s="14">
        <v>43133</v>
      </c>
      <c r="B1386" s="12">
        <v>1053385.3950000033</v>
      </c>
    </row>
    <row r="1387" spans="1:2" x14ac:dyDescent="0.25">
      <c r="A1387" s="14">
        <v>43134</v>
      </c>
      <c r="B1387" s="12">
        <v>1110653.4949999899</v>
      </c>
    </row>
    <row r="1388" spans="1:2" x14ac:dyDescent="0.25">
      <c r="A1388" s="14">
        <v>43135</v>
      </c>
      <c r="B1388" s="12">
        <v>1142805.7899999991</v>
      </c>
    </row>
    <row r="1389" spans="1:2" x14ac:dyDescent="0.25">
      <c r="A1389" s="14">
        <v>43136</v>
      </c>
      <c r="B1389" s="12">
        <v>1174070.9450000077</v>
      </c>
    </row>
    <row r="1390" spans="1:2" x14ac:dyDescent="0.25">
      <c r="A1390" s="14">
        <v>43137</v>
      </c>
      <c r="B1390" s="12">
        <v>1141564.5699999928</v>
      </c>
    </row>
    <row r="1391" spans="1:2" x14ac:dyDescent="0.25">
      <c r="A1391" s="14">
        <v>43138</v>
      </c>
      <c r="B1391" s="12">
        <v>1147801.8350000009</v>
      </c>
    </row>
    <row r="1392" spans="1:2" x14ac:dyDescent="0.25">
      <c r="A1392" s="14">
        <v>43139</v>
      </c>
      <c r="B1392" s="12">
        <v>1153144.7299999967</v>
      </c>
    </row>
    <row r="1393" spans="1:2" x14ac:dyDescent="0.25">
      <c r="A1393" s="14">
        <v>43140</v>
      </c>
      <c r="B1393" s="12">
        <v>1175904.2450000048</v>
      </c>
    </row>
    <row r="1394" spans="1:2" x14ac:dyDescent="0.25">
      <c r="A1394" s="14">
        <v>43141</v>
      </c>
      <c r="B1394" s="12">
        <v>1185909.659999989</v>
      </c>
    </row>
    <row r="1395" spans="1:2" x14ac:dyDescent="0.25">
      <c r="A1395" s="14">
        <v>43142</v>
      </c>
      <c r="B1395" s="12">
        <v>1179448.5950000063</v>
      </c>
    </row>
    <row r="1396" spans="1:2" x14ac:dyDescent="0.25">
      <c r="A1396" s="14">
        <v>43143</v>
      </c>
      <c r="B1396" s="12">
        <v>1197820.9099999964</v>
      </c>
    </row>
    <row r="1397" spans="1:2" x14ac:dyDescent="0.25">
      <c r="A1397" s="14">
        <v>43144</v>
      </c>
      <c r="B1397" s="12">
        <v>1159930.7150000036</v>
      </c>
    </row>
    <row r="1398" spans="1:2" x14ac:dyDescent="0.25">
      <c r="A1398" s="14">
        <v>43145</v>
      </c>
      <c r="B1398" s="12">
        <v>1110206.1650000066</v>
      </c>
    </row>
    <row r="1399" spans="1:2" x14ac:dyDescent="0.25">
      <c r="A1399" s="14">
        <v>43146</v>
      </c>
      <c r="B1399" s="12">
        <v>1049398.9849999994</v>
      </c>
    </row>
    <row r="1400" spans="1:2" x14ac:dyDescent="0.25">
      <c r="A1400" s="14">
        <v>43147</v>
      </c>
      <c r="B1400" s="12">
        <v>979531.5</v>
      </c>
    </row>
    <row r="1401" spans="1:2" x14ac:dyDescent="0.25">
      <c r="A1401" s="14">
        <v>43148</v>
      </c>
      <c r="B1401" s="12">
        <v>1077691.4450000077</v>
      </c>
    </row>
    <row r="1402" spans="1:2" x14ac:dyDescent="0.25">
      <c r="A1402" s="14">
        <v>43149</v>
      </c>
      <c r="B1402" s="12">
        <v>1183519.5949999839</v>
      </c>
    </row>
    <row r="1403" spans="1:2" x14ac:dyDescent="0.25">
      <c r="A1403" s="14">
        <v>43150</v>
      </c>
      <c r="B1403" s="12">
        <v>1176677.0300000161</v>
      </c>
    </row>
    <row r="1404" spans="1:2" x14ac:dyDescent="0.25">
      <c r="A1404" s="14">
        <v>43151</v>
      </c>
      <c r="B1404" s="12">
        <v>1186698.6499999911</v>
      </c>
    </row>
    <row r="1405" spans="1:2" x14ac:dyDescent="0.25">
      <c r="A1405" s="14">
        <v>43152</v>
      </c>
      <c r="B1405" s="12">
        <v>1149220.1149999946</v>
      </c>
    </row>
    <row r="1406" spans="1:2" x14ac:dyDescent="0.25">
      <c r="A1406" s="14">
        <v>43153</v>
      </c>
      <c r="B1406" s="12">
        <v>1105604.9300000072</v>
      </c>
    </row>
    <row r="1407" spans="1:2" x14ac:dyDescent="0.25">
      <c r="A1407" s="14">
        <v>43154</v>
      </c>
      <c r="B1407" s="12">
        <v>1027426.5549999923</v>
      </c>
    </row>
    <row r="1408" spans="1:2" x14ac:dyDescent="0.25">
      <c r="A1408" s="14">
        <v>43155</v>
      </c>
      <c r="B1408" s="12">
        <v>939576.87000000477</v>
      </c>
    </row>
    <row r="1409" spans="1:2" x14ac:dyDescent="0.25">
      <c r="A1409" s="14">
        <v>43156</v>
      </c>
      <c r="B1409" s="12">
        <v>1013136.0949999839</v>
      </c>
    </row>
    <row r="1410" spans="1:2" x14ac:dyDescent="0.25">
      <c r="A1410" s="14">
        <v>43157</v>
      </c>
      <c r="B1410" s="12">
        <v>1078807.1900000125</v>
      </c>
    </row>
    <row r="1411" spans="1:2" x14ac:dyDescent="0.25">
      <c r="A1411" s="14">
        <v>43158</v>
      </c>
      <c r="B1411" s="12">
        <v>1031687.8350000083</v>
      </c>
    </row>
    <row r="1412" spans="1:2" x14ac:dyDescent="0.25">
      <c r="A1412" s="14">
        <v>43159</v>
      </c>
      <c r="B1412" s="12">
        <v>874949.70000000298</v>
      </c>
    </row>
    <row r="1413" spans="1:2" x14ac:dyDescent="0.25">
      <c r="A1413" s="14">
        <v>43160</v>
      </c>
      <c r="B1413" s="12">
        <v>941279.20999999344</v>
      </c>
    </row>
    <row r="1414" spans="1:2" x14ac:dyDescent="0.25">
      <c r="A1414" s="14">
        <v>43161</v>
      </c>
      <c r="B1414" s="12">
        <v>1051041.7349999994</v>
      </c>
    </row>
    <row r="1415" spans="1:2" x14ac:dyDescent="0.25">
      <c r="A1415" s="14">
        <v>43162</v>
      </c>
      <c r="B1415" s="12">
        <v>1055429.4199999869</v>
      </c>
    </row>
    <row r="1416" spans="1:2" x14ac:dyDescent="0.25">
      <c r="A1416" s="14">
        <v>43163</v>
      </c>
      <c r="B1416" s="12">
        <v>1071610.1350000054</v>
      </c>
    </row>
    <row r="1417" spans="1:2" x14ac:dyDescent="0.25">
      <c r="A1417" s="14">
        <v>43164</v>
      </c>
      <c r="B1417" s="12">
        <v>1107032.9699999988</v>
      </c>
    </row>
    <row r="1418" spans="1:2" x14ac:dyDescent="0.25">
      <c r="A1418" s="14">
        <v>43165</v>
      </c>
      <c r="B1418" s="12">
        <v>1120750.299999997</v>
      </c>
    </row>
    <row r="1419" spans="1:2" x14ac:dyDescent="0.25">
      <c r="A1419" s="14">
        <v>43166</v>
      </c>
      <c r="B1419" s="12">
        <v>1131412.2950000167</v>
      </c>
    </row>
    <row r="1420" spans="1:2" x14ac:dyDescent="0.25">
      <c r="A1420" s="14">
        <v>43167</v>
      </c>
      <c r="B1420" s="12">
        <v>1093610.3999999911</v>
      </c>
    </row>
    <row r="1421" spans="1:2" x14ac:dyDescent="0.25">
      <c r="A1421" s="14">
        <v>43168</v>
      </c>
      <c r="B1421" s="12">
        <v>1097922.6650000066</v>
      </c>
    </row>
    <row r="1422" spans="1:2" x14ac:dyDescent="0.25">
      <c r="A1422" s="14">
        <v>43169</v>
      </c>
      <c r="B1422" s="12">
        <v>1023455.0199999958</v>
      </c>
    </row>
    <row r="1423" spans="1:2" x14ac:dyDescent="0.25">
      <c r="A1423" s="14">
        <v>43170</v>
      </c>
      <c r="B1423" s="12">
        <v>1100548.4050000012</v>
      </c>
    </row>
    <row r="1424" spans="1:2" x14ac:dyDescent="0.25">
      <c r="A1424" s="14">
        <v>43171</v>
      </c>
      <c r="B1424" s="12">
        <v>1109963.0350000113</v>
      </c>
    </row>
    <row r="1425" spans="1:2" x14ac:dyDescent="0.25">
      <c r="A1425" s="14">
        <v>43172</v>
      </c>
      <c r="B1425" s="12">
        <v>1092054.2049999684</v>
      </c>
    </row>
    <row r="1426" spans="1:2" x14ac:dyDescent="0.25">
      <c r="A1426" s="14">
        <v>43173</v>
      </c>
      <c r="B1426" s="12">
        <v>1115448.7850000262</v>
      </c>
    </row>
    <row r="1427" spans="1:2" x14ac:dyDescent="0.25">
      <c r="A1427" s="14">
        <v>43174</v>
      </c>
      <c r="B1427" s="12">
        <v>1105282.099999994</v>
      </c>
    </row>
    <row r="1428" spans="1:2" x14ac:dyDescent="0.25">
      <c r="A1428" s="14">
        <v>43175</v>
      </c>
      <c r="B1428" s="12">
        <v>1107917.424999997</v>
      </c>
    </row>
    <row r="1429" spans="1:2" x14ac:dyDescent="0.25">
      <c r="A1429" s="14">
        <v>43176</v>
      </c>
      <c r="B1429" s="12">
        <v>1088344.0100000203</v>
      </c>
    </row>
    <row r="1430" spans="1:2" x14ac:dyDescent="0.25">
      <c r="A1430" s="14">
        <v>43177</v>
      </c>
      <c r="B1430" s="12">
        <v>1079068.3550000042</v>
      </c>
    </row>
    <row r="1431" spans="1:2" x14ac:dyDescent="0.25">
      <c r="A1431" s="14">
        <v>43178</v>
      </c>
      <c r="B1431" s="12">
        <v>1095558.9399999827</v>
      </c>
    </row>
    <row r="1432" spans="1:2" x14ac:dyDescent="0.25">
      <c r="A1432" s="14">
        <v>43179</v>
      </c>
      <c r="B1432" s="12">
        <v>1063743.7899999768</v>
      </c>
    </row>
    <row r="1433" spans="1:2" x14ac:dyDescent="0.25">
      <c r="A1433" s="14">
        <v>43180</v>
      </c>
      <c r="B1433" s="12">
        <v>1072255.7600000203</v>
      </c>
    </row>
    <row r="1434" spans="1:2" x14ac:dyDescent="0.25">
      <c r="A1434" s="14">
        <v>43181</v>
      </c>
      <c r="B1434" s="12">
        <v>1048081.275000006</v>
      </c>
    </row>
    <row r="1435" spans="1:2" x14ac:dyDescent="0.25">
      <c r="A1435" s="14">
        <v>43182</v>
      </c>
      <c r="B1435" s="12">
        <v>1069232.1050000042</v>
      </c>
    </row>
    <row r="1436" spans="1:2" x14ac:dyDescent="0.25">
      <c r="A1436" s="14">
        <v>43183</v>
      </c>
      <c r="B1436" s="12">
        <v>1063624.7699999958</v>
      </c>
    </row>
    <row r="1437" spans="1:2" x14ac:dyDescent="0.25">
      <c r="A1437" s="14">
        <v>43184</v>
      </c>
      <c r="B1437" s="12">
        <v>1084474.799999997</v>
      </c>
    </row>
    <row r="1438" spans="1:2" x14ac:dyDescent="0.25">
      <c r="A1438" s="14">
        <v>43185</v>
      </c>
      <c r="B1438" s="12">
        <v>1091811.7100000083</v>
      </c>
    </row>
    <row r="1439" spans="1:2" x14ac:dyDescent="0.25">
      <c r="A1439" s="14">
        <v>43186</v>
      </c>
      <c r="B1439" s="12">
        <v>1070925.7199999839</v>
      </c>
    </row>
    <row r="1440" spans="1:2" x14ac:dyDescent="0.25">
      <c r="A1440" s="14">
        <v>43187</v>
      </c>
      <c r="B1440" s="12">
        <v>1029524.8800000101</v>
      </c>
    </row>
    <row r="1441" spans="1:2" x14ac:dyDescent="0.25">
      <c r="A1441" s="14">
        <v>43188</v>
      </c>
      <c r="B1441" s="12">
        <v>1015460.9199999869</v>
      </c>
    </row>
    <row r="1442" spans="1:2" x14ac:dyDescent="0.25">
      <c r="A1442" s="14">
        <v>43189</v>
      </c>
      <c r="B1442" s="12">
        <v>971639.21999999881</v>
      </c>
    </row>
    <row r="1443" spans="1:2" x14ac:dyDescent="0.25">
      <c r="A1443" s="14">
        <v>43190</v>
      </c>
      <c r="B1443" s="12">
        <v>978341.43000000715</v>
      </c>
    </row>
    <row r="1444" spans="1:2" x14ac:dyDescent="0.25">
      <c r="A1444" s="14">
        <v>43191</v>
      </c>
      <c r="B1444" s="12">
        <v>1012002.0100000054</v>
      </c>
    </row>
    <row r="1445" spans="1:2" x14ac:dyDescent="0.25">
      <c r="A1445" s="14">
        <v>43192</v>
      </c>
      <c r="B1445" s="12">
        <v>979710.38999998569</v>
      </c>
    </row>
    <row r="1446" spans="1:2" x14ac:dyDescent="0.25">
      <c r="A1446" s="14">
        <v>43193</v>
      </c>
      <c r="B1446" s="12">
        <v>943501.88000002503</v>
      </c>
    </row>
    <row r="1447" spans="1:2" x14ac:dyDescent="0.25">
      <c r="A1447" s="14">
        <v>43194</v>
      </c>
      <c r="B1447" s="12">
        <v>953467.37999999523</v>
      </c>
    </row>
    <row r="1448" spans="1:2" x14ac:dyDescent="0.25">
      <c r="A1448" s="14">
        <v>43195</v>
      </c>
      <c r="B1448" s="12">
        <v>913511.66999998689</v>
      </c>
    </row>
    <row r="1449" spans="1:2" x14ac:dyDescent="0.25">
      <c r="A1449" s="14">
        <v>43196</v>
      </c>
      <c r="B1449" s="12">
        <v>849980.63000002503</v>
      </c>
    </row>
    <row r="1450" spans="1:2" x14ac:dyDescent="0.25">
      <c r="A1450" s="14">
        <v>43197</v>
      </c>
      <c r="B1450" s="12">
        <v>723605.9999999851</v>
      </c>
    </row>
    <row r="1451" spans="1:2" x14ac:dyDescent="0.25">
      <c r="A1451" s="14">
        <v>43198</v>
      </c>
      <c r="B1451" s="12">
        <v>564801.40999999642</v>
      </c>
    </row>
    <row r="1452" spans="1:2" x14ac:dyDescent="0.25">
      <c r="A1452" s="14">
        <v>43199</v>
      </c>
      <c r="B1452" s="12">
        <v>594689.26000000536</v>
      </c>
    </row>
    <row r="1453" spans="1:2" x14ac:dyDescent="0.25">
      <c r="A1453" s="14">
        <v>43200</v>
      </c>
      <c r="B1453" s="12">
        <v>543297.29000000656</v>
      </c>
    </row>
    <row r="1454" spans="1:2" x14ac:dyDescent="0.25">
      <c r="A1454" s="14">
        <v>43201</v>
      </c>
      <c r="B1454" s="12">
        <v>395501.84999997914</v>
      </c>
    </row>
    <row r="1455" spans="1:2" x14ac:dyDescent="0.25">
      <c r="A1455" s="14">
        <v>43202</v>
      </c>
      <c r="B1455" s="12">
        <v>182001.90000000596</v>
      </c>
    </row>
    <row r="1456" spans="1:2" x14ac:dyDescent="0.25">
      <c r="A1456" s="14">
        <v>43203</v>
      </c>
      <c r="B1456" s="12">
        <v>63870.719999998808</v>
      </c>
    </row>
    <row r="1457" spans="1:2" x14ac:dyDescent="0.25">
      <c r="A1457" s="14">
        <v>43204</v>
      </c>
      <c r="B1457" s="12">
        <v>27386.609999999404</v>
      </c>
    </row>
    <row r="1458" spans="1:2" x14ac:dyDescent="0.25">
      <c r="A1458" s="14">
        <v>43205</v>
      </c>
      <c r="B1458" s="12">
        <v>27636.649999991059</v>
      </c>
    </row>
    <row r="1459" spans="1:2" x14ac:dyDescent="0.25">
      <c r="A1459" s="14">
        <v>43206</v>
      </c>
      <c r="B1459" s="12">
        <v>33999.510000020266</v>
      </c>
    </row>
    <row r="1460" spans="1:2" x14ac:dyDescent="0.25">
      <c r="A1460" s="14">
        <v>43207</v>
      </c>
      <c r="B1460" s="12">
        <v>104944.34999997914</v>
      </c>
    </row>
    <row r="1461" spans="1:2" x14ac:dyDescent="0.25">
      <c r="A1461" s="14">
        <v>43208</v>
      </c>
      <c r="B1461" s="12">
        <v>209578.97000001371</v>
      </c>
    </row>
    <row r="1462" spans="1:2" x14ac:dyDescent="0.25">
      <c r="A1462" s="14">
        <v>43209</v>
      </c>
      <c r="B1462" s="12">
        <v>360489.04999998212</v>
      </c>
    </row>
    <row r="1463" spans="1:2" x14ac:dyDescent="0.25">
      <c r="A1463" s="14">
        <v>43210</v>
      </c>
      <c r="B1463" s="12">
        <v>443220.71999999881</v>
      </c>
    </row>
    <row r="1464" spans="1:2" x14ac:dyDescent="0.25">
      <c r="A1464" s="14">
        <v>43211</v>
      </c>
      <c r="B1464" s="12">
        <v>487540.68000000715</v>
      </c>
    </row>
    <row r="1465" spans="1:2" x14ac:dyDescent="0.25">
      <c r="A1465" s="14">
        <v>43212</v>
      </c>
      <c r="B1465" s="12">
        <v>481803.09000000358</v>
      </c>
    </row>
    <row r="1466" spans="1:2" x14ac:dyDescent="0.25">
      <c r="A1466" s="14">
        <v>43213</v>
      </c>
      <c r="B1466" s="12">
        <v>495687.22999998927</v>
      </c>
    </row>
    <row r="1467" spans="1:2" x14ac:dyDescent="0.25">
      <c r="A1467" s="14">
        <v>43214</v>
      </c>
      <c r="B1467" s="12">
        <v>514830.15000002086</v>
      </c>
    </row>
    <row r="1468" spans="1:2" x14ac:dyDescent="0.25">
      <c r="A1468" s="14">
        <v>43215</v>
      </c>
      <c r="B1468" s="12">
        <v>513312.92999999225</v>
      </c>
    </row>
    <row r="1469" spans="1:2" x14ac:dyDescent="0.25">
      <c r="A1469" s="14">
        <v>43216</v>
      </c>
      <c r="B1469" s="12">
        <v>476284.87999999523</v>
      </c>
    </row>
    <row r="1470" spans="1:2" x14ac:dyDescent="0.25">
      <c r="A1470" s="14">
        <v>43217</v>
      </c>
      <c r="B1470" s="12">
        <v>445605.57000000775</v>
      </c>
    </row>
    <row r="1471" spans="1:2" x14ac:dyDescent="0.25">
      <c r="A1471" s="14">
        <v>43218</v>
      </c>
      <c r="B1471" s="12">
        <v>336600.05000001192</v>
      </c>
    </row>
    <row r="1472" spans="1:2" x14ac:dyDescent="0.25">
      <c r="A1472" s="14">
        <v>43219</v>
      </c>
      <c r="B1472" s="12">
        <v>136302.36999998987</v>
      </c>
    </row>
    <row r="1473" spans="1:2" x14ac:dyDescent="0.25">
      <c r="A1473" s="14">
        <v>43220</v>
      </c>
      <c r="B1473" s="12">
        <v>145920.44000001252</v>
      </c>
    </row>
    <row r="1474" spans="1:2" x14ac:dyDescent="0.25">
      <c r="A1474" s="14">
        <v>43221</v>
      </c>
      <c r="B1474" s="12">
        <v>165154.95999999344</v>
      </c>
    </row>
    <row r="1475" spans="1:2" x14ac:dyDescent="0.25">
      <c r="A1475" s="14">
        <v>43222</v>
      </c>
      <c r="B1475" s="12">
        <v>166425.02000001073</v>
      </c>
    </row>
    <row r="1476" spans="1:2" x14ac:dyDescent="0.25">
      <c r="A1476" s="14">
        <v>43223</v>
      </c>
      <c r="B1476" s="12">
        <v>195706.13999998569</v>
      </c>
    </row>
    <row r="1477" spans="1:2" x14ac:dyDescent="0.25">
      <c r="A1477" s="14">
        <v>43224</v>
      </c>
      <c r="B1477" s="12">
        <v>217747.68999998271</v>
      </c>
    </row>
    <row r="1478" spans="1:2" x14ac:dyDescent="0.25">
      <c r="A1478" s="14">
        <v>43225</v>
      </c>
      <c r="B1478" s="12">
        <v>177363.05000002682</v>
      </c>
    </row>
    <row r="1479" spans="1:2" x14ac:dyDescent="0.25">
      <c r="A1479" s="14">
        <v>43226</v>
      </c>
      <c r="B1479" s="12">
        <v>192735.67999997735</v>
      </c>
    </row>
    <row r="1480" spans="1:2" x14ac:dyDescent="0.25">
      <c r="A1480" s="14">
        <v>43227</v>
      </c>
      <c r="B1480" s="12">
        <v>208313.99000000954</v>
      </c>
    </row>
    <row r="1481" spans="1:2" x14ac:dyDescent="0.25">
      <c r="A1481" s="14">
        <v>43228</v>
      </c>
      <c r="B1481" s="12">
        <v>200507.68000000715</v>
      </c>
    </row>
    <row r="1482" spans="1:2" x14ac:dyDescent="0.25">
      <c r="A1482" s="14">
        <v>43229</v>
      </c>
      <c r="B1482" s="12">
        <v>205390.81999999285</v>
      </c>
    </row>
    <row r="1483" spans="1:2" x14ac:dyDescent="0.25">
      <c r="A1483" s="14">
        <v>43230</v>
      </c>
      <c r="B1483" s="12">
        <v>222818.11000001431</v>
      </c>
    </row>
    <row r="1484" spans="1:2" x14ac:dyDescent="0.25">
      <c r="A1484" s="14">
        <v>43231</v>
      </c>
      <c r="B1484" s="12">
        <v>184672.64999999106</v>
      </c>
    </row>
    <row r="1485" spans="1:2" x14ac:dyDescent="0.25">
      <c r="A1485" s="14">
        <v>43232</v>
      </c>
      <c r="B1485" s="12">
        <v>146468.03999999166</v>
      </c>
    </row>
    <row r="1486" spans="1:2" x14ac:dyDescent="0.25">
      <c r="A1486" s="14">
        <v>43233</v>
      </c>
      <c r="B1486" s="12">
        <v>123923.05000001192</v>
      </c>
    </row>
    <row r="1487" spans="1:2" x14ac:dyDescent="0.25">
      <c r="A1487" s="14">
        <v>43234</v>
      </c>
      <c r="B1487" s="12">
        <v>139672.43999998271</v>
      </c>
    </row>
    <row r="1488" spans="1:2" x14ac:dyDescent="0.25">
      <c r="A1488" s="14">
        <v>43235</v>
      </c>
      <c r="B1488" s="12">
        <v>136708.87999999523</v>
      </c>
    </row>
    <row r="1489" spans="1:2" x14ac:dyDescent="0.25">
      <c r="A1489" s="14">
        <v>43236</v>
      </c>
      <c r="B1489" s="12">
        <v>136452.8900000304</v>
      </c>
    </row>
    <row r="1490" spans="1:2" x14ac:dyDescent="0.25">
      <c r="A1490" s="14">
        <v>43237</v>
      </c>
      <c r="B1490" s="12">
        <v>116443.44999997318</v>
      </c>
    </row>
    <row r="1491" spans="1:2" x14ac:dyDescent="0.25">
      <c r="A1491" s="14">
        <v>43238</v>
      </c>
      <c r="B1491" s="12">
        <v>113610.92000001669</v>
      </c>
    </row>
    <row r="1492" spans="1:2" x14ac:dyDescent="0.25">
      <c r="A1492" s="14">
        <v>43239</v>
      </c>
      <c r="B1492" s="12">
        <v>88364.590000003576</v>
      </c>
    </row>
    <row r="1493" spans="1:2" x14ac:dyDescent="0.25">
      <c r="A1493" s="14">
        <v>43240</v>
      </c>
      <c r="B1493" s="12">
        <v>107353.27999997139</v>
      </c>
    </row>
    <row r="1494" spans="1:2" x14ac:dyDescent="0.25">
      <c r="A1494" s="14">
        <v>43241</v>
      </c>
      <c r="B1494" s="12">
        <v>90610.610000014305</v>
      </c>
    </row>
    <row r="1495" spans="1:2" x14ac:dyDescent="0.25">
      <c r="A1495" s="14">
        <v>43242</v>
      </c>
      <c r="B1495" s="12">
        <v>84705.59999999404</v>
      </c>
    </row>
    <row r="1496" spans="1:2" x14ac:dyDescent="0.25">
      <c r="A1496" s="14">
        <v>43243</v>
      </c>
      <c r="B1496" s="12">
        <v>56364.250000029802</v>
      </c>
    </row>
    <row r="1497" spans="1:2" x14ac:dyDescent="0.25">
      <c r="A1497" s="14">
        <v>43244</v>
      </c>
      <c r="B1497" s="12">
        <v>53493.169999986887</v>
      </c>
    </row>
    <row r="1498" spans="1:2" x14ac:dyDescent="0.25">
      <c r="A1498" s="14">
        <v>43245</v>
      </c>
      <c r="B1498" s="12">
        <v>52987.949999988079</v>
      </c>
    </row>
    <row r="1499" spans="1:2" x14ac:dyDescent="0.25">
      <c r="A1499" s="14">
        <v>43246</v>
      </c>
      <c r="B1499" s="12">
        <v>44916.060000002384</v>
      </c>
    </row>
    <row r="1500" spans="1:2" x14ac:dyDescent="0.25">
      <c r="A1500" s="14">
        <v>43247</v>
      </c>
      <c r="B1500" s="12">
        <v>35346.290000021458</v>
      </c>
    </row>
    <row r="1501" spans="1:2" x14ac:dyDescent="0.25">
      <c r="A1501" s="14">
        <v>43248</v>
      </c>
      <c r="B1501" s="12">
        <v>41967.319999992847</v>
      </c>
    </row>
    <row r="1502" spans="1:2" x14ac:dyDescent="0.25">
      <c r="A1502" s="14">
        <v>43249</v>
      </c>
      <c r="B1502" s="12">
        <v>21117.639999985695</v>
      </c>
    </row>
    <row r="1503" spans="1:2" x14ac:dyDescent="0.25">
      <c r="A1503" s="14">
        <v>43250</v>
      </c>
      <c r="B1503" s="12">
        <v>28437.5</v>
      </c>
    </row>
    <row r="1504" spans="1:2" x14ac:dyDescent="0.25">
      <c r="A1504" s="14">
        <v>43251</v>
      </c>
      <c r="B1504" s="12">
        <v>18341.410000026226</v>
      </c>
    </row>
    <row r="1505" spans="1:2" x14ac:dyDescent="0.25">
      <c r="A1505" s="14">
        <v>43252</v>
      </c>
      <c r="B1505" s="12">
        <v>15115.289999991655</v>
      </c>
    </row>
    <row r="1506" spans="1:2" x14ac:dyDescent="0.25">
      <c r="A1506" s="14">
        <v>43253</v>
      </c>
      <c r="B1506" s="12">
        <v>8381.1399999856949</v>
      </c>
    </row>
    <row r="1507" spans="1:2" x14ac:dyDescent="0.25">
      <c r="A1507" s="14">
        <v>43254</v>
      </c>
      <c r="B1507" s="12">
        <v>9046.0700000226498</v>
      </c>
    </row>
    <row r="1508" spans="1:2" x14ac:dyDescent="0.25">
      <c r="A1508" s="14">
        <v>43255</v>
      </c>
      <c r="B1508" s="12">
        <v>8035.25</v>
      </c>
    </row>
    <row r="1509" spans="1:2" x14ac:dyDescent="0.25">
      <c r="A1509" s="14">
        <v>43256</v>
      </c>
      <c r="B1509" s="12">
        <v>0</v>
      </c>
    </row>
    <row r="1510" spans="1:2" x14ac:dyDescent="0.25">
      <c r="A1510" s="14">
        <v>43257</v>
      </c>
      <c r="B1510" s="12">
        <v>0</v>
      </c>
    </row>
    <row r="1511" spans="1:2" x14ac:dyDescent="0.25">
      <c r="A1511" s="14">
        <v>43258</v>
      </c>
      <c r="B1511" s="12">
        <v>0</v>
      </c>
    </row>
    <row r="1512" spans="1:2" x14ac:dyDescent="0.25">
      <c r="A1512" s="14">
        <v>43259</v>
      </c>
      <c r="B1512" s="12">
        <v>0</v>
      </c>
    </row>
    <row r="1513" spans="1:2" x14ac:dyDescent="0.25">
      <c r="A1513" s="14">
        <v>43260</v>
      </c>
      <c r="B1513" s="12">
        <v>0</v>
      </c>
    </row>
    <row r="1514" spans="1:2" x14ac:dyDescent="0.25">
      <c r="A1514" s="14">
        <v>43261</v>
      </c>
      <c r="B1514" s="12">
        <v>0</v>
      </c>
    </row>
    <row r="1515" spans="1:2" x14ac:dyDescent="0.25">
      <c r="A1515" s="14">
        <v>43262</v>
      </c>
      <c r="B1515" s="12">
        <v>0</v>
      </c>
    </row>
    <row r="1516" spans="1:2" x14ac:dyDescent="0.25">
      <c r="A1516" s="14">
        <v>43263</v>
      </c>
      <c r="B1516" s="12">
        <v>0</v>
      </c>
    </row>
    <row r="1517" spans="1:2" x14ac:dyDescent="0.25">
      <c r="A1517" s="14">
        <v>43264</v>
      </c>
      <c r="B1517" s="12">
        <v>0</v>
      </c>
    </row>
    <row r="1518" spans="1:2" x14ac:dyDescent="0.25">
      <c r="A1518" s="14">
        <v>43265</v>
      </c>
      <c r="B1518" s="12">
        <v>0</v>
      </c>
    </row>
    <row r="1519" spans="1:2" x14ac:dyDescent="0.25">
      <c r="A1519" s="14">
        <v>43266</v>
      </c>
      <c r="B1519" s="12">
        <v>0</v>
      </c>
    </row>
    <row r="1520" spans="1:2" x14ac:dyDescent="0.25">
      <c r="A1520" s="14">
        <v>43267</v>
      </c>
      <c r="B1520" s="12">
        <v>0</v>
      </c>
    </row>
    <row r="1521" spans="1:2" x14ac:dyDescent="0.25">
      <c r="A1521" s="14">
        <v>43268</v>
      </c>
      <c r="B1521" s="12">
        <v>0</v>
      </c>
    </row>
    <row r="1522" spans="1:2" x14ac:dyDescent="0.25">
      <c r="A1522" s="14">
        <v>43269</v>
      </c>
      <c r="B1522" s="12">
        <v>0</v>
      </c>
    </row>
    <row r="1523" spans="1:2" x14ac:dyDescent="0.25">
      <c r="A1523" s="14">
        <v>43270</v>
      </c>
      <c r="B1523" s="12">
        <v>0</v>
      </c>
    </row>
    <row r="1524" spans="1:2" x14ac:dyDescent="0.25">
      <c r="A1524" s="14">
        <v>43271</v>
      </c>
      <c r="B1524" s="12">
        <v>0</v>
      </c>
    </row>
    <row r="1525" spans="1:2" x14ac:dyDescent="0.25">
      <c r="A1525" s="14">
        <v>43272</v>
      </c>
      <c r="B1525" s="12">
        <v>0</v>
      </c>
    </row>
    <row r="1526" spans="1:2" x14ac:dyDescent="0.25">
      <c r="A1526" s="14">
        <v>43273</v>
      </c>
      <c r="B1526" s="12">
        <v>0</v>
      </c>
    </row>
    <row r="1527" spans="1:2" x14ac:dyDescent="0.25">
      <c r="A1527" s="14">
        <v>43274</v>
      </c>
      <c r="B1527" s="12">
        <v>0</v>
      </c>
    </row>
    <row r="1528" spans="1:2" x14ac:dyDescent="0.25">
      <c r="A1528" s="14">
        <v>43275</v>
      </c>
      <c r="B1528" s="12">
        <v>0</v>
      </c>
    </row>
    <row r="1529" spans="1:2" x14ac:dyDescent="0.25">
      <c r="A1529" s="14">
        <v>43276</v>
      </c>
      <c r="B1529" s="12">
        <v>0</v>
      </c>
    </row>
    <row r="1530" spans="1:2" x14ac:dyDescent="0.25">
      <c r="A1530" s="14">
        <v>43277</v>
      </c>
      <c r="B1530" s="12">
        <v>0</v>
      </c>
    </row>
    <row r="1531" spans="1:2" x14ac:dyDescent="0.25">
      <c r="A1531" s="14">
        <v>43278</v>
      </c>
      <c r="B1531" s="12">
        <v>0</v>
      </c>
    </row>
    <row r="1532" spans="1:2" x14ac:dyDescent="0.25">
      <c r="A1532" s="14">
        <v>43279</v>
      </c>
      <c r="B1532" s="12">
        <v>0</v>
      </c>
    </row>
    <row r="1533" spans="1:2" x14ac:dyDescent="0.25">
      <c r="A1533" s="14">
        <v>43280</v>
      </c>
      <c r="B1533" s="12">
        <v>0</v>
      </c>
    </row>
    <row r="1534" spans="1:2" x14ac:dyDescent="0.25">
      <c r="A1534" s="14">
        <v>43281</v>
      </c>
      <c r="B1534" s="12">
        <v>0</v>
      </c>
    </row>
    <row r="1535" spans="1:2" x14ac:dyDescent="0.25">
      <c r="A1535" s="14">
        <v>43282</v>
      </c>
      <c r="B1535" s="12">
        <v>0</v>
      </c>
    </row>
    <row r="1536" spans="1:2" x14ac:dyDescent="0.25">
      <c r="A1536" s="14">
        <v>43283</v>
      </c>
      <c r="B1536" s="12">
        <v>0</v>
      </c>
    </row>
    <row r="1537" spans="1:2" x14ac:dyDescent="0.25">
      <c r="A1537" s="14">
        <v>43284</v>
      </c>
      <c r="B1537" s="12">
        <v>0</v>
      </c>
    </row>
    <row r="1538" spans="1:2" x14ac:dyDescent="0.25">
      <c r="A1538" s="14">
        <v>43285</v>
      </c>
      <c r="B1538" s="12">
        <v>0</v>
      </c>
    </row>
    <row r="1539" spans="1:2" x14ac:dyDescent="0.25">
      <c r="A1539" s="14">
        <v>43286</v>
      </c>
      <c r="B1539" s="12">
        <v>0</v>
      </c>
    </row>
    <row r="1540" spans="1:2" x14ac:dyDescent="0.25">
      <c r="A1540" s="14">
        <v>43287</v>
      </c>
      <c r="B1540" s="12">
        <v>0</v>
      </c>
    </row>
    <row r="1541" spans="1:2" x14ac:dyDescent="0.25">
      <c r="A1541" s="14">
        <v>43288</v>
      </c>
      <c r="B1541" s="12">
        <v>0</v>
      </c>
    </row>
    <row r="1542" spans="1:2" x14ac:dyDescent="0.25">
      <c r="A1542" s="14">
        <v>43289</v>
      </c>
      <c r="B1542" s="12">
        <v>0</v>
      </c>
    </row>
    <row r="1543" spans="1:2" x14ac:dyDescent="0.25">
      <c r="A1543" s="14">
        <v>43290</v>
      </c>
      <c r="B1543" s="12">
        <v>0</v>
      </c>
    </row>
    <row r="1544" spans="1:2" x14ac:dyDescent="0.25">
      <c r="A1544" s="14">
        <v>43291</v>
      </c>
      <c r="B1544" s="12">
        <v>0</v>
      </c>
    </row>
    <row r="1545" spans="1:2" x14ac:dyDescent="0.25">
      <c r="A1545" s="14">
        <v>43292</v>
      </c>
      <c r="B1545" s="12">
        <v>0</v>
      </c>
    </row>
    <row r="1546" spans="1:2" x14ac:dyDescent="0.25">
      <c r="A1546" s="14">
        <v>43293</v>
      </c>
      <c r="B1546" s="12">
        <v>0</v>
      </c>
    </row>
    <row r="1547" spans="1:2" x14ac:dyDescent="0.25">
      <c r="A1547" s="14">
        <v>43294</v>
      </c>
      <c r="B1547" s="12">
        <v>0</v>
      </c>
    </row>
    <row r="1548" spans="1:2" x14ac:dyDescent="0.25">
      <c r="A1548" s="14">
        <v>43295</v>
      </c>
      <c r="B1548" s="12">
        <v>0</v>
      </c>
    </row>
    <row r="1549" spans="1:2" x14ac:dyDescent="0.25">
      <c r="A1549" s="14">
        <v>43296</v>
      </c>
      <c r="B1549" s="12">
        <v>0</v>
      </c>
    </row>
    <row r="1550" spans="1:2" x14ac:dyDescent="0.25">
      <c r="A1550" s="14">
        <v>43297</v>
      </c>
      <c r="B1550" s="12">
        <v>0</v>
      </c>
    </row>
    <row r="1551" spans="1:2" x14ac:dyDescent="0.25">
      <c r="A1551" s="14">
        <v>43298</v>
      </c>
      <c r="B1551" s="12">
        <v>0</v>
      </c>
    </row>
    <row r="1552" spans="1:2" x14ac:dyDescent="0.25">
      <c r="A1552" s="14">
        <v>43299</v>
      </c>
      <c r="B1552" s="12">
        <v>0</v>
      </c>
    </row>
    <row r="1553" spans="1:2" x14ac:dyDescent="0.25">
      <c r="A1553" s="14">
        <v>43300</v>
      </c>
      <c r="B1553" s="12">
        <v>0</v>
      </c>
    </row>
    <row r="1554" spans="1:2" x14ac:dyDescent="0.25">
      <c r="A1554" s="14">
        <v>43301</v>
      </c>
      <c r="B1554" s="12">
        <v>0</v>
      </c>
    </row>
    <row r="1555" spans="1:2" x14ac:dyDescent="0.25">
      <c r="A1555" s="14">
        <v>43302</v>
      </c>
      <c r="B1555" s="12">
        <v>0</v>
      </c>
    </row>
    <row r="1556" spans="1:2" x14ac:dyDescent="0.25">
      <c r="A1556" s="14">
        <v>43303</v>
      </c>
      <c r="B1556" s="12">
        <v>0</v>
      </c>
    </row>
    <row r="1557" spans="1:2" x14ac:dyDescent="0.25">
      <c r="A1557" s="14">
        <v>43304</v>
      </c>
      <c r="B1557" s="12">
        <v>0</v>
      </c>
    </row>
    <row r="1558" spans="1:2" x14ac:dyDescent="0.25">
      <c r="A1558" s="14">
        <v>43305</v>
      </c>
      <c r="B1558" s="12">
        <v>0</v>
      </c>
    </row>
    <row r="1559" spans="1:2" x14ac:dyDescent="0.25">
      <c r="A1559" s="14">
        <v>43306</v>
      </c>
      <c r="B1559" s="12">
        <v>0</v>
      </c>
    </row>
    <row r="1560" spans="1:2" x14ac:dyDescent="0.25">
      <c r="A1560" s="14">
        <v>43307</v>
      </c>
      <c r="B1560" s="12">
        <v>0</v>
      </c>
    </row>
    <row r="1561" spans="1:2" x14ac:dyDescent="0.25">
      <c r="A1561" s="14">
        <v>43308</v>
      </c>
      <c r="B1561" s="12">
        <v>0</v>
      </c>
    </row>
    <row r="1562" spans="1:2" x14ac:dyDescent="0.25">
      <c r="A1562" s="14">
        <v>43309</v>
      </c>
      <c r="B1562" s="12">
        <v>0</v>
      </c>
    </row>
    <row r="1563" spans="1:2" x14ac:dyDescent="0.25">
      <c r="A1563" s="14">
        <v>43310</v>
      </c>
      <c r="B1563" s="12">
        <v>0</v>
      </c>
    </row>
    <row r="1564" spans="1:2" x14ac:dyDescent="0.25">
      <c r="A1564" s="14">
        <v>43311</v>
      </c>
      <c r="B1564" s="12">
        <v>0</v>
      </c>
    </row>
    <row r="1565" spans="1:2" x14ac:dyDescent="0.25">
      <c r="A1565" s="14">
        <v>43312</v>
      </c>
      <c r="B1565" s="12">
        <v>0</v>
      </c>
    </row>
    <row r="1566" spans="1:2" x14ac:dyDescent="0.25">
      <c r="A1566" s="14">
        <v>43313</v>
      </c>
      <c r="B1566" s="12">
        <v>0</v>
      </c>
    </row>
    <row r="1567" spans="1:2" x14ac:dyDescent="0.25">
      <c r="A1567" s="14">
        <v>43405</v>
      </c>
      <c r="B1567" s="12">
        <v>0</v>
      </c>
    </row>
    <row r="1568" spans="1:2" x14ac:dyDescent="0.25">
      <c r="A1568" s="14">
        <v>43406</v>
      </c>
      <c r="B1568" s="12">
        <v>0</v>
      </c>
    </row>
    <row r="1569" spans="1:2" x14ac:dyDescent="0.25">
      <c r="A1569" s="14">
        <v>43407</v>
      </c>
      <c r="B1569" s="12">
        <v>0</v>
      </c>
    </row>
    <row r="1570" spans="1:2" x14ac:dyDescent="0.25">
      <c r="A1570" s="14">
        <v>43408</v>
      </c>
      <c r="B1570" s="12">
        <v>0</v>
      </c>
    </row>
    <row r="1571" spans="1:2" x14ac:dyDescent="0.25">
      <c r="A1571" s="14">
        <v>43409</v>
      </c>
      <c r="B1571" s="12">
        <v>0</v>
      </c>
    </row>
    <row r="1572" spans="1:2" x14ac:dyDescent="0.25">
      <c r="A1572" s="14">
        <v>43410</v>
      </c>
      <c r="B1572" s="12">
        <v>0</v>
      </c>
    </row>
    <row r="1573" spans="1:2" x14ac:dyDescent="0.25">
      <c r="A1573" s="14">
        <v>43411</v>
      </c>
      <c r="B1573" s="12">
        <v>0</v>
      </c>
    </row>
    <row r="1574" spans="1:2" x14ac:dyDescent="0.25">
      <c r="A1574" s="14">
        <v>43412</v>
      </c>
      <c r="B1574" s="12">
        <v>0</v>
      </c>
    </row>
    <row r="1575" spans="1:2" x14ac:dyDescent="0.25">
      <c r="A1575" s="14">
        <v>43413</v>
      </c>
      <c r="B1575" s="12">
        <v>0</v>
      </c>
    </row>
    <row r="1576" spans="1:2" x14ac:dyDescent="0.25">
      <c r="A1576" s="14">
        <v>43414</v>
      </c>
      <c r="B1576" s="12">
        <v>0</v>
      </c>
    </row>
    <row r="1577" spans="1:2" x14ac:dyDescent="0.25">
      <c r="A1577" s="14">
        <v>43415</v>
      </c>
      <c r="B1577" s="12">
        <v>0</v>
      </c>
    </row>
    <row r="1578" spans="1:2" x14ac:dyDescent="0.25">
      <c r="A1578" s="14">
        <v>43416</v>
      </c>
      <c r="B1578" s="12">
        <v>0</v>
      </c>
    </row>
    <row r="1579" spans="1:2" x14ac:dyDescent="0.25">
      <c r="A1579" s="14">
        <v>43417</v>
      </c>
      <c r="B1579" s="12">
        <v>0</v>
      </c>
    </row>
    <row r="1580" spans="1:2" x14ac:dyDescent="0.25">
      <c r="A1580" s="14">
        <v>43418</v>
      </c>
      <c r="B1580" s="12">
        <v>0</v>
      </c>
    </row>
    <row r="1581" spans="1:2" x14ac:dyDescent="0.25">
      <c r="A1581" s="14">
        <v>43419</v>
      </c>
      <c r="B1581" s="12">
        <v>0</v>
      </c>
    </row>
    <row r="1582" spans="1:2" x14ac:dyDescent="0.25">
      <c r="A1582" s="14">
        <v>43420</v>
      </c>
      <c r="B1582" s="12">
        <v>0</v>
      </c>
    </row>
    <row r="1583" spans="1:2" x14ac:dyDescent="0.25">
      <c r="A1583" s="14">
        <v>43421</v>
      </c>
      <c r="B1583" s="12">
        <v>0</v>
      </c>
    </row>
    <row r="1584" spans="1:2" x14ac:dyDescent="0.25">
      <c r="A1584" s="14">
        <v>43422</v>
      </c>
      <c r="B1584" s="12">
        <v>0</v>
      </c>
    </row>
    <row r="1585" spans="1:2" x14ac:dyDescent="0.25">
      <c r="A1585" s="14">
        <v>43423</v>
      </c>
      <c r="B1585" s="12">
        <v>0</v>
      </c>
    </row>
    <row r="1586" spans="1:2" x14ac:dyDescent="0.25">
      <c r="A1586" s="14">
        <v>43424</v>
      </c>
      <c r="B1586" s="12">
        <v>48920.869999999995</v>
      </c>
    </row>
    <row r="1587" spans="1:2" x14ac:dyDescent="0.25">
      <c r="A1587" s="14">
        <v>43425</v>
      </c>
      <c r="B1587" s="12">
        <v>55849.8</v>
      </c>
    </row>
    <row r="1588" spans="1:2" x14ac:dyDescent="0.25">
      <c r="A1588" s="14">
        <v>43426</v>
      </c>
      <c r="B1588" s="12">
        <v>98666.55</v>
      </c>
    </row>
    <row r="1589" spans="1:2" x14ac:dyDescent="0.25">
      <c r="A1589" s="14">
        <v>43427</v>
      </c>
      <c r="B1589" s="12">
        <v>94133.74000000002</v>
      </c>
    </row>
    <row r="1590" spans="1:2" x14ac:dyDescent="0.25">
      <c r="A1590" s="14">
        <v>43428</v>
      </c>
      <c r="B1590" s="12">
        <v>123258.25</v>
      </c>
    </row>
    <row r="1591" spans="1:2" x14ac:dyDescent="0.25">
      <c r="A1591" s="14">
        <v>43429</v>
      </c>
      <c r="B1591" s="12">
        <v>166368.38999999996</v>
      </c>
    </row>
    <row r="1592" spans="1:2" x14ac:dyDescent="0.25">
      <c r="A1592" s="14">
        <v>43430</v>
      </c>
      <c r="B1592" s="12">
        <v>202356.52000000002</v>
      </c>
    </row>
    <row r="1593" spans="1:2" x14ac:dyDescent="0.25">
      <c r="A1593" s="14">
        <v>43431</v>
      </c>
      <c r="B1593" s="12">
        <v>225138.90000000002</v>
      </c>
    </row>
    <row r="1594" spans="1:2" x14ac:dyDescent="0.25">
      <c r="A1594" s="14">
        <v>43432</v>
      </c>
      <c r="B1594" s="12">
        <v>258350.21999999997</v>
      </c>
    </row>
    <row r="1595" spans="1:2" x14ac:dyDescent="0.25">
      <c r="A1595" s="14">
        <v>43433</v>
      </c>
      <c r="B1595" s="12">
        <v>322980.64999999991</v>
      </c>
    </row>
    <row r="1596" spans="1:2" x14ac:dyDescent="0.25">
      <c r="A1596" s="14">
        <v>43434</v>
      </c>
      <c r="B1596" s="12">
        <v>368142.18000000017</v>
      </c>
    </row>
    <row r="1597" spans="1:2" x14ac:dyDescent="0.25">
      <c r="A1597" s="14">
        <v>43435</v>
      </c>
      <c r="B1597" s="12">
        <v>432116.71500000008</v>
      </c>
    </row>
    <row r="1598" spans="1:2" x14ac:dyDescent="0.25">
      <c r="A1598" s="14">
        <v>43436</v>
      </c>
      <c r="B1598" s="12">
        <v>490456.95999999996</v>
      </c>
    </row>
    <row r="1599" spans="1:2" x14ac:dyDescent="0.25">
      <c r="A1599" s="14">
        <v>43437</v>
      </c>
      <c r="B1599" s="12">
        <v>556474.19999999972</v>
      </c>
    </row>
    <row r="1600" spans="1:2" x14ac:dyDescent="0.25">
      <c r="A1600" s="14">
        <v>43438</v>
      </c>
      <c r="B1600" s="12">
        <v>662576.3200000003</v>
      </c>
    </row>
    <row r="1601" spans="1:2" x14ac:dyDescent="0.25">
      <c r="A1601" s="14">
        <v>43439</v>
      </c>
      <c r="B1601" s="12">
        <v>701379.44999999972</v>
      </c>
    </row>
    <row r="1602" spans="1:2" x14ac:dyDescent="0.25">
      <c r="A1602" s="14">
        <v>43440</v>
      </c>
      <c r="B1602" s="12">
        <v>782425.11000000034</v>
      </c>
    </row>
    <row r="1603" spans="1:2" x14ac:dyDescent="0.25">
      <c r="A1603" s="14">
        <v>43441</v>
      </c>
      <c r="B1603" s="12">
        <v>816493.80999999959</v>
      </c>
    </row>
    <row r="1604" spans="1:2" x14ac:dyDescent="0.25">
      <c r="A1604" s="14">
        <v>43442</v>
      </c>
      <c r="B1604" s="12">
        <v>788230.14500000048</v>
      </c>
    </row>
    <row r="1605" spans="1:2" x14ac:dyDescent="0.25">
      <c r="A1605" s="14">
        <v>43443</v>
      </c>
      <c r="B1605" s="12">
        <v>790194.9299999997</v>
      </c>
    </row>
    <row r="1606" spans="1:2" x14ac:dyDescent="0.25">
      <c r="A1606" s="14">
        <v>43444</v>
      </c>
      <c r="B1606" s="12">
        <v>884460.04</v>
      </c>
    </row>
    <row r="1607" spans="1:2" x14ac:dyDescent="0.25">
      <c r="A1607" s="14">
        <v>43445</v>
      </c>
      <c r="B1607" s="12">
        <v>975800.5</v>
      </c>
    </row>
    <row r="1608" spans="1:2" x14ac:dyDescent="0.25">
      <c r="A1608" s="14">
        <v>43446</v>
      </c>
      <c r="B1608" s="12">
        <v>982925.08500000089</v>
      </c>
    </row>
    <row r="1609" spans="1:2" x14ac:dyDescent="0.25">
      <c r="A1609" s="14">
        <v>43447</v>
      </c>
      <c r="B1609" s="12">
        <v>1015568.3599999994</v>
      </c>
    </row>
    <row r="1610" spans="1:2" x14ac:dyDescent="0.25">
      <c r="A1610" s="14">
        <v>43448</v>
      </c>
      <c r="B1610" s="12">
        <v>1039221.2050000001</v>
      </c>
    </row>
    <row r="1611" spans="1:2" x14ac:dyDescent="0.25">
      <c r="A1611" s="14">
        <v>43449</v>
      </c>
      <c r="B1611" s="12">
        <v>1062258.2999999989</v>
      </c>
    </row>
    <row r="1612" spans="1:2" x14ac:dyDescent="0.25">
      <c r="A1612" s="14">
        <v>43450</v>
      </c>
      <c r="B1612" s="12">
        <v>1070794.5550000016</v>
      </c>
    </row>
    <row r="1613" spans="1:2" x14ac:dyDescent="0.25">
      <c r="A1613" s="14">
        <v>43451</v>
      </c>
      <c r="B1613" s="12">
        <v>1066125.0549999997</v>
      </c>
    </row>
    <row r="1614" spans="1:2" x14ac:dyDescent="0.25">
      <c r="A1614" s="14">
        <v>43452</v>
      </c>
      <c r="B1614" s="12">
        <v>1060425.8199999984</v>
      </c>
    </row>
    <row r="1615" spans="1:2" x14ac:dyDescent="0.25">
      <c r="A1615" s="14">
        <v>43453</v>
      </c>
      <c r="B1615" s="12">
        <v>1106964.0700000003</v>
      </c>
    </row>
    <row r="1616" spans="1:2" x14ac:dyDescent="0.25">
      <c r="A1616" s="14">
        <v>43454</v>
      </c>
      <c r="B1616" s="12">
        <v>1123802.7400000021</v>
      </c>
    </row>
    <row r="1617" spans="1:2" x14ac:dyDescent="0.25">
      <c r="A1617" s="14">
        <v>43455</v>
      </c>
      <c r="B1617" s="12">
        <v>1158062.1950000003</v>
      </c>
    </row>
    <row r="1618" spans="1:2" x14ac:dyDescent="0.25">
      <c r="A1618" s="14">
        <v>43456</v>
      </c>
      <c r="B1618" s="12">
        <v>1157596.5749999993</v>
      </c>
    </row>
    <row r="1619" spans="1:2" x14ac:dyDescent="0.25">
      <c r="A1619" s="14">
        <v>43457</v>
      </c>
      <c r="B1619" s="12">
        <v>1153843.2300000004</v>
      </c>
    </row>
    <row r="1620" spans="1:2" x14ac:dyDescent="0.25">
      <c r="A1620" s="14">
        <v>43458</v>
      </c>
      <c r="B1620" s="12">
        <v>1168551.9749999978</v>
      </c>
    </row>
    <row r="1621" spans="1:2" x14ac:dyDescent="0.25">
      <c r="A1621" s="14">
        <v>43459</v>
      </c>
      <c r="B1621" s="12">
        <v>1180647.8350000009</v>
      </c>
    </row>
    <row r="1622" spans="1:2" x14ac:dyDescent="0.25">
      <c r="A1622" s="14">
        <v>43460</v>
      </c>
      <c r="B1622" s="12">
        <v>1152203.1649999991</v>
      </c>
    </row>
    <row r="1623" spans="1:2" x14ac:dyDescent="0.25">
      <c r="A1623" s="14">
        <v>43461</v>
      </c>
      <c r="B1623" s="12">
        <v>1167470.4100000001</v>
      </c>
    </row>
    <row r="1624" spans="1:2" x14ac:dyDescent="0.25">
      <c r="A1624" s="14">
        <v>43462</v>
      </c>
      <c r="B1624" s="12">
        <v>954833.25</v>
      </c>
    </row>
    <row r="1625" spans="1:2" x14ac:dyDescent="0.25">
      <c r="A1625" s="14">
        <v>43463</v>
      </c>
      <c r="B1625" s="12">
        <v>408300.46499999985</v>
      </c>
    </row>
    <row r="1626" spans="1:2" x14ac:dyDescent="0.25">
      <c r="A1626" s="14">
        <v>43464</v>
      </c>
      <c r="B1626" s="12">
        <v>143419.29500000179</v>
      </c>
    </row>
    <row r="1627" spans="1:2" x14ac:dyDescent="0.25">
      <c r="A1627" s="14">
        <v>43465</v>
      </c>
      <c r="B1627" s="12">
        <v>48736.029999997467</v>
      </c>
    </row>
    <row r="1628" spans="1:2" x14ac:dyDescent="0.25">
      <c r="A1628" s="14">
        <v>43466</v>
      </c>
      <c r="B1628" s="12">
        <v>32560.330000001937</v>
      </c>
    </row>
    <row r="1629" spans="1:2" x14ac:dyDescent="0.25">
      <c r="A1629" s="14">
        <v>43467</v>
      </c>
      <c r="B1629" s="12">
        <v>248271.73000000045</v>
      </c>
    </row>
    <row r="1630" spans="1:2" x14ac:dyDescent="0.25">
      <c r="A1630" s="14">
        <v>43468</v>
      </c>
      <c r="B1630" s="12">
        <v>845210.84499999881</v>
      </c>
    </row>
    <row r="1631" spans="1:2" x14ac:dyDescent="0.25">
      <c r="A1631" s="14">
        <v>43469</v>
      </c>
      <c r="B1631" s="12">
        <v>1182288.5949999988</v>
      </c>
    </row>
    <row r="1632" spans="1:2" x14ac:dyDescent="0.25">
      <c r="A1632" s="14">
        <v>43470</v>
      </c>
      <c r="B1632" s="12">
        <v>1232028.5050000027</v>
      </c>
    </row>
    <row r="1633" spans="1:2" x14ac:dyDescent="0.25">
      <c r="A1633" s="14">
        <v>43471</v>
      </c>
      <c r="B1633" s="12">
        <v>1270697.6399999969</v>
      </c>
    </row>
    <row r="1634" spans="1:2" x14ac:dyDescent="0.25">
      <c r="A1634" s="14">
        <v>43472</v>
      </c>
      <c r="B1634" s="12">
        <v>1271043.0450000018</v>
      </c>
    </row>
    <row r="1635" spans="1:2" x14ac:dyDescent="0.25">
      <c r="A1635" s="14">
        <v>43473</v>
      </c>
      <c r="B1635" s="12">
        <v>1262118.4549999982</v>
      </c>
    </row>
    <row r="1636" spans="1:2" x14ac:dyDescent="0.25">
      <c r="A1636" s="14">
        <v>43474</v>
      </c>
      <c r="B1636" s="12">
        <v>1252187.9250000045</v>
      </c>
    </row>
    <row r="1637" spans="1:2" x14ac:dyDescent="0.25">
      <c r="A1637" s="14">
        <v>43475</v>
      </c>
      <c r="B1637" s="12">
        <v>1257018.5399999991</v>
      </c>
    </row>
    <row r="1638" spans="1:2" x14ac:dyDescent="0.25">
      <c r="A1638" s="14">
        <v>43476</v>
      </c>
      <c r="B1638" s="12">
        <v>1267407.4750000015</v>
      </c>
    </row>
    <row r="1639" spans="1:2" x14ac:dyDescent="0.25">
      <c r="A1639" s="14">
        <v>43477</v>
      </c>
      <c r="B1639" s="12">
        <v>1252654.4099999964</v>
      </c>
    </row>
    <row r="1640" spans="1:2" x14ac:dyDescent="0.25">
      <c r="A1640" s="14">
        <v>43478</v>
      </c>
      <c r="B1640" s="12">
        <v>1233009.7449999973</v>
      </c>
    </row>
    <row r="1641" spans="1:2" x14ac:dyDescent="0.25">
      <c r="A1641" s="14">
        <v>43479</v>
      </c>
      <c r="B1641" s="12">
        <v>1244169.7450000048</v>
      </c>
    </row>
    <row r="1642" spans="1:2" x14ac:dyDescent="0.25">
      <c r="A1642" s="14">
        <v>43480</v>
      </c>
      <c r="B1642" s="12">
        <v>1254387.0099999979</v>
      </c>
    </row>
    <row r="1643" spans="1:2" x14ac:dyDescent="0.25">
      <c r="A1643" s="14">
        <v>43481</v>
      </c>
      <c r="B1643" s="12">
        <v>1236208.6850000024</v>
      </c>
    </row>
    <row r="1644" spans="1:2" x14ac:dyDescent="0.25">
      <c r="A1644" s="14">
        <v>43482</v>
      </c>
      <c r="B1644" s="12">
        <v>1234488.4349999949</v>
      </c>
    </row>
    <row r="1645" spans="1:2" x14ac:dyDescent="0.25">
      <c r="A1645" s="14">
        <v>43483</v>
      </c>
      <c r="B1645" s="12">
        <v>1151138.6650000066</v>
      </c>
    </row>
    <row r="1646" spans="1:2" x14ac:dyDescent="0.25">
      <c r="A1646" s="14">
        <v>43484</v>
      </c>
      <c r="B1646" s="12">
        <v>1203057.7049999982</v>
      </c>
    </row>
    <row r="1647" spans="1:2" x14ac:dyDescent="0.25">
      <c r="A1647" s="14">
        <v>43485</v>
      </c>
      <c r="B1647" s="12">
        <v>1213363.8200000003</v>
      </c>
    </row>
    <row r="1648" spans="1:2" x14ac:dyDescent="0.25">
      <c r="A1648" s="14">
        <v>43486</v>
      </c>
      <c r="B1648" s="12">
        <v>1213500.3350000009</v>
      </c>
    </row>
    <row r="1649" spans="1:2" x14ac:dyDescent="0.25">
      <c r="A1649" s="14">
        <v>43487</v>
      </c>
      <c r="B1649" s="12">
        <v>1181336.0299999937</v>
      </c>
    </row>
    <row r="1650" spans="1:2" x14ac:dyDescent="0.25">
      <c r="A1650" s="14">
        <v>43488</v>
      </c>
      <c r="B1650" s="12">
        <v>1229018.9150000066</v>
      </c>
    </row>
    <row r="1651" spans="1:2" x14ac:dyDescent="0.25">
      <c r="A1651" s="14">
        <v>43489</v>
      </c>
      <c r="B1651" s="12">
        <v>1195897.7650000006</v>
      </c>
    </row>
    <row r="1652" spans="1:2" x14ac:dyDescent="0.25">
      <c r="A1652" s="14">
        <v>43490</v>
      </c>
      <c r="B1652" s="12">
        <v>1199613.6999999955</v>
      </c>
    </row>
    <row r="1653" spans="1:2" x14ac:dyDescent="0.25">
      <c r="A1653" s="14">
        <v>43491</v>
      </c>
      <c r="B1653" s="12">
        <v>1228375.1300000027</v>
      </c>
    </row>
    <row r="1654" spans="1:2" x14ac:dyDescent="0.25">
      <c r="A1654" s="14">
        <v>43492</v>
      </c>
      <c r="B1654" s="12">
        <v>1251331.5700000003</v>
      </c>
    </row>
    <row r="1655" spans="1:2" x14ac:dyDescent="0.25">
      <c r="A1655" s="14">
        <v>43493</v>
      </c>
      <c r="B1655" s="12">
        <v>1201082.9549999982</v>
      </c>
    </row>
    <row r="1656" spans="1:2" x14ac:dyDescent="0.25">
      <c r="A1656" s="14">
        <v>43494</v>
      </c>
      <c r="B1656" s="12">
        <v>1151226.299999997</v>
      </c>
    </row>
    <row r="1657" spans="1:2" x14ac:dyDescent="0.25">
      <c r="A1657" s="14">
        <v>43495</v>
      </c>
      <c r="B1657" s="12">
        <v>1150518.1799999997</v>
      </c>
    </row>
    <row r="1658" spans="1:2" x14ac:dyDescent="0.25">
      <c r="A1658" s="14">
        <v>43496</v>
      </c>
      <c r="B1658" s="12">
        <v>1154338.3850000054</v>
      </c>
    </row>
    <row r="1659" spans="1:2" x14ac:dyDescent="0.25">
      <c r="A1659" s="14">
        <v>43497</v>
      </c>
      <c r="B1659" s="12">
        <v>1164146</v>
      </c>
    </row>
    <row r="1660" spans="1:2" x14ac:dyDescent="0.25">
      <c r="A1660" s="14">
        <v>43498</v>
      </c>
      <c r="B1660" s="12">
        <v>1189601.1550000012</v>
      </c>
    </row>
    <row r="1661" spans="1:2" x14ac:dyDescent="0.25">
      <c r="A1661" s="14">
        <v>43499</v>
      </c>
      <c r="B1661" s="12">
        <v>1097137.224999994</v>
      </c>
    </row>
    <row r="1662" spans="1:2" x14ac:dyDescent="0.25">
      <c r="A1662" s="14">
        <v>43500</v>
      </c>
      <c r="B1662" s="12">
        <v>983818</v>
      </c>
    </row>
    <row r="1663" spans="1:2" x14ac:dyDescent="0.25">
      <c r="A1663" s="14">
        <v>43501</v>
      </c>
      <c r="B1663" s="12">
        <v>924649.07999999821</v>
      </c>
    </row>
    <row r="1664" spans="1:2" x14ac:dyDescent="0.25">
      <c r="A1664" s="14">
        <v>43502</v>
      </c>
      <c r="B1664" s="12">
        <v>990068.93000000715</v>
      </c>
    </row>
    <row r="1665" spans="1:2" x14ac:dyDescent="0.25">
      <c r="A1665" s="14">
        <v>43503</v>
      </c>
      <c r="B1665" s="12">
        <v>1097831.5300000012</v>
      </c>
    </row>
    <row r="1666" spans="1:2" x14ac:dyDescent="0.25">
      <c r="A1666" s="14">
        <v>43504</v>
      </c>
      <c r="B1666" s="12">
        <v>1182144.0099999905</v>
      </c>
    </row>
    <row r="1667" spans="1:2" x14ac:dyDescent="0.25">
      <c r="A1667" s="14">
        <v>43505</v>
      </c>
      <c r="B1667" s="12">
        <v>1165557.7199999988</v>
      </c>
    </row>
    <row r="1668" spans="1:2" x14ac:dyDescent="0.25">
      <c r="A1668" s="14">
        <v>43506</v>
      </c>
      <c r="B1668" s="12">
        <v>1217514.6150000095</v>
      </c>
    </row>
    <row r="1669" spans="1:2" x14ac:dyDescent="0.25">
      <c r="A1669" s="14">
        <v>43507</v>
      </c>
      <c r="B1669" s="12">
        <v>1218248.875</v>
      </c>
    </row>
    <row r="1670" spans="1:2" x14ac:dyDescent="0.25">
      <c r="A1670" s="14">
        <v>43508</v>
      </c>
      <c r="B1670" s="12">
        <v>1215051.0549999923</v>
      </c>
    </row>
    <row r="1671" spans="1:2" x14ac:dyDescent="0.25">
      <c r="A1671" s="14">
        <v>43509</v>
      </c>
      <c r="B1671" s="12">
        <v>1171173.9950000048</v>
      </c>
    </row>
    <row r="1672" spans="1:2" x14ac:dyDescent="0.25">
      <c r="A1672" s="14">
        <v>43510</v>
      </c>
      <c r="B1672" s="12">
        <v>1149141.424999997</v>
      </c>
    </row>
    <row r="1673" spans="1:2" x14ac:dyDescent="0.25">
      <c r="A1673" s="14">
        <v>43511</v>
      </c>
      <c r="B1673" s="12">
        <v>1182882.275000006</v>
      </c>
    </row>
    <row r="1674" spans="1:2" x14ac:dyDescent="0.25">
      <c r="A1674" s="14">
        <v>43512</v>
      </c>
      <c r="B1674" s="12">
        <v>1252125.299999997</v>
      </c>
    </row>
    <row r="1675" spans="1:2" x14ac:dyDescent="0.25">
      <c r="A1675" s="14">
        <v>43513</v>
      </c>
      <c r="B1675" s="12">
        <v>1203644.3850000054</v>
      </c>
    </row>
    <row r="1676" spans="1:2" x14ac:dyDescent="0.25">
      <c r="A1676" s="14">
        <v>43514</v>
      </c>
      <c r="B1676" s="12">
        <v>1134681.9399999976</v>
      </c>
    </row>
    <row r="1677" spans="1:2" x14ac:dyDescent="0.25">
      <c r="A1677" s="14">
        <v>43515</v>
      </c>
      <c r="B1677" s="12">
        <v>1158288.8900000006</v>
      </c>
    </row>
    <row r="1678" spans="1:2" x14ac:dyDescent="0.25">
      <c r="A1678" s="14">
        <v>43516</v>
      </c>
      <c r="B1678" s="12">
        <v>1192258.8599999994</v>
      </c>
    </row>
    <row r="1679" spans="1:2" x14ac:dyDescent="0.25">
      <c r="A1679" s="14">
        <v>43517</v>
      </c>
      <c r="B1679" s="12">
        <v>1182317.7099999934</v>
      </c>
    </row>
    <row r="1680" spans="1:2" x14ac:dyDescent="0.25">
      <c r="A1680" s="14">
        <v>43518</v>
      </c>
      <c r="B1680" s="12">
        <v>1156294.0799999982</v>
      </c>
    </row>
    <row r="1681" spans="1:2" x14ac:dyDescent="0.25">
      <c r="A1681" s="14">
        <v>43519</v>
      </c>
      <c r="B1681" s="12">
        <v>1210901.2850000113</v>
      </c>
    </row>
    <row r="1682" spans="1:2" x14ac:dyDescent="0.25">
      <c r="A1682" s="14">
        <v>43520</v>
      </c>
      <c r="B1682" s="12">
        <v>1150991.799999997</v>
      </c>
    </row>
    <row r="1683" spans="1:2" x14ac:dyDescent="0.25">
      <c r="A1683" s="14">
        <v>43521</v>
      </c>
      <c r="B1683" s="12">
        <v>1174295.8799999952</v>
      </c>
    </row>
    <row r="1684" spans="1:2" x14ac:dyDescent="0.25">
      <c r="A1684" s="14">
        <v>43522</v>
      </c>
      <c r="B1684" s="12">
        <v>1101704.4849999994</v>
      </c>
    </row>
    <row r="1685" spans="1:2" x14ac:dyDescent="0.25">
      <c r="A1685" s="14">
        <v>43523</v>
      </c>
      <c r="B1685" s="12">
        <v>1059728.9150000066</v>
      </c>
    </row>
    <row r="1686" spans="1:2" x14ac:dyDescent="0.25">
      <c r="A1686" s="14">
        <v>43524</v>
      </c>
      <c r="B1686" s="12">
        <v>1109724.7399999946</v>
      </c>
    </row>
    <row r="1687" spans="1:2" x14ac:dyDescent="0.25">
      <c r="A1687" s="14">
        <v>43525</v>
      </c>
      <c r="B1687" s="12">
        <v>1113957.9150000066</v>
      </c>
    </row>
    <row r="1688" spans="1:2" x14ac:dyDescent="0.25">
      <c r="A1688" s="14">
        <v>43526</v>
      </c>
      <c r="B1688" s="12">
        <v>1102344.3849999905</v>
      </c>
    </row>
    <row r="1689" spans="1:2" x14ac:dyDescent="0.25">
      <c r="A1689" s="14">
        <v>43527</v>
      </c>
      <c r="B1689" s="12">
        <v>1149409.150000006</v>
      </c>
    </row>
    <row r="1690" spans="1:2" x14ac:dyDescent="0.25">
      <c r="A1690" s="14">
        <v>43528</v>
      </c>
      <c r="B1690" s="12">
        <v>1126204.4549999982</v>
      </c>
    </row>
    <row r="1691" spans="1:2" x14ac:dyDescent="0.25">
      <c r="A1691" s="14">
        <v>43529</v>
      </c>
      <c r="B1691" s="12">
        <v>1132780.0150000006</v>
      </c>
    </row>
    <row r="1692" spans="1:2" x14ac:dyDescent="0.25">
      <c r="A1692" s="14">
        <v>43530</v>
      </c>
      <c r="B1692" s="12">
        <v>1090028.7900000066</v>
      </c>
    </row>
    <row r="1693" spans="1:2" x14ac:dyDescent="0.25">
      <c r="A1693" s="14">
        <v>43531</v>
      </c>
      <c r="B1693" s="12">
        <v>1054752.724999994</v>
      </c>
    </row>
    <row r="1694" spans="1:2" x14ac:dyDescent="0.25">
      <c r="A1694" s="14">
        <v>43532</v>
      </c>
      <c r="B1694" s="12">
        <v>1072032.1899999976</v>
      </c>
    </row>
    <row r="1695" spans="1:2" x14ac:dyDescent="0.25">
      <c r="A1695" s="14">
        <v>43533</v>
      </c>
      <c r="B1695" s="12">
        <v>1071291.8900000006</v>
      </c>
    </row>
    <row r="1696" spans="1:2" x14ac:dyDescent="0.25">
      <c r="A1696" s="14">
        <v>43534</v>
      </c>
      <c r="B1696" s="12">
        <v>1088587.650000006</v>
      </c>
    </row>
    <row r="1697" spans="1:2" x14ac:dyDescent="0.25">
      <c r="A1697" s="14">
        <v>43535</v>
      </c>
      <c r="B1697" s="12">
        <v>1076327.8389999866</v>
      </c>
    </row>
    <row r="1698" spans="1:2" x14ac:dyDescent="0.25">
      <c r="A1698" s="14">
        <v>43536</v>
      </c>
      <c r="B1698" s="12">
        <v>1066641.7950000018</v>
      </c>
    </row>
    <row r="1699" spans="1:2" x14ac:dyDescent="0.25">
      <c r="A1699" s="14">
        <v>43537</v>
      </c>
      <c r="B1699" s="12">
        <v>1038462.6449999958</v>
      </c>
    </row>
    <row r="1700" spans="1:2" x14ac:dyDescent="0.25">
      <c r="A1700" s="14">
        <v>43538</v>
      </c>
      <c r="B1700" s="12">
        <v>984161.41500000656</v>
      </c>
    </row>
    <row r="1701" spans="1:2" x14ac:dyDescent="0.25">
      <c r="A1701" s="14">
        <v>43539</v>
      </c>
      <c r="B1701" s="12">
        <v>1001565.8349999934</v>
      </c>
    </row>
    <row r="1702" spans="1:2" x14ac:dyDescent="0.25">
      <c r="A1702" s="14">
        <v>43540</v>
      </c>
      <c r="B1702" s="12">
        <v>976694.49000000954</v>
      </c>
    </row>
    <row r="1703" spans="1:2" x14ac:dyDescent="0.25">
      <c r="A1703" s="14">
        <v>43541</v>
      </c>
      <c r="B1703" s="12">
        <v>984396.74499998987</v>
      </c>
    </row>
    <row r="1704" spans="1:2" x14ac:dyDescent="0.25">
      <c r="A1704" s="14">
        <v>43542</v>
      </c>
      <c r="B1704" s="12">
        <v>949527.10000000894</v>
      </c>
    </row>
    <row r="1705" spans="1:2" x14ac:dyDescent="0.25">
      <c r="A1705" s="14">
        <v>43543</v>
      </c>
      <c r="B1705" s="12">
        <v>944996.5</v>
      </c>
    </row>
    <row r="1706" spans="1:2" x14ac:dyDescent="0.25">
      <c r="A1706" s="14">
        <v>43544</v>
      </c>
      <c r="B1706" s="12">
        <v>927648.87999999523</v>
      </c>
    </row>
    <row r="1707" spans="1:2" x14ac:dyDescent="0.25">
      <c r="A1707" s="14">
        <v>43545</v>
      </c>
      <c r="B1707" s="12">
        <v>877155.29999999702</v>
      </c>
    </row>
    <row r="1708" spans="1:2" x14ac:dyDescent="0.25">
      <c r="A1708" s="14">
        <v>43546</v>
      </c>
      <c r="B1708" s="12">
        <v>867413.39100000262</v>
      </c>
    </row>
    <row r="1709" spans="1:2" x14ac:dyDescent="0.25">
      <c r="A1709" s="14">
        <v>43547</v>
      </c>
      <c r="B1709" s="12">
        <v>838936.87000000477</v>
      </c>
    </row>
    <row r="1710" spans="1:2" x14ac:dyDescent="0.25">
      <c r="A1710" s="14">
        <v>43548</v>
      </c>
      <c r="B1710" s="12">
        <v>772877.71500000358</v>
      </c>
    </row>
    <row r="1711" spans="1:2" x14ac:dyDescent="0.25">
      <c r="A1711" s="14">
        <v>43549</v>
      </c>
      <c r="B1711" s="12">
        <v>717872.62999999523</v>
      </c>
    </row>
    <row r="1712" spans="1:2" x14ac:dyDescent="0.25">
      <c r="A1712" s="14">
        <v>43550</v>
      </c>
      <c r="B1712" s="12">
        <v>725363.01000000536</v>
      </c>
    </row>
    <row r="1713" spans="1:2" x14ac:dyDescent="0.25">
      <c r="A1713" s="14">
        <v>43551</v>
      </c>
      <c r="B1713" s="12">
        <v>703273.91499999166</v>
      </c>
    </row>
    <row r="1714" spans="1:2" x14ac:dyDescent="0.25">
      <c r="A1714" s="14">
        <v>43552</v>
      </c>
      <c r="B1714" s="12">
        <v>707398.89500001073</v>
      </c>
    </row>
    <row r="1715" spans="1:2" x14ac:dyDescent="0.25">
      <c r="A1715" s="14">
        <v>43553</v>
      </c>
      <c r="B1715" s="12">
        <v>687357.89999999106</v>
      </c>
    </row>
    <row r="1716" spans="1:2" x14ac:dyDescent="0.25">
      <c r="A1716" s="14">
        <v>43554</v>
      </c>
      <c r="B1716" s="12">
        <v>655205.07999999821</v>
      </c>
    </row>
    <row r="1717" spans="1:2" x14ac:dyDescent="0.25">
      <c r="A1717" s="14">
        <v>43555</v>
      </c>
      <c r="B1717" s="12">
        <v>653770.85000000894</v>
      </c>
    </row>
    <row r="1718" spans="1:2" x14ac:dyDescent="0.25">
      <c r="A1718" s="14">
        <v>43556</v>
      </c>
      <c r="B1718" s="12">
        <v>581466.81999999285</v>
      </c>
    </row>
    <row r="1719" spans="1:2" x14ac:dyDescent="0.25">
      <c r="A1719" s="14">
        <v>43557</v>
      </c>
      <c r="B1719" s="12">
        <v>549373.24000000954</v>
      </c>
    </row>
    <row r="1720" spans="1:2" x14ac:dyDescent="0.25">
      <c r="A1720" s="14">
        <v>43558</v>
      </c>
      <c r="B1720" s="12">
        <v>521577.64499999583</v>
      </c>
    </row>
    <row r="1721" spans="1:2" x14ac:dyDescent="0.25">
      <c r="A1721" s="14">
        <v>43559</v>
      </c>
      <c r="B1721" s="12">
        <v>460774.57500000298</v>
      </c>
    </row>
    <row r="1722" spans="1:2" x14ac:dyDescent="0.25">
      <c r="A1722" s="14">
        <v>43560</v>
      </c>
      <c r="B1722" s="12">
        <v>450017.28499999642</v>
      </c>
    </row>
    <row r="1723" spans="1:2" x14ac:dyDescent="0.25">
      <c r="A1723" s="14">
        <v>43561</v>
      </c>
      <c r="B1723" s="12">
        <v>400781.21500000358</v>
      </c>
    </row>
    <row r="1724" spans="1:2" x14ac:dyDescent="0.25">
      <c r="A1724" s="14">
        <v>43562</v>
      </c>
      <c r="B1724" s="12">
        <v>338861.34000000358</v>
      </c>
    </row>
    <row r="1725" spans="1:2" x14ac:dyDescent="0.25">
      <c r="A1725" s="14">
        <v>43563</v>
      </c>
      <c r="B1725" s="12">
        <v>315792.80499999225</v>
      </c>
    </row>
    <row r="1726" spans="1:2" x14ac:dyDescent="0.25">
      <c r="A1726" s="14">
        <v>43564</v>
      </c>
      <c r="B1726" s="12">
        <v>258332.40000000596</v>
      </c>
    </row>
    <row r="1727" spans="1:2" x14ac:dyDescent="0.25">
      <c r="A1727" s="14">
        <v>43565</v>
      </c>
      <c r="B1727" s="12">
        <v>179245.92999999225</v>
      </c>
    </row>
    <row r="1728" spans="1:2" x14ac:dyDescent="0.25">
      <c r="A1728" s="14">
        <v>43566</v>
      </c>
      <c r="B1728" s="12">
        <v>68741.590000003576</v>
      </c>
    </row>
    <row r="1729" spans="1:2" x14ac:dyDescent="0.25">
      <c r="A1729" s="14">
        <v>43567</v>
      </c>
      <c r="B1729" s="12">
        <v>27982.20000000298</v>
      </c>
    </row>
    <row r="1730" spans="1:2" x14ac:dyDescent="0.25">
      <c r="A1730" s="14">
        <v>43568</v>
      </c>
      <c r="B1730" s="12">
        <v>7673.2299999892712</v>
      </c>
    </row>
    <row r="1731" spans="1:2" x14ac:dyDescent="0.25">
      <c r="A1731" s="14">
        <v>43569</v>
      </c>
      <c r="B1731" s="12">
        <v>855.04000000655651</v>
      </c>
    </row>
    <row r="1732" spans="1:2" x14ac:dyDescent="0.25">
      <c r="A1732" s="14">
        <v>43570</v>
      </c>
      <c r="B1732" s="12">
        <v>908.81000000238419</v>
      </c>
    </row>
    <row r="1733" spans="1:2" x14ac:dyDescent="0.25">
      <c r="A1733" s="14">
        <v>43571</v>
      </c>
      <c r="B1733" s="12">
        <v>4933.8700000047684</v>
      </c>
    </row>
    <row r="1734" spans="1:2" x14ac:dyDescent="0.25">
      <c r="A1734" s="14">
        <v>43572</v>
      </c>
      <c r="B1734" s="12">
        <v>37488.229999989271</v>
      </c>
    </row>
    <row r="1735" spans="1:2" x14ac:dyDescent="0.25">
      <c r="A1735" s="14">
        <v>43573</v>
      </c>
      <c r="B1735" s="12">
        <v>93686.600000008941</v>
      </c>
    </row>
    <row r="1736" spans="1:2" x14ac:dyDescent="0.25">
      <c r="A1736" s="14">
        <v>43574</v>
      </c>
      <c r="B1736" s="12">
        <v>135099.87999999523</v>
      </c>
    </row>
    <row r="1737" spans="1:2" x14ac:dyDescent="0.25">
      <c r="A1737" s="14">
        <v>43575</v>
      </c>
      <c r="B1737" s="12">
        <v>117887.01000000536</v>
      </c>
    </row>
    <row r="1738" spans="1:2" x14ac:dyDescent="0.25">
      <c r="A1738" s="14">
        <v>43576</v>
      </c>
      <c r="B1738" s="12">
        <v>128796.56999999285</v>
      </c>
    </row>
    <row r="1739" spans="1:2" x14ac:dyDescent="0.25">
      <c r="A1739" s="14">
        <v>43577</v>
      </c>
      <c r="B1739" s="12">
        <v>130134.93000000715</v>
      </c>
    </row>
    <row r="1740" spans="1:2" x14ac:dyDescent="0.25">
      <c r="A1740" s="14">
        <v>43578</v>
      </c>
      <c r="B1740" s="12">
        <v>114968.98999999464</v>
      </c>
    </row>
    <row r="1741" spans="1:2" x14ac:dyDescent="0.25">
      <c r="A1741" s="14">
        <v>43579</v>
      </c>
      <c r="B1741" s="12">
        <v>120764.17000000179</v>
      </c>
    </row>
    <row r="1742" spans="1:2" x14ac:dyDescent="0.25">
      <c r="A1742" s="14">
        <v>43580</v>
      </c>
      <c r="B1742" s="12">
        <v>99477.79999999702</v>
      </c>
    </row>
    <row r="1743" spans="1:2" x14ac:dyDescent="0.25">
      <c r="A1743" s="14">
        <v>43581</v>
      </c>
      <c r="B1743" s="12">
        <v>70166.59999999404</v>
      </c>
    </row>
    <row r="1744" spans="1:2" x14ac:dyDescent="0.25">
      <c r="A1744" s="14">
        <v>43582</v>
      </c>
      <c r="B1744" s="12">
        <v>51700.260000005364</v>
      </c>
    </row>
    <row r="1745" spans="1:2" x14ac:dyDescent="0.25">
      <c r="A1745" s="14">
        <v>43583</v>
      </c>
      <c r="B1745" s="12">
        <v>47916.95000000298</v>
      </c>
    </row>
    <row r="1746" spans="1:2" x14ac:dyDescent="0.25">
      <c r="A1746" s="14">
        <v>43584</v>
      </c>
      <c r="B1746" s="12">
        <v>32164.239999994636</v>
      </c>
    </row>
    <row r="1747" spans="1:2" x14ac:dyDescent="0.25">
      <c r="A1747" s="14">
        <v>43585</v>
      </c>
      <c r="B1747" s="12">
        <v>19456.530000001192</v>
      </c>
    </row>
    <row r="1748" spans="1:2" x14ac:dyDescent="0.25">
      <c r="A1748" s="14">
        <v>43586</v>
      </c>
      <c r="B1748" s="12">
        <v>13439.29999999702</v>
      </c>
    </row>
    <row r="1749" spans="1:2" x14ac:dyDescent="0.25">
      <c r="A1749" s="14">
        <v>43587</v>
      </c>
      <c r="B1749" s="12">
        <v>7480.190000012517</v>
      </c>
    </row>
    <row r="1750" spans="1:2" x14ac:dyDescent="0.25">
      <c r="A1750" s="14">
        <v>43588</v>
      </c>
      <c r="B1750" s="12">
        <v>6941.8799999952316</v>
      </c>
    </row>
    <row r="1751" spans="1:2" x14ac:dyDescent="0.25">
      <c r="A1751" s="14">
        <v>43589</v>
      </c>
      <c r="B1751" s="12">
        <v>4711.8700000047684</v>
      </c>
    </row>
    <row r="1752" spans="1:2" x14ac:dyDescent="0.25">
      <c r="A1752" s="14">
        <v>43590</v>
      </c>
      <c r="B1752" s="12">
        <v>7926.5499999970198</v>
      </c>
    </row>
    <row r="1753" spans="1:2" x14ac:dyDescent="0.25">
      <c r="A1753" s="14">
        <v>43591</v>
      </c>
      <c r="B1753" s="12">
        <v>2742.0999999940395</v>
      </c>
    </row>
    <row r="1754" spans="1:2" x14ac:dyDescent="0.25">
      <c r="A1754" s="14">
        <v>43592</v>
      </c>
      <c r="B1754" s="12">
        <v>-1532.9200000017881</v>
      </c>
    </row>
    <row r="1755" spans="1:2" x14ac:dyDescent="0.25">
      <c r="A1755" s="14">
        <v>43593</v>
      </c>
      <c r="B1755" s="12">
        <v>831.3200000077486</v>
      </c>
    </row>
    <row r="1756" spans="1:2" x14ac:dyDescent="0.25">
      <c r="A1756" s="14">
        <v>43594</v>
      </c>
      <c r="B1756" s="12">
        <v>0</v>
      </c>
    </row>
    <row r="1757" spans="1:2" x14ac:dyDescent="0.25">
      <c r="A1757" s="14">
        <v>43595</v>
      </c>
      <c r="B1757" s="12">
        <v>0</v>
      </c>
    </row>
    <row r="1758" spans="1:2" x14ac:dyDescent="0.25">
      <c r="A1758" s="14">
        <v>43596</v>
      </c>
      <c r="B1758" s="12">
        <v>0</v>
      </c>
    </row>
    <row r="1759" spans="1:2" x14ac:dyDescent="0.25">
      <c r="A1759" s="14">
        <v>43597</v>
      </c>
      <c r="B1759" s="12">
        <v>0</v>
      </c>
    </row>
    <row r="1760" spans="1:2" x14ac:dyDescent="0.25">
      <c r="A1760" s="14">
        <v>43598</v>
      </c>
      <c r="B1760" s="12">
        <v>0</v>
      </c>
    </row>
    <row r="1761" spans="1:2" x14ac:dyDescent="0.25">
      <c r="A1761" s="14">
        <v>43599</v>
      </c>
      <c r="B1761" s="12">
        <v>0</v>
      </c>
    </row>
    <row r="1762" spans="1:2" x14ac:dyDescent="0.25">
      <c r="A1762" s="14">
        <v>43600</v>
      </c>
      <c r="B1762" s="12">
        <v>0</v>
      </c>
    </row>
    <row r="1763" spans="1:2" x14ac:dyDescent="0.25">
      <c r="A1763" s="14">
        <v>43601</v>
      </c>
      <c r="B1763" s="12">
        <v>0</v>
      </c>
    </row>
    <row r="1764" spans="1:2" x14ac:dyDescent="0.25">
      <c r="A1764" s="14">
        <v>43602</v>
      </c>
      <c r="B1764" s="12">
        <v>0</v>
      </c>
    </row>
    <row r="1765" spans="1:2" x14ac:dyDescent="0.25">
      <c r="A1765" s="14">
        <v>43603</v>
      </c>
      <c r="B1765" s="12">
        <v>0</v>
      </c>
    </row>
    <row r="1766" spans="1:2" x14ac:dyDescent="0.25">
      <c r="A1766" s="14">
        <v>43604</v>
      </c>
      <c r="B1766" s="12">
        <v>0</v>
      </c>
    </row>
    <row r="1767" spans="1:2" x14ac:dyDescent="0.25">
      <c r="A1767" s="14">
        <v>43605</v>
      </c>
      <c r="B1767" s="12">
        <v>0</v>
      </c>
    </row>
    <row r="1768" spans="1:2" x14ac:dyDescent="0.25">
      <c r="A1768" s="14">
        <v>43606</v>
      </c>
      <c r="B1768" s="12">
        <v>0</v>
      </c>
    </row>
    <row r="1769" spans="1:2" x14ac:dyDescent="0.25">
      <c r="A1769" s="14">
        <v>43607</v>
      </c>
      <c r="B1769" s="12">
        <v>0</v>
      </c>
    </row>
    <row r="1770" spans="1:2" x14ac:dyDescent="0.25">
      <c r="A1770" s="14">
        <v>43608</v>
      </c>
      <c r="B1770" s="12">
        <v>0</v>
      </c>
    </row>
    <row r="1771" spans="1:2" x14ac:dyDescent="0.25">
      <c r="A1771" s="14">
        <v>43609</v>
      </c>
      <c r="B1771" s="12">
        <v>0</v>
      </c>
    </row>
    <row r="1772" spans="1:2" x14ac:dyDescent="0.25">
      <c r="A1772" s="14">
        <v>43610</v>
      </c>
      <c r="B1772" s="12">
        <v>0</v>
      </c>
    </row>
    <row r="1773" spans="1:2" x14ac:dyDescent="0.25">
      <c r="A1773" s="14">
        <v>43611</v>
      </c>
      <c r="B1773" s="12">
        <v>0</v>
      </c>
    </row>
    <row r="1774" spans="1:2" x14ac:dyDescent="0.25">
      <c r="A1774" s="14">
        <v>43612</v>
      </c>
      <c r="B1774" s="12">
        <v>0</v>
      </c>
    </row>
    <row r="1775" spans="1:2" x14ac:dyDescent="0.25">
      <c r="A1775" s="14">
        <v>43613</v>
      </c>
      <c r="B1775" s="12">
        <v>0</v>
      </c>
    </row>
    <row r="1776" spans="1:2" x14ac:dyDescent="0.25">
      <c r="A1776" s="14">
        <v>43614</v>
      </c>
      <c r="B1776" s="12">
        <v>0</v>
      </c>
    </row>
    <row r="1777" spans="1:2" x14ac:dyDescent="0.25">
      <c r="A1777" s="14">
        <v>43615</v>
      </c>
      <c r="B1777" s="12">
        <v>0</v>
      </c>
    </row>
    <row r="1778" spans="1:2" x14ac:dyDescent="0.25">
      <c r="A1778" s="14">
        <v>43616</v>
      </c>
      <c r="B1778" s="12">
        <v>0</v>
      </c>
    </row>
    <row r="1779" spans="1:2" x14ac:dyDescent="0.25">
      <c r="A1779" s="14">
        <v>43617</v>
      </c>
      <c r="B1779" s="12">
        <v>0</v>
      </c>
    </row>
    <row r="1780" spans="1:2" x14ac:dyDescent="0.25">
      <c r="A1780" s="14">
        <v>43618</v>
      </c>
      <c r="B1780" s="12">
        <v>0</v>
      </c>
    </row>
    <row r="1781" spans="1:2" x14ac:dyDescent="0.25">
      <c r="A1781" s="14">
        <v>43619</v>
      </c>
      <c r="B1781" s="12">
        <v>0</v>
      </c>
    </row>
    <row r="1782" spans="1:2" x14ac:dyDescent="0.25">
      <c r="A1782" s="14">
        <v>43620</v>
      </c>
      <c r="B1782" s="12">
        <v>0</v>
      </c>
    </row>
    <row r="1783" spans="1:2" x14ac:dyDescent="0.25">
      <c r="A1783" s="14">
        <v>43621</v>
      </c>
      <c r="B1783" s="12">
        <v>0</v>
      </c>
    </row>
    <row r="1784" spans="1:2" x14ac:dyDescent="0.25">
      <c r="A1784" s="14">
        <v>43622</v>
      </c>
      <c r="B1784" s="12">
        <v>0</v>
      </c>
    </row>
    <row r="1785" spans="1:2" x14ac:dyDescent="0.25">
      <c r="A1785" s="14">
        <v>43623</v>
      </c>
      <c r="B1785" s="12">
        <v>0</v>
      </c>
    </row>
    <row r="1786" spans="1:2" x14ac:dyDescent="0.25">
      <c r="A1786" s="14">
        <v>43624</v>
      </c>
      <c r="B1786" s="12">
        <v>0</v>
      </c>
    </row>
    <row r="1787" spans="1:2" x14ac:dyDescent="0.25">
      <c r="A1787" s="14">
        <v>43625</v>
      </c>
      <c r="B1787" s="12">
        <v>0</v>
      </c>
    </row>
    <row r="1788" spans="1:2" x14ac:dyDescent="0.25">
      <c r="A1788" s="14">
        <v>43626</v>
      </c>
      <c r="B1788" s="12">
        <v>0</v>
      </c>
    </row>
    <row r="1789" spans="1:2" x14ac:dyDescent="0.25">
      <c r="A1789" s="14">
        <v>43627</v>
      </c>
      <c r="B1789" s="12">
        <v>0</v>
      </c>
    </row>
    <row r="1790" spans="1:2" x14ac:dyDescent="0.25">
      <c r="A1790" s="14">
        <v>43628</v>
      </c>
      <c r="B1790" s="12">
        <v>0</v>
      </c>
    </row>
    <row r="1791" spans="1:2" x14ac:dyDescent="0.25">
      <c r="A1791" s="14">
        <v>43629</v>
      </c>
      <c r="B1791" s="12">
        <v>0</v>
      </c>
    </row>
    <row r="1792" spans="1:2" x14ac:dyDescent="0.25">
      <c r="A1792" s="14">
        <v>43630</v>
      </c>
      <c r="B1792" s="12">
        <v>0</v>
      </c>
    </row>
    <row r="1793" spans="1:2" x14ac:dyDescent="0.25">
      <c r="A1793" s="14">
        <v>43631</v>
      </c>
      <c r="B1793" s="12">
        <v>0</v>
      </c>
    </row>
    <row r="1794" spans="1:2" x14ac:dyDescent="0.25">
      <c r="A1794" s="14">
        <v>43632</v>
      </c>
      <c r="B1794" s="12">
        <v>0</v>
      </c>
    </row>
    <row r="1795" spans="1:2" x14ac:dyDescent="0.25">
      <c r="A1795" s="14">
        <v>43633</v>
      </c>
      <c r="B1795" s="12">
        <v>0</v>
      </c>
    </row>
    <row r="1796" spans="1:2" x14ac:dyDescent="0.25">
      <c r="A1796" s="14">
        <v>43634</v>
      </c>
      <c r="B1796" s="12">
        <v>0</v>
      </c>
    </row>
    <row r="1797" spans="1:2" x14ac:dyDescent="0.25">
      <c r="A1797" s="14">
        <v>43635</v>
      </c>
      <c r="B1797" s="12">
        <v>0</v>
      </c>
    </row>
    <row r="1798" spans="1:2" x14ac:dyDescent="0.25">
      <c r="A1798" s="14">
        <v>43636</v>
      </c>
      <c r="B1798" s="12">
        <v>0</v>
      </c>
    </row>
    <row r="1799" spans="1:2" x14ac:dyDescent="0.25">
      <c r="A1799" s="14">
        <v>43637</v>
      </c>
      <c r="B1799" s="12">
        <v>0</v>
      </c>
    </row>
    <row r="1800" spans="1:2" x14ac:dyDescent="0.25">
      <c r="A1800" s="14">
        <v>43638</v>
      </c>
      <c r="B1800" s="12">
        <v>0</v>
      </c>
    </row>
    <row r="1801" spans="1:2" x14ac:dyDescent="0.25">
      <c r="A1801" s="14">
        <v>43639</v>
      </c>
      <c r="B1801" s="12">
        <v>0</v>
      </c>
    </row>
    <row r="1802" spans="1:2" x14ac:dyDescent="0.25">
      <c r="A1802" s="14">
        <v>43640</v>
      </c>
      <c r="B1802" s="12">
        <v>0</v>
      </c>
    </row>
    <row r="1803" spans="1:2" x14ac:dyDescent="0.25">
      <c r="A1803" s="14">
        <v>43641</v>
      </c>
      <c r="B1803" s="12">
        <v>0</v>
      </c>
    </row>
    <row r="1804" spans="1:2" x14ac:dyDescent="0.25">
      <c r="A1804" s="14">
        <v>43642</v>
      </c>
      <c r="B1804" s="12">
        <v>0</v>
      </c>
    </row>
    <row r="1805" spans="1:2" x14ac:dyDescent="0.25">
      <c r="A1805" s="14">
        <v>43643</v>
      </c>
      <c r="B1805" s="12">
        <v>0</v>
      </c>
    </row>
    <row r="1806" spans="1:2" x14ac:dyDescent="0.25">
      <c r="A1806" s="14">
        <v>43644</v>
      </c>
      <c r="B1806" s="12">
        <v>0</v>
      </c>
    </row>
    <row r="1807" spans="1:2" x14ac:dyDescent="0.25">
      <c r="A1807" s="14">
        <v>43645</v>
      </c>
      <c r="B1807" s="12">
        <v>0</v>
      </c>
    </row>
    <row r="1808" spans="1:2" x14ac:dyDescent="0.25">
      <c r="A1808" s="14">
        <v>43646</v>
      </c>
      <c r="B1808" s="12">
        <v>0</v>
      </c>
    </row>
    <row r="1809" spans="1:2" x14ac:dyDescent="0.25">
      <c r="A1809" s="14">
        <v>43647</v>
      </c>
      <c r="B1809" s="12">
        <v>0</v>
      </c>
    </row>
    <row r="1810" spans="1:2" x14ac:dyDescent="0.25">
      <c r="A1810" s="14">
        <v>43648</v>
      </c>
      <c r="B1810" s="12">
        <v>0</v>
      </c>
    </row>
    <row r="1811" spans="1:2" x14ac:dyDescent="0.25">
      <c r="A1811" s="14">
        <v>43649</v>
      </c>
      <c r="B1811" s="12">
        <v>0</v>
      </c>
    </row>
    <row r="1812" spans="1:2" x14ac:dyDescent="0.25">
      <c r="A1812" s="14">
        <v>43650</v>
      </c>
      <c r="B1812" s="12">
        <v>0</v>
      </c>
    </row>
    <row r="1813" spans="1:2" x14ac:dyDescent="0.25">
      <c r="A1813" s="14">
        <v>43651</v>
      </c>
      <c r="B1813" s="12">
        <v>0</v>
      </c>
    </row>
    <row r="1814" spans="1:2" x14ac:dyDescent="0.25">
      <c r="A1814" s="14">
        <v>43652</v>
      </c>
      <c r="B1814" s="12">
        <v>0</v>
      </c>
    </row>
    <row r="1815" spans="1:2" x14ac:dyDescent="0.25">
      <c r="A1815" s="14">
        <v>43653</v>
      </c>
      <c r="B1815" s="12">
        <v>0</v>
      </c>
    </row>
    <row r="1816" spans="1:2" x14ac:dyDescent="0.25">
      <c r="A1816" s="14">
        <v>43654</v>
      </c>
      <c r="B1816" s="12">
        <v>0</v>
      </c>
    </row>
    <row r="1817" spans="1:2" x14ac:dyDescent="0.25">
      <c r="A1817" s="14">
        <v>43655</v>
      </c>
      <c r="B1817" s="12">
        <v>0</v>
      </c>
    </row>
    <row r="1818" spans="1:2" x14ac:dyDescent="0.25">
      <c r="A1818" s="14">
        <v>43656</v>
      </c>
      <c r="B1818" s="12">
        <v>0</v>
      </c>
    </row>
    <row r="1819" spans="1:2" x14ac:dyDescent="0.25">
      <c r="A1819" s="14">
        <v>43657</v>
      </c>
      <c r="B1819" s="12">
        <v>0</v>
      </c>
    </row>
    <row r="1820" spans="1:2" x14ac:dyDescent="0.25">
      <c r="A1820" s="14">
        <v>43658</v>
      </c>
      <c r="B1820" s="12">
        <v>0</v>
      </c>
    </row>
    <row r="1821" spans="1:2" x14ac:dyDescent="0.25">
      <c r="A1821" s="14">
        <v>43659</v>
      </c>
      <c r="B1821" s="12">
        <v>0</v>
      </c>
    </row>
    <row r="1822" spans="1:2" x14ac:dyDescent="0.25">
      <c r="A1822" s="14">
        <v>43660</v>
      </c>
      <c r="B1822" s="12">
        <v>0</v>
      </c>
    </row>
    <row r="1823" spans="1:2" x14ac:dyDescent="0.25">
      <c r="A1823" s="14">
        <v>43661</v>
      </c>
      <c r="B1823" s="12">
        <v>0</v>
      </c>
    </row>
    <row r="1824" spans="1:2" x14ac:dyDescent="0.25">
      <c r="A1824" s="14">
        <v>43662</v>
      </c>
      <c r="B1824" s="12">
        <v>0</v>
      </c>
    </row>
    <row r="1825" spans="1:2" x14ac:dyDescent="0.25">
      <c r="A1825" s="14">
        <v>43663</v>
      </c>
      <c r="B1825" s="12">
        <v>0</v>
      </c>
    </row>
    <row r="1826" spans="1:2" x14ac:dyDescent="0.25">
      <c r="A1826" s="14">
        <v>43664</v>
      </c>
      <c r="B1826" s="12">
        <v>0</v>
      </c>
    </row>
    <row r="1827" spans="1:2" x14ac:dyDescent="0.25">
      <c r="A1827" s="14">
        <v>43665</v>
      </c>
      <c r="B1827" s="12">
        <v>0</v>
      </c>
    </row>
    <row r="1828" spans="1:2" x14ac:dyDescent="0.25">
      <c r="A1828" s="14">
        <v>43666</v>
      </c>
      <c r="B1828" s="12">
        <v>0</v>
      </c>
    </row>
    <row r="1829" spans="1:2" x14ac:dyDescent="0.25">
      <c r="A1829" s="14">
        <v>43667</v>
      </c>
      <c r="B1829" s="12">
        <v>0</v>
      </c>
    </row>
    <row r="1830" spans="1:2" x14ac:dyDescent="0.25">
      <c r="A1830" s="14">
        <v>43668</v>
      </c>
      <c r="B1830" s="12">
        <v>0</v>
      </c>
    </row>
    <row r="1831" spans="1:2" x14ac:dyDescent="0.25">
      <c r="A1831" s="14">
        <v>43669</v>
      </c>
      <c r="B1831" s="12">
        <v>0</v>
      </c>
    </row>
    <row r="1832" spans="1:2" x14ac:dyDescent="0.25">
      <c r="A1832" s="14">
        <v>43670</v>
      </c>
      <c r="B1832" s="12">
        <v>0</v>
      </c>
    </row>
    <row r="1833" spans="1:2" x14ac:dyDescent="0.25">
      <c r="A1833" s="14">
        <v>43671</v>
      </c>
      <c r="B1833" s="12">
        <v>0</v>
      </c>
    </row>
    <row r="1834" spans="1:2" x14ac:dyDescent="0.25">
      <c r="A1834" s="14">
        <v>43672</v>
      </c>
      <c r="B1834" s="12">
        <v>0</v>
      </c>
    </row>
    <row r="1835" spans="1:2" x14ac:dyDescent="0.25">
      <c r="A1835" s="14">
        <v>43673</v>
      </c>
      <c r="B1835" s="12">
        <v>0</v>
      </c>
    </row>
    <row r="1836" spans="1:2" x14ac:dyDescent="0.25">
      <c r="A1836" s="14">
        <v>43674</v>
      </c>
      <c r="B1836" s="12">
        <v>0</v>
      </c>
    </row>
    <row r="1837" spans="1:2" x14ac:dyDescent="0.25">
      <c r="A1837" s="14">
        <v>43675</v>
      </c>
      <c r="B1837" s="12">
        <v>0</v>
      </c>
    </row>
    <row r="1838" spans="1:2" x14ac:dyDescent="0.25">
      <c r="A1838" s="14">
        <v>43676</v>
      </c>
      <c r="B1838" s="12">
        <v>0</v>
      </c>
    </row>
    <row r="1839" spans="1:2" x14ac:dyDescent="0.25">
      <c r="A1839" s="14">
        <v>43677</v>
      </c>
      <c r="B1839" s="12">
        <v>0</v>
      </c>
    </row>
    <row r="1840" spans="1:2" x14ac:dyDescent="0.25">
      <c r="A1840" s="14">
        <v>43678</v>
      </c>
      <c r="B1840" s="12">
        <v>0</v>
      </c>
    </row>
  </sheetData>
  <sortState ref="GM2:GN169">
    <sortCondition sortBy="icon" ref="GM48"/>
  </sortState>
  <conditionalFormatting sqref="BN3:BN229">
    <cfRule type="cellIs" dxfId="42" priority="13" operator="lessThan">
      <formula>-0.03</formula>
    </cfRule>
    <cfRule type="colorScale" priority="14">
      <colorScale>
        <cfvo type="min"/>
        <cfvo type="max"/>
        <color rgb="FFFCFCFF"/>
        <color rgb="FF63BE7B"/>
      </colorScale>
    </cfRule>
  </conditionalFormatting>
  <conditionalFormatting sqref="BP3:BP229">
    <cfRule type="cellIs" dxfId="41" priority="11" operator="lessThan">
      <formula>-0.03</formula>
    </cfRule>
    <cfRule type="colorScale" priority="12">
      <colorScale>
        <cfvo type="min"/>
        <cfvo type="max"/>
        <color rgb="FFFCFCFF"/>
        <color rgb="FF63BE7B"/>
      </colorScale>
    </cfRule>
  </conditionalFormatting>
  <conditionalFormatting sqref="BR3:BR229">
    <cfRule type="cellIs" dxfId="40" priority="9" operator="lessThan">
      <formula>-0.03</formula>
    </cfRule>
    <cfRule type="colorScale" priority="10">
      <colorScale>
        <cfvo type="min"/>
        <cfvo type="max"/>
        <color rgb="FFFCFCFF"/>
        <color rgb="FF63BE7B"/>
      </colorScale>
    </cfRule>
  </conditionalFormatting>
  <conditionalFormatting sqref="BT3:BT229">
    <cfRule type="cellIs" dxfId="39" priority="7" operator="lessThan">
      <formula>-0.03</formula>
    </cfRule>
    <cfRule type="colorScale" priority="8">
      <colorScale>
        <cfvo type="min"/>
        <cfvo type="max"/>
        <color rgb="FFFCFCFF"/>
        <color rgb="FF63BE7B"/>
      </colorScale>
    </cfRule>
  </conditionalFormatting>
  <conditionalFormatting sqref="BV3:BV229">
    <cfRule type="cellIs" dxfId="38" priority="5" operator="lessThan">
      <formula>-0.03</formula>
    </cfRule>
    <cfRule type="colorScale" priority="6">
      <colorScale>
        <cfvo type="min"/>
        <cfvo type="max"/>
        <color rgb="FFFCFCFF"/>
        <color rgb="FF63BE7B"/>
      </colorScale>
    </cfRule>
  </conditionalFormatting>
  <conditionalFormatting sqref="BX3:BX229">
    <cfRule type="cellIs" dxfId="37" priority="3" operator="lessThan">
      <formula>-0.03</formula>
    </cfRule>
    <cfRule type="colorScale" priority="4">
      <colorScale>
        <cfvo type="min"/>
        <cfvo type="max"/>
        <color rgb="FFFCFCFF"/>
        <color rgb="FF63BE7B"/>
      </colorScale>
    </cfRule>
  </conditionalFormatting>
  <conditionalFormatting sqref="BZ3:BZ229">
    <cfRule type="cellIs" dxfId="36" priority="1" operator="lessThan">
      <formula>-0.03</formula>
    </cfRule>
    <cfRule type="colorScale" priority="2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839"/>
  <sheetViews>
    <sheetView topLeftCell="Q43" workbookViewId="0">
      <selection activeCell="AK13" sqref="AK13"/>
    </sheetView>
  </sheetViews>
  <sheetFormatPr defaultRowHeight="15" x14ac:dyDescent="0.25"/>
  <cols>
    <col min="1" max="1" width="12.42578125" style="5" customWidth="1"/>
    <col min="2" max="2" width="14.5703125" style="12" bestFit="1" customWidth="1"/>
    <col min="6" max="6" width="9.140625" style="17"/>
    <col min="7" max="7" width="9.140625" style="15"/>
    <col min="8" max="8" width="20.42578125" style="13" bestFit="1" customWidth="1"/>
    <col min="15" max="15" width="13.7109375" bestFit="1" customWidth="1"/>
    <col min="25" max="25" width="20.42578125" style="13" bestFit="1" customWidth="1"/>
    <col min="36" max="36" width="17.7109375" customWidth="1"/>
  </cols>
  <sheetData>
    <row r="1" spans="1:43" x14ac:dyDescent="0.25">
      <c r="B1" s="45" t="s">
        <v>22</v>
      </c>
      <c r="H1" s="9" t="s">
        <v>5</v>
      </c>
      <c r="I1" s="9">
        <v>2012</v>
      </c>
      <c r="J1" s="9">
        <v>2013</v>
      </c>
      <c r="K1" s="9">
        <v>2014</v>
      </c>
      <c r="L1" s="9">
        <v>2015</v>
      </c>
      <c r="M1" s="9">
        <v>2016</v>
      </c>
      <c r="N1" s="9">
        <v>2017</v>
      </c>
      <c r="O1" s="9">
        <v>2018</v>
      </c>
      <c r="P1" s="9">
        <v>2019</v>
      </c>
      <c r="Q1" s="9">
        <v>2020</v>
      </c>
      <c r="R1" s="9">
        <v>2021</v>
      </c>
      <c r="S1" s="9">
        <v>2022</v>
      </c>
      <c r="T1" s="10">
        <v>2023</v>
      </c>
      <c r="Y1" s="9" t="s">
        <v>5</v>
      </c>
      <c r="Z1" s="9">
        <v>2012</v>
      </c>
      <c r="AA1" s="9">
        <v>2013</v>
      </c>
      <c r="AB1" s="9">
        <v>2014</v>
      </c>
      <c r="AC1" s="9">
        <v>2015</v>
      </c>
      <c r="AD1" s="9">
        <v>2016</v>
      </c>
      <c r="AE1" s="9">
        <v>2017</v>
      </c>
      <c r="AF1" s="9">
        <v>2018</v>
      </c>
      <c r="AJ1" s="9" t="s">
        <v>5</v>
      </c>
      <c r="AK1" s="9">
        <v>2012</v>
      </c>
      <c r="AL1" s="9">
        <v>2013</v>
      </c>
      <c r="AM1" s="9">
        <v>2014</v>
      </c>
      <c r="AN1" s="9">
        <v>2015</v>
      </c>
      <c r="AO1" s="9">
        <v>2016</v>
      </c>
      <c r="AP1" s="9">
        <v>2017</v>
      </c>
      <c r="AQ1" s="9">
        <v>2018</v>
      </c>
    </row>
    <row r="2" spans="1:43" x14ac:dyDescent="0.25">
      <c r="A2" s="5">
        <v>41214</v>
      </c>
      <c r="B2" s="12" t="s">
        <v>24</v>
      </c>
      <c r="F2" s="17">
        <f>MONTH(H2)</f>
        <v>11</v>
      </c>
      <c r="G2" s="15">
        <f>IF(DAY(H2)&lt;11,1,IF(DAY(H2)&lt;21,2,3))</f>
        <v>1</v>
      </c>
      <c r="H2" s="53">
        <v>40848</v>
      </c>
      <c r="I2" t="e">
        <f>IF(IF(MONTH($H2)&gt;10,VLOOKUP(DATE(I$1,MONTH($H2),DAY($H2)),$A:$B,2,0),VLOOKUP(DATE(J$1,MONTH($H2),DAY($H2)),$A:$B,2,0))="",NA(),IF(MONTH($H2)&gt;10,VLOOKUP(DATE(I$1,MONTH($H2),DAY($H2)),$A:$B,2,0),VLOOKUP(DATE(J$1,MONTH($H2),DAY($H2)),$A:$B,2,0)))</f>
        <v>#N/A</v>
      </c>
      <c r="J2" t="e">
        <f t="shared" ref="J2:O2" si="0">IF(IF(MONTH($H2)&gt;10,VLOOKUP(DATE(J$1,MONTH($H2),DAY($H2)),$A:$B,2,0),VLOOKUP(DATE(K$1,MONTH($H2),DAY($H2)),$A:$B,2,0))="",NA(),IF(MONTH($H2)&gt;10,VLOOKUP(DATE(J$1,MONTH($H2),DAY($H2)),$A:$B,2,0),VLOOKUP(DATE(K$1,MONTH($H2),DAY($H2)),$A:$B,2,0)))</f>
        <v>#N/A</v>
      </c>
      <c r="K2" t="e">
        <f t="shared" si="0"/>
        <v>#N/A</v>
      </c>
      <c r="L2" t="e">
        <f t="shared" si="0"/>
        <v>#N/A</v>
      </c>
      <c r="M2" t="e">
        <f t="shared" si="0"/>
        <v>#N/A</v>
      </c>
      <c r="N2" t="e">
        <f t="shared" si="0"/>
        <v>#N/A</v>
      </c>
      <c r="O2" t="e">
        <f t="shared" si="0"/>
        <v>#N/A</v>
      </c>
      <c r="Y2" s="53">
        <v>40848</v>
      </c>
      <c r="Z2" t="e">
        <v>#N/A</v>
      </c>
      <c r="AA2" t="e">
        <v>#N/A</v>
      </c>
      <c r="AB2" t="e">
        <v>#N/A</v>
      </c>
      <c r="AC2" t="e">
        <v>#N/A</v>
      </c>
      <c r="AD2" t="e">
        <v>#N/A</v>
      </c>
      <c r="AE2" t="e">
        <v>#N/A</v>
      </c>
      <c r="AF2" t="e">
        <v>#N/A</v>
      </c>
      <c r="AJ2" s="53">
        <v>40848</v>
      </c>
    </row>
    <row r="3" spans="1:43" x14ac:dyDescent="0.25">
      <c r="A3" s="5">
        <v>41215</v>
      </c>
      <c r="B3" s="12" t="s">
        <v>24</v>
      </c>
      <c r="F3" s="17">
        <f t="shared" ref="F3:F66" si="1">MONTH(H3)</f>
        <v>11</v>
      </c>
      <c r="G3" s="15">
        <f t="shared" ref="G3:G66" si="2">IF(DAY(H3)&lt;11,1,IF(DAY(H3)&lt;21,2,3))</f>
        <v>1</v>
      </c>
      <c r="H3" s="53">
        <v>40849</v>
      </c>
      <c r="I3" t="e">
        <f t="shared" ref="I3:O66" si="3">IF(IF(MONTH($H3)&gt;10,VLOOKUP(DATE(I$1,MONTH($H3),DAY($H3)),$A:$B,2,0),VLOOKUP(DATE(J$1,MONTH($H3),DAY($H3)),$A:$B,2,0))="",NA(),IF(MONTH($H3)&gt;10,VLOOKUP(DATE(I$1,MONTH($H3),DAY($H3)),$A:$B,2,0),VLOOKUP(DATE(J$1,MONTH($H3),DAY($H3)),$A:$B,2,0)))</f>
        <v>#N/A</v>
      </c>
      <c r="J3" t="e">
        <f t="shared" si="3"/>
        <v>#N/A</v>
      </c>
      <c r="K3" t="e">
        <f t="shared" si="3"/>
        <v>#N/A</v>
      </c>
      <c r="L3" t="e">
        <f t="shared" si="3"/>
        <v>#N/A</v>
      </c>
      <c r="M3" t="e">
        <f t="shared" si="3"/>
        <v>#N/A</v>
      </c>
      <c r="N3" t="e">
        <f t="shared" si="3"/>
        <v>#N/A</v>
      </c>
      <c r="O3" t="e">
        <f t="shared" si="3"/>
        <v>#N/A</v>
      </c>
      <c r="Y3" s="53">
        <v>40849</v>
      </c>
      <c r="Z3" t="e">
        <v>#N/A</v>
      </c>
      <c r="AA3" t="e">
        <v>#N/A</v>
      </c>
      <c r="AB3" t="e">
        <v>#N/A</v>
      </c>
      <c r="AC3" t="e">
        <v>#N/A</v>
      </c>
      <c r="AD3" t="e">
        <v>#N/A</v>
      </c>
      <c r="AE3" t="e">
        <v>#N/A</v>
      </c>
      <c r="AF3" t="e">
        <v>#N/A</v>
      </c>
      <c r="AJ3" s="53">
        <v>40849</v>
      </c>
    </row>
    <row r="4" spans="1:43" x14ac:dyDescent="0.25">
      <c r="A4" s="5">
        <v>41216</v>
      </c>
      <c r="B4" s="12" t="s">
        <v>24</v>
      </c>
      <c r="F4" s="17">
        <f t="shared" si="1"/>
        <v>11</v>
      </c>
      <c r="G4" s="15">
        <f t="shared" si="2"/>
        <v>1</v>
      </c>
      <c r="H4" s="53">
        <v>40850</v>
      </c>
      <c r="I4" t="e">
        <f t="shared" si="3"/>
        <v>#N/A</v>
      </c>
      <c r="J4" t="e">
        <f t="shared" si="3"/>
        <v>#N/A</v>
      </c>
      <c r="K4" t="e">
        <f t="shared" si="3"/>
        <v>#N/A</v>
      </c>
      <c r="L4" t="e">
        <f t="shared" si="3"/>
        <v>#N/A</v>
      </c>
      <c r="M4" t="e">
        <f t="shared" si="3"/>
        <v>#N/A</v>
      </c>
      <c r="N4" t="e">
        <f t="shared" si="3"/>
        <v>#N/A</v>
      </c>
      <c r="O4" t="e">
        <f t="shared" si="3"/>
        <v>#N/A</v>
      </c>
      <c r="Y4" s="53">
        <v>40850</v>
      </c>
      <c r="Z4" t="e">
        <v>#N/A</v>
      </c>
      <c r="AA4" t="e">
        <v>#N/A</v>
      </c>
      <c r="AB4" t="e">
        <v>#N/A</v>
      </c>
      <c r="AC4" t="e">
        <v>#N/A</v>
      </c>
      <c r="AD4" t="e">
        <v>#N/A</v>
      </c>
      <c r="AE4" t="e">
        <v>#N/A</v>
      </c>
      <c r="AF4" t="e">
        <v>#N/A</v>
      </c>
      <c r="AJ4" s="53">
        <v>40850</v>
      </c>
    </row>
    <row r="5" spans="1:43" x14ac:dyDescent="0.25">
      <c r="A5" s="5">
        <v>41217</v>
      </c>
      <c r="B5" s="12" t="s">
        <v>24</v>
      </c>
      <c r="F5" s="17">
        <f t="shared" si="1"/>
        <v>11</v>
      </c>
      <c r="G5" s="15">
        <f t="shared" si="2"/>
        <v>1</v>
      </c>
      <c r="H5" s="53">
        <v>40851</v>
      </c>
      <c r="I5" t="e">
        <f t="shared" si="3"/>
        <v>#N/A</v>
      </c>
      <c r="J5" t="e">
        <f t="shared" si="3"/>
        <v>#N/A</v>
      </c>
      <c r="K5" t="e">
        <f t="shared" si="3"/>
        <v>#N/A</v>
      </c>
      <c r="L5" t="e">
        <f t="shared" si="3"/>
        <v>#N/A</v>
      </c>
      <c r="M5" t="e">
        <f t="shared" si="3"/>
        <v>#N/A</v>
      </c>
      <c r="N5" t="e">
        <f t="shared" si="3"/>
        <v>#N/A</v>
      </c>
      <c r="O5" t="e">
        <f t="shared" si="3"/>
        <v>#N/A</v>
      </c>
      <c r="Y5" s="53">
        <v>40851</v>
      </c>
      <c r="Z5" t="e">
        <v>#N/A</v>
      </c>
      <c r="AA5" t="e">
        <v>#N/A</v>
      </c>
      <c r="AB5" t="e">
        <v>#N/A</v>
      </c>
      <c r="AC5" t="e">
        <v>#N/A</v>
      </c>
      <c r="AD5" t="e">
        <v>#N/A</v>
      </c>
      <c r="AE5" t="e">
        <v>#N/A</v>
      </c>
      <c r="AF5" t="e">
        <v>#N/A</v>
      </c>
      <c r="AJ5" s="53">
        <v>40851</v>
      </c>
    </row>
    <row r="6" spans="1:43" x14ac:dyDescent="0.25">
      <c r="A6" s="5">
        <v>41218</v>
      </c>
      <c r="B6" s="12" t="s">
        <v>24</v>
      </c>
      <c r="F6" s="17">
        <f t="shared" si="1"/>
        <v>11</v>
      </c>
      <c r="G6" s="15">
        <f t="shared" si="2"/>
        <v>1</v>
      </c>
      <c r="H6" s="53">
        <v>40852</v>
      </c>
      <c r="I6" t="e">
        <f t="shared" si="3"/>
        <v>#N/A</v>
      </c>
      <c r="J6" t="e">
        <f t="shared" si="3"/>
        <v>#N/A</v>
      </c>
      <c r="K6" t="e">
        <f t="shared" si="3"/>
        <v>#N/A</v>
      </c>
      <c r="L6" t="e">
        <f t="shared" si="3"/>
        <v>#N/A</v>
      </c>
      <c r="M6" t="e">
        <f t="shared" si="3"/>
        <v>#N/A</v>
      </c>
      <c r="N6" t="e">
        <f t="shared" si="3"/>
        <v>#N/A</v>
      </c>
      <c r="O6" t="e">
        <f t="shared" si="3"/>
        <v>#N/A</v>
      </c>
      <c r="Y6" s="53">
        <v>40852</v>
      </c>
      <c r="Z6" t="e">
        <v>#N/A</v>
      </c>
      <c r="AA6" t="e">
        <v>#N/A</v>
      </c>
      <c r="AB6" t="e">
        <v>#N/A</v>
      </c>
      <c r="AC6" t="e">
        <v>#N/A</v>
      </c>
      <c r="AD6" t="e">
        <v>#N/A</v>
      </c>
      <c r="AE6" t="e">
        <v>#N/A</v>
      </c>
      <c r="AF6" t="e">
        <v>#N/A</v>
      </c>
      <c r="AJ6" s="53">
        <v>40852</v>
      </c>
    </row>
    <row r="7" spans="1:43" x14ac:dyDescent="0.25">
      <c r="A7" s="5">
        <v>41219</v>
      </c>
      <c r="B7" s="12" t="s">
        <v>24</v>
      </c>
      <c r="F7" s="17">
        <f t="shared" si="1"/>
        <v>11</v>
      </c>
      <c r="G7" s="15">
        <f t="shared" si="2"/>
        <v>1</v>
      </c>
      <c r="H7" s="53">
        <v>40853</v>
      </c>
      <c r="I7" t="e">
        <f t="shared" si="3"/>
        <v>#N/A</v>
      </c>
      <c r="J7" t="e">
        <f t="shared" si="3"/>
        <v>#N/A</v>
      </c>
      <c r="K7" t="e">
        <f t="shared" si="3"/>
        <v>#N/A</v>
      </c>
      <c r="L7" t="e">
        <f t="shared" si="3"/>
        <v>#N/A</v>
      </c>
      <c r="M7" t="e">
        <f t="shared" si="3"/>
        <v>#N/A</v>
      </c>
      <c r="N7" t="e">
        <f t="shared" si="3"/>
        <v>#N/A</v>
      </c>
      <c r="O7" t="e">
        <f t="shared" si="3"/>
        <v>#N/A</v>
      </c>
      <c r="Y7" s="53">
        <v>40853</v>
      </c>
      <c r="Z7" t="e">
        <v>#N/A</v>
      </c>
      <c r="AA7" t="e">
        <v>#N/A</v>
      </c>
      <c r="AB7" t="e">
        <v>#N/A</v>
      </c>
      <c r="AC7" t="e">
        <v>#N/A</v>
      </c>
      <c r="AD7" t="e">
        <v>#N/A</v>
      </c>
      <c r="AE7" t="e">
        <v>#N/A</v>
      </c>
      <c r="AF7" t="e">
        <v>#N/A</v>
      </c>
      <c r="AJ7" s="53">
        <v>40853</v>
      </c>
    </row>
    <row r="8" spans="1:43" x14ac:dyDescent="0.25">
      <c r="A8" s="5">
        <v>41220</v>
      </c>
      <c r="B8" s="12" t="s">
        <v>24</v>
      </c>
      <c r="F8" s="17">
        <f t="shared" si="1"/>
        <v>11</v>
      </c>
      <c r="G8" s="15">
        <f t="shared" si="2"/>
        <v>1</v>
      </c>
      <c r="H8" s="53">
        <v>40854</v>
      </c>
      <c r="I8" t="e">
        <f t="shared" si="3"/>
        <v>#N/A</v>
      </c>
      <c r="J8" t="e">
        <f t="shared" si="3"/>
        <v>#N/A</v>
      </c>
      <c r="K8" t="e">
        <f t="shared" si="3"/>
        <v>#N/A</v>
      </c>
      <c r="L8" t="e">
        <f t="shared" si="3"/>
        <v>#N/A</v>
      </c>
      <c r="M8" t="e">
        <f t="shared" si="3"/>
        <v>#N/A</v>
      </c>
      <c r="N8" t="e">
        <f t="shared" si="3"/>
        <v>#N/A</v>
      </c>
      <c r="O8" t="e">
        <f t="shared" si="3"/>
        <v>#N/A</v>
      </c>
      <c r="Y8" s="53">
        <v>40854</v>
      </c>
      <c r="Z8" t="e">
        <v>#N/A</v>
      </c>
      <c r="AA8" t="e">
        <v>#N/A</v>
      </c>
      <c r="AB8" t="e">
        <v>#N/A</v>
      </c>
      <c r="AC8" t="e">
        <v>#N/A</v>
      </c>
      <c r="AD8" t="e">
        <v>#N/A</v>
      </c>
      <c r="AE8" t="e">
        <v>#N/A</v>
      </c>
      <c r="AF8" t="e">
        <v>#N/A</v>
      </c>
      <c r="AJ8" s="53">
        <v>40854</v>
      </c>
    </row>
    <row r="9" spans="1:43" x14ac:dyDescent="0.25">
      <c r="A9" s="5">
        <v>41221</v>
      </c>
      <c r="B9" s="12" t="s">
        <v>24</v>
      </c>
      <c r="F9" s="17">
        <f t="shared" si="1"/>
        <v>11</v>
      </c>
      <c r="G9" s="15">
        <f t="shared" si="2"/>
        <v>1</v>
      </c>
      <c r="H9" s="53">
        <v>40855</v>
      </c>
      <c r="I9" t="e">
        <f t="shared" si="3"/>
        <v>#N/A</v>
      </c>
      <c r="J9" t="e">
        <f t="shared" si="3"/>
        <v>#N/A</v>
      </c>
      <c r="K9" t="e">
        <f t="shared" si="3"/>
        <v>#N/A</v>
      </c>
      <c r="L9" t="e">
        <f t="shared" si="3"/>
        <v>#N/A</v>
      </c>
      <c r="M9" t="e">
        <f t="shared" si="3"/>
        <v>#N/A</v>
      </c>
      <c r="N9" t="e">
        <f t="shared" si="3"/>
        <v>#N/A</v>
      </c>
      <c r="O9" t="e">
        <f t="shared" si="3"/>
        <v>#N/A</v>
      </c>
      <c r="Y9" s="53">
        <v>40855</v>
      </c>
      <c r="Z9" t="e">
        <v>#N/A</v>
      </c>
      <c r="AA9" t="e">
        <v>#N/A</v>
      </c>
      <c r="AB9" t="e">
        <v>#N/A</v>
      </c>
      <c r="AC9" t="e">
        <v>#N/A</v>
      </c>
      <c r="AD9" t="e">
        <v>#N/A</v>
      </c>
      <c r="AE9" t="e">
        <v>#N/A</v>
      </c>
      <c r="AF9" t="e">
        <v>#N/A</v>
      </c>
      <c r="AJ9" s="53">
        <v>40855</v>
      </c>
    </row>
    <row r="10" spans="1:43" x14ac:dyDescent="0.25">
      <c r="A10" s="5">
        <v>41222</v>
      </c>
      <c r="B10" s="12" t="s">
        <v>24</v>
      </c>
      <c r="F10" s="17">
        <f t="shared" si="1"/>
        <v>11</v>
      </c>
      <c r="G10" s="15">
        <f t="shared" si="2"/>
        <v>1</v>
      </c>
      <c r="H10" s="53">
        <v>40856</v>
      </c>
      <c r="I10" t="e">
        <f t="shared" si="3"/>
        <v>#N/A</v>
      </c>
      <c r="J10" t="e">
        <f t="shared" si="3"/>
        <v>#N/A</v>
      </c>
      <c r="K10" t="e">
        <f t="shared" si="3"/>
        <v>#N/A</v>
      </c>
      <c r="L10" t="e">
        <f t="shared" si="3"/>
        <v>#N/A</v>
      </c>
      <c r="M10" t="e">
        <f t="shared" si="3"/>
        <v>#N/A</v>
      </c>
      <c r="N10" t="e">
        <f t="shared" si="3"/>
        <v>#N/A</v>
      </c>
      <c r="O10" t="e">
        <f t="shared" si="3"/>
        <v>#N/A</v>
      </c>
      <c r="Y10" s="53">
        <v>40856</v>
      </c>
      <c r="Z10" t="e">
        <v>#N/A</v>
      </c>
      <c r="AA10" t="e">
        <v>#N/A</v>
      </c>
      <c r="AB10" t="e">
        <v>#N/A</v>
      </c>
      <c r="AC10" t="e">
        <v>#N/A</v>
      </c>
      <c r="AD10" t="e">
        <v>#N/A</v>
      </c>
      <c r="AE10" t="e">
        <v>#N/A</v>
      </c>
      <c r="AF10" t="e">
        <v>#N/A</v>
      </c>
      <c r="AJ10" s="53">
        <v>40856</v>
      </c>
    </row>
    <row r="11" spans="1:43" x14ac:dyDescent="0.25">
      <c r="A11" s="5">
        <v>41223</v>
      </c>
      <c r="B11" s="12" t="s">
        <v>24</v>
      </c>
      <c r="F11" s="17">
        <f t="shared" si="1"/>
        <v>11</v>
      </c>
      <c r="G11" s="15">
        <f t="shared" si="2"/>
        <v>1</v>
      </c>
      <c r="H11" s="53">
        <v>40857</v>
      </c>
      <c r="I11" t="e">
        <f t="shared" si="3"/>
        <v>#N/A</v>
      </c>
      <c r="J11" t="e">
        <f t="shared" si="3"/>
        <v>#N/A</v>
      </c>
      <c r="K11" t="e">
        <f t="shared" si="3"/>
        <v>#N/A</v>
      </c>
      <c r="L11" t="e">
        <f t="shared" si="3"/>
        <v>#N/A</v>
      </c>
      <c r="M11" t="e">
        <f t="shared" si="3"/>
        <v>#N/A</v>
      </c>
      <c r="N11" t="e">
        <f t="shared" si="3"/>
        <v>#N/A</v>
      </c>
      <c r="O11" t="e">
        <f t="shared" si="3"/>
        <v>#N/A</v>
      </c>
      <c r="Y11" s="53">
        <v>40857</v>
      </c>
      <c r="Z11" t="e">
        <v>#N/A</v>
      </c>
      <c r="AA11" t="e">
        <v>#N/A</v>
      </c>
      <c r="AB11" t="e">
        <v>#N/A</v>
      </c>
      <c r="AC11" t="e">
        <v>#N/A</v>
      </c>
      <c r="AD11" t="e">
        <v>#N/A</v>
      </c>
      <c r="AE11" t="e">
        <v>#N/A</v>
      </c>
      <c r="AF11" t="e">
        <v>#N/A</v>
      </c>
      <c r="AJ11" s="53">
        <v>40857</v>
      </c>
    </row>
    <row r="12" spans="1:43" x14ac:dyDescent="0.25">
      <c r="A12" s="5">
        <v>41224</v>
      </c>
      <c r="B12" s="12" t="s">
        <v>24</v>
      </c>
      <c r="F12" s="17">
        <f t="shared" si="1"/>
        <v>11</v>
      </c>
      <c r="G12" s="15">
        <f t="shared" si="2"/>
        <v>2</v>
      </c>
      <c r="H12" s="53">
        <v>40858</v>
      </c>
      <c r="I12" t="e">
        <f t="shared" si="3"/>
        <v>#N/A</v>
      </c>
      <c r="J12" t="e">
        <f t="shared" si="3"/>
        <v>#N/A</v>
      </c>
      <c r="K12" t="e">
        <f t="shared" si="3"/>
        <v>#N/A</v>
      </c>
      <c r="L12" t="e">
        <f t="shared" si="3"/>
        <v>#N/A</v>
      </c>
      <c r="M12" t="e">
        <f t="shared" si="3"/>
        <v>#N/A</v>
      </c>
      <c r="N12" t="e">
        <f t="shared" si="3"/>
        <v>#N/A</v>
      </c>
      <c r="O12" t="e">
        <f t="shared" si="3"/>
        <v>#N/A</v>
      </c>
      <c r="Y12" s="53">
        <v>40858</v>
      </c>
      <c r="Z12" t="e">
        <v>#N/A</v>
      </c>
      <c r="AA12" t="e">
        <v>#N/A</v>
      </c>
      <c r="AB12" t="e">
        <v>#N/A</v>
      </c>
      <c r="AC12" t="e">
        <v>#N/A</v>
      </c>
      <c r="AD12" t="e">
        <v>#N/A</v>
      </c>
      <c r="AE12" t="e">
        <v>#N/A</v>
      </c>
      <c r="AF12" t="e">
        <v>#N/A</v>
      </c>
      <c r="AJ12" s="53">
        <v>40858</v>
      </c>
    </row>
    <row r="13" spans="1:43" x14ac:dyDescent="0.25">
      <c r="A13" s="5">
        <v>41225</v>
      </c>
      <c r="B13" s="12" t="s">
        <v>24</v>
      </c>
      <c r="F13" s="17">
        <f t="shared" si="1"/>
        <v>11</v>
      </c>
      <c r="G13" s="15">
        <f t="shared" si="2"/>
        <v>2</v>
      </c>
      <c r="H13" s="53">
        <v>40859</v>
      </c>
      <c r="I13" t="e">
        <f t="shared" si="3"/>
        <v>#N/A</v>
      </c>
      <c r="J13" t="e">
        <f t="shared" si="3"/>
        <v>#N/A</v>
      </c>
      <c r="K13" t="e">
        <f t="shared" si="3"/>
        <v>#N/A</v>
      </c>
      <c r="L13" t="e">
        <f t="shared" si="3"/>
        <v>#N/A</v>
      </c>
      <c r="M13" t="e">
        <f t="shared" si="3"/>
        <v>#N/A</v>
      </c>
      <c r="N13" t="e">
        <f t="shared" si="3"/>
        <v>#N/A</v>
      </c>
      <c r="O13" t="e">
        <f t="shared" si="3"/>
        <v>#N/A</v>
      </c>
      <c r="Y13" s="53">
        <v>40859</v>
      </c>
      <c r="Z13" t="e">
        <v>#N/A</v>
      </c>
      <c r="AA13" t="e">
        <v>#N/A</v>
      </c>
      <c r="AB13" t="e">
        <v>#N/A</v>
      </c>
      <c r="AC13" t="e">
        <v>#N/A</v>
      </c>
      <c r="AD13" t="e">
        <v>#N/A</v>
      </c>
      <c r="AE13" t="e">
        <v>#N/A</v>
      </c>
      <c r="AF13" t="e">
        <v>#N/A</v>
      </c>
      <c r="AJ13" s="53">
        <v>40859</v>
      </c>
    </row>
    <row r="14" spans="1:43" x14ac:dyDescent="0.25">
      <c r="A14" s="5">
        <v>41226</v>
      </c>
      <c r="B14" s="12" t="s">
        <v>24</v>
      </c>
      <c r="F14" s="17">
        <f t="shared" si="1"/>
        <v>11</v>
      </c>
      <c r="G14" s="15">
        <f t="shared" si="2"/>
        <v>2</v>
      </c>
      <c r="H14" s="53">
        <v>40860</v>
      </c>
      <c r="I14" t="e">
        <f t="shared" si="3"/>
        <v>#N/A</v>
      </c>
      <c r="J14" t="e">
        <f t="shared" si="3"/>
        <v>#N/A</v>
      </c>
      <c r="K14" t="e">
        <f t="shared" si="3"/>
        <v>#N/A</v>
      </c>
      <c r="L14" t="e">
        <f t="shared" si="3"/>
        <v>#N/A</v>
      </c>
      <c r="M14" t="e">
        <f t="shared" si="3"/>
        <v>#N/A</v>
      </c>
      <c r="N14" t="e">
        <f t="shared" si="3"/>
        <v>#N/A</v>
      </c>
      <c r="O14" t="e">
        <f t="shared" si="3"/>
        <v>#N/A</v>
      </c>
      <c r="Y14" s="53">
        <v>40860</v>
      </c>
      <c r="Z14" t="e">
        <v>#N/A</v>
      </c>
      <c r="AA14" t="e">
        <v>#N/A</v>
      </c>
      <c r="AB14" t="e">
        <v>#N/A</v>
      </c>
      <c r="AC14" t="e">
        <v>#N/A</v>
      </c>
      <c r="AD14" t="e">
        <v>#N/A</v>
      </c>
      <c r="AE14" t="e">
        <v>#N/A</v>
      </c>
      <c r="AF14" t="e">
        <v>#N/A</v>
      </c>
      <c r="AJ14" s="53">
        <v>40860</v>
      </c>
    </row>
    <row r="15" spans="1:43" x14ac:dyDescent="0.25">
      <c r="A15" s="5">
        <v>41227</v>
      </c>
      <c r="B15" s="12" t="s">
        <v>24</v>
      </c>
      <c r="F15" s="17">
        <f t="shared" si="1"/>
        <v>11</v>
      </c>
      <c r="G15" s="15">
        <f t="shared" si="2"/>
        <v>2</v>
      </c>
      <c r="H15" s="53">
        <v>40861</v>
      </c>
      <c r="I15" t="e">
        <f t="shared" si="3"/>
        <v>#N/A</v>
      </c>
      <c r="J15" t="e">
        <f t="shared" si="3"/>
        <v>#N/A</v>
      </c>
      <c r="K15" t="e">
        <f t="shared" si="3"/>
        <v>#N/A</v>
      </c>
      <c r="L15" t="e">
        <f t="shared" si="3"/>
        <v>#N/A</v>
      </c>
      <c r="M15" t="e">
        <f t="shared" si="3"/>
        <v>#N/A</v>
      </c>
      <c r="N15" t="e">
        <f t="shared" si="3"/>
        <v>#N/A</v>
      </c>
      <c r="O15" t="e">
        <f t="shared" si="3"/>
        <v>#N/A</v>
      </c>
      <c r="Y15" s="53">
        <v>40861</v>
      </c>
      <c r="Z15" t="e">
        <v>#N/A</v>
      </c>
      <c r="AA15" t="e">
        <v>#N/A</v>
      </c>
      <c r="AB15" t="e">
        <v>#N/A</v>
      </c>
      <c r="AC15" t="e">
        <v>#N/A</v>
      </c>
      <c r="AD15" t="e">
        <v>#N/A</v>
      </c>
      <c r="AE15" t="e">
        <v>#N/A</v>
      </c>
      <c r="AF15" t="e">
        <v>#N/A</v>
      </c>
      <c r="AJ15" s="53">
        <v>40861</v>
      </c>
    </row>
    <row r="16" spans="1:43" x14ac:dyDescent="0.25">
      <c r="A16" s="5">
        <v>41228</v>
      </c>
      <c r="B16" s="12">
        <v>4.1521197628317146E-3</v>
      </c>
      <c r="F16" s="17">
        <f t="shared" si="1"/>
        <v>11</v>
      </c>
      <c r="G16" s="15">
        <f t="shared" si="2"/>
        <v>2</v>
      </c>
      <c r="H16" s="53">
        <v>40862</v>
      </c>
      <c r="I16">
        <f t="shared" si="3"/>
        <v>4.1521197628317146E-3</v>
      </c>
      <c r="J16" t="e">
        <f t="shared" si="3"/>
        <v>#N/A</v>
      </c>
      <c r="K16" t="e">
        <f t="shared" si="3"/>
        <v>#N/A</v>
      </c>
      <c r="L16" t="e">
        <f t="shared" si="3"/>
        <v>#N/A</v>
      </c>
      <c r="M16" t="e">
        <f t="shared" si="3"/>
        <v>#N/A</v>
      </c>
      <c r="N16" t="e">
        <f t="shared" si="3"/>
        <v>#N/A</v>
      </c>
      <c r="O16" t="e">
        <f t="shared" si="3"/>
        <v>#N/A</v>
      </c>
      <c r="Y16" s="53">
        <v>40862</v>
      </c>
      <c r="Z16">
        <v>4.1521197628317146E-3</v>
      </c>
      <c r="AA16" t="e">
        <v>#N/A</v>
      </c>
      <c r="AB16" t="e">
        <v>#N/A</v>
      </c>
      <c r="AC16" t="e">
        <v>#N/A</v>
      </c>
      <c r="AD16" t="e">
        <v>#N/A</v>
      </c>
      <c r="AE16" t="e">
        <v>#N/A</v>
      </c>
      <c r="AF16" t="e">
        <v>#N/A</v>
      </c>
      <c r="AJ16" s="53">
        <v>40862</v>
      </c>
      <c r="AK16">
        <f>Z16/Z$173</f>
        <v>3.5863395239485077E-2</v>
      </c>
      <c r="AL16" t="e">
        <f t="shared" ref="AL16:AQ31" si="4">AA16/AA$173</f>
        <v>#N/A</v>
      </c>
      <c r="AM16" t="e">
        <f t="shared" si="4"/>
        <v>#N/A</v>
      </c>
      <c r="AN16" t="e">
        <f t="shared" si="4"/>
        <v>#N/A</v>
      </c>
      <c r="AO16" t="e">
        <f t="shared" si="4"/>
        <v>#N/A</v>
      </c>
      <c r="AP16" t="e">
        <f t="shared" si="4"/>
        <v>#N/A</v>
      </c>
      <c r="AQ16" t="e">
        <f>AF16/AF$173</f>
        <v>#N/A</v>
      </c>
    </row>
    <row r="17" spans="1:43" x14ac:dyDescent="0.25">
      <c r="A17" s="5">
        <v>41229</v>
      </c>
      <c r="B17" s="12">
        <v>2.0660783873233085E-2</v>
      </c>
      <c r="F17" s="17">
        <f t="shared" si="1"/>
        <v>11</v>
      </c>
      <c r="G17" s="15">
        <f t="shared" si="2"/>
        <v>2</v>
      </c>
      <c r="H17" s="53">
        <v>40863</v>
      </c>
      <c r="I17">
        <f t="shared" si="3"/>
        <v>2.0660783873233085E-2</v>
      </c>
      <c r="J17" t="e">
        <f t="shared" si="3"/>
        <v>#N/A</v>
      </c>
      <c r="K17" t="e">
        <f t="shared" si="3"/>
        <v>#N/A</v>
      </c>
      <c r="L17" t="e">
        <f t="shared" si="3"/>
        <v>#N/A</v>
      </c>
      <c r="M17" t="e">
        <f t="shared" si="3"/>
        <v>#N/A</v>
      </c>
      <c r="N17" t="e">
        <f t="shared" si="3"/>
        <v>#N/A</v>
      </c>
      <c r="O17" t="e">
        <f t="shared" si="3"/>
        <v>#N/A</v>
      </c>
      <c r="Y17" s="53">
        <v>40863</v>
      </c>
      <c r="Z17">
        <v>2.0660783873233085E-2</v>
      </c>
      <c r="AA17" t="e">
        <v>#N/A</v>
      </c>
      <c r="AB17" t="e">
        <v>#N/A</v>
      </c>
      <c r="AC17" t="e">
        <v>#N/A</v>
      </c>
      <c r="AD17" t="e">
        <v>#N/A</v>
      </c>
      <c r="AE17" t="e">
        <v>#N/A</v>
      </c>
      <c r="AF17" t="e">
        <v>#N/A</v>
      </c>
      <c r="AJ17" s="53">
        <v>40863</v>
      </c>
      <c r="AK17">
        <f t="shared" ref="AK17:AK80" si="5">Z17/Z$173</f>
        <v>0.17845483760757525</v>
      </c>
      <c r="AL17" t="e">
        <f t="shared" si="4"/>
        <v>#N/A</v>
      </c>
      <c r="AM17" t="e">
        <f t="shared" si="4"/>
        <v>#N/A</v>
      </c>
      <c r="AN17" t="e">
        <f t="shared" si="4"/>
        <v>#N/A</v>
      </c>
      <c r="AO17" t="e">
        <f t="shared" si="4"/>
        <v>#N/A</v>
      </c>
      <c r="AP17" t="e">
        <f t="shared" si="4"/>
        <v>#N/A</v>
      </c>
      <c r="AQ17" t="e">
        <f t="shared" si="4"/>
        <v>#N/A</v>
      </c>
    </row>
    <row r="18" spans="1:43" x14ac:dyDescent="0.25">
      <c r="A18" s="5">
        <v>41230</v>
      </c>
      <c r="B18" s="12">
        <v>5.2395726381576198E-2</v>
      </c>
      <c r="F18" s="17">
        <f t="shared" si="1"/>
        <v>11</v>
      </c>
      <c r="G18" s="15">
        <f t="shared" si="2"/>
        <v>2</v>
      </c>
      <c r="H18" s="53">
        <v>40864</v>
      </c>
      <c r="I18">
        <f t="shared" si="3"/>
        <v>5.2395726381576198E-2</v>
      </c>
      <c r="J18" t="e">
        <f t="shared" si="3"/>
        <v>#N/A</v>
      </c>
      <c r="K18" t="e">
        <f t="shared" si="3"/>
        <v>#N/A</v>
      </c>
      <c r="L18" t="e">
        <f t="shared" si="3"/>
        <v>#N/A</v>
      </c>
      <c r="M18" t="e">
        <f t="shared" si="3"/>
        <v>#N/A</v>
      </c>
      <c r="N18" t="e">
        <f t="shared" si="3"/>
        <v>#N/A</v>
      </c>
      <c r="O18" t="e">
        <f t="shared" si="3"/>
        <v>#N/A</v>
      </c>
      <c r="Y18" s="53">
        <v>40864</v>
      </c>
      <c r="Z18">
        <v>5.2395726381576198E-2</v>
      </c>
      <c r="AA18" t="e">
        <v>#N/A</v>
      </c>
      <c r="AB18" t="e">
        <v>#N/A</v>
      </c>
      <c r="AC18" t="e">
        <v>#N/A</v>
      </c>
      <c r="AD18" t="e">
        <v>#N/A</v>
      </c>
      <c r="AE18" t="e">
        <v>#N/A</v>
      </c>
      <c r="AF18" t="e">
        <v>#N/A</v>
      </c>
      <c r="AJ18" s="53">
        <v>40864</v>
      </c>
      <c r="AK18">
        <f t="shared" si="5"/>
        <v>0.45256128228846126</v>
      </c>
      <c r="AL18" t="e">
        <f t="shared" si="4"/>
        <v>#N/A</v>
      </c>
      <c r="AM18" t="e">
        <f t="shared" si="4"/>
        <v>#N/A</v>
      </c>
      <c r="AN18" t="e">
        <f t="shared" si="4"/>
        <v>#N/A</v>
      </c>
      <c r="AO18" t="e">
        <f t="shared" si="4"/>
        <v>#N/A</v>
      </c>
      <c r="AP18" t="e">
        <f t="shared" si="4"/>
        <v>#N/A</v>
      </c>
      <c r="AQ18" t="e">
        <f t="shared" si="4"/>
        <v>#N/A</v>
      </c>
    </row>
    <row r="19" spans="1:43" x14ac:dyDescent="0.25">
      <c r="A19" s="5">
        <v>41231</v>
      </c>
      <c r="B19" s="12">
        <v>3.8957628789014986E-2</v>
      </c>
      <c r="F19" s="17">
        <f t="shared" si="1"/>
        <v>11</v>
      </c>
      <c r="G19" s="15">
        <f t="shared" si="2"/>
        <v>2</v>
      </c>
      <c r="H19" s="53">
        <v>40865</v>
      </c>
      <c r="I19">
        <f t="shared" si="3"/>
        <v>3.8957628789014986E-2</v>
      </c>
      <c r="J19" t="e">
        <f t="shared" si="3"/>
        <v>#N/A</v>
      </c>
      <c r="K19" t="e">
        <f t="shared" si="3"/>
        <v>#N/A</v>
      </c>
      <c r="L19" t="e">
        <f t="shared" si="3"/>
        <v>#N/A</v>
      </c>
      <c r="M19" t="e">
        <f t="shared" si="3"/>
        <v>#N/A</v>
      </c>
      <c r="N19" t="e">
        <f t="shared" si="3"/>
        <v>#N/A</v>
      </c>
      <c r="O19" t="e">
        <f t="shared" si="3"/>
        <v>#N/A</v>
      </c>
      <c r="Y19" s="53">
        <v>40865</v>
      </c>
      <c r="Z19">
        <v>3.8957628789014986E-2</v>
      </c>
      <c r="AA19" t="e">
        <v>#N/A</v>
      </c>
      <c r="AB19" t="e">
        <v>#N/A</v>
      </c>
      <c r="AC19" t="e">
        <v>#N/A</v>
      </c>
      <c r="AD19" t="e">
        <v>#N/A</v>
      </c>
      <c r="AE19" t="e">
        <v>#N/A</v>
      </c>
      <c r="AF19" t="e">
        <v>#N/A</v>
      </c>
      <c r="AJ19" s="53">
        <v>40865</v>
      </c>
      <c r="AK19">
        <f t="shared" si="5"/>
        <v>0.33649145946135695</v>
      </c>
      <c r="AL19" t="e">
        <f t="shared" si="4"/>
        <v>#N/A</v>
      </c>
      <c r="AM19" t="e">
        <f t="shared" si="4"/>
        <v>#N/A</v>
      </c>
      <c r="AN19" t="e">
        <f t="shared" si="4"/>
        <v>#N/A</v>
      </c>
      <c r="AO19" t="e">
        <f t="shared" si="4"/>
        <v>#N/A</v>
      </c>
      <c r="AP19" t="e">
        <f t="shared" si="4"/>
        <v>#N/A</v>
      </c>
      <c r="AQ19" t="e">
        <f t="shared" si="4"/>
        <v>#N/A</v>
      </c>
    </row>
    <row r="20" spans="1:43" x14ac:dyDescent="0.25">
      <c r="A20" s="5">
        <v>41232</v>
      </c>
      <c r="B20" s="12">
        <v>2.6818172710088788E-2</v>
      </c>
      <c r="F20" s="17">
        <f t="shared" si="1"/>
        <v>11</v>
      </c>
      <c r="G20" s="15">
        <f t="shared" si="2"/>
        <v>2</v>
      </c>
      <c r="H20" s="53">
        <v>40866</v>
      </c>
      <c r="I20">
        <f t="shared" si="3"/>
        <v>2.6818172710088788E-2</v>
      </c>
      <c r="J20" t="e">
        <f t="shared" si="3"/>
        <v>#N/A</v>
      </c>
      <c r="K20" t="e">
        <f t="shared" si="3"/>
        <v>#N/A</v>
      </c>
      <c r="L20" t="e">
        <f t="shared" si="3"/>
        <v>#N/A</v>
      </c>
      <c r="M20" t="e">
        <f t="shared" si="3"/>
        <v>#N/A</v>
      </c>
      <c r="N20" t="e">
        <f t="shared" si="3"/>
        <v>#N/A</v>
      </c>
      <c r="O20" t="e">
        <f t="shared" si="3"/>
        <v>#N/A</v>
      </c>
      <c r="Y20" s="53">
        <v>40866</v>
      </c>
      <c r="Z20">
        <v>2.6818172710088788E-2</v>
      </c>
      <c r="AA20" t="e">
        <v>#N/A</v>
      </c>
      <c r="AB20" t="e">
        <v>#N/A</v>
      </c>
      <c r="AC20" t="e">
        <v>#N/A</v>
      </c>
      <c r="AD20" t="e">
        <v>#N/A</v>
      </c>
      <c r="AE20" t="e">
        <v>#N/A</v>
      </c>
      <c r="AF20" t="e">
        <v>#N/A</v>
      </c>
      <c r="AJ20" s="53">
        <v>40866</v>
      </c>
      <c r="AK20">
        <f t="shared" si="5"/>
        <v>0.23163848406115164</v>
      </c>
      <c r="AL20" t="e">
        <f t="shared" si="4"/>
        <v>#N/A</v>
      </c>
      <c r="AM20" t="e">
        <f t="shared" si="4"/>
        <v>#N/A</v>
      </c>
      <c r="AN20" t="e">
        <f t="shared" si="4"/>
        <v>#N/A</v>
      </c>
      <c r="AO20" t="e">
        <f t="shared" si="4"/>
        <v>#N/A</v>
      </c>
      <c r="AP20" t="e">
        <f t="shared" si="4"/>
        <v>#N/A</v>
      </c>
      <c r="AQ20" t="e">
        <f t="shared" si="4"/>
        <v>#N/A</v>
      </c>
    </row>
    <row r="21" spans="1:43" x14ac:dyDescent="0.25">
      <c r="A21" s="5">
        <v>41233</v>
      </c>
      <c r="B21" s="12">
        <v>2.7934024004443475E-2</v>
      </c>
      <c r="F21" s="17">
        <f t="shared" si="1"/>
        <v>11</v>
      </c>
      <c r="G21" s="15">
        <f t="shared" si="2"/>
        <v>2</v>
      </c>
      <c r="H21" s="53">
        <v>40867</v>
      </c>
      <c r="I21">
        <f t="shared" si="3"/>
        <v>2.7934024004443475E-2</v>
      </c>
      <c r="J21" t="e">
        <f t="shared" si="3"/>
        <v>#N/A</v>
      </c>
      <c r="K21" t="e">
        <f t="shared" si="3"/>
        <v>#N/A</v>
      </c>
      <c r="L21" t="e">
        <f t="shared" si="3"/>
        <v>#N/A</v>
      </c>
      <c r="M21" t="e">
        <f t="shared" si="3"/>
        <v>#N/A</v>
      </c>
      <c r="N21" t="e">
        <f t="shared" si="3"/>
        <v>#N/A</v>
      </c>
      <c r="O21">
        <f t="shared" si="3"/>
        <v>0</v>
      </c>
      <c r="Y21" s="53">
        <v>40867</v>
      </c>
      <c r="Z21">
        <v>2.7934024004443475E-2</v>
      </c>
      <c r="AA21" t="e">
        <v>#N/A</v>
      </c>
      <c r="AB21" t="e">
        <v>#N/A</v>
      </c>
      <c r="AC21" t="e">
        <v>#N/A</v>
      </c>
      <c r="AD21" t="e">
        <v>#N/A</v>
      </c>
      <c r="AE21" t="e">
        <v>#N/A</v>
      </c>
      <c r="AF21">
        <v>0</v>
      </c>
      <c r="AJ21" s="53">
        <v>40867</v>
      </c>
      <c r="AK21">
        <f t="shared" si="5"/>
        <v>0.24127650470693401</v>
      </c>
      <c r="AL21" t="e">
        <f t="shared" si="4"/>
        <v>#N/A</v>
      </c>
      <c r="AM21" t="e">
        <f t="shared" si="4"/>
        <v>#N/A</v>
      </c>
      <c r="AN21" t="e">
        <f t="shared" si="4"/>
        <v>#N/A</v>
      </c>
      <c r="AO21" t="e">
        <f t="shared" si="4"/>
        <v>#N/A</v>
      </c>
      <c r="AP21" t="e">
        <f t="shared" si="4"/>
        <v>#N/A</v>
      </c>
      <c r="AQ21">
        <f t="shared" si="4"/>
        <v>0</v>
      </c>
    </row>
    <row r="22" spans="1:43" x14ac:dyDescent="0.25">
      <c r="A22" s="5">
        <v>41234</v>
      </c>
      <c r="B22" s="12">
        <v>3.9675385460161902E-2</v>
      </c>
      <c r="F22" s="17">
        <f t="shared" si="1"/>
        <v>11</v>
      </c>
      <c r="G22" s="15">
        <f t="shared" si="2"/>
        <v>3</v>
      </c>
      <c r="H22" s="53">
        <v>40868</v>
      </c>
      <c r="I22">
        <f t="shared" si="3"/>
        <v>3.9675385460161902E-2</v>
      </c>
      <c r="J22" t="e">
        <f t="shared" si="3"/>
        <v>#N/A</v>
      </c>
      <c r="K22" t="e">
        <f t="shared" si="3"/>
        <v>#N/A</v>
      </c>
      <c r="L22" t="e">
        <f t="shared" si="3"/>
        <v>#N/A</v>
      </c>
      <c r="M22" t="e">
        <f t="shared" si="3"/>
        <v>#N/A</v>
      </c>
      <c r="N22" t="e">
        <f t="shared" si="3"/>
        <v>#N/A</v>
      </c>
      <c r="O22">
        <f t="shared" si="3"/>
        <v>3.3806817571414759E-2</v>
      </c>
      <c r="Y22" s="53">
        <v>40868</v>
      </c>
      <c r="Z22">
        <v>3.9675385460161902E-2</v>
      </c>
      <c r="AA22" t="e">
        <v>#N/A</v>
      </c>
      <c r="AB22" t="e">
        <v>#N/A</v>
      </c>
      <c r="AC22" t="e">
        <v>#N/A</v>
      </c>
      <c r="AD22" t="e">
        <v>#N/A</v>
      </c>
      <c r="AE22" t="e">
        <v>#N/A</v>
      </c>
      <c r="AF22">
        <v>3.3806817571414759E-2</v>
      </c>
      <c r="AJ22" s="53">
        <v>40868</v>
      </c>
      <c r="AK22">
        <f t="shared" si="5"/>
        <v>0.34269098949744714</v>
      </c>
      <c r="AL22" t="e">
        <f t="shared" si="4"/>
        <v>#N/A</v>
      </c>
      <c r="AM22" t="e">
        <f t="shared" si="4"/>
        <v>#N/A</v>
      </c>
      <c r="AN22" t="e">
        <f t="shared" si="4"/>
        <v>#N/A</v>
      </c>
      <c r="AO22" t="e">
        <f t="shared" si="4"/>
        <v>#N/A</v>
      </c>
      <c r="AP22" t="e">
        <f t="shared" si="4"/>
        <v>#N/A</v>
      </c>
      <c r="AQ22">
        <f t="shared" si="4"/>
        <v>0.26592043929963821</v>
      </c>
    </row>
    <row r="23" spans="1:43" x14ac:dyDescent="0.25">
      <c r="A23" s="5">
        <v>41235</v>
      </c>
      <c r="B23" s="12">
        <v>6.8102381054177832E-2</v>
      </c>
      <c r="F23" s="17">
        <f t="shared" si="1"/>
        <v>11</v>
      </c>
      <c r="G23" s="15">
        <f t="shared" si="2"/>
        <v>3</v>
      </c>
      <c r="H23" s="53">
        <v>40869</v>
      </c>
      <c r="I23">
        <f t="shared" si="3"/>
        <v>6.8102381054177832E-2</v>
      </c>
      <c r="J23" t="e">
        <f t="shared" si="3"/>
        <v>#N/A</v>
      </c>
      <c r="K23" t="e">
        <f t="shared" si="3"/>
        <v>#N/A</v>
      </c>
      <c r="L23" t="e">
        <f t="shared" si="3"/>
        <v>#N/A</v>
      </c>
      <c r="M23" t="e">
        <f t="shared" si="3"/>
        <v>#N/A</v>
      </c>
      <c r="N23" t="e">
        <f t="shared" si="3"/>
        <v>#N/A</v>
      </c>
      <c r="O23">
        <f t="shared" si="3"/>
        <v>4.0424764015768264E-2</v>
      </c>
      <c r="Y23" s="53">
        <v>40869</v>
      </c>
      <c r="Z23">
        <v>6.8102381054177832E-2</v>
      </c>
      <c r="AA23" t="e">
        <v>#N/A</v>
      </c>
      <c r="AB23" t="e">
        <v>#N/A</v>
      </c>
      <c r="AC23" t="e">
        <v>#N/A</v>
      </c>
      <c r="AD23" t="e">
        <v>#N/A</v>
      </c>
      <c r="AE23" t="e">
        <v>#N/A</v>
      </c>
      <c r="AF23">
        <v>4.0424764015768264E-2</v>
      </c>
      <c r="AJ23" s="53">
        <v>40869</v>
      </c>
      <c r="AK23">
        <f t="shared" si="5"/>
        <v>0.58822547228992095</v>
      </c>
      <c r="AL23" t="e">
        <f t="shared" si="4"/>
        <v>#N/A</v>
      </c>
      <c r="AM23" t="e">
        <f t="shared" si="4"/>
        <v>#N/A</v>
      </c>
      <c r="AN23" t="e">
        <f t="shared" si="4"/>
        <v>#N/A</v>
      </c>
      <c r="AO23" t="e">
        <f t="shared" si="4"/>
        <v>#N/A</v>
      </c>
      <c r="AP23" t="e">
        <f t="shared" si="4"/>
        <v>#N/A</v>
      </c>
      <c r="AQ23">
        <f t="shared" si="4"/>
        <v>0.31797642540440529</v>
      </c>
    </row>
    <row r="24" spans="1:43" x14ac:dyDescent="0.25">
      <c r="A24" s="5">
        <v>41236</v>
      </c>
      <c r="B24" s="12">
        <v>4.7277098340194106E-2</v>
      </c>
      <c r="F24" s="17">
        <f t="shared" si="1"/>
        <v>11</v>
      </c>
      <c r="G24" s="15">
        <f t="shared" si="2"/>
        <v>3</v>
      </c>
      <c r="H24" s="53">
        <v>40870</v>
      </c>
      <c r="I24">
        <f t="shared" si="3"/>
        <v>4.7277098340194106E-2</v>
      </c>
      <c r="J24" t="e">
        <f t="shared" si="3"/>
        <v>#N/A</v>
      </c>
      <c r="K24" t="e">
        <f t="shared" si="3"/>
        <v>#N/A</v>
      </c>
      <c r="L24" t="e">
        <f t="shared" si="3"/>
        <v>#N/A</v>
      </c>
      <c r="M24" t="e">
        <f t="shared" si="3"/>
        <v>#N/A</v>
      </c>
      <c r="N24" t="e">
        <f t="shared" si="3"/>
        <v>#N/A</v>
      </c>
      <c r="O24">
        <f t="shared" si="3"/>
        <v>7.3090126876930617E-2</v>
      </c>
      <c r="Y24" s="53">
        <v>40870</v>
      </c>
      <c r="Z24">
        <v>4.7277098340194106E-2</v>
      </c>
      <c r="AA24" t="e">
        <v>#N/A</v>
      </c>
      <c r="AB24" t="e">
        <v>#N/A</v>
      </c>
      <c r="AC24" t="e">
        <v>#N/A</v>
      </c>
      <c r="AD24" t="e">
        <v>#N/A</v>
      </c>
      <c r="AE24" t="e">
        <v>#N/A</v>
      </c>
      <c r="AF24">
        <v>7.3090126876930617E-2</v>
      </c>
      <c r="AJ24" s="53">
        <v>40870</v>
      </c>
      <c r="AK24">
        <f t="shared" si="5"/>
        <v>0.40834979730788279</v>
      </c>
      <c r="AL24" t="e">
        <f t="shared" si="4"/>
        <v>#N/A</v>
      </c>
      <c r="AM24" t="e">
        <f t="shared" si="4"/>
        <v>#N/A</v>
      </c>
      <c r="AN24" t="e">
        <f t="shared" si="4"/>
        <v>#N/A</v>
      </c>
      <c r="AO24" t="e">
        <f t="shared" si="4"/>
        <v>#N/A</v>
      </c>
      <c r="AP24" t="e">
        <f t="shared" si="4"/>
        <v>#N/A</v>
      </c>
      <c r="AQ24">
        <f t="shared" si="4"/>
        <v>0.57491831659463444</v>
      </c>
    </row>
    <row r="25" spans="1:43" x14ac:dyDescent="0.25">
      <c r="A25" s="5">
        <v>41237</v>
      </c>
      <c r="B25" s="12">
        <v>5.22304785612508E-2</v>
      </c>
      <c r="F25" s="17">
        <f t="shared" si="1"/>
        <v>11</v>
      </c>
      <c r="G25" s="15">
        <f t="shared" si="2"/>
        <v>3</v>
      </c>
      <c r="H25" s="53">
        <v>40871</v>
      </c>
      <c r="I25">
        <f t="shared" si="3"/>
        <v>5.22304785612508E-2</v>
      </c>
      <c r="J25" t="e">
        <f t="shared" si="3"/>
        <v>#N/A</v>
      </c>
      <c r="K25" t="e">
        <f t="shared" si="3"/>
        <v>#N/A</v>
      </c>
      <c r="L25" t="e">
        <f t="shared" si="3"/>
        <v>#N/A</v>
      </c>
      <c r="M25" t="e">
        <f t="shared" si="3"/>
        <v>#N/A</v>
      </c>
      <c r="N25" t="e">
        <f t="shared" si="3"/>
        <v>#N/A</v>
      </c>
      <c r="O25">
        <f t="shared" si="3"/>
        <v>6.1134195885468125E-2</v>
      </c>
      <c r="Y25" s="53">
        <v>40871</v>
      </c>
      <c r="Z25">
        <v>5.22304785612508E-2</v>
      </c>
      <c r="AA25" t="e">
        <v>#N/A</v>
      </c>
      <c r="AB25" t="e">
        <v>#N/A</v>
      </c>
      <c r="AC25" t="e">
        <v>#N/A</v>
      </c>
      <c r="AD25" t="e">
        <v>#N/A</v>
      </c>
      <c r="AE25" t="e">
        <v>#N/A</v>
      </c>
      <c r="AF25">
        <v>6.1134195885468125E-2</v>
      </c>
      <c r="AJ25" s="53">
        <v>40871</v>
      </c>
      <c r="AK25">
        <f t="shared" si="5"/>
        <v>0.4511339757001871</v>
      </c>
      <c r="AL25" t="e">
        <f t="shared" si="4"/>
        <v>#N/A</v>
      </c>
      <c r="AM25" t="e">
        <f t="shared" si="4"/>
        <v>#N/A</v>
      </c>
      <c r="AN25" t="e">
        <f t="shared" si="4"/>
        <v>#N/A</v>
      </c>
      <c r="AO25" t="e">
        <f t="shared" si="4"/>
        <v>#N/A</v>
      </c>
      <c r="AP25" t="e">
        <f t="shared" si="4"/>
        <v>#N/A</v>
      </c>
      <c r="AQ25">
        <f t="shared" si="4"/>
        <v>0.48087437368963493</v>
      </c>
    </row>
    <row r="26" spans="1:43" x14ac:dyDescent="0.25">
      <c r="A26" s="5">
        <v>41238</v>
      </c>
      <c r="B26" s="12">
        <v>6.6258960044812909E-2</v>
      </c>
      <c r="F26" s="17">
        <f t="shared" si="1"/>
        <v>11</v>
      </c>
      <c r="G26" s="15">
        <f t="shared" si="2"/>
        <v>3</v>
      </c>
      <c r="H26" s="53">
        <v>40872</v>
      </c>
      <c r="I26">
        <f t="shared" si="3"/>
        <v>6.6258960044812909E-2</v>
      </c>
      <c r="J26">
        <f t="shared" si="3"/>
        <v>0</v>
      </c>
      <c r="K26" t="e">
        <f t="shared" si="3"/>
        <v>#N/A</v>
      </c>
      <c r="L26">
        <f t="shared" si="3"/>
        <v>3.6741462878295051E-3</v>
      </c>
      <c r="M26" t="e">
        <f t="shared" si="3"/>
        <v>#N/A</v>
      </c>
      <c r="N26" t="e">
        <f t="shared" si="3"/>
        <v>#N/A</v>
      </c>
      <c r="O26">
        <f t="shared" si="3"/>
        <v>6.4995135193650702E-2</v>
      </c>
      <c r="Y26" s="53">
        <v>40872</v>
      </c>
      <c r="Z26">
        <v>6.6258960044812909E-2</v>
      </c>
      <c r="AA26">
        <v>0</v>
      </c>
      <c r="AB26" t="e">
        <v>#N/A</v>
      </c>
      <c r="AC26">
        <v>3.6741462878295051E-3</v>
      </c>
      <c r="AD26" t="e">
        <v>#N/A</v>
      </c>
      <c r="AE26" t="e">
        <v>#N/A</v>
      </c>
      <c r="AF26">
        <v>6.4995135193650702E-2</v>
      </c>
      <c r="AJ26" s="53">
        <v>40872</v>
      </c>
      <c r="AK26">
        <f t="shared" si="5"/>
        <v>0.57230316271604265</v>
      </c>
      <c r="AL26">
        <f t="shared" si="4"/>
        <v>0</v>
      </c>
      <c r="AM26" t="e">
        <f t="shared" si="4"/>
        <v>#N/A</v>
      </c>
      <c r="AN26">
        <f t="shared" si="4"/>
        <v>2.7387159307933329E-2</v>
      </c>
      <c r="AO26" t="e">
        <f t="shared" si="4"/>
        <v>#N/A</v>
      </c>
      <c r="AP26" t="e">
        <f t="shared" si="4"/>
        <v>#N/A</v>
      </c>
      <c r="AQ26">
        <f t="shared" si="4"/>
        <v>0.51124406686682644</v>
      </c>
    </row>
    <row r="27" spans="1:43" x14ac:dyDescent="0.25">
      <c r="A27" s="5">
        <v>41239</v>
      </c>
      <c r="B27" s="12">
        <v>5.4180601076106401E-2</v>
      </c>
      <c r="F27" s="17">
        <f t="shared" si="1"/>
        <v>11</v>
      </c>
      <c r="G27" s="15">
        <f t="shared" si="2"/>
        <v>3</v>
      </c>
      <c r="H27" s="53">
        <v>40873</v>
      </c>
      <c r="I27">
        <f t="shared" si="3"/>
        <v>5.4180601076106401E-2</v>
      </c>
      <c r="J27">
        <f t="shared" si="3"/>
        <v>3.8994929870262443E-2</v>
      </c>
      <c r="K27" t="e">
        <f t="shared" si="3"/>
        <v>#N/A</v>
      </c>
      <c r="L27">
        <f t="shared" si="3"/>
        <v>4.3244591193516355E-2</v>
      </c>
      <c r="M27" t="e">
        <f t="shared" si="3"/>
        <v>#N/A</v>
      </c>
      <c r="N27" t="e">
        <f t="shared" si="3"/>
        <v>#N/A</v>
      </c>
      <c r="O27">
        <f t="shared" si="3"/>
        <v>8.0830387871861004E-2</v>
      </c>
      <c r="Y27" s="53">
        <v>40873</v>
      </c>
      <c r="Z27">
        <v>5.4180601076106401E-2</v>
      </c>
      <c r="AA27">
        <v>3.8994929870262443E-2</v>
      </c>
      <c r="AB27" t="e">
        <v>#N/A</v>
      </c>
      <c r="AC27">
        <v>4.3244591193516355E-2</v>
      </c>
      <c r="AD27" t="e">
        <v>#N/A</v>
      </c>
      <c r="AE27" t="e">
        <v>#N/A</v>
      </c>
      <c r="AF27">
        <v>8.0830387871861004E-2</v>
      </c>
      <c r="AJ27" s="53">
        <v>40873</v>
      </c>
      <c r="AK27">
        <f t="shared" si="5"/>
        <v>0.4679779056710287</v>
      </c>
      <c r="AL27">
        <f t="shared" si="4"/>
        <v>0.30924986715769204</v>
      </c>
      <c r="AM27" t="e">
        <f t="shared" si="4"/>
        <v>#N/A</v>
      </c>
      <c r="AN27">
        <f t="shared" si="4"/>
        <v>0.32234604053365917</v>
      </c>
      <c r="AO27" t="e">
        <f t="shared" si="4"/>
        <v>#N/A</v>
      </c>
      <c r="AP27" t="e">
        <f t="shared" si="4"/>
        <v>#N/A</v>
      </c>
      <c r="AQ27">
        <f t="shared" si="4"/>
        <v>0.63580229657049969</v>
      </c>
    </row>
    <row r="28" spans="1:43" x14ac:dyDescent="0.25">
      <c r="A28" s="5">
        <v>41240</v>
      </c>
      <c r="B28" s="12">
        <v>6.5151105350155447E-2</v>
      </c>
      <c r="F28" s="17">
        <f t="shared" si="1"/>
        <v>11</v>
      </c>
      <c r="G28" s="15">
        <f t="shared" si="2"/>
        <v>3</v>
      </c>
      <c r="H28" s="53">
        <v>40874</v>
      </c>
      <c r="I28">
        <f t="shared" si="3"/>
        <v>6.5151105350155447E-2</v>
      </c>
      <c r="J28">
        <f t="shared" si="3"/>
        <v>7.0832909996495372E-2</v>
      </c>
      <c r="K28" t="e">
        <f t="shared" si="3"/>
        <v>#N/A</v>
      </c>
      <c r="L28">
        <f t="shared" si="3"/>
        <v>6.2063643780467803E-2</v>
      </c>
      <c r="M28" t="e">
        <f t="shared" si="3"/>
        <v>#N/A</v>
      </c>
      <c r="N28" t="e">
        <f t="shared" si="3"/>
        <v>#N/A</v>
      </c>
      <c r="O28">
        <f t="shared" si="3"/>
        <v>7.3621368852739358E-2</v>
      </c>
      <c r="Y28" s="53">
        <v>40874</v>
      </c>
      <c r="Z28">
        <v>6.5151105350155447E-2</v>
      </c>
      <c r="AA28">
        <v>7.0832909996495372E-2</v>
      </c>
      <c r="AB28" t="e">
        <v>#N/A</v>
      </c>
      <c r="AC28">
        <v>6.2063643780467803E-2</v>
      </c>
      <c r="AD28" t="e">
        <v>#N/A</v>
      </c>
      <c r="AE28" t="e">
        <v>#N/A</v>
      </c>
      <c r="AF28">
        <v>7.3621368852739358E-2</v>
      </c>
      <c r="AJ28" s="53">
        <v>40874</v>
      </c>
      <c r="AK28">
        <f t="shared" si="5"/>
        <v>0.56273421166167248</v>
      </c>
      <c r="AL28">
        <f t="shared" si="4"/>
        <v>0.56174143868671933</v>
      </c>
      <c r="AM28" t="e">
        <f t="shared" si="4"/>
        <v>#N/A</v>
      </c>
      <c r="AN28">
        <f t="shared" si="4"/>
        <v>0.46262363180172106</v>
      </c>
      <c r="AO28" t="e">
        <f t="shared" si="4"/>
        <v>#N/A</v>
      </c>
      <c r="AP28" t="e">
        <f t="shared" si="4"/>
        <v>#N/A</v>
      </c>
      <c r="AQ28">
        <f t="shared" si="4"/>
        <v>0.57909700331316538</v>
      </c>
    </row>
    <row r="29" spans="1:43" x14ac:dyDescent="0.25">
      <c r="A29" s="5">
        <v>41241</v>
      </c>
      <c r="B29" s="12">
        <v>6.7267167736512382E-2</v>
      </c>
      <c r="F29" s="17">
        <f t="shared" si="1"/>
        <v>11</v>
      </c>
      <c r="G29" s="15">
        <f t="shared" si="2"/>
        <v>3</v>
      </c>
      <c r="H29" s="53">
        <v>40875</v>
      </c>
      <c r="I29">
        <f t="shared" si="3"/>
        <v>6.7267167736512382E-2</v>
      </c>
      <c r="J29">
        <f t="shared" si="3"/>
        <v>2.4682711657188414E-2</v>
      </c>
      <c r="K29" t="e">
        <f t="shared" si="3"/>
        <v>#N/A</v>
      </c>
      <c r="L29">
        <f t="shared" si="3"/>
        <v>3.5335913214489631E-2</v>
      </c>
      <c r="M29" t="e">
        <f t="shared" si="3"/>
        <v>#N/A</v>
      </c>
      <c r="N29" t="e">
        <f t="shared" si="3"/>
        <v>#N/A</v>
      </c>
      <c r="O29">
        <f t="shared" si="3"/>
        <v>8.1172417813307848E-2</v>
      </c>
      <c r="Y29" s="53">
        <v>40875</v>
      </c>
      <c r="Z29">
        <v>6.7267167736512382E-2</v>
      </c>
      <c r="AA29">
        <v>2.4682711657188414E-2</v>
      </c>
      <c r="AB29" t="e">
        <v>#N/A</v>
      </c>
      <c r="AC29">
        <v>3.5335913214489631E-2</v>
      </c>
      <c r="AD29" t="e">
        <v>#N/A</v>
      </c>
      <c r="AE29" t="e">
        <v>#N/A</v>
      </c>
      <c r="AF29">
        <v>8.1172417813307848E-2</v>
      </c>
      <c r="AJ29" s="53">
        <v>40875</v>
      </c>
      <c r="AK29">
        <f t="shared" si="5"/>
        <v>0.58101142572294773</v>
      </c>
      <c r="AL29">
        <f t="shared" si="4"/>
        <v>0.19574660927645776</v>
      </c>
      <c r="AM29" t="e">
        <f t="shared" si="4"/>
        <v>#N/A</v>
      </c>
      <c r="AN29">
        <f t="shared" si="4"/>
        <v>0.26339459800557657</v>
      </c>
      <c r="AO29" t="e">
        <f t="shared" si="4"/>
        <v>#N/A</v>
      </c>
      <c r="AP29" t="e">
        <f t="shared" si="4"/>
        <v>#N/A</v>
      </c>
      <c r="AQ29">
        <f t="shared" si="4"/>
        <v>0.63849266374543534</v>
      </c>
    </row>
    <row r="30" spans="1:43" x14ac:dyDescent="0.25">
      <c r="A30" s="5">
        <v>41242</v>
      </c>
      <c r="B30" s="12">
        <v>8.0934531328370737E-2</v>
      </c>
      <c r="F30" s="17">
        <f t="shared" si="1"/>
        <v>11</v>
      </c>
      <c r="G30" s="15">
        <f t="shared" si="2"/>
        <v>3</v>
      </c>
      <c r="H30" s="53">
        <v>40876</v>
      </c>
      <c r="I30">
        <f t="shared" si="3"/>
        <v>8.0934531328370737E-2</v>
      </c>
      <c r="J30">
        <f t="shared" si="3"/>
        <v>3.3563487189371702E-2</v>
      </c>
      <c r="K30" t="e">
        <f t="shared" si="3"/>
        <v>#N/A</v>
      </c>
      <c r="L30">
        <f t="shared" si="3"/>
        <v>2.8565084171370027E-2</v>
      </c>
      <c r="M30" t="e">
        <f t="shared" si="3"/>
        <v>#N/A</v>
      </c>
      <c r="N30" t="e">
        <f t="shared" si="3"/>
        <v>#N/A</v>
      </c>
      <c r="O30">
        <f t="shared" si="3"/>
        <v>6.8746211266835958E-2</v>
      </c>
      <c r="Y30" s="53">
        <v>40876</v>
      </c>
      <c r="Z30">
        <v>8.0934531328370737E-2</v>
      </c>
      <c r="AA30">
        <v>3.3563487189371702E-2</v>
      </c>
      <c r="AB30" t="e">
        <v>#N/A</v>
      </c>
      <c r="AC30">
        <v>2.8565084171370027E-2</v>
      </c>
      <c r="AD30" t="e">
        <v>#N/A</v>
      </c>
      <c r="AE30" t="e">
        <v>#N/A</v>
      </c>
      <c r="AF30">
        <v>6.8746211266835958E-2</v>
      </c>
      <c r="AJ30" s="53">
        <v>40876</v>
      </c>
      <c r="AK30">
        <f t="shared" si="5"/>
        <v>0.69906150384552113</v>
      </c>
      <c r="AL30">
        <f t="shared" si="4"/>
        <v>0.26617573077307966</v>
      </c>
      <c r="AM30" t="e">
        <f t="shared" si="4"/>
        <v>#N/A</v>
      </c>
      <c r="AN30">
        <f t="shared" si="4"/>
        <v>0.21292470401552455</v>
      </c>
      <c r="AO30" t="e">
        <f t="shared" si="4"/>
        <v>#N/A</v>
      </c>
      <c r="AP30" t="e">
        <f t="shared" si="4"/>
        <v>#N/A</v>
      </c>
      <c r="AQ30">
        <f t="shared" si="4"/>
        <v>0.54074958879655721</v>
      </c>
    </row>
    <row r="31" spans="1:43" x14ac:dyDescent="0.25">
      <c r="A31" s="5">
        <v>41243</v>
      </c>
      <c r="B31" s="12">
        <v>5.6420069697888743E-2</v>
      </c>
      <c r="F31" s="17">
        <f t="shared" si="1"/>
        <v>11</v>
      </c>
      <c r="G31" s="15">
        <f t="shared" si="2"/>
        <v>3</v>
      </c>
      <c r="H31" s="53">
        <v>40877</v>
      </c>
      <c r="I31">
        <f t="shared" si="3"/>
        <v>5.6420069697888743E-2</v>
      </c>
      <c r="J31">
        <f t="shared" si="3"/>
        <v>5.5062422803182E-2</v>
      </c>
      <c r="K31" t="e">
        <f t="shared" si="3"/>
        <v>#N/A</v>
      </c>
      <c r="L31">
        <f t="shared" si="3"/>
        <v>4.4465273478349283E-2</v>
      </c>
      <c r="M31" t="e">
        <f t="shared" si="3"/>
        <v>#N/A</v>
      </c>
      <c r="N31" t="e">
        <f t="shared" si="3"/>
        <v>#N/A</v>
      </c>
      <c r="O31">
        <f t="shared" si="3"/>
        <v>7.957206099013156E-2</v>
      </c>
      <c r="Y31" s="53">
        <v>40877</v>
      </c>
      <c r="Z31">
        <v>5.6420069697888743E-2</v>
      </c>
      <c r="AA31">
        <v>5.5062422803182E-2</v>
      </c>
      <c r="AB31" t="e">
        <v>#N/A</v>
      </c>
      <c r="AC31">
        <v>4.4465273478349283E-2</v>
      </c>
      <c r="AD31" t="e">
        <v>#N/A</v>
      </c>
      <c r="AE31" t="e">
        <v>#N/A</v>
      </c>
      <c r="AF31">
        <v>7.957206099013156E-2</v>
      </c>
      <c r="AJ31" s="53">
        <v>40877</v>
      </c>
      <c r="AK31">
        <f t="shared" si="5"/>
        <v>0.48732102506473113</v>
      </c>
      <c r="AL31">
        <f t="shared" si="4"/>
        <v>0.43667335712405797</v>
      </c>
      <c r="AM31" t="e">
        <f t="shared" si="4"/>
        <v>#N/A</v>
      </c>
      <c r="AN31">
        <f t="shared" si="4"/>
        <v>0.33144503049762186</v>
      </c>
      <c r="AO31" t="e">
        <f t="shared" si="4"/>
        <v>#N/A</v>
      </c>
      <c r="AP31" t="e">
        <f t="shared" si="4"/>
        <v>#N/A</v>
      </c>
      <c r="AQ31">
        <f t="shared" si="4"/>
        <v>0.62590444574602666</v>
      </c>
    </row>
    <row r="32" spans="1:43" x14ac:dyDescent="0.25">
      <c r="A32" s="5">
        <v>41244</v>
      </c>
      <c r="B32" s="12">
        <v>6.4569642383646972E-2</v>
      </c>
      <c r="F32" s="17">
        <f t="shared" si="1"/>
        <v>12</v>
      </c>
      <c r="G32" s="15">
        <f t="shared" si="2"/>
        <v>1</v>
      </c>
      <c r="H32" s="53">
        <v>40878</v>
      </c>
      <c r="I32">
        <f t="shared" si="3"/>
        <v>6.4569642383646972E-2</v>
      </c>
      <c r="J32">
        <f t="shared" si="3"/>
        <v>5.3027976537976758E-2</v>
      </c>
      <c r="K32">
        <f t="shared" si="3"/>
        <v>6.8457338103067615E-3</v>
      </c>
      <c r="L32">
        <f t="shared" si="3"/>
        <v>3.0707545066622308E-2</v>
      </c>
      <c r="M32" t="e">
        <f t="shared" si="3"/>
        <v>#N/A</v>
      </c>
      <c r="N32">
        <f t="shared" si="3"/>
        <v>2.4073902836212694E-3</v>
      </c>
      <c r="O32">
        <f t="shared" si="3"/>
        <v>8.0446049859469085E-2</v>
      </c>
      <c r="Y32" s="53">
        <v>40878</v>
      </c>
      <c r="Z32">
        <v>6.4569642383646972E-2</v>
      </c>
      <c r="AA32">
        <v>5.3027976537976758E-2</v>
      </c>
      <c r="AB32">
        <v>6.8457338103067615E-3</v>
      </c>
      <c r="AC32">
        <v>3.0707545066622308E-2</v>
      </c>
      <c r="AD32" t="e">
        <v>#N/A</v>
      </c>
      <c r="AE32">
        <v>2.4073902836212694E-3</v>
      </c>
      <c r="AF32">
        <v>8.0446049859469085E-2</v>
      </c>
      <c r="AJ32" s="53">
        <v>40878</v>
      </c>
      <c r="AK32">
        <f t="shared" si="5"/>
        <v>0.55771190079971533</v>
      </c>
      <c r="AL32">
        <f t="shared" ref="AL32:AL95" si="6">AA32/AA$173</f>
        <v>0.42053915097604344</v>
      </c>
      <c r="AM32">
        <f t="shared" ref="AM32:AM95" si="7">AB32/AB$173</f>
        <v>5.3648292946308684E-2</v>
      </c>
      <c r="AN32">
        <f t="shared" ref="AN32:AN95" si="8">AC32/AC$173</f>
        <v>0.22889465002547352</v>
      </c>
      <c r="AO32" t="e">
        <f t="shared" ref="AO32:AO95" si="9">AD32/AD$173</f>
        <v>#N/A</v>
      </c>
      <c r="AP32">
        <f t="shared" ref="AP32:AQ95" si="10">AE32/AE$173</f>
        <v>1.9021177770837672E-2</v>
      </c>
      <c r="AQ32">
        <f t="shared" si="10"/>
        <v>0.63277913910000094</v>
      </c>
    </row>
    <row r="33" spans="1:43" x14ac:dyDescent="0.25">
      <c r="A33" s="5">
        <v>41245</v>
      </c>
      <c r="B33" s="12">
        <v>7.4273559058458713E-2</v>
      </c>
      <c r="F33" s="17">
        <f t="shared" si="1"/>
        <v>12</v>
      </c>
      <c r="G33" s="15">
        <f t="shared" si="2"/>
        <v>1</v>
      </c>
      <c r="H33" s="53">
        <v>40879</v>
      </c>
      <c r="I33">
        <f t="shared" si="3"/>
        <v>7.4273559058458713E-2</v>
      </c>
      <c r="J33">
        <f t="shared" si="3"/>
        <v>5.1746755685668076E-2</v>
      </c>
      <c r="K33">
        <f t="shared" si="3"/>
        <v>2.5152274536533958E-2</v>
      </c>
      <c r="L33">
        <f t="shared" si="3"/>
        <v>3.8481440515193477E-2</v>
      </c>
      <c r="M33" t="e">
        <f t="shared" si="3"/>
        <v>#N/A</v>
      </c>
      <c r="N33">
        <f t="shared" si="3"/>
        <v>2.8125027765190894E-2</v>
      </c>
      <c r="O33">
        <f t="shared" si="3"/>
        <v>7.7489489189836336E-2</v>
      </c>
      <c r="Y33" s="53">
        <v>40879</v>
      </c>
      <c r="Z33">
        <v>7.4273559058458713E-2</v>
      </c>
      <c r="AA33">
        <v>5.1746755685668076E-2</v>
      </c>
      <c r="AB33">
        <v>2.5152274536533958E-2</v>
      </c>
      <c r="AC33">
        <v>3.8481440515193477E-2</v>
      </c>
      <c r="AD33" t="e">
        <v>#N/A</v>
      </c>
      <c r="AE33">
        <v>2.8125027765190894E-2</v>
      </c>
      <c r="AF33">
        <v>7.7489489189836336E-2</v>
      </c>
      <c r="AJ33" s="53">
        <v>40879</v>
      </c>
      <c r="AK33">
        <f t="shared" si="5"/>
        <v>0.64152822088641226</v>
      </c>
      <c r="AL33">
        <f t="shared" si="6"/>
        <v>0.41037841008756498</v>
      </c>
      <c r="AM33">
        <f t="shared" si="7"/>
        <v>0.19711204525223688</v>
      </c>
      <c r="AN33">
        <f t="shared" si="8"/>
        <v>0.28684142089806436</v>
      </c>
      <c r="AO33" t="e">
        <f t="shared" si="9"/>
        <v>#N/A</v>
      </c>
      <c r="AP33">
        <f t="shared" si="10"/>
        <v>0.22222036724627864</v>
      </c>
      <c r="AQ33">
        <f t="shared" si="10"/>
        <v>0.60952318161675212</v>
      </c>
    </row>
    <row r="34" spans="1:43" x14ac:dyDescent="0.25">
      <c r="A34" s="5">
        <v>41246</v>
      </c>
      <c r="B34" s="12">
        <v>7.280240587706803E-2</v>
      </c>
      <c r="F34" s="17">
        <f t="shared" si="1"/>
        <v>12</v>
      </c>
      <c r="G34" s="15">
        <f t="shared" si="2"/>
        <v>1</v>
      </c>
      <c r="H34" s="53">
        <v>40880</v>
      </c>
      <c r="I34">
        <f t="shared" si="3"/>
        <v>7.280240587706803E-2</v>
      </c>
      <c r="J34">
        <f t="shared" si="3"/>
        <v>6.1788974292581109E-2</v>
      </c>
      <c r="K34">
        <f t="shared" si="3"/>
        <v>4.8247452005281626E-2</v>
      </c>
      <c r="L34">
        <f t="shared" si="3"/>
        <v>4.5997885121551264E-2</v>
      </c>
      <c r="M34" t="e">
        <f t="shared" si="3"/>
        <v>#N/A</v>
      </c>
      <c r="N34">
        <f t="shared" si="3"/>
        <v>6.5862779435642435E-2</v>
      </c>
      <c r="O34">
        <f t="shared" ref="J34:O49" si="11">IF(IF(MONTH($H34)&gt;10,VLOOKUP(DATE(O$1,MONTH($H34),DAY($H34)),$A:$B,2,0),VLOOKUP(DATE(P$1,MONTH($H34),DAY($H34)),$A:$B,2,0))="",NA(),IF(MONTH($H34)&gt;10,VLOOKUP(DATE(O$1,MONTH($H34),DAY($H34)),$A:$B,2,0),VLOOKUP(DATE(P$1,MONTH($H34),DAY($H34)),$A:$B,2,0)))</f>
        <v>7.5203291724935353E-2</v>
      </c>
      <c r="Y34" s="53">
        <v>40880</v>
      </c>
      <c r="Z34">
        <v>7.280240587706803E-2</v>
      </c>
      <c r="AA34">
        <v>6.1788974292581109E-2</v>
      </c>
      <c r="AB34">
        <v>4.8247452005281626E-2</v>
      </c>
      <c r="AC34">
        <v>4.5997885121551264E-2</v>
      </c>
      <c r="AD34" t="e">
        <v>#N/A</v>
      </c>
      <c r="AE34">
        <v>6.5862779435642435E-2</v>
      </c>
      <c r="AF34">
        <v>7.5203291724935353E-2</v>
      </c>
      <c r="AJ34" s="53">
        <v>40880</v>
      </c>
      <c r="AK34">
        <f t="shared" si="5"/>
        <v>0.6288213263323742</v>
      </c>
      <c r="AL34">
        <f t="shared" si="6"/>
        <v>0.49001837303886797</v>
      </c>
      <c r="AM34">
        <f t="shared" si="7"/>
        <v>0.37810313851165206</v>
      </c>
      <c r="AN34">
        <f t="shared" si="8"/>
        <v>0.34286914808613578</v>
      </c>
      <c r="AO34" t="e">
        <f t="shared" si="9"/>
        <v>#N/A</v>
      </c>
      <c r="AP34">
        <f t="shared" si="10"/>
        <v>0.52039241192015839</v>
      </c>
      <c r="AQ34">
        <f t="shared" si="10"/>
        <v>0.59154022202855838</v>
      </c>
    </row>
    <row r="35" spans="1:43" x14ac:dyDescent="0.25">
      <c r="A35" s="5">
        <v>41247</v>
      </c>
      <c r="B35" s="12">
        <v>7.3671750212228243E-2</v>
      </c>
      <c r="F35" s="17">
        <f t="shared" si="1"/>
        <v>12</v>
      </c>
      <c r="G35" s="15">
        <f t="shared" si="2"/>
        <v>1</v>
      </c>
      <c r="H35" s="53">
        <v>40881</v>
      </c>
      <c r="I35">
        <f t="shared" si="3"/>
        <v>7.3671750212228243E-2</v>
      </c>
      <c r="J35">
        <f t="shared" si="11"/>
        <v>6.6090582043708976E-2</v>
      </c>
      <c r="K35">
        <f t="shared" si="11"/>
        <v>5.7673045956819921E-2</v>
      </c>
      <c r="L35">
        <f t="shared" si="11"/>
        <v>5.4528716531895553E-2</v>
      </c>
      <c r="M35" t="e">
        <f t="shared" si="11"/>
        <v>#N/A</v>
      </c>
      <c r="N35">
        <f t="shared" si="11"/>
        <v>6.7373207633272689E-2</v>
      </c>
      <c r="O35">
        <f t="shared" si="11"/>
        <v>8.243456633041156E-2</v>
      </c>
      <c r="Y35" s="53">
        <v>40881</v>
      </c>
      <c r="Z35">
        <v>7.3671750212228243E-2</v>
      </c>
      <c r="AA35">
        <v>6.6090582043708976E-2</v>
      </c>
      <c r="AB35">
        <v>5.7673045956819921E-2</v>
      </c>
      <c r="AC35">
        <v>5.4528716531895553E-2</v>
      </c>
      <c r="AD35" t="e">
        <v>#N/A</v>
      </c>
      <c r="AE35">
        <v>6.7373207633272689E-2</v>
      </c>
      <c r="AF35">
        <v>8.243456633041156E-2</v>
      </c>
      <c r="AJ35" s="53">
        <v>40881</v>
      </c>
      <c r="AK35">
        <f t="shared" si="5"/>
        <v>0.63633017513055901</v>
      </c>
      <c r="AL35">
        <f t="shared" si="6"/>
        <v>0.52413233682920313</v>
      </c>
      <c r="AM35">
        <f t="shared" si="7"/>
        <v>0.45196914608906652</v>
      </c>
      <c r="AN35">
        <f t="shared" si="8"/>
        <v>0.40645813463197095</v>
      </c>
      <c r="AO35" t="e">
        <f t="shared" si="9"/>
        <v>#N/A</v>
      </c>
      <c r="AP35">
        <f t="shared" si="10"/>
        <v>0.53232654800630819</v>
      </c>
      <c r="AQ35">
        <f t="shared" si="10"/>
        <v>0.64842057510297757</v>
      </c>
    </row>
    <row r="36" spans="1:43" x14ac:dyDescent="0.25">
      <c r="A36" s="5">
        <v>41248</v>
      </c>
      <c r="B36" s="12">
        <v>8.0917034670929033E-2</v>
      </c>
      <c r="F36" s="17">
        <f t="shared" si="1"/>
        <v>12</v>
      </c>
      <c r="G36" s="15">
        <f t="shared" si="2"/>
        <v>1</v>
      </c>
      <c r="H36" s="53">
        <v>40882</v>
      </c>
      <c r="I36">
        <f t="shared" si="3"/>
        <v>8.0917034670929033E-2</v>
      </c>
      <c r="J36">
        <f t="shared" si="11"/>
        <v>7.559799095588042E-2</v>
      </c>
      <c r="K36">
        <f t="shared" si="11"/>
        <v>6.8965351946714187E-2</v>
      </c>
      <c r="L36">
        <f t="shared" si="11"/>
        <v>6.4144816080474565E-2</v>
      </c>
      <c r="M36" t="e">
        <f t="shared" si="11"/>
        <v>#N/A</v>
      </c>
      <c r="N36">
        <f t="shared" si="11"/>
        <v>5.8169060107017133E-2</v>
      </c>
      <c r="O36">
        <f t="shared" si="11"/>
        <v>8.5920948211413953E-2</v>
      </c>
      <c r="Y36" s="53">
        <v>40882</v>
      </c>
      <c r="Z36">
        <v>8.0917034670929033E-2</v>
      </c>
      <c r="AA36">
        <v>7.559799095588042E-2</v>
      </c>
      <c r="AB36">
        <v>6.8965351946714187E-2</v>
      </c>
      <c r="AC36">
        <v>6.4144816080474565E-2</v>
      </c>
      <c r="AD36" t="e">
        <v>#N/A</v>
      </c>
      <c r="AE36">
        <v>5.8169060107017133E-2</v>
      </c>
      <c r="AF36">
        <v>8.5920948211413953E-2</v>
      </c>
      <c r="AJ36" s="53">
        <v>40882</v>
      </c>
      <c r="AK36">
        <f t="shared" si="5"/>
        <v>0.69891037873905892</v>
      </c>
      <c r="AL36">
        <f t="shared" si="6"/>
        <v>0.59953098359905022</v>
      </c>
      <c r="AM36">
        <f t="shared" si="7"/>
        <v>0.54046410609950513</v>
      </c>
      <c r="AN36">
        <f t="shared" si="8"/>
        <v>0.47813673140702129</v>
      </c>
      <c r="AO36" t="e">
        <f t="shared" si="9"/>
        <v>#N/A</v>
      </c>
      <c r="AP36">
        <f t="shared" si="10"/>
        <v>0.45960309825366918</v>
      </c>
      <c r="AQ36">
        <f t="shared" si="10"/>
        <v>0.6758440437392671</v>
      </c>
    </row>
    <row r="37" spans="1:43" x14ac:dyDescent="0.25">
      <c r="A37" s="5">
        <v>41249</v>
      </c>
      <c r="B37" s="12">
        <v>7.0383897429847339E-2</v>
      </c>
      <c r="F37" s="17">
        <f t="shared" si="1"/>
        <v>12</v>
      </c>
      <c r="G37" s="15">
        <f t="shared" si="2"/>
        <v>1</v>
      </c>
      <c r="H37" s="53">
        <v>40883</v>
      </c>
      <c r="I37">
        <f t="shared" si="3"/>
        <v>7.0383897429847339E-2</v>
      </c>
      <c r="J37">
        <f t="shared" si="11"/>
        <v>7.2432147302338795E-2</v>
      </c>
      <c r="K37">
        <f t="shared" si="11"/>
        <v>7.2380457758635428E-2</v>
      </c>
      <c r="L37">
        <f t="shared" si="11"/>
        <v>5.9887812942759557E-2</v>
      </c>
      <c r="M37">
        <f t="shared" si="11"/>
        <v>3.4516555022793458E-3</v>
      </c>
      <c r="N37">
        <f t="shared" si="11"/>
        <v>5.7165472528423689E-2</v>
      </c>
      <c r="O37">
        <f t="shared" si="11"/>
        <v>8.2540912701536351E-2</v>
      </c>
      <c r="Y37" s="53">
        <v>40883</v>
      </c>
      <c r="Z37">
        <v>7.0383897429847339E-2</v>
      </c>
      <c r="AA37">
        <v>7.2432147302338795E-2</v>
      </c>
      <c r="AB37">
        <v>7.2380457758635428E-2</v>
      </c>
      <c r="AC37">
        <v>5.9887812942759557E-2</v>
      </c>
      <c r="AD37">
        <v>3.4516555022793458E-3</v>
      </c>
      <c r="AE37">
        <v>5.7165472528423689E-2</v>
      </c>
      <c r="AF37">
        <v>8.2540912701536351E-2</v>
      </c>
      <c r="AJ37" s="53">
        <v>40883</v>
      </c>
      <c r="AK37">
        <f t="shared" si="5"/>
        <v>0.6079317736973231</v>
      </c>
      <c r="AL37">
        <f t="shared" si="6"/>
        <v>0.57442421375596908</v>
      </c>
      <c r="AM37">
        <f t="shared" si="7"/>
        <v>0.56722743083830063</v>
      </c>
      <c r="AN37">
        <f t="shared" si="8"/>
        <v>0.44640494557879651</v>
      </c>
      <c r="AO37">
        <f t="shared" si="9"/>
        <v>2.7907623203864355E-2</v>
      </c>
      <c r="AP37">
        <f t="shared" si="10"/>
        <v>0.45167359140515123</v>
      </c>
      <c r="AQ37">
        <f t="shared" si="10"/>
        <v>0.64925708311405217</v>
      </c>
    </row>
    <row r="38" spans="1:43" x14ac:dyDescent="0.25">
      <c r="A38" s="5">
        <v>41250</v>
      </c>
      <c r="B38" s="12">
        <v>7.7088693377921222E-2</v>
      </c>
      <c r="F38" s="17">
        <f t="shared" si="1"/>
        <v>12</v>
      </c>
      <c r="G38" s="15">
        <f t="shared" si="2"/>
        <v>1</v>
      </c>
      <c r="H38" s="53">
        <v>40884</v>
      </c>
      <c r="I38">
        <f t="shared" si="3"/>
        <v>7.7088693377921222E-2</v>
      </c>
      <c r="J38">
        <f t="shared" si="11"/>
        <v>7.2963373600997763E-2</v>
      </c>
      <c r="K38">
        <f t="shared" si="11"/>
        <v>8.2121202985878661E-2</v>
      </c>
      <c r="L38">
        <f t="shared" si="11"/>
        <v>6.9583119665168391E-2</v>
      </c>
      <c r="M38">
        <f t="shared" si="11"/>
        <v>3.5373237337992511E-2</v>
      </c>
      <c r="N38">
        <f t="shared" si="11"/>
        <v>5.4919701806887752E-2</v>
      </c>
      <c r="O38">
        <f t="shared" si="11"/>
        <v>8.5248000349200465E-2</v>
      </c>
      <c r="Y38" s="53">
        <v>40884</v>
      </c>
      <c r="Z38">
        <v>7.7088693377921222E-2</v>
      </c>
      <c r="AA38">
        <v>7.2963373600997763E-2</v>
      </c>
      <c r="AB38">
        <v>8.2121202985878661E-2</v>
      </c>
      <c r="AC38">
        <v>6.9583119665168391E-2</v>
      </c>
      <c r="AD38">
        <v>3.5373237337992511E-2</v>
      </c>
      <c r="AE38">
        <v>5.4919701806887752E-2</v>
      </c>
      <c r="AF38">
        <v>8.5248000349200465E-2</v>
      </c>
      <c r="AJ38" s="53">
        <v>40884</v>
      </c>
      <c r="AK38">
        <f t="shared" si="5"/>
        <v>0.66584357798542537</v>
      </c>
      <c r="AL38">
        <f t="shared" si="6"/>
        <v>0.57863711176187727</v>
      </c>
      <c r="AM38">
        <f t="shared" si="7"/>
        <v>0.64356319964656605</v>
      </c>
      <c r="AN38">
        <f t="shared" si="8"/>
        <v>0.51867395419868656</v>
      </c>
      <c r="AO38">
        <f t="shared" si="9"/>
        <v>0.28600275388944857</v>
      </c>
      <c r="AP38">
        <f t="shared" si="10"/>
        <v>0.43392939578489603</v>
      </c>
      <c r="AQ38">
        <f t="shared" si="10"/>
        <v>0.67055071523333665</v>
      </c>
    </row>
    <row r="39" spans="1:43" x14ac:dyDescent="0.25">
      <c r="A39" s="5">
        <v>41251</v>
      </c>
      <c r="B39" s="12">
        <v>7.93635608268842E-2</v>
      </c>
      <c r="F39" s="17">
        <f t="shared" si="1"/>
        <v>12</v>
      </c>
      <c r="G39" s="15">
        <f t="shared" si="2"/>
        <v>1</v>
      </c>
      <c r="H39" s="53">
        <v>40885</v>
      </c>
      <c r="I39">
        <f t="shared" si="3"/>
        <v>7.93635608268842E-2</v>
      </c>
      <c r="J39">
        <f t="shared" si="11"/>
        <v>7.5983925106981764E-2</v>
      </c>
      <c r="K39">
        <f t="shared" si="11"/>
        <v>8.303589244661258E-2</v>
      </c>
      <c r="L39">
        <f t="shared" si="11"/>
        <v>7.3396676831285104E-2</v>
      </c>
      <c r="M39">
        <f t="shared" si="11"/>
        <v>4.0909949973280742E-2</v>
      </c>
      <c r="N39">
        <f t="shared" si="11"/>
        <v>6.1704343414351652E-2</v>
      </c>
      <c r="O39">
        <f t="shared" si="11"/>
        <v>9.1082401701345767E-2</v>
      </c>
      <c r="Y39" s="53">
        <v>40885</v>
      </c>
      <c r="Z39">
        <v>7.93635608268842E-2</v>
      </c>
      <c r="AA39">
        <v>7.5983925106981764E-2</v>
      </c>
      <c r="AB39">
        <v>8.303589244661258E-2</v>
      </c>
      <c r="AC39">
        <v>7.3396676831285104E-2</v>
      </c>
      <c r="AD39">
        <v>4.0909949973280742E-2</v>
      </c>
      <c r="AE39">
        <v>6.1704343414351652E-2</v>
      </c>
      <c r="AF39">
        <v>9.1082401701345767E-2</v>
      </c>
      <c r="AJ39" s="53">
        <v>40885</v>
      </c>
      <c r="AK39">
        <f t="shared" si="5"/>
        <v>0.68549245015185789</v>
      </c>
      <c r="AL39">
        <f t="shared" si="6"/>
        <v>0.60259164008328514</v>
      </c>
      <c r="AM39">
        <f t="shared" si="7"/>
        <v>0.65073139074252628</v>
      </c>
      <c r="AN39">
        <f t="shared" si="8"/>
        <v>0.54710028495865437</v>
      </c>
      <c r="AO39">
        <f t="shared" si="9"/>
        <v>0.33076866112198144</v>
      </c>
      <c r="AP39">
        <f t="shared" si="10"/>
        <v>0.48753594018486301</v>
      </c>
      <c r="AQ39">
        <f t="shared" si="10"/>
        <v>0.71644342806664207</v>
      </c>
    </row>
    <row r="40" spans="1:43" x14ac:dyDescent="0.25">
      <c r="A40" s="5">
        <v>41252</v>
      </c>
      <c r="B40" s="12">
        <v>8.0200875499255891E-2</v>
      </c>
      <c r="F40" s="17">
        <f t="shared" si="1"/>
        <v>12</v>
      </c>
      <c r="G40" s="15">
        <f t="shared" si="2"/>
        <v>1</v>
      </c>
      <c r="H40" s="53">
        <v>40886</v>
      </c>
      <c r="I40">
        <f t="shared" si="3"/>
        <v>8.0200875499255891E-2</v>
      </c>
      <c r="J40">
        <f t="shared" si="11"/>
        <v>8.1306047716633856E-2</v>
      </c>
      <c r="K40">
        <f t="shared" si="11"/>
        <v>6.8906095984621704E-2</v>
      </c>
      <c r="L40">
        <f t="shared" si="11"/>
        <v>7.2617758699547619E-2</v>
      </c>
      <c r="M40">
        <f t="shared" si="11"/>
        <v>4.2709195341400816E-2</v>
      </c>
      <c r="N40">
        <f t="shared" si="11"/>
        <v>6.5387875284367708E-2</v>
      </c>
      <c r="O40">
        <f t="shared" si="11"/>
        <v>9.3134033142936029E-2</v>
      </c>
      <c r="Y40" s="53">
        <v>40886</v>
      </c>
      <c r="Z40">
        <v>8.0200875499255891E-2</v>
      </c>
      <c r="AA40">
        <v>8.1306047716633856E-2</v>
      </c>
      <c r="AB40">
        <v>6.8906095984621704E-2</v>
      </c>
      <c r="AC40">
        <v>7.2617758699547619E-2</v>
      </c>
      <c r="AD40">
        <v>4.2709195341400816E-2</v>
      </c>
      <c r="AE40">
        <v>6.5387875284367708E-2</v>
      </c>
      <c r="AF40">
        <v>9.3134033142936029E-2</v>
      </c>
      <c r="AJ40" s="53">
        <v>40886</v>
      </c>
      <c r="AK40">
        <f t="shared" si="5"/>
        <v>0.69272464689721536</v>
      </c>
      <c r="AL40">
        <f t="shared" si="6"/>
        <v>0.64479881202865641</v>
      </c>
      <c r="AM40">
        <f t="shared" si="7"/>
        <v>0.53999973203804696</v>
      </c>
      <c r="AN40">
        <f t="shared" si="8"/>
        <v>0.54129421375446873</v>
      </c>
      <c r="AO40">
        <f t="shared" si="9"/>
        <v>0.34531607518217217</v>
      </c>
      <c r="AP40">
        <f t="shared" si="10"/>
        <v>0.51664011785011776</v>
      </c>
      <c r="AQ40">
        <f t="shared" si="10"/>
        <v>0.73258131898394441</v>
      </c>
    </row>
    <row r="41" spans="1:43" x14ac:dyDescent="0.25">
      <c r="A41" s="5">
        <v>41253</v>
      </c>
      <c r="B41" s="12">
        <v>8.1594500373880316E-2</v>
      </c>
      <c r="F41" s="17">
        <f t="shared" si="1"/>
        <v>12</v>
      </c>
      <c r="G41" s="15">
        <f t="shared" si="2"/>
        <v>1</v>
      </c>
      <c r="H41" s="53">
        <v>40887</v>
      </c>
      <c r="I41">
        <f t="shared" si="3"/>
        <v>8.1594500373880316E-2</v>
      </c>
      <c r="J41">
        <f t="shared" si="11"/>
        <v>7.8824829092787763E-2</v>
      </c>
      <c r="K41">
        <f t="shared" si="11"/>
        <v>7.8693638754574177E-2</v>
      </c>
      <c r="L41">
        <f t="shared" si="11"/>
        <v>7.3050604704819402E-2</v>
      </c>
      <c r="M41">
        <f t="shared" si="11"/>
        <v>4.9391368106388438E-2</v>
      </c>
      <c r="N41">
        <f t="shared" si="11"/>
        <v>8.180721807968315E-2</v>
      </c>
      <c r="O41">
        <f t="shared" si="11"/>
        <v>8.840280534324646E-2</v>
      </c>
      <c r="Y41" s="53">
        <v>40887</v>
      </c>
      <c r="Z41">
        <v>8.1594500373880316E-2</v>
      </c>
      <c r="AA41">
        <v>7.8824829092787763E-2</v>
      </c>
      <c r="AB41">
        <v>7.8693638754574177E-2</v>
      </c>
      <c r="AC41">
        <v>7.3050604704819402E-2</v>
      </c>
      <c r="AD41">
        <v>4.9391368106388438E-2</v>
      </c>
      <c r="AE41">
        <v>8.180721807968315E-2</v>
      </c>
      <c r="AF41">
        <v>8.840280534324646E-2</v>
      </c>
      <c r="AJ41" s="53">
        <v>40887</v>
      </c>
      <c r="AK41">
        <f t="shared" si="5"/>
        <v>0.70476190076971623</v>
      </c>
      <c r="AL41">
        <f t="shared" si="6"/>
        <v>0.62512147109314287</v>
      </c>
      <c r="AM41">
        <f t="shared" si="7"/>
        <v>0.61670224141058227</v>
      </c>
      <c r="AN41">
        <f t="shared" si="8"/>
        <v>0.54452065646347259</v>
      </c>
      <c r="AO41">
        <f t="shared" si="9"/>
        <v>0.39934335559449957</v>
      </c>
      <c r="AP41">
        <f t="shared" si="10"/>
        <v>0.64637198572167198</v>
      </c>
      <c r="AQ41">
        <f t="shared" si="10"/>
        <v>0.69536603918831175</v>
      </c>
    </row>
    <row r="42" spans="1:43" x14ac:dyDescent="0.25">
      <c r="A42" s="5">
        <v>41254</v>
      </c>
      <c r="B42" s="12">
        <v>8.1381120716870023E-2</v>
      </c>
      <c r="F42" s="17">
        <f t="shared" si="1"/>
        <v>12</v>
      </c>
      <c r="G42" s="15">
        <f t="shared" si="2"/>
        <v>2</v>
      </c>
      <c r="H42" s="53">
        <v>40888</v>
      </c>
      <c r="I42">
        <f t="shared" si="3"/>
        <v>8.1381120716870023E-2</v>
      </c>
      <c r="J42">
        <f t="shared" si="11"/>
        <v>8.0995346227287587E-2</v>
      </c>
      <c r="K42">
        <f t="shared" si="11"/>
        <v>7.6478160789749186E-2</v>
      </c>
      <c r="L42">
        <f t="shared" si="11"/>
        <v>7.9593912811781409E-2</v>
      </c>
      <c r="M42">
        <f t="shared" si="11"/>
        <v>5.3305307269644962E-2</v>
      </c>
      <c r="N42">
        <f t="shared" si="11"/>
        <v>8.6684661901588925E-2</v>
      </c>
      <c r="O42">
        <f t="shared" si="11"/>
        <v>8.8057210157199209E-2</v>
      </c>
      <c r="Y42" s="53">
        <v>40888</v>
      </c>
      <c r="Z42">
        <v>8.1381120716870023E-2</v>
      </c>
      <c r="AA42">
        <v>8.0995346227287587E-2</v>
      </c>
      <c r="AB42">
        <v>7.6478160789749186E-2</v>
      </c>
      <c r="AC42">
        <v>7.9593912811781409E-2</v>
      </c>
      <c r="AD42">
        <v>5.3305307269644962E-2</v>
      </c>
      <c r="AE42">
        <v>8.6684661901588925E-2</v>
      </c>
      <c r="AF42">
        <v>8.8057210157199209E-2</v>
      </c>
      <c r="AJ42" s="53">
        <v>40888</v>
      </c>
      <c r="AK42">
        <f t="shared" si="5"/>
        <v>0.70291886169268181</v>
      </c>
      <c r="AL42">
        <f t="shared" si="6"/>
        <v>0.6423347892793988</v>
      </c>
      <c r="AM42">
        <f t="shared" si="7"/>
        <v>0.59934009818875911</v>
      </c>
      <c r="AN42">
        <f t="shared" si="8"/>
        <v>0.59329460488241903</v>
      </c>
      <c r="AO42">
        <f t="shared" si="9"/>
        <v>0.43098867458386003</v>
      </c>
      <c r="AP42">
        <f t="shared" si="10"/>
        <v>0.68490945371551504</v>
      </c>
      <c r="AQ42">
        <f t="shared" si="10"/>
        <v>0.69264762821989123</v>
      </c>
    </row>
    <row r="43" spans="1:43" x14ac:dyDescent="0.25">
      <c r="A43" s="5">
        <v>41255</v>
      </c>
      <c r="B43" s="12">
        <v>8.3837980803304221E-2</v>
      </c>
      <c r="F43" s="17">
        <f t="shared" si="1"/>
        <v>12</v>
      </c>
      <c r="G43" s="15">
        <f t="shared" si="2"/>
        <v>2</v>
      </c>
      <c r="H43" s="53">
        <v>40889</v>
      </c>
      <c r="I43">
        <f t="shared" si="3"/>
        <v>8.3837980803304221E-2</v>
      </c>
      <c r="J43">
        <f t="shared" si="11"/>
        <v>9.3364670742276806E-2</v>
      </c>
      <c r="K43">
        <f t="shared" si="11"/>
        <v>8.0466578195274835E-2</v>
      </c>
      <c r="L43">
        <f t="shared" si="11"/>
        <v>7.7645852800051485E-2</v>
      </c>
      <c r="M43">
        <f t="shared" si="11"/>
        <v>6.5029689232014257E-2</v>
      </c>
      <c r="N43">
        <f t="shared" si="11"/>
        <v>9.0389552066377332E-2</v>
      </c>
      <c r="O43">
        <f t="shared" si="11"/>
        <v>9.3026434786736417E-2</v>
      </c>
      <c r="Y43" s="53">
        <v>40889</v>
      </c>
      <c r="Z43">
        <v>8.3837980803304221E-2</v>
      </c>
      <c r="AA43">
        <v>9.3364670742276806E-2</v>
      </c>
      <c r="AB43">
        <v>8.0466578195274835E-2</v>
      </c>
      <c r="AC43">
        <v>7.7645852800051485E-2</v>
      </c>
      <c r="AD43">
        <v>6.5029689232014257E-2</v>
      </c>
      <c r="AE43">
        <v>9.0389552066377332E-2</v>
      </c>
      <c r="AF43">
        <v>9.3026434786736417E-2</v>
      </c>
      <c r="AJ43" s="53">
        <v>40889</v>
      </c>
      <c r="AK43">
        <f t="shared" si="5"/>
        <v>0.72413967163093218</v>
      </c>
      <c r="AL43">
        <f t="shared" si="6"/>
        <v>0.74042989999808506</v>
      </c>
      <c r="AM43">
        <f t="shared" si="7"/>
        <v>0.63059632159634271</v>
      </c>
      <c r="AN43">
        <f t="shared" si="8"/>
        <v>0.57877372691428042</v>
      </c>
      <c r="AO43">
        <f t="shared" si="9"/>
        <v>0.52578366031981061</v>
      </c>
      <c r="AP43">
        <f t="shared" si="10"/>
        <v>0.71418238670246026</v>
      </c>
      <c r="AQ43">
        <f t="shared" si="10"/>
        <v>0.73173496300595042</v>
      </c>
    </row>
    <row r="44" spans="1:43" x14ac:dyDescent="0.25">
      <c r="A44" s="5">
        <v>41256</v>
      </c>
      <c r="B44" s="12">
        <v>8.4013120013390508E-2</v>
      </c>
      <c r="F44" s="17">
        <f t="shared" si="1"/>
        <v>12</v>
      </c>
      <c r="G44" s="15">
        <f t="shared" si="2"/>
        <v>2</v>
      </c>
      <c r="H44" s="53">
        <v>40890</v>
      </c>
      <c r="I44">
        <f t="shared" si="3"/>
        <v>8.4013120013390508E-2</v>
      </c>
      <c r="J44">
        <f t="shared" si="11"/>
        <v>8.9735641053068665E-2</v>
      </c>
      <c r="K44">
        <f t="shared" si="11"/>
        <v>8.3804201384219873E-2</v>
      </c>
      <c r="L44">
        <f t="shared" si="11"/>
        <v>8.4099319495212974E-2</v>
      </c>
      <c r="M44">
        <f t="shared" si="11"/>
        <v>6.4910859278048877E-2</v>
      </c>
      <c r="N44">
        <f t="shared" si="11"/>
        <v>8.4760674342137715E-2</v>
      </c>
      <c r="O44">
        <f t="shared" si="11"/>
        <v>9.3662212133115347E-2</v>
      </c>
      <c r="Y44" s="53">
        <v>40890</v>
      </c>
      <c r="Z44">
        <v>8.4013120013390508E-2</v>
      </c>
      <c r="AA44">
        <v>8.9735641053068665E-2</v>
      </c>
      <c r="AB44">
        <v>8.3804201384219873E-2</v>
      </c>
      <c r="AC44">
        <v>8.4099319495212974E-2</v>
      </c>
      <c r="AD44">
        <v>6.4910859278048877E-2</v>
      </c>
      <c r="AE44">
        <v>8.4760674342137715E-2</v>
      </c>
      <c r="AF44">
        <v>9.3662212133115347E-2</v>
      </c>
      <c r="AJ44" s="53">
        <v>40890</v>
      </c>
      <c r="AK44">
        <f t="shared" si="5"/>
        <v>0.72565241381372803</v>
      </c>
      <c r="AL44">
        <f t="shared" si="6"/>
        <v>0.71164982645947905</v>
      </c>
      <c r="AM44">
        <f t="shared" si="7"/>
        <v>0.65675243451959597</v>
      </c>
      <c r="AN44">
        <f t="shared" si="8"/>
        <v>0.62687799566761837</v>
      </c>
      <c r="AO44">
        <f t="shared" si="9"/>
        <v>0.5248228861120694</v>
      </c>
      <c r="AP44">
        <f t="shared" si="10"/>
        <v>0.66970771860584599</v>
      </c>
      <c r="AQ44">
        <f t="shared" si="10"/>
        <v>0.73673591261881177</v>
      </c>
    </row>
    <row r="45" spans="1:43" x14ac:dyDescent="0.25">
      <c r="A45" s="5">
        <v>41257</v>
      </c>
      <c r="B45" s="12">
        <v>7.8616929759348836E-2</v>
      </c>
      <c r="F45" s="17">
        <f t="shared" si="1"/>
        <v>12</v>
      </c>
      <c r="G45" s="15">
        <f t="shared" si="2"/>
        <v>2</v>
      </c>
      <c r="H45" s="53">
        <v>40891</v>
      </c>
      <c r="I45">
        <f t="shared" si="3"/>
        <v>7.8616929759348836E-2</v>
      </c>
      <c r="J45">
        <f t="shared" si="11"/>
        <v>9.1516812625889482E-2</v>
      </c>
      <c r="K45">
        <f t="shared" si="11"/>
        <v>8.6003329616861524E-2</v>
      </c>
      <c r="L45">
        <f t="shared" si="11"/>
        <v>9.0211831380134583E-2</v>
      </c>
      <c r="M45">
        <f t="shared" si="11"/>
        <v>7.7298154922494755E-2</v>
      </c>
      <c r="N45">
        <f t="shared" si="11"/>
        <v>8.9649148002110185E-2</v>
      </c>
      <c r="O45">
        <f t="shared" si="11"/>
        <v>9.6096887476425266E-2</v>
      </c>
      <c r="Y45" s="53">
        <v>40891</v>
      </c>
      <c r="Z45">
        <v>7.8616929759348836E-2</v>
      </c>
      <c r="AA45">
        <v>9.1516812625889482E-2</v>
      </c>
      <c r="AB45">
        <v>8.6003329616861524E-2</v>
      </c>
      <c r="AC45">
        <v>9.0211831380134583E-2</v>
      </c>
      <c r="AD45">
        <v>7.7298154922494755E-2</v>
      </c>
      <c r="AE45">
        <v>8.9649148002110185E-2</v>
      </c>
      <c r="AF45">
        <v>9.6096887476425266E-2</v>
      </c>
      <c r="AJ45" s="53">
        <v>40891</v>
      </c>
      <c r="AK45">
        <f t="shared" si="5"/>
        <v>0.67904352126671463</v>
      </c>
      <c r="AL45">
        <f t="shared" si="6"/>
        <v>0.72577543391953903</v>
      </c>
      <c r="AM45">
        <f t="shared" si="7"/>
        <v>0.67398644900517679</v>
      </c>
      <c r="AN45">
        <f t="shared" si="8"/>
        <v>0.67244078050242628</v>
      </c>
      <c r="AO45">
        <f t="shared" si="9"/>
        <v>0.62497771880953235</v>
      </c>
      <c r="AP45">
        <f t="shared" si="10"/>
        <v>0.70833233512399685</v>
      </c>
      <c r="AQ45">
        <f t="shared" si="10"/>
        <v>0.75588678168471302</v>
      </c>
    </row>
    <row r="46" spans="1:43" x14ac:dyDescent="0.25">
      <c r="A46" s="5">
        <v>41258</v>
      </c>
      <c r="B46" s="12">
        <v>8.4791764567620803E-2</v>
      </c>
      <c r="F46" s="17">
        <f t="shared" si="1"/>
        <v>12</v>
      </c>
      <c r="G46" s="15">
        <f t="shared" si="2"/>
        <v>2</v>
      </c>
      <c r="H46" s="53">
        <v>40892</v>
      </c>
      <c r="I46">
        <f t="shared" si="3"/>
        <v>8.4791764567620803E-2</v>
      </c>
      <c r="J46">
        <f t="shared" si="11"/>
        <v>9.3486107166996499E-2</v>
      </c>
      <c r="K46">
        <f t="shared" si="11"/>
        <v>9.8808712885286878E-2</v>
      </c>
      <c r="L46">
        <f t="shared" si="11"/>
        <v>8.5418122697197008E-2</v>
      </c>
      <c r="M46">
        <f t="shared" si="11"/>
        <v>7.2860232788705639E-2</v>
      </c>
      <c r="N46">
        <f t="shared" si="11"/>
        <v>8.959436071036142E-2</v>
      </c>
      <c r="O46">
        <f t="shared" si="11"/>
        <v>9.6382149520507443E-2</v>
      </c>
      <c r="Y46" s="53">
        <v>40892</v>
      </c>
      <c r="Z46">
        <v>8.4791764567620803E-2</v>
      </c>
      <c r="AA46">
        <v>9.3486107166996499E-2</v>
      </c>
      <c r="AB46">
        <v>9.8808712885286878E-2</v>
      </c>
      <c r="AC46">
        <v>8.5418122697197008E-2</v>
      </c>
      <c r="AD46">
        <v>7.2860232788705639E-2</v>
      </c>
      <c r="AE46">
        <v>8.959436071036142E-2</v>
      </c>
      <c r="AF46">
        <v>9.6382149520507443E-2</v>
      </c>
      <c r="AJ46" s="53">
        <v>40892</v>
      </c>
      <c r="AK46">
        <f t="shared" si="5"/>
        <v>0.73237785503279085</v>
      </c>
      <c r="AL46">
        <f t="shared" si="6"/>
        <v>0.74139295335752475</v>
      </c>
      <c r="AM46">
        <f t="shared" si="7"/>
        <v>0.77433901483821188</v>
      </c>
      <c r="AN46">
        <f t="shared" si="8"/>
        <v>0.63670838089430082</v>
      </c>
      <c r="AO46">
        <f t="shared" si="9"/>
        <v>0.58909584744777888</v>
      </c>
      <c r="AP46">
        <f t="shared" si="10"/>
        <v>0.70789945192137449</v>
      </c>
      <c r="AQ46">
        <f t="shared" si="10"/>
        <v>0.75813061927509262</v>
      </c>
    </row>
    <row r="47" spans="1:43" x14ac:dyDescent="0.25">
      <c r="A47" s="5">
        <v>41259</v>
      </c>
      <c r="B47" s="12">
        <v>8.8676318987505581E-2</v>
      </c>
      <c r="F47" s="17">
        <f t="shared" si="1"/>
        <v>12</v>
      </c>
      <c r="G47" s="15">
        <f t="shared" si="2"/>
        <v>2</v>
      </c>
      <c r="H47" s="53">
        <v>40893</v>
      </c>
      <c r="I47">
        <f t="shared" si="3"/>
        <v>8.8676318987505581E-2</v>
      </c>
      <c r="J47">
        <f t="shared" si="11"/>
        <v>9.3808712268752925E-2</v>
      </c>
      <c r="K47">
        <f t="shared" si="11"/>
        <v>9.4121766087356548E-2</v>
      </c>
      <c r="L47">
        <f t="shared" si="11"/>
        <v>8.0110675354845048E-2</v>
      </c>
      <c r="M47">
        <f t="shared" si="11"/>
        <v>6.7208624221919144E-2</v>
      </c>
      <c r="N47">
        <f t="shared" si="11"/>
        <v>8.8057788259587474E-2</v>
      </c>
      <c r="O47">
        <f t="shared" si="11"/>
        <v>0.10069461933339759</v>
      </c>
      <c r="Y47" s="53">
        <v>40893</v>
      </c>
      <c r="Z47">
        <v>8.8676318987505581E-2</v>
      </c>
      <c r="AA47">
        <v>9.3808712268752925E-2</v>
      </c>
      <c r="AB47">
        <v>9.4121766087356548E-2</v>
      </c>
      <c r="AC47">
        <v>8.0110675354845048E-2</v>
      </c>
      <c r="AD47">
        <v>6.7208624221919144E-2</v>
      </c>
      <c r="AE47">
        <v>8.8057788259587474E-2</v>
      </c>
      <c r="AF47">
        <v>0.10069461933339759</v>
      </c>
      <c r="AJ47" s="53">
        <v>40893</v>
      </c>
      <c r="AK47">
        <f t="shared" si="5"/>
        <v>0.76593018936974788</v>
      </c>
      <c r="AL47">
        <f t="shared" si="6"/>
        <v>0.7439513778807767</v>
      </c>
      <c r="AM47">
        <f t="shared" si="7"/>
        <v>0.73760859238728949</v>
      </c>
      <c r="AN47">
        <f t="shared" si="8"/>
        <v>0.59714656312864811</v>
      </c>
      <c r="AO47">
        <f t="shared" si="9"/>
        <v>0.54340097370575713</v>
      </c>
      <c r="AP47">
        <f t="shared" si="10"/>
        <v>0.69575874588679743</v>
      </c>
      <c r="AQ47">
        <f t="shared" si="10"/>
        <v>0.79205199814157978</v>
      </c>
    </row>
    <row r="48" spans="1:43" x14ac:dyDescent="0.25">
      <c r="A48" s="5">
        <v>41260</v>
      </c>
      <c r="B48" s="12">
        <v>8.6382418614597459E-2</v>
      </c>
      <c r="F48" s="17">
        <f t="shared" si="1"/>
        <v>12</v>
      </c>
      <c r="G48" s="15">
        <f t="shared" si="2"/>
        <v>2</v>
      </c>
      <c r="H48" s="53">
        <v>40894</v>
      </c>
      <c r="I48">
        <f t="shared" si="3"/>
        <v>8.6382418614597459E-2</v>
      </c>
      <c r="J48">
        <f t="shared" si="11"/>
        <v>9.7417850413698687E-2</v>
      </c>
      <c r="K48">
        <f t="shared" si="11"/>
        <v>8.4725432961263072E-2</v>
      </c>
      <c r="L48">
        <f t="shared" si="11"/>
        <v>8.02826777625371E-2</v>
      </c>
      <c r="M48">
        <f t="shared" si="11"/>
        <v>7.2653118388597254E-2</v>
      </c>
      <c r="N48">
        <f t="shared" si="11"/>
        <v>8.5408503487453435E-2</v>
      </c>
      <c r="O48">
        <f t="shared" si="11"/>
        <v>9.8822157406290356E-2</v>
      </c>
      <c r="Y48" s="53">
        <v>40894</v>
      </c>
      <c r="Z48">
        <v>8.6382418614597459E-2</v>
      </c>
      <c r="AA48">
        <v>9.7417850413698687E-2</v>
      </c>
      <c r="AB48">
        <v>8.4725432961263072E-2</v>
      </c>
      <c r="AC48">
        <v>8.02826777625371E-2</v>
      </c>
      <c r="AD48">
        <v>7.2653118388597254E-2</v>
      </c>
      <c r="AE48">
        <v>8.5408503487453435E-2</v>
      </c>
      <c r="AF48">
        <v>9.8822157406290356E-2</v>
      </c>
      <c r="AJ48" s="53">
        <v>40894</v>
      </c>
      <c r="AK48">
        <f t="shared" si="5"/>
        <v>0.74611692279443587</v>
      </c>
      <c r="AL48">
        <f t="shared" si="6"/>
        <v>0.77257370123387992</v>
      </c>
      <c r="AM48">
        <f t="shared" si="7"/>
        <v>0.66397189453456096</v>
      </c>
      <c r="AN48">
        <f t="shared" si="8"/>
        <v>0.59842867248733478</v>
      </c>
      <c r="AO48">
        <f t="shared" si="9"/>
        <v>0.58742126821051077</v>
      </c>
      <c r="AP48">
        <f t="shared" si="10"/>
        <v>0.67482632086241257</v>
      </c>
      <c r="AQ48">
        <f t="shared" si="10"/>
        <v>0.77732343349108091</v>
      </c>
    </row>
    <row r="49" spans="1:43" x14ac:dyDescent="0.25">
      <c r="A49" s="5">
        <v>41261</v>
      </c>
      <c r="B49" s="12">
        <v>8.4232514600287439E-2</v>
      </c>
      <c r="F49" s="17">
        <f t="shared" si="1"/>
        <v>12</v>
      </c>
      <c r="G49" s="15">
        <f t="shared" si="2"/>
        <v>2</v>
      </c>
      <c r="H49" s="53">
        <v>40895</v>
      </c>
      <c r="I49">
        <f t="shared" si="3"/>
        <v>8.4232514600287439E-2</v>
      </c>
      <c r="J49">
        <f t="shared" si="11"/>
        <v>9.3253855905849004E-2</v>
      </c>
      <c r="K49">
        <f t="shared" si="11"/>
        <v>9.0166463457938287E-2</v>
      </c>
      <c r="L49">
        <f t="shared" si="11"/>
        <v>8.867721552148207E-2</v>
      </c>
      <c r="M49">
        <f t="shared" si="11"/>
        <v>8.3020769515108048E-2</v>
      </c>
      <c r="N49">
        <f t="shared" si="11"/>
        <v>9.0848010571497301E-2</v>
      </c>
      <c r="O49">
        <f t="shared" si="11"/>
        <v>0.1001607369386763</v>
      </c>
      <c r="Y49" s="53">
        <v>40895</v>
      </c>
      <c r="Z49">
        <v>8.4232514600287439E-2</v>
      </c>
      <c r="AA49">
        <v>9.3253855905849004E-2</v>
      </c>
      <c r="AB49">
        <v>9.0166463457938287E-2</v>
      </c>
      <c r="AC49">
        <v>8.867721552148207E-2</v>
      </c>
      <c r="AD49">
        <v>8.3020769515108048E-2</v>
      </c>
      <c r="AE49">
        <v>9.0848010571497301E-2</v>
      </c>
      <c r="AF49">
        <v>0.1001607369386763</v>
      </c>
      <c r="AJ49" s="53">
        <v>40895</v>
      </c>
      <c r="AK49">
        <f t="shared" si="5"/>
        <v>0.7275474060665339</v>
      </c>
      <c r="AL49">
        <f t="shared" si="6"/>
        <v>0.73955108130143876</v>
      </c>
      <c r="AM49">
        <f t="shared" si="7"/>
        <v>0.70661188114577733</v>
      </c>
      <c r="AN49">
        <f t="shared" si="8"/>
        <v>0.66100172345218955</v>
      </c>
      <c r="AO49">
        <f t="shared" si="9"/>
        <v>0.67124669660471636</v>
      </c>
      <c r="AP49">
        <f t="shared" si="10"/>
        <v>0.71780474107755643</v>
      </c>
      <c r="AQ49">
        <f t="shared" si="10"/>
        <v>0.78785254219933609</v>
      </c>
    </row>
    <row r="50" spans="1:43" x14ac:dyDescent="0.25">
      <c r="A50" s="5">
        <v>41262</v>
      </c>
      <c r="B50" s="12">
        <v>8.7779535272911324E-2</v>
      </c>
      <c r="F50" s="17">
        <f t="shared" si="1"/>
        <v>12</v>
      </c>
      <c r="G50" s="15">
        <f t="shared" si="2"/>
        <v>2</v>
      </c>
      <c r="H50" s="53">
        <v>40896</v>
      </c>
      <c r="I50">
        <f t="shared" si="3"/>
        <v>8.7779535272911324E-2</v>
      </c>
      <c r="J50">
        <f t="shared" ref="J50:O65" si="12">IF(IF(MONTH($H50)&gt;10,VLOOKUP(DATE(J$1,MONTH($H50),DAY($H50)),$A:$B,2,0),VLOOKUP(DATE(K$1,MONTH($H50),DAY($H50)),$A:$B,2,0))="",NA(),IF(MONTH($H50)&gt;10,VLOOKUP(DATE(J$1,MONTH($H50),DAY($H50)),$A:$B,2,0),VLOOKUP(DATE(K$1,MONTH($H50),DAY($H50)),$A:$B,2,0)))</f>
        <v>9.2968438745723053E-2</v>
      </c>
      <c r="K50">
        <f t="shared" si="12"/>
        <v>9.3550553271149167E-2</v>
      </c>
      <c r="L50">
        <f t="shared" si="12"/>
        <v>8.4579172961103372E-2</v>
      </c>
      <c r="M50">
        <f t="shared" si="12"/>
        <v>8.8834317882321434E-2</v>
      </c>
      <c r="N50">
        <f t="shared" si="12"/>
        <v>9.0394310250694818E-2</v>
      </c>
      <c r="O50">
        <f t="shared" si="12"/>
        <v>9.8093737315249882E-2</v>
      </c>
      <c r="Y50" s="53">
        <v>40896</v>
      </c>
      <c r="Z50">
        <v>8.7779535272911324E-2</v>
      </c>
      <c r="AA50">
        <v>9.2968438745723053E-2</v>
      </c>
      <c r="AB50">
        <v>9.3550553271149167E-2</v>
      </c>
      <c r="AC50">
        <v>8.4579172961103372E-2</v>
      </c>
      <c r="AD50">
        <v>8.8834317882321434E-2</v>
      </c>
      <c r="AE50">
        <v>9.0394310250694818E-2</v>
      </c>
      <c r="AF50">
        <v>9.8093737315249882E-2</v>
      </c>
      <c r="AJ50" s="53">
        <v>40896</v>
      </c>
      <c r="AK50">
        <f t="shared" si="5"/>
        <v>0.75818433649509631</v>
      </c>
      <c r="AL50">
        <f t="shared" si="6"/>
        <v>0.73728757629842578</v>
      </c>
      <c r="AM50">
        <f t="shared" si="7"/>
        <v>0.73313214130874449</v>
      </c>
      <c r="AN50">
        <f t="shared" si="8"/>
        <v>0.63045483292048887</v>
      </c>
      <c r="AO50">
        <f t="shared" si="9"/>
        <v>0.71825090000870406</v>
      </c>
      <c r="AP50">
        <f t="shared" si="10"/>
        <v>0.71421998188193125</v>
      </c>
      <c r="AQ50">
        <f t="shared" si="10"/>
        <v>0.77159376697647974</v>
      </c>
    </row>
    <row r="51" spans="1:43" x14ac:dyDescent="0.25">
      <c r="A51" s="5">
        <v>41263</v>
      </c>
      <c r="B51" s="12">
        <v>8.9140035199203618E-2</v>
      </c>
      <c r="F51" s="17">
        <f t="shared" si="1"/>
        <v>12</v>
      </c>
      <c r="G51" s="15">
        <f t="shared" si="2"/>
        <v>2</v>
      </c>
      <c r="H51" s="53">
        <v>40897</v>
      </c>
      <c r="I51">
        <f t="shared" si="3"/>
        <v>8.9140035199203618E-2</v>
      </c>
      <c r="J51">
        <f t="shared" si="12"/>
        <v>9.5737975270830736E-2</v>
      </c>
      <c r="K51">
        <f t="shared" si="12"/>
        <v>9.3110675104973492E-2</v>
      </c>
      <c r="L51">
        <f t="shared" si="12"/>
        <v>8.1334331409135416E-2</v>
      </c>
      <c r="M51">
        <f t="shared" si="12"/>
        <v>7.9541666369940658E-2</v>
      </c>
      <c r="N51">
        <f t="shared" si="12"/>
        <v>9.3928656507017358E-2</v>
      </c>
      <c r="O51">
        <f t="shared" si="12"/>
        <v>9.7394771345725759E-2</v>
      </c>
      <c r="Y51" s="53">
        <v>40897</v>
      </c>
      <c r="Z51">
        <v>8.9140035199203618E-2</v>
      </c>
      <c r="AA51">
        <v>9.5737975270830736E-2</v>
      </c>
      <c r="AB51">
        <v>9.3110675104973492E-2</v>
      </c>
      <c r="AC51">
        <v>8.1334331409135416E-2</v>
      </c>
      <c r="AD51">
        <v>7.9541666369940658E-2</v>
      </c>
      <c r="AE51">
        <v>9.3928656507017358E-2</v>
      </c>
      <c r="AF51">
        <v>9.7394771345725759E-2</v>
      </c>
      <c r="AJ51" s="53">
        <v>40897</v>
      </c>
      <c r="AK51">
        <f t="shared" si="5"/>
        <v>0.76993547792812544</v>
      </c>
      <c r="AL51">
        <f t="shared" si="6"/>
        <v>0.75925142660736245</v>
      </c>
      <c r="AM51">
        <f t="shared" si="7"/>
        <v>0.72968492682837016</v>
      </c>
      <c r="AN51">
        <f t="shared" si="8"/>
        <v>0.60626771962913273</v>
      </c>
      <c r="AO51">
        <f t="shared" si="9"/>
        <v>0.64311715134778269</v>
      </c>
      <c r="AP51">
        <f t="shared" si="10"/>
        <v>0.74214542002238926</v>
      </c>
      <c r="AQ51">
        <f t="shared" si="10"/>
        <v>0.76609578310743576</v>
      </c>
    </row>
    <row r="52" spans="1:43" x14ac:dyDescent="0.25">
      <c r="A52" s="5">
        <v>41264</v>
      </c>
      <c r="B52" s="12">
        <v>8.8608673152589579E-2</v>
      </c>
      <c r="F52" s="17">
        <f t="shared" si="1"/>
        <v>12</v>
      </c>
      <c r="G52" s="15">
        <f t="shared" si="2"/>
        <v>3</v>
      </c>
      <c r="H52" s="53">
        <v>40898</v>
      </c>
      <c r="I52">
        <f t="shared" si="3"/>
        <v>8.8608673152589579E-2</v>
      </c>
      <c r="J52">
        <f t="shared" si="12"/>
        <v>9.0555795944288878E-2</v>
      </c>
      <c r="K52">
        <f t="shared" si="12"/>
        <v>9.3374318550469196E-2</v>
      </c>
      <c r="L52">
        <f t="shared" si="12"/>
        <v>9.1183957802153923E-2</v>
      </c>
      <c r="M52">
        <f t="shared" si="12"/>
        <v>8.51136910172762E-2</v>
      </c>
      <c r="N52">
        <f t="shared" si="12"/>
        <v>9.6680295640267894E-2</v>
      </c>
      <c r="O52">
        <f t="shared" si="12"/>
        <v>9.8246248769048097E-2</v>
      </c>
      <c r="Y52" s="53">
        <v>40898</v>
      </c>
      <c r="Z52">
        <v>8.8608673152589579E-2</v>
      </c>
      <c r="AA52">
        <v>9.0555795944288878E-2</v>
      </c>
      <c r="AB52">
        <v>9.3374318550469196E-2</v>
      </c>
      <c r="AC52">
        <v>9.1183957802153923E-2</v>
      </c>
      <c r="AD52">
        <v>8.51136910172762E-2</v>
      </c>
      <c r="AE52">
        <v>9.6680295640267894E-2</v>
      </c>
      <c r="AF52">
        <v>9.8246248769048097E-2</v>
      </c>
      <c r="AJ52" s="53">
        <v>40898</v>
      </c>
      <c r="AK52">
        <f t="shared" si="5"/>
        <v>0.76534590725543739</v>
      </c>
      <c r="AL52">
        <f t="shared" si="6"/>
        <v>0.71815407693518007</v>
      </c>
      <c r="AM52">
        <f t="shared" si="7"/>
        <v>0.7317510341572927</v>
      </c>
      <c r="AN52">
        <f t="shared" si="8"/>
        <v>0.67968703013475185</v>
      </c>
      <c r="AO52">
        <f t="shared" si="9"/>
        <v>0.68816856631019641</v>
      </c>
      <c r="AP52">
        <f t="shared" si="10"/>
        <v>0.76388656331387983</v>
      </c>
      <c r="AQ52">
        <f t="shared" si="10"/>
        <v>0.77279340408241481</v>
      </c>
    </row>
    <row r="53" spans="1:43" x14ac:dyDescent="0.25">
      <c r="A53" s="5">
        <v>41265</v>
      </c>
      <c r="B53" s="12">
        <v>8.8597279738356086E-2</v>
      </c>
      <c r="F53" s="17">
        <f t="shared" si="1"/>
        <v>12</v>
      </c>
      <c r="G53" s="15">
        <f t="shared" si="2"/>
        <v>3</v>
      </c>
      <c r="H53" s="53">
        <v>40899</v>
      </c>
      <c r="I53">
        <f t="shared" si="3"/>
        <v>8.8597279738356086E-2</v>
      </c>
      <c r="J53">
        <f t="shared" si="12"/>
        <v>9.2351058305469289E-2</v>
      </c>
      <c r="K53">
        <f t="shared" si="12"/>
        <v>9.0178385502478531E-2</v>
      </c>
      <c r="L53">
        <f t="shared" si="12"/>
        <v>8.2066176327595358E-2</v>
      </c>
      <c r="M53">
        <f t="shared" si="12"/>
        <v>8.9642193767001152E-2</v>
      </c>
      <c r="N53">
        <f t="shared" si="12"/>
        <v>9.4629371267261758E-2</v>
      </c>
      <c r="O53">
        <f t="shared" si="12"/>
        <v>0.10035341466002526</v>
      </c>
      <c r="Y53" s="53">
        <v>40899</v>
      </c>
      <c r="Z53">
        <v>8.8597279738356086E-2</v>
      </c>
      <c r="AA53">
        <v>9.2351058305469289E-2</v>
      </c>
      <c r="AB53">
        <v>9.0178385502478531E-2</v>
      </c>
      <c r="AC53">
        <v>8.2066176327595358E-2</v>
      </c>
      <c r="AD53">
        <v>8.9642193767001152E-2</v>
      </c>
      <c r="AE53">
        <v>9.4629371267261758E-2</v>
      </c>
      <c r="AF53">
        <v>0.10035341466002526</v>
      </c>
      <c r="AJ53" s="53">
        <v>40899</v>
      </c>
      <c r="AK53">
        <f t="shared" si="5"/>
        <v>0.76524749811959292</v>
      </c>
      <c r="AL53">
        <f t="shared" si="6"/>
        <v>0.73239143160039843</v>
      </c>
      <c r="AM53">
        <f t="shared" si="7"/>
        <v>0.70670531120831503</v>
      </c>
      <c r="AN53">
        <f t="shared" si="8"/>
        <v>0.61172290616782776</v>
      </c>
      <c r="AO53">
        <f t="shared" si="9"/>
        <v>0.72478280789181748</v>
      </c>
      <c r="AP53">
        <f t="shared" si="10"/>
        <v>0.74768188002720815</v>
      </c>
      <c r="AQ53">
        <f t="shared" si="10"/>
        <v>0.78936812242797283</v>
      </c>
    </row>
    <row r="54" spans="1:43" x14ac:dyDescent="0.25">
      <c r="A54" s="5">
        <v>41266</v>
      </c>
      <c r="B54" s="12">
        <v>9.4385671819058131E-2</v>
      </c>
      <c r="F54" s="17">
        <f t="shared" si="1"/>
        <v>12</v>
      </c>
      <c r="G54" s="15">
        <f t="shared" si="2"/>
        <v>3</v>
      </c>
      <c r="H54" s="53">
        <v>40900</v>
      </c>
      <c r="I54">
        <f t="shared" si="3"/>
        <v>9.4385671819058131E-2</v>
      </c>
      <c r="J54">
        <f t="shared" si="12"/>
        <v>9.3886267052676886E-2</v>
      </c>
      <c r="K54">
        <f t="shared" si="12"/>
        <v>9.6245069956992252E-2</v>
      </c>
      <c r="L54">
        <f t="shared" si="12"/>
        <v>8.714605873905415E-2</v>
      </c>
      <c r="M54">
        <f t="shared" si="12"/>
        <v>8.4783351562747578E-2</v>
      </c>
      <c r="N54">
        <f t="shared" si="12"/>
        <v>0.10181715046589603</v>
      </c>
      <c r="O54">
        <f t="shared" si="12"/>
        <v>0.10235959879922324</v>
      </c>
      <c r="Y54" s="53">
        <v>40900</v>
      </c>
      <c r="Z54">
        <v>9.4385671819058131E-2</v>
      </c>
      <c r="AA54">
        <v>9.3886267052676886E-2</v>
      </c>
      <c r="AB54">
        <v>9.6245069956992252E-2</v>
      </c>
      <c r="AC54">
        <v>8.714605873905415E-2</v>
      </c>
      <c r="AD54">
        <v>8.4783351562747578E-2</v>
      </c>
      <c r="AE54">
        <v>0.10181715046589603</v>
      </c>
      <c r="AF54">
        <v>0.10235959879922324</v>
      </c>
      <c r="AJ54" s="53">
        <v>40900</v>
      </c>
      <c r="AK54">
        <f t="shared" si="5"/>
        <v>0.81524398301138401</v>
      </c>
      <c r="AL54">
        <f t="shared" si="6"/>
        <v>0.74456642723990418</v>
      </c>
      <c r="AM54">
        <f t="shared" si="7"/>
        <v>0.75424839042336633</v>
      </c>
      <c r="AN54">
        <f t="shared" si="8"/>
        <v>0.64958845042474334</v>
      </c>
      <c r="AO54">
        <f t="shared" si="9"/>
        <v>0.6854976772193625</v>
      </c>
      <c r="AP54">
        <f t="shared" si="10"/>
        <v>0.80447367936482661</v>
      </c>
      <c r="AQ54">
        <f t="shared" si="10"/>
        <v>0.80514853022543975</v>
      </c>
    </row>
    <row r="55" spans="1:43" x14ac:dyDescent="0.25">
      <c r="A55" s="5">
        <v>41267</v>
      </c>
      <c r="B55" s="12">
        <v>8.6923638082833932E-2</v>
      </c>
      <c r="F55" s="17">
        <f t="shared" si="1"/>
        <v>12</v>
      </c>
      <c r="G55" s="15">
        <f t="shared" si="2"/>
        <v>3</v>
      </c>
      <c r="H55" s="53">
        <v>40901</v>
      </c>
      <c r="I55">
        <f t="shared" si="3"/>
        <v>8.6923638082833932E-2</v>
      </c>
      <c r="J55">
        <f t="shared" si="12"/>
        <v>9.5954669667244322E-2</v>
      </c>
      <c r="K55">
        <f t="shared" si="12"/>
        <v>9.7046524011381335E-2</v>
      </c>
      <c r="L55">
        <f t="shared" si="12"/>
        <v>8.8840724548075622E-2</v>
      </c>
      <c r="M55">
        <f t="shared" si="12"/>
        <v>9.3338340048477228E-2</v>
      </c>
      <c r="N55">
        <f t="shared" si="12"/>
        <v>0.10254895267126043</v>
      </c>
      <c r="O55">
        <f t="shared" si="12"/>
        <v>0.10100958008307695</v>
      </c>
      <c r="Y55" s="53">
        <v>40901</v>
      </c>
      <c r="Z55">
        <v>8.6923638082833932E-2</v>
      </c>
      <c r="AA55">
        <v>9.5954669667244322E-2</v>
      </c>
      <c r="AB55">
        <v>9.7046524011381335E-2</v>
      </c>
      <c r="AC55">
        <v>8.8840724548075622E-2</v>
      </c>
      <c r="AD55">
        <v>9.3338340048477228E-2</v>
      </c>
      <c r="AE55">
        <v>0.10254895267126043</v>
      </c>
      <c r="AF55">
        <v>0.10100958008307695</v>
      </c>
      <c r="AJ55" s="53">
        <v>40901</v>
      </c>
      <c r="AK55">
        <f t="shared" si="5"/>
        <v>0.75079163566626084</v>
      </c>
      <c r="AL55">
        <f t="shared" si="6"/>
        <v>0.76096992471795455</v>
      </c>
      <c r="AM55">
        <f t="shared" si="7"/>
        <v>0.7605291841387366</v>
      </c>
      <c r="AN55">
        <f t="shared" si="8"/>
        <v>0.6622205229796978</v>
      </c>
      <c r="AO55">
        <f t="shared" si="9"/>
        <v>0.75466720906154072</v>
      </c>
      <c r="AP55">
        <f t="shared" si="10"/>
        <v>0.81025576627280771</v>
      </c>
      <c r="AQ55">
        <f t="shared" si="10"/>
        <v>0.79452944224704614</v>
      </c>
    </row>
    <row r="56" spans="1:43" x14ac:dyDescent="0.25">
      <c r="A56" s="5">
        <v>41268</v>
      </c>
      <c r="B56" s="12">
        <v>8.5988918993057245E-2</v>
      </c>
      <c r="F56" s="17">
        <f t="shared" si="1"/>
        <v>12</v>
      </c>
      <c r="G56" s="15">
        <f t="shared" si="2"/>
        <v>3</v>
      </c>
      <c r="H56" s="53">
        <v>40902</v>
      </c>
      <c r="I56">
        <f t="shared" si="3"/>
        <v>8.5988918993057245E-2</v>
      </c>
      <c r="J56">
        <f t="shared" si="12"/>
        <v>9.5205352843840088E-2</v>
      </c>
      <c r="K56">
        <f t="shared" si="12"/>
        <v>9.5022289461359613E-2</v>
      </c>
      <c r="L56">
        <f t="shared" si="12"/>
        <v>8.9209503339259519E-2</v>
      </c>
      <c r="M56">
        <f t="shared" si="12"/>
        <v>8.587159047205814E-2</v>
      </c>
      <c r="N56">
        <f t="shared" si="12"/>
        <v>0.10053486125489194</v>
      </c>
      <c r="O56">
        <f t="shared" si="12"/>
        <v>0.10013157928672253</v>
      </c>
      <c r="Y56" s="53">
        <v>40902</v>
      </c>
      <c r="Z56">
        <v>8.5988918993057245E-2</v>
      </c>
      <c r="AA56">
        <v>9.5205352843840088E-2</v>
      </c>
      <c r="AB56">
        <v>9.5022289461359613E-2</v>
      </c>
      <c r="AC56">
        <v>8.9209503339259519E-2</v>
      </c>
      <c r="AD56">
        <v>8.587159047205814E-2</v>
      </c>
      <c r="AE56">
        <v>0.10053486125489194</v>
      </c>
      <c r="AF56">
        <v>0.10013157928672253</v>
      </c>
      <c r="AJ56" s="53">
        <v>40902</v>
      </c>
      <c r="AK56">
        <f t="shared" si="5"/>
        <v>0.74271812091492062</v>
      </c>
      <c r="AL56">
        <f t="shared" si="6"/>
        <v>0.75502745658510384</v>
      </c>
      <c r="AM56">
        <f t="shared" si="7"/>
        <v>0.74466576742684165</v>
      </c>
      <c r="AN56">
        <f t="shared" si="8"/>
        <v>0.66496940740408661</v>
      </c>
      <c r="AO56">
        <f t="shared" si="9"/>
        <v>0.69429640044558483</v>
      </c>
      <c r="AP56">
        <f t="shared" si="10"/>
        <v>0.79434210609975275</v>
      </c>
      <c r="AQ56">
        <f t="shared" si="10"/>
        <v>0.78762319154838778</v>
      </c>
    </row>
    <row r="57" spans="1:43" x14ac:dyDescent="0.25">
      <c r="A57" s="5">
        <v>41269</v>
      </c>
      <c r="B57" s="12">
        <v>8.9178217701213966E-2</v>
      </c>
      <c r="F57" s="17">
        <f t="shared" si="1"/>
        <v>12</v>
      </c>
      <c r="G57" s="15">
        <f t="shared" si="2"/>
        <v>3</v>
      </c>
      <c r="H57" s="53">
        <v>40903</v>
      </c>
      <c r="I57">
        <f t="shared" si="3"/>
        <v>8.9178217701213966E-2</v>
      </c>
      <c r="J57">
        <f t="shared" si="12"/>
        <v>9.4799838627460151E-2</v>
      </c>
      <c r="K57">
        <f t="shared" si="12"/>
        <v>9.5359571846037702E-2</v>
      </c>
      <c r="L57">
        <f t="shared" si="12"/>
        <v>8.3094721538686814E-2</v>
      </c>
      <c r="M57">
        <f t="shared" si="12"/>
        <v>8.9471134680817008E-2</v>
      </c>
      <c r="N57">
        <f t="shared" si="12"/>
        <v>0.10197082751605543</v>
      </c>
      <c r="O57">
        <f t="shared" si="12"/>
        <v>0.10433436337592443</v>
      </c>
      <c r="Y57" s="53">
        <v>40903</v>
      </c>
      <c r="Z57">
        <v>8.9178217701213966E-2</v>
      </c>
      <c r="AA57">
        <v>9.4799838627460151E-2</v>
      </c>
      <c r="AB57">
        <v>9.5359571846037702E-2</v>
      </c>
      <c r="AC57">
        <v>8.3094721538686814E-2</v>
      </c>
      <c r="AD57">
        <v>8.9471134680817008E-2</v>
      </c>
      <c r="AE57">
        <v>0.10197082751605543</v>
      </c>
      <c r="AF57">
        <v>0.10433436337592443</v>
      </c>
      <c r="AJ57" s="53">
        <v>40903</v>
      </c>
      <c r="AK57">
        <f t="shared" si="5"/>
        <v>0.77026527433069736</v>
      </c>
      <c r="AL57">
        <f t="shared" si="6"/>
        <v>0.7518115201040465</v>
      </c>
      <c r="AM57">
        <f t="shared" si="7"/>
        <v>0.74730896458878748</v>
      </c>
      <c r="AN57">
        <f t="shared" si="8"/>
        <v>0.61938970257299053</v>
      </c>
      <c r="AO57">
        <f t="shared" si="9"/>
        <v>0.72339974619296832</v>
      </c>
      <c r="AP57">
        <f t="shared" si="10"/>
        <v>0.80568790645142219</v>
      </c>
      <c r="AQ57">
        <f t="shared" si="10"/>
        <v>0.82068179545043285</v>
      </c>
    </row>
    <row r="58" spans="1:43" x14ac:dyDescent="0.25">
      <c r="A58" s="5">
        <v>41270</v>
      </c>
      <c r="B58" s="12">
        <v>8.9591985601789922E-2</v>
      </c>
      <c r="F58" s="17">
        <f t="shared" si="1"/>
        <v>12</v>
      </c>
      <c r="G58" s="15">
        <f t="shared" si="2"/>
        <v>3</v>
      </c>
      <c r="H58" s="53">
        <v>40904</v>
      </c>
      <c r="I58">
        <f t="shared" si="3"/>
        <v>8.9591985601789922E-2</v>
      </c>
      <c r="J58">
        <f t="shared" si="12"/>
        <v>0.10138220887802647</v>
      </c>
      <c r="K58">
        <f t="shared" si="12"/>
        <v>9.2840822063354894E-2</v>
      </c>
      <c r="L58">
        <f t="shared" si="12"/>
        <v>9.0038209553731222E-2</v>
      </c>
      <c r="M58">
        <f t="shared" si="12"/>
        <v>9.1919811789065803E-2</v>
      </c>
      <c r="N58">
        <f t="shared" si="12"/>
        <v>0.11773788757542414</v>
      </c>
      <c r="O58">
        <f t="shared" si="12"/>
        <v>0.10107280372099547</v>
      </c>
      <c r="Y58" s="53">
        <v>40904</v>
      </c>
      <c r="AJ58" s="53">
        <v>40904</v>
      </c>
      <c r="AK58">
        <f t="shared" si="5"/>
        <v>0</v>
      </c>
      <c r="AL58">
        <f t="shared" si="6"/>
        <v>0</v>
      </c>
      <c r="AM58">
        <f t="shared" si="7"/>
        <v>0</v>
      </c>
      <c r="AN58">
        <f t="shared" si="8"/>
        <v>0</v>
      </c>
      <c r="AO58">
        <f t="shared" si="9"/>
        <v>0</v>
      </c>
      <c r="AP58">
        <f t="shared" si="10"/>
        <v>0</v>
      </c>
      <c r="AQ58">
        <f t="shared" si="10"/>
        <v>0</v>
      </c>
    </row>
    <row r="59" spans="1:43" x14ac:dyDescent="0.25">
      <c r="A59" s="5">
        <v>41271</v>
      </c>
      <c r="B59" s="12">
        <v>8.7321133142747559E-2</v>
      </c>
      <c r="F59" s="17">
        <f t="shared" si="1"/>
        <v>12</v>
      </c>
      <c r="G59" s="15">
        <f t="shared" si="2"/>
        <v>3</v>
      </c>
      <c r="H59" s="53">
        <v>40905</v>
      </c>
      <c r="I59">
        <f t="shared" si="3"/>
        <v>8.7321133142747559E-2</v>
      </c>
      <c r="J59">
        <f t="shared" si="12"/>
        <v>0.10044945770483378</v>
      </c>
      <c r="K59">
        <f t="shared" si="12"/>
        <v>9.1343216300032851E-2</v>
      </c>
      <c r="L59">
        <f t="shared" si="12"/>
        <v>8.8498922785778533E-2</v>
      </c>
      <c r="M59">
        <f t="shared" si="12"/>
        <v>9.3338145800045E-2</v>
      </c>
      <c r="N59">
        <f t="shared" si="12"/>
        <v>0.15469378522505814</v>
      </c>
      <c r="O59">
        <f t="shared" si="12"/>
        <v>0.12150557398372955</v>
      </c>
      <c r="Y59" s="53">
        <v>40905</v>
      </c>
      <c r="AJ59" s="53">
        <v>40905</v>
      </c>
      <c r="AK59">
        <f t="shared" si="5"/>
        <v>0</v>
      </c>
      <c r="AL59">
        <f t="shared" si="6"/>
        <v>0</v>
      </c>
      <c r="AM59">
        <f t="shared" si="7"/>
        <v>0</v>
      </c>
      <c r="AN59">
        <f t="shared" si="8"/>
        <v>0</v>
      </c>
      <c r="AO59">
        <f t="shared" si="9"/>
        <v>0</v>
      </c>
      <c r="AP59">
        <f t="shared" si="10"/>
        <v>0</v>
      </c>
      <c r="AQ59">
        <f t="shared" si="10"/>
        <v>0</v>
      </c>
    </row>
    <row r="60" spans="1:43" x14ac:dyDescent="0.25">
      <c r="A60" s="5">
        <v>41272</v>
      </c>
      <c r="B60" s="12">
        <v>9.0929080020764816E-2</v>
      </c>
      <c r="F60" s="17">
        <f t="shared" si="1"/>
        <v>12</v>
      </c>
      <c r="G60" s="15">
        <f t="shared" si="2"/>
        <v>3</v>
      </c>
      <c r="H60" s="53">
        <v>40906</v>
      </c>
      <c r="I60">
        <f t="shared" si="3"/>
        <v>9.0929080020764816E-2</v>
      </c>
      <c r="J60">
        <f t="shared" si="12"/>
        <v>0.10170242621323794</v>
      </c>
      <c r="K60">
        <f t="shared" si="12"/>
        <v>9.7747056488809339E-2</v>
      </c>
      <c r="L60">
        <f t="shared" si="12"/>
        <v>9.536728988069372E-2</v>
      </c>
      <c r="M60">
        <f t="shared" si="12"/>
        <v>0.10196144400516335</v>
      </c>
      <c r="N60">
        <f t="shared" si="12"/>
        <v>0.15927852593377312</v>
      </c>
      <c r="O60">
        <f t="shared" si="12"/>
        <v>0.18840448614233135</v>
      </c>
      <c r="Y60" s="53">
        <v>40906</v>
      </c>
      <c r="AJ60" s="53">
        <v>40906</v>
      </c>
      <c r="AK60">
        <f t="shared" si="5"/>
        <v>0</v>
      </c>
      <c r="AL60">
        <f t="shared" si="6"/>
        <v>0</v>
      </c>
      <c r="AM60">
        <f t="shared" si="7"/>
        <v>0</v>
      </c>
      <c r="AN60">
        <f t="shared" si="8"/>
        <v>0</v>
      </c>
      <c r="AO60">
        <f t="shared" si="9"/>
        <v>0</v>
      </c>
      <c r="AP60">
        <f t="shared" si="10"/>
        <v>0</v>
      </c>
      <c r="AQ60">
        <f t="shared" si="10"/>
        <v>0</v>
      </c>
    </row>
    <row r="61" spans="1:43" x14ac:dyDescent="0.25">
      <c r="A61" s="5">
        <v>41273</v>
      </c>
      <c r="B61" s="12">
        <v>9.5822771541267671E-2</v>
      </c>
      <c r="F61" s="17">
        <f t="shared" si="1"/>
        <v>12</v>
      </c>
      <c r="G61" s="15">
        <f t="shared" si="2"/>
        <v>3</v>
      </c>
      <c r="H61" s="53">
        <v>40907</v>
      </c>
      <c r="I61">
        <f t="shared" si="3"/>
        <v>9.5822771541267671E-2</v>
      </c>
      <c r="J61">
        <f t="shared" si="12"/>
        <v>0.10358704969248064</v>
      </c>
      <c r="K61">
        <f t="shared" si="12"/>
        <v>0.10461433975360022</v>
      </c>
      <c r="L61">
        <f t="shared" si="12"/>
        <v>0.10212529343819772</v>
      </c>
      <c r="M61">
        <f t="shared" si="12"/>
        <v>0.12432147927188635</v>
      </c>
      <c r="N61">
        <f t="shared" si="12"/>
        <v>0.21870008321784634</v>
      </c>
      <c r="O61">
        <f t="shared" si="12"/>
        <v>0.25492930152807924</v>
      </c>
      <c r="Y61" s="53">
        <v>40907</v>
      </c>
      <c r="AJ61" s="53">
        <v>40907</v>
      </c>
      <c r="AK61">
        <f t="shared" si="5"/>
        <v>0</v>
      </c>
      <c r="AL61">
        <f t="shared" si="6"/>
        <v>0</v>
      </c>
      <c r="AM61">
        <f t="shared" si="7"/>
        <v>0</v>
      </c>
      <c r="AN61">
        <f t="shared" si="8"/>
        <v>0</v>
      </c>
      <c r="AO61">
        <f t="shared" si="9"/>
        <v>0</v>
      </c>
      <c r="AP61">
        <f t="shared" si="10"/>
        <v>0</v>
      </c>
      <c r="AQ61">
        <f t="shared" si="10"/>
        <v>0</v>
      </c>
    </row>
    <row r="62" spans="1:43" x14ac:dyDescent="0.25">
      <c r="A62" s="5">
        <v>41274</v>
      </c>
      <c r="B62" s="12">
        <v>0.10051648532914355</v>
      </c>
      <c r="F62" s="17">
        <f t="shared" si="1"/>
        <v>12</v>
      </c>
      <c r="G62" s="15">
        <f t="shared" si="2"/>
        <v>3</v>
      </c>
      <c r="H62" s="53">
        <v>40908</v>
      </c>
      <c r="I62">
        <f t="shared" si="3"/>
        <v>0.10051648532914355</v>
      </c>
      <c r="J62">
        <f t="shared" si="12"/>
        <v>0.11726312662095814</v>
      </c>
      <c r="K62">
        <f t="shared" si="12"/>
        <v>0.12145243232209978</v>
      </c>
      <c r="L62">
        <f t="shared" si="12"/>
        <v>0.12444979608424156</v>
      </c>
      <c r="M62">
        <f t="shared" si="12"/>
        <v>0.30504479834639248</v>
      </c>
      <c r="N62">
        <f t="shared" si="12"/>
        <v>0.43080173439911373</v>
      </c>
      <c r="O62">
        <f t="shared" si="12"/>
        <v>0.33446508260932845</v>
      </c>
      <c r="Y62" s="53">
        <v>40908</v>
      </c>
      <c r="AJ62" s="53">
        <v>40908</v>
      </c>
      <c r="AK62">
        <f t="shared" si="5"/>
        <v>0</v>
      </c>
      <c r="AL62">
        <f t="shared" si="6"/>
        <v>0</v>
      </c>
      <c r="AM62">
        <f t="shared" si="7"/>
        <v>0</v>
      </c>
      <c r="AN62">
        <f t="shared" si="8"/>
        <v>0</v>
      </c>
      <c r="AO62">
        <f t="shared" si="9"/>
        <v>0</v>
      </c>
      <c r="AP62">
        <f t="shared" si="10"/>
        <v>0</v>
      </c>
      <c r="AQ62">
        <f t="shared" si="10"/>
        <v>0</v>
      </c>
    </row>
    <row r="63" spans="1:43" x14ac:dyDescent="0.25">
      <c r="A63" s="5">
        <v>41275</v>
      </c>
      <c r="B63" s="12">
        <v>0.11106554887739785</v>
      </c>
      <c r="F63" s="17">
        <f t="shared" si="1"/>
        <v>1</v>
      </c>
      <c r="G63" s="15">
        <f t="shared" si="2"/>
        <v>1</v>
      </c>
      <c r="H63" s="53">
        <v>40909</v>
      </c>
      <c r="I63">
        <f t="shared" si="3"/>
        <v>0.11106554887739785</v>
      </c>
      <c r="J63">
        <f t="shared" si="12"/>
        <v>0.12934062730432014</v>
      </c>
      <c r="K63">
        <f t="shared" si="12"/>
        <v>0.11773921298027624</v>
      </c>
      <c r="L63">
        <f t="shared" si="12"/>
        <v>0.13943709994407247</v>
      </c>
      <c r="M63">
        <f t="shared" si="12"/>
        <v>1.6314776211585793</v>
      </c>
      <c r="N63">
        <f t="shared" si="12"/>
        <v>0.39228944003879007</v>
      </c>
      <c r="O63">
        <f t="shared" si="12"/>
        <v>0.16617181091222549</v>
      </c>
      <c r="Y63" s="53">
        <v>40909</v>
      </c>
      <c r="AJ63" s="53">
        <v>40909</v>
      </c>
      <c r="AK63">
        <f t="shared" si="5"/>
        <v>0</v>
      </c>
      <c r="AL63">
        <f t="shared" si="6"/>
        <v>0</v>
      </c>
      <c r="AM63">
        <f t="shared" si="7"/>
        <v>0</v>
      </c>
      <c r="AN63">
        <f t="shared" si="8"/>
        <v>0</v>
      </c>
      <c r="AO63">
        <f t="shared" si="9"/>
        <v>0</v>
      </c>
      <c r="AP63">
        <f t="shared" si="10"/>
        <v>0</v>
      </c>
      <c r="AQ63">
        <f t="shared" si="10"/>
        <v>0</v>
      </c>
    </row>
    <row r="64" spans="1:43" x14ac:dyDescent="0.25">
      <c r="A64" s="5">
        <v>41276</v>
      </c>
      <c r="B64" s="12">
        <v>9.2937631194132841E-2</v>
      </c>
      <c r="F64" s="17">
        <f t="shared" si="1"/>
        <v>1</v>
      </c>
      <c r="G64" s="15">
        <f t="shared" si="2"/>
        <v>1</v>
      </c>
      <c r="H64" s="53">
        <v>40910</v>
      </c>
      <c r="I64">
        <f t="shared" si="3"/>
        <v>9.2937631194132841E-2</v>
      </c>
      <c r="J64">
        <f t="shared" si="12"/>
        <v>0.10287191657657357</v>
      </c>
      <c r="K64">
        <f t="shared" si="12"/>
        <v>8.8844580051754524E-2</v>
      </c>
      <c r="L64">
        <f t="shared" si="12"/>
        <v>0.10072942648649513</v>
      </c>
      <c r="M64">
        <f t="shared" si="12"/>
        <v>0.11566985599964093</v>
      </c>
      <c r="N64">
        <f t="shared" si="12"/>
        <v>4.4305576145430133E-2</v>
      </c>
      <c r="O64">
        <f t="shared" si="12"/>
        <v>3.3292512039128301E-2</v>
      </c>
      <c r="Y64" s="53">
        <v>40910</v>
      </c>
      <c r="AJ64" s="53">
        <v>40910</v>
      </c>
      <c r="AK64">
        <f t="shared" si="5"/>
        <v>0</v>
      </c>
      <c r="AL64">
        <f t="shared" si="6"/>
        <v>0</v>
      </c>
      <c r="AM64">
        <f t="shared" si="7"/>
        <v>0</v>
      </c>
      <c r="AN64">
        <f t="shared" si="8"/>
        <v>0</v>
      </c>
      <c r="AO64">
        <f t="shared" si="9"/>
        <v>0</v>
      </c>
      <c r="AP64">
        <f t="shared" si="10"/>
        <v>0</v>
      </c>
      <c r="AQ64">
        <f t="shared" si="10"/>
        <v>0</v>
      </c>
    </row>
    <row r="65" spans="1:43" x14ac:dyDescent="0.25">
      <c r="A65" s="5">
        <v>41277</v>
      </c>
      <c r="B65" s="12">
        <v>7.5046784086734861E-2</v>
      </c>
      <c r="F65" s="17">
        <f t="shared" si="1"/>
        <v>1</v>
      </c>
      <c r="G65" s="15">
        <f t="shared" si="2"/>
        <v>1</v>
      </c>
      <c r="H65" s="53">
        <v>40911</v>
      </c>
      <c r="I65">
        <f t="shared" si="3"/>
        <v>7.5046784086734861E-2</v>
      </c>
      <c r="J65">
        <f t="shared" si="12"/>
        <v>8.6197982935605405E-2</v>
      </c>
      <c r="K65">
        <f t="shared" si="12"/>
        <v>8.3556826174226856E-2</v>
      </c>
      <c r="L65">
        <f t="shared" si="12"/>
        <v>7.4890342000807325E-2</v>
      </c>
      <c r="M65">
        <f t="shared" si="12"/>
        <v>5.25711059704859E-2</v>
      </c>
      <c r="N65">
        <f t="shared" si="12"/>
        <v>3.441189829230773E-2</v>
      </c>
      <c r="O65">
        <f t="shared" si="12"/>
        <v>5.0452379891079285E-2</v>
      </c>
      <c r="Y65" s="53">
        <v>40911</v>
      </c>
      <c r="AJ65" s="53">
        <v>40911</v>
      </c>
      <c r="AK65">
        <f t="shared" si="5"/>
        <v>0</v>
      </c>
      <c r="AL65">
        <f t="shared" si="6"/>
        <v>0</v>
      </c>
      <c r="AM65">
        <f t="shared" si="7"/>
        <v>0</v>
      </c>
      <c r="AN65">
        <f t="shared" si="8"/>
        <v>0</v>
      </c>
      <c r="AO65">
        <f t="shared" si="9"/>
        <v>0</v>
      </c>
      <c r="AP65">
        <f t="shared" si="10"/>
        <v>0</v>
      </c>
      <c r="AQ65">
        <f t="shared" si="10"/>
        <v>0</v>
      </c>
    </row>
    <row r="66" spans="1:43" x14ac:dyDescent="0.25">
      <c r="A66" s="5">
        <v>41278</v>
      </c>
      <c r="B66" s="12">
        <v>8.3633745817051797E-2</v>
      </c>
      <c r="F66" s="17">
        <f t="shared" si="1"/>
        <v>1</v>
      </c>
      <c r="G66" s="15">
        <f t="shared" si="2"/>
        <v>1</v>
      </c>
      <c r="H66" s="53">
        <v>40912</v>
      </c>
      <c r="I66">
        <f t="shared" si="3"/>
        <v>8.3633745817051797E-2</v>
      </c>
      <c r="J66">
        <f t="shared" ref="J66:O66" si="13">IF(IF(MONTH($H66)&gt;10,VLOOKUP(DATE(J$1,MONTH($H66),DAY($H66)),$A:$B,2,0),VLOOKUP(DATE(K$1,MONTH($H66),DAY($H66)),$A:$B,2,0))="",NA(),IF(MONTH($H66)&gt;10,VLOOKUP(DATE(J$1,MONTH($H66),DAY($H66)),$A:$B,2,0),VLOOKUP(DATE(K$1,MONTH($H66),DAY($H66)),$A:$B,2,0)))</f>
        <v>9.0072628032947868E-2</v>
      </c>
      <c r="K66">
        <f t="shared" si="13"/>
        <v>8.6209819012508654E-2</v>
      </c>
      <c r="L66">
        <f t="shared" si="13"/>
        <v>6.7554123393404455E-2</v>
      </c>
      <c r="M66">
        <f t="shared" si="13"/>
        <v>3.7557077918281924E-2</v>
      </c>
      <c r="N66">
        <f t="shared" si="13"/>
        <v>6.0760579232753346E-2</v>
      </c>
      <c r="O66">
        <f t="shared" si="13"/>
        <v>7.9042357927845613E-2</v>
      </c>
      <c r="Y66" s="53">
        <v>40912</v>
      </c>
      <c r="AJ66" s="53">
        <v>40912</v>
      </c>
      <c r="AK66">
        <f t="shared" si="5"/>
        <v>0</v>
      </c>
      <c r="AL66">
        <f t="shared" si="6"/>
        <v>0</v>
      </c>
      <c r="AM66">
        <f t="shared" si="7"/>
        <v>0</v>
      </c>
      <c r="AN66">
        <f t="shared" si="8"/>
        <v>0</v>
      </c>
      <c r="AO66">
        <f t="shared" si="9"/>
        <v>0</v>
      </c>
      <c r="AP66">
        <f t="shared" si="10"/>
        <v>0</v>
      </c>
      <c r="AQ66">
        <f t="shared" si="10"/>
        <v>0</v>
      </c>
    </row>
    <row r="67" spans="1:43" x14ac:dyDescent="0.25">
      <c r="A67" s="5">
        <v>41279</v>
      </c>
      <c r="B67" s="12">
        <v>8.9526266410632091E-2</v>
      </c>
      <c r="F67" s="17">
        <f t="shared" ref="F67:F130" si="14">MONTH(H67)</f>
        <v>1</v>
      </c>
      <c r="G67" s="15">
        <f t="shared" ref="G67:G130" si="15">IF(DAY(H67)&lt;11,1,IF(DAY(H67)&lt;21,2,3))</f>
        <v>1</v>
      </c>
      <c r="H67" s="53">
        <v>40913</v>
      </c>
      <c r="I67">
        <f t="shared" ref="I67:O130" si="16">IF(IF(MONTH($H67)&gt;10,VLOOKUP(DATE(I$1,MONTH($H67),DAY($H67)),$A:$B,2,0),VLOOKUP(DATE(J$1,MONTH($H67),DAY($H67)),$A:$B,2,0))="",NA(),IF(MONTH($H67)&gt;10,VLOOKUP(DATE(I$1,MONTH($H67),DAY($H67)),$A:$B,2,0),VLOOKUP(DATE(J$1,MONTH($H67),DAY($H67)),$A:$B,2,0)))</f>
        <v>8.9526266410632091E-2</v>
      </c>
      <c r="J67">
        <f t="shared" si="16"/>
        <v>0.1005168392176902</v>
      </c>
      <c r="K67">
        <f t="shared" si="16"/>
        <v>8.9760851668572422E-2</v>
      </c>
      <c r="L67">
        <f t="shared" si="16"/>
        <v>8.8659624648692426E-2</v>
      </c>
      <c r="M67">
        <f t="shared" si="16"/>
        <v>6.5092684564088898E-2</v>
      </c>
      <c r="N67">
        <f t="shared" si="16"/>
        <v>8.6302295919177902E-2</v>
      </c>
      <c r="O67">
        <f t="shared" si="16"/>
        <v>9.9002230877766842E-2</v>
      </c>
      <c r="Y67" s="53">
        <v>40913</v>
      </c>
      <c r="AJ67" s="53">
        <v>40913</v>
      </c>
      <c r="AK67">
        <f t="shared" si="5"/>
        <v>0</v>
      </c>
      <c r="AL67">
        <f t="shared" si="6"/>
        <v>0</v>
      </c>
      <c r="AM67">
        <f t="shared" si="7"/>
        <v>0</v>
      </c>
      <c r="AN67">
        <f t="shared" si="8"/>
        <v>0</v>
      </c>
      <c r="AO67">
        <f t="shared" si="9"/>
        <v>0</v>
      </c>
      <c r="AP67">
        <f t="shared" si="10"/>
        <v>0</v>
      </c>
      <c r="AQ67">
        <f t="shared" si="10"/>
        <v>0</v>
      </c>
    </row>
    <row r="68" spans="1:43" x14ac:dyDescent="0.25">
      <c r="A68" s="5">
        <v>41280</v>
      </c>
      <c r="B68" s="12">
        <v>9.4935857611580063E-2</v>
      </c>
      <c r="F68" s="17">
        <f t="shared" si="14"/>
        <v>1</v>
      </c>
      <c r="G68" s="15">
        <f t="shared" si="15"/>
        <v>1</v>
      </c>
      <c r="H68" s="53">
        <v>40914</v>
      </c>
      <c r="I68">
        <f t="shared" si="16"/>
        <v>9.4935857611580063E-2</v>
      </c>
      <c r="J68">
        <f t="shared" si="16"/>
        <v>0.10494779675405404</v>
      </c>
      <c r="K68">
        <f t="shared" si="16"/>
        <v>9.8238952898936291E-2</v>
      </c>
      <c r="L68">
        <f t="shared" si="16"/>
        <v>9.4642855226589703E-2</v>
      </c>
      <c r="M68">
        <f t="shared" si="16"/>
        <v>8.5382877804891302E-2</v>
      </c>
      <c r="N68">
        <f t="shared" si="16"/>
        <v>9.6059264019854956E-2</v>
      </c>
      <c r="O68">
        <f t="shared" si="16"/>
        <v>0.10545122246390627</v>
      </c>
      <c r="Y68" s="53">
        <v>40914</v>
      </c>
      <c r="Z68">
        <v>9.4935857611580063E-2</v>
      </c>
      <c r="AA68">
        <v>0.10494779675405404</v>
      </c>
      <c r="AB68">
        <v>9.8238952898936291E-2</v>
      </c>
      <c r="AC68">
        <v>9.4642855226589703E-2</v>
      </c>
      <c r="AD68">
        <v>8.5382877804891302E-2</v>
      </c>
      <c r="AE68">
        <v>9.6059264019854956E-2</v>
      </c>
      <c r="AF68">
        <v>0.10545122246390627</v>
      </c>
      <c r="AJ68" s="53">
        <v>40914</v>
      </c>
      <c r="AK68">
        <f t="shared" si="5"/>
        <v>0.81999614134481957</v>
      </c>
      <c r="AL68">
        <f t="shared" si="6"/>
        <v>0.83229005187758909</v>
      </c>
      <c r="AM68">
        <f t="shared" si="7"/>
        <v>0.76987394922160834</v>
      </c>
      <c r="AN68">
        <f t="shared" si="8"/>
        <v>0.705469720145384</v>
      </c>
      <c r="AO68">
        <f t="shared" si="9"/>
        <v>0.69034501857643793</v>
      </c>
      <c r="AP68">
        <f t="shared" si="10"/>
        <v>0.75897969261096387</v>
      </c>
      <c r="AQ68">
        <f t="shared" si="10"/>
        <v>0.82946687729626289</v>
      </c>
    </row>
    <row r="69" spans="1:43" x14ac:dyDescent="0.25">
      <c r="A69" s="5">
        <v>41281</v>
      </c>
      <c r="B69" s="12">
        <v>9.6610770412855818E-2</v>
      </c>
      <c r="F69" s="17">
        <f t="shared" si="14"/>
        <v>1</v>
      </c>
      <c r="G69" s="15">
        <f t="shared" si="15"/>
        <v>1</v>
      </c>
      <c r="H69" s="53">
        <v>40915</v>
      </c>
      <c r="I69">
        <f t="shared" si="16"/>
        <v>9.6610770412855818E-2</v>
      </c>
      <c r="J69">
        <f t="shared" si="16"/>
        <v>0.10279578396908096</v>
      </c>
      <c r="K69">
        <f t="shared" si="16"/>
        <v>0.10234543464903524</v>
      </c>
      <c r="L69">
        <f t="shared" si="16"/>
        <v>0.10108281672236001</v>
      </c>
      <c r="M69">
        <f t="shared" si="16"/>
        <v>9.3867410891527711E-2</v>
      </c>
      <c r="N69">
        <f t="shared" si="16"/>
        <v>0.10131878340306832</v>
      </c>
      <c r="O69">
        <f t="shared" si="16"/>
        <v>0.10578107085271787</v>
      </c>
      <c r="Y69" s="53">
        <v>40915</v>
      </c>
      <c r="Z69">
        <v>9.6610770412855818E-2</v>
      </c>
      <c r="AA69">
        <v>0.10279578396908096</v>
      </c>
      <c r="AB69">
        <v>0.10234543464903524</v>
      </c>
      <c r="AC69">
        <v>0.10108281672236001</v>
      </c>
      <c r="AD69">
        <v>9.3867410891527711E-2</v>
      </c>
      <c r="AE69">
        <v>0.10131878340306832</v>
      </c>
      <c r="AF69">
        <v>0.10578107085271787</v>
      </c>
      <c r="AJ69" s="53">
        <v>40915</v>
      </c>
      <c r="AK69">
        <f t="shared" si="5"/>
        <v>0.83446298315452205</v>
      </c>
      <c r="AL69">
        <f t="shared" si="6"/>
        <v>0.81522348270850087</v>
      </c>
      <c r="AM69">
        <f t="shared" si="7"/>
        <v>0.80205541318333762</v>
      </c>
      <c r="AN69">
        <f t="shared" si="8"/>
        <v>0.75347332087457808</v>
      </c>
      <c r="AO69">
        <f t="shared" si="9"/>
        <v>0.75894489834028056</v>
      </c>
      <c r="AP69">
        <f t="shared" si="10"/>
        <v>0.80053600105746192</v>
      </c>
      <c r="AQ69">
        <f t="shared" si="10"/>
        <v>0.83206142581505715</v>
      </c>
    </row>
    <row r="70" spans="1:43" x14ac:dyDescent="0.25">
      <c r="A70" s="5">
        <v>41282</v>
      </c>
      <c r="B70" s="12">
        <v>9.9117736084913241E-2</v>
      </c>
      <c r="F70" s="17">
        <f t="shared" si="14"/>
        <v>1</v>
      </c>
      <c r="G70" s="15">
        <f t="shared" si="15"/>
        <v>1</v>
      </c>
      <c r="H70" s="53">
        <v>40916</v>
      </c>
      <c r="I70">
        <f t="shared" si="16"/>
        <v>9.9117736084913241E-2</v>
      </c>
      <c r="J70">
        <f t="shared" si="16"/>
        <v>0.10730984924594976</v>
      </c>
      <c r="K70">
        <f t="shared" si="16"/>
        <v>0.10141509746462138</v>
      </c>
      <c r="L70">
        <f t="shared" si="16"/>
        <v>0.10069881236066464</v>
      </c>
      <c r="M70">
        <f t="shared" si="16"/>
        <v>9.9878950860232588E-2</v>
      </c>
      <c r="N70">
        <f t="shared" si="16"/>
        <v>0.10226182747574125</v>
      </c>
      <c r="O70">
        <f t="shared" si="16"/>
        <v>0.10771419008368772</v>
      </c>
      <c r="Y70" s="53">
        <v>40916</v>
      </c>
      <c r="Z70">
        <v>9.9117736084913241E-2</v>
      </c>
      <c r="AA70">
        <v>0.10730984924594976</v>
      </c>
      <c r="AB70">
        <v>0.10141509746462138</v>
      </c>
      <c r="AC70">
        <v>0.10069881236066464</v>
      </c>
      <c r="AD70">
        <v>9.9878950860232588E-2</v>
      </c>
      <c r="AE70">
        <v>0.10226182747574125</v>
      </c>
      <c r="AF70">
        <v>0.10771419008368772</v>
      </c>
      <c r="AJ70" s="53">
        <v>40916</v>
      </c>
      <c r="AK70">
        <f t="shared" si="5"/>
        <v>0.85611657358166804</v>
      </c>
      <c r="AL70">
        <f t="shared" si="6"/>
        <v>0.85102234404399457</v>
      </c>
      <c r="AM70">
        <f t="shared" si="7"/>
        <v>0.79476459481509576</v>
      </c>
      <c r="AN70">
        <f t="shared" si="8"/>
        <v>0.7506109447455902</v>
      </c>
      <c r="AO70">
        <f t="shared" si="9"/>
        <v>0.80754992054217722</v>
      </c>
      <c r="AP70">
        <f t="shared" si="10"/>
        <v>0.80798714392951176</v>
      </c>
      <c r="AQ70">
        <f t="shared" si="10"/>
        <v>0.84726711366284613</v>
      </c>
    </row>
    <row r="71" spans="1:43" x14ac:dyDescent="0.25">
      <c r="A71" s="5">
        <v>41283</v>
      </c>
      <c r="B71" s="12">
        <v>0.10108081706851092</v>
      </c>
      <c r="F71" s="17">
        <f t="shared" si="14"/>
        <v>1</v>
      </c>
      <c r="G71" s="15">
        <f t="shared" si="15"/>
        <v>1</v>
      </c>
      <c r="H71" s="53">
        <v>40917</v>
      </c>
      <c r="I71">
        <f t="shared" si="16"/>
        <v>0.10108081706851092</v>
      </c>
      <c r="J71">
        <f t="shared" si="16"/>
        <v>0.10979239613367216</v>
      </c>
      <c r="K71">
        <f t="shared" si="16"/>
        <v>0.10678563986755649</v>
      </c>
      <c r="L71">
        <f t="shared" si="16"/>
        <v>0.1016148507265433</v>
      </c>
      <c r="M71">
        <f t="shared" si="16"/>
        <v>0.10304018373509835</v>
      </c>
      <c r="N71">
        <f t="shared" si="16"/>
        <v>0.1025769855231712</v>
      </c>
      <c r="O71">
        <f t="shared" si="16"/>
        <v>0.10845632776725567</v>
      </c>
      <c r="Y71" s="53">
        <v>40917</v>
      </c>
      <c r="Z71">
        <v>0.10108081706851092</v>
      </c>
      <c r="AA71">
        <v>0.10979239613367216</v>
      </c>
      <c r="AB71">
        <v>0.10678563986755649</v>
      </c>
      <c r="AC71">
        <v>0.1016148507265433</v>
      </c>
      <c r="AD71">
        <v>0.10304018373509835</v>
      </c>
      <c r="AE71">
        <v>0.1025769855231712</v>
      </c>
      <c r="AF71">
        <v>0.10845632776725567</v>
      </c>
      <c r="AJ71" s="53">
        <v>40917</v>
      </c>
      <c r="AK71">
        <f t="shared" si="5"/>
        <v>0.87307243064342743</v>
      </c>
      <c r="AL71">
        <f t="shared" si="6"/>
        <v>0.87071021879579302</v>
      </c>
      <c r="AM71">
        <f t="shared" si="7"/>
        <v>0.83685218397601935</v>
      </c>
      <c r="AN71">
        <f t="shared" si="8"/>
        <v>0.75743911289490973</v>
      </c>
      <c r="AO71">
        <f t="shared" si="9"/>
        <v>0.83310939363361514</v>
      </c>
      <c r="AP71">
        <f t="shared" si="10"/>
        <v>0.81047725834380502</v>
      </c>
      <c r="AQ71">
        <f t="shared" si="10"/>
        <v>0.85310468114219595</v>
      </c>
    </row>
    <row r="72" spans="1:43" x14ac:dyDescent="0.25">
      <c r="A72" s="5">
        <v>41284</v>
      </c>
      <c r="B72" s="12">
        <v>9.6650535643561575E-2</v>
      </c>
      <c r="F72" s="17">
        <f t="shared" si="14"/>
        <v>1</v>
      </c>
      <c r="G72" s="15">
        <f t="shared" si="15"/>
        <v>1</v>
      </c>
      <c r="H72" s="53">
        <v>40918</v>
      </c>
      <c r="I72">
        <f t="shared" si="16"/>
        <v>9.6650535643561575E-2</v>
      </c>
      <c r="J72">
        <f t="shared" si="16"/>
        <v>0.10547199894548849</v>
      </c>
      <c r="K72">
        <f t="shared" si="16"/>
        <v>0.10295154105561409</v>
      </c>
      <c r="L72">
        <f t="shared" si="16"/>
        <v>0.10045593391340217</v>
      </c>
      <c r="M72">
        <f t="shared" si="16"/>
        <v>0.10953089484577784</v>
      </c>
      <c r="N72">
        <f t="shared" si="16"/>
        <v>0.10384639190656904</v>
      </c>
      <c r="O72">
        <f t="shared" si="16"/>
        <v>0.10808261388093753</v>
      </c>
      <c r="Y72" s="53">
        <v>40918</v>
      </c>
      <c r="Z72">
        <v>9.6650535643561575E-2</v>
      </c>
      <c r="AA72">
        <v>0.10547199894548849</v>
      </c>
      <c r="AB72">
        <v>0.10295154105561409</v>
      </c>
      <c r="AC72">
        <v>0.10045593391340217</v>
      </c>
      <c r="AD72">
        <v>0.10953089484577784</v>
      </c>
      <c r="AE72">
        <v>0.10384639190656904</v>
      </c>
      <c r="AF72">
        <v>0.10808261388093753</v>
      </c>
      <c r="AJ72" s="53">
        <v>40918</v>
      </c>
      <c r="AK72">
        <f t="shared" si="5"/>
        <v>0.83480645017066057</v>
      </c>
      <c r="AL72">
        <f t="shared" si="6"/>
        <v>0.83644724509743129</v>
      </c>
      <c r="AM72">
        <f t="shared" si="7"/>
        <v>0.80680531654765197</v>
      </c>
      <c r="AN72">
        <f t="shared" si="8"/>
        <v>0.74880052398208541</v>
      </c>
      <c r="AO72">
        <f t="shared" si="9"/>
        <v>0.88558865174102497</v>
      </c>
      <c r="AP72">
        <f t="shared" si="10"/>
        <v>0.82050704231623428</v>
      </c>
      <c r="AQ72">
        <f t="shared" si="10"/>
        <v>0.85016509179421418</v>
      </c>
    </row>
    <row r="73" spans="1:43" x14ac:dyDescent="0.25">
      <c r="A73" s="5">
        <v>41285</v>
      </c>
      <c r="B73" s="12">
        <v>9.8359948277393944E-2</v>
      </c>
      <c r="F73" s="17">
        <f t="shared" si="14"/>
        <v>1</v>
      </c>
      <c r="G73" s="15">
        <f t="shared" si="15"/>
        <v>2</v>
      </c>
      <c r="H73" s="53">
        <v>40919</v>
      </c>
      <c r="I73">
        <f t="shared" si="16"/>
        <v>9.8359948277393944E-2</v>
      </c>
      <c r="J73">
        <f t="shared" si="16"/>
        <v>0.10559982863159681</v>
      </c>
      <c r="K73">
        <f t="shared" si="16"/>
        <v>0.1070195624121713</v>
      </c>
      <c r="L73">
        <f t="shared" si="16"/>
        <v>9.7909918531293105E-2</v>
      </c>
      <c r="M73">
        <f t="shared" si="16"/>
        <v>0.11740347362457917</v>
      </c>
      <c r="N73">
        <f t="shared" si="16"/>
        <v>0.11066620069013265</v>
      </c>
      <c r="O73">
        <f t="shared" si="16"/>
        <v>0.10950869222228644</v>
      </c>
      <c r="Y73" s="53">
        <v>40919</v>
      </c>
      <c r="Z73">
        <v>9.8359948277393944E-2</v>
      </c>
      <c r="AA73">
        <v>0.10559982863159681</v>
      </c>
      <c r="AB73">
        <v>0.1070195624121713</v>
      </c>
      <c r="AC73">
        <v>9.7909918531293105E-2</v>
      </c>
      <c r="AD73">
        <v>0.11740347362457917</v>
      </c>
      <c r="AE73">
        <v>0.11066620069013265</v>
      </c>
      <c r="AF73">
        <v>0.10950869222228644</v>
      </c>
      <c r="AJ73" s="53">
        <v>40919</v>
      </c>
      <c r="AK73">
        <f t="shared" si="5"/>
        <v>0.84957127980377545</v>
      </c>
      <c r="AL73">
        <f t="shared" si="6"/>
        <v>0.83746100031072002</v>
      </c>
      <c r="AM73">
        <f t="shared" si="7"/>
        <v>0.83868537608485472</v>
      </c>
      <c r="AN73">
        <f t="shared" si="8"/>
        <v>0.72982247482240936</v>
      </c>
      <c r="AO73">
        <f t="shared" si="9"/>
        <v>0.94924070567759</v>
      </c>
      <c r="AP73">
        <f t="shared" si="10"/>
        <v>0.87439144822990855</v>
      </c>
      <c r="AQ73">
        <f t="shared" si="10"/>
        <v>0.86138245581276218</v>
      </c>
    </row>
    <row r="74" spans="1:43" x14ac:dyDescent="0.25">
      <c r="A74" s="5">
        <v>41286</v>
      </c>
      <c r="B74" s="12">
        <v>9.8044859893761882E-2</v>
      </c>
      <c r="F74" s="17">
        <f t="shared" si="14"/>
        <v>1</v>
      </c>
      <c r="G74" s="15">
        <f t="shared" si="15"/>
        <v>2</v>
      </c>
      <c r="H74" s="53">
        <v>40920</v>
      </c>
      <c r="I74">
        <f t="shared" si="16"/>
        <v>9.8044859893761882E-2</v>
      </c>
      <c r="J74">
        <f t="shared" si="16"/>
        <v>0.10494964421348674</v>
      </c>
      <c r="K74">
        <f t="shared" si="16"/>
        <v>0.1008776929744237</v>
      </c>
      <c r="L74">
        <f t="shared" si="16"/>
        <v>9.9696993547514837E-2</v>
      </c>
      <c r="M74">
        <f t="shared" si="16"/>
        <v>0.11018272663932141</v>
      </c>
      <c r="N74">
        <f t="shared" si="16"/>
        <v>0.10587225505018463</v>
      </c>
      <c r="O74">
        <f t="shared" si="16"/>
        <v>0.10886817258720224</v>
      </c>
      <c r="Y74" s="53">
        <v>40920</v>
      </c>
      <c r="Z74">
        <v>9.8044859893761882E-2</v>
      </c>
      <c r="AA74">
        <v>0.10494964421348674</v>
      </c>
      <c r="AB74">
        <v>0.1008776929744237</v>
      </c>
      <c r="AC74">
        <v>9.9696993547514837E-2</v>
      </c>
      <c r="AD74">
        <v>0.11018272663932141</v>
      </c>
      <c r="AE74">
        <v>0.10587225505018463</v>
      </c>
      <c r="AF74">
        <v>0.10886817258720224</v>
      </c>
      <c r="AJ74" s="53">
        <v>40920</v>
      </c>
      <c r="AK74">
        <f t="shared" si="5"/>
        <v>0.84684974480887432</v>
      </c>
      <c r="AL74">
        <f t="shared" si="6"/>
        <v>0.83230470318190075</v>
      </c>
      <c r="AM74">
        <f t="shared" si="7"/>
        <v>0.7905530910786549</v>
      </c>
      <c r="AN74">
        <f t="shared" si="8"/>
        <v>0.74314336744081544</v>
      </c>
      <c r="AO74">
        <f t="shared" si="9"/>
        <v>0.89085889846017186</v>
      </c>
      <c r="AP74">
        <f t="shared" si="10"/>
        <v>0.83651371279931686</v>
      </c>
      <c r="AQ74">
        <f t="shared" si="10"/>
        <v>0.85634420391632649</v>
      </c>
    </row>
    <row r="75" spans="1:43" x14ac:dyDescent="0.25">
      <c r="A75" s="5">
        <v>41287</v>
      </c>
      <c r="B75" s="12">
        <v>0.10021242500731301</v>
      </c>
      <c r="F75" s="17">
        <f t="shared" si="14"/>
        <v>1</v>
      </c>
      <c r="G75" s="15">
        <f t="shared" si="15"/>
        <v>2</v>
      </c>
      <c r="H75" s="53">
        <v>40921</v>
      </c>
      <c r="I75">
        <f t="shared" si="16"/>
        <v>0.10021242500731301</v>
      </c>
      <c r="J75">
        <f t="shared" si="16"/>
        <v>0.11095102415784182</v>
      </c>
      <c r="K75">
        <f t="shared" si="16"/>
        <v>9.7362900003488573E-2</v>
      </c>
      <c r="L75">
        <f t="shared" si="16"/>
        <v>0.10178878165606718</v>
      </c>
      <c r="M75">
        <f t="shared" si="16"/>
        <v>0.10552038252694936</v>
      </c>
      <c r="N75">
        <f t="shared" si="16"/>
        <v>0.10612440160064138</v>
      </c>
      <c r="O75">
        <f t="shared" si="16"/>
        <v>0.11050441819500789</v>
      </c>
      <c r="Y75" s="53">
        <v>40921</v>
      </c>
      <c r="Z75">
        <v>0.10021242500731301</v>
      </c>
      <c r="AA75">
        <v>0.11095102415784182</v>
      </c>
      <c r="AB75">
        <v>9.7362900003488573E-2</v>
      </c>
      <c r="AC75">
        <v>0.10178878165606718</v>
      </c>
      <c r="AD75">
        <v>0.10552038252694936</v>
      </c>
      <c r="AE75">
        <v>0.10612440160064138</v>
      </c>
      <c r="AF75">
        <v>0.11050441819500789</v>
      </c>
      <c r="AJ75" s="53">
        <v>40921</v>
      </c>
      <c r="AK75">
        <f t="shared" si="5"/>
        <v>0.86557180698792568</v>
      </c>
      <c r="AL75">
        <f t="shared" si="6"/>
        <v>0.87989873545043873</v>
      </c>
      <c r="AM75">
        <f t="shared" si="7"/>
        <v>0.7630085431637974</v>
      </c>
      <c r="AN75">
        <f t="shared" si="8"/>
        <v>0.7587355974935841</v>
      </c>
      <c r="AO75">
        <f t="shared" si="9"/>
        <v>0.85316251113272523</v>
      </c>
      <c r="AP75">
        <f t="shared" si="10"/>
        <v>0.83850596324294946</v>
      </c>
      <c r="AQ75">
        <f t="shared" si="10"/>
        <v>0.86921471886233215</v>
      </c>
    </row>
    <row r="76" spans="1:43" x14ac:dyDescent="0.25">
      <c r="A76" s="5">
        <v>41288</v>
      </c>
      <c r="B76" s="12">
        <v>9.9931433745420642E-2</v>
      </c>
      <c r="F76" s="17">
        <f t="shared" si="14"/>
        <v>1</v>
      </c>
      <c r="G76" s="15">
        <f t="shared" si="15"/>
        <v>2</v>
      </c>
      <c r="H76" s="53">
        <v>40922</v>
      </c>
      <c r="I76">
        <f t="shared" si="16"/>
        <v>9.9931433745420642E-2</v>
      </c>
      <c r="J76">
        <f t="shared" si="16"/>
        <v>0.10650928635970339</v>
      </c>
      <c r="K76">
        <f t="shared" si="16"/>
        <v>9.5384214469590958E-2</v>
      </c>
      <c r="L76">
        <f t="shared" si="16"/>
        <v>0.1009601833965903</v>
      </c>
      <c r="M76">
        <f t="shared" si="16"/>
        <v>8.9830840448653998E-2</v>
      </c>
      <c r="N76">
        <f t="shared" si="16"/>
        <v>0.10827605636398091</v>
      </c>
      <c r="O76">
        <f t="shared" si="16"/>
        <v>0.11133976107898383</v>
      </c>
      <c r="Y76" s="53">
        <v>40922</v>
      </c>
      <c r="Z76">
        <v>9.9931433745420642E-2</v>
      </c>
      <c r="AA76">
        <v>0.10650928635970339</v>
      </c>
      <c r="AB76">
        <v>9.5384214469590958E-2</v>
      </c>
      <c r="AC76">
        <v>0.1009601833965903</v>
      </c>
      <c r="AD76">
        <v>8.9830840448653998E-2</v>
      </c>
      <c r="AE76">
        <v>0.10827605636398091</v>
      </c>
      <c r="AF76">
        <v>0.11133976107898383</v>
      </c>
      <c r="AJ76" s="53">
        <v>40922</v>
      </c>
      <c r="AK76">
        <f t="shared" si="5"/>
        <v>0.8631447814540536</v>
      </c>
      <c r="AL76">
        <f t="shared" si="6"/>
        <v>0.84467346825304535</v>
      </c>
      <c r="AM76">
        <f t="shared" si="7"/>
        <v>0.74750208262755202</v>
      </c>
      <c r="AN76">
        <f t="shared" si="8"/>
        <v>0.7525592096317999</v>
      </c>
      <c r="AO76">
        <f t="shared" si="9"/>
        <v>0.72630807033667921</v>
      </c>
      <c r="AP76">
        <f t="shared" si="10"/>
        <v>0.85550653354241379</v>
      </c>
      <c r="AQ76">
        <f t="shared" si="10"/>
        <v>0.87578542745397825</v>
      </c>
    </row>
    <row r="77" spans="1:43" x14ac:dyDescent="0.25">
      <c r="A77" s="5">
        <v>41289</v>
      </c>
      <c r="B77" s="12">
        <v>0.10321604030101991</v>
      </c>
      <c r="F77" s="17">
        <f t="shared" si="14"/>
        <v>1</v>
      </c>
      <c r="G77" s="15">
        <f t="shared" si="15"/>
        <v>2</v>
      </c>
      <c r="H77" s="53">
        <v>40923</v>
      </c>
      <c r="I77">
        <f t="shared" si="16"/>
        <v>0.10321604030101991</v>
      </c>
      <c r="J77">
        <f t="shared" si="16"/>
        <v>0.10820246643432459</v>
      </c>
      <c r="K77">
        <f t="shared" si="16"/>
        <v>9.9895968242265834E-2</v>
      </c>
      <c r="L77">
        <f t="shared" si="16"/>
        <v>0.10146752207586324</v>
      </c>
      <c r="M77">
        <f t="shared" si="16"/>
        <v>9.3681684915452826E-2</v>
      </c>
      <c r="N77">
        <f t="shared" si="16"/>
        <v>0.10601855243211414</v>
      </c>
      <c r="O77">
        <f t="shared" si="16"/>
        <v>0.11052738223907467</v>
      </c>
      <c r="Y77" s="53">
        <v>40923</v>
      </c>
      <c r="Z77">
        <v>0.10321604030101991</v>
      </c>
      <c r="AA77">
        <v>0.10820246643432459</v>
      </c>
      <c r="AB77">
        <v>9.9895968242265834E-2</v>
      </c>
      <c r="AC77">
        <v>0.10146752207586324</v>
      </c>
      <c r="AD77">
        <v>9.3681684915452826E-2</v>
      </c>
      <c r="AE77">
        <v>0.10601855243211414</v>
      </c>
      <c r="AF77">
        <v>0.11052738223907467</v>
      </c>
      <c r="AJ77" s="53">
        <v>40923</v>
      </c>
      <c r="AK77">
        <f t="shared" si="5"/>
        <v>0.89151514402503185</v>
      </c>
      <c r="AL77">
        <f t="shared" si="6"/>
        <v>0.85810125783730018</v>
      </c>
      <c r="AM77">
        <f t="shared" si="7"/>
        <v>0.78285956143189206</v>
      </c>
      <c r="AN77">
        <f t="shared" si="8"/>
        <v>0.75634092221040616</v>
      </c>
      <c r="AO77">
        <f t="shared" si="9"/>
        <v>0.75744325063643381</v>
      </c>
      <c r="AP77">
        <f t="shared" si="10"/>
        <v>0.8376696319404805</v>
      </c>
      <c r="AQ77">
        <f t="shared" si="10"/>
        <v>0.86939535132421453</v>
      </c>
    </row>
    <row r="78" spans="1:43" x14ac:dyDescent="0.25">
      <c r="A78" s="5">
        <v>41290</v>
      </c>
      <c r="B78" s="12">
        <v>0.10218460966921367</v>
      </c>
      <c r="F78" s="17">
        <f t="shared" si="14"/>
        <v>1</v>
      </c>
      <c r="G78" s="15">
        <f t="shared" si="15"/>
        <v>2</v>
      </c>
      <c r="H78" s="53">
        <v>40924</v>
      </c>
      <c r="I78">
        <f t="shared" si="16"/>
        <v>0.10218460966921367</v>
      </c>
      <c r="J78">
        <f t="shared" si="16"/>
        <v>0.11082919845712884</v>
      </c>
      <c r="K78">
        <f t="shared" si="16"/>
        <v>0.10401112668472574</v>
      </c>
      <c r="L78">
        <f t="shared" si="16"/>
        <v>0.10121250902101038</v>
      </c>
      <c r="M78">
        <f t="shared" si="16"/>
        <v>9.5275074564687881E-2</v>
      </c>
      <c r="N78">
        <f t="shared" si="16"/>
        <v>0.10715705869643379</v>
      </c>
      <c r="O78">
        <f t="shared" si="16"/>
        <v>0.11229098297428587</v>
      </c>
      <c r="Y78" s="53">
        <v>40924</v>
      </c>
      <c r="Z78">
        <v>0.10218460966921367</v>
      </c>
      <c r="AA78">
        <v>0.11082919845712884</v>
      </c>
      <c r="AB78">
        <v>0.10401112668472574</v>
      </c>
      <c r="AC78">
        <v>0.10121250902101038</v>
      </c>
      <c r="AD78">
        <v>9.5275074564687881E-2</v>
      </c>
      <c r="AE78">
        <v>0.10715705869643379</v>
      </c>
      <c r="AF78">
        <v>0.11229098297428587</v>
      </c>
      <c r="AJ78" s="53">
        <v>40924</v>
      </c>
      <c r="AK78">
        <f t="shared" si="5"/>
        <v>0.88260629588878448</v>
      </c>
      <c r="AL78">
        <f t="shared" si="6"/>
        <v>0.87893259493198606</v>
      </c>
      <c r="AM78">
        <f t="shared" si="7"/>
        <v>0.81510902244791594</v>
      </c>
      <c r="AN78">
        <f t="shared" si="8"/>
        <v>0.75444004984122681</v>
      </c>
      <c r="AO78">
        <f t="shared" si="9"/>
        <v>0.77032626225750223</v>
      </c>
      <c r="AP78">
        <f t="shared" si="10"/>
        <v>0.84666515302161616</v>
      </c>
      <c r="AQ78">
        <f t="shared" si="10"/>
        <v>0.8832676266800904</v>
      </c>
    </row>
    <row r="79" spans="1:43" x14ac:dyDescent="0.25">
      <c r="A79" s="5">
        <v>41291</v>
      </c>
      <c r="B79" s="12">
        <v>0.10391009767012703</v>
      </c>
      <c r="F79" s="17">
        <f t="shared" si="14"/>
        <v>1</v>
      </c>
      <c r="G79" s="15">
        <f t="shared" si="15"/>
        <v>2</v>
      </c>
      <c r="H79" s="53">
        <v>40925</v>
      </c>
      <c r="I79">
        <f t="shared" si="16"/>
        <v>0.10391009767012703</v>
      </c>
      <c r="J79">
        <f t="shared" si="16"/>
        <v>0.1078423855679929</v>
      </c>
      <c r="K79">
        <f t="shared" si="16"/>
        <v>0.1044656207323998</v>
      </c>
      <c r="L79">
        <f t="shared" si="16"/>
        <v>0.1015600685427825</v>
      </c>
      <c r="M79">
        <f t="shared" si="16"/>
        <v>9.5770810962581415E-2</v>
      </c>
      <c r="N79">
        <f t="shared" si="16"/>
        <v>0.10863945926710759</v>
      </c>
      <c r="O79">
        <f t="shared" si="16"/>
        <v>0.11009778224451422</v>
      </c>
      <c r="Y79" s="53">
        <v>40925</v>
      </c>
      <c r="Z79">
        <v>0.10391009767012703</v>
      </c>
      <c r="AA79">
        <v>0.1078423855679929</v>
      </c>
      <c r="AB79">
        <v>0.1044656207323998</v>
      </c>
      <c r="AC79">
        <v>0.1015600685427825</v>
      </c>
      <c r="AD79">
        <v>9.5770810962581415E-2</v>
      </c>
      <c r="AE79">
        <v>0.10863945926710759</v>
      </c>
      <c r="AF79">
        <v>0.11009778224451422</v>
      </c>
      <c r="AJ79" s="53">
        <v>40925</v>
      </c>
      <c r="AK79">
        <f t="shared" si="5"/>
        <v>0.89750997441744573</v>
      </c>
      <c r="AL79">
        <f t="shared" si="6"/>
        <v>0.85524563120969554</v>
      </c>
      <c r="AM79">
        <f t="shared" si="7"/>
        <v>0.81867077791308773</v>
      </c>
      <c r="AN79">
        <f t="shared" si="8"/>
        <v>0.75703076541052594</v>
      </c>
      <c r="AO79">
        <f t="shared" si="9"/>
        <v>0.77433443300099558</v>
      </c>
      <c r="AP79">
        <f t="shared" si="10"/>
        <v>0.85837783831997294</v>
      </c>
      <c r="AQ79">
        <f t="shared" si="10"/>
        <v>0.86601616844090079</v>
      </c>
    </row>
    <row r="80" spans="1:43" x14ac:dyDescent="0.25">
      <c r="A80" s="5">
        <v>41292</v>
      </c>
      <c r="B80" s="12">
        <v>9.8955562956816123E-2</v>
      </c>
      <c r="F80" s="17">
        <f t="shared" si="14"/>
        <v>1</v>
      </c>
      <c r="G80" s="15">
        <f t="shared" si="15"/>
        <v>2</v>
      </c>
      <c r="H80" s="53">
        <v>40926</v>
      </c>
      <c r="I80">
        <f t="shared" si="16"/>
        <v>9.8955562956816123E-2</v>
      </c>
      <c r="J80">
        <f t="shared" si="16"/>
        <v>0.10616268720652376</v>
      </c>
      <c r="K80">
        <f t="shared" si="16"/>
        <v>0.10780885178083793</v>
      </c>
      <c r="L80">
        <f t="shared" si="16"/>
        <v>0.10264310369705652</v>
      </c>
      <c r="M80">
        <f t="shared" si="16"/>
        <v>0.10039881329327364</v>
      </c>
      <c r="N80">
        <f t="shared" si="16"/>
        <v>0.10955491026501663</v>
      </c>
      <c r="O80">
        <f t="shared" si="16"/>
        <v>0.11593047158223928</v>
      </c>
      <c r="Y80" s="53">
        <v>40926</v>
      </c>
      <c r="Z80">
        <v>9.8955562956816123E-2</v>
      </c>
      <c r="AA80">
        <v>0.10616268720652376</v>
      </c>
      <c r="AB80">
        <v>0.10780885178083793</v>
      </c>
      <c r="AC80">
        <v>0.10264310369705652</v>
      </c>
      <c r="AD80">
        <v>0.10039881329327364</v>
      </c>
      <c r="AE80">
        <v>0.10955491026501663</v>
      </c>
      <c r="AF80">
        <v>0.11593047158223928</v>
      </c>
      <c r="AJ80" s="53">
        <v>40926</v>
      </c>
      <c r="AK80">
        <f t="shared" si="5"/>
        <v>0.85471582424822301</v>
      </c>
      <c r="AL80">
        <f t="shared" si="6"/>
        <v>0.84192475855067184</v>
      </c>
      <c r="AM80">
        <f t="shared" si="7"/>
        <v>0.84487083821980979</v>
      </c>
      <c r="AN80">
        <f t="shared" si="8"/>
        <v>0.76510373093300565</v>
      </c>
      <c r="AO80">
        <f t="shared" si="9"/>
        <v>0.81175315718893215</v>
      </c>
      <c r="AP80">
        <f t="shared" si="10"/>
        <v>0.86561096387098468</v>
      </c>
      <c r="AQ80">
        <f t="shared" si="10"/>
        <v>0.91189541477071889</v>
      </c>
    </row>
    <row r="81" spans="1:43" x14ac:dyDescent="0.25">
      <c r="A81" s="5">
        <v>41293</v>
      </c>
      <c r="B81" s="12">
        <v>0.1013823395731011</v>
      </c>
      <c r="F81" s="17">
        <f t="shared" si="14"/>
        <v>1</v>
      </c>
      <c r="G81" s="15">
        <f t="shared" si="15"/>
        <v>2</v>
      </c>
      <c r="H81" s="53">
        <v>40927</v>
      </c>
      <c r="I81">
        <f t="shared" si="16"/>
        <v>0.1013823395731011</v>
      </c>
      <c r="J81">
        <f t="shared" si="16"/>
        <v>0.10898904175050803</v>
      </c>
      <c r="K81">
        <f t="shared" si="16"/>
        <v>0.10870711826877796</v>
      </c>
      <c r="L81">
        <f t="shared" si="16"/>
        <v>0.10100131979272217</v>
      </c>
      <c r="M81">
        <f t="shared" si="16"/>
        <v>0.1037636063752063</v>
      </c>
      <c r="N81">
        <f t="shared" si="16"/>
        <v>0.10961991043929789</v>
      </c>
      <c r="O81">
        <f t="shared" si="16"/>
        <v>0.10861498594533399</v>
      </c>
      <c r="Y81" s="53">
        <v>40927</v>
      </c>
      <c r="Z81">
        <v>0.1013823395731011</v>
      </c>
      <c r="AA81">
        <v>0.10898904175050803</v>
      </c>
      <c r="AB81">
        <v>0.10870711826877796</v>
      </c>
      <c r="AC81">
        <v>0.10100131979272217</v>
      </c>
      <c r="AD81">
        <v>0.1037636063752063</v>
      </c>
      <c r="AE81">
        <v>0.10961991043929789</v>
      </c>
      <c r="AF81">
        <v>0.10861498594533399</v>
      </c>
      <c r="AJ81" s="53">
        <v>40927</v>
      </c>
      <c r="AK81">
        <f t="shared" ref="AK81:AK141" si="17">Z81/Z$173</f>
        <v>0.87567679211982719</v>
      </c>
      <c r="AL81">
        <f t="shared" si="6"/>
        <v>0.86433920499731676</v>
      </c>
      <c r="AM81">
        <f t="shared" si="7"/>
        <v>0.85191032661129595</v>
      </c>
      <c r="AN81">
        <f t="shared" si="8"/>
        <v>0.75286584114452704</v>
      </c>
      <c r="AO81">
        <f t="shared" si="9"/>
        <v>0.83895847284906566</v>
      </c>
      <c r="AP81">
        <f t="shared" si="10"/>
        <v>0.86612454070086187</v>
      </c>
      <c r="AQ81">
        <f t="shared" si="10"/>
        <v>0.85435266765627538</v>
      </c>
    </row>
    <row r="82" spans="1:43" x14ac:dyDescent="0.25">
      <c r="A82" s="5">
        <v>41294</v>
      </c>
      <c r="B82" s="12">
        <v>0.10380508322163993</v>
      </c>
      <c r="F82" s="17">
        <f t="shared" si="14"/>
        <v>1</v>
      </c>
      <c r="G82" s="15">
        <f t="shared" si="15"/>
        <v>2</v>
      </c>
      <c r="H82" s="53">
        <v>40928</v>
      </c>
      <c r="I82">
        <f t="shared" si="16"/>
        <v>0.10380508322163993</v>
      </c>
      <c r="J82">
        <f t="shared" si="16"/>
        <v>0.11081006231795698</v>
      </c>
      <c r="K82">
        <f t="shared" si="16"/>
        <v>0.10616970037482867</v>
      </c>
      <c r="L82">
        <f t="shared" si="16"/>
        <v>0.10310804549632001</v>
      </c>
      <c r="M82">
        <f t="shared" si="16"/>
        <v>0.10588117411644178</v>
      </c>
      <c r="N82">
        <f t="shared" si="16"/>
        <v>0.11235558310248583</v>
      </c>
      <c r="O82">
        <f t="shared" si="16"/>
        <v>0.11058958299086148</v>
      </c>
      <c r="Y82" s="53">
        <v>40928</v>
      </c>
      <c r="Z82">
        <v>0.10380508322163993</v>
      </c>
      <c r="AA82">
        <v>0.11081006231795698</v>
      </c>
      <c r="AB82">
        <v>0.10616970037482867</v>
      </c>
      <c r="AC82">
        <v>0.10310804549632001</v>
      </c>
      <c r="AD82">
        <v>0.10588117411644178</v>
      </c>
      <c r="AE82">
        <v>0.11235558310248583</v>
      </c>
      <c r="AF82">
        <v>0.11058958299086148</v>
      </c>
      <c r="AJ82" s="53">
        <v>40928</v>
      </c>
      <c r="AK82">
        <f t="shared" si="17"/>
        <v>0.89660292575626244</v>
      </c>
      <c r="AL82">
        <f t="shared" si="6"/>
        <v>0.87878083549770836</v>
      </c>
      <c r="AM82">
        <f t="shared" si="7"/>
        <v>0.83202522119033351</v>
      </c>
      <c r="AN82">
        <f t="shared" si="8"/>
        <v>0.76856941632705911</v>
      </c>
      <c r="AO82">
        <f t="shared" si="9"/>
        <v>0.85607961445547243</v>
      </c>
      <c r="AP82">
        <f t="shared" si="10"/>
        <v>0.88773953034477004</v>
      </c>
      <c r="AQ82">
        <f t="shared" si="10"/>
        <v>0.86988461510081749</v>
      </c>
    </row>
    <row r="83" spans="1:43" x14ac:dyDescent="0.25">
      <c r="A83" s="5">
        <v>41295</v>
      </c>
      <c r="B83" s="12">
        <v>9.9657999027659872E-2</v>
      </c>
      <c r="F83" s="17">
        <f t="shared" si="14"/>
        <v>1</v>
      </c>
      <c r="G83" s="15">
        <f t="shared" si="15"/>
        <v>3</v>
      </c>
      <c r="H83" s="53">
        <v>40929</v>
      </c>
      <c r="I83">
        <f t="shared" si="16"/>
        <v>9.9657999027659872E-2</v>
      </c>
      <c r="J83">
        <f t="shared" si="16"/>
        <v>0.11226284979957861</v>
      </c>
      <c r="K83">
        <f t="shared" si="16"/>
        <v>0.1069410860454159</v>
      </c>
      <c r="L83">
        <f t="shared" si="16"/>
        <v>0.10484301118169782</v>
      </c>
      <c r="M83">
        <f t="shared" si="16"/>
        <v>0.10199503587936934</v>
      </c>
      <c r="N83">
        <f t="shared" si="16"/>
        <v>0.1093810594717109</v>
      </c>
      <c r="O83">
        <f t="shared" si="16"/>
        <v>0.11233048551239194</v>
      </c>
      <c r="Y83" s="53">
        <v>40929</v>
      </c>
      <c r="Z83">
        <v>9.9657999027659872E-2</v>
      </c>
      <c r="AA83">
        <v>0.11226284979957861</v>
      </c>
      <c r="AB83">
        <v>0.1069410860454159</v>
      </c>
      <c r="AC83">
        <v>0.10484301118169782</v>
      </c>
      <c r="AD83">
        <v>0.10199503587936934</v>
      </c>
      <c r="AE83">
        <v>0.1093810594717109</v>
      </c>
      <c r="AF83">
        <v>0.11233048551239194</v>
      </c>
      <c r="AJ83" s="53">
        <v>40929</v>
      </c>
      <c r="AK83">
        <f t="shared" si="17"/>
        <v>0.86078302458879308</v>
      </c>
      <c r="AL83">
        <f t="shared" si="6"/>
        <v>0.89030218807340478</v>
      </c>
      <c r="AM83">
        <f t="shared" si="7"/>
        <v>0.83807037654941896</v>
      </c>
      <c r="AN83">
        <f t="shared" si="8"/>
        <v>0.78150188495974104</v>
      </c>
      <c r="AO83">
        <f t="shared" si="9"/>
        <v>0.82465907391580118</v>
      </c>
      <c r="AP83">
        <f t="shared" si="10"/>
        <v>0.86423734079558734</v>
      </c>
      <c r="AQ83">
        <f t="shared" si="10"/>
        <v>0.88357834898527121</v>
      </c>
    </row>
    <row r="84" spans="1:43" x14ac:dyDescent="0.25">
      <c r="A84" s="5">
        <v>41296</v>
      </c>
      <c r="B84" s="12">
        <v>0.10323434547674865</v>
      </c>
      <c r="F84" s="17">
        <f t="shared" si="14"/>
        <v>1</v>
      </c>
      <c r="G84" s="15">
        <f t="shared" si="15"/>
        <v>3</v>
      </c>
      <c r="H84" s="53">
        <v>40930</v>
      </c>
      <c r="I84">
        <f t="shared" si="16"/>
        <v>0.10323434547674865</v>
      </c>
      <c r="J84">
        <f t="shared" si="16"/>
        <v>0.11226216835469899</v>
      </c>
      <c r="K84">
        <f t="shared" si="16"/>
        <v>0.10756161461930364</v>
      </c>
      <c r="L84">
        <f t="shared" si="16"/>
        <v>9.9195637305366E-2</v>
      </c>
      <c r="M84">
        <f t="shared" si="16"/>
        <v>0.10503825551157468</v>
      </c>
      <c r="N84">
        <f t="shared" si="16"/>
        <v>0.11045235336177929</v>
      </c>
      <c r="O84">
        <f t="shared" si="16"/>
        <v>0.11136727028464574</v>
      </c>
      <c r="Y84" s="53">
        <v>40930</v>
      </c>
      <c r="Z84">
        <v>0.10323434547674865</v>
      </c>
      <c r="AA84">
        <v>0.11226216835469899</v>
      </c>
      <c r="AB84">
        <v>0.10756161461930364</v>
      </c>
      <c r="AC84">
        <v>9.9195637305366E-2</v>
      </c>
      <c r="AD84">
        <v>0.10503825551157468</v>
      </c>
      <c r="AE84">
        <v>0.11045235336177929</v>
      </c>
      <c r="AF84">
        <v>0.11136727028464574</v>
      </c>
      <c r="AJ84" s="53">
        <v>40930</v>
      </c>
      <c r="AK84">
        <f t="shared" si="17"/>
        <v>0.89167325260320063</v>
      </c>
      <c r="AL84">
        <f t="shared" si="6"/>
        <v>0.89029678386472433</v>
      </c>
      <c r="AM84">
        <f t="shared" si="7"/>
        <v>0.84293330280918133</v>
      </c>
      <c r="AN84">
        <f t="shared" si="8"/>
        <v>0.73940624806719668</v>
      </c>
      <c r="AO84">
        <f t="shared" si="9"/>
        <v>0.84926437614428418</v>
      </c>
      <c r="AP84">
        <f t="shared" si="10"/>
        <v>0.87270180609913217</v>
      </c>
      <c r="AQ84">
        <f t="shared" si="10"/>
        <v>0.8760018116208389</v>
      </c>
    </row>
    <row r="85" spans="1:43" x14ac:dyDescent="0.25">
      <c r="A85" s="5">
        <v>41297</v>
      </c>
      <c r="B85" s="12">
        <v>0.10453864069039015</v>
      </c>
      <c r="F85" s="17">
        <f t="shared" si="14"/>
        <v>1</v>
      </c>
      <c r="G85" s="15">
        <f t="shared" si="15"/>
        <v>3</v>
      </c>
      <c r="H85" s="53">
        <v>40931</v>
      </c>
      <c r="I85">
        <f t="shared" si="16"/>
        <v>0.10453864069039015</v>
      </c>
      <c r="J85">
        <f t="shared" si="16"/>
        <v>0.11136040392444421</v>
      </c>
      <c r="K85">
        <f t="shared" si="16"/>
        <v>0.10475359143845658</v>
      </c>
      <c r="L85">
        <f t="shared" si="16"/>
        <v>9.8931821224695918E-2</v>
      </c>
      <c r="M85">
        <f t="shared" si="16"/>
        <v>0.10502442238299441</v>
      </c>
      <c r="N85">
        <f t="shared" si="16"/>
        <v>0.11242610742806539</v>
      </c>
      <c r="O85">
        <f t="shared" si="16"/>
        <v>0.1144020202894921</v>
      </c>
      <c r="Y85" s="53">
        <v>40931</v>
      </c>
      <c r="Z85">
        <v>0.10453864069039015</v>
      </c>
      <c r="AA85">
        <v>0.11136040392444421</v>
      </c>
      <c r="AB85">
        <v>0.10475359143845658</v>
      </c>
      <c r="AC85">
        <v>9.8931821224695918E-2</v>
      </c>
      <c r="AD85">
        <v>0.10502442238299441</v>
      </c>
      <c r="AE85">
        <v>0.11242610742806539</v>
      </c>
      <c r="AF85">
        <v>0.1144020202894921</v>
      </c>
      <c r="AJ85" s="53">
        <v>40931</v>
      </c>
      <c r="AK85">
        <f t="shared" si="17"/>
        <v>0.9029389331296922</v>
      </c>
      <c r="AL85">
        <f t="shared" si="6"/>
        <v>0.88314532773461629</v>
      </c>
      <c r="AM85">
        <f t="shared" si="7"/>
        <v>0.82092753186037526</v>
      </c>
      <c r="AN85">
        <f t="shared" si="8"/>
        <v>0.73743975776896353</v>
      </c>
      <c r="AO85">
        <f t="shared" si="9"/>
        <v>0.84915253133825008</v>
      </c>
      <c r="AP85">
        <f t="shared" si="10"/>
        <v>0.88829675438241096</v>
      </c>
      <c r="AQ85">
        <f t="shared" si="10"/>
        <v>0.89987279719197655</v>
      </c>
    </row>
    <row r="86" spans="1:43" x14ac:dyDescent="0.25">
      <c r="A86" s="5">
        <v>41298</v>
      </c>
      <c r="B86" s="12">
        <v>0.10281855411624627</v>
      </c>
      <c r="F86" s="17">
        <f t="shared" si="14"/>
        <v>1</v>
      </c>
      <c r="G86" s="15">
        <f t="shared" si="15"/>
        <v>3</v>
      </c>
      <c r="H86" s="53">
        <v>40932</v>
      </c>
      <c r="I86">
        <f t="shared" si="16"/>
        <v>0.10281855411624627</v>
      </c>
      <c r="J86">
        <f t="shared" si="16"/>
        <v>0.11368430099356572</v>
      </c>
      <c r="K86">
        <f t="shared" si="16"/>
        <v>0.10789903595266974</v>
      </c>
      <c r="L86">
        <f t="shared" si="16"/>
        <v>0.10203242868720017</v>
      </c>
      <c r="M86">
        <f t="shared" si="16"/>
        <v>0.10712539023381804</v>
      </c>
      <c r="N86">
        <f t="shared" si="16"/>
        <v>0.11350439230980983</v>
      </c>
      <c r="O86">
        <f t="shared" si="16"/>
        <v>0.11468093420176276</v>
      </c>
      <c r="Y86" s="53">
        <v>40932</v>
      </c>
      <c r="Z86">
        <v>0.10281855411624627</v>
      </c>
      <c r="AA86">
        <v>0.11368430099356572</v>
      </c>
      <c r="AB86">
        <v>0.10789903595266974</v>
      </c>
      <c r="AC86">
        <v>0.10203242868720017</v>
      </c>
      <c r="AD86">
        <v>0.10712539023381804</v>
      </c>
      <c r="AE86">
        <v>0.11350439230980983</v>
      </c>
      <c r="AF86">
        <v>0.11468093420176276</v>
      </c>
      <c r="AJ86" s="53">
        <v>40932</v>
      </c>
      <c r="AK86">
        <f t="shared" si="17"/>
        <v>0.88808190872330006</v>
      </c>
      <c r="AL86">
        <f t="shared" si="6"/>
        <v>0.90157502775728582</v>
      </c>
      <c r="AM86">
        <f t="shared" si="7"/>
        <v>0.84557758887702483</v>
      </c>
      <c r="AN86">
        <f t="shared" si="8"/>
        <v>0.76055174729650499</v>
      </c>
      <c r="AO86">
        <f t="shared" si="9"/>
        <v>0.86613945807688297</v>
      </c>
      <c r="AP86">
        <f t="shared" si="10"/>
        <v>0.89681645663543141</v>
      </c>
      <c r="AQ86">
        <f t="shared" si="10"/>
        <v>0.90206670112632692</v>
      </c>
    </row>
    <row r="87" spans="1:43" x14ac:dyDescent="0.25">
      <c r="A87" s="5">
        <v>41299</v>
      </c>
      <c r="B87" s="12">
        <v>0.10340426275702289</v>
      </c>
      <c r="F87" s="17">
        <f t="shared" si="14"/>
        <v>1</v>
      </c>
      <c r="G87" s="15">
        <f t="shared" si="15"/>
        <v>3</v>
      </c>
      <c r="H87" s="53">
        <v>40933</v>
      </c>
      <c r="I87">
        <f t="shared" si="16"/>
        <v>0.10340426275702289</v>
      </c>
      <c r="J87">
        <f t="shared" si="16"/>
        <v>0.115800694296583</v>
      </c>
      <c r="K87">
        <f t="shared" si="16"/>
        <v>0.10963804598402786</v>
      </c>
      <c r="L87">
        <f t="shared" si="16"/>
        <v>9.9113169267349976E-2</v>
      </c>
      <c r="M87">
        <f t="shared" si="16"/>
        <v>0.10894624436803806</v>
      </c>
      <c r="N87">
        <f t="shared" si="16"/>
        <v>0.1100377488714957</v>
      </c>
      <c r="O87">
        <f t="shared" si="16"/>
        <v>0.11246645484292159</v>
      </c>
      <c r="Y87" s="53">
        <v>40933</v>
      </c>
      <c r="Z87">
        <v>0.10340426275702289</v>
      </c>
      <c r="AA87">
        <v>0.115800694296583</v>
      </c>
      <c r="AB87">
        <v>0.10963804598402786</v>
      </c>
      <c r="AC87">
        <v>9.9113169267349976E-2</v>
      </c>
      <c r="AD87">
        <v>0.10894624436803806</v>
      </c>
      <c r="AE87">
        <v>0.1100377488714957</v>
      </c>
      <c r="AF87">
        <v>0.11246645484292159</v>
      </c>
      <c r="AJ87" s="53">
        <v>40933</v>
      </c>
      <c r="AK87">
        <f t="shared" si="17"/>
        <v>0.89314089104538696</v>
      </c>
      <c r="AL87">
        <f t="shared" si="6"/>
        <v>0.91835911609874588</v>
      </c>
      <c r="AM87">
        <f t="shared" si="7"/>
        <v>0.8592057728210758</v>
      </c>
      <c r="AN87">
        <f t="shared" si="8"/>
        <v>0.73879152967603223</v>
      </c>
      <c r="AO87">
        <f t="shared" si="9"/>
        <v>0.88086158519920277</v>
      </c>
      <c r="AP87">
        <f t="shared" si="10"/>
        <v>0.86942594934755935</v>
      </c>
      <c r="AQ87">
        <f t="shared" si="10"/>
        <v>0.88464786770081849</v>
      </c>
    </row>
    <row r="88" spans="1:43" x14ac:dyDescent="0.25">
      <c r="A88" s="5">
        <v>41300</v>
      </c>
      <c r="B88" s="12">
        <v>0.10494674785685566</v>
      </c>
      <c r="F88" s="17">
        <f t="shared" si="14"/>
        <v>1</v>
      </c>
      <c r="G88" s="15">
        <f t="shared" si="15"/>
        <v>3</v>
      </c>
      <c r="H88" s="53">
        <v>40934</v>
      </c>
      <c r="I88">
        <f t="shared" si="16"/>
        <v>0.10494674785685566</v>
      </c>
      <c r="J88">
        <f t="shared" si="16"/>
        <v>0.11373020171273639</v>
      </c>
      <c r="K88">
        <f t="shared" si="16"/>
        <v>0.10774936436679874</v>
      </c>
      <c r="L88">
        <f t="shared" si="16"/>
        <v>0.1111119094489787</v>
      </c>
      <c r="M88">
        <f t="shared" si="16"/>
        <v>0.11083201402662451</v>
      </c>
      <c r="N88">
        <f t="shared" si="16"/>
        <v>0.11206977956774337</v>
      </c>
      <c r="O88">
        <f t="shared" si="16"/>
        <v>0.11288979627908982</v>
      </c>
      <c r="Y88" s="53">
        <v>40934</v>
      </c>
      <c r="Z88">
        <v>0.10494674785685566</v>
      </c>
      <c r="AA88">
        <v>0.11373020171273639</v>
      </c>
      <c r="AB88">
        <v>0.10774936436679874</v>
      </c>
      <c r="AC88">
        <v>0.1111119094489787</v>
      </c>
      <c r="AD88">
        <v>0.11083201402662451</v>
      </c>
      <c r="AE88">
        <v>0.11206977956774337</v>
      </c>
      <c r="AF88">
        <v>0.11288979627908982</v>
      </c>
      <c r="AJ88" s="53">
        <v>40934</v>
      </c>
      <c r="AK88">
        <f t="shared" si="17"/>
        <v>0.9064639057815016</v>
      </c>
      <c r="AL88">
        <f t="shared" si="6"/>
        <v>0.90193904408846526</v>
      </c>
      <c r="AM88">
        <f t="shared" si="7"/>
        <v>0.84440465032769696</v>
      </c>
      <c r="AN88">
        <f t="shared" si="8"/>
        <v>0.82823037699065372</v>
      </c>
      <c r="AO88">
        <f t="shared" si="9"/>
        <v>0.89610857292621016</v>
      </c>
      <c r="AP88">
        <f t="shared" si="10"/>
        <v>0.88548135065581135</v>
      </c>
      <c r="AQ88">
        <f t="shared" si="10"/>
        <v>0.88797782150205373</v>
      </c>
    </row>
    <row r="89" spans="1:43" x14ac:dyDescent="0.25">
      <c r="A89" s="5">
        <v>41301</v>
      </c>
      <c r="B89" s="12">
        <v>0.1025494908641375</v>
      </c>
      <c r="F89" s="17">
        <f t="shared" si="14"/>
        <v>1</v>
      </c>
      <c r="G89" s="15">
        <f t="shared" si="15"/>
        <v>3</v>
      </c>
      <c r="H89" s="53">
        <v>40935</v>
      </c>
      <c r="I89">
        <f t="shared" si="16"/>
        <v>0.1025494908641375</v>
      </c>
      <c r="J89">
        <f t="shared" si="16"/>
        <v>0.11198365901576184</v>
      </c>
      <c r="K89">
        <f t="shared" si="16"/>
        <v>0.10820127354400998</v>
      </c>
      <c r="L89">
        <f t="shared" si="16"/>
        <v>0.11212593766951311</v>
      </c>
      <c r="M89">
        <f t="shared" si="16"/>
        <v>0.12272062034456631</v>
      </c>
      <c r="N89">
        <f t="shared" si="16"/>
        <v>0.11521378282855972</v>
      </c>
      <c r="O89">
        <f t="shared" si="16"/>
        <v>0.11387018759544237</v>
      </c>
      <c r="Y89" s="53">
        <v>40935</v>
      </c>
      <c r="Z89">
        <v>0.1025494908641375</v>
      </c>
      <c r="AA89">
        <v>0.11198365901576184</v>
      </c>
      <c r="AB89">
        <v>0.10820127354400998</v>
      </c>
      <c r="AC89">
        <v>0.11212593766951311</v>
      </c>
      <c r="AD89">
        <v>0.12272062034456631</v>
      </c>
      <c r="AE89">
        <v>0.11521378282855972</v>
      </c>
      <c r="AF89">
        <v>0.11387018759544237</v>
      </c>
      <c r="AJ89" s="53">
        <v>40935</v>
      </c>
      <c r="AK89">
        <f t="shared" si="17"/>
        <v>0.88575790982491165</v>
      </c>
      <c r="AL89">
        <f t="shared" si="6"/>
        <v>0.88808806143965402</v>
      </c>
      <c r="AM89">
        <f t="shared" si="7"/>
        <v>0.8479461488136083</v>
      </c>
      <c r="AN89">
        <f t="shared" si="8"/>
        <v>0.83578896346025289</v>
      </c>
      <c r="AO89">
        <f t="shared" si="9"/>
        <v>0.9922313596067186</v>
      </c>
      <c r="AP89">
        <f t="shared" si="10"/>
        <v>0.91032262601649949</v>
      </c>
      <c r="AQ89">
        <f t="shared" si="10"/>
        <v>0.89568946395344073</v>
      </c>
    </row>
    <row r="90" spans="1:43" x14ac:dyDescent="0.25">
      <c r="A90" s="5">
        <v>41302</v>
      </c>
      <c r="B90" s="12">
        <v>0.10423815582559287</v>
      </c>
      <c r="F90" s="17">
        <f t="shared" si="14"/>
        <v>1</v>
      </c>
      <c r="G90" s="15">
        <f t="shared" si="15"/>
        <v>3</v>
      </c>
      <c r="H90" s="53">
        <v>40936</v>
      </c>
      <c r="I90">
        <f t="shared" si="16"/>
        <v>0.10423815582559287</v>
      </c>
      <c r="J90">
        <f t="shared" si="16"/>
        <v>0.11685265982237811</v>
      </c>
      <c r="K90">
        <f t="shared" si="16"/>
        <v>0.10802713919780864</v>
      </c>
      <c r="L90">
        <f t="shared" si="16"/>
        <v>0.1071235995692547</v>
      </c>
      <c r="M90">
        <f t="shared" si="16"/>
        <v>0.11424887900325024</v>
      </c>
      <c r="N90">
        <f t="shared" si="16"/>
        <v>0.10906825488761906</v>
      </c>
      <c r="O90">
        <f t="shared" si="16"/>
        <v>0.11794734594331199</v>
      </c>
      <c r="Y90" s="53">
        <v>40936</v>
      </c>
      <c r="Z90">
        <v>0.10423815582559287</v>
      </c>
      <c r="AA90">
        <v>0.11685265982237811</v>
      </c>
      <c r="AB90">
        <v>0.10802713919780864</v>
      </c>
      <c r="AC90">
        <v>0.1071235995692547</v>
      </c>
      <c r="AD90">
        <v>0.11424887900325024</v>
      </c>
      <c r="AE90">
        <v>0.10906825488761906</v>
      </c>
      <c r="AF90">
        <v>0.11794734594331199</v>
      </c>
      <c r="AJ90" s="53">
        <v>40936</v>
      </c>
      <c r="AK90">
        <f t="shared" si="17"/>
        <v>0.90034353413225132</v>
      </c>
      <c r="AL90">
        <f t="shared" si="6"/>
        <v>0.9267017442349923</v>
      </c>
      <c r="AM90">
        <f t="shared" si="7"/>
        <v>0.84658150176832614</v>
      </c>
      <c r="AN90">
        <f t="shared" si="8"/>
        <v>0.79850143603715351</v>
      </c>
      <c r="AO90">
        <f t="shared" si="9"/>
        <v>0.92373490476702735</v>
      </c>
      <c r="AP90">
        <f t="shared" si="10"/>
        <v>0.86176582147359626</v>
      </c>
      <c r="AQ90">
        <f t="shared" si="10"/>
        <v>0.92775991059247664</v>
      </c>
    </row>
    <row r="91" spans="1:43" x14ac:dyDescent="0.25">
      <c r="A91" s="5">
        <v>41303</v>
      </c>
      <c r="B91" s="12">
        <v>0.10794259664795028</v>
      </c>
      <c r="F91" s="17">
        <f t="shared" si="14"/>
        <v>1</v>
      </c>
      <c r="G91" s="15">
        <f t="shared" si="15"/>
        <v>3</v>
      </c>
      <c r="H91" s="53">
        <v>40937</v>
      </c>
      <c r="I91">
        <f t="shared" si="16"/>
        <v>0.10794259664795028</v>
      </c>
      <c r="J91">
        <f t="shared" si="16"/>
        <v>0.11592601150818056</v>
      </c>
      <c r="K91">
        <f t="shared" si="16"/>
        <v>0.10877128144030726</v>
      </c>
      <c r="L91">
        <f t="shared" si="16"/>
        <v>9.8168773846861151E-2</v>
      </c>
      <c r="M91">
        <f t="shared" si="16"/>
        <v>0.10601852227467769</v>
      </c>
      <c r="N91">
        <f t="shared" si="16"/>
        <v>0.10979357354707343</v>
      </c>
      <c r="O91">
        <f t="shared" si="16"/>
        <v>0.11898200432008942</v>
      </c>
      <c r="Y91" s="53">
        <v>40937</v>
      </c>
      <c r="Z91">
        <v>0.10794259664795028</v>
      </c>
      <c r="AA91">
        <v>0.11592601150818056</v>
      </c>
      <c r="AB91">
        <v>0.10877128144030726</v>
      </c>
      <c r="AC91">
        <v>9.8168773846861151E-2</v>
      </c>
      <c r="AD91">
        <v>0.10601852227467769</v>
      </c>
      <c r="AE91">
        <v>0.10979357354707343</v>
      </c>
      <c r="AF91">
        <v>0.11898200432008942</v>
      </c>
      <c r="AJ91" s="53">
        <v>40937</v>
      </c>
      <c r="AK91">
        <f t="shared" si="17"/>
        <v>0.93234016066088532</v>
      </c>
      <c r="AL91">
        <f t="shared" si="6"/>
        <v>0.91935294609582641</v>
      </c>
      <c r="AM91">
        <f t="shared" si="7"/>
        <v>0.85241315723807043</v>
      </c>
      <c r="AN91">
        <f t="shared" si="8"/>
        <v>0.73175198747917281</v>
      </c>
      <c r="AO91">
        <f t="shared" si="9"/>
        <v>0.85719011364789222</v>
      </c>
      <c r="AP91">
        <f t="shared" si="10"/>
        <v>0.86749668084270293</v>
      </c>
      <c r="AQ91">
        <f t="shared" si="10"/>
        <v>0.93589841134004015</v>
      </c>
    </row>
    <row r="92" spans="1:43" x14ac:dyDescent="0.25">
      <c r="A92" s="5">
        <v>41304</v>
      </c>
      <c r="B92" s="12">
        <v>9.9368384659797609E-2</v>
      </c>
      <c r="F92" s="17">
        <f t="shared" si="14"/>
        <v>1</v>
      </c>
      <c r="G92" s="15">
        <f t="shared" si="15"/>
        <v>3</v>
      </c>
      <c r="H92" s="53">
        <v>40938</v>
      </c>
      <c r="I92">
        <f t="shared" si="16"/>
        <v>9.9368384659797609E-2</v>
      </c>
      <c r="J92">
        <f t="shared" si="16"/>
        <v>0.12536707951113882</v>
      </c>
      <c r="K92">
        <f t="shared" si="16"/>
        <v>0.10872701781055209</v>
      </c>
      <c r="L92">
        <f t="shared" si="16"/>
        <v>9.6019892235806328E-2</v>
      </c>
      <c r="M92">
        <f t="shared" si="16"/>
        <v>0.10835186067727481</v>
      </c>
      <c r="N92">
        <f t="shared" si="16"/>
        <v>0.11341582034784864</v>
      </c>
      <c r="O92">
        <f t="shared" si="16"/>
        <v>0.11599111104876215</v>
      </c>
      <c r="Y92" s="53">
        <v>40938</v>
      </c>
      <c r="Z92">
        <v>9.9368384659797609E-2</v>
      </c>
      <c r="AA92">
        <v>0.12536707951113882</v>
      </c>
      <c r="AB92">
        <v>0.10872701781055209</v>
      </c>
      <c r="AC92">
        <v>9.6019892235806328E-2</v>
      </c>
      <c r="AD92">
        <v>0.10835186067727481</v>
      </c>
      <c r="AE92">
        <v>0.11341582034784864</v>
      </c>
      <c r="AF92">
        <v>0.11599111104876215</v>
      </c>
      <c r="AJ92" s="53">
        <v>40938</v>
      </c>
      <c r="AK92">
        <f t="shared" si="17"/>
        <v>0.85828151809693931</v>
      </c>
      <c r="AL92">
        <f t="shared" si="6"/>
        <v>0.99422547530553029</v>
      </c>
      <c r="AM92">
        <f t="shared" si="7"/>
        <v>0.85206627431188997</v>
      </c>
      <c r="AN92">
        <f t="shared" si="8"/>
        <v>0.71573418132627376</v>
      </c>
      <c r="AO92">
        <f t="shared" si="9"/>
        <v>0.87605582284273675</v>
      </c>
      <c r="AP92">
        <f t="shared" si="10"/>
        <v>0.89611663532044239</v>
      </c>
      <c r="AQ92">
        <f t="shared" si="10"/>
        <v>0.91237239766159872</v>
      </c>
    </row>
    <row r="93" spans="1:43" x14ac:dyDescent="0.25">
      <c r="A93" s="5">
        <v>41305</v>
      </c>
      <c r="B93" s="12">
        <v>0.10370747035318251</v>
      </c>
      <c r="F93" s="17">
        <f t="shared" si="14"/>
        <v>1</v>
      </c>
      <c r="G93" s="15">
        <f t="shared" si="15"/>
        <v>3</v>
      </c>
      <c r="H93" s="53">
        <v>40939</v>
      </c>
      <c r="I93">
        <f t="shared" si="16"/>
        <v>0.10370747035318251</v>
      </c>
      <c r="J93">
        <f t="shared" si="16"/>
        <v>0.12609521946982188</v>
      </c>
      <c r="K93">
        <f t="shared" si="16"/>
        <v>0.10906173211194788</v>
      </c>
      <c r="L93">
        <f t="shared" si="16"/>
        <v>0.10242894640168619</v>
      </c>
      <c r="M93">
        <f t="shared" si="16"/>
        <v>0.10879894015717609</v>
      </c>
      <c r="N93">
        <f t="shared" si="16"/>
        <v>0.10839712654050047</v>
      </c>
      <c r="O93">
        <f t="shared" si="16"/>
        <v>0.11849802378355362</v>
      </c>
      <c r="Y93" s="53">
        <v>40939</v>
      </c>
      <c r="Z93">
        <v>0.10370747035318251</v>
      </c>
      <c r="AA93">
        <v>0.12609521946982188</v>
      </c>
      <c r="AB93">
        <v>0.10906173211194788</v>
      </c>
      <c r="AC93">
        <v>0.10242894640168619</v>
      </c>
      <c r="AD93">
        <v>0.10879894015717609</v>
      </c>
      <c r="AE93">
        <v>0.10839712654050047</v>
      </c>
      <c r="AF93">
        <v>0.11849802378355362</v>
      </c>
      <c r="AJ93" s="53">
        <v>40939</v>
      </c>
      <c r="AK93">
        <f t="shared" si="17"/>
        <v>0.8957598072813846</v>
      </c>
      <c r="AL93">
        <f t="shared" si="6"/>
        <v>1</v>
      </c>
      <c r="AM93">
        <f t="shared" si="7"/>
        <v>0.85468934605148417</v>
      </c>
      <c r="AN93">
        <f t="shared" si="8"/>
        <v>0.7635073982054027</v>
      </c>
      <c r="AO93">
        <f t="shared" si="9"/>
        <v>0.87967058847013646</v>
      </c>
      <c r="AP93">
        <f t="shared" si="10"/>
        <v>0.85646312847676787</v>
      </c>
      <c r="AQ93">
        <f t="shared" si="10"/>
        <v>0.93209147752805965</v>
      </c>
    </row>
    <row r="94" spans="1:43" x14ac:dyDescent="0.25">
      <c r="A94" s="5">
        <v>41306</v>
      </c>
      <c r="B94" s="12">
        <v>9.983676830624906E-2</v>
      </c>
      <c r="F94" s="17">
        <f t="shared" si="14"/>
        <v>2</v>
      </c>
      <c r="G94" s="15">
        <f t="shared" si="15"/>
        <v>1</v>
      </c>
      <c r="H94" s="53">
        <v>40940</v>
      </c>
      <c r="I94">
        <f t="shared" si="16"/>
        <v>9.983676830624906E-2</v>
      </c>
      <c r="J94">
        <f t="shared" si="16"/>
        <v>0.10810371453686088</v>
      </c>
      <c r="K94">
        <f t="shared" si="16"/>
        <v>0.11325774133143918</v>
      </c>
      <c r="L94">
        <f t="shared" si="16"/>
        <v>0.10074047946354134</v>
      </c>
      <c r="M94">
        <f t="shared" si="16"/>
        <v>0.10836194699174294</v>
      </c>
      <c r="N94">
        <f t="shared" si="16"/>
        <v>0.11206824957924327</v>
      </c>
      <c r="O94">
        <f t="shared" si="16"/>
        <v>0.11474792075907994</v>
      </c>
      <c r="Y94" s="53">
        <v>40940</v>
      </c>
      <c r="Z94">
        <v>9.983676830624906E-2</v>
      </c>
      <c r="AA94">
        <v>0.10810371453686088</v>
      </c>
      <c r="AB94">
        <v>0.11325774133143918</v>
      </c>
      <c r="AC94">
        <v>0.10074047946354134</v>
      </c>
      <c r="AD94">
        <v>0.10836194699174294</v>
      </c>
      <c r="AE94">
        <v>0.11206824957924327</v>
      </c>
      <c r="AF94">
        <v>0.11474792075907994</v>
      </c>
      <c r="AJ94" s="53">
        <v>40940</v>
      </c>
      <c r="AK94">
        <f t="shared" si="17"/>
        <v>0.86232712101686648</v>
      </c>
      <c r="AL94">
        <f t="shared" si="6"/>
        <v>0.85731810445623691</v>
      </c>
      <c r="AM94">
        <f t="shared" si="7"/>
        <v>0.88757241425868838</v>
      </c>
      <c r="AN94">
        <f t="shared" si="8"/>
        <v>0.75092153215692015</v>
      </c>
      <c r="AO94">
        <f t="shared" si="9"/>
        <v>0.87613737358368016</v>
      </c>
      <c r="AP94">
        <f t="shared" si="10"/>
        <v>0.88546926197062981</v>
      </c>
      <c r="AQ94">
        <f t="shared" si="10"/>
        <v>0.90259360948471734</v>
      </c>
    </row>
    <row r="95" spans="1:43" x14ac:dyDescent="0.25">
      <c r="A95" s="5">
        <v>41307</v>
      </c>
      <c r="B95" s="12">
        <v>9.6296824874420803E-2</v>
      </c>
      <c r="F95" s="17">
        <f t="shared" si="14"/>
        <v>2</v>
      </c>
      <c r="G95" s="15">
        <f t="shared" si="15"/>
        <v>1</v>
      </c>
      <c r="H95" s="53">
        <v>40941</v>
      </c>
      <c r="I95">
        <f t="shared" si="16"/>
        <v>9.6296824874420803E-2</v>
      </c>
      <c r="J95">
        <f t="shared" si="16"/>
        <v>9.9707846256981175E-2</v>
      </c>
      <c r="K95">
        <f t="shared" si="16"/>
        <v>0.11036031487565121</v>
      </c>
      <c r="L95">
        <f t="shared" si="16"/>
        <v>0.1046540238402842</v>
      </c>
      <c r="M95">
        <f t="shared" si="16"/>
        <v>0.10843034946980559</v>
      </c>
      <c r="N95">
        <f t="shared" si="16"/>
        <v>0.11260887303264748</v>
      </c>
      <c r="O95">
        <f t="shared" si="16"/>
        <v>0.11605312098070371</v>
      </c>
      <c r="Y95" s="53">
        <v>40941</v>
      </c>
      <c r="Z95">
        <v>9.6296824874420803E-2</v>
      </c>
      <c r="AA95">
        <v>9.9707846256981175E-2</v>
      </c>
      <c r="AB95">
        <v>0.11036031487565121</v>
      </c>
      <c r="AC95">
        <v>0.1046540238402842</v>
      </c>
      <c r="AD95">
        <v>0.10843034946980559</v>
      </c>
      <c r="AE95">
        <v>0.11260887303264748</v>
      </c>
      <c r="AF95">
        <v>0.11605312098070371</v>
      </c>
      <c r="AJ95" s="53">
        <v>40941</v>
      </c>
      <c r="AK95">
        <f t="shared" si="17"/>
        <v>0.83175131933659563</v>
      </c>
      <c r="AL95">
        <f t="shared" si="6"/>
        <v>0.79073454708442814</v>
      </c>
      <c r="AM95">
        <f t="shared" si="7"/>
        <v>0.8648660123450661</v>
      </c>
      <c r="AN95">
        <f t="shared" si="8"/>
        <v>0.78009316956818942</v>
      </c>
      <c r="AO95">
        <f t="shared" si="9"/>
        <v>0.87669042720757817</v>
      </c>
      <c r="AP95">
        <f t="shared" si="10"/>
        <v>0.88974081481532152</v>
      </c>
      <c r="AQ95">
        <f t="shared" si="10"/>
        <v>0.91286016047180718</v>
      </c>
    </row>
    <row r="96" spans="1:43" x14ac:dyDescent="0.25">
      <c r="A96" s="5">
        <v>41308</v>
      </c>
      <c r="B96" s="12">
        <v>0.10120919990032481</v>
      </c>
      <c r="F96" s="17">
        <f t="shared" si="14"/>
        <v>2</v>
      </c>
      <c r="G96" s="15">
        <f t="shared" si="15"/>
        <v>1</v>
      </c>
      <c r="H96" s="53">
        <v>40942</v>
      </c>
      <c r="I96">
        <f t="shared" si="16"/>
        <v>0.10120919990032481</v>
      </c>
      <c r="J96">
        <f t="shared" si="16"/>
        <v>0.10193250086748999</v>
      </c>
      <c r="K96">
        <f t="shared" si="16"/>
        <v>0.11020665117114969</v>
      </c>
      <c r="L96">
        <f t="shared" si="16"/>
        <v>0.10209971799532297</v>
      </c>
      <c r="M96">
        <f t="shared" si="16"/>
        <v>0.11187313676356922</v>
      </c>
      <c r="N96">
        <f t="shared" si="16"/>
        <v>0.10969277461284327</v>
      </c>
      <c r="O96">
        <f t="shared" si="16"/>
        <v>0.12217162595134913</v>
      </c>
      <c r="Y96" s="53">
        <v>40942</v>
      </c>
      <c r="Z96">
        <v>0.10120919990032481</v>
      </c>
      <c r="AA96">
        <v>0.10193250086748999</v>
      </c>
      <c r="AB96">
        <v>0.11020665117114969</v>
      </c>
      <c r="AC96">
        <v>0.10209971799532297</v>
      </c>
      <c r="AD96">
        <v>0.11187313676356922</v>
      </c>
      <c r="AE96">
        <v>0.10969277461284327</v>
      </c>
      <c r="AF96">
        <v>0.12217162595134913</v>
      </c>
      <c r="AJ96" s="53">
        <v>40942</v>
      </c>
      <c r="AK96">
        <f t="shared" si="17"/>
        <v>0.87418132068087806</v>
      </c>
      <c r="AL96">
        <f t="shared" ref="AL96:AL141" si="18">AA96/AA$173</f>
        <v>0.80837720332359864</v>
      </c>
      <c r="AM96">
        <f t="shared" ref="AM96:AM141" si="19">AB96/AB$173</f>
        <v>0.86366178856676201</v>
      </c>
      <c r="AN96">
        <f t="shared" ref="AN96:AN141" si="20">AC96/AC$173</f>
        <v>0.76105332313396801</v>
      </c>
      <c r="AO96">
        <f t="shared" ref="AO96:AO141" si="21">AD96/AD$173</f>
        <v>0.90452634840595947</v>
      </c>
      <c r="AP96">
        <f t="shared" ref="AP96:AQ141" si="22">AE96/AE$173</f>
        <v>0.86670025225355907</v>
      </c>
      <c r="AQ96">
        <f t="shared" si="22"/>
        <v>0.96098759885650697</v>
      </c>
    </row>
    <row r="97" spans="1:43" x14ac:dyDescent="0.25">
      <c r="A97" s="5">
        <v>41309</v>
      </c>
      <c r="B97" s="12">
        <v>9.5485694443642424E-2</v>
      </c>
      <c r="F97" s="17">
        <f t="shared" si="14"/>
        <v>2</v>
      </c>
      <c r="G97" s="15">
        <f t="shared" si="15"/>
        <v>1</v>
      </c>
      <c r="H97" s="53">
        <v>40943</v>
      </c>
      <c r="I97">
        <f t="shared" si="16"/>
        <v>9.5485694443642424E-2</v>
      </c>
      <c r="J97">
        <f t="shared" si="16"/>
        <v>0.10838430015964734</v>
      </c>
      <c r="K97">
        <f t="shared" si="16"/>
        <v>0.10855809396508176</v>
      </c>
      <c r="L97">
        <f t="shared" si="16"/>
        <v>0.10310587723945083</v>
      </c>
      <c r="M97">
        <f t="shared" si="16"/>
        <v>0.11058741796801727</v>
      </c>
      <c r="N97">
        <f t="shared" si="16"/>
        <v>0.1122588939630761</v>
      </c>
      <c r="O97">
        <f t="shared" si="16"/>
        <v>0.12713132416768219</v>
      </c>
      <c r="Y97" s="53">
        <v>40943</v>
      </c>
      <c r="Z97">
        <v>9.5485694443642424E-2</v>
      </c>
      <c r="AA97">
        <v>0.10838430015964734</v>
      </c>
      <c r="AB97">
        <v>0.10855809396508176</v>
      </c>
      <c r="AC97">
        <v>0.10310587723945083</v>
      </c>
      <c r="AD97">
        <v>0.11058741796801727</v>
      </c>
      <c r="AE97">
        <v>0.1122588939630761</v>
      </c>
      <c r="AF97">
        <v>0.12713132416768219</v>
      </c>
      <c r="AJ97" s="53">
        <v>40943</v>
      </c>
      <c r="AK97">
        <f t="shared" si="17"/>
        <v>0.82474528557760318</v>
      </c>
      <c r="AL97">
        <f t="shared" si="18"/>
        <v>0.8595432928810337</v>
      </c>
      <c r="AM97">
        <f t="shared" si="19"/>
        <v>0.8507424606494649</v>
      </c>
      <c r="AN97">
        <f t="shared" si="20"/>
        <v>0.76855325409734787</v>
      </c>
      <c r="AO97">
        <f t="shared" si="21"/>
        <v>0.89413094374616786</v>
      </c>
      <c r="AP97">
        <f t="shared" si="22"/>
        <v>0.88697557390541137</v>
      </c>
      <c r="AQ97">
        <f t="shared" si="22"/>
        <v>1</v>
      </c>
    </row>
    <row r="98" spans="1:43" x14ac:dyDescent="0.25">
      <c r="A98" s="5">
        <v>41310</v>
      </c>
      <c r="B98" s="12">
        <v>9.7230336321657757E-2</v>
      </c>
      <c r="F98" s="17">
        <f t="shared" si="14"/>
        <v>2</v>
      </c>
      <c r="G98" s="15">
        <f t="shared" si="15"/>
        <v>1</v>
      </c>
      <c r="H98" s="53">
        <v>40944</v>
      </c>
      <c r="I98">
        <f t="shared" si="16"/>
        <v>9.7230336321657757E-2</v>
      </c>
      <c r="J98">
        <f t="shared" si="16"/>
        <v>0.11537034162620877</v>
      </c>
      <c r="K98">
        <f t="shared" si="16"/>
        <v>0.10896151811165919</v>
      </c>
      <c r="L98">
        <f t="shared" si="16"/>
        <v>0.10878201269497914</v>
      </c>
      <c r="M98">
        <f t="shared" si="16"/>
        <v>0.11185584837865506</v>
      </c>
      <c r="N98">
        <f t="shared" si="16"/>
        <v>0.11048822215764814</v>
      </c>
      <c r="O98">
        <f t="shared" ref="J98:O113" si="23">IF(IF(MONTH($H98)&gt;10,VLOOKUP(DATE(O$1,MONTH($H98),DAY($H98)),$A:$B,2,0),VLOOKUP(DATE(P$1,MONTH($H98),DAY($H98)),$A:$B,2,0))="",NA(),IF(MONTH($H98)&gt;10,VLOOKUP(DATE(O$1,MONTH($H98),DAY($H98)),$A:$B,2,0),VLOOKUP(DATE(P$1,MONTH($H98),DAY($H98)),$A:$B,2,0)))</f>
        <v>0.12206342824674675</v>
      </c>
      <c r="Y98" s="53">
        <v>40944</v>
      </c>
      <c r="Z98">
        <v>9.7230336321657757E-2</v>
      </c>
      <c r="AA98">
        <v>0.11537034162620877</v>
      </c>
      <c r="AB98">
        <v>0.10896151811165919</v>
      </c>
      <c r="AC98">
        <v>0.10878201269497914</v>
      </c>
      <c r="AD98">
        <v>0.11185584837865506</v>
      </c>
      <c r="AE98">
        <v>0.11048822215764814</v>
      </c>
      <c r="AF98">
        <v>0.12206342824674675</v>
      </c>
      <c r="AJ98" s="53">
        <v>40944</v>
      </c>
      <c r="AK98">
        <f t="shared" si="17"/>
        <v>0.83981440323232848</v>
      </c>
      <c r="AL98">
        <f t="shared" si="18"/>
        <v>0.91494619789150788</v>
      </c>
      <c r="AM98">
        <f t="shared" si="19"/>
        <v>0.85390399415294627</v>
      </c>
      <c r="AN98">
        <f t="shared" si="20"/>
        <v>0.81086328037172251</v>
      </c>
      <c r="AO98">
        <f t="shared" si="21"/>
        <v>0.90438656686296681</v>
      </c>
      <c r="AP98">
        <f t="shared" si="22"/>
        <v>0.87298521122346506</v>
      </c>
      <c r="AQ98">
        <f t="shared" si="22"/>
        <v>0.96013652847467357</v>
      </c>
    </row>
    <row r="99" spans="1:43" x14ac:dyDescent="0.25">
      <c r="A99" s="5">
        <v>41311</v>
      </c>
      <c r="B99" s="12">
        <v>0.1028378223887126</v>
      </c>
      <c r="F99" s="17">
        <f t="shared" si="14"/>
        <v>2</v>
      </c>
      <c r="G99" s="15">
        <f t="shared" si="15"/>
        <v>1</v>
      </c>
      <c r="H99" s="53">
        <v>40945</v>
      </c>
      <c r="I99">
        <f t="shared" si="16"/>
        <v>0.1028378223887126</v>
      </c>
      <c r="J99">
        <f t="shared" si="23"/>
        <v>0.1080584053429177</v>
      </c>
      <c r="K99">
        <f t="shared" si="23"/>
        <v>0.11159082431940619</v>
      </c>
      <c r="L99">
        <f t="shared" si="23"/>
        <v>0.10834638635641694</v>
      </c>
      <c r="M99">
        <f t="shared" si="23"/>
        <v>0.11284189814909591</v>
      </c>
      <c r="N99">
        <f t="shared" si="23"/>
        <v>0.11385068432878888</v>
      </c>
      <c r="O99">
        <f t="shared" si="23"/>
        <v>0.11174664330694388</v>
      </c>
      <c r="Y99" s="53">
        <v>40945</v>
      </c>
      <c r="Z99">
        <v>0.1028378223887126</v>
      </c>
      <c r="AA99">
        <v>0.1080584053429177</v>
      </c>
      <c r="AB99">
        <v>0.11159082431940619</v>
      </c>
      <c r="AC99">
        <v>0.10834638635641694</v>
      </c>
      <c r="AD99">
        <v>0.11284189814909591</v>
      </c>
      <c r="AE99">
        <v>0.11385068432878888</v>
      </c>
      <c r="AF99">
        <v>0.11174664330694388</v>
      </c>
      <c r="AJ99" s="53">
        <v>40945</v>
      </c>
      <c r="AK99">
        <f t="shared" si="17"/>
        <v>0.88824833592446795</v>
      </c>
      <c r="AL99">
        <f t="shared" si="18"/>
        <v>0.85695877922460895</v>
      </c>
      <c r="AM99">
        <f t="shared" si="19"/>
        <v>0.87450920516281438</v>
      </c>
      <c r="AN99">
        <f t="shared" si="20"/>
        <v>0.80761611300322267</v>
      </c>
      <c r="AO99">
        <f t="shared" si="21"/>
        <v>0.91235906163701019</v>
      </c>
      <c r="AP99">
        <f t="shared" si="22"/>
        <v>0.89955256556568541</v>
      </c>
      <c r="AQ99">
        <f t="shared" si="22"/>
        <v>0.87898591506491031</v>
      </c>
    </row>
    <row r="100" spans="1:43" x14ac:dyDescent="0.25">
      <c r="A100" s="5">
        <v>41312</v>
      </c>
      <c r="B100" s="12">
        <v>0.10473363248533905</v>
      </c>
      <c r="F100" s="17">
        <f t="shared" si="14"/>
        <v>2</v>
      </c>
      <c r="G100" s="15">
        <f t="shared" si="15"/>
        <v>1</v>
      </c>
      <c r="H100" s="53">
        <v>40946</v>
      </c>
      <c r="I100">
        <f t="shared" si="16"/>
        <v>0.10473363248533905</v>
      </c>
      <c r="J100">
        <f t="shared" si="23"/>
        <v>0.11730513565377249</v>
      </c>
      <c r="K100">
        <f t="shared" si="23"/>
        <v>0.11115137041169303</v>
      </c>
      <c r="L100">
        <f t="shared" si="23"/>
        <v>0.11769668128757665</v>
      </c>
      <c r="M100">
        <f t="shared" si="23"/>
        <v>0.11027791074980223</v>
      </c>
      <c r="N100">
        <f t="shared" si="23"/>
        <v>0.1152947718540636</v>
      </c>
      <c r="O100">
        <f t="shared" si="23"/>
        <v>0.10680711804660929</v>
      </c>
      <c r="Y100" s="53">
        <v>40946</v>
      </c>
      <c r="Z100">
        <v>0.10473363248533905</v>
      </c>
      <c r="AA100">
        <v>0.11730513565377249</v>
      </c>
      <c r="AB100">
        <v>0.11115137041169303</v>
      </c>
      <c r="AC100">
        <v>0.11769668128757665</v>
      </c>
      <c r="AD100">
        <v>0.11027791074980223</v>
      </c>
      <c r="AE100">
        <v>0.1152947718540636</v>
      </c>
      <c r="AF100">
        <v>0.10680711804660929</v>
      </c>
      <c r="AJ100" s="53">
        <v>40946</v>
      </c>
      <c r="AK100">
        <f t="shared" si="17"/>
        <v>0.90462314943609756</v>
      </c>
      <c r="AL100">
        <f t="shared" si="18"/>
        <v>0.93029011049738397</v>
      </c>
      <c r="AM100">
        <f t="shared" si="19"/>
        <v>0.87106531548923394</v>
      </c>
      <c r="AN100">
        <f t="shared" si="20"/>
        <v>0.87731339688766763</v>
      </c>
      <c r="AO100">
        <f t="shared" si="21"/>
        <v>0.89162848925176141</v>
      </c>
      <c r="AP100">
        <f t="shared" si="22"/>
        <v>0.91096253333110355</v>
      </c>
      <c r="AQ100">
        <f t="shared" si="22"/>
        <v>0.84013219201378009</v>
      </c>
    </row>
    <row r="101" spans="1:43" x14ac:dyDescent="0.25">
      <c r="A101" s="5">
        <v>41313</v>
      </c>
      <c r="B101" s="12">
        <v>0.1040169045280894</v>
      </c>
      <c r="F101" s="17">
        <f t="shared" si="14"/>
        <v>2</v>
      </c>
      <c r="G101" s="15">
        <f t="shared" si="15"/>
        <v>1</v>
      </c>
      <c r="H101" s="53">
        <v>40947</v>
      </c>
      <c r="I101">
        <f t="shared" si="16"/>
        <v>0.1040169045280894</v>
      </c>
      <c r="J101">
        <f t="shared" si="23"/>
        <v>0.11174610769285966</v>
      </c>
      <c r="K101">
        <f t="shared" si="23"/>
        <v>0.10929050258869272</v>
      </c>
      <c r="L101">
        <f t="shared" si="23"/>
        <v>0.11695846564435713</v>
      </c>
      <c r="M101">
        <f t="shared" si="23"/>
        <v>0.11022244751737556</v>
      </c>
      <c r="N101">
        <f t="shared" si="23"/>
        <v>0.11421101245461227</v>
      </c>
      <c r="O101">
        <f t="shared" si="23"/>
        <v>0.11156330433041055</v>
      </c>
      <c r="Y101" s="53">
        <v>40947</v>
      </c>
      <c r="Z101">
        <v>0.1040169045280894</v>
      </c>
      <c r="AA101">
        <v>0.11174610769285966</v>
      </c>
      <c r="AB101">
        <v>0.10929050258869272</v>
      </c>
      <c r="AC101">
        <v>0.11695846564435713</v>
      </c>
      <c r="AD101">
        <v>0.11022244751737556</v>
      </c>
      <c r="AE101">
        <v>0.11421101245461227</v>
      </c>
      <c r="AF101">
        <v>0.11156330433041055</v>
      </c>
      <c r="AJ101" s="53">
        <v>40947</v>
      </c>
      <c r="AK101">
        <f t="shared" si="17"/>
        <v>0.89843250478270176</v>
      </c>
      <c r="AL101">
        <f t="shared" si="18"/>
        <v>0.88620415716555878</v>
      </c>
      <c r="AM101">
        <f t="shared" si="19"/>
        <v>0.85648216270108801</v>
      </c>
      <c r="AN101">
        <f t="shared" si="20"/>
        <v>0.8718107228402483</v>
      </c>
      <c r="AO101">
        <f t="shared" si="21"/>
        <v>0.89118005313430715</v>
      </c>
      <c r="AP101">
        <f t="shared" si="22"/>
        <v>0.90239957603330667</v>
      </c>
      <c r="AQ101">
        <f t="shared" si="22"/>
        <v>0.8775437923014322</v>
      </c>
    </row>
    <row r="102" spans="1:43" x14ac:dyDescent="0.25">
      <c r="A102" s="5">
        <v>41314</v>
      </c>
      <c r="B102" s="12">
        <v>0.11269990459957356</v>
      </c>
      <c r="F102" s="17">
        <f t="shared" si="14"/>
        <v>2</v>
      </c>
      <c r="G102" s="15">
        <f t="shared" si="15"/>
        <v>1</v>
      </c>
      <c r="H102" s="53">
        <v>40948</v>
      </c>
      <c r="I102">
        <f t="shared" si="16"/>
        <v>0.11269990459957356</v>
      </c>
      <c r="J102">
        <f t="shared" si="23"/>
        <v>0.1128316461289436</v>
      </c>
      <c r="K102">
        <f t="shared" si="23"/>
        <v>0.1092019801799237</v>
      </c>
      <c r="L102">
        <f t="shared" si="23"/>
        <v>0.10675608270762099</v>
      </c>
      <c r="M102">
        <f t="shared" si="23"/>
        <v>0.10997256302038678</v>
      </c>
      <c r="N102">
        <f t="shared" si="23"/>
        <v>0.11502117817424726</v>
      </c>
      <c r="O102">
        <f t="shared" si="23"/>
        <v>0.11300304112781287</v>
      </c>
      <c r="Y102" s="53">
        <v>40948</v>
      </c>
      <c r="Z102">
        <v>0.11269990459957356</v>
      </c>
      <c r="AA102">
        <v>0.1128316461289436</v>
      </c>
      <c r="AB102">
        <v>0.1092019801799237</v>
      </c>
      <c r="AC102">
        <v>0.10675608270762099</v>
      </c>
      <c r="AD102">
        <v>0.10997256302038678</v>
      </c>
      <c r="AE102">
        <v>0.11502117817424726</v>
      </c>
      <c r="AF102">
        <v>0.11300304112781287</v>
      </c>
      <c r="AJ102" s="53">
        <v>40948</v>
      </c>
      <c r="AK102">
        <f t="shared" si="17"/>
        <v>0.97343079028873924</v>
      </c>
      <c r="AL102">
        <f t="shared" si="18"/>
        <v>0.89481303576260773</v>
      </c>
      <c r="AM102">
        <f t="shared" si="19"/>
        <v>0.85578843486276579</v>
      </c>
      <c r="AN102">
        <f t="shared" si="20"/>
        <v>0.79576195806066274</v>
      </c>
      <c r="AO102">
        <f t="shared" si="21"/>
        <v>0.88915966541547353</v>
      </c>
      <c r="AP102">
        <f t="shared" si="22"/>
        <v>0.908800825669421</v>
      </c>
      <c r="AQ102">
        <f t="shared" si="22"/>
        <v>0.88886859212419933</v>
      </c>
    </row>
    <row r="103" spans="1:43" x14ac:dyDescent="0.25">
      <c r="A103" s="5">
        <v>41315</v>
      </c>
      <c r="B103" s="12">
        <v>0.10954846218937016</v>
      </c>
      <c r="F103" s="17">
        <f t="shared" si="14"/>
        <v>2</v>
      </c>
      <c r="G103" s="15">
        <f t="shared" si="15"/>
        <v>1</v>
      </c>
      <c r="H103" s="53">
        <v>40949</v>
      </c>
      <c r="I103">
        <f t="shared" si="16"/>
        <v>0.10954846218937016</v>
      </c>
      <c r="J103">
        <f t="shared" si="23"/>
        <v>0.11247666506833076</v>
      </c>
      <c r="K103">
        <f t="shared" si="23"/>
        <v>0.11315127378592946</v>
      </c>
      <c r="L103">
        <f t="shared" si="23"/>
        <v>0.10382273563721996</v>
      </c>
      <c r="M103">
        <f t="shared" si="23"/>
        <v>0.1109135416466388</v>
      </c>
      <c r="N103">
        <f t="shared" si="23"/>
        <v>0.1165304960919219</v>
      </c>
      <c r="O103">
        <f t="shared" si="23"/>
        <v>0.11369220188785872</v>
      </c>
      <c r="Y103" s="53">
        <v>40949</v>
      </c>
      <c r="Z103">
        <v>0.10954846218937016</v>
      </c>
      <c r="AA103">
        <v>0.11247666506833076</v>
      </c>
      <c r="AB103">
        <v>0.11315127378592946</v>
      </c>
      <c r="AC103">
        <v>0.10382273563721996</v>
      </c>
      <c r="AD103">
        <v>0.1109135416466388</v>
      </c>
      <c r="AE103">
        <v>0.1165304960919219</v>
      </c>
      <c r="AF103">
        <v>0.11369220188785872</v>
      </c>
      <c r="AJ103" s="53">
        <v>40949</v>
      </c>
      <c r="AK103">
        <f t="shared" si="17"/>
        <v>0.94621061573035414</v>
      </c>
      <c r="AL103">
        <f t="shared" si="18"/>
        <v>0.89199785321956293</v>
      </c>
      <c r="AM103">
        <f t="shared" si="19"/>
        <v>0.88673805490013713</v>
      </c>
      <c r="AN103">
        <f t="shared" si="20"/>
        <v>0.77389673081354871</v>
      </c>
      <c r="AO103">
        <f t="shared" si="21"/>
        <v>0.89676774708150009</v>
      </c>
      <c r="AP103">
        <f t="shared" si="22"/>
        <v>0.92072618925509386</v>
      </c>
      <c r="AQ103">
        <f t="shared" si="22"/>
        <v>0.89428944937207067</v>
      </c>
    </row>
    <row r="104" spans="1:43" x14ac:dyDescent="0.25">
      <c r="A104" s="5">
        <v>41316</v>
      </c>
      <c r="B104" s="12">
        <v>0.10235424815965398</v>
      </c>
      <c r="F104" s="17">
        <f t="shared" si="14"/>
        <v>2</v>
      </c>
      <c r="G104" s="15">
        <f t="shared" si="15"/>
        <v>2</v>
      </c>
      <c r="H104" s="53">
        <v>40950</v>
      </c>
      <c r="I104">
        <f t="shared" si="16"/>
        <v>0.10235424815965398</v>
      </c>
      <c r="J104">
        <f t="shared" si="23"/>
        <v>0.11635768989671076</v>
      </c>
      <c r="K104">
        <f t="shared" si="23"/>
        <v>0.12559519144873402</v>
      </c>
      <c r="L104">
        <f t="shared" si="23"/>
        <v>0.11180565195996491</v>
      </c>
      <c r="M104">
        <f t="shared" si="23"/>
        <v>0.1146221590132319</v>
      </c>
      <c r="N104">
        <f t="shared" si="23"/>
        <v>0.11758895850819029</v>
      </c>
      <c r="O104">
        <f t="shared" si="23"/>
        <v>0.11692352820765106</v>
      </c>
      <c r="Y104" s="53">
        <v>40950</v>
      </c>
      <c r="Z104">
        <v>0.10235424815965398</v>
      </c>
      <c r="AA104">
        <v>0.11635768989671076</v>
      </c>
      <c r="AB104">
        <v>0.12559519144873402</v>
      </c>
      <c r="AC104">
        <v>0.11180565195996491</v>
      </c>
      <c r="AD104">
        <v>0.1146221590132319</v>
      </c>
      <c r="AE104">
        <v>0.11758895850819029</v>
      </c>
      <c r="AF104">
        <v>0.11692352820765106</v>
      </c>
      <c r="AJ104" s="53">
        <v>40950</v>
      </c>
      <c r="AK104">
        <f t="shared" si="17"/>
        <v>0.8840715263199852</v>
      </c>
      <c r="AL104">
        <f t="shared" si="18"/>
        <v>0.92277637793047673</v>
      </c>
      <c r="AM104">
        <f t="shared" si="19"/>
        <v>0.98425790575509886</v>
      </c>
      <c r="AN104">
        <f t="shared" si="20"/>
        <v>0.83340154742826011</v>
      </c>
      <c r="AO104">
        <f t="shared" si="21"/>
        <v>0.9267529805458018</v>
      </c>
      <c r="AP104">
        <f t="shared" si="22"/>
        <v>0.92908927102067551</v>
      </c>
      <c r="AQ104">
        <f t="shared" si="22"/>
        <v>0.91970668104921671</v>
      </c>
    </row>
    <row r="105" spans="1:43" x14ac:dyDescent="0.25">
      <c r="A105" s="5">
        <v>41317</v>
      </c>
      <c r="B105" s="12">
        <v>0.10095831839057401</v>
      </c>
      <c r="F105" s="17">
        <f t="shared" si="14"/>
        <v>2</v>
      </c>
      <c r="G105" s="15">
        <f t="shared" si="15"/>
        <v>2</v>
      </c>
      <c r="H105" s="53">
        <v>40951</v>
      </c>
      <c r="I105">
        <f t="shared" si="16"/>
        <v>0.10095831839057401</v>
      </c>
      <c r="J105">
        <f t="shared" si="23"/>
        <v>0.11694500501842414</v>
      </c>
      <c r="K105">
        <f t="shared" si="23"/>
        <v>0.11106851253321073</v>
      </c>
      <c r="L105">
        <f t="shared" si="23"/>
        <v>0.1083737570451687</v>
      </c>
      <c r="M105">
        <f t="shared" si="23"/>
        <v>0.11396678301265098</v>
      </c>
      <c r="N105">
        <f t="shared" si="23"/>
        <v>0.11606912931583431</v>
      </c>
      <c r="O105">
        <f t="shared" si="23"/>
        <v>0.1176777124398284</v>
      </c>
      <c r="Y105" s="53">
        <v>40951</v>
      </c>
      <c r="Z105">
        <v>0.10095831839057401</v>
      </c>
      <c r="AA105">
        <v>0.11694500501842414</v>
      </c>
      <c r="AB105">
        <v>0.11106851253321073</v>
      </c>
      <c r="AC105">
        <v>0.1083737570451687</v>
      </c>
      <c r="AD105">
        <v>0.11396678301265098</v>
      </c>
      <c r="AE105">
        <v>0.11606912931583431</v>
      </c>
      <c r="AF105">
        <v>0.1176777124398284</v>
      </c>
      <c r="AJ105" s="53">
        <v>40951</v>
      </c>
      <c r="AK105">
        <f t="shared" si="17"/>
        <v>0.87201436422094791</v>
      </c>
      <c r="AL105">
        <f t="shared" si="18"/>
        <v>0.92743408917585779</v>
      </c>
      <c r="AM105">
        <f t="shared" si="19"/>
        <v>0.87041597914912749</v>
      </c>
      <c r="AN105">
        <f t="shared" si="20"/>
        <v>0.80782013466008906</v>
      </c>
      <c r="AO105">
        <f t="shared" si="21"/>
        <v>0.92145407789778555</v>
      </c>
      <c r="AP105">
        <f t="shared" si="22"/>
        <v>0.91708085616339452</v>
      </c>
      <c r="AQ105">
        <f t="shared" si="22"/>
        <v>0.92563900525896536</v>
      </c>
    </row>
    <row r="106" spans="1:43" x14ac:dyDescent="0.25">
      <c r="A106" s="5">
        <v>41318</v>
      </c>
      <c r="B106" s="12">
        <v>0.1040892739772292</v>
      </c>
      <c r="F106" s="17">
        <f t="shared" si="14"/>
        <v>2</v>
      </c>
      <c r="G106" s="15">
        <f t="shared" si="15"/>
        <v>2</v>
      </c>
      <c r="H106" s="53">
        <v>40952</v>
      </c>
      <c r="I106">
        <f t="shared" si="16"/>
        <v>0.1040892739772292</v>
      </c>
      <c r="J106">
        <f t="shared" si="23"/>
        <v>0.1173612407165628</v>
      </c>
      <c r="K106">
        <f t="shared" si="23"/>
        <v>0.12760394477337769</v>
      </c>
      <c r="L106">
        <f t="shared" si="23"/>
        <v>0.11439669658490551</v>
      </c>
      <c r="M106">
        <f t="shared" si="23"/>
        <v>0.11358590651736682</v>
      </c>
      <c r="N106">
        <f t="shared" si="23"/>
        <v>0.11815813231568813</v>
      </c>
      <c r="O106">
        <f t="shared" si="23"/>
        <v>0.1186467270988199</v>
      </c>
      <c r="Y106" s="53">
        <v>40952</v>
      </c>
      <c r="Z106">
        <v>0.1040892739772292</v>
      </c>
      <c r="AA106">
        <v>0.1173612407165628</v>
      </c>
      <c r="AB106">
        <v>0.12760394477337769</v>
      </c>
      <c r="AC106">
        <v>0.11439669658490551</v>
      </c>
      <c r="AD106">
        <v>0.11358590651736682</v>
      </c>
      <c r="AE106">
        <v>0.11815813231568813</v>
      </c>
      <c r="AF106">
        <v>0.1186467270988199</v>
      </c>
      <c r="AJ106" s="53">
        <v>40952</v>
      </c>
      <c r="AK106">
        <f t="shared" si="17"/>
        <v>0.89905758650144163</v>
      </c>
      <c r="AL106">
        <f t="shared" si="18"/>
        <v>0.93073505252632227</v>
      </c>
      <c r="AM106">
        <f t="shared" si="19"/>
        <v>1</v>
      </c>
      <c r="AN106">
        <f t="shared" si="20"/>
        <v>0.85271524545717903</v>
      </c>
      <c r="AO106">
        <f t="shared" si="21"/>
        <v>0.91837458235989666</v>
      </c>
      <c r="AP106">
        <f t="shared" si="22"/>
        <v>0.93358640480433264</v>
      </c>
      <c r="AQ106">
        <f t="shared" si="22"/>
        <v>0.93326116026549544</v>
      </c>
    </row>
    <row r="107" spans="1:43" x14ac:dyDescent="0.25">
      <c r="A107" s="5">
        <v>41319</v>
      </c>
      <c r="B107" s="12">
        <v>0.10242736671765103</v>
      </c>
      <c r="F107" s="17">
        <f t="shared" si="14"/>
        <v>2</v>
      </c>
      <c r="G107" s="15">
        <f t="shared" si="15"/>
        <v>2</v>
      </c>
      <c r="H107" s="53">
        <v>40953</v>
      </c>
      <c r="I107">
        <f t="shared" si="16"/>
        <v>0.10242736671765103</v>
      </c>
      <c r="J107">
        <f t="shared" si="23"/>
        <v>0.11835163105694192</v>
      </c>
      <c r="K107">
        <f t="shared" si="23"/>
        <v>0.11561480967395515</v>
      </c>
      <c r="L107">
        <f t="shared" si="23"/>
        <v>0.11037083904407993</v>
      </c>
      <c r="M107">
        <f t="shared" si="23"/>
        <v>0.11462567250445439</v>
      </c>
      <c r="N107">
        <f t="shared" si="23"/>
        <v>0.12038113497595264</v>
      </c>
      <c r="O107">
        <f t="shared" si="23"/>
        <v>0.11598611760079945</v>
      </c>
      <c r="Y107" s="53">
        <v>40953</v>
      </c>
      <c r="Z107">
        <v>0.10242736671765103</v>
      </c>
      <c r="AA107">
        <v>0.11835163105694192</v>
      </c>
      <c r="AB107">
        <v>0.11561480967395515</v>
      </c>
      <c r="AC107">
        <v>0.11037083904407993</v>
      </c>
      <c r="AD107">
        <v>0.11462567250445439</v>
      </c>
      <c r="AE107">
        <v>0.12038113497595264</v>
      </c>
      <c r="AF107">
        <v>0.11598611760079945</v>
      </c>
      <c r="AJ107" s="53">
        <v>40953</v>
      </c>
      <c r="AK107">
        <f t="shared" si="17"/>
        <v>0.88470307836919704</v>
      </c>
      <c r="AL107">
        <f t="shared" si="18"/>
        <v>0.93858935774537255</v>
      </c>
      <c r="AM107">
        <f t="shared" si="19"/>
        <v>0.90604416563520018</v>
      </c>
      <c r="AN107">
        <f t="shared" si="20"/>
        <v>0.82270642349305179</v>
      </c>
      <c r="AO107">
        <f t="shared" si="21"/>
        <v>0.92678138812851174</v>
      </c>
      <c r="AP107">
        <f t="shared" si="22"/>
        <v>0.95115070631107923</v>
      </c>
      <c r="AQ107">
        <f t="shared" si="22"/>
        <v>0.91233311978893128</v>
      </c>
    </row>
    <row r="108" spans="1:43" x14ac:dyDescent="0.25">
      <c r="A108" s="5">
        <v>41320</v>
      </c>
      <c r="B108" s="12">
        <v>0.11138908161624289</v>
      </c>
      <c r="F108" s="17">
        <f t="shared" si="14"/>
        <v>2</v>
      </c>
      <c r="G108" s="15">
        <f t="shared" si="15"/>
        <v>2</v>
      </c>
      <c r="H108" s="53">
        <v>40954</v>
      </c>
      <c r="I108">
        <f t="shared" si="16"/>
        <v>0.11138908161624289</v>
      </c>
      <c r="J108">
        <f t="shared" si="23"/>
        <v>0.11514837987280885</v>
      </c>
      <c r="K108">
        <f t="shared" si="23"/>
        <v>0.11331572246697887</v>
      </c>
      <c r="L108">
        <f t="shared" si="23"/>
        <v>0.11183207999295428</v>
      </c>
      <c r="M108">
        <f t="shared" si="23"/>
        <v>0.11718132205134792</v>
      </c>
      <c r="N108">
        <f t="shared" si="23"/>
        <v>0.12656368141998867</v>
      </c>
      <c r="O108">
        <f t="shared" si="23"/>
        <v>0.11330973549333161</v>
      </c>
      <c r="Y108" s="53">
        <v>40954</v>
      </c>
      <c r="Z108">
        <v>0.11138908161624289</v>
      </c>
      <c r="AA108">
        <v>0.11514837987280885</v>
      </c>
      <c r="AB108">
        <v>0.11331572246697887</v>
      </c>
      <c r="AC108">
        <v>0.11183207999295428</v>
      </c>
      <c r="AD108">
        <v>0.11718132205134792</v>
      </c>
      <c r="AE108">
        <v>0.12656368141998867</v>
      </c>
      <c r="AF108">
        <v>0.11330973549333161</v>
      </c>
      <c r="AJ108" s="53">
        <v>40954</v>
      </c>
      <c r="AK108">
        <f t="shared" si="17"/>
        <v>0.96210872699928163</v>
      </c>
      <c r="AL108">
        <f t="shared" si="18"/>
        <v>0.91318592692855483</v>
      </c>
      <c r="AM108">
        <f t="shared" si="19"/>
        <v>0.88802679782529881</v>
      </c>
      <c r="AN108">
        <f t="shared" si="20"/>
        <v>0.83359854251037557</v>
      </c>
      <c r="AO108">
        <f t="shared" si="21"/>
        <v>0.94744454658935262</v>
      </c>
      <c r="AP108">
        <f t="shared" si="22"/>
        <v>1</v>
      </c>
      <c r="AQ108">
        <f t="shared" si="22"/>
        <v>0.89128101382692793</v>
      </c>
    </row>
    <row r="109" spans="1:43" x14ac:dyDescent="0.25">
      <c r="A109" s="5">
        <v>41321</v>
      </c>
      <c r="B109" s="12">
        <v>0.10825508414034032</v>
      </c>
      <c r="F109" s="17">
        <f t="shared" si="14"/>
        <v>2</v>
      </c>
      <c r="G109" s="15">
        <f t="shared" si="15"/>
        <v>2</v>
      </c>
      <c r="H109" s="53">
        <v>40955</v>
      </c>
      <c r="I109">
        <f t="shared" si="16"/>
        <v>0.10825508414034032</v>
      </c>
      <c r="J109">
        <f t="shared" si="23"/>
        <v>0.11562094502126891</v>
      </c>
      <c r="K109">
        <f t="shared" si="23"/>
        <v>0.11211643261206544</v>
      </c>
      <c r="L109">
        <f t="shared" si="23"/>
        <v>0.11092243710087922</v>
      </c>
      <c r="M109">
        <f t="shared" si="23"/>
        <v>0.11580271273356119</v>
      </c>
      <c r="N109">
        <f t="shared" si="23"/>
        <v>0.12469070681238925</v>
      </c>
      <c r="O109">
        <f t="shared" si="23"/>
        <v>0.11382678691980633</v>
      </c>
      <c r="Y109" s="53">
        <v>40955</v>
      </c>
      <c r="Z109">
        <v>0.10825508414034032</v>
      </c>
      <c r="AA109">
        <v>0.11562094502126891</v>
      </c>
      <c r="AB109">
        <v>0.11211643261206544</v>
      </c>
      <c r="AC109">
        <v>0.11092243710087922</v>
      </c>
      <c r="AD109">
        <v>0.11580271273356119</v>
      </c>
      <c r="AE109">
        <v>0.12469070681238925</v>
      </c>
      <c r="AF109">
        <v>0.11382678691980633</v>
      </c>
      <c r="AJ109" s="53">
        <v>40955</v>
      </c>
      <c r="AK109">
        <f t="shared" si="17"/>
        <v>0.93503923079544637</v>
      </c>
      <c r="AL109">
        <f t="shared" si="18"/>
        <v>0.91693361181658628</v>
      </c>
      <c r="AM109">
        <f t="shared" si="19"/>
        <v>0.87862826506799774</v>
      </c>
      <c r="AN109">
        <f t="shared" si="20"/>
        <v>0.8268180463496454</v>
      </c>
      <c r="AO109">
        <f t="shared" si="21"/>
        <v>0.93629809545576692</v>
      </c>
      <c r="AP109">
        <f t="shared" si="22"/>
        <v>0.98520132642646396</v>
      </c>
      <c r="AQ109">
        <f t="shared" si="22"/>
        <v>0.89534807935825789</v>
      </c>
    </row>
    <row r="110" spans="1:43" x14ac:dyDescent="0.25">
      <c r="A110" s="5">
        <v>41322</v>
      </c>
      <c r="B110" s="12">
        <v>0.10620446969367205</v>
      </c>
      <c r="F110" s="17">
        <f t="shared" si="14"/>
        <v>2</v>
      </c>
      <c r="G110" s="15">
        <f t="shared" si="15"/>
        <v>2</v>
      </c>
      <c r="H110" s="53">
        <v>40956</v>
      </c>
      <c r="I110">
        <f t="shared" si="16"/>
        <v>0.10620446969367205</v>
      </c>
      <c r="J110">
        <f t="shared" si="23"/>
        <v>0.11127897669117201</v>
      </c>
      <c r="K110">
        <f t="shared" si="23"/>
        <v>0.11812054642253625</v>
      </c>
      <c r="L110">
        <f t="shared" si="23"/>
        <v>0.11434286991290954</v>
      </c>
      <c r="M110">
        <f t="shared" si="23"/>
        <v>0.11740212173306748</v>
      </c>
      <c r="N110">
        <f t="shared" si="23"/>
        <v>0.11506469432908738</v>
      </c>
      <c r="O110">
        <f t="shared" si="23"/>
        <v>0.1146619515530737</v>
      </c>
      <c r="Y110" s="53">
        <v>40956</v>
      </c>
      <c r="Z110">
        <v>0.10620446969367205</v>
      </c>
      <c r="AA110">
        <v>0.11127897669117201</v>
      </c>
      <c r="AB110">
        <v>0.11812054642253625</v>
      </c>
      <c r="AC110">
        <v>0.11434286991290954</v>
      </c>
      <c r="AD110">
        <v>0.11740212173306748</v>
      </c>
      <c r="AE110">
        <v>0.11506469432908738</v>
      </c>
      <c r="AF110">
        <v>0.1146619515530737</v>
      </c>
      <c r="AJ110" s="53">
        <v>40956</v>
      </c>
      <c r="AK110">
        <f t="shared" si="17"/>
        <v>0.91732731481388341</v>
      </c>
      <c r="AL110">
        <f t="shared" si="18"/>
        <v>0.88249956785874972</v>
      </c>
      <c r="AM110">
        <f t="shared" si="19"/>
        <v>0.9256809938933801</v>
      </c>
      <c r="AN110">
        <f t="shared" si="20"/>
        <v>0.85231402037644322</v>
      </c>
      <c r="AO110">
        <f t="shared" si="21"/>
        <v>0.94922977524756991</v>
      </c>
      <c r="AP110">
        <f t="shared" si="22"/>
        <v>0.90914465380678144</v>
      </c>
      <c r="AQ110">
        <f t="shared" si="22"/>
        <v>0.90191738585085612</v>
      </c>
    </row>
    <row r="111" spans="1:43" x14ac:dyDescent="0.25">
      <c r="A111" s="5">
        <v>41323</v>
      </c>
      <c r="B111" s="12">
        <v>0.10621513007083253</v>
      </c>
      <c r="F111" s="17">
        <f t="shared" si="14"/>
        <v>2</v>
      </c>
      <c r="G111" s="15">
        <f t="shared" si="15"/>
        <v>2</v>
      </c>
      <c r="H111" s="53">
        <v>40957</v>
      </c>
      <c r="I111">
        <f t="shared" si="16"/>
        <v>0.10621513007083253</v>
      </c>
      <c r="J111">
        <f t="shared" si="23"/>
        <v>0.1160053950285401</v>
      </c>
      <c r="K111">
        <f t="shared" si="23"/>
        <v>0.12374561781474354</v>
      </c>
      <c r="L111">
        <f t="shared" si="23"/>
        <v>0.11438390423252484</v>
      </c>
      <c r="M111">
        <f t="shared" si="23"/>
        <v>0.11486462079031569</v>
      </c>
      <c r="N111">
        <f t="shared" si="23"/>
        <v>0.11152345745488235</v>
      </c>
      <c r="O111">
        <f t="shared" si="23"/>
        <v>0.12115991450432421</v>
      </c>
      <c r="Y111" s="53">
        <v>40957</v>
      </c>
      <c r="Z111">
        <v>0.10621513007083253</v>
      </c>
      <c r="AA111">
        <v>0.1160053950285401</v>
      </c>
      <c r="AB111">
        <v>0.12374561781474354</v>
      </c>
      <c r="AC111">
        <v>0.11438390423252484</v>
      </c>
      <c r="AD111">
        <v>0.11486462079031569</v>
      </c>
      <c r="AE111">
        <v>0.11152345745488235</v>
      </c>
      <c r="AF111">
        <v>0.12115991450432421</v>
      </c>
      <c r="AJ111" s="53">
        <v>40957</v>
      </c>
      <c r="AK111">
        <f t="shared" si="17"/>
        <v>0.91741939243720505</v>
      </c>
      <c r="AL111">
        <f t="shared" si="18"/>
        <v>0.91998249827626044</v>
      </c>
      <c r="AM111">
        <f t="shared" si="19"/>
        <v>0.9697632626837166</v>
      </c>
      <c r="AN111">
        <f t="shared" si="20"/>
        <v>0.8526198910087911</v>
      </c>
      <c r="AO111">
        <f t="shared" si="21"/>
        <v>0.92871335344852202</v>
      </c>
      <c r="AP111">
        <f t="shared" si="22"/>
        <v>0.88116477178633201</v>
      </c>
      <c r="AQ111">
        <f t="shared" si="22"/>
        <v>0.9530295959516486</v>
      </c>
    </row>
    <row r="112" spans="1:43" x14ac:dyDescent="0.25">
      <c r="A112" s="5">
        <v>41324</v>
      </c>
      <c r="B112" s="12">
        <v>0.10690584228141445</v>
      </c>
      <c r="F112" s="17">
        <f t="shared" si="14"/>
        <v>2</v>
      </c>
      <c r="G112" s="15">
        <f t="shared" si="15"/>
        <v>2</v>
      </c>
      <c r="H112" s="53">
        <v>40958</v>
      </c>
      <c r="I112">
        <f t="shared" si="16"/>
        <v>0.10690584228141445</v>
      </c>
      <c r="J112">
        <f t="shared" si="23"/>
        <v>0.11665381345875248</v>
      </c>
      <c r="K112">
        <f t="shared" si="23"/>
        <v>0.11385568988782251</v>
      </c>
      <c r="L112">
        <f t="shared" si="23"/>
        <v>0.11188884845432241</v>
      </c>
      <c r="M112">
        <f t="shared" si="23"/>
        <v>0.11622094793388969</v>
      </c>
      <c r="N112">
        <f t="shared" si="23"/>
        <v>0.11876380284231369</v>
      </c>
      <c r="O112">
        <f t="shared" si="23"/>
        <v>0.1155997028513327</v>
      </c>
      <c r="Y112" s="53">
        <v>40958</v>
      </c>
      <c r="Z112">
        <v>0.10690584228141445</v>
      </c>
      <c r="AA112">
        <v>0.11665381345875248</v>
      </c>
      <c r="AB112">
        <v>0.11385568988782251</v>
      </c>
      <c r="AC112">
        <v>0.11188884845432241</v>
      </c>
      <c r="AD112">
        <v>0.11622094793388969</v>
      </c>
      <c r="AE112">
        <v>0.11876380284231369</v>
      </c>
      <c r="AF112">
        <v>0.1155997028513327</v>
      </c>
      <c r="AJ112" s="53">
        <v>40958</v>
      </c>
      <c r="AK112">
        <f t="shared" si="17"/>
        <v>0.92338532945727403</v>
      </c>
      <c r="AL112">
        <f t="shared" si="18"/>
        <v>0.92512479021197946</v>
      </c>
      <c r="AM112">
        <f t="shared" si="19"/>
        <v>0.89225838660417722</v>
      </c>
      <c r="AN112">
        <f t="shared" si="20"/>
        <v>0.83402169574744323</v>
      </c>
      <c r="AO112">
        <f t="shared" si="21"/>
        <v>0.93967964682253957</v>
      </c>
      <c r="AP112">
        <f t="shared" si="22"/>
        <v>0.93837190503496914</v>
      </c>
      <c r="AQ112">
        <f t="shared" si="22"/>
        <v>0.9092936269495655</v>
      </c>
    </row>
    <row r="113" spans="1:43" x14ac:dyDescent="0.25">
      <c r="A113" s="5">
        <v>41325</v>
      </c>
      <c r="B113" s="12">
        <v>0.10544620112846141</v>
      </c>
      <c r="F113" s="17">
        <f t="shared" si="14"/>
        <v>2</v>
      </c>
      <c r="G113" s="15">
        <f t="shared" si="15"/>
        <v>2</v>
      </c>
      <c r="H113" s="53">
        <v>40959</v>
      </c>
      <c r="I113">
        <f t="shared" si="16"/>
        <v>0.10544620112846141</v>
      </c>
      <c r="J113">
        <f t="shared" si="23"/>
        <v>0.1111073551585242</v>
      </c>
      <c r="K113">
        <f t="shared" si="23"/>
        <v>0.11109967667715846</v>
      </c>
      <c r="L113">
        <f t="shared" si="23"/>
        <v>0.11129865293477474</v>
      </c>
      <c r="M113">
        <f t="shared" si="23"/>
        <v>0.11806732108689141</v>
      </c>
      <c r="N113">
        <f t="shared" si="23"/>
        <v>0.11610225780572089</v>
      </c>
      <c r="O113">
        <f t="shared" si="23"/>
        <v>0.1136899655331567</v>
      </c>
      <c r="Y113" s="53">
        <v>40959</v>
      </c>
      <c r="Z113">
        <v>0.10544620112846141</v>
      </c>
      <c r="AA113">
        <v>0.1111073551585242</v>
      </c>
      <c r="AB113">
        <v>0.11109967667715846</v>
      </c>
      <c r="AC113">
        <v>0.11129865293477474</v>
      </c>
      <c r="AD113">
        <v>0.11806732108689141</v>
      </c>
      <c r="AE113">
        <v>0.11610225780572089</v>
      </c>
      <c r="AF113">
        <v>0.1136899655331567</v>
      </c>
      <c r="AJ113" s="53">
        <v>40959</v>
      </c>
      <c r="AK113">
        <f t="shared" si="17"/>
        <v>0.91077786855386511</v>
      </c>
      <c r="AL113">
        <f t="shared" si="18"/>
        <v>0.88113852075982391</v>
      </c>
      <c r="AM113">
        <f t="shared" si="19"/>
        <v>0.87066020470189609</v>
      </c>
      <c r="AN113">
        <f t="shared" si="20"/>
        <v>0.82962236663792399</v>
      </c>
      <c r="AO113">
        <f t="shared" si="21"/>
        <v>0.95460810251971895</v>
      </c>
      <c r="AP113">
        <f t="shared" si="22"/>
        <v>0.91734260968948422</v>
      </c>
      <c r="AQ113">
        <f t="shared" si="22"/>
        <v>0.89427185846977597</v>
      </c>
    </row>
    <row r="114" spans="1:43" x14ac:dyDescent="0.25">
      <c r="A114" s="5">
        <v>41326</v>
      </c>
      <c r="B114" s="12">
        <v>0.10705787472128503</v>
      </c>
      <c r="F114" s="17">
        <f t="shared" si="14"/>
        <v>2</v>
      </c>
      <c r="G114" s="15">
        <f t="shared" si="15"/>
        <v>3</v>
      </c>
      <c r="H114" s="53">
        <v>40960</v>
      </c>
      <c r="I114">
        <f t="shared" si="16"/>
        <v>0.10705787472128503</v>
      </c>
      <c r="J114">
        <f t="shared" ref="J114:O129" si="24">IF(IF(MONTH($H114)&gt;10,VLOOKUP(DATE(J$1,MONTH($H114),DAY($H114)),$A:$B,2,0),VLOOKUP(DATE(K$1,MONTH($H114),DAY($H114)),$A:$B,2,0))="",NA(),IF(MONTH($H114)&gt;10,VLOOKUP(DATE(J$1,MONTH($H114),DAY($H114)),$A:$B,2,0),VLOOKUP(DATE(K$1,MONTH($H114),DAY($H114)),$A:$B,2,0)))</f>
        <v>0.11538788120876715</v>
      </c>
      <c r="K114">
        <f t="shared" si="24"/>
        <v>0.10658976648870606</v>
      </c>
      <c r="L114">
        <f t="shared" si="24"/>
        <v>0.11240302575086296</v>
      </c>
      <c r="M114">
        <f t="shared" si="24"/>
        <v>0.12041852121187777</v>
      </c>
      <c r="N114">
        <f t="shared" si="24"/>
        <v>0.1188511880511243</v>
      </c>
      <c r="O114">
        <f t="shared" si="24"/>
        <v>0.11676298240512732</v>
      </c>
      <c r="Y114" s="53">
        <v>40960</v>
      </c>
      <c r="Z114">
        <v>0.10705787472128503</v>
      </c>
      <c r="AA114">
        <v>0.11538788120876715</v>
      </c>
      <c r="AB114">
        <v>0.10658976648870606</v>
      </c>
      <c r="AC114">
        <v>0.11240302575086296</v>
      </c>
      <c r="AD114">
        <v>0.12041852121187777</v>
      </c>
      <c r="AE114">
        <v>0.1188511880511243</v>
      </c>
      <c r="AF114">
        <v>0.11676298240512732</v>
      </c>
      <c r="AJ114" s="53">
        <v>40960</v>
      </c>
      <c r="AK114">
        <f t="shared" si="17"/>
        <v>0.92469848991307535</v>
      </c>
      <c r="AL114">
        <f t="shared" si="18"/>
        <v>0.91508529580998665</v>
      </c>
      <c r="AM114">
        <f t="shared" si="19"/>
        <v>0.83531717360311686</v>
      </c>
      <c r="AN114">
        <f t="shared" si="20"/>
        <v>0.83785438351480956</v>
      </c>
      <c r="AO114">
        <f t="shared" si="21"/>
        <v>0.97361822885523175</v>
      </c>
      <c r="AP114">
        <f t="shared" si="22"/>
        <v>0.93906234962246993</v>
      </c>
      <c r="AQ114">
        <f t="shared" si="22"/>
        <v>0.91844384670390633</v>
      </c>
    </row>
    <row r="115" spans="1:43" x14ac:dyDescent="0.25">
      <c r="A115" s="5">
        <v>41327</v>
      </c>
      <c r="B115" s="12">
        <v>0.10705385766396855</v>
      </c>
      <c r="F115" s="17">
        <f t="shared" si="14"/>
        <v>2</v>
      </c>
      <c r="G115" s="15">
        <f t="shared" si="15"/>
        <v>3</v>
      </c>
      <c r="H115" s="53">
        <v>40961</v>
      </c>
      <c r="I115">
        <f t="shared" si="16"/>
        <v>0.10705385766396855</v>
      </c>
      <c r="J115">
        <f t="shared" si="24"/>
        <v>0.11600827167119093</v>
      </c>
      <c r="K115">
        <f t="shared" si="24"/>
        <v>0.11344082128285174</v>
      </c>
      <c r="L115">
        <f t="shared" si="24"/>
        <v>0.11279765996939785</v>
      </c>
      <c r="M115">
        <f t="shared" si="24"/>
        <v>0.11903636935738485</v>
      </c>
      <c r="N115">
        <f t="shared" si="24"/>
        <v>0.12021790868823232</v>
      </c>
      <c r="O115">
        <f t="shared" si="24"/>
        <v>0.11839451541600909</v>
      </c>
      <c r="Y115" s="53">
        <v>40961</v>
      </c>
      <c r="Z115">
        <v>0.10705385766396855</v>
      </c>
      <c r="AA115">
        <v>0.11600827167119093</v>
      </c>
      <c r="AB115">
        <v>0.11344082128285174</v>
      </c>
      <c r="AC115">
        <v>0.11279765996939785</v>
      </c>
      <c r="AD115">
        <v>0.11903636935738485</v>
      </c>
      <c r="AE115">
        <v>0.12021790868823232</v>
      </c>
      <c r="AF115">
        <v>0.11839451541600909</v>
      </c>
      <c r="AJ115" s="53">
        <v>40961</v>
      </c>
      <c r="AK115">
        <f t="shared" si="17"/>
        <v>0.9246637931021765</v>
      </c>
      <c r="AL115">
        <f t="shared" si="18"/>
        <v>0.92000531153328102</v>
      </c>
      <c r="AM115">
        <f t="shared" si="19"/>
        <v>0.88900716576059302</v>
      </c>
      <c r="AN115">
        <f t="shared" si="20"/>
        <v>0.84079599480752742</v>
      </c>
      <c r="AO115">
        <f t="shared" si="21"/>
        <v>0.9624431352978825</v>
      </c>
      <c r="AP115">
        <f t="shared" si="22"/>
        <v>0.94986102916287218</v>
      </c>
      <c r="AQ115">
        <f t="shared" si="22"/>
        <v>0.9312772929183879</v>
      </c>
    </row>
    <row r="116" spans="1:43" x14ac:dyDescent="0.25">
      <c r="A116" s="5">
        <v>41328</v>
      </c>
      <c r="B116" s="12">
        <v>0.10701337291238545</v>
      </c>
      <c r="F116" s="17">
        <f t="shared" si="14"/>
        <v>2</v>
      </c>
      <c r="G116" s="15">
        <f t="shared" si="15"/>
        <v>3</v>
      </c>
      <c r="H116" s="53">
        <v>40962</v>
      </c>
      <c r="I116">
        <f t="shared" si="16"/>
        <v>0.10701337291238545</v>
      </c>
      <c r="J116">
        <f t="shared" si="24"/>
        <v>0.12154145684618682</v>
      </c>
      <c r="K116">
        <f t="shared" si="24"/>
        <v>0.1114293344316863</v>
      </c>
      <c r="L116">
        <f t="shared" si="24"/>
        <v>0.11301263158662454</v>
      </c>
      <c r="M116">
        <f t="shared" si="24"/>
        <v>0.1164511353926173</v>
      </c>
      <c r="N116">
        <f t="shared" si="24"/>
        <v>0.12144636187644869</v>
      </c>
      <c r="O116">
        <f t="shared" si="24"/>
        <v>0.11319431368841855</v>
      </c>
      <c r="Y116" s="53">
        <v>40962</v>
      </c>
      <c r="Z116">
        <v>0.10701337291238545</v>
      </c>
      <c r="AA116">
        <v>0.12154145684618682</v>
      </c>
      <c r="AB116">
        <v>0.1114293344316863</v>
      </c>
      <c r="AC116">
        <v>0.11301263158662454</v>
      </c>
      <c r="AD116">
        <v>0.1164511353926173</v>
      </c>
      <c r="AE116">
        <v>0.12144636187644869</v>
      </c>
      <c r="AF116">
        <v>0.11319431368841855</v>
      </c>
      <c r="AJ116" s="53">
        <v>40962</v>
      </c>
      <c r="AK116">
        <f t="shared" si="17"/>
        <v>0.92431411131789998</v>
      </c>
      <c r="AL116">
        <f t="shared" si="18"/>
        <v>0.96388631826978255</v>
      </c>
      <c r="AM116">
        <f t="shared" si="19"/>
        <v>0.87324364955631106</v>
      </c>
      <c r="AN116">
        <f t="shared" si="20"/>
        <v>0.84239839750640033</v>
      </c>
      <c r="AO116">
        <f t="shared" si="21"/>
        <v>0.9415407783462918</v>
      </c>
      <c r="AP116">
        <f t="shared" si="22"/>
        <v>0.9595672353543615</v>
      </c>
      <c r="AQ116">
        <f t="shared" si="22"/>
        <v>0.89037311952417675</v>
      </c>
    </row>
    <row r="117" spans="1:43" x14ac:dyDescent="0.25">
      <c r="A117" s="5">
        <v>41329</v>
      </c>
      <c r="B117" s="12">
        <v>0.10898812381084781</v>
      </c>
      <c r="F117" s="17">
        <f t="shared" si="14"/>
        <v>2</v>
      </c>
      <c r="G117" s="15">
        <f t="shared" si="15"/>
        <v>3</v>
      </c>
      <c r="H117" s="53">
        <v>40963</v>
      </c>
      <c r="I117">
        <f t="shared" si="16"/>
        <v>0.10898812381084781</v>
      </c>
      <c r="J117">
        <f t="shared" si="24"/>
        <v>0.11427058097847823</v>
      </c>
      <c r="K117">
        <f t="shared" si="24"/>
        <v>0.11321752308167742</v>
      </c>
      <c r="L117">
        <f t="shared" si="24"/>
        <v>0.11544758312718324</v>
      </c>
      <c r="M117">
        <f t="shared" si="24"/>
        <v>0.11680077134011072</v>
      </c>
      <c r="N117">
        <f t="shared" si="24"/>
        <v>0.12016381563330455</v>
      </c>
      <c r="O117">
        <f t="shared" si="24"/>
        <v>0.11832412297811425</v>
      </c>
      <c r="Y117" s="53">
        <v>40963</v>
      </c>
      <c r="Z117">
        <v>0.10898812381084781</v>
      </c>
      <c r="AA117">
        <v>0.11427058097847823</v>
      </c>
      <c r="AB117">
        <v>0.11321752308167742</v>
      </c>
      <c r="AC117">
        <v>0.11544758312718324</v>
      </c>
      <c r="AD117">
        <v>0.11680077134011072</v>
      </c>
      <c r="AE117">
        <v>0.12016381563330455</v>
      </c>
      <c r="AF117">
        <v>0.11832412297811425</v>
      </c>
      <c r="AJ117" s="53">
        <v>40963</v>
      </c>
      <c r="AK117">
        <f t="shared" si="17"/>
        <v>0.94137076575379808</v>
      </c>
      <c r="AL117">
        <f t="shared" si="18"/>
        <v>0.90622452983498214</v>
      </c>
      <c r="AM117">
        <f t="shared" si="19"/>
        <v>0.88725723395738032</v>
      </c>
      <c r="AN117">
        <f t="shared" si="20"/>
        <v>0.86054857458815537</v>
      </c>
      <c r="AO117">
        <f t="shared" si="21"/>
        <v>0.94436768510877978</v>
      </c>
      <c r="AP117">
        <f t="shared" si="22"/>
        <v>0.94943363123701496</v>
      </c>
      <c r="AQ117">
        <f t="shared" si="22"/>
        <v>0.93072359430511775</v>
      </c>
    </row>
    <row r="118" spans="1:43" x14ac:dyDescent="0.25">
      <c r="A118" s="5">
        <v>41330</v>
      </c>
      <c r="B118" s="12">
        <v>0.10978496528065126</v>
      </c>
      <c r="F118" s="17">
        <f t="shared" si="14"/>
        <v>2</v>
      </c>
      <c r="G118" s="15">
        <f t="shared" si="15"/>
        <v>3</v>
      </c>
      <c r="H118" s="53">
        <v>40964</v>
      </c>
      <c r="I118">
        <f t="shared" si="16"/>
        <v>0.10978496528065126</v>
      </c>
      <c r="J118">
        <f t="shared" si="24"/>
        <v>0.11609862642482613</v>
      </c>
      <c r="K118">
        <f t="shared" si="24"/>
        <v>0.10974826662204919</v>
      </c>
      <c r="L118">
        <f t="shared" si="24"/>
        <v>0.11353223383962939</v>
      </c>
      <c r="M118">
        <f t="shared" si="24"/>
        <v>0.11872981567852496</v>
      </c>
      <c r="N118">
        <f t="shared" si="24"/>
        <v>0.11012825349984497</v>
      </c>
      <c r="O118">
        <f t="shared" si="24"/>
        <v>0.11514077705867469</v>
      </c>
      <c r="Y118" s="53">
        <v>40964</v>
      </c>
      <c r="Z118">
        <v>0.10978496528065126</v>
      </c>
      <c r="AA118">
        <v>0.11609862642482613</v>
      </c>
      <c r="AB118">
        <v>0.10974826662204919</v>
      </c>
      <c r="AC118">
        <v>0.11353223383962939</v>
      </c>
      <c r="AD118">
        <v>0.11872981567852496</v>
      </c>
      <c r="AE118">
        <v>0.11012825349984497</v>
      </c>
      <c r="AF118">
        <v>0.11514077705867469</v>
      </c>
      <c r="AJ118" s="53">
        <v>40964</v>
      </c>
      <c r="AK118">
        <f t="shared" si="17"/>
        <v>0.94825338046799501</v>
      </c>
      <c r="AL118">
        <f t="shared" si="18"/>
        <v>0.9207218712412153</v>
      </c>
      <c r="AM118">
        <f t="shared" si="19"/>
        <v>0.86006954422106729</v>
      </c>
      <c r="AN118">
        <f t="shared" si="20"/>
        <v>0.84627152300685804</v>
      </c>
      <c r="AO118">
        <f t="shared" si="21"/>
        <v>0.9599645610149824</v>
      </c>
      <c r="AP118">
        <f t="shared" si="22"/>
        <v>0.87014104097047862</v>
      </c>
      <c r="AQ118">
        <f t="shared" si="22"/>
        <v>0.90568377079757034</v>
      </c>
    </row>
    <row r="119" spans="1:43" x14ac:dyDescent="0.25">
      <c r="A119" s="5">
        <v>41331</v>
      </c>
      <c r="B119" s="12">
        <v>0.10873921424547417</v>
      </c>
      <c r="F119" s="17">
        <f t="shared" si="14"/>
        <v>2</v>
      </c>
      <c r="G119" s="15">
        <f t="shared" si="15"/>
        <v>3</v>
      </c>
      <c r="H119" s="53">
        <v>40965</v>
      </c>
      <c r="I119">
        <f t="shared" si="16"/>
        <v>0.10873921424547417</v>
      </c>
      <c r="J119">
        <f t="shared" si="24"/>
        <v>0.11616763521279991</v>
      </c>
      <c r="K119">
        <f t="shared" si="24"/>
        <v>0.11099169087118117</v>
      </c>
      <c r="L119">
        <f t="shared" si="24"/>
        <v>0.1129421386368077</v>
      </c>
      <c r="M119">
        <f t="shared" si="24"/>
        <v>0.11763667250977954</v>
      </c>
      <c r="N119">
        <f t="shared" si="24"/>
        <v>0.11023518549222679</v>
      </c>
      <c r="O119">
        <f t="shared" si="24"/>
        <v>0.11771115101705368</v>
      </c>
      <c r="Y119" s="53">
        <v>40965</v>
      </c>
      <c r="Z119">
        <v>0.10873921424547417</v>
      </c>
      <c r="AA119">
        <v>0.11616763521279991</v>
      </c>
      <c r="AB119">
        <v>0.11099169087118117</v>
      </c>
      <c r="AC119">
        <v>0.1129421386368077</v>
      </c>
      <c r="AD119">
        <v>0.11763667250977954</v>
      </c>
      <c r="AE119">
        <v>0.11023518549222679</v>
      </c>
      <c r="AF119">
        <v>0.11771115101705368</v>
      </c>
      <c r="AJ119" s="53">
        <v>40965</v>
      </c>
      <c r="AK119">
        <f t="shared" si="17"/>
        <v>0.93922084170734055</v>
      </c>
      <c r="AL119">
        <f t="shared" si="18"/>
        <v>0.92126914645326485</v>
      </c>
      <c r="AM119">
        <f t="shared" si="19"/>
        <v>0.86981394711817428</v>
      </c>
      <c r="AN119">
        <f t="shared" si="20"/>
        <v>0.8418729416602041</v>
      </c>
      <c r="AO119">
        <f t="shared" si="21"/>
        <v>0.95112618544677174</v>
      </c>
      <c r="AP119">
        <f t="shared" si="22"/>
        <v>0.87098592783835493</v>
      </c>
      <c r="AQ119">
        <f t="shared" si="22"/>
        <v>0.92590202916313835</v>
      </c>
    </row>
    <row r="120" spans="1:43" x14ac:dyDescent="0.25">
      <c r="A120" s="5">
        <v>41332</v>
      </c>
      <c r="B120" s="12">
        <v>0.10773100865442752</v>
      </c>
      <c r="F120" s="17">
        <f t="shared" si="14"/>
        <v>2</v>
      </c>
      <c r="G120" s="15">
        <f t="shared" si="15"/>
        <v>3</v>
      </c>
      <c r="H120" s="53">
        <v>40966</v>
      </c>
      <c r="I120">
        <f t="shared" si="16"/>
        <v>0.10773100865442752</v>
      </c>
      <c r="J120">
        <f t="shared" si="24"/>
        <v>0.12043219599459855</v>
      </c>
      <c r="K120">
        <f t="shared" si="24"/>
        <v>0.11370002424093754</v>
      </c>
      <c r="L120">
        <f t="shared" si="24"/>
        <v>0.11623451374008012</v>
      </c>
      <c r="M120">
        <f t="shared" si="24"/>
        <v>0.11752826810635188</v>
      </c>
      <c r="N120">
        <f t="shared" si="24"/>
        <v>0.11789157676750006</v>
      </c>
      <c r="O120">
        <f t="shared" si="24"/>
        <v>0.11845256616405456</v>
      </c>
      <c r="Y120" s="53">
        <v>40966</v>
      </c>
      <c r="Z120">
        <v>0.10773100865442752</v>
      </c>
      <c r="AA120">
        <v>0.12043219599459855</v>
      </c>
      <c r="AB120">
        <v>0.11370002424093754</v>
      </c>
      <c r="AC120">
        <v>0.11623451374008012</v>
      </c>
      <c r="AD120">
        <v>0.11752826810635188</v>
      </c>
      <c r="AE120">
        <v>0.11789157676750006</v>
      </c>
      <c r="AF120">
        <v>0.11845256616405456</v>
      </c>
      <c r="AJ120" s="53">
        <v>40966</v>
      </c>
      <c r="AK120">
        <f t="shared" si="17"/>
        <v>0.93051259684455134</v>
      </c>
      <c r="AL120">
        <f t="shared" si="18"/>
        <v>0.95508930870627762</v>
      </c>
      <c r="AM120">
        <f t="shared" si="19"/>
        <v>0.89103847410726011</v>
      </c>
      <c r="AN120">
        <f t="shared" si="20"/>
        <v>0.86641437098583451</v>
      </c>
      <c r="AO120">
        <f t="shared" si="21"/>
        <v>0.95024970480074522</v>
      </c>
      <c r="AP120">
        <f t="shared" si="22"/>
        <v>0.93148030655246894</v>
      </c>
      <c r="AQ120">
        <f t="shared" si="22"/>
        <v>0.93173391325507926</v>
      </c>
    </row>
    <row r="121" spans="1:43" x14ac:dyDescent="0.25">
      <c r="A121" s="5">
        <v>41333</v>
      </c>
      <c r="B121" s="12">
        <v>0.10814699447134885</v>
      </c>
      <c r="F121" s="17">
        <f t="shared" si="14"/>
        <v>2</v>
      </c>
      <c r="G121" s="15">
        <f t="shared" si="15"/>
        <v>3</v>
      </c>
      <c r="H121" s="53">
        <v>40967</v>
      </c>
      <c r="I121">
        <f t="shared" si="16"/>
        <v>0.10814699447134885</v>
      </c>
      <c r="J121">
        <f t="shared" si="24"/>
        <v>0.11900174205044844</v>
      </c>
      <c r="K121">
        <f t="shared" si="24"/>
        <v>0.11127452498356442</v>
      </c>
      <c r="L121">
        <f t="shared" si="24"/>
        <v>0.11738580600363648</v>
      </c>
      <c r="M121">
        <f t="shared" si="24"/>
        <v>0.11857427514006998</v>
      </c>
      <c r="N121">
        <f t="shared" si="24"/>
        <v>0.12085439850999397</v>
      </c>
      <c r="O121">
        <f t="shared" si="24"/>
        <v>0.11416391969417422</v>
      </c>
      <c r="Y121" s="53">
        <v>40967</v>
      </c>
      <c r="Z121">
        <v>0.10814699447134885</v>
      </c>
      <c r="AA121">
        <v>0.11900174205044844</v>
      </c>
      <c r="AB121">
        <v>0.11127452498356442</v>
      </c>
      <c r="AC121">
        <v>0.11738580600363648</v>
      </c>
      <c r="AD121">
        <v>0.11857427514006998</v>
      </c>
      <c r="AE121">
        <v>0.12085439850999397</v>
      </c>
      <c r="AF121">
        <v>0.11416391969417422</v>
      </c>
      <c r="AJ121" s="53">
        <v>40967</v>
      </c>
      <c r="AK121">
        <f t="shared" si="17"/>
        <v>0.93410562031651767</v>
      </c>
      <c r="AL121">
        <f t="shared" si="18"/>
        <v>0.94374507257928908</v>
      </c>
      <c r="AM121">
        <f t="shared" si="19"/>
        <v>0.87203044687361331</v>
      </c>
      <c r="AN121">
        <f t="shared" si="20"/>
        <v>0.87499612635481727</v>
      </c>
      <c r="AO121">
        <f t="shared" si="21"/>
        <v>0.95870697121864812</v>
      </c>
      <c r="AP121">
        <f t="shared" si="22"/>
        <v>0.95489003760052593</v>
      </c>
      <c r="AQ121">
        <f t="shared" si="22"/>
        <v>0.89799992599460088</v>
      </c>
    </row>
    <row r="122" spans="1:43" x14ac:dyDescent="0.25">
      <c r="A122" s="5">
        <v>41334</v>
      </c>
      <c r="B122" s="12">
        <v>0.11203313565405915</v>
      </c>
      <c r="F122" s="17">
        <f t="shared" si="14"/>
        <v>2</v>
      </c>
      <c r="G122" s="15">
        <f t="shared" si="15"/>
        <v>3</v>
      </c>
      <c r="H122" s="53">
        <v>40968</v>
      </c>
      <c r="I122">
        <f t="shared" si="16"/>
        <v>0.11203313565405915</v>
      </c>
      <c r="J122">
        <f t="shared" si="24"/>
        <v>0.11729626205911532</v>
      </c>
      <c r="K122">
        <f t="shared" si="24"/>
        <v>0.11674697681857084</v>
      </c>
      <c r="L122">
        <f t="shared" si="24"/>
        <v>0.11870993711668891</v>
      </c>
      <c r="M122">
        <f t="shared" si="24"/>
        <v>0.11498072368764359</v>
      </c>
      <c r="N122">
        <f t="shared" si="24"/>
        <v>0.10961394130865808</v>
      </c>
      <c r="O122">
        <f t="shared" si="24"/>
        <v>0.11686607232374582</v>
      </c>
      <c r="Y122" s="53">
        <v>40968</v>
      </c>
      <c r="Z122">
        <v>0.11203313565405915</v>
      </c>
      <c r="AA122">
        <v>0.11729626205911532</v>
      </c>
      <c r="AB122">
        <v>0.11674697681857084</v>
      </c>
      <c r="AC122">
        <v>0.11870993711668891</v>
      </c>
      <c r="AD122">
        <v>0.11498072368764359</v>
      </c>
      <c r="AE122">
        <v>0.10961394130865808</v>
      </c>
      <c r="AF122">
        <v>0.11686607232374582</v>
      </c>
      <c r="AJ122" s="53">
        <v>40968</v>
      </c>
      <c r="AK122">
        <f t="shared" si="17"/>
        <v>0.96767166011131645</v>
      </c>
      <c r="AL122">
        <f t="shared" si="18"/>
        <v>0.9302197383239228</v>
      </c>
      <c r="AM122">
        <f t="shared" si="19"/>
        <v>0.91491667460525117</v>
      </c>
      <c r="AN122">
        <f t="shared" si="20"/>
        <v>0.88486622593628528</v>
      </c>
      <c r="AO122">
        <f t="shared" si="21"/>
        <v>0.92965207862238841</v>
      </c>
      <c r="AP122">
        <f t="shared" si="22"/>
        <v>0.86607737763976222</v>
      </c>
      <c r="AQ122">
        <f t="shared" si="22"/>
        <v>0.91925473984368455</v>
      </c>
    </row>
    <row r="123" spans="1:43" x14ac:dyDescent="0.25">
      <c r="A123" s="5">
        <v>41335</v>
      </c>
      <c r="B123" s="12">
        <v>0.10644377126786947</v>
      </c>
      <c r="F123" s="17">
        <f t="shared" si="14"/>
        <v>3</v>
      </c>
      <c r="G123" s="15">
        <f t="shared" si="15"/>
        <v>1</v>
      </c>
      <c r="H123" s="53">
        <v>40969</v>
      </c>
      <c r="I123">
        <f t="shared" si="16"/>
        <v>0.11203313565405915</v>
      </c>
      <c r="J123">
        <f t="shared" si="24"/>
        <v>0.11729626205911532</v>
      </c>
      <c r="K123">
        <f t="shared" si="24"/>
        <v>0.11674697681857084</v>
      </c>
      <c r="L123">
        <f t="shared" si="24"/>
        <v>0.11951914070955906</v>
      </c>
      <c r="M123">
        <f t="shared" si="24"/>
        <v>0.11498072368764359</v>
      </c>
      <c r="N123">
        <f t="shared" si="24"/>
        <v>0.10961394130865808</v>
      </c>
      <c r="O123">
        <f t="shared" si="24"/>
        <v>0.11686607232374582</v>
      </c>
      <c r="Y123" s="53">
        <v>40969</v>
      </c>
      <c r="Z123">
        <v>0.11203313565405915</v>
      </c>
      <c r="AA123">
        <v>0.11729626205911532</v>
      </c>
      <c r="AB123">
        <v>0.11674697681857084</v>
      </c>
      <c r="AC123">
        <v>0.11951914070955906</v>
      </c>
      <c r="AD123">
        <v>0.11498072368764359</v>
      </c>
      <c r="AE123">
        <v>0.10961394130865808</v>
      </c>
      <c r="AF123">
        <v>0.11686607232374582</v>
      </c>
      <c r="AJ123" s="53">
        <v>40969</v>
      </c>
      <c r="AK123">
        <f t="shared" si="17"/>
        <v>0.96767166011131645</v>
      </c>
      <c r="AL123">
        <f t="shared" si="18"/>
        <v>0.9302197383239228</v>
      </c>
      <c r="AM123">
        <f t="shared" si="19"/>
        <v>0.91491667460525117</v>
      </c>
      <c r="AN123">
        <f t="shared" si="20"/>
        <v>0.8908980455684804</v>
      </c>
      <c r="AO123">
        <f t="shared" si="21"/>
        <v>0.92965207862238841</v>
      </c>
      <c r="AP123">
        <f t="shared" si="22"/>
        <v>0.86607737763976222</v>
      </c>
      <c r="AQ123">
        <f t="shared" si="22"/>
        <v>0.91925473984368455</v>
      </c>
    </row>
    <row r="124" spans="1:43" x14ac:dyDescent="0.25">
      <c r="A124" s="5">
        <v>41336</v>
      </c>
      <c r="B124" s="12">
        <v>0.10615263841686937</v>
      </c>
      <c r="F124" s="17">
        <f t="shared" si="14"/>
        <v>3</v>
      </c>
      <c r="G124" s="15">
        <f t="shared" si="15"/>
        <v>1</v>
      </c>
      <c r="H124" s="53">
        <v>40970</v>
      </c>
      <c r="I124">
        <f t="shared" si="16"/>
        <v>0.10644377126786947</v>
      </c>
      <c r="J124">
        <f t="shared" si="24"/>
        <v>0.11480730914369916</v>
      </c>
      <c r="K124">
        <f t="shared" si="24"/>
        <v>0.11914316230808772</v>
      </c>
      <c r="L124">
        <f t="shared" si="24"/>
        <v>0.11448378772785126</v>
      </c>
      <c r="M124">
        <f t="shared" si="24"/>
        <v>0.11941951542704055</v>
      </c>
      <c r="N124">
        <f t="shared" si="24"/>
        <v>0.10745704926741116</v>
      </c>
      <c r="O124">
        <f t="shared" si="24"/>
        <v>0.11566436487087639</v>
      </c>
      <c r="Y124" s="53">
        <v>40970</v>
      </c>
      <c r="Z124">
        <v>0.10644377126786947</v>
      </c>
      <c r="AA124">
        <v>0.11480730914369916</v>
      </c>
      <c r="AB124">
        <v>0.11914316230808772</v>
      </c>
      <c r="AC124">
        <v>0.11448378772785126</v>
      </c>
      <c r="AD124">
        <v>0.11941951542704055</v>
      </c>
      <c r="AE124">
        <v>0.10745704926741116</v>
      </c>
      <c r="AF124">
        <v>0.11566436487087639</v>
      </c>
      <c r="AJ124" s="53">
        <v>40970</v>
      </c>
      <c r="AK124">
        <f t="shared" si="17"/>
        <v>0.91939425108429107</v>
      </c>
      <c r="AL124">
        <f t="shared" si="18"/>
        <v>0.91048106047490374</v>
      </c>
      <c r="AM124">
        <f t="shared" si="19"/>
        <v>0.93369497721785821</v>
      </c>
      <c r="AN124">
        <f t="shared" si="20"/>
        <v>0.85336442456419115</v>
      </c>
      <c r="AO124">
        <f t="shared" si="21"/>
        <v>0.96554098099451469</v>
      </c>
      <c r="AP124">
        <f t="shared" si="22"/>
        <v>0.8490354267653285</v>
      </c>
      <c r="AQ124">
        <f t="shared" si="22"/>
        <v>0.90980225076802279</v>
      </c>
    </row>
    <row r="125" spans="1:43" x14ac:dyDescent="0.25">
      <c r="A125" s="5">
        <v>41337</v>
      </c>
      <c r="B125" s="12">
        <v>0.1130833356463542</v>
      </c>
      <c r="F125" s="17">
        <f t="shared" si="14"/>
        <v>3</v>
      </c>
      <c r="G125" s="15">
        <f t="shared" si="15"/>
        <v>1</v>
      </c>
      <c r="H125" s="53">
        <v>40971</v>
      </c>
      <c r="I125">
        <f t="shared" si="16"/>
        <v>0.10615263841686937</v>
      </c>
      <c r="J125">
        <f t="shared" si="24"/>
        <v>0.11534013894270136</v>
      </c>
      <c r="K125">
        <f t="shared" si="24"/>
        <v>0.12378678955799836</v>
      </c>
      <c r="L125">
        <f t="shared" si="24"/>
        <v>0.11411906131505972</v>
      </c>
      <c r="M125">
        <f t="shared" si="24"/>
        <v>0.11535389464618359</v>
      </c>
      <c r="N125">
        <f t="shared" si="24"/>
        <v>0.10981880209479325</v>
      </c>
      <c r="O125">
        <f t="shared" si="24"/>
        <v>0.11378216844715372</v>
      </c>
      <c r="Y125" s="53">
        <v>40971</v>
      </c>
      <c r="Z125">
        <v>0.10615263841686937</v>
      </c>
      <c r="AA125">
        <v>0.11534013894270136</v>
      </c>
      <c r="AB125">
        <v>0.12378678955799836</v>
      </c>
      <c r="AC125">
        <v>0.11411906131505972</v>
      </c>
      <c r="AD125">
        <v>0.11535389464618359</v>
      </c>
      <c r="AE125">
        <v>0.10981880209479325</v>
      </c>
      <c r="AF125">
        <v>0.11378216844715372</v>
      </c>
      <c r="AJ125" s="53">
        <v>40971</v>
      </c>
      <c r="AK125">
        <f t="shared" si="17"/>
        <v>0.91687962889153085</v>
      </c>
      <c r="AL125">
        <f t="shared" si="18"/>
        <v>0.91470667506396208</v>
      </c>
      <c r="AM125">
        <f t="shared" si="19"/>
        <v>0.97008591527355581</v>
      </c>
      <c r="AN125">
        <f t="shared" si="20"/>
        <v>0.85064574664871995</v>
      </c>
      <c r="AO125">
        <f t="shared" si="21"/>
        <v>0.93266927268902744</v>
      </c>
      <c r="AP125">
        <f t="shared" si="22"/>
        <v>0.86769601565531862</v>
      </c>
      <c r="AQ125">
        <f t="shared" si="22"/>
        <v>0.8949971157153892</v>
      </c>
    </row>
    <row r="126" spans="1:43" x14ac:dyDescent="0.25">
      <c r="A126" s="5">
        <v>41338</v>
      </c>
      <c r="B126" s="12">
        <v>0.1127338827799868</v>
      </c>
      <c r="F126" s="17">
        <f t="shared" si="14"/>
        <v>3</v>
      </c>
      <c r="G126" s="15">
        <f t="shared" si="15"/>
        <v>1</v>
      </c>
      <c r="H126" s="53">
        <v>40972</v>
      </c>
      <c r="I126">
        <f t="shared" si="16"/>
        <v>0.1130833356463542</v>
      </c>
      <c r="J126">
        <f t="shared" si="24"/>
        <v>0.12085484607778631</v>
      </c>
      <c r="K126">
        <f t="shared" si="24"/>
        <v>0.10734938003599391</v>
      </c>
      <c r="L126">
        <f t="shared" si="24"/>
        <v>0.11668927462228873</v>
      </c>
      <c r="M126">
        <f t="shared" si="24"/>
        <v>0.11624504973796075</v>
      </c>
      <c r="N126">
        <f t="shared" si="24"/>
        <v>0.11249461484423155</v>
      </c>
      <c r="O126">
        <f t="shared" si="24"/>
        <v>0.1162976067342939</v>
      </c>
      <c r="Y126" s="53">
        <v>40972</v>
      </c>
      <c r="Z126">
        <v>0.1130833356463542</v>
      </c>
      <c r="AA126">
        <v>0.12085484607778631</v>
      </c>
      <c r="AB126">
        <v>0.10734938003599391</v>
      </c>
      <c r="AC126">
        <v>0.11668927462228873</v>
      </c>
      <c r="AD126">
        <v>0.11624504973796075</v>
      </c>
      <c r="AE126">
        <v>0.11249461484423155</v>
      </c>
      <c r="AF126">
        <v>0.1162976067342939</v>
      </c>
      <c r="AJ126" s="53">
        <v>40972</v>
      </c>
      <c r="AK126">
        <f t="shared" si="17"/>
        <v>0.97674262616131668</v>
      </c>
      <c r="AL126">
        <f t="shared" si="18"/>
        <v>0.95844114143209258</v>
      </c>
      <c r="AM126">
        <f t="shared" si="19"/>
        <v>0.84127007379469709</v>
      </c>
      <c r="AN126">
        <f t="shared" si="20"/>
        <v>0.86980416762221746</v>
      </c>
      <c r="AO126">
        <f t="shared" si="21"/>
        <v>0.93987451681060885</v>
      </c>
      <c r="AP126">
        <f t="shared" si="22"/>
        <v>0.88883804249443132</v>
      </c>
      <c r="AQ126">
        <f t="shared" si="22"/>
        <v>0.91478325657098514</v>
      </c>
    </row>
    <row r="127" spans="1:43" x14ac:dyDescent="0.25">
      <c r="A127" s="5">
        <v>41339</v>
      </c>
      <c r="B127" s="12">
        <v>9.9976285207678608E-2</v>
      </c>
      <c r="F127" s="17">
        <f t="shared" si="14"/>
        <v>3</v>
      </c>
      <c r="G127" s="15">
        <f t="shared" si="15"/>
        <v>1</v>
      </c>
      <c r="H127" s="53">
        <v>40973</v>
      </c>
      <c r="I127">
        <f t="shared" si="16"/>
        <v>0.1127338827799868</v>
      </c>
      <c r="J127">
        <f t="shared" si="24"/>
        <v>0.11341943641719132</v>
      </c>
      <c r="K127">
        <f t="shared" si="24"/>
        <v>0.11244451490408199</v>
      </c>
      <c r="L127">
        <f t="shared" si="24"/>
        <v>0.11926530723467678</v>
      </c>
      <c r="M127">
        <f t="shared" si="24"/>
        <v>0.11906454240824628</v>
      </c>
      <c r="N127">
        <f t="shared" si="24"/>
        <v>0.11021163687654006</v>
      </c>
      <c r="O127">
        <f t="shared" si="24"/>
        <v>0.11831890223628273</v>
      </c>
      <c r="Y127" s="53">
        <v>40973</v>
      </c>
      <c r="Z127">
        <v>0.1127338827799868</v>
      </c>
      <c r="AA127">
        <v>0.11341943641719132</v>
      </c>
      <c r="AB127">
        <v>0.11244451490408199</v>
      </c>
      <c r="AC127">
        <v>0.11926530723467678</v>
      </c>
      <c r="AD127">
        <v>0.11906454240824628</v>
      </c>
      <c r="AE127">
        <v>0.11021163687654006</v>
      </c>
      <c r="AF127">
        <v>0.11831890223628273</v>
      </c>
      <c r="AJ127" s="53">
        <v>40973</v>
      </c>
      <c r="AK127">
        <f t="shared" si="17"/>
        <v>0.97372427240950732</v>
      </c>
      <c r="AL127">
        <f t="shared" si="18"/>
        <v>0.89947451532320599</v>
      </c>
      <c r="AM127">
        <f t="shared" si="19"/>
        <v>0.881199363419222</v>
      </c>
      <c r="AN127">
        <f t="shared" si="20"/>
        <v>0.88900596581179925</v>
      </c>
      <c r="AO127">
        <f t="shared" si="21"/>
        <v>0.96267092248215536</v>
      </c>
      <c r="AP127">
        <f t="shared" si="22"/>
        <v>0.87079986643888774</v>
      </c>
      <c r="AQ127">
        <f t="shared" si="22"/>
        <v>0.93068252856568889</v>
      </c>
    </row>
    <row r="128" spans="1:43" x14ac:dyDescent="0.25">
      <c r="A128" s="5">
        <v>41340</v>
      </c>
      <c r="B128" s="12">
        <v>0.10253100267718733</v>
      </c>
      <c r="F128" s="17">
        <f t="shared" si="14"/>
        <v>3</v>
      </c>
      <c r="G128" s="15">
        <f t="shared" si="15"/>
        <v>1</v>
      </c>
      <c r="H128" s="53">
        <v>40974</v>
      </c>
      <c r="I128">
        <f t="shared" si="16"/>
        <v>9.9976285207678608E-2</v>
      </c>
      <c r="J128">
        <f t="shared" si="24"/>
        <v>0.11624992079157087</v>
      </c>
      <c r="K128">
        <f t="shared" si="24"/>
        <v>0.11377605660533113</v>
      </c>
      <c r="L128">
        <f t="shared" si="24"/>
        <v>0.11609094323584847</v>
      </c>
      <c r="M128">
        <f t="shared" si="24"/>
        <v>0.11745708622202015</v>
      </c>
      <c r="N128">
        <f t="shared" si="24"/>
        <v>0.11130660469151867</v>
      </c>
      <c r="O128">
        <f t="shared" si="24"/>
        <v>0.11797541841073729</v>
      </c>
      <c r="Y128" s="53">
        <v>40974</v>
      </c>
      <c r="Z128">
        <v>9.9976285207678608E-2</v>
      </c>
      <c r="AA128">
        <v>0.11624992079157087</v>
      </c>
      <c r="AB128">
        <v>0.11377605660533113</v>
      </c>
      <c r="AC128">
        <v>0.11609094323584847</v>
      </c>
      <c r="AD128">
        <v>0.11745708622202015</v>
      </c>
      <c r="AE128">
        <v>0.11130660469151867</v>
      </c>
      <c r="AF128">
        <v>0.11797541841073729</v>
      </c>
      <c r="AJ128" s="53">
        <v>40974</v>
      </c>
      <c r="AK128">
        <f t="shared" si="17"/>
        <v>0.86353218013470467</v>
      </c>
      <c r="AL128">
        <f t="shared" si="18"/>
        <v>0.92192171345078411</v>
      </c>
      <c r="AM128">
        <f t="shared" si="19"/>
        <v>0.89163432061128955</v>
      </c>
      <c r="AN128">
        <f t="shared" si="20"/>
        <v>0.86534419359950199</v>
      </c>
      <c r="AO128">
        <f t="shared" si="21"/>
        <v>0.94967417888120931</v>
      </c>
      <c r="AP128">
        <f t="shared" si="22"/>
        <v>0.87945138323022587</v>
      </c>
      <c r="AQ128">
        <f t="shared" si="22"/>
        <v>0.92798072530992792</v>
      </c>
    </row>
    <row r="129" spans="1:43" x14ac:dyDescent="0.25">
      <c r="A129" s="5">
        <v>41341</v>
      </c>
      <c r="B129" s="12">
        <v>0.10212035711325151</v>
      </c>
      <c r="F129" s="17">
        <f t="shared" si="14"/>
        <v>3</v>
      </c>
      <c r="G129" s="15">
        <f t="shared" si="15"/>
        <v>1</v>
      </c>
      <c r="H129" s="53">
        <v>40975</v>
      </c>
      <c r="I129">
        <f t="shared" si="16"/>
        <v>0.10253100267718733</v>
      </c>
      <c r="J129">
        <f t="shared" si="24"/>
        <v>0.11846672483174898</v>
      </c>
      <c r="K129">
        <f t="shared" si="24"/>
        <v>0.11347742115129167</v>
      </c>
      <c r="L129">
        <f t="shared" si="24"/>
        <v>0.12237905895353213</v>
      </c>
      <c r="M129">
        <f t="shared" si="24"/>
        <v>0.12032368230468668</v>
      </c>
      <c r="N129">
        <f t="shared" si="24"/>
        <v>0.11240875292061323</v>
      </c>
      <c r="O129">
        <f t="shared" si="24"/>
        <v>0.118860000148375</v>
      </c>
      <c r="Y129" s="53">
        <v>40975</v>
      </c>
      <c r="Z129">
        <v>0.10253100267718733</v>
      </c>
      <c r="AA129">
        <v>0.11846672483174898</v>
      </c>
      <c r="AB129">
        <v>0.11347742115129167</v>
      </c>
      <c r="AC129">
        <v>0.12237905895353213</v>
      </c>
      <c r="AD129">
        <v>0.12032368230468668</v>
      </c>
      <c r="AE129">
        <v>0.11240875292061323</v>
      </c>
      <c r="AF129">
        <v>0.118860000148375</v>
      </c>
      <c r="AJ129" s="53">
        <v>40975</v>
      </c>
      <c r="AK129">
        <f t="shared" si="17"/>
        <v>0.88559822051108428</v>
      </c>
      <c r="AL129">
        <f t="shared" si="18"/>
        <v>0.93950211062602085</v>
      </c>
      <c r="AM129">
        <f t="shared" si="19"/>
        <v>0.8892939897181511</v>
      </c>
      <c r="AN129">
        <f t="shared" si="20"/>
        <v>0.91221593288690439</v>
      </c>
      <c r="AO129">
        <f t="shared" si="21"/>
        <v>0.97285142913109723</v>
      </c>
      <c r="AP129">
        <f t="shared" si="22"/>
        <v>0.88815963362819894</v>
      </c>
      <c r="AQ129">
        <f t="shared" si="22"/>
        <v>0.93493874091645912</v>
      </c>
    </row>
    <row r="130" spans="1:43" x14ac:dyDescent="0.25">
      <c r="A130" s="5">
        <v>41342</v>
      </c>
      <c r="B130" s="12">
        <v>0.107199092506954</v>
      </c>
      <c r="F130" s="17">
        <f t="shared" si="14"/>
        <v>3</v>
      </c>
      <c r="G130" s="15">
        <f t="shared" si="15"/>
        <v>1</v>
      </c>
      <c r="H130" s="53">
        <v>40976</v>
      </c>
      <c r="I130">
        <f t="shared" si="16"/>
        <v>0.10212035711325151</v>
      </c>
      <c r="J130">
        <f t="shared" ref="J130:O130" si="25">IF(IF(MONTH($H130)&gt;10,VLOOKUP(DATE(J$1,MONTH($H130),DAY($H130)),$A:$B,2,0),VLOOKUP(DATE(K$1,MONTH($H130),DAY($H130)),$A:$B,2,0))="",NA(),IF(MONTH($H130)&gt;10,VLOOKUP(DATE(J$1,MONTH($H130),DAY($H130)),$A:$B,2,0),VLOOKUP(DATE(K$1,MONTH($H130),DAY($H130)),$A:$B,2,0)))</f>
        <v>0.11984649967340885</v>
      </c>
      <c r="K130">
        <f t="shared" si="25"/>
        <v>0.11625001433223058</v>
      </c>
      <c r="L130">
        <f t="shared" si="25"/>
        <v>0.12216163648898219</v>
      </c>
      <c r="M130">
        <f t="shared" si="25"/>
        <v>0.12042887751467671</v>
      </c>
      <c r="N130">
        <f t="shared" si="25"/>
        <v>0.11665299955084724</v>
      </c>
      <c r="O130">
        <f t="shared" si="25"/>
        <v>0.11840815509467338</v>
      </c>
      <c r="Y130" s="53">
        <v>40976</v>
      </c>
      <c r="Z130">
        <v>0.10212035711325151</v>
      </c>
      <c r="AA130">
        <v>0.11984649967340885</v>
      </c>
      <c r="AB130">
        <v>0.11625001433223058</v>
      </c>
      <c r="AC130">
        <v>0.12216163648898219</v>
      </c>
      <c r="AD130">
        <v>0.12042887751467671</v>
      </c>
      <c r="AE130">
        <v>0.11665299955084724</v>
      </c>
      <c r="AF130">
        <v>0.11840815509467338</v>
      </c>
      <c r="AJ130" s="53">
        <v>40976</v>
      </c>
      <c r="AK130">
        <f t="shared" si="17"/>
        <v>0.88205132278077225</v>
      </c>
      <c r="AL130">
        <f t="shared" si="18"/>
        <v>0.95044443538235379</v>
      </c>
      <c r="AM130">
        <f t="shared" si="19"/>
        <v>0.91102210467465172</v>
      </c>
      <c r="AN130">
        <f t="shared" si="20"/>
        <v>0.91059526152347048</v>
      </c>
      <c r="AO130">
        <f t="shared" si="21"/>
        <v>0.97370196252914765</v>
      </c>
      <c r="AP130">
        <f t="shared" si="22"/>
        <v>0.92169410878422664</v>
      </c>
      <c r="AQ130">
        <f t="shared" si="22"/>
        <v>0.93138458102187915</v>
      </c>
    </row>
    <row r="131" spans="1:43" x14ac:dyDescent="0.25">
      <c r="A131" s="5">
        <v>41343</v>
      </c>
      <c r="B131" s="12">
        <v>0.10510739066493874</v>
      </c>
      <c r="F131" s="17">
        <f t="shared" ref="F131:F194" si="26">MONTH(H131)</f>
        <v>3</v>
      </c>
      <c r="G131" s="15">
        <f t="shared" ref="G131:G194" si="27">IF(DAY(H131)&lt;11,1,IF(DAY(H131)&lt;21,2,3))</f>
        <v>1</v>
      </c>
      <c r="H131" s="53">
        <v>40977</v>
      </c>
      <c r="I131">
        <f t="shared" ref="I131:O194" si="28">IF(IF(MONTH($H131)&gt;10,VLOOKUP(DATE(I$1,MONTH($H131),DAY($H131)),$A:$B,2,0),VLOOKUP(DATE(J$1,MONTH($H131),DAY($H131)),$A:$B,2,0))="",NA(),IF(MONTH($H131)&gt;10,VLOOKUP(DATE(I$1,MONTH($H131),DAY($H131)),$A:$B,2,0),VLOOKUP(DATE(J$1,MONTH($H131),DAY($H131)),$A:$B,2,0)))</f>
        <v>0.107199092506954</v>
      </c>
      <c r="J131">
        <f t="shared" si="28"/>
        <v>0.11738191416748534</v>
      </c>
      <c r="K131">
        <f t="shared" si="28"/>
        <v>0.11321028985745124</v>
      </c>
      <c r="L131">
        <f t="shared" si="28"/>
        <v>0.11741341152359505</v>
      </c>
      <c r="M131">
        <f t="shared" si="28"/>
        <v>0.11698664152233611</v>
      </c>
      <c r="N131">
        <f t="shared" si="28"/>
        <v>0.11756957524872551</v>
      </c>
      <c r="O131">
        <f t="shared" si="28"/>
        <v>0.11578932198394541</v>
      </c>
      <c r="Y131" s="53">
        <v>40977</v>
      </c>
      <c r="Z131">
        <v>0.107199092506954</v>
      </c>
      <c r="AA131">
        <v>0.11738191416748534</v>
      </c>
      <c r="AB131">
        <v>0.11321028985745124</v>
      </c>
      <c r="AC131">
        <v>0.11741341152359505</v>
      </c>
      <c r="AD131">
        <v>0.11698664152233611</v>
      </c>
      <c r="AE131">
        <v>0.11756957524872551</v>
      </c>
      <c r="AF131">
        <v>0.11578932198394541</v>
      </c>
      <c r="AJ131" s="53">
        <v>40977</v>
      </c>
      <c r="AK131">
        <f t="shared" si="17"/>
        <v>0.92591824019764746</v>
      </c>
      <c r="AL131">
        <f t="shared" si="18"/>
        <v>0.93089900363413947</v>
      </c>
      <c r="AM131">
        <f t="shared" si="19"/>
        <v>0.88720054899956802</v>
      </c>
      <c r="AN131">
        <f t="shared" si="20"/>
        <v>0.87520189844815721</v>
      </c>
      <c r="AO131">
        <f t="shared" si="21"/>
        <v>0.94587049876065044</v>
      </c>
      <c r="AP131">
        <f t="shared" si="22"/>
        <v>0.92893612077056187</v>
      </c>
      <c r="AQ131">
        <f t="shared" si="22"/>
        <v>0.91078514867998195</v>
      </c>
    </row>
    <row r="132" spans="1:43" x14ac:dyDescent="0.25">
      <c r="A132" s="5">
        <v>41344</v>
      </c>
      <c r="B132" s="12">
        <v>0.11092244876807227</v>
      </c>
      <c r="F132" s="17">
        <f t="shared" si="26"/>
        <v>3</v>
      </c>
      <c r="G132" s="15">
        <f t="shared" si="27"/>
        <v>1</v>
      </c>
      <c r="H132" s="53">
        <v>40978</v>
      </c>
      <c r="I132">
        <f t="shared" si="28"/>
        <v>0.10510739066493874</v>
      </c>
      <c r="J132">
        <f t="shared" si="28"/>
        <v>0.11598733639907004</v>
      </c>
      <c r="K132">
        <f t="shared" si="28"/>
        <v>0.11665028036010659</v>
      </c>
      <c r="L132">
        <f t="shared" si="28"/>
        <v>0.12486547523939172</v>
      </c>
      <c r="M132">
        <f t="shared" si="28"/>
        <v>0.1148296503762832</v>
      </c>
      <c r="N132">
        <f t="shared" si="28"/>
        <v>0.11953580891126936</v>
      </c>
      <c r="O132">
        <f t="shared" si="28"/>
        <v>0.11751463336002536</v>
      </c>
      <c r="Y132" s="53">
        <v>40978</v>
      </c>
      <c r="Z132">
        <v>0.10510739066493874</v>
      </c>
      <c r="AA132">
        <v>0.11598733639907004</v>
      </c>
      <c r="AB132">
        <v>0.11665028036010659</v>
      </c>
      <c r="AC132">
        <v>0.12486547523939172</v>
      </c>
      <c r="AD132">
        <v>0.1148296503762832</v>
      </c>
      <c r="AE132">
        <v>0.11953580891126936</v>
      </c>
      <c r="AF132">
        <v>0.11751463336002536</v>
      </c>
      <c r="AJ132" s="53">
        <v>40978</v>
      </c>
      <c r="AK132">
        <f t="shared" si="17"/>
        <v>0.90785143717455918</v>
      </c>
      <c r="AL132">
        <f t="shared" si="18"/>
        <v>0.91983928404858406</v>
      </c>
      <c r="AM132">
        <f t="shared" si="19"/>
        <v>0.91415888879670126</v>
      </c>
      <c r="AN132">
        <f t="shared" si="20"/>
        <v>0.93074972920096033</v>
      </c>
      <c r="AO132">
        <f t="shared" si="21"/>
        <v>0.92843060763641616</v>
      </c>
      <c r="AP132">
        <f t="shared" si="22"/>
        <v>0.94447164913449355</v>
      </c>
      <c r="AQ132">
        <f t="shared" si="22"/>
        <v>0.92435624445339126</v>
      </c>
    </row>
    <row r="133" spans="1:43" x14ac:dyDescent="0.25">
      <c r="A133" s="5">
        <v>41345</v>
      </c>
      <c r="B133" s="12">
        <v>0.10975404127310458</v>
      </c>
      <c r="F133" s="17">
        <f t="shared" si="26"/>
        <v>3</v>
      </c>
      <c r="G133" s="15">
        <f t="shared" si="27"/>
        <v>2</v>
      </c>
      <c r="H133" s="53">
        <v>40979</v>
      </c>
      <c r="I133">
        <f t="shared" si="28"/>
        <v>0.11092244876807227</v>
      </c>
      <c r="J133">
        <f t="shared" si="28"/>
        <v>0.11771777869111488</v>
      </c>
      <c r="K133">
        <f t="shared" si="28"/>
        <v>0.11766762488044424</v>
      </c>
      <c r="L133">
        <f t="shared" si="28"/>
        <v>0.12333902191117493</v>
      </c>
      <c r="M133">
        <f t="shared" si="28"/>
        <v>0.12247154266672421</v>
      </c>
      <c r="N133">
        <f t="shared" si="28"/>
        <v>0.11122628504468232</v>
      </c>
      <c r="O133">
        <f t="shared" si="28"/>
        <v>0.1182506037549414</v>
      </c>
      <c r="Y133" s="53">
        <v>40979</v>
      </c>
      <c r="Z133">
        <v>0.11092244876807227</v>
      </c>
      <c r="AA133">
        <v>0.11771777869111488</v>
      </c>
      <c r="AB133">
        <v>0.11766762488044424</v>
      </c>
      <c r="AC133">
        <v>0.12333902191117493</v>
      </c>
      <c r="AD133">
        <v>0.12247154266672421</v>
      </c>
      <c r="AE133">
        <v>0.11122628504468232</v>
      </c>
      <c r="AF133">
        <v>0.1182506037549414</v>
      </c>
      <c r="AJ133" s="53">
        <v>40979</v>
      </c>
      <c r="AK133">
        <f t="shared" si="17"/>
        <v>0.95807824637213879</v>
      </c>
      <c r="AL133">
        <f t="shared" si="18"/>
        <v>0.93356258219835242</v>
      </c>
      <c r="AM133">
        <f t="shared" si="19"/>
        <v>0.92213156175868882</v>
      </c>
      <c r="AN133">
        <f t="shared" si="20"/>
        <v>0.91937151581449916</v>
      </c>
      <c r="AO133">
        <f t="shared" si="21"/>
        <v>0.99021749525173863</v>
      </c>
      <c r="AP133">
        <f t="shared" si="22"/>
        <v>0.87881676478411874</v>
      </c>
      <c r="AQ133">
        <f t="shared" si="22"/>
        <v>0.93014530076767388</v>
      </c>
    </row>
    <row r="134" spans="1:43" x14ac:dyDescent="0.25">
      <c r="A134" s="5">
        <v>41346</v>
      </c>
      <c r="B134" s="12">
        <v>0.10948812071238244</v>
      </c>
      <c r="F134" s="17">
        <f t="shared" si="26"/>
        <v>3</v>
      </c>
      <c r="G134" s="15">
        <f t="shared" si="27"/>
        <v>2</v>
      </c>
      <c r="H134" s="53">
        <v>40980</v>
      </c>
      <c r="I134">
        <f t="shared" si="28"/>
        <v>0.10975404127310458</v>
      </c>
      <c r="J134">
        <f t="shared" si="28"/>
        <v>0.11849174265053025</v>
      </c>
      <c r="K134">
        <f t="shared" si="28"/>
        <v>0.11095790948057764</v>
      </c>
      <c r="L134">
        <f t="shared" si="28"/>
        <v>0.12445266176233466</v>
      </c>
      <c r="M134">
        <f t="shared" si="28"/>
        <v>0.11470869973431599</v>
      </c>
      <c r="N134">
        <f t="shared" si="28"/>
        <v>0.11763879244861412</v>
      </c>
      <c r="O134">
        <f t="shared" si="28"/>
        <v>0.12102553283128881</v>
      </c>
      <c r="Y134" s="53">
        <v>40980</v>
      </c>
      <c r="Z134">
        <v>0.10975404127310458</v>
      </c>
      <c r="AA134">
        <v>0.11849174265053025</v>
      </c>
      <c r="AB134">
        <v>0.11095790948057764</v>
      </c>
      <c r="AC134">
        <v>0.12445266176233466</v>
      </c>
      <c r="AD134">
        <v>0.11470869973431599</v>
      </c>
      <c r="AE134">
        <v>0.11763879244861412</v>
      </c>
      <c r="AF134">
        <v>0.12102553283128881</v>
      </c>
      <c r="AJ134" s="53">
        <v>40980</v>
      </c>
      <c r="AK134">
        <f t="shared" si="17"/>
        <v>0.94798627836873395</v>
      </c>
      <c r="AL134">
        <f t="shared" si="18"/>
        <v>0.93970051480729322</v>
      </c>
      <c r="AM134">
        <f t="shared" si="19"/>
        <v>0.86954921086206927</v>
      </c>
      <c r="AN134">
        <f t="shared" si="20"/>
        <v>0.92767260935462381</v>
      </c>
      <c r="AO134">
        <f t="shared" si="21"/>
        <v>0.92745268705886796</v>
      </c>
      <c r="AP134">
        <f t="shared" si="22"/>
        <v>0.9294830169979158</v>
      </c>
      <c r="AQ134">
        <f t="shared" si="22"/>
        <v>0.95197256556267718</v>
      </c>
    </row>
    <row r="135" spans="1:43" x14ac:dyDescent="0.25">
      <c r="A135" s="5">
        <v>41347</v>
      </c>
      <c r="B135" s="12">
        <v>0.10812057658249945</v>
      </c>
      <c r="F135" s="17">
        <f t="shared" si="26"/>
        <v>3</v>
      </c>
      <c r="G135" s="15">
        <f t="shared" si="27"/>
        <v>2</v>
      </c>
      <c r="H135" s="53">
        <v>40981</v>
      </c>
      <c r="I135">
        <f t="shared" si="28"/>
        <v>0.10948812071238244</v>
      </c>
      <c r="J135">
        <f t="shared" si="28"/>
        <v>0.12231549918279276</v>
      </c>
      <c r="K135">
        <f t="shared" si="28"/>
        <v>0.11622556203805552</v>
      </c>
      <c r="L135">
        <f t="shared" si="28"/>
        <v>0.11889120630236363</v>
      </c>
      <c r="M135">
        <f t="shared" si="28"/>
        <v>0.11476614283678031</v>
      </c>
      <c r="N135">
        <f t="shared" si="28"/>
        <v>0.11981376027026319</v>
      </c>
      <c r="O135">
        <f t="shared" si="28"/>
        <v>0.12190619211921931</v>
      </c>
      <c r="Y135" s="53">
        <v>40981</v>
      </c>
      <c r="Z135">
        <v>0.10948812071238244</v>
      </c>
      <c r="AA135">
        <v>0.12231549918279276</v>
      </c>
      <c r="AB135">
        <v>0.11622556203805552</v>
      </c>
      <c r="AC135">
        <v>0.11889120630236363</v>
      </c>
      <c r="AD135">
        <v>0.11476614283678031</v>
      </c>
      <c r="AE135">
        <v>0.11981376027026319</v>
      </c>
      <c r="AF135">
        <v>0.12190619211921931</v>
      </c>
      <c r="AJ135" s="53">
        <v>40981</v>
      </c>
      <c r="AK135">
        <f t="shared" si="17"/>
        <v>0.94568942405907419</v>
      </c>
      <c r="AL135">
        <f t="shared" si="18"/>
        <v>0.97002487245019053</v>
      </c>
      <c r="AM135">
        <f t="shared" si="19"/>
        <v>0.91083047819932239</v>
      </c>
      <c r="AN135">
        <f t="shared" si="20"/>
        <v>0.88621741004186583</v>
      </c>
      <c r="AO135">
        <f t="shared" si="21"/>
        <v>0.92791713099256201</v>
      </c>
      <c r="AP135">
        <f t="shared" si="22"/>
        <v>0.94666778752012948</v>
      </c>
      <c r="AQ135">
        <f t="shared" si="22"/>
        <v>0.9588997276424881</v>
      </c>
    </row>
    <row r="136" spans="1:43" x14ac:dyDescent="0.25">
      <c r="A136" s="5">
        <v>41348</v>
      </c>
      <c r="B136" s="12">
        <v>0.11047139181897052</v>
      </c>
      <c r="F136" s="17">
        <f t="shared" si="26"/>
        <v>3</v>
      </c>
      <c r="G136" s="15">
        <f t="shared" si="27"/>
        <v>2</v>
      </c>
      <c r="H136" s="53">
        <v>40982</v>
      </c>
      <c r="I136">
        <f t="shared" si="28"/>
        <v>0.10812057658249945</v>
      </c>
      <c r="J136">
        <f t="shared" si="28"/>
        <v>0.12192482209966729</v>
      </c>
      <c r="K136">
        <f t="shared" si="28"/>
        <v>0.11604971766628323</v>
      </c>
      <c r="L136">
        <f t="shared" si="28"/>
        <v>0.1220014639298784</v>
      </c>
      <c r="M136">
        <f t="shared" si="28"/>
        <v>0.12007731220409845</v>
      </c>
      <c r="N136">
        <f t="shared" si="28"/>
        <v>0.11544530570267299</v>
      </c>
      <c r="O136">
        <f t="shared" si="28"/>
        <v>0.12492409353398427</v>
      </c>
      <c r="Y136" s="53">
        <v>40982</v>
      </c>
      <c r="Z136">
        <v>0.10812057658249945</v>
      </c>
      <c r="AA136">
        <v>0.12192482209966729</v>
      </c>
      <c r="AB136">
        <v>0.11604971766628323</v>
      </c>
      <c r="AC136">
        <v>0.1220014639298784</v>
      </c>
      <c r="AD136">
        <v>0.12007731220409845</v>
      </c>
      <c r="AE136">
        <v>0.11544530570267299</v>
      </c>
      <c r="AF136">
        <v>0.12492409353398427</v>
      </c>
      <c r="AJ136" s="53">
        <v>40982</v>
      </c>
      <c r="AK136">
        <f t="shared" si="17"/>
        <v>0.93387743923232069</v>
      </c>
      <c r="AL136">
        <f t="shared" si="18"/>
        <v>0.96692660207350134</v>
      </c>
      <c r="AM136">
        <f t="shared" si="19"/>
        <v>0.90945243011401755</v>
      </c>
      <c r="AN136">
        <f t="shared" si="20"/>
        <v>0.90940133209081131</v>
      </c>
      <c r="AO136">
        <f t="shared" si="21"/>
        <v>0.97085945631359727</v>
      </c>
      <c r="AP136">
        <f t="shared" si="22"/>
        <v>0.91215192547678448</v>
      </c>
      <c r="AQ136">
        <f t="shared" si="22"/>
        <v>0.98263818419143778</v>
      </c>
    </row>
    <row r="137" spans="1:43" x14ac:dyDescent="0.25">
      <c r="A137" s="5">
        <v>41349</v>
      </c>
      <c r="B137" s="12">
        <v>0.11577598091605926</v>
      </c>
      <c r="F137" s="17">
        <f t="shared" si="26"/>
        <v>3</v>
      </c>
      <c r="G137" s="15">
        <f t="shared" si="27"/>
        <v>2</v>
      </c>
      <c r="H137" s="53">
        <v>40983</v>
      </c>
      <c r="I137">
        <f t="shared" si="28"/>
        <v>0.11047139181897052</v>
      </c>
      <c r="J137">
        <f t="shared" si="28"/>
        <v>0.12229385765391242</v>
      </c>
      <c r="K137">
        <f t="shared" si="28"/>
        <v>0.11561284739606172</v>
      </c>
      <c r="L137">
        <f t="shared" si="28"/>
        <v>0.12331929770195282</v>
      </c>
      <c r="M137">
        <f t="shared" si="28"/>
        <v>0.11829459445633926</v>
      </c>
      <c r="N137">
        <f t="shared" si="28"/>
        <v>0.11538365392871117</v>
      </c>
      <c r="O137">
        <f t="shared" si="28"/>
        <v>0.11777346898020107</v>
      </c>
      <c r="Y137" s="53">
        <v>40983</v>
      </c>
      <c r="Z137">
        <v>0.11047139181897052</v>
      </c>
      <c r="AA137">
        <v>0.12229385765391242</v>
      </c>
      <c r="AB137">
        <v>0.11561284739606172</v>
      </c>
      <c r="AC137">
        <v>0.12331929770195282</v>
      </c>
      <c r="AD137">
        <v>0.11829459445633926</v>
      </c>
      <c r="AE137">
        <v>0.11538365392871117</v>
      </c>
      <c r="AF137">
        <v>0.11777346898020107</v>
      </c>
      <c r="AJ137" s="53">
        <v>40983</v>
      </c>
      <c r="AK137">
        <f t="shared" si="17"/>
        <v>0.95418230055045083</v>
      </c>
      <c r="AL137">
        <f t="shared" si="18"/>
        <v>0.96985324398583372</v>
      </c>
      <c r="AM137">
        <f t="shared" si="19"/>
        <v>0.90602878775721274</v>
      </c>
      <c r="AN137">
        <f t="shared" si="20"/>
        <v>0.91922449116771843</v>
      </c>
      <c r="AO137">
        <f t="shared" si="21"/>
        <v>0.956445672797122</v>
      </c>
      <c r="AP137">
        <f t="shared" si="22"/>
        <v>0.91166480489629786</v>
      </c>
      <c r="AQ137">
        <f t="shared" si="22"/>
        <v>0.92639221491047785</v>
      </c>
    </row>
    <row r="138" spans="1:43" x14ac:dyDescent="0.25">
      <c r="A138" s="5">
        <v>41350</v>
      </c>
      <c r="B138" s="12">
        <v>0.11137125440002638</v>
      </c>
      <c r="F138" s="17">
        <f t="shared" si="26"/>
        <v>3</v>
      </c>
      <c r="G138" s="15">
        <f t="shared" si="27"/>
        <v>2</v>
      </c>
      <c r="H138" s="53">
        <v>40984</v>
      </c>
      <c r="I138">
        <f t="shared" si="28"/>
        <v>0.11577598091605926</v>
      </c>
      <c r="J138">
        <f t="shared" si="28"/>
        <v>0.11969889192788219</v>
      </c>
      <c r="K138">
        <f t="shared" si="28"/>
        <v>0.12194094638510776</v>
      </c>
      <c r="L138">
        <f t="shared" si="28"/>
        <v>0.13034011931904721</v>
      </c>
      <c r="M138">
        <f t="shared" si="28"/>
        <v>0.12368145710815663</v>
      </c>
      <c r="N138">
        <f t="shared" si="28"/>
        <v>0.11551547950426047</v>
      </c>
      <c r="O138">
        <f t="shared" si="28"/>
        <v>0.12002725431572533</v>
      </c>
      <c r="Y138" s="53">
        <v>40984</v>
      </c>
      <c r="Z138">
        <v>0.11577598091605926</v>
      </c>
      <c r="AA138">
        <v>0.11969889192788219</v>
      </c>
      <c r="AB138">
        <v>0.12194094638510776</v>
      </c>
      <c r="AC138">
        <v>0.13034011931904721</v>
      </c>
      <c r="AD138">
        <v>0.12368145710815663</v>
      </c>
      <c r="AE138">
        <v>0.11551547950426047</v>
      </c>
      <c r="AF138">
        <v>0.12002725431572533</v>
      </c>
      <c r="AJ138" s="53">
        <v>40984</v>
      </c>
      <c r="AK138">
        <f t="shared" si="17"/>
        <v>1</v>
      </c>
      <c r="AL138">
        <f t="shared" si="18"/>
        <v>0.94927382997679377</v>
      </c>
      <c r="AM138">
        <f t="shared" si="19"/>
        <v>0.95562050688693589</v>
      </c>
      <c r="AN138">
        <f t="shared" si="20"/>
        <v>0.97155783476290103</v>
      </c>
      <c r="AO138">
        <f t="shared" si="21"/>
        <v>1</v>
      </c>
      <c r="AP138">
        <f t="shared" si="22"/>
        <v>0.9127063799679952</v>
      </c>
      <c r="AQ138">
        <f t="shared" si="22"/>
        <v>0.94412022451219957</v>
      </c>
    </row>
    <row r="139" spans="1:43" x14ac:dyDescent="0.25">
      <c r="A139" s="5">
        <v>41351</v>
      </c>
      <c r="B139" s="12">
        <v>0.11059949435091189</v>
      </c>
      <c r="F139" s="17">
        <f t="shared" si="26"/>
        <v>3</v>
      </c>
      <c r="G139" s="15">
        <f t="shared" si="27"/>
        <v>2</v>
      </c>
      <c r="H139" s="53">
        <v>40985</v>
      </c>
      <c r="I139">
        <f t="shared" si="28"/>
        <v>0.11137125440002638</v>
      </c>
      <c r="J139">
        <f t="shared" si="28"/>
        <v>0.11982548244630939</v>
      </c>
      <c r="K139">
        <f t="shared" si="28"/>
        <v>0.11234051358320725</v>
      </c>
      <c r="L139">
        <f t="shared" si="28"/>
        <v>0.13073490404857707</v>
      </c>
      <c r="M139">
        <f t="shared" si="28"/>
        <v>0.12300378642740613</v>
      </c>
      <c r="N139">
        <f t="shared" si="28"/>
        <v>0.1174252432371978</v>
      </c>
      <c r="O139">
        <f t="shared" si="28"/>
        <v>0.11815477540003702</v>
      </c>
      <c r="Y139" s="53">
        <v>40985</v>
      </c>
      <c r="Z139">
        <v>0.11137125440002638</v>
      </c>
      <c r="AA139">
        <v>0.11982548244630939</v>
      </c>
      <c r="AB139">
        <v>0.11234051358320725</v>
      </c>
      <c r="AC139">
        <v>0.13073490404857707</v>
      </c>
      <c r="AD139">
        <v>0.12300378642740613</v>
      </c>
      <c r="AE139">
        <v>0.1174252432371978</v>
      </c>
      <c r="AF139">
        <v>0.11815477540003702</v>
      </c>
      <c r="AJ139" s="53">
        <v>40985</v>
      </c>
      <c r="AK139">
        <f t="shared" si="17"/>
        <v>0.96195474673432979</v>
      </c>
      <c r="AL139">
        <f t="shared" si="18"/>
        <v>0.95027775795248903</v>
      </c>
      <c r="AM139">
        <f t="shared" si="19"/>
        <v>0.88038433124243909</v>
      </c>
      <c r="AN139">
        <f t="shared" si="20"/>
        <v>0.9745005679675609</v>
      </c>
      <c r="AO139">
        <f t="shared" si="21"/>
        <v>0.99452083847817307</v>
      </c>
      <c r="AP139">
        <f t="shared" si="22"/>
        <v>0.92779573033700014</v>
      </c>
      <c r="AQ139">
        <f t="shared" si="22"/>
        <v>0.92939152623152588</v>
      </c>
    </row>
    <row r="140" spans="1:43" x14ac:dyDescent="0.25">
      <c r="A140" s="5">
        <v>41352</v>
      </c>
      <c r="B140" s="12">
        <v>0.10739102308904891</v>
      </c>
      <c r="F140" s="17">
        <f t="shared" si="26"/>
        <v>3</v>
      </c>
      <c r="G140" s="15">
        <f t="shared" si="27"/>
        <v>2</v>
      </c>
      <c r="H140" s="53">
        <v>40986</v>
      </c>
      <c r="I140">
        <f t="shared" si="28"/>
        <v>0.11059949435091189</v>
      </c>
      <c r="J140">
        <f t="shared" si="28"/>
        <v>0.12080308684885534</v>
      </c>
      <c r="K140">
        <f t="shared" si="28"/>
        <v>0.11486960895913717</v>
      </c>
      <c r="L140">
        <f t="shared" si="28"/>
        <v>0.13289810212300224</v>
      </c>
      <c r="M140">
        <f t="shared" si="28"/>
        <v>0.11414989766822894</v>
      </c>
      <c r="N140">
        <f t="shared" si="28"/>
        <v>0.11549488521512721</v>
      </c>
      <c r="O140">
        <f t="shared" si="28"/>
        <v>0.12272056999741995</v>
      </c>
      <c r="Y140" s="53">
        <v>40986</v>
      </c>
      <c r="Z140">
        <v>0.11059949435091189</v>
      </c>
      <c r="AA140">
        <v>0.12080308684885534</v>
      </c>
      <c r="AB140">
        <v>0.11486960895913717</v>
      </c>
      <c r="AC140">
        <v>0.13289810212300224</v>
      </c>
      <c r="AD140">
        <v>0.11414989766822894</v>
      </c>
      <c r="AE140">
        <v>0.11549488521512721</v>
      </c>
      <c r="AF140">
        <v>0.12272056999741995</v>
      </c>
      <c r="AJ140" s="53">
        <v>40986</v>
      </c>
      <c r="AK140">
        <f t="shared" si="17"/>
        <v>0.95528876953415354</v>
      </c>
      <c r="AL140">
        <f t="shared" si="18"/>
        <v>0.95803066410274895</v>
      </c>
      <c r="AM140">
        <f t="shared" si="19"/>
        <v>0.90020421518428395</v>
      </c>
      <c r="AN140">
        <f t="shared" si="20"/>
        <v>0.99062508932239646</v>
      </c>
      <c r="AO140">
        <f t="shared" si="21"/>
        <v>0.92293461232759766</v>
      </c>
      <c r="AP140">
        <f t="shared" si="22"/>
        <v>0.91254366117772145</v>
      </c>
      <c r="AQ140">
        <f t="shared" si="22"/>
        <v>0.96530552797165403</v>
      </c>
    </row>
    <row r="141" spans="1:43" x14ac:dyDescent="0.25">
      <c r="A141" s="5">
        <v>41353</v>
      </c>
      <c r="B141" s="12">
        <v>0.10901965501950189</v>
      </c>
      <c r="F141" s="17">
        <f t="shared" si="26"/>
        <v>3</v>
      </c>
      <c r="G141" s="15">
        <f t="shared" si="27"/>
        <v>2</v>
      </c>
      <c r="H141" s="53">
        <v>40987</v>
      </c>
      <c r="I141">
        <f t="shared" si="28"/>
        <v>0.10739102308904891</v>
      </c>
      <c r="J141">
        <f t="shared" si="28"/>
        <v>0.12312537864745383</v>
      </c>
      <c r="K141">
        <f t="shared" si="28"/>
        <v>0.12180850421302189</v>
      </c>
      <c r="L141">
        <f t="shared" si="28"/>
        <v>0.13415580077212327</v>
      </c>
      <c r="M141">
        <f t="shared" si="28"/>
        <v>0.12099462643560437</v>
      </c>
      <c r="N141">
        <f t="shared" si="28"/>
        <v>0.11485229117842041</v>
      </c>
      <c r="O141">
        <f t="shared" si="28"/>
        <v>0.11906661330491709</v>
      </c>
      <c r="Y141" s="53">
        <v>40987</v>
      </c>
      <c r="Z141">
        <v>0.10739102308904891</v>
      </c>
      <c r="AA141">
        <v>0.12312537864745383</v>
      </c>
      <c r="AB141">
        <v>0.12180850421302189</v>
      </c>
      <c r="AC141">
        <v>0.13415580077212327</v>
      </c>
      <c r="AD141">
        <v>0.12099462643560437</v>
      </c>
      <c r="AE141">
        <v>0.11485229117842041</v>
      </c>
      <c r="AF141">
        <v>0.11906661330491709</v>
      </c>
      <c r="AJ141" s="53">
        <v>40987</v>
      </c>
      <c r="AK141">
        <f t="shared" si="17"/>
        <v>0.92757601567556858</v>
      </c>
      <c r="AL141">
        <f t="shared" si="18"/>
        <v>0.97644763350383146</v>
      </c>
      <c r="AM141">
        <f t="shared" si="19"/>
        <v>0.95458259091716635</v>
      </c>
      <c r="AN141">
        <f t="shared" si="20"/>
        <v>1</v>
      </c>
      <c r="AO141">
        <f t="shared" si="21"/>
        <v>0.97827620457121001</v>
      </c>
      <c r="AP141">
        <f t="shared" si="22"/>
        <v>0.90746642235614816</v>
      </c>
      <c r="AQ141">
        <f t="shared" si="22"/>
        <v>0.93656393563455687</v>
      </c>
    </row>
    <row r="142" spans="1:43" x14ac:dyDescent="0.25">
      <c r="A142" s="5">
        <v>41354</v>
      </c>
      <c r="B142" s="12">
        <v>0.10926378591395303</v>
      </c>
      <c r="F142" s="17">
        <f t="shared" si="26"/>
        <v>3</v>
      </c>
      <c r="G142" s="15">
        <f t="shared" si="27"/>
        <v>2</v>
      </c>
      <c r="H142" s="53">
        <v>40988</v>
      </c>
      <c r="I142">
        <f t="shared" si="28"/>
        <v>0.10901965501950189</v>
      </c>
      <c r="J142">
        <f t="shared" si="28"/>
        <v>0.12563304479395165</v>
      </c>
      <c r="K142">
        <f t="shared" si="28"/>
        <v>0.11720810916452967</v>
      </c>
      <c r="L142">
        <f t="shared" si="28"/>
        <v>0.12832608568034221</v>
      </c>
      <c r="M142">
        <f t="shared" si="28"/>
        <v>0.11973564544768303</v>
      </c>
      <c r="N142">
        <f t="shared" si="28"/>
        <v>0.11705375099769091</v>
      </c>
      <c r="O142">
        <f t="shared" si="28"/>
        <v>0.11752494737017319</v>
      </c>
      <c r="Y142" s="53">
        <v>40988</v>
      </c>
      <c r="AJ142" s="53">
        <v>40988</v>
      </c>
    </row>
    <row r="143" spans="1:43" x14ac:dyDescent="0.25">
      <c r="A143" s="5">
        <v>41355</v>
      </c>
      <c r="B143" s="12">
        <v>0.11074038032866834</v>
      </c>
      <c r="F143" s="17">
        <f t="shared" si="26"/>
        <v>3</v>
      </c>
      <c r="G143" s="15">
        <f t="shared" si="27"/>
        <v>3</v>
      </c>
      <c r="H143" s="53">
        <v>40989</v>
      </c>
      <c r="I143">
        <f t="shared" si="28"/>
        <v>0.10926378591395303</v>
      </c>
      <c r="J143">
        <f t="shared" si="28"/>
        <v>0.11958700226931088</v>
      </c>
      <c r="K143">
        <f t="shared" si="28"/>
        <v>0.11604897929904093</v>
      </c>
      <c r="L143">
        <f t="shared" si="28"/>
        <v>0.12552604641462686</v>
      </c>
      <c r="M143">
        <f t="shared" si="28"/>
        <v>0.11661104496277637</v>
      </c>
      <c r="N143">
        <f t="shared" si="28"/>
        <v>0.11602764549383207</v>
      </c>
      <c r="O143">
        <f t="shared" si="28"/>
        <v>0.1268325420823426</v>
      </c>
      <c r="Y143" s="53">
        <v>40989</v>
      </c>
      <c r="AJ143" s="53">
        <v>40989</v>
      </c>
    </row>
    <row r="144" spans="1:43" x14ac:dyDescent="0.25">
      <c r="A144" s="5">
        <v>41356</v>
      </c>
      <c r="B144" s="12">
        <v>0.1127990404628339</v>
      </c>
      <c r="F144" s="17">
        <f t="shared" si="26"/>
        <v>3</v>
      </c>
      <c r="G144" s="15">
        <f t="shared" si="27"/>
        <v>3</v>
      </c>
      <c r="H144" s="53">
        <v>40990</v>
      </c>
      <c r="I144">
        <f t="shared" si="28"/>
        <v>0.11074038032866834</v>
      </c>
      <c r="J144">
        <f t="shared" si="28"/>
        <v>0.12220402928558659</v>
      </c>
      <c r="K144">
        <f t="shared" si="28"/>
        <v>0.11942672419047758</v>
      </c>
      <c r="L144">
        <f t="shared" si="28"/>
        <v>0.12971270240844746</v>
      </c>
      <c r="M144">
        <f t="shared" si="28"/>
        <v>0.11603168307481465</v>
      </c>
      <c r="N144">
        <f t="shared" si="28"/>
        <v>0.11472252968167834</v>
      </c>
      <c r="O144">
        <f t="shared" si="28"/>
        <v>0.12354346135520985</v>
      </c>
      <c r="Y144" s="53">
        <v>40990</v>
      </c>
      <c r="AJ144" s="53">
        <v>40990</v>
      </c>
    </row>
    <row r="145" spans="1:36" x14ac:dyDescent="0.25">
      <c r="A145" s="5">
        <v>41357</v>
      </c>
      <c r="B145" s="12">
        <v>0.11017795873096385</v>
      </c>
      <c r="F145" s="17">
        <f t="shared" si="26"/>
        <v>3</v>
      </c>
      <c r="G145" s="15">
        <f t="shared" si="27"/>
        <v>3</v>
      </c>
      <c r="H145" s="53">
        <v>40991</v>
      </c>
      <c r="I145">
        <f t="shared" si="28"/>
        <v>0.1127990404628339</v>
      </c>
      <c r="J145">
        <f t="shared" si="28"/>
        <v>0.1288404499095904</v>
      </c>
      <c r="K145">
        <f t="shared" si="28"/>
        <v>0.11931324978807996</v>
      </c>
      <c r="L145">
        <f t="shared" si="28"/>
        <v>0.12827083695121172</v>
      </c>
      <c r="M145">
        <f t="shared" si="28"/>
        <v>0.11425356564354816</v>
      </c>
      <c r="N145">
        <f t="shared" si="28"/>
        <v>0.11498182251083718</v>
      </c>
      <c r="O145">
        <f t="shared" si="28"/>
        <v>0.12370737497804851</v>
      </c>
      <c r="Y145" s="53">
        <v>40991</v>
      </c>
      <c r="AJ145" s="53">
        <v>40991</v>
      </c>
    </row>
    <row r="146" spans="1:36" x14ac:dyDescent="0.25">
      <c r="A146" s="5">
        <v>41358</v>
      </c>
      <c r="B146" s="12">
        <v>0.11399800358331857</v>
      </c>
      <c r="F146" s="17">
        <f t="shared" si="26"/>
        <v>3</v>
      </c>
      <c r="G146" s="15">
        <f t="shared" si="27"/>
        <v>3</v>
      </c>
      <c r="H146" s="53">
        <v>40992</v>
      </c>
      <c r="I146">
        <f t="shared" si="28"/>
        <v>0.11017795873096385</v>
      </c>
      <c r="J146">
        <f t="shared" si="28"/>
        <v>0.11830566564085766</v>
      </c>
      <c r="K146">
        <f t="shared" si="28"/>
        <v>0.12015420394992239</v>
      </c>
      <c r="L146">
        <f t="shared" si="28"/>
        <v>0.15023567445987604</v>
      </c>
      <c r="M146">
        <f t="shared" si="28"/>
        <v>0.11687602758631276</v>
      </c>
      <c r="N146">
        <f t="shared" si="28"/>
        <v>0.1149432550165236</v>
      </c>
      <c r="O146">
        <f t="shared" si="28"/>
        <v>0.13025961376050416</v>
      </c>
      <c r="Y146" s="53">
        <v>40992</v>
      </c>
      <c r="AJ146" s="53">
        <v>40992</v>
      </c>
    </row>
    <row r="147" spans="1:36" x14ac:dyDescent="0.25">
      <c r="A147" s="5">
        <v>41359</v>
      </c>
      <c r="B147" s="12">
        <v>0.11508269303740352</v>
      </c>
      <c r="F147" s="17">
        <f t="shared" si="26"/>
        <v>3</v>
      </c>
      <c r="G147" s="15">
        <f t="shared" si="27"/>
        <v>3</v>
      </c>
      <c r="H147" s="53">
        <v>40993</v>
      </c>
      <c r="I147">
        <f t="shared" si="28"/>
        <v>0.11399800358331857</v>
      </c>
      <c r="J147">
        <f t="shared" si="28"/>
        <v>0.11777482144120967</v>
      </c>
      <c r="K147">
        <f t="shared" si="28"/>
        <v>0.1140363169824905</v>
      </c>
      <c r="L147">
        <f t="shared" si="28"/>
        <v>0.14544911643531108</v>
      </c>
      <c r="M147">
        <f t="shared" si="28"/>
        <v>0.12474142465231799</v>
      </c>
      <c r="N147">
        <f t="shared" si="28"/>
        <v>0.11215703831937865</v>
      </c>
      <c r="O147">
        <f t="shared" si="28"/>
        <v>0.12540037190162642</v>
      </c>
      <c r="Y147" s="53">
        <v>40993</v>
      </c>
      <c r="AJ147" s="53">
        <v>40993</v>
      </c>
    </row>
    <row r="148" spans="1:36" x14ac:dyDescent="0.25">
      <c r="A148" s="5">
        <v>41360</v>
      </c>
      <c r="B148" s="12">
        <v>0.10665446505014509</v>
      </c>
      <c r="F148" s="17">
        <f t="shared" si="26"/>
        <v>3</v>
      </c>
      <c r="G148" s="15">
        <f t="shared" si="27"/>
        <v>3</v>
      </c>
      <c r="H148" s="53">
        <v>40994</v>
      </c>
      <c r="I148">
        <f t="shared" si="28"/>
        <v>0.11508269303740352</v>
      </c>
      <c r="J148">
        <f t="shared" si="28"/>
        <v>0.12804590057567763</v>
      </c>
      <c r="K148">
        <f t="shared" si="28"/>
        <v>0.1159841168738036</v>
      </c>
      <c r="L148">
        <f t="shared" si="28"/>
        <v>0.14692822374376213</v>
      </c>
      <c r="M148">
        <f t="shared" si="28"/>
        <v>0.12168952842719306</v>
      </c>
      <c r="N148">
        <f t="shared" si="28"/>
        <v>0.11242948236926162</v>
      </c>
      <c r="O148">
        <f t="shared" si="28"/>
        <v>0.12328404836910328</v>
      </c>
      <c r="Y148" s="53">
        <v>40994</v>
      </c>
      <c r="AJ148" s="53">
        <v>40994</v>
      </c>
    </row>
    <row r="149" spans="1:36" x14ac:dyDescent="0.25">
      <c r="A149" s="5">
        <v>41361</v>
      </c>
      <c r="B149" s="12">
        <v>0.10587869981365816</v>
      </c>
      <c r="F149" s="17">
        <f t="shared" si="26"/>
        <v>3</v>
      </c>
      <c r="G149" s="15">
        <f t="shared" si="27"/>
        <v>3</v>
      </c>
      <c r="H149" s="53">
        <v>40995</v>
      </c>
      <c r="I149">
        <f t="shared" si="28"/>
        <v>0.10665446505014509</v>
      </c>
      <c r="J149">
        <f t="shared" si="28"/>
        <v>0.12581776940223943</v>
      </c>
      <c r="K149">
        <f t="shared" si="28"/>
        <v>0.11783030592261773</v>
      </c>
      <c r="L149">
        <f t="shared" si="28"/>
        <v>0.1430990284649846</v>
      </c>
      <c r="M149">
        <f t="shared" si="28"/>
        <v>0.12864872382689271</v>
      </c>
      <c r="N149">
        <f t="shared" si="28"/>
        <v>0.11653888871022886</v>
      </c>
      <c r="O149">
        <f t="shared" si="28"/>
        <v>0.12484095223409906</v>
      </c>
      <c r="Y149" s="53">
        <v>40995</v>
      </c>
      <c r="AJ149" s="53">
        <v>40995</v>
      </c>
    </row>
    <row r="150" spans="1:36" x14ac:dyDescent="0.25">
      <c r="A150" s="5">
        <v>41362</v>
      </c>
      <c r="B150" s="12">
        <v>0.11921782498990253</v>
      </c>
      <c r="F150" s="17">
        <f t="shared" si="26"/>
        <v>3</v>
      </c>
      <c r="G150" s="15">
        <f t="shared" si="27"/>
        <v>3</v>
      </c>
      <c r="H150" s="53">
        <v>40996</v>
      </c>
      <c r="I150">
        <f t="shared" si="28"/>
        <v>0.10587869981365816</v>
      </c>
      <c r="J150">
        <f t="shared" si="28"/>
        <v>0.12343702988515476</v>
      </c>
      <c r="K150">
        <f t="shared" si="28"/>
        <v>0.11870799189629742</v>
      </c>
      <c r="L150">
        <f t="shared" si="28"/>
        <v>0.14467344191141471</v>
      </c>
      <c r="M150">
        <f t="shared" si="28"/>
        <v>0.11550971551486439</v>
      </c>
      <c r="N150">
        <f t="shared" si="28"/>
        <v>0.11809318712142282</v>
      </c>
      <c r="O150">
        <f t="shared" si="28"/>
        <v>0.12136116572531455</v>
      </c>
      <c r="Y150" s="53">
        <v>40996</v>
      </c>
      <c r="AJ150" s="53">
        <v>40996</v>
      </c>
    </row>
    <row r="151" spans="1:36" x14ac:dyDescent="0.25">
      <c r="A151" s="5">
        <v>41363</v>
      </c>
      <c r="B151" s="12">
        <v>0.12848291160817085</v>
      </c>
      <c r="F151" s="17">
        <f t="shared" si="26"/>
        <v>3</v>
      </c>
      <c r="G151" s="15">
        <f t="shared" si="27"/>
        <v>3</v>
      </c>
      <c r="H151" s="53">
        <v>40997</v>
      </c>
      <c r="I151">
        <f t="shared" si="28"/>
        <v>0.11921782498990253</v>
      </c>
      <c r="J151">
        <f t="shared" si="28"/>
        <v>0.12167579071936864</v>
      </c>
      <c r="K151">
        <f t="shared" si="28"/>
        <v>0.11819170590825713</v>
      </c>
      <c r="L151">
        <f t="shared" si="28"/>
        <v>0.14853361179950622</v>
      </c>
      <c r="M151">
        <f t="shared" si="28"/>
        <v>0.1043811873576536</v>
      </c>
      <c r="N151">
        <f t="shared" si="28"/>
        <v>0.11549847986271966</v>
      </c>
      <c r="O151">
        <f t="shared" si="28"/>
        <v>0.12441543514666788</v>
      </c>
      <c r="Y151" s="53">
        <v>40997</v>
      </c>
      <c r="AJ151" s="53">
        <v>40997</v>
      </c>
    </row>
    <row r="152" spans="1:36" x14ac:dyDescent="0.25">
      <c r="A152" s="5">
        <v>41364</v>
      </c>
      <c r="B152" s="12">
        <v>0.11960054481790797</v>
      </c>
      <c r="F152" s="17">
        <f t="shared" si="26"/>
        <v>3</v>
      </c>
      <c r="G152" s="15">
        <f t="shared" si="27"/>
        <v>3</v>
      </c>
      <c r="H152" s="53">
        <v>40998</v>
      </c>
      <c r="I152">
        <f t="shared" si="28"/>
        <v>0.12848291160817085</v>
      </c>
      <c r="J152">
        <f t="shared" si="28"/>
        <v>0.11878833266693163</v>
      </c>
      <c r="K152">
        <f t="shared" si="28"/>
        <v>0.11367022080306489</v>
      </c>
      <c r="L152">
        <f t="shared" si="28"/>
        <v>0.19209887853416871</v>
      </c>
      <c r="M152">
        <f t="shared" si="28"/>
        <v>0.10795978694512999</v>
      </c>
      <c r="N152">
        <f t="shared" si="28"/>
        <v>0.11516811880031008</v>
      </c>
      <c r="O152">
        <f t="shared" si="28"/>
        <v>0.12065904516491199</v>
      </c>
      <c r="Y152" s="53">
        <v>40998</v>
      </c>
      <c r="AJ152" s="53">
        <v>40998</v>
      </c>
    </row>
    <row r="153" spans="1:36" x14ac:dyDescent="0.25">
      <c r="A153" s="5">
        <v>41365</v>
      </c>
      <c r="B153" s="12">
        <v>0.10459217728821012</v>
      </c>
      <c r="F153" s="17">
        <f t="shared" si="26"/>
        <v>3</v>
      </c>
      <c r="G153" s="15">
        <f t="shared" si="27"/>
        <v>3</v>
      </c>
      <c r="H153" s="53">
        <v>40999</v>
      </c>
      <c r="I153">
        <f t="shared" si="28"/>
        <v>0.11960054481790797</v>
      </c>
      <c r="J153">
        <f t="shared" si="28"/>
        <v>0.15176288949517772</v>
      </c>
      <c r="K153">
        <f t="shared" si="28"/>
        <v>0.12006504724202996</v>
      </c>
      <c r="L153">
        <f t="shared" si="28"/>
        <v>0.22325865248509602</v>
      </c>
      <c r="M153">
        <f t="shared" si="28"/>
        <v>0.11338155417366298</v>
      </c>
      <c r="N153">
        <f t="shared" si="28"/>
        <v>0.11480193831717866</v>
      </c>
      <c r="O153">
        <f t="shared" si="28"/>
        <v>0.12079741080533024</v>
      </c>
      <c r="Y153" s="53">
        <v>40999</v>
      </c>
      <c r="AJ153" s="53">
        <v>40999</v>
      </c>
    </row>
    <row r="154" spans="1:36" x14ac:dyDescent="0.25">
      <c r="A154" s="5">
        <v>41366</v>
      </c>
      <c r="B154" s="12">
        <v>0.10910288188496341</v>
      </c>
      <c r="F154" s="17">
        <f t="shared" si="26"/>
        <v>4</v>
      </c>
      <c r="G154" s="15">
        <f t="shared" si="27"/>
        <v>1</v>
      </c>
      <c r="H154" s="53">
        <v>41000</v>
      </c>
      <c r="I154">
        <f t="shared" si="28"/>
        <v>0.10459217728821012</v>
      </c>
      <c r="J154">
        <f t="shared" si="28"/>
        <v>0.11936326373385905</v>
      </c>
      <c r="K154">
        <f t="shared" si="28"/>
        <v>0.11381860311731767</v>
      </c>
      <c r="L154">
        <f t="shared" si="28"/>
        <v>0.211014651911791</v>
      </c>
      <c r="M154">
        <f t="shared" si="28"/>
        <v>0.1223271141452278</v>
      </c>
      <c r="N154">
        <f t="shared" si="28"/>
        <v>0.11280537693793467</v>
      </c>
      <c r="O154">
        <f t="shared" si="28"/>
        <v>0.12826813230718898</v>
      </c>
      <c r="Y154" s="53">
        <v>41000</v>
      </c>
      <c r="AJ154" s="53">
        <v>41000</v>
      </c>
    </row>
    <row r="155" spans="1:36" x14ac:dyDescent="0.25">
      <c r="A155" s="5">
        <v>41367</v>
      </c>
      <c r="B155" s="12">
        <v>0.1178148785796482</v>
      </c>
      <c r="F155" s="17">
        <f t="shared" si="26"/>
        <v>4</v>
      </c>
      <c r="G155" s="15">
        <f t="shared" si="27"/>
        <v>1</v>
      </c>
      <c r="H155" s="53">
        <v>41001</v>
      </c>
      <c r="I155">
        <f t="shared" si="28"/>
        <v>0.10910288188496341</v>
      </c>
      <c r="J155">
        <f t="shared" si="28"/>
        <v>0.12090184918260879</v>
      </c>
      <c r="K155">
        <f t="shared" si="28"/>
        <v>0.11701311185606864</v>
      </c>
      <c r="L155">
        <f t="shared" si="28"/>
        <v>0.20446721689418779</v>
      </c>
      <c r="M155">
        <f t="shared" si="28"/>
        <v>0.13384175484504809</v>
      </c>
      <c r="N155">
        <f t="shared" si="28"/>
        <v>0.11424952908788132</v>
      </c>
      <c r="O155">
        <f t="shared" si="28"/>
        <v>0.12769245424112438</v>
      </c>
      <c r="Y155" s="53">
        <v>41001</v>
      </c>
      <c r="AJ155" s="53">
        <v>41001</v>
      </c>
    </row>
    <row r="156" spans="1:36" x14ac:dyDescent="0.25">
      <c r="A156" s="5">
        <v>41368</v>
      </c>
      <c r="B156" s="12">
        <v>0.12165705565475041</v>
      </c>
      <c r="F156" s="17">
        <f t="shared" si="26"/>
        <v>4</v>
      </c>
      <c r="G156" s="15">
        <f t="shared" si="27"/>
        <v>1</v>
      </c>
      <c r="H156" s="53">
        <v>41002</v>
      </c>
      <c r="I156">
        <f t="shared" si="28"/>
        <v>0.1178148785796482</v>
      </c>
      <c r="J156">
        <f t="shared" si="28"/>
        <v>0.11828281943968927</v>
      </c>
      <c r="K156">
        <f t="shared" si="28"/>
        <v>0.11687136377648169</v>
      </c>
      <c r="L156">
        <f t="shared" si="28"/>
        <v>0.41603072096726401</v>
      </c>
      <c r="M156">
        <f t="shared" si="28"/>
        <v>0.12200843387218059</v>
      </c>
      <c r="N156">
        <f t="shared" si="28"/>
        <v>0.11529185718209271</v>
      </c>
      <c r="O156">
        <f t="shared" si="28"/>
        <v>0.12629365240529231</v>
      </c>
      <c r="Y156" s="53">
        <v>41002</v>
      </c>
      <c r="AJ156" s="53">
        <v>41002</v>
      </c>
    </row>
    <row r="157" spans="1:36" x14ac:dyDescent="0.25">
      <c r="A157" s="5">
        <v>41369</v>
      </c>
      <c r="B157" s="12">
        <v>0.12850709968863727</v>
      </c>
      <c r="F157" s="17">
        <f t="shared" si="26"/>
        <v>4</v>
      </c>
      <c r="G157" s="15">
        <f t="shared" si="27"/>
        <v>1</v>
      </c>
      <c r="H157" s="53">
        <v>41003</v>
      </c>
      <c r="I157">
        <f t="shared" si="28"/>
        <v>0.12165705565475041</v>
      </c>
      <c r="J157">
        <f t="shared" si="28"/>
        <v>0.12129843106427082</v>
      </c>
      <c r="K157">
        <f t="shared" si="28"/>
        <v>0.11701018684847354</v>
      </c>
      <c r="L157">
        <f t="shared" si="28"/>
        <v>0.16176885002183744</v>
      </c>
      <c r="M157">
        <f t="shared" si="28"/>
        <v>0.12127966468732736</v>
      </c>
      <c r="N157">
        <f t="shared" si="28"/>
        <v>0.11335022190271554</v>
      </c>
      <c r="O157">
        <f t="shared" si="28"/>
        <v>0.13725602266574752</v>
      </c>
      <c r="Y157" s="53">
        <v>41003</v>
      </c>
      <c r="AJ157" s="53">
        <v>41003</v>
      </c>
    </row>
    <row r="158" spans="1:36" x14ac:dyDescent="0.25">
      <c r="A158" s="5">
        <v>41370</v>
      </c>
      <c r="B158" s="12">
        <v>0.1393144502625828</v>
      </c>
      <c r="F158" s="17">
        <f t="shared" si="26"/>
        <v>4</v>
      </c>
      <c r="G158" s="15">
        <f t="shared" si="27"/>
        <v>1</v>
      </c>
      <c r="H158" s="53">
        <v>41004</v>
      </c>
      <c r="I158">
        <f t="shared" si="28"/>
        <v>0.12850709968863727</v>
      </c>
      <c r="J158">
        <f t="shared" si="28"/>
        <v>0.13869637882215888</v>
      </c>
      <c r="K158">
        <f t="shared" si="28"/>
        <v>0.12405987325924599</v>
      </c>
      <c r="L158">
        <f t="shared" si="28"/>
        <v>0.12807510808285261</v>
      </c>
      <c r="M158">
        <f t="shared" si="28"/>
        <v>0.12152723774908275</v>
      </c>
      <c r="N158">
        <f t="shared" si="28"/>
        <v>0.11566256255927318</v>
      </c>
      <c r="O158">
        <f t="shared" si="28"/>
        <v>0.11908303664380512</v>
      </c>
      <c r="Y158" s="53">
        <v>41004</v>
      </c>
      <c r="AJ158" s="53">
        <v>41004</v>
      </c>
    </row>
    <row r="159" spans="1:36" x14ac:dyDescent="0.25">
      <c r="A159" s="5">
        <v>41371</v>
      </c>
      <c r="B159" s="12">
        <v>0.12303766780459884</v>
      </c>
      <c r="F159" s="17">
        <f t="shared" si="26"/>
        <v>4</v>
      </c>
      <c r="G159" s="15">
        <f t="shared" si="27"/>
        <v>1</v>
      </c>
      <c r="H159" s="53">
        <v>41005</v>
      </c>
      <c r="I159">
        <f t="shared" si="28"/>
        <v>0.1393144502625828</v>
      </c>
      <c r="J159">
        <f t="shared" si="28"/>
        <v>0.12885821308088655</v>
      </c>
      <c r="K159">
        <f t="shared" si="28"/>
        <v>0.1357290319513007</v>
      </c>
      <c r="L159">
        <f t="shared" si="28"/>
        <v>0.18569273415033788</v>
      </c>
      <c r="M159">
        <f t="shared" si="28"/>
        <v>0.13846493738593169</v>
      </c>
      <c r="N159">
        <f t="shared" si="28"/>
        <v>0.11618757502744018</v>
      </c>
      <c r="O159">
        <f t="shared" si="28"/>
        <v>0.12537714892650631</v>
      </c>
      <c r="Y159" s="53">
        <v>41005</v>
      </c>
      <c r="AJ159" s="53">
        <v>41005</v>
      </c>
    </row>
    <row r="160" spans="1:36" x14ac:dyDescent="0.25">
      <c r="A160" s="5">
        <v>41372</v>
      </c>
      <c r="B160" s="12">
        <v>0.13227736489437286</v>
      </c>
      <c r="F160" s="17">
        <f t="shared" si="26"/>
        <v>4</v>
      </c>
      <c r="G160" s="15">
        <f t="shared" si="27"/>
        <v>1</v>
      </c>
      <c r="H160" s="53">
        <v>41006</v>
      </c>
      <c r="I160">
        <f t="shared" si="28"/>
        <v>0.12303766780459884</v>
      </c>
      <c r="J160">
        <f t="shared" si="28"/>
        <v>0.11107742967897448</v>
      </c>
      <c r="K160">
        <f t="shared" si="28"/>
        <v>0.12980440012435385</v>
      </c>
      <c r="L160">
        <f t="shared" si="28"/>
        <v>0.2036010598606437</v>
      </c>
      <c r="M160">
        <f t="shared" si="28"/>
        <v>0.1582199049200918</v>
      </c>
      <c r="N160">
        <f t="shared" si="28"/>
        <v>0.12361390604832202</v>
      </c>
      <c r="O160">
        <f t="shared" si="28"/>
        <v>0.1373916471262133</v>
      </c>
      <c r="Y160" s="53">
        <v>41006</v>
      </c>
      <c r="AJ160" s="53">
        <v>41006</v>
      </c>
    </row>
    <row r="161" spans="1:36" x14ac:dyDescent="0.25">
      <c r="A161" s="5">
        <v>41373</v>
      </c>
      <c r="B161" s="12">
        <v>0.13206186288926688</v>
      </c>
      <c r="F161" s="17">
        <f t="shared" si="26"/>
        <v>4</v>
      </c>
      <c r="G161" s="15">
        <f t="shared" si="27"/>
        <v>1</v>
      </c>
      <c r="H161" s="53">
        <v>41007</v>
      </c>
      <c r="I161">
        <f t="shared" si="28"/>
        <v>0.13227736489437286</v>
      </c>
      <c r="J161">
        <f t="shared" si="28"/>
        <v>0.13033949011019486</v>
      </c>
      <c r="K161">
        <f t="shared" si="28"/>
        <v>0.12829246374229125</v>
      </c>
      <c r="L161" t="e">
        <f t="shared" si="28"/>
        <v>#N/A</v>
      </c>
      <c r="M161">
        <f t="shared" si="28"/>
        <v>0.16256235656806867</v>
      </c>
      <c r="N161">
        <f t="shared" si="28"/>
        <v>0.13253648994963049</v>
      </c>
      <c r="O161">
        <f t="shared" si="28"/>
        <v>0.13389147460153092</v>
      </c>
      <c r="Y161" s="53">
        <v>41007</v>
      </c>
      <c r="AJ161" s="53">
        <v>41007</v>
      </c>
    </row>
    <row r="162" spans="1:36" x14ac:dyDescent="0.25">
      <c r="A162" s="5">
        <v>41374</v>
      </c>
      <c r="B162" s="12">
        <v>0.14699622248078947</v>
      </c>
      <c r="F162" s="17">
        <f t="shared" si="26"/>
        <v>4</v>
      </c>
      <c r="G162" s="15">
        <f t="shared" si="27"/>
        <v>1</v>
      </c>
      <c r="H162" s="53">
        <v>41008</v>
      </c>
      <c r="I162">
        <f t="shared" si="28"/>
        <v>0.13206186288926688</v>
      </c>
      <c r="J162">
        <f t="shared" si="28"/>
        <v>0.13959213677549123</v>
      </c>
      <c r="K162">
        <f t="shared" si="28"/>
        <v>0.1444994436139648</v>
      </c>
      <c r="L162" t="e">
        <f t="shared" si="28"/>
        <v>#N/A</v>
      </c>
      <c r="M162">
        <f t="shared" si="28"/>
        <v>0.22006559306809426</v>
      </c>
      <c r="N162">
        <f t="shared" si="28"/>
        <v>0.11326399555289864</v>
      </c>
      <c r="O162">
        <f t="shared" ref="J162:O177" si="29">IF(IF(MONTH($H162)&gt;10,VLOOKUP(DATE(O$1,MONTH($H162),DAY($H162)),$A:$B,2,0),VLOOKUP(DATE(P$1,MONTH($H162),DAY($H162)),$A:$B,2,0))="",NA(),IF(MONTH($H162)&gt;10,VLOOKUP(DATE(O$1,MONTH($H162),DAY($H162)),$A:$B,2,0),VLOOKUP(DATE(P$1,MONTH($H162),DAY($H162)),$A:$B,2,0)))</f>
        <v>0.14148958028491912</v>
      </c>
      <c r="Y162" s="53">
        <v>41008</v>
      </c>
      <c r="AJ162" s="53">
        <v>41008</v>
      </c>
    </row>
    <row r="163" spans="1:36" x14ac:dyDescent="0.25">
      <c r="A163" s="5">
        <v>41375</v>
      </c>
      <c r="B163" s="12">
        <v>0.15980623731272836</v>
      </c>
      <c r="F163" s="17">
        <f t="shared" si="26"/>
        <v>4</v>
      </c>
      <c r="G163" s="15">
        <f t="shared" si="27"/>
        <v>1</v>
      </c>
      <c r="H163" s="53">
        <v>41009</v>
      </c>
      <c r="I163">
        <f t="shared" si="28"/>
        <v>0.14699622248078947</v>
      </c>
      <c r="J163">
        <f t="shared" si="29"/>
        <v>0.1296481105376085</v>
      </c>
      <c r="K163">
        <f t="shared" si="29"/>
        <v>0.15335872812040779</v>
      </c>
      <c r="L163" t="e">
        <f t="shared" si="29"/>
        <v>#N/A</v>
      </c>
      <c r="M163">
        <f t="shared" si="29"/>
        <v>0.20056760195493845</v>
      </c>
      <c r="N163">
        <f t="shared" si="29"/>
        <v>0.12183795634246941</v>
      </c>
      <c r="O163">
        <f t="shared" si="29"/>
        <v>0.17826260233637764</v>
      </c>
      <c r="Y163" s="53">
        <v>41009</v>
      </c>
      <c r="AJ163" s="53">
        <v>41009</v>
      </c>
    </row>
    <row r="164" spans="1:36" x14ac:dyDescent="0.25">
      <c r="A164" s="5">
        <v>41376</v>
      </c>
      <c r="B164" s="12">
        <v>0.1890922545743825</v>
      </c>
      <c r="F164" s="17">
        <f t="shared" si="26"/>
        <v>4</v>
      </c>
      <c r="G164" s="15">
        <f t="shared" si="27"/>
        <v>2</v>
      </c>
      <c r="H164" s="53">
        <v>41010</v>
      </c>
      <c r="I164">
        <f t="shared" si="28"/>
        <v>0.15980623731272836</v>
      </c>
      <c r="J164">
        <f t="shared" si="29"/>
        <v>8.9319767700676012E-2</v>
      </c>
      <c r="K164">
        <f t="shared" si="29"/>
        <v>0.1660352084248283</v>
      </c>
      <c r="L164" t="e">
        <f t="shared" si="29"/>
        <v>#N/A</v>
      </c>
      <c r="M164">
        <f t="shared" si="29"/>
        <v>0.22245184792582512</v>
      </c>
      <c r="N164">
        <f t="shared" si="29"/>
        <v>0.14068765342058812</v>
      </c>
      <c r="O164">
        <f t="shared" si="29"/>
        <v>0.31662535213393328</v>
      </c>
      <c r="Y164" s="53"/>
    </row>
    <row r="165" spans="1:36" x14ac:dyDescent="0.25">
      <c r="A165" s="5">
        <v>41377</v>
      </c>
      <c r="B165" s="12">
        <v>0.206046098536982</v>
      </c>
      <c r="F165" s="17">
        <f t="shared" si="26"/>
        <v>4</v>
      </c>
      <c r="G165" s="15">
        <f t="shared" si="27"/>
        <v>2</v>
      </c>
      <c r="H165" s="53">
        <v>41011</v>
      </c>
      <c r="I165">
        <f t="shared" si="28"/>
        <v>0.1890922545743825</v>
      </c>
      <c r="J165">
        <f t="shared" si="29"/>
        <v>0.19717302360457112</v>
      </c>
      <c r="K165">
        <f t="shared" si="29"/>
        <v>0.36024717547794705</v>
      </c>
      <c r="L165" t="e">
        <f t="shared" si="29"/>
        <v>#N/A</v>
      </c>
      <c r="M165">
        <f t="shared" si="29"/>
        <v>0.29774899280501521</v>
      </c>
      <c r="N165">
        <f t="shared" si="29"/>
        <v>0.2110203256119807</v>
      </c>
      <c r="O165">
        <f t="shared" si="29"/>
        <v>0.41877589574807755</v>
      </c>
      <c r="Y165" s="53"/>
    </row>
    <row r="166" spans="1:36" x14ac:dyDescent="0.25">
      <c r="A166" s="5">
        <v>41378</v>
      </c>
      <c r="B166" s="12">
        <v>2.8147165919488671E-2</v>
      </c>
      <c r="F166" s="17">
        <f t="shared" si="26"/>
        <v>4</v>
      </c>
      <c r="G166" s="15">
        <f t="shared" si="27"/>
        <v>2</v>
      </c>
      <c r="H166" s="53">
        <v>41012</v>
      </c>
      <c r="I166">
        <f t="shared" si="28"/>
        <v>0.206046098536982</v>
      </c>
      <c r="J166">
        <f t="shared" si="29"/>
        <v>0.305943273290601</v>
      </c>
      <c r="K166">
        <f t="shared" si="29"/>
        <v>0.38434642069931219</v>
      </c>
      <c r="L166" t="e">
        <f t="shared" si="29"/>
        <v>#N/A</v>
      </c>
      <c r="M166">
        <f t="shared" si="29"/>
        <v>0.37693107300552942</v>
      </c>
      <c r="N166">
        <f t="shared" si="29"/>
        <v>0.32297626831205339</v>
      </c>
      <c r="O166">
        <f t="shared" si="29"/>
        <v>0.84087128888441887</v>
      </c>
      <c r="Y166" s="53"/>
    </row>
    <row r="167" spans="1:36" x14ac:dyDescent="0.25">
      <c r="A167" s="5">
        <v>41379</v>
      </c>
      <c r="B167" s="12">
        <v>4.0455126913347171E-3</v>
      </c>
      <c r="F167" s="17">
        <f t="shared" si="26"/>
        <v>4</v>
      </c>
      <c r="G167" s="15">
        <f t="shared" si="27"/>
        <v>2</v>
      </c>
      <c r="H167" s="53">
        <v>41013</v>
      </c>
      <c r="I167">
        <f t="shared" si="28"/>
        <v>2.8147165919488671E-2</v>
      </c>
      <c r="J167">
        <f t="shared" si="29"/>
        <v>0.21456454770053904</v>
      </c>
      <c r="K167">
        <f t="shared" si="29"/>
        <v>0.14938665604425558</v>
      </c>
      <c r="L167" t="e">
        <f t="shared" si="29"/>
        <v>#N/A</v>
      </c>
      <c r="M167">
        <f t="shared" si="29"/>
        <v>0.30233436178450007</v>
      </c>
      <c r="N167">
        <f t="shared" si="29"/>
        <v>0.43657727261598417</v>
      </c>
      <c r="O167">
        <f t="shared" si="29"/>
        <v>1.6293230725914323</v>
      </c>
      <c r="Y167" s="53"/>
      <c r="Z167">
        <f>AVERAGE(Z16:Z163)</f>
        <v>9.1867115472327815E-2</v>
      </c>
      <c r="AA167">
        <f>AVERAGE(AA27:AA163)</f>
        <v>0.10330690315828607</v>
      </c>
      <c r="AB167">
        <f>AVERAGE(AB32:AB163)</f>
        <v>0.10256567248064812</v>
      </c>
      <c r="AC167">
        <f>AVERAGE(AC26:AC160)</f>
        <v>9.7606995557926846E-2</v>
      </c>
      <c r="AD167">
        <f>AVERAGE(AD37:AD163)</f>
        <v>0.10212945728403697</v>
      </c>
      <c r="AE167">
        <f>AVERAGE(AE32:AE163)</f>
        <v>0.10381126064751958</v>
      </c>
      <c r="AF167">
        <f>AVERAGE(AF22:AF163)</f>
        <v>0.10543730015536433</v>
      </c>
      <c r="AG167">
        <f>AVERAGE(Z167:AF167)</f>
        <v>0.10096067210801567</v>
      </c>
    </row>
    <row r="168" spans="1:36" x14ac:dyDescent="0.25">
      <c r="A168" s="5">
        <v>41380</v>
      </c>
      <c r="B168" s="12">
        <v>5.0610538924619045E-2</v>
      </c>
      <c r="F168" s="17">
        <f t="shared" si="26"/>
        <v>4</v>
      </c>
      <c r="G168" s="15">
        <f t="shared" si="27"/>
        <v>2</v>
      </c>
      <c r="H168" s="53">
        <v>41014</v>
      </c>
      <c r="I168">
        <f t="shared" si="28"/>
        <v>4.0455126913347171E-3</v>
      </c>
      <c r="J168">
        <f t="shared" si="29"/>
        <v>-0.32046251157762567</v>
      </c>
      <c r="K168">
        <f t="shared" si="29"/>
        <v>0.21740667697097527</v>
      </c>
      <c r="L168" t="e">
        <f t="shared" si="29"/>
        <v>#N/A</v>
      </c>
      <c r="M168">
        <f t="shared" si="29"/>
        <v>0.15311543021006993</v>
      </c>
      <c r="N168">
        <f t="shared" si="29"/>
        <v>0.3372428640955224</v>
      </c>
      <c r="O168">
        <f t="shared" si="29"/>
        <v>-0.35143764923263876</v>
      </c>
      <c r="Y168" s="53"/>
    </row>
    <row r="169" spans="1:36" x14ac:dyDescent="0.25">
      <c r="A169" s="5">
        <v>41381</v>
      </c>
      <c r="B169" s="12">
        <v>4.3120544166596851E-2</v>
      </c>
      <c r="F169" s="17">
        <f t="shared" si="26"/>
        <v>4</v>
      </c>
      <c r="G169" s="15">
        <f t="shared" si="27"/>
        <v>2</v>
      </c>
      <c r="H169" s="53">
        <v>41015</v>
      </c>
      <c r="I169">
        <f t="shared" si="28"/>
        <v>5.0610538924619045E-2</v>
      </c>
      <c r="J169">
        <f t="shared" si="29"/>
        <v>-0.11868358995545676</v>
      </c>
      <c r="K169">
        <f t="shared" si="29"/>
        <v>8.4513391000918481E-2</v>
      </c>
      <c r="L169" t="e">
        <f t="shared" si="29"/>
        <v>#N/A</v>
      </c>
      <c r="M169">
        <f t="shared" si="29"/>
        <v>0.12957592122900283</v>
      </c>
      <c r="N169">
        <f t="shared" si="29"/>
        <v>0.11938958532037337</v>
      </c>
      <c r="O169">
        <f t="shared" si="29"/>
        <v>-0.10220856447321616</v>
      </c>
      <c r="Y169" s="53"/>
    </row>
    <row r="170" spans="1:36" x14ac:dyDescent="0.25">
      <c r="A170" s="5">
        <v>41382</v>
      </c>
      <c r="B170" s="12">
        <v>0.12357843539466559</v>
      </c>
      <c r="F170" s="17">
        <f t="shared" si="26"/>
        <v>4</v>
      </c>
      <c r="G170" s="15">
        <f t="shared" si="27"/>
        <v>2</v>
      </c>
      <c r="H170" s="53">
        <v>41016</v>
      </c>
      <c r="I170">
        <f t="shared" si="28"/>
        <v>4.3120544166596851E-2</v>
      </c>
      <c r="J170">
        <f t="shared" si="29"/>
        <v>7.5999560870041796E-2</v>
      </c>
      <c r="K170">
        <f t="shared" si="29"/>
        <v>6.305473198256939E-2</v>
      </c>
      <c r="L170" t="e">
        <f t="shared" si="29"/>
        <v>#N/A</v>
      </c>
      <c r="M170">
        <f t="shared" si="29"/>
        <v>4.6357239856252862E-2</v>
      </c>
      <c r="N170">
        <f t="shared" si="29"/>
        <v>3.894373541787445E-2</v>
      </c>
      <c r="O170">
        <f t="shared" si="29"/>
        <v>6.5859907496264677E-2</v>
      </c>
      <c r="Y170" s="53"/>
      <c r="Z170">
        <f>AVERAGE(Z16:Z163,AA27:AA163,AB32:AB163,AC26:AC160,AD38:AD163,AD37,AE32:AE163,AF22:AF163)</f>
        <v>0.10080361547464564</v>
      </c>
    </row>
    <row r="171" spans="1:36" x14ac:dyDescent="0.25">
      <c r="A171" s="5">
        <v>41383</v>
      </c>
      <c r="B171" s="12">
        <v>7.9195944053578493E-2</v>
      </c>
      <c r="F171" s="17">
        <f t="shared" si="26"/>
        <v>4</v>
      </c>
      <c r="G171" s="15">
        <f t="shared" si="27"/>
        <v>2</v>
      </c>
      <c r="H171" s="53">
        <v>41017</v>
      </c>
      <c r="I171">
        <f t="shared" si="28"/>
        <v>0.12357843539466559</v>
      </c>
      <c r="J171">
        <f t="shared" si="29"/>
        <v>0.10505948876234414</v>
      </c>
      <c r="K171">
        <f t="shared" si="29"/>
        <v>7.1907802465421333E-2</v>
      </c>
      <c r="L171" t="e">
        <f t="shared" si="29"/>
        <v>#N/A</v>
      </c>
      <c r="M171">
        <f t="shared" si="29"/>
        <v>0.11776406488585286</v>
      </c>
      <c r="N171">
        <f t="shared" si="29"/>
        <v>5.7265109185324882E-2</v>
      </c>
      <c r="O171">
        <f t="shared" si="29"/>
        <v>5.6631704320579151E-2</v>
      </c>
      <c r="Y171" s="53"/>
    </row>
    <row r="172" spans="1:36" x14ac:dyDescent="0.25">
      <c r="A172" s="5">
        <v>41384</v>
      </c>
      <c r="B172" s="12">
        <v>9.6428341105962309E-2</v>
      </c>
      <c r="F172" s="17">
        <f t="shared" si="26"/>
        <v>4</v>
      </c>
      <c r="G172" s="15">
        <f t="shared" si="27"/>
        <v>2</v>
      </c>
      <c r="H172" s="53">
        <v>41018</v>
      </c>
      <c r="I172">
        <f t="shared" si="28"/>
        <v>7.9195944053578493E-2</v>
      </c>
      <c r="J172">
        <f t="shared" si="29"/>
        <v>8.0798238174591294E-2</v>
      </c>
      <c r="K172">
        <f t="shared" si="29"/>
        <v>9.7713898176387842E-2</v>
      </c>
      <c r="L172" t="e">
        <f t="shared" si="29"/>
        <v>#N/A</v>
      </c>
      <c r="M172">
        <f t="shared" si="29"/>
        <v>6.0673359148187958E-2</v>
      </c>
      <c r="N172">
        <f t="shared" si="29"/>
        <v>6.0328047689665737E-2</v>
      </c>
      <c r="O172">
        <f t="shared" si="29"/>
        <v>9.1062695910619829E-2</v>
      </c>
      <c r="Y172" s="53"/>
    </row>
    <row r="173" spans="1:36" x14ac:dyDescent="0.25">
      <c r="A173" s="5">
        <v>41385</v>
      </c>
      <c r="B173" s="12">
        <v>0.10701375086388615</v>
      </c>
      <c r="F173" s="17">
        <f t="shared" si="26"/>
        <v>4</v>
      </c>
      <c r="G173" s="15">
        <f t="shared" si="27"/>
        <v>2</v>
      </c>
      <c r="H173" s="53">
        <v>41019</v>
      </c>
      <c r="I173">
        <f t="shared" si="28"/>
        <v>9.6428341105962309E-2</v>
      </c>
      <c r="J173">
        <f t="shared" si="29"/>
        <v>-1.5464166961181528E-2</v>
      </c>
      <c r="K173">
        <f t="shared" si="29"/>
        <v>0.10157367187614551</v>
      </c>
      <c r="L173" t="e">
        <f t="shared" si="29"/>
        <v>#N/A</v>
      </c>
      <c r="M173">
        <f t="shared" si="29"/>
        <v>7.2398186542105891E-2</v>
      </c>
      <c r="N173">
        <f t="shared" si="29"/>
        <v>7.9729402767995866E-2</v>
      </c>
      <c r="O173">
        <f t="shared" si="29"/>
        <v>0.12249131214711358</v>
      </c>
      <c r="Y173" s="53"/>
      <c r="Z173">
        <f>MAX(Z16:Z141)</f>
        <v>0.11577598091605926</v>
      </c>
      <c r="AA173">
        <f>MAX(AA26:AA141)</f>
        <v>0.12609521946982188</v>
      </c>
      <c r="AB173">
        <f>MAX(AB32:AB141)</f>
        <v>0.12760394477337769</v>
      </c>
      <c r="AC173">
        <f>MAX(AC26:AC141)</f>
        <v>0.13415580077212327</v>
      </c>
      <c r="AD173">
        <f>MAX(AD37:AD141)</f>
        <v>0.12368145710815663</v>
      </c>
      <c r="AE173">
        <f>MAX(AE32:AE141)</f>
        <v>0.12656368141998867</v>
      </c>
      <c r="AF173">
        <f>MAX(AF21:AF141)</f>
        <v>0.12713132416768219</v>
      </c>
      <c r="AG173">
        <f t="shared" ref="AG173" si="30">MAX(AG16:AG141)</f>
        <v>0</v>
      </c>
    </row>
    <row r="174" spans="1:36" x14ac:dyDescent="0.25">
      <c r="A174" s="5">
        <v>41386</v>
      </c>
      <c r="B174" s="12">
        <v>9.9208658179785983E-2</v>
      </c>
      <c r="F174" s="17">
        <f t="shared" si="26"/>
        <v>4</v>
      </c>
      <c r="G174" s="15">
        <f t="shared" si="27"/>
        <v>3</v>
      </c>
      <c r="H174" s="53">
        <v>41020</v>
      </c>
      <c r="I174">
        <f t="shared" si="28"/>
        <v>0.10701375086388615</v>
      </c>
      <c r="J174">
        <f t="shared" si="29"/>
        <v>3.6434262644898331E-2</v>
      </c>
      <c r="K174">
        <f t="shared" si="29"/>
        <v>0.11624867342070416</v>
      </c>
      <c r="L174" t="e">
        <f t="shared" si="29"/>
        <v>#N/A</v>
      </c>
      <c r="M174">
        <f t="shared" si="29"/>
        <v>8.9260738934526546E-2</v>
      </c>
      <c r="N174">
        <f t="shared" si="29"/>
        <v>9.168601233439104E-2</v>
      </c>
      <c r="O174">
        <f t="shared" si="29"/>
        <v>0.1106328607198192</v>
      </c>
      <c r="Y174" s="53"/>
    </row>
    <row r="175" spans="1:36" x14ac:dyDescent="0.25">
      <c r="A175" s="5">
        <v>41387</v>
      </c>
      <c r="B175" s="12">
        <v>9.9476848184113606E-2</v>
      </c>
      <c r="F175" s="17">
        <f t="shared" si="26"/>
        <v>4</v>
      </c>
      <c r="G175" s="15">
        <f t="shared" si="27"/>
        <v>3</v>
      </c>
      <c r="H175" s="53">
        <v>41021</v>
      </c>
      <c r="I175">
        <f t="shared" si="28"/>
        <v>9.9208658179785983E-2</v>
      </c>
      <c r="J175">
        <f t="shared" si="29"/>
        <v>0.22049117716511465</v>
      </c>
      <c r="K175">
        <f t="shared" si="29"/>
        <v>0.12122347886856406</v>
      </c>
      <c r="L175" t="e">
        <f t="shared" si="29"/>
        <v>#N/A</v>
      </c>
      <c r="M175">
        <f t="shared" si="29"/>
        <v>7.0330014536596333E-2</v>
      </c>
      <c r="N175">
        <f t="shared" si="29"/>
        <v>0.10003571272238988</v>
      </c>
      <c r="O175">
        <f t="shared" si="29"/>
        <v>0.11230788443962668</v>
      </c>
      <c r="Y175" s="53"/>
    </row>
    <row r="176" spans="1:36" x14ac:dyDescent="0.25">
      <c r="A176" s="5">
        <v>41388</v>
      </c>
      <c r="B176" s="12">
        <v>8.2989845322385153E-2</v>
      </c>
      <c r="F176" s="17">
        <f t="shared" si="26"/>
        <v>4</v>
      </c>
      <c r="G176" s="15">
        <f t="shared" si="27"/>
        <v>3</v>
      </c>
      <c r="H176" s="53">
        <v>41022</v>
      </c>
      <c r="I176">
        <f t="shared" si="28"/>
        <v>9.9476848184113606E-2</v>
      </c>
      <c r="J176">
        <f t="shared" si="29"/>
        <v>0.11541254115041932</v>
      </c>
      <c r="K176">
        <f t="shared" si="29"/>
        <v>0.11502436379422858</v>
      </c>
      <c r="L176" t="e">
        <f t="shared" si="29"/>
        <v>#N/A</v>
      </c>
      <c r="M176">
        <f t="shared" si="29"/>
        <v>0.13495521554663509</v>
      </c>
      <c r="N176">
        <f t="shared" si="29"/>
        <v>9.7684724095068926E-2</v>
      </c>
      <c r="O176">
        <f t="shared" si="29"/>
        <v>0.12108630822972348</v>
      </c>
      <c r="Y176" s="53"/>
    </row>
    <row r="177" spans="1:25" x14ac:dyDescent="0.25">
      <c r="A177" s="5">
        <v>41389</v>
      </c>
      <c r="B177" s="12">
        <v>8.050021897939294E-2</v>
      </c>
      <c r="F177" s="17">
        <f t="shared" si="26"/>
        <v>4</v>
      </c>
      <c r="G177" s="15">
        <f t="shared" si="27"/>
        <v>3</v>
      </c>
      <c r="H177" s="53">
        <v>41023</v>
      </c>
      <c r="I177">
        <f t="shared" si="28"/>
        <v>8.2989845322385153E-2</v>
      </c>
      <c r="J177">
        <f t="shared" si="29"/>
        <v>8.3179997712832118E-2</v>
      </c>
      <c r="K177">
        <f t="shared" si="29"/>
        <v>0.10647478211131754</v>
      </c>
      <c r="L177" t="e">
        <f t="shared" si="29"/>
        <v>#N/A</v>
      </c>
      <c r="M177">
        <f t="shared" si="29"/>
        <v>9.1382482500623419E-2</v>
      </c>
      <c r="N177">
        <f t="shared" si="29"/>
        <v>0.10156363550192549</v>
      </c>
      <c r="O177">
        <f t="shared" si="29"/>
        <v>0.11806355279055014</v>
      </c>
      <c r="Y177" s="53"/>
    </row>
    <row r="178" spans="1:25" x14ac:dyDescent="0.25">
      <c r="A178" s="5">
        <v>41390</v>
      </c>
      <c r="B178" s="12">
        <v>0.10456822574693668</v>
      </c>
      <c r="F178" s="17">
        <f t="shared" si="26"/>
        <v>4</v>
      </c>
      <c r="G178" s="15">
        <f t="shared" si="27"/>
        <v>3</v>
      </c>
      <c r="H178" s="53">
        <v>41024</v>
      </c>
      <c r="I178">
        <f t="shared" si="28"/>
        <v>8.050021897939294E-2</v>
      </c>
      <c r="J178">
        <f t="shared" ref="J178:O193" si="31">IF(IF(MONTH($H178)&gt;10,VLOOKUP(DATE(J$1,MONTH($H178),DAY($H178)),$A:$B,2,0),VLOOKUP(DATE(K$1,MONTH($H178),DAY($H178)),$A:$B,2,0))="",NA(),IF(MONTH($H178)&gt;10,VLOOKUP(DATE(J$1,MONTH($H178),DAY($H178)),$A:$B,2,0),VLOOKUP(DATE(K$1,MONTH($H178),DAY($H178)),$A:$B,2,0)))</f>
        <v>6.9100312846824455E-2</v>
      </c>
      <c r="K178">
        <f t="shared" si="31"/>
        <v>0.11635663494827851</v>
      </c>
      <c r="L178" t="e">
        <f t="shared" si="31"/>
        <v>#N/A</v>
      </c>
      <c r="M178">
        <f t="shared" si="31"/>
        <v>6.9824837844704224E-2</v>
      </c>
      <c r="N178">
        <f t="shared" si="31"/>
        <v>0.10490381198852299</v>
      </c>
      <c r="O178">
        <f t="shared" si="31"/>
        <v>0.1369935779641232</v>
      </c>
      <c r="Y178" s="53"/>
    </row>
    <row r="179" spans="1:25" x14ac:dyDescent="0.25">
      <c r="A179" s="5">
        <v>41391</v>
      </c>
      <c r="B179" s="12">
        <v>7.3796253370426473E-2</v>
      </c>
      <c r="F179" s="17">
        <f t="shared" si="26"/>
        <v>4</v>
      </c>
      <c r="G179" s="15">
        <f t="shared" si="27"/>
        <v>3</v>
      </c>
      <c r="H179" s="53">
        <v>41025</v>
      </c>
      <c r="I179">
        <f t="shared" si="28"/>
        <v>0.10456822574693668</v>
      </c>
      <c r="J179">
        <f t="shared" si="31"/>
        <v>7.7616770160330639E-2</v>
      </c>
      <c r="K179" t="e">
        <f t="shared" si="31"/>
        <v>#N/A</v>
      </c>
      <c r="L179" t="e">
        <f t="shared" si="31"/>
        <v>#N/A</v>
      </c>
      <c r="M179">
        <f t="shared" si="31"/>
        <v>7.5763189412150267E-2</v>
      </c>
      <c r="N179">
        <f t="shared" si="31"/>
        <v>0.10878440986831557</v>
      </c>
      <c r="O179">
        <f t="shared" si="31"/>
        <v>0.15325973383344768</v>
      </c>
      <c r="Y179" s="53"/>
    </row>
    <row r="180" spans="1:25" x14ac:dyDescent="0.25">
      <c r="A180" s="5">
        <v>41392</v>
      </c>
      <c r="B180" s="12">
        <v>8.0734969037096926E-2</v>
      </c>
      <c r="F180" s="17">
        <f t="shared" si="26"/>
        <v>4</v>
      </c>
      <c r="G180" s="15">
        <f t="shared" si="27"/>
        <v>3</v>
      </c>
      <c r="H180" s="53">
        <v>41026</v>
      </c>
      <c r="I180">
        <f t="shared" si="28"/>
        <v>7.3796253370426473E-2</v>
      </c>
      <c r="J180">
        <f t="shared" si="31"/>
        <v>0.12351187432919587</v>
      </c>
      <c r="K180">
        <f t="shared" si="31"/>
        <v>0.12048023959070686</v>
      </c>
      <c r="L180" t="e">
        <f t="shared" si="31"/>
        <v>#N/A</v>
      </c>
      <c r="M180">
        <f t="shared" si="31"/>
        <v>3.5505232122098961E-2</v>
      </c>
      <c r="N180">
        <f t="shared" si="31"/>
        <v>0.10769202862522449</v>
      </c>
      <c r="O180">
        <f t="shared" si="31"/>
        <v>0.15675112600983235</v>
      </c>
      <c r="Y180" s="53"/>
    </row>
    <row r="181" spans="1:25" x14ac:dyDescent="0.25">
      <c r="A181" s="5">
        <v>41393</v>
      </c>
      <c r="B181" s="12">
        <v>9.9318459117733945E-2</v>
      </c>
      <c r="F181" s="17">
        <f t="shared" si="26"/>
        <v>4</v>
      </c>
      <c r="G181" s="15">
        <f t="shared" si="27"/>
        <v>3</v>
      </c>
      <c r="H181" s="53">
        <v>41027</v>
      </c>
      <c r="I181">
        <f t="shared" si="28"/>
        <v>8.0734969037096926E-2</v>
      </c>
      <c r="J181">
        <f t="shared" si="31"/>
        <v>9.3694104719621765E-2</v>
      </c>
      <c r="K181">
        <f t="shared" si="31"/>
        <v>0.12012218080337485</v>
      </c>
      <c r="L181" t="e">
        <f t="shared" si="31"/>
        <v>#N/A</v>
      </c>
      <c r="M181">
        <f t="shared" si="31"/>
        <v>0.15671467146702289</v>
      </c>
      <c r="N181">
        <f t="shared" si="31"/>
        <v>0.11629252194109674</v>
      </c>
      <c r="O181">
        <f t="shared" si="31"/>
        <v>0.16973625366391407</v>
      </c>
      <c r="Y181" s="53"/>
    </row>
    <row r="182" spans="1:25" x14ac:dyDescent="0.25">
      <c r="A182" s="5">
        <v>41394</v>
      </c>
      <c r="B182" s="12">
        <v>7.0810987065821923E-2</v>
      </c>
      <c r="F182" s="17">
        <f t="shared" si="26"/>
        <v>4</v>
      </c>
      <c r="G182" s="15">
        <f t="shared" si="27"/>
        <v>3</v>
      </c>
      <c r="H182" s="53">
        <v>41028</v>
      </c>
      <c r="I182">
        <f t="shared" si="28"/>
        <v>9.9318459117733945E-2</v>
      </c>
      <c r="J182">
        <f t="shared" si="31"/>
        <v>0.12419212578883243</v>
      </c>
      <c r="K182">
        <f t="shared" si="31"/>
        <v>0.12174764756291644</v>
      </c>
      <c r="L182" t="e">
        <f t="shared" si="31"/>
        <v>#N/A</v>
      </c>
      <c r="M182">
        <f t="shared" si="31"/>
        <v>0.18469611042513107</v>
      </c>
      <c r="N182">
        <f t="shared" si="31"/>
        <v>0.21251571927913224</v>
      </c>
      <c r="O182">
        <f t="shared" si="31"/>
        <v>0.21631535270224223</v>
      </c>
      <c r="Y182" s="53"/>
    </row>
    <row r="183" spans="1:25" x14ac:dyDescent="0.25">
      <c r="A183" s="5">
        <v>41395</v>
      </c>
      <c r="B183" s="12">
        <v>8.2888949075998045E-2</v>
      </c>
      <c r="F183" s="17">
        <f t="shared" si="26"/>
        <v>4</v>
      </c>
      <c r="G183" s="15">
        <f t="shared" si="27"/>
        <v>3</v>
      </c>
      <c r="H183" s="53">
        <v>41029</v>
      </c>
      <c r="I183">
        <f t="shared" si="28"/>
        <v>7.0810987065821923E-2</v>
      </c>
      <c r="J183">
        <f t="shared" si="31"/>
        <v>0.15362835928665922</v>
      </c>
      <c r="K183">
        <f t="shared" si="31"/>
        <v>0.11039335463021754</v>
      </c>
      <c r="L183" t="e">
        <f t="shared" si="31"/>
        <v>#N/A</v>
      </c>
      <c r="M183">
        <f t="shared" si="31"/>
        <v>0.14147737758780274</v>
      </c>
      <c r="N183">
        <f t="shared" si="31"/>
        <v>0.13781666913831972</v>
      </c>
      <c r="O183">
        <f t="shared" si="31"/>
        <v>0.30946269144604965</v>
      </c>
      <c r="Y183" s="53"/>
    </row>
    <row r="184" spans="1:25" x14ac:dyDescent="0.25">
      <c r="A184" s="5">
        <v>41396</v>
      </c>
      <c r="B184" s="12">
        <v>7.5912448686456399E-2</v>
      </c>
      <c r="F184" s="17">
        <f t="shared" si="26"/>
        <v>5</v>
      </c>
      <c r="G184" s="15">
        <f t="shared" si="27"/>
        <v>1</v>
      </c>
      <c r="H184" s="53">
        <v>41030</v>
      </c>
      <c r="I184">
        <f t="shared" si="28"/>
        <v>8.2888949075998045E-2</v>
      </c>
      <c r="J184">
        <f t="shared" si="31"/>
        <v>-0.14494320495589086</v>
      </c>
      <c r="K184">
        <f t="shared" si="31"/>
        <v>0.22068390499690446</v>
      </c>
      <c r="L184" t="e">
        <f t="shared" si="31"/>
        <v>#N/A</v>
      </c>
      <c r="M184" t="e">
        <f t="shared" si="31"/>
        <v>#N/A</v>
      </c>
      <c r="N184">
        <f t="shared" si="31"/>
        <v>0.11533905127645704</v>
      </c>
      <c r="O184">
        <f t="shared" si="31"/>
        <v>0.30102698057174798</v>
      </c>
      <c r="Y184" s="53"/>
    </row>
    <row r="185" spans="1:25" x14ac:dyDescent="0.25">
      <c r="A185" s="5">
        <v>41397</v>
      </c>
      <c r="B185" s="12">
        <v>0.11487715634019721</v>
      </c>
      <c r="F185" s="17">
        <f t="shared" si="26"/>
        <v>5</v>
      </c>
      <c r="G185" s="15">
        <f t="shared" si="27"/>
        <v>1</v>
      </c>
      <c r="H185" s="53">
        <v>41031</v>
      </c>
      <c r="I185">
        <f t="shared" si="28"/>
        <v>7.5912448686456399E-2</v>
      </c>
      <c r="J185">
        <f t="shared" si="31"/>
        <v>9.4118864408230585E-2</v>
      </c>
      <c r="K185">
        <f t="shared" si="31"/>
        <v>0.17761842253539822</v>
      </c>
      <c r="L185" t="e">
        <f t="shared" si="31"/>
        <v>#N/A</v>
      </c>
      <c r="M185">
        <f t="shared" si="31"/>
        <v>0.87481117824848686</v>
      </c>
      <c r="N185">
        <f t="shared" si="31"/>
        <v>8.9353455988762806E-2</v>
      </c>
      <c r="O185">
        <f t="shared" si="31"/>
        <v>0.21376442978067284</v>
      </c>
      <c r="Y185" s="53"/>
    </row>
    <row r="186" spans="1:25" x14ac:dyDescent="0.25">
      <c r="A186" s="5">
        <v>41398</v>
      </c>
      <c r="B186" s="12">
        <v>0.12672960579181006</v>
      </c>
      <c r="F186" s="17">
        <f t="shared" si="26"/>
        <v>5</v>
      </c>
      <c r="G186" s="15">
        <f t="shared" si="27"/>
        <v>1</v>
      </c>
      <c r="H186" s="53">
        <v>41032</v>
      </c>
      <c r="I186">
        <f t="shared" si="28"/>
        <v>0.11487715634019721</v>
      </c>
      <c r="J186">
        <f t="shared" si="31"/>
        <v>8.2005568572578336E-3</v>
      </c>
      <c r="K186">
        <f t="shared" si="31"/>
        <v>0.20597814936017114</v>
      </c>
      <c r="L186" t="e">
        <f t="shared" si="31"/>
        <v>#N/A</v>
      </c>
      <c r="M186">
        <f t="shared" si="31"/>
        <v>0.73518908589889886</v>
      </c>
      <c r="N186">
        <f t="shared" si="31"/>
        <v>7.3884774897721217E-2</v>
      </c>
      <c r="O186">
        <f t="shared" si="31"/>
        <v>0.15420825194279211</v>
      </c>
      <c r="Y186" s="53"/>
    </row>
    <row r="187" spans="1:25" x14ac:dyDescent="0.25">
      <c r="A187" s="5">
        <v>41399</v>
      </c>
      <c r="B187" s="12">
        <v>0.13452903821204726</v>
      </c>
      <c r="F187" s="17">
        <f t="shared" si="26"/>
        <v>5</v>
      </c>
      <c r="G187" s="15">
        <f t="shared" si="27"/>
        <v>1</v>
      </c>
      <c r="H187" s="53">
        <v>41033</v>
      </c>
      <c r="I187">
        <f t="shared" si="28"/>
        <v>0.12672960579181006</v>
      </c>
      <c r="J187">
        <f t="shared" si="31"/>
        <v>2.3654683459937188E-2</v>
      </c>
      <c r="K187">
        <f t="shared" si="31"/>
        <v>0.18813058655196888</v>
      </c>
      <c r="L187" t="e">
        <f t="shared" si="31"/>
        <v>#N/A</v>
      </c>
      <c r="M187" t="e">
        <f t="shared" si="31"/>
        <v>#N/A</v>
      </c>
      <c r="N187">
        <f t="shared" si="31"/>
        <v>5.8252506834867254E-2</v>
      </c>
      <c r="O187">
        <f t="shared" si="31"/>
        <v>2.615619488699256E-2</v>
      </c>
      <c r="Y187" s="53"/>
    </row>
    <row r="188" spans="1:25" x14ac:dyDescent="0.25">
      <c r="A188" s="5">
        <v>41400</v>
      </c>
      <c r="B188" s="12">
        <v>0.10762330919365247</v>
      </c>
      <c r="F188" s="17">
        <f t="shared" si="26"/>
        <v>5</v>
      </c>
      <c r="G188" s="15">
        <f t="shared" si="27"/>
        <v>1</v>
      </c>
      <c r="H188" s="53">
        <v>41034</v>
      </c>
      <c r="I188">
        <f t="shared" si="28"/>
        <v>0.13452903821204726</v>
      </c>
      <c r="J188">
        <f t="shared" si="31"/>
        <v>-0.10867008087124833</v>
      </c>
      <c r="K188">
        <f t="shared" si="31"/>
        <v>0.14776539267436589</v>
      </c>
      <c r="L188" t="e">
        <f t="shared" si="31"/>
        <v>#N/A</v>
      </c>
      <c r="M188" t="e">
        <f t="shared" si="31"/>
        <v>#N/A</v>
      </c>
      <c r="N188">
        <f t="shared" si="31"/>
        <v>8.4542921989658223E-2</v>
      </c>
      <c r="O188">
        <f t="shared" si="31"/>
        <v>9.7420686174777005E-2</v>
      </c>
      <c r="Y188" s="53"/>
    </row>
    <row r="189" spans="1:25" x14ac:dyDescent="0.25">
      <c r="A189" s="5">
        <v>41401</v>
      </c>
      <c r="B189" s="12">
        <v>6.9995602833274356E-2</v>
      </c>
      <c r="F189" s="17">
        <f t="shared" si="26"/>
        <v>5</v>
      </c>
      <c r="G189" s="15">
        <f t="shared" si="27"/>
        <v>1</v>
      </c>
      <c r="H189" s="53">
        <v>41035</v>
      </c>
      <c r="I189">
        <f t="shared" si="28"/>
        <v>0.10762330919365247</v>
      </c>
      <c r="J189">
        <f t="shared" si="31"/>
        <v>-0.44284177776167144</v>
      </c>
      <c r="K189">
        <f t="shared" si="31"/>
        <v>5.0587795512987893E-2</v>
      </c>
      <c r="L189" t="e">
        <f t="shared" si="31"/>
        <v>#N/A</v>
      </c>
      <c r="M189" t="e">
        <f t="shared" si="31"/>
        <v>#N/A</v>
      </c>
      <c r="N189">
        <f t="shared" si="31"/>
        <v>7.8568693663781455E-2</v>
      </c>
      <c r="O189">
        <f t="shared" si="31"/>
        <v>0.19943645016716813</v>
      </c>
      <c r="Y189" s="53"/>
    </row>
    <row r="190" spans="1:25" x14ac:dyDescent="0.25">
      <c r="A190" s="5">
        <v>41402</v>
      </c>
      <c r="B190" s="12">
        <v>-0.15334313644571404</v>
      </c>
      <c r="F190" s="17">
        <f t="shared" si="26"/>
        <v>5</v>
      </c>
      <c r="G190" s="15">
        <f t="shared" si="27"/>
        <v>1</v>
      </c>
      <c r="H190" s="53">
        <v>41036</v>
      </c>
      <c r="I190">
        <f t="shared" si="28"/>
        <v>6.9995602833274356E-2</v>
      </c>
      <c r="J190">
        <f t="shared" si="31"/>
        <v>6.2106434738007442E-2</v>
      </c>
      <c r="K190">
        <f t="shared" si="31"/>
        <v>0.1231451749416571</v>
      </c>
      <c r="L190" t="e">
        <f t="shared" si="31"/>
        <v>#N/A</v>
      </c>
      <c r="M190" t="e">
        <f t="shared" si="31"/>
        <v>#N/A</v>
      </c>
      <c r="N190">
        <f t="shared" si="31"/>
        <v>6.3656804807010386E-2</v>
      </c>
      <c r="O190">
        <f t="shared" si="31"/>
        <v>0.41408918926041249</v>
      </c>
      <c r="Y190" s="53"/>
    </row>
    <row r="191" spans="1:25" x14ac:dyDescent="0.25">
      <c r="A191" s="5">
        <v>41403</v>
      </c>
      <c r="B191" s="12">
        <v>1.4855009505854316E-2</v>
      </c>
      <c r="F191" s="17">
        <f t="shared" si="26"/>
        <v>5</v>
      </c>
      <c r="G191" s="15">
        <f t="shared" si="27"/>
        <v>1</v>
      </c>
      <c r="H191" s="53">
        <v>41037</v>
      </c>
      <c r="I191">
        <f t="shared" si="28"/>
        <v>-0.15334313644571404</v>
      </c>
      <c r="J191">
        <f t="shared" si="31"/>
        <v>-0.40326888915106374</v>
      </c>
      <c r="K191">
        <f t="shared" si="31"/>
        <v>0.16447239177718828</v>
      </c>
      <c r="L191" t="e">
        <f t="shared" si="31"/>
        <v>#N/A</v>
      </c>
      <c r="M191" t="e">
        <f t="shared" si="31"/>
        <v>#N/A</v>
      </c>
      <c r="N191">
        <f t="shared" si="31"/>
        <v>7.7487731143262226E-2</v>
      </c>
      <c r="O191">
        <f t="shared" si="31"/>
        <v>0.6872679112661586</v>
      </c>
      <c r="Y191" s="53"/>
    </row>
    <row r="192" spans="1:25" x14ac:dyDescent="0.25">
      <c r="A192" s="5">
        <v>41404</v>
      </c>
      <c r="B192" s="12" t="s">
        <v>24</v>
      </c>
      <c r="F192" s="17">
        <f t="shared" si="26"/>
        <v>5</v>
      </c>
      <c r="G192" s="15">
        <f t="shared" si="27"/>
        <v>1</v>
      </c>
      <c r="H192" s="53">
        <v>41038</v>
      </c>
      <c r="I192">
        <f t="shared" si="28"/>
        <v>1.4855009505854316E-2</v>
      </c>
      <c r="J192">
        <f t="shared" si="31"/>
        <v>0.18475007550077399</v>
      </c>
      <c r="K192">
        <f t="shared" si="31"/>
        <v>1.1051461001560035</v>
      </c>
      <c r="L192" t="e">
        <f t="shared" si="31"/>
        <v>#N/A</v>
      </c>
      <c r="M192" t="e">
        <f t="shared" si="31"/>
        <v>#N/A</v>
      </c>
      <c r="N192">
        <f t="shared" si="31"/>
        <v>8.6464158427339594E-2</v>
      </c>
      <c r="O192" t="e">
        <f t="shared" si="31"/>
        <v>#N/A</v>
      </c>
      <c r="Y192" s="53"/>
    </row>
    <row r="193" spans="1:25" x14ac:dyDescent="0.25">
      <c r="A193" s="5">
        <v>41405</v>
      </c>
      <c r="B193" s="12" t="s">
        <v>24</v>
      </c>
      <c r="F193" s="17">
        <f t="shared" si="26"/>
        <v>5</v>
      </c>
      <c r="G193" s="15">
        <f t="shared" si="27"/>
        <v>1</v>
      </c>
      <c r="H193" s="53">
        <v>41039</v>
      </c>
      <c r="I193" t="e">
        <f t="shared" si="28"/>
        <v>#N/A</v>
      </c>
      <c r="J193" t="e">
        <f t="shared" si="31"/>
        <v>#N/A</v>
      </c>
      <c r="K193" t="e">
        <f t="shared" si="31"/>
        <v>#N/A</v>
      </c>
      <c r="L193" t="e">
        <f t="shared" si="31"/>
        <v>#N/A</v>
      </c>
      <c r="M193" t="e">
        <f t="shared" si="31"/>
        <v>#N/A</v>
      </c>
      <c r="N193">
        <f t="shared" si="31"/>
        <v>7.6729310736892584E-2</v>
      </c>
      <c r="O193" t="e">
        <f t="shared" si="31"/>
        <v>#N/A</v>
      </c>
      <c r="Y193" s="53"/>
    </row>
    <row r="194" spans="1:25" x14ac:dyDescent="0.25">
      <c r="A194" s="5">
        <v>41406</v>
      </c>
      <c r="B194" s="12" t="s">
        <v>24</v>
      </c>
      <c r="F194" s="17">
        <f t="shared" si="26"/>
        <v>5</v>
      </c>
      <c r="G194" s="15">
        <f t="shared" si="27"/>
        <v>2</v>
      </c>
      <c r="H194" s="53">
        <v>41040</v>
      </c>
      <c r="I194" t="e">
        <f t="shared" si="28"/>
        <v>#N/A</v>
      </c>
      <c r="J194" t="e">
        <f t="shared" ref="J194:O194" si="32">IF(IF(MONTH($H194)&gt;10,VLOOKUP(DATE(J$1,MONTH($H194),DAY($H194)),$A:$B,2,0),VLOOKUP(DATE(K$1,MONTH($H194),DAY($H194)),$A:$B,2,0))="",NA(),IF(MONTH($H194)&gt;10,VLOOKUP(DATE(J$1,MONTH($H194),DAY($H194)),$A:$B,2,0),VLOOKUP(DATE(K$1,MONTH($H194),DAY($H194)),$A:$B,2,0)))</f>
        <v>#N/A</v>
      </c>
      <c r="K194" t="e">
        <f t="shared" si="32"/>
        <v>#N/A</v>
      </c>
      <c r="L194" t="e">
        <f t="shared" si="32"/>
        <v>#N/A</v>
      </c>
      <c r="M194" t="e">
        <f t="shared" si="32"/>
        <v>#N/A</v>
      </c>
      <c r="N194">
        <f t="shared" si="32"/>
        <v>0.10456131592848561</v>
      </c>
      <c r="O194" t="e">
        <f t="shared" si="32"/>
        <v>#N/A</v>
      </c>
      <c r="Y194" s="53"/>
    </row>
    <row r="195" spans="1:25" x14ac:dyDescent="0.25">
      <c r="A195" s="5">
        <v>41407</v>
      </c>
      <c r="B195" s="12" t="s">
        <v>24</v>
      </c>
      <c r="F195" s="17">
        <f t="shared" ref="F195:F228" si="33">MONTH(H195)</f>
        <v>5</v>
      </c>
      <c r="G195" s="15">
        <f t="shared" ref="G195:G228" si="34">IF(DAY(H195)&lt;11,1,IF(DAY(H195)&lt;21,2,3))</f>
        <v>2</v>
      </c>
      <c r="H195" s="53">
        <v>41041</v>
      </c>
      <c r="I195" t="e">
        <f t="shared" ref="I195:O228" si="35">IF(IF(MONTH($H195)&gt;10,VLOOKUP(DATE(I$1,MONTH($H195),DAY($H195)),$A:$B,2,0),VLOOKUP(DATE(J$1,MONTH($H195),DAY($H195)),$A:$B,2,0))="",NA(),IF(MONTH($H195)&gt;10,VLOOKUP(DATE(I$1,MONTH($H195),DAY($H195)),$A:$B,2,0),VLOOKUP(DATE(J$1,MONTH($H195),DAY($H195)),$A:$B,2,0)))</f>
        <v>#N/A</v>
      </c>
      <c r="J195" t="e">
        <f t="shared" si="35"/>
        <v>#N/A</v>
      </c>
      <c r="K195" t="e">
        <f t="shared" si="35"/>
        <v>#N/A</v>
      </c>
      <c r="L195" t="e">
        <f t="shared" si="35"/>
        <v>#N/A</v>
      </c>
      <c r="M195" t="e">
        <f t="shared" si="35"/>
        <v>#N/A</v>
      </c>
      <c r="N195">
        <f t="shared" si="35"/>
        <v>0.12345777345012221</v>
      </c>
      <c r="O195" t="e">
        <f t="shared" si="35"/>
        <v>#N/A</v>
      </c>
      <c r="Y195" s="53"/>
    </row>
    <row r="196" spans="1:25" x14ac:dyDescent="0.25">
      <c r="A196" s="5">
        <v>41408</v>
      </c>
      <c r="B196" s="12">
        <v>0.14061938620729963</v>
      </c>
      <c r="F196" s="17">
        <f t="shared" si="33"/>
        <v>5</v>
      </c>
      <c r="G196" s="15">
        <f t="shared" si="34"/>
        <v>2</v>
      </c>
      <c r="H196" s="53">
        <v>41042</v>
      </c>
      <c r="I196" t="e">
        <f t="shared" si="35"/>
        <v>#N/A</v>
      </c>
      <c r="J196" t="e">
        <f t="shared" si="35"/>
        <v>#N/A</v>
      </c>
      <c r="K196" t="e">
        <f t="shared" si="35"/>
        <v>#N/A</v>
      </c>
      <c r="L196" t="e">
        <f t="shared" si="35"/>
        <v>#N/A</v>
      </c>
      <c r="M196" t="e">
        <f t="shared" si="35"/>
        <v>#N/A</v>
      </c>
      <c r="N196">
        <f t="shared" si="35"/>
        <v>0.12001317591843581</v>
      </c>
      <c r="O196" t="e">
        <f t="shared" si="35"/>
        <v>#N/A</v>
      </c>
      <c r="Y196" s="53"/>
    </row>
    <row r="197" spans="1:25" x14ac:dyDescent="0.25">
      <c r="A197" s="5">
        <v>41409</v>
      </c>
      <c r="B197" s="12" t="s">
        <v>24</v>
      </c>
      <c r="F197" s="17">
        <f t="shared" si="33"/>
        <v>5</v>
      </c>
      <c r="G197" s="15">
        <f t="shared" si="34"/>
        <v>2</v>
      </c>
      <c r="H197" s="53">
        <v>41043</v>
      </c>
      <c r="I197">
        <f t="shared" si="35"/>
        <v>0.14061938620729963</v>
      </c>
      <c r="J197" t="e">
        <f t="shared" si="35"/>
        <v>#N/A</v>
      </c>
      <c r="K197" t="e">
        <f t="shared" si="35"/>
        <v>#N/A</v>
      </c>
      <c r="L197" t="e">
        <f t="shared" si="35"/>
        <v>#N/A</v>
      </c>
      <c r="M197" t="e">
        <f t="shared" si="35"/>
        <v>#N/A</v>
      </c>
      <c r="N197">
        <f t="shared" si="35"/>
        <v>7.2156497015461327E-2</v>
      </c>
      <c r="O197" t="e">
        <f t="shared" si="35"/>
        <v>#N/A</v>
      </c>
      <c r="Y197" s="53"/>
    </row>
    <row r="198" spans="1:25" x14ac:dyDescent="0.25">
      <c r="A198" s="5">
        <v>41410</v>
      </c>
      <c r="B198" s="12" t="s">
        <v>24</v>
      </c>
      <c r="F198" s="17">
        <f t="shared" si="33"/>
        <v>5</v>
      </c>
      <c r="G198" s="15">
        <f t="shared" si="34"/>
        <v>2</v>
      </c>
      <c r="H198" s="53">
        <v>41044</v>
      </c>
      <c r="I198" t="e">
        <f t="shared" si="35"/>
        <v>#N/A</v>
      </c>
      <c r="J198" t="e">
        <f t="shared" si="35"/>
        <v>#N/A</v>
      </c>
      <c r="K198" t="e">
        <f t="shared" si="35"/>
        <v>#N/A</v>
      </c>
      <c r="L198" t="e">
        <f t="shared" si="35"/>
        <v>#N/A</v>
      </c>
      <c r="M198" t="e">
        <f t="shared" si="35"/>
        <v>#N/A</v>
      </c>
      <c r="N198">
        <f t="shared" si="35"/>
        <v>7.6307939908506969E-2</v>
      </c>
      <c r="O198" t="e">
        <f t="shared" si="35"/>
        <v>#N/A</v>
      </c>
      <c r="Y198" s="53"/>
    </row>
    <row r="199" spans="1:25" x14ac:dyDescent="0.25">
      <c r="A199" s="5">
        <v>41411</v>
      </c>
      <c r="B199" s="12" t="s">
        <v>24</v>
      </c>
      <c r="F199" s="17">
        <f t="shared" si="33"/>
        <v>5</v>
      </c>
      <c r="G199" s="15">
        <f t="shared" si="34"/>
        <v>2</v>
      </c>
      <c r="H199" s="53">
        <v>41045</v>
      </c>
      <c r="I199" t="e">
        <f t="shared" si="35"/>
        <v>#N/A</v>
      </c>
      <c r="J199" t="e">
        <f t="shared" si="35"/>
        <v>#N/A</v>
      </c>
      <c r="K199" t="e">
        <f t="shared" si="35"/>
        <v>#N/A</v>
      </c>
      <c r="L199" t="e">
        <f t="shared" si="35"/>
        <v>#N/A</v>
      </c>
      <c r="M199" t="e">
        <f t="shared" si="35"/>
        <v>#N/A</v>
      </c>
      <c r="N199">
        <f t="shared" si="35"/>
        <v>7.6023571212006716E-2</v>
      </c>
      <c r="O199" t="e">
        <f t="shared" si="35"/>
        <v>#N/A</v>
      </c>
      <c r="Y199" s="53"/>
    </row>
    <row r="200" spans="1:25" x14ac:dyDescent="0.25">
      <c r="A200" s="5">
        <v>41412</v>
      </c>
      <c r="B200" s="12" t="s">
        <v>24</v>
      </c>
      <c r="F200" s="17">
        <f t="shared" si="33"/>
        <v>5</v>
      </c>
      <c r="G200" s="15">
        <f t="shared" si="34"/>
        <v>2</v>
      </c>
      <c r="H200" s="53">
        <v>41046</v>
      </c>
      <c r="I200" t="e">
        <f t="shared" si="35"/>
        <v>#N/A</v>
      </c>
      <c r="J200" t="e">
        <f t="shared" si="35"/>
        <v>#N/A</v>
      </c>
      <c r="K200" t="e">
        <f t="shared" si="35"/>
        <v>#N/A</v>
      </c>
      <c r="L200" t="e">
        <f t="shared" si="35"/>
        <v>#N/A</v>
      </c>
      <c r="M200" t="e">
        <f t="shared" si="35"/>
        <v>#N/A</v>
      </c>
      <c r="N200">
        <f t="shared" si="35"/>
        <v>0.10325388847549037</v>
      </c>
      <c r="O200" t="e">
        <f t="shared" si="35"/>
        <v>#N/A</v>
      </c>
      <c r="Y200" s="53"/>
    </row>
    <row r="201" spans="1:25" x14ac:dyDescent="0.25">
      <c r="A201" s="5">
        <v>41413</v>
      </c>
      <c r="B201" s="12" t="s">
        <v>24</v>
      </c>
      <c r="F201" s="17">
        <f t="shared" si="33"/>
        <v>5</v>
      </c>
      <c r="G201" s="15">
        <f t="shared" si="34"/>
        <v>2</v>
      </c>
      <c r="H201" s="53">
        <v>41047</v>
      </c>
      <c r="I201" t="e">
        <f t="shared" si="35"/>
        <v>#N/A</v>
      </c>
      <c r="J201" t="e">
        <f t="shared" si="35"/>
        <v>#N/A</v>
      </c>
      <c r="K201" t="e">
        <f t="shared" si="35"/>
        <v>#N/A</v>
      </c>
      <c r="L201" t="e">
        <f t="shared" si="35"/>
        <v>#N/A</v>
      </c>
      <c r="M201" t="e">
        <f t="shared" si="35"/>
        <v>#N/A</v>
      </c>
      <c r="N201">
        <f t="shared" si="35"/>
        <v>8.7188317813114563E-2</v>
      </c>
      <c r="O201" t="e">
        <f t="shared" si="35"/>
        <v>#N/A</v>
      </c>
      <c r="Y201" s="53"/>
    </row>
    <row r="202" spans="1:25" x14ac:dyDescent="0.25">
      <c r="A202" s="5">
        <v>41414</v>
      </c>
      <c r="B202" s="12" t="s">
        <v>24</v>
      </c>
      <c r="F202" s="17">
        <f t="shared" si="33"/>
        <v>5</v>
      </c>
      <c r="G202" s="15">
        <f t="shared" si="34"/>
        <v>2</v>
      </c>
      <c r="H202" s="53">
        <v>41048</v>
      </c>
      <c r="I202" t="e">
        <f t="shared" si="35"/>
        <v>#N/A</v>
      </c>
      <c r="J202" t="e">
        <f t="shared" si="35"/>
        <v>#N/A</v>
      </c>
      <c r="K202" t="e">
        <f t="shared" si="35"/>
        <v>#N/A</v>
      </c>
      <c r="L202" t="e">
        <f t="shared" si="35"/>
        <v>#N/A</v>
      </c>
      <c r="M202" t="e">
        <f t="shared" si="35"/>
        <v>#N/A</v>
      </c>
      <c r="N202">
        <f t="shared" si="35"/>
        <v>9.7985131827084931E-2</v>
      </c>
      <c r="O202" t="e">
        <f t="shared" si="35"/>
        <v>#N/A</v>
      </c>
      <c r="Y202" s="53"/>
    </row>
    <row r="203" spans="1:25" x14ac:dyDescent="0.25">
      <c r="A203" s="5">
        <v>41415</v>
      </c>
      <c r="B203" s="12" t="s">
        <v>24</v>
      </c>
      <c r="F203" s="17">
        <f t="shared" si="33"/>
        <v>5</v>
      </c>
      <c r="G203" s="15">
        <f t="shared" si="34"/>
        <v>2</v>
      </c>
      <c r="H203" s="53">
        <v>41049</v>
      </c>
      <c r="I203" t="e">
        <f t="shared" si="35"/>
        <v>#N/A</v>
      </c>
      <c r="J203" t="e">
        <f t="shared" si="35"/>
        <v>#N/A</v>
      </c>
      <c r="K203" t="e">
        <f t="shared" si="35"/>
        <v>#N/A</v>
      </c>
      <c r="L203" t="e">
        <f t="shared" si="35"/>
        <v>#N/A</v>
      </c>
      <c r="M203" t="e">
        <f t="shared" si="35"/>
        <v>#N/A</v>
      </c>
      <c r="N203">
        <f t="shared" si="35"/>
        <v>8.4007996774814339E-2</v>
      </c>
      <c r="O203" t="e">
        <f t="shared" si="35"/>
        <v>#N/A</v>
      </c>
      <c r="Y203" s="53"/>
    </row>
    <row r="204" spans="1:25" x14ac:dyDescent="0.25">
      <c r="A204" s="5">
        <v>41416</v>
      </c>
      <c r="B204" s="12" t="s">
        <v>24</v>
      </c>
      <c r="F204" s="17">
        <f t="shared" si="33"/>
        <v>5</v>
      </c>
      <c r="G204" s="15">
        <f t="shared" si="34"/>
        <v>3</v>
      </c>
      <c r="H204" s="53">
        <v>41050</v>
      </c>
      <c r="I204" t="e">
        <f t="shared" si="35"/>
        <v>#N/A</v>
      </c>
      <c r="J204" t="e">
        <f t="shared" si="35"/>
        <v>#N/A</v>
      </c>
      <c r="K204" t="e">
        <f t="shared" si="35"/>
        <v>#N/A</v>
      </c>
      <c r="L204" t="e">
        <f t="shared" si="35"/>
        <v>#N/A</v>
      </c>
      <c r="M204" t="e">
        <f t="shared" si="35"/>
        <v>#N/A</v>
      </c>
      <c r="N204">
        <f t="shared" si="35"/>
        <v>8.3985992368837373E-2</v>
      </c>
      <c r="O204" t="e">
        <f t="shared" si="35"/>
        <v>#N/A</v>
      </c>
      <c r="Y204" s="53"/>
    </row>
    <row r="205" spans="1:25" x14ac:dyDescent="0.25">
      <c r="A205" s="5">
        <v>41417</v>
      </c>
      <c r="B205" s="12" t="s">
        <v>24</v>
      </c>
      <c r="F205" s="17">
        <f t="shared" si="33"/>
        <v>5</v>
      </c>
      <c r="G205" s="15">
        <f t="shared" si="34"/>
        <v>3</v>
      </c>
      <c r="H205" s="53">
        <v>41051</v>
      </c>
      <c r="I205" t="e">
        <f t="shared" si="35"/>
        <v>#N/A</v>
      </c>
      <c r="J205" t="e">
        <f t="shared" si="35"/>
        <v>#N/A</v>
      </c>
      <c r="K205" t="e">
        <f t="shared" si="35"/>
        <v>#N/A</v>
      </c>
      <c r="L205" t="e">
        <f t="shared" si="35"/>
        <v>#N/A</v>
      </c>
      <c r="M205" t="e">
        <f t="shared" si="35"/>
        <v>#N/A</v>
      </c>
      <c r="N205">
        <f t="shared" si="35"/>
        <v>8.4804546570737868E-2</v>
      </c>
      <c r="O205" t="e">
        <f t="shared" si="35"/>
        <v>#N/A</v>
      </c>
      <c r="Y205" s="53"/>
    </row>
    <row r="206" spans="1:25" x14ac:dyDescent="0.25">
      <c r="A206" s="5">
        <v>41418</v>
      </c>
      <c r="B206" s="12" t="s">
        <v>24</v>
      </c>
      <c r="F206" s="17">
        <f t="shared" si="33"/>
        <v>5</v>
      </c>
      <c r="G206" s="15">
        <f t="shared" si="34"/>
        <v>3</v>
      </c>
      <c r="H206" s="53">
        <v>41052</v>
      </c>
      <c r="I206" t="e">
        <f t="shared" si="35"/>
        <v>#N/A</v>
      </c>
      <c r="J206" t="e">
        <f t="shared" si="35"/>
        <v>#N/A</v>
      </c>
      <c r="K206" t="e">
        <f t="shared" si="35"/>
        <v>#N/A</v>
      </c>
      <c r="L206" t="e">
        <f t="shared" si="35"/>
        <v>#N/A</v>
      </c>
      <c r="M206" t="e">
        <f t="shared" si="35"/>
        <v>#N/A</v>
      </c>
      <c r="N206">
        <f t="shared" si="35"/>
        <v>0.10762499279232644</v>
      </c>
      <c r="O206" t="e">
        <f t="shared" si="35"/>
        <v>#N/A</v>
      </c>
      <c r="Y206" s="53"/>
    </row>
    <row r="207" spans="1:25" x14ac:dyDescent="0.25">
      <c r="A207" s="5">
        <v>41419</v>
      </c>
      <c r="B207" s="12" t="s">
        <v>24</v>
      </c>
      <c r="F207" s="17">
        <f t="shared" si="33"/>
        <v>5</v>
      </c>
      <c r="G207" s="15">
        <f t="shared" si="34"/>
        <v>3</v>
      </c>
      <c r="H207" s="53">
        <v>41053</v>
      </c>
      <c r="I207" t="e">
        <f t="shared" si="35"/>
        <v>#N/A</v>
      </c>
      <c r="J207" t="e">
        <f t="shared" si="35"/>
        <v>#N/A</v>
      </c>
      <c r="K207" t="e">
        <f t="shared" si="35"/>
        <v>#N/A</v>
      </c>
      <c r="L207" t="e">
        <f t="shared" si="35"/>
        <v>#N/A</v>
      </c>
      <c r="M207" t="e">
        <f t="shared" si="35"/>
        <v>#N/A</v>
      </c>
      <c r="N207">
        <f t="shared" si="35"/>
        <v>7.6528143686424174E-2</v>
      </c>
      <c r="O207" t="e">
        <f t="shared" si="35"/>
        <v>#N/A</v>
      </c>
      <c r="Y207" s="53"/>
    </row>
    <row r="208" spans="1:25" x14ac:dyDescent="0.25">
      <c r="A208" s="5">
        <v>41420</v>
      </c>
      <c r="B208" s="12" t="s">
        <v>24</v>
      </c>
      <c r="F208" s="17">
        <f t="shared" si="33"/>
        <v>5</v>
      </c>
      <c r="G208" s="15">
        <f t="shared" si="34"/>
        <v>3</v>
      </c>
      <c r="H208" s="53">
        <v>41054</v>
      </c>
      <c r="I208" t="e">
        <f t="shared" si="35"/>
        <v>#N/A</v>
      </c>
      <c r="J208" t="e">
        <f t="shared" si="35"/>
        <v>#N/A</v>
      </c>
      <c r="K208" t="e">
        <f t="shared" si="35"/>
        <v>#N/A</v>
      </c>
      <c r="L208" t="e">
        <f t="shared" si="35"/>
        <v>#N/A</v>
      </c>
      <c r="M208" t="e">
        <f t="shared" si="35"/>
        <v>#N/A</v>
      </c>
      <c r="N208">
        <f t="shared" si="35"/>
        <v>7.4295080296570198E-2</v>
      </c>
      <c r="O208" t="e">
        <f t="shared" si="35"/>
        <v>#N/A</v>
      </c>
      <c r="Y208" s="53"/>
    </row>
    <row r="209" spans="1:25" x14ac:dyDescent="0.25">
      <c r="A209" s="5">
        <v>41421</v>
      </c>
      <c r="B209" s="12" t="s">
        <v>24</v>
      </c>
      <c r="F209" s="17">
        <f t="shared" si="33"/>
        <v>5</v>
      </c>
      <c r="G209" s="15">
        <f t="shared" si="34"/>
        <v>3</v>
      </c>
      <c r="H209" s="53">
        <v>41055</v>
      </c>
      <c r="I209" t="e">
        <f t="shared" si="35"/>
        <v>#N/A</v>
      </c>
      <c r="J209" t="e">
        <f t="shared" si="35"/>
        <v>#N/A</v>
      </c>
      <c r="K209" t="e">
        <f t="shared" si="35"/>
        <v>#N/A</v>
      </c>
      <c r="L209" t="e">
        <f t="shared" si="35"/>
        <v>#N/A</v>
      </c>
      <c r="M209" t="e">
        <f t="shared" si="35"/>
        <v>#N/A</v>
      </c>
      <c r="N209">
        <f t="shared" si="35"/>
        <v>6.7294237295046092E-2</v>
      </c>
      <c r="O209" t="e">
        <f t="shared" si="35"/>
        <v>#N/A</v>
      </c>
      <c r="Y209" s="53"/>
    </row>
    <row r="210" spans="1:25" x14ac:dyDescent="0.25">
      <c r="A210" s="5">
        <v>41422</v>
      </c>
      <c r="B210" s="12" t="s">
        <v>24</v>
      </c>
      <c r="F210" s="17">
        <f t="shared" si="33"/>
        <v>5</v>
      </c>
      <c r="G210" s="15">
        <f t="shared" si="34"/>
        <v>3</v>
      </c>
      <c r="H210" s="53">
        <v>41056</v>
      </c>
      <c r="I210" t="e">
        <f t="shared" si="35"/>
        <v>#N/A</v>
      </c>
      <c r="J210" t="e">
        <f t="shared" si="35"/>
        <v>#N/A</v>
      </c>
      <c r="K210" t="e">
        <f t="shared" si="35"/>
        <v>#N/A</v>
      </c>
      <c r="L210" t="e">
        <f t="shared" si="35"/>
        <v>#N/A</v>
      </c>
      <c r="M210" t="e">
        <f t="shared" si="35"/>
        <v>#N/A</v>
      </c>
      <c r="N210">
        <f t="shared" si="35"/>
        <v>6.7544882362476549E-2</v>
      </c>
      <c r="O210" t="e">
        <f t="shared" si="35"/>
        <v>#N/A</v>
      </c>
      <c r="Y210" s="53"/>
    </row>
    <row r="211" spans="1:25" x14ac:dyDescent="0.25">
      <c r="A211" s="5">
        <v>41423</v>
      </c>
      <c r="B211" s="12" t="s">
        <v>24</v>
      </c>
      <c r="F211" s="17">
        <f t="shared" si="33"/>
        <v>5</v>
      </c>
      <c r="G211" s="15">
        <f t="shared" si="34"/>
        <v>3</v>
      </c>
      <c r="H211" s="53">
        <v>41057</v>
      </c>
      <c r="I211" t="e">
        <f t="shared" si="35"/>
        <v>#N/A</v>
      </c>
      <c r="J211" t="e">
        <f t="shared" si="35"/>
        <v>#N/A</v>
      </c>
      <c r="K211" t="e">
        <f t="shared" si="35"/>
        <v>#N/A</v>
      </c>
      <c r="L211" t="e">
        <f t="shared" si="35"/>
        <v>#N/A</v>
      </c>
      <c r="M211" t="e">
        <f t="shared" si="35"/>
        <v>#N/A</v>
      </c>
      <c r="N211">
        <f t="shared" si="35"/>
        <v>3.8875558410696641E-2</v>
      </c>
      <c r="O211" t="e">
        <f t="shared" si="35"/>
        <v>#N/A</v>
      </c>
      <c r="Y211" s="53"/>
    </row>
    <row r="212" spans="1:25" x14ac:dyDescent="0.25">
      <c r="A212" s="5">
        <v>41424</v>
      </c>
      <c r="B212" s="12" t="s">
        <v>24</v>
      </c>
      <c r="F212" s="17">
        <f t="shared" si="33"/>
        <v>5</v>
      </c>
      <c r="G212" s="15">
        <f t="shared" si="34"/>
        <v>3</v>
      </c>
      <c r="H212" s="53">
        <v>41058</v>
      </c>
      <c r="I212" t="e">
        <f t="shared" si="35"/>
        <v>#N/A</v>
      </c>
      <c r="J212" t="e">
        <f t="shared" si="35"/>
        <v>#N/A</v>
      </c>
      <c r="K212" t="e">
        <f t="shared" si="35"/>
        <v>#N/A</v>
      </c>
      <c r="L212" t="e">
        <f t="shared" si="35"/>
        <v>#N/A</v>
      </c>
      <c r="M212" t="e">
        <f t="shared" si="35"/>
        <v>#N/A</v>
      </c>
      <c r="N212">
        <f t="shared" si="35"/>
        <v>8.3588507049218788E-2</v>
      </c>
      <c r="O212" t="e">
        <f t="shared" si="35"/>
        <v>#N/A</v>
      </c>
      <c r="Y212" s="53"/>
    </row>
    <row r="213" spans="1:25" x14ac:dyDescent="0.25">
      <c r="A213" s="5">
        <v>41425</v>
      </c>
      <c r="B213" s="12" t="s">
        <v>24</v>
      </c>
      <c r="F213" s="17">
        <f t="shared" si="33"/>
        <v>5</v>
      </c>
      <c r="G213" s="15">
        <f t="shared" si="34"/>
        <v>3</v>
      </c>
      <c r="H213" s="53">
        <v>41059</v>
      </c>
      <c r="I213" t="e">
        <f t="shared" si="35"/>
        <v>#N/A</v>
      </c>
      <c r="J213" t="e">
        <f t="shared" si="35"/>
        <v>#N/A</v>
      </c>
      <c r="K213" t="e">
        <f t="shared" si="35"/>
        <v>#N/A</v>
      </c>
      <c r="L213" t="e">
        <f t="shared" si="35"/>
        <v>#N/A</v>
      </c>
      <c r="M213" t="e">
        <f t="shared" si="35"/>
        <v>#N/A</v>
      </c>
      <c r="N213">
        <f t="shared" si="35"/>
        <v>9.4140940659281969E-2</v>
      </c>
      <c r="O213" t="e">
        <f t="shared" si="35"/>
        <v>#N/A</v>
      </c>
      <c r="Y213" s="53"/>
    </row>
    <row r="214" spans="1:25" x14ac:dyDescent="0.25">
      <c r="A214" s="5">
        <v>41426</v>
      </c>
      <c r="B214" s="12" t="s">
        <v>24</v>
      </c>
      <c r="F214" s="17">
        <f t="shared" si="33"/>
        <v>5</v>
      </c>
      <c r="G214" s="15">
        <f t="shared" si="34"/>
        <v>3</v>
      </c>
      <c r="H214" s="53">
        <v>41060</v>
      </c>
      <c r="I214" t="e">
        <f t="shared" si="35"/>
        <v>#N/A</v>
      </c>
      <c r="J214" t="e">
        <f t="shared" si="35"/>
        <v>#N/A</v>
      </c>
      <c r="K214" t="e">
        <f t="shared" si="35"/>
        <v>#N/A</v>
      </c>
      <c r="L214" t="e">
        <f t="shared" si="35"/>
        <v>#N/A</v>
      </c>
      <c r="M214" t="e">
        <f t="shared" si="35"/>
        <v>#N/A</v>
      </c>
      <c r="N214">
        <f t="shared" si="35"/>
        <v>9.1184865285600519E-2</v>
      </c>
      <c r="O214" t="e">
        <f t="shared" si="35"/>
        <v>#N/A</v>
      </c>
      <c r="Y214" s="53"/>
    </row>
    <row r="215" spans="1:25" x14ac:dyDescent="0.25">
      <c r="A215" s="5">
        <v>41427</v>
      </c>
      <c r="B215" s="12" t="s">
        <v>24</v>
      </c>
      <c r="F215" s="17">
        <f t="shared" si="33"/>
        <v>6</v>
      </c>
      <c r="G215" s="15">
        <f t="shared" si="34"/>
        <v>1</v>
      </c>
      <c r="H215" s="53">
        <v>41061</v>
      </c>
      <c r="I215" t="e">
        <f t="shared" si="35"/>
        <v>#N/A</v>
      </c>
      <c r="J215" t="e">
        <f t="shared" si="35"/>
        <v>#N/A</v>
      </c>
      <c r="K215" t="e">
        <f t="shared" si="35"/>
        <v>#N/A</v>
      </c>
      <c r="L215" t="e">
        <f t="shared" si="35"/>
        <v>#N/A</v>
      </c>
      <c r="M215" t="e">
        <f t="shared" si="35"/>
        <v>#N/A</v>
      </c>
      <c r="N215">
        <f t="shared" si="35"/>
        <v>8.6144956530637321E-2</v>
      </c>
      <c r="O215" t="e">
        <f t="shared" si="35"/>
        <v>#N/A</v>
      </c>
      <c r="Y215" s="53"/>
    </row>
    <row r="216" spans="1:25" x14ac:dyDescent="0.25">
      <c r="A216" s="5">
        <v>41428</v>
      </c>
      <c r="B216" s="12" t="s">
        <v>24</v>
      </c>
      <c r="F216" s="17">
        <f t="shared" si="33"/>
        <v>6</v>
      </c>
      <c r="G216" s="15">
        <f t="shared" si="34"/>
        <v>1</v>
      </c>
      <c r="H216" s="53">
        <v>41062</v>
      </c>
      <c r="I216" t="e">
        <f t="shared" si="35"/>
        <v>#N/A</v>
      </c>
      <c r="J216" t="e">
        <f t="shared" si="35"/>
        <v>#N/A</v>
      </c>
      <c r="K216" t="e">
        <f t="shared" si="35"/>
        <v>#N/A</v>
      </c>
      <c r="L216" t="e">
        <f t="shared" si="35"/>
        <v>#N/A</v>
      </c>
      <c r="M216" t="e">
        <f t="shared" si="35"/>
        <v>#N/A</v>
      </c>
      <c r="N216">
        <f t="shared" si="35"/>
        <v>0.14985419644619913</v>
      </c>
      <c r="O216" t="e">
        <f t="shared" si="35"/>
        <v>#N/A</v>
      </c>
      <c r="Y216" s="53"/>
    </row>
    <row r="217" spans="1:25" x14ac:dyDescent="0.25">
      <c r="A217" s="5">
        <v>41429</v>
      </c>
      <c r="B217" s="12" t="s">
        <v>24</v>
      </c>
      <c r="F217" s="17">
        <f t="shared" si="33"/>
        <v>6</v>
      </c>
      <c r="G217" s="15">
        <f t="shared" si="34"/>
        <v>1</v>
      </c>
      <c r="H217" s="53">
        <v>41063</v>
      </c>
      <c r="I217" t="e">
        <f t="shared" si="35"/>
        <v>#N/A</v>
      </c>
      <c r="J217" t="e">
        <f t="shared" si="35"/>
        <v>#N/A</v>
      </c>
      <c r="K217" t="e">
        <f t="shared" si="35"/>
        <v>#N/A</v>
      </c>
      <c r="L217" t="e">
        <f t="shared" si="35"/>
        <v>#N/A</v>
      </c>
      <c r="M217" t="e">
        <f t="shared" si="35"/>
        <v>#N/A</v>
      </c>
      <c r="N217">
        <f t="shared" si="35"/>
        <v>0.18862036221227949</v>
      </c>
      <c r="O217" t="e">
        <f t="shared" si="35"/>
        <v>#N/A</v>
      </c>
      <c r="Y217" s="53"/>
    </row>
    <row r="218" spans="1:25" x14ac:dyDescent="0.25">
      <c r="A218" s="5">
        <v>41430</v>
      </c>
      <c r="B218" s="12" t="s">
        <v>24</v>
      </c>
      <c r="F218" s="17">
        <f t="shared" si="33"/>
        <v>6</v>
      </c>
      <c r="G218" s="15">
        <f t="shared" si="34"/>
        <v>1</v>
      </c>
      <c r="H218" s="53">
        <v>41064</v>
      </c>
      <c r="I218" t="e">
        <f t="shared" si="35"/>
        <v>#N/A</v>
      </c>
      <c r="J218" t="e">
        <f t="shared" si="35"/>
        <v>#N/A</v>
      </c>
      <c r="K218" t="e">
        <f t="shared" si="35"/>
        <v>#N/A</v>
      </c>
      <c r="L218" t="e">
        <f t="shared" si="35"/>
        <v>#N/A</v>
      </c>
      <c r="M218" t="e">
        <f t="shared" si="35"/>
        <v>#N/A</v>
      </c>
      <c r="N218">
        <f t="shared" si="35"/>
        <v>4.1763355215975302E-2</v>
      </c>
      <c r="O218" t="e">
        <f t="shared" si="35"/>
        <v>#N/A</v>
      </c>
      <c r="Y218" s="53"/>
    </row>
    <row r="219" spans="1:25" x14ac:dyDescent="0.25">
      <c r="A219" s="5">
        <v>41431</v>
      </c>
      <c r="B219" s="12" t="s">
        <v>24</v>
      </c>
      <c r="F219" s="17">
        <f t="shared" si="33"/>
        <v>6</v>
      </c>
      <c r="G219" s="15">
        <f t="shared" si="34"/>
        <v>1</v>
      </c>
      <c r="H219" s="53">
        <v>41065</v>
      </c>
      <c r="I219" t="e">
        <f t="shared" si="35"/>
        <v>#N/A</v>
      </c>
      <c r="J219" t="e">
        <f t="shared" si="35"/>
        <v>#N/A</v>
      </c>
      <c r="K219" t="e">
        <f t="shared" si="35"/>
        <v>#N/A</v>
      </c>
      <c r="L219" t="e">
        <f t="shared" si="35"/>
        <v>#N/A</v>
      </c>
      <c r="M219" t="e">
        <f t="shared" si="35"/>
        <v>#N/A</v>
      </c>
      <c r="N219" t="e">
        <f t="shared" si="35"/>
        <v>#N/A</v>
      </c>
      <c r="O219" t="e">
        <f t="shared" si="35"/>
        <v>#N/A</v>
      </c>
      <c r="Y219" s="53"/>
    </row>
    <row r="220" spans="1:25" x14ac:dyDescent="0.25">
      <c r="A220" s="5">
        <v>41432</v>
      </c>
      <c r="B220" s="12" t="s">
        <v>24</v>
      </c>
      <c r="F220" s="17">
        <f t="shared" si="33"/>
        <v>6</v>
      </c>
      <c r="G220" s="15">
        <f t="shared" si="34"/>
        <v>1</v>
      </c>
      <c r="H220" s="53">
        <v>41066</v>
      </c>
      <c r="I220" t="e">
        <f t="shared" si="35"/>
        <v>#N/A</v>
      </c>
      <c r="J220" t="e">
        <f t="shared" si="35"/>
        <v>#N/A</v>
      </c>
      <c r="K220" t="e">
        <f t="shared" si="35"/>
        <v>#N/A</v>
      </c>
      <c r="L220" t="e">
        <f t="shared" si="35"/>
        <v>#N/A</v>
      </c>
      <c r="M220" t="e">
        <f t="shared" si="35"/>
        <v>#N/A</v>
      </c>
      <c r="N220" t="e">
        <f t="shared" si="35"/>
        <v>#N/A</v>
      </c>
      <c r="O220" t="e">
        <f t="shared" si="35"/>
        <v>#N/A</v>
      </c>
      <c r="Y220" s="53"/>
    </row>
    <row r="221" spans="1:25" x14ac:dyDescent="0.25">
      <c r="A221" s="5">
        <v>41433</v>
      </c>
      <c r="B221" s="12" t="s">
        <v>24</v>
      </c>
      <c r="F221" s="17">
        <f t="shared" si="33"/>
        <v>6</v>
      </c>
      <c r="G221" s="15">
        <f t="shared" si="34"/>
        <v>1</v>
      </c>
      <c r="H221" s="53">
        <v>41067</v>
      </c>
      <c r="I221" t="e">
        <f t="shared" si="35"/>
        <v>#N/A</v>
      </c>
      <c r="J221" t="e">
        <f t="shared" si="35"/>
        <v>#N/A</v>
      </c>
      <c r="K221" t="e">
        <f t="shared" si="35"/>
        <v>#N/A</v>
      </c>
      <c r="L221" t="e">
        <f t="shared" si="35"/>
        <v>#N/A</v>
      </c>
      <c r="M221" t="e">
        <f t="shared" si="35"/>
        <v>#N/A</v>
      </c>
      <c r="N221" t="e">
        <f t="shared" si="35"/>
        <v>#N/A</v>
      </c>
      <c r="O221" t="e">
        <f t="shared" si="35"/>
        <v>#N/A</v>
      </c>
      <c r="Y221" s="53"/>
    </row>
    <row r="222" spans="1:25" x14ac:dyDescent="0.25">
      <c r="A222" s="5">
        <v>41434</v>
      </c>
      <c r="B222" s="12" t="s">
        <v>24</v>
      </c>
      <c r="F222" s="17">
        <f t="shared" si="33"/>
        <v>6</v>
      </c>
      <c r="G222" s="15">
        <f t="shared" si="34"/>
        <v>1</v>
      </c>
      <c r="H222" s="53">
        <v>41068</v>
      </c>
      <c r="I222" t="e">
        <f t="shared" si="35"/>
        <v>#N/A</v>
      </c>
      <c r="J222" t="e">
        <f t="shared" si="35"/>
        <v>#N/A</v>
      </c>
      <c r="K222" t="e">
        <f t="shared" si="35"/>
        <v>#N/A</v>
      </c>
      <c r="L222" t="e">
        <f t="shared" si="35"/>
        <v>#N/A</v>
      </c>
      <c r="M222" t="e">
        <f t="shared" si="35"/>
        <v>#N/A</v>
      </c>
      <c r="N222" t="e">
        <f t="shared" si="35"/>
        <v>#N/A</v>
      </c>
      <c r="O222" t="e">
        <f t="shared" si="35"/>
        <v>#N/A</v>
      </c>
      <c r="Y222" s="53"/>
    </row>
    <row r="223" spans="1:25" x14ac:dyDescent="0.25">
      <c r="A223" s="5">
        <v>41435</v>
      </c>
      <c r="B223" s="12" t="s">
        <v>24</v>
      </c>
      <c r="F223" s="17">
        <f t="shared" si="33"/>
        <v>6</v>
      </c>
      <c r="G223" s="15">
        <f t="shared" si="34"/>
        <v>1</v>
      </c>
      <c r="H223" s="53">
        <v>41069</v>
      </c>
      <c r="I223" t="e">
        <f t="shared" si="35"/>
        <v>#N/A</v>
      </c>
      <c r="J223" t="e">
        <f t="shared" si="35"/>
        <v>#N/A</v>
      </c>
      <c r="K223" t="e">
        <f t="shared" si="35"/>
        <v>#N/A</v>
      </c>
      <c r="L223" t="e">
        <f t="shared" si="35"/>
        <v>#N/A</v>
      </c>
      <c r="M223" t="e">
        <f t="shared" si="35"/>
        <v>#N/A</v>
      </c>
      <c r="N223" t="e">
        <f t="shared" si="35"/>
        <v>#N/A</v>
      </c>
      <c r="O223" t="e">
        <f t="shared" si="35"/>
        <v>#N/A</v>
      </c>
      <c r="Y223" s="53"/>
    </row>
    <row r="224" spans="1:25" x14ac:dyDescent="0.25">
      <c r="A224" s="5">
        <v>41436</v>
      </c>
      <c r="B224" s="12" t="s">
        <v>24</v>
      </c>
      <c r="F224" s="17">
        <f t="shared" si="33"/>
        <v>6</v>
      </c>
      <c r="G224" s="15">
        <f t="shared" si="34"/>
        <v>1</v>
      </c>
      <c r="H224" s="53">
        <v>41070</v>
      </c>
      <c r="I224" t="e">
        <f t="shared" si="35"/>
        <v>#N/A</v>
      </c>
      <c r="J224" t="e">
        <f t="shared" si="35"/>
        <v>#N/A</v>
      </c>
      <c r="K224" t="e">
        <f t="shared" si="35"/>
        <v>#N/A</v>
      </c>
      <c r="L224" t="e">
        <f t="shared" si="35"/>
        <v>#N/A</v>
      </c>
      <c r="M224" t="e">
        <f t="shared" si="35"/>
        <v>#N/A</v>
      </c>
      <c r="N224" t="e">
        <f t="shared" si="35"/>
        <v>#N/A</v>
      </c>
      <c r="O224" t="e">
        <f t="shared" si="35"/>
        <v>#N/A</v>
      </c>
      <c r="Y224" s="53"/>
    </row>
    <row r="225" spans="1:25" x14ac:dyDescent="0.25">
      <c r="A225" s="5">
        <v>41437</v>
      </c>
      <c r="B225" s="12" t="s">
        <v>24</v>
      </c>
      <c r="F225" s="17">
        <f t="shared" si="33"/>
        <v>6</v>
      </c>
      <c r="G225" s="15">
        <f t="shared" si="34"/>
        <v>2</v>
      </c>
      <c r="H225" s="53">
        <v>41071</v>
      </c>
      <c r="I225" t="e">
        <f t="shared" si="35"/>
        <v>#N/A</v>
      </c>
      <c r="J225" t="e">
        <f t="shared" si="35"/>
        <v>#N/A</v>
      </c>
      <c r="K225" t="e">
        <f t="shared" si="35"/>
        <v>#N/A</v>
      </c>
      <c r="L225" t="e">
        <f t="shared" si="35"/>
        <v>#N/A</v>
      </c>
      <c r="M225" t="e">
        <f t="shared" si="35"/>
        <v>#N/A</v>
      </c>
      <c r="N225" t="e">
        <f t="shared" si="35"/>
        <v>#N/A</v>
      </c>
      <c r="O225" t="e">
        <f t="shared" si="35"/>
        <v>#N/A</v>
      </c>
      <c r="Y225" s="53"/>
    </row>
    <row r="226" spans="1:25" x14ac:dyDescent="0.25">
      <c r="A226" s="5">
        <v>41438</v>
      </c>
      <c r="B226" s="12" t="s">
        <v>24</v>
      </c>
      <c r="F226" s="17">
        <f t="shared" si="33"/>
        <v>6</v>
      </c>
      <c r="G226" s="15">
        <f t="shared" si="34"/>
        <v>2</v>
      </c>
      <c r="H226" s="53">
        <v>41072</v>
      </c>
      <c r="I226" t="e">
        <f t="shared" si="35"/>
        <v>#N/A</v>
      </c>
      <c r="J226" t="e">
        <f t="shared" si="35"/>
        <v>#N/A</v>
      </c>
      <c r="K226" t="e">
        <f t="shared" si="35"/>
        <v>#N/A</v>
      </c>
      <c r="L226" t="e">
        <f t="shared" si="35"/>
        <v>#N/A</v>
      </c>
      <c r="M226" t="e">
        <f t="shared" si="35"/>
        <v>#N/A</v>
      </c>
      <c r="N226" t="e">
        <f t="shared" si="35"/>
        <v>#N/A</v>
      </c>
      <c r="O226" t="e">
        <f t="shared" si="35"/>
        <v>#N/A</v>
      </c>
      <c r="Y226" s="53"/>
    </row>
    <row r="227" spans="1:25" x14ac:dyDescent="0.25">
      <c r="A227" s="5">
        <v>41439</v>
      </c>
      <c r="B227" s="12" t="s">
        <v>24</v>
      </c>
      <c r="F227" s="17">
        <f t="shared" si="33"/>
        <v>6</v>
      </c>
      <c r="G227" s="15">
        <f t="shared" si="34"/>
        <v>2</v>
      </c>
      <c r="H227" s="53">
        <v>41073</v>
      </c>
      <c r="I227" t="e">
        <f t="shared" si="35"/>
        <v>#N/A</v>
      </c>
      <c r="J227" t="e">
        <f t="shared" si="35"/>
        <v>#N/A</v>
      </c>
      <c r="K227" t="e">
        <f t="shared" si="35"/>
        <v>#N/A</v>
      </c>
      <c r="L227" t="e">
        <f t="shared" si="35"/>
        <v>#N/A</v>
      </c>
      <c r="M227" t="e">
        <f t="shared" si="35"/>
        <v>#N/A</v>
      </c>
      <c r="N227" t="e">
        <f t="shared" si="35"/>
        <v>#N/A</v>
      </c>
      <c r="O227" t="e">
        <f t="shared" si="35"/>
        <v>#N/A</v>
      </c>
      <c r="Y227" s="53"/>
    </row>
    <row r="228" spans="1:25" x14ac:dyDescent="0.25">
      <c r="A228" s="5">
        <v>41440</v>
      </c>
      <c r="B228" s="12" t="s">
        <v>24</v>
      </c>
      <c r="F228" s="17">
        <f t="shared" si="33"/>
        <v>6</v>
      </c>
      <c r="G228" s="15">
        <f t="shared" si="34"/>
        <v>2</v>
      </c>
      <c r="H228" s="53">
        <v>41074</v>
      </c>
      <c r="I228" t="e">
        <f t="shared" si="35"/>
        <v>#N/A</v>
      </c>
      <c r="J228" t="e">
        <f t="shared" si="35"/>
        <v>#N/A</v>
      </c>
      <c r="K228" t="e">
        <f t="shared" si="35"/>
        <v>#N/A</v>
      </c>
      <c r="L228" t="e">
        <f t="shared" si="35"/>
        <v>#N/A</v>
      </c>
      <c r="M228" t="e">
        <f t="shared" si="35"/>
        <v>#N/A</v>
      </c>
      <c r="N228" t="e">
        <f t="shared" si="35"/>
        <v>#N/A</v>
      </c>
      <c r="O228" t="e">
        <f t="shared" si="35"/>
        <v>#N/A</v>
      </c>
      <c r="Y228" s="53"/>
    </row>
    <row r="229" spans="1:25" x14ac:dyDescent="0.25">
      <c r="A229" s="5">
        <v>41441</v>
      </c>
      <c r="B229" s="12" t="s">
        <v>24</v>
      </c>
    </row>
    <row r="230" spans="1:25" x14ac:dyDescent="0.25">
      <c r="A230" s="5">
        <v>41442</v>
      </c>
      <c r="B230" s="12" t="s">
        <v>24</v>
      </c>
    </row>
    <row r="231" spans="1:25" x14ac:dyDescent="0.25">
      <c r="A231" s="5">
        <v>41443</v>
      </c>
      <c r="B231" s="12" t="s">
        <v>24</v>
      </c>
    </row>
    <row r="232" spans="1:25" x14ac:dyDescent="0.25">
      <c r="A232" s="5">
        <v>41444</v>
      </c>
      <c r="B232" s="12" t="s">
        <v>24</v>
      </c>
    </row>
    <row r="233" spans="1:25" x14ac:dyDescent="0.25">
      <c r="A233" s="5">
        <v>41445</v>
      </c>
      <c r="B233" s="12" t="s">
        <v>24</v>
      </c>
    </row>
    <row r="234" spans="1:25" x14ac:dyDescent="0.25">
      <c r="A234" s="5">
        <v>41446</v>
      </c>
      <c r="B234" s="12" t="s">
        <v>24</v>
      </c>
    </row>
    <row r="235" spans="1:25" x14ac:dyDescent="0.25">
      <c r="A235" s="5">
        <v>41447</v>
      </c>
      <c r="B235" s="12" t="s">
        <v>24</v>
      </c>
    </row>
    <row r="236" spans="1:25" x14ac:dyDescent="0.25">
      <c r="A236" s="5">
        <v>41448</v>
      </c>
      <c r="B236" s="12" t="s">
        <v>24</v>
      </c>
    </row>
    <row r="237" spans="1:25" x14ac:dyDescent="0.25">
      <c r="A237" s="5">
        <v>41449</v>
      </c>
      <c r="B237" s="12" t="s">
        <v>24</v>
      </c>
    </row>
    <row r="238" spans="1:25" x14ac:dyDescent="0.25">
      <c r="A238" s="5">
        <v>41450</v>
      </c>
      <c r="B238" s="12" t="s">
        <v>24</v>
      </c>
    </row>
    <row r="239" spans="1:25" x14ac:dyDescent="0.25">
      <c r="A239" s="5">
        <v>41451</v>
      </c>
      <c r="B239" s="12" t="s">
        <v>24</v>
      </c>
    </row>
    <row r="240" spans="1:25" x14ac:dyDescent="0.25">
      <c r="A240" s="5">
        <v>41452</v>
      </c>
      <c r="B240" s="12" t="s">
        <v>24</v>
      </c>
    </row>
    <row r="241" spans="1:2" x14ac:dyDescent="0.25">
      <c r="A241" s="5">
        <v>41453</v>
      </c>
      <c r="B241" s="12" t="s">
        <v>24</v>
      </c>
    </row>
    <row r="242" spans="1:2" x14ac:dyDescent="0.25">
      <c r="A242" s="5">
        <v>41454</v>
      </c>
      <c r="B242" s="12" t="s">
        <v>24</v>
      </c>
    </row>
    <row r="243" spans="1:2" x14ac:dyDescent="0.25">
      <c r="A243" s="5">
        <v>41455</v>
      </c>
      <c r="B243" s="12" t="s">
        <v>24</v>
      </c>
    </row>
    <row r="244" spans="1:2" x14ac:dyDescent="0.25">
      <c r="A244" s="5">
        <v>41456</v>
      </c>
      <c r="B244" s="12" t="s">
        <v>24</v>
      </c>
    </row>
    <row r="245" spans="1:2" x14ac:dyDescent="0.25">
      <c r="A245" s="5">
        <v>41457</v>
      </c>
      <c r="B245" s="12" t="s">
        <v>24</v>
      </c>
    </row>
    <row r="246" spans="1:2" x14ac:dyDescent="0.25">
      <c r="A246" s="5">
        <v>41458</v>
      </c>
      <c r="B246" s="12" t="s">
        <v>24</v>
      </c>
    </row>
    <row r="247" spans="1:2" x14ac:dyDescent="0.25">
      <c r="A247" s="5">
        <v>41459</v>
      </c>
      <c r="B247" s="12" t="s">
        <v>24</v>
      </c>
    </row>
    <row r="248" spans="1:2" x14ac:dyDescent="0.25">
      <c r="A248" s="5">
        <v>41460</v>
      </c>
      <c r="B248" s="12" t="s">
        <v>24</v>
      </c>
    </row>
    <row r="249" spans="1:2" x14ac:dyDescent="0.25">
      <c r="A249" s="5">
        <v>41461</v>
      </c>
      <c r="B249" s="12" t="s">
        <v>24</v>
      </c>
    </row>
    <row r="250" spans="1:2" x14ac:dyDescent="0.25">
      <c r="A250" s="5">
        <v>41462</v>
      </c>
      <c r="B250" s="12" t="s">
        <v>24</v>
      </c>
    </row>
    <row r="251" spans="1:2" x14ac:dyDescent="0.25">
      <c r="A251" s="5">
        <v>41463</v>
      </c>
      <c r="B251" s="12" t="s">
        <v>24</v>
      </c>
    </row>
    <row r="252" spans="1:2" x14ac:dyDescent="0.25">
      <c r="A252" s="5">
        <v>41464</v>
      </c>
      <c r="B252" s="12" t="s">
        <v>24</v>
      </c>
    </row>
    <row r="253" spans="1:2" x14ac:dyDescent="0.25">
      <c r="A253" s="5">
        <v>41465</v>
      </c>
      <c r="B253" s="12" t="s">
        <v>24</v>
      </c>
    </row>
    <row r="254" spans="1:2" x14ac:dyDescent="0.25">
      <c r="A254" s="5">
        <v>41466</v>
      </c>
      <c r="B254" s="12" t="s">
        <v>24</v>
      </c>
    </row>
    <row r="255" spans="1:2" x14ac:dyDescent="0.25">
      <c r="A255" s="5">
        <v>41467</v>
      </c>
      <c r="B255" s="12" t="s">
        <v>24</v>
      </c>
    </row>
    <row r="256" spans="1:2" x14ac:dyDescent="0.25">
      <c r="A256" s="5">
        <v>41468</v>
      </c>
      <c r="B256" s="12" t="s">
        <v>24</v>
      </c>
    </row>
    <row r="257" spans="1:2" x14ac:dyDescent="0.25">
      <c r="A257" s="5">
        <v>41469</v>
      </c>
      <c r="B257" s="12" t="s">
        <v>24</v>
      </c>
    </row>
    <row r="258" spans="1:2" x14ac:dyDescent="0.25">
      <c r="A258" s="5">
        <v>41470</v>
      </c>
      <c r="B258" s="12" t="s">
        <v>24</v>
      </c>
    </row>
    <row r="259" spans="1:2" x14ac:dyDescent="0.25">
      <c r="A259" s="5">
        <v>41471</v>
      </c>
      <c r="B259" s="12" t="s">
        <v>24</v>
      </c>
    </row>
    <row r="260" spans="1:2" x14ac:dyDescent="0.25">
      <c r="A260" s="5">
        <v>41472</v>
      </c>
      <c r="B260" s="12" t="s">
        <v>24</v>
      </c>
    </row>
    <row r="261" spans="1:2" x14ac:dyDescent="0.25">
      <c r="A261" s="5">
        <v>41473</v>
      </c>
      <c r="B261" s="12" t="s">
        <v>24</v>
      </c>
    </row>
    <row r="262" spans="1:2" x14ac:dyDescent="0.25">
      <c r="A262" s="5">
        <v>41474</v>
      </c>
      <c r="B262" s="12" t="s">
        <v>24</v>
      </c>
    </row>
    <row r="263" spans="1:2" x14ac:dyDescent="0.25">
      <c r="A263" s="5">
        <v>41475</v>
      </c>
      <c r="B263" s="12" t="s">
        <v>24</v>
      </c>
    </row>
    <row r="264" spans="1:2" x14ac:dyDescent="0.25">
      <c r="A264" s="5">
        <v>41476</v>
      </c>
      <c r="B264" s="12" t="s">
        <v>24</v>
      </c>
    </row>
    <row r="265" spans="1:2" x14ac:dyDescent="0.25">
      <c r="A265" s="5">
        <v>41477</v>
      </c>
      <c r="B265" s="12" t="s">
        <v>24</v>
      </c>
    </row>
    <row r="266" spans="1:2" x14ac:dyDescent="0.25">
      <c r="A266" s="5">
        <v>41478</v>
      </c>
      <c r="B266" s="12" t="s">
        <v>24</v>
      </c>
    </row>
    <row r="267" spans="1:2" x14ac:dyDescent="0.25">
      <c r="A267" s="5">
        <v>41479</v>
      </c>
      <c r="B267" s="12" t="s">
        <v>24</v>
      </c>
    </row>
    <row r="268" spans="1:2" x14ac:dyDescent="0.25">
      <c r="A268" s="5">
        <v>41480</v>
      </c>
      <c r="B268" s="12" t="s">
        <v>24</v>
      </c>
    </row>
    <row r="269" spans="1:2" x14ac:dyDescent="0.25">
      <c r="A269" s="5">
        <v>41481</v>
      </c>
      <c r="B269" s="12" t="s">
        <v>24</v>
      </c>
    </row>
    <row r="270" spans="1:2" x14ac:dyDescent="0.25">
      <c r="A270" s="5">
        <v>41482</v>
      </c>
      <c r="B270" s="12" t="s">
        <v>24</v>
      </c>
    </row>
    <row r="271" spans="1:2" x14ac:dyDescent="0.25">
      <c r="A271" s="5">
        <v>41483</v>
      </c>
      <c r="B271" s="12" t="s">
        <v>24</v>
      </c>
    </row>
    <row r="272" spans="1:2" x14ac:dyDescent="0.25">
      <c r="A272" s="5">
        <v>41484</v>
      </c>
      <c r="B272" s="12" t="s">
        <v>24</v>
      </c>
    </row>
    <row r="273" spans="1:2" x14ac:dyDescent="0.25">
      <c r="A273" s="5">
        <v>41485</v>
      </c>
      <c r="B273" s="12" t="s">
        <v>24</v>
      </c>
    </row>
    <row r="274" spans="1:2" x14ac:dyDescent="0.25">
      <c r="A274" s="5">
        <v>41486</v>
      </c>
      <c r="B274" s="12" t="s">
        <v>24</v>
      </c>
    </row>
    <row r="275" spans="1:2" x14ac:dyDescent="0.25">
      <c r="A275" s="5">
        <v>41487</v>
      </c>
      <c r="B275" s="12" t="s">
        <v>24</v>
      </c>
    </row>
    <row r="276" spans="1:2" x14ac:dyDescent="0.25">
      <c r="A276" s="5">
        <v>41579</v>
      </c>
      <c r="B276" s="12" t="s">
        <v>24</v>
      </c>
    </row>
    <row r="277" spans="1:2" x14ac:dyDescent="0.25">
      <c r="A277" s="5">
        <v>41580</v>
      </c>
      <c r="B277" s="12" t="s">
        <v>24</v>
      </c>
    </row>
    <row r="278" spans="1:2" x14ac:dyDescent="0.25">
      <c r="A278" s="5">
        <v>41581</v>
      </c>
      <c r="B278" s="12" t="s">
        <v>24</v>
      </c>
    </row>
    <row r="279" spans="1:2" x14ac:dyDescent="0.25">
      <c r="A279" s="5">
        <v>41582</v>
      </c>
      <c r="B279" s="12" t="s">
        <v>24</v>
      </c>
    </row>
    <row r="280" spans="1:2" x14ac:dyDescent="0.25">
      <c r="A280" s="5">
        <v>41583</v>
      </c>
      <c r="B280" s="12" t="s">
        <v>24</v>
      </c>
    </row>
    <row r="281" spans="1:2" x14ac:dyDescent="0.25">
      <c r="A281" s="5">
        <v>41584</v>
      </c>
      <c r="B281" s="12" t="s">
        <v>24</v>
      </c>
    </row>
    <row r="282" spans="1:2" x14ac:dyDescent="0.25">
      <c r="A282" s="5">
        <v>41585</v>
      </c>
      <c r="B282" s="12" t="s">
        <v>24</v>
      </c>
    </row>
    <row r="283" spans="1:2" x14ac:dyDescent="0.25">
      <c r="A283" s="5">
        <v>41586</v>
      </c>
      <c r="B283" s="12" t="s">
        <v>24</v>
      </c>
    </row>
    <row r="284" spans="1:2" x14ac:dyDescent="0.25">
      <c r="A284" s="5">
        <v>41587</v>
      </c>
      <c r="B284" s="12" t="s">
        <v>24</v>
      </c>
    </row>
    <row r="285" spans="1:2" x14ac:dyDescent="0.25">
      <c r="A285" s="5">
        <v>41588</v>
      </c>
      <c r="B285" s="12" t="s">
        <v>24</v>
      </c>
    </row>
    <row r="286" spans="1:2" x14ac:dyDescent="0.25">
      <c r="A286" s="5">
        <v>41589</v>
      </c>
      <c r="B286" s="12" t="s">
        <v>24</v>
      </c>
    </row>
    <row r="287" spans="1:2" x14ac:dyDescent="0.25">
      <c r="A287" s="5">
        <v>41590</v>
      </c>
      <c r="B287" s="12" t="s">
        <v>24</v>
      </c>
    </row>
    <row r="288" spans="1:2" x14ac:dyDescent="0.25">
      <c r="A288" s="5">
        <v>41591</v>
      </c>
      <c r="B288" s="12" t="s">
        <v>24</v>
      </c>
    </row>
    <row r="289" spans="1:2" x14ac:dyDescent="0.25">
      <c r="A289" s="5">
        <v>41592</v>
      </c>
      <c r="B289" s="12" t="s">
        <v>24</v>
      </c>
    </row>
    <row r="290" spans="1:2" x14ac:dyDescent="0.25">
      <c r="A290" s="5">
        <v>41593</v>
      </c>
      <c r="B290" s="12" t="s">
        <v>24</v>
      </c>
    </row>
    <row r="291" spans="1:2" x14ac:dyDescent="0.25">
      <c r="A291" s="5">
        <v>41594</v>
      </c>
      <c r="B291" s="12" t="s">
        <v>24</v>
      </c>
    </row>
    <row r="292" spans="1:2" x14ac:dyDescent="0.25">
      <c r="A292" s="5">
        <v>41595</v>
      </c>
      <c r="B292" s="12" t="s">
        <v>24</v>
      </c>
    </row>
    <row r="293" spans="1:2" x14ac:dyDescent="0.25">
      <c r="A293" s="5">
        <v>41596</v>
      </c>
      <c r="B293" s="12" t="s">
        <v>24</v>
      </c>
    </row>
    <row r="294" spans="1:2" x14ac:dyDescent="0.25">
      <c r="A294" s="5">
        <v>41597</v>
      </c>
      <c r="B294" s="12" t="s">
        <v>24</v>
      </c>
    </row>
    <row r="295" spans="1:2" x14ac:dyDescent="0.25">
      <c r="A295" s="5">
        <v>41598</v>
      </c>
      <c r="B295" s="12" t="s">
        <v>24</v>
      </c>
    </row>
    <row r="296" spans="1:2" x14ac:dyDescent="0.25">
      <c r="A296" s="5">
        <v>41599</v>
      </c>
      <c r="B296" s="12" t="s">
        <v>24</v>
      </c>
    </row>
    <row r="297" spans="1:2" x14ac:dyDescent="0.25">
      <c r="A297" s="5">
        <v>41600</v>
      </c>
      <c r="B297" s="12" t="s">
        <v>24</v>
      </c>
    </row>
    <row r="298" spans="1:2" x14ac:dyDescent="0.25">
      <c r="A298" s="5">
        <v>41601</v>
      </c>
      <c r="B298" s="12" t="s">
        <v>24</v>
      </c>
    </row>
    <row r="299" spans="1:2" x14ac:dyDescent="0.25">
      <c r="A299" s="5">
        <v>41602</v>
      </c>
      <c r="B299" s="12" t="s">
        <v>24</v>
      </c>
    </row>
    <row r="300" spans="1:2" x14ac:dyDescent="0.25">
      <c r="A300" s="5">
        <v>41603</v>
      </c>
      <c r="B300" s="12">
        <v>0</v>
      </c>
    </row>
    <row r="301" spans="1:2" x14ac:dyDescent="0.25">
      <c r="A301" s="5">
        <v>41604</v>
      </c>
      <c r="B301" s="12">
        <v>3.8994929870262443E-2</v>
      </c>
    </row>
    <row r="302" spans="1:2" x14ac:dyDescent="0.25">
      <c r="A302" s="5">
        <v>41605</v>
      </c>
      <c r="B302" s="12">
        <v>7.0832909996495372E-2</v>
      </c>
    </row>
    <row r="303" spans="1:2" x14ac:dyDescent="0.25">
      <c r="A303" s="5">
        <v>41606</v>
      </c>
      <c r="B303" s="12">
        <v>2.4682711657188414E-2</v>
      </c>
    </row>
    <row r="304" spans="1:2" x14ac:dyDescent="0.25">
      <c r="A304" s="5">
        <v>41607</v>
      </c>
      <c r="B304" s="12">
        <v>3.3563487189371702E-2</v>
      </c>
    </row>
    <row r="305" spans="1:2" x14ac:dyDescent="0.25">
      <c r="A305" s="5">
        <v>41608</v>
      </c>
      <c r="B305" s="12">
        <v>5.5062422803182E-2</v>
      </c>
    </row>
    <row r="306" spans="1:2" x14ac:dyDescent="0.25">
      <c r="A306" s="5">
        <v>41609</v>
      </c>
      <c r="B306" s="12">
        <v>5.3027976537976758E-2</v>
      </c>
    </row>
    <row r="307" spans="1:2" x14ac:dyDescent="0.25">
      <c r="A307" s="5">
        <v>41610</v>
      </c>
      <c r="B307" s="12">
        <v>5.1746755685668076E-2</v>
      </c>
    </row>
    <row r="308" spans="1:2" x14ac:dyDescent="0.25">
      <c r="A308" s="5">
        <v>41611</v>
      </c>
      <c r="B308" s="12">
        <v>6.1788974292581109E-2</v>
      </c>
    </row>
    <row r="309" spans="1:2" x14ac:dyDescent="0.25">
      <c r="A309" s="5">
        <v>41612</v>
      </c>
      <c r="B309" s="12">
        <v>6.6090582043708976E-2</v>
      </c>
    </row>
    <row r="310" spans="1:2" x14ac:dyDescent="0.25">
      <c r="A310" s="5">
        <v>41613</v>
      </c>
      <c r="B310" s="12">
        <v>7.559799095588042E-2</v>
      </c>
    </row>
    <row r="311" spans="1:2" x14ac:dyDescent="0.25">
      <c r="A311" s="5">
        <v>41614</v>
      </c>
      <c r="B311" s="12">
        <v>7.2432147302338795E-2</v>
      </c>
    </row>
    <row r="312" spans="1:2" x14ac:dyDescent="0.25">
      <c r="A312" s="5">
        <v>41615</v>
      </c>
      <c r="B312" s="12">
        <v>7.2963373600997763E-2</v>
      </c>
    </row>
    <row r="313" spans="1:2" x14ac:dyDescent="0.25">
      <c r="A313" s="5">
        <v>41616</v>
      </c>
      <c r="B313" s="12">
        <v>7.5983925106981764E-2</v>
      </c>
    </row>
    <row r="314" spans="1:2" x14ac:dyDescent="0.25">
      <c r="A314" s="5">
        <v>41617</v>
      </c>
      <c r="B314" s="12">
        <v>8.1306047716633856E-2</v>
      </c>
    </row>
    <row r="315" spans="1:2" x14ac:dyDescent="0.25">
      <c r="A315" s="5">
        <v>41618</v>
      </c>
      <c r="B315" s="12">
        <v>7.8824829092787763E-2</v>
      </c>
    </row>
    <row r="316" spans="1:2" x14ac:dyDescent="0.25">
      <c r="A316" s="5">
        <v>41619</v>
      </c>
      <c r="B316" s="12">
        <v>8.0995346227287587E-2</v>
      </c>
    </row>
    <row r="317" spans="1:2" x14ac:dyDescent="0.25">
      <c r="A317" s="5">
        <v>41620</v>
      </c>
      <c r="B317" s="12">
        <v>9.3364670742276806E-2</v>
      </c>
    </row>
    <row r="318" spans="1:2" x14ac:dyDescent="0.25">
      <c r="A318" s="5">
        <v>41621</v>
      </c>
      <c r="B318" s="12">
        <v>8.9735641053068665E-2</v>
      </c>
    </row>
    <row r="319" spans="1:2" x14ac:dyDescent="0.25">
      <c r="A319" s="5">
        <v>41622</v>
      </c>
      <c r="B319" s="12">
        <v>9.1516812625889482E-2</v>
      </c>
    </row>
    <row r="320" spans="1:2" x14ac:dyDescent="0.25">
      <c r="A320" s="5">
        <v>41623</v>
      </c>
      <c r="B320" s="12">
        <v>9.3486107166996499E-2</v>
      </c>
    </row>
    <row r="321" spans="1:2" x14ac:dyDescent="0.25">
      <c r="A321" s="5">
        <v>41624</v>
      </c>
      <c r="B321" s="12">
        <v>9.3808712268752925E-2</v>
      </c>
    </row>
    <row r="322" spans="1:2" x14ac:dyDescent="0.25">
      <c r="A322" s="5">
        <v>41625</v>
      </c>
      <c r="B322" s="12">
        <v>9.7417850413698687E-2</v>
      </c>
    </row>
    <row r="323" spans="1:2" x14ac:dyDescent="0.25">
      <c r="A323" s="5">
        <v>41626</v>
      </c>
      <c r="B323" s="12">
        <v>9.3253855905849004E-2</v>
      </c>
    </row>
    <row r="324" spans="1:2" x14ac:dyDescent="0.25">
      <c r="A324" s="5">
        <v>41627</v>
      </c>
      <c r="B324" s="12">
        <v>9.2968438745723053E-2</v>
      </c>
    </row>
    <row r="325" spans="1:2" x14ac:dyDescent="0.25">
      <c r="A325" s="5">
        <v>41628</v>
      </c>
      <c r="B325" s="12">
        <v>9.5737975270830736E-2</v>
      </c>
    </row>
    <row r="326" spans="1:2" x14ac:dyDescent="0.25">
      <c r="A326" s="5">
        <v>41629</v>
      </c>
      <c r="B326" s="12">
        <v>9.0555795944288878E-2</v>
      </c>
    </row>
    <row r="327" spans="1:2" x14ac:dyDescent="0.25">
      <c r="A327" s="5">
        <v>41630</v>
      </c>
      <c r="B327" s="12">
        <v>9.2351058305469289E-2</v>
      </c>
    </row>
    <row r="328" spans="1:2" x14ac:dyDescent="0.25">
      <c r="A328" s="5">
        <v>41631</v>
      </c>
      <c r="B328" s="12">
        <v>9.3886267052676886E-2</v>
      </c>
    </row>
    <row r="329" spans="1:2" x14ac:dyDescent="0.25">
      <c r="A329" s="5">
        <v>41632</v>
      </c>
      <c r="B329" s="12">
        <v>9.5954669667244322E-2</v>
      </c>
    </row>
    <row r="330" spans="1:2" x14ac:dyDescent="0.25">
      <c r="A330" s="5">
        <v>41633</v>
      </c>
      <c r="B330" s="12">
        <v>9.5205352843840088E-2</v>
      </c>
    </row>
    <row r="331" spans="1:2" x14ac:dyDescent="0.25">
      <c r="A331" s="5">
        <v>41634</v>
      </c>
      <c r="B331" s="12">
        <v>9.4799838627460151E-2</v>
      </c>
    </row>
    <row r="332" spans="1:2" x14ac:dyDescent="0.25">
      <c r="A332" s="5">
        <v>41635</v>
      </c>
      <c r="B332" s="12">
        <v>0.10138220887802647</v>
      </c>
    </row>
    <row r="333" spans="1:2" x14ac:dyDescent="0.25">
      <c r="A333" s="5">
        <v>41636</v>
      </c>
      <c r="B333" s="12">
        <v>0.10044945770483378</v>
      </c>
    </row>
    <row r="334" spans="1:2" x14ac:dyDescent="0.25">
      <c r="A334" s="5">
        <v>41637</v>
      </c>
      <c r="B334" s="12">
        <v>0.10170242621323794</v>
      </c>
    </row>
    <row r="335" spans="1:2" x14ac:dyDescent="0.25">
      <c r="A335" s="5">
        <v>41638</v>
      </c>
      <c r="B335" s="12">
        <v>0.10358704969248064</v>
      </c>
    </row>
    <row r="336" spans="1:2" x14ac:dyDescent="0.25">
      <c r="A336" s="5">
        <v>41639</v>
      </c>
      <c r="B336" s="12">
        <v>0.11726312662095814</v>
      </c>
    </row>
    <row r="337" spans="1:2" x14ac:dyDescent="0.25">
      <c r="A337" s="5">
        <v>41640</v>
      </c>
      <c r="B337" s="12">
        <v>0.12934062730432014</v>
      </c>
    </row>
    <row r="338" spans="1:2" x14ac:dyDescent="0.25">
      <c r="A338" s="5">
        <v>41641</v>
      </c>
      <c r="B338" s="12">
        <v>0.10287191657657357</v>
      </c>
    </row>
    <row r="339" spans="1:2" x14ac:dyDescent="0.25">
      <c r="A339" s="5">
        <v>41642</v>
      </c>
      <c r="B339" s="12">
        <v>8.6197982935605405E-2</v>
      </c>
    </row>
    <row r="340" spans="1:2" x14ac:dyDescent="0.25">
      <c r="A340" s="5">
        <v>41643</v>
      </c>
      <c r="B340" s="12">
        <v>9.0072628032947868E-2</v>
      </c>
    </row>
    <row r="341" spans="1:2" x14ac:dyDescent="0.25">
      <c r="A341" s="5">
        <v>41644</v>
      </c>
      <c r="B341" s="12">
        <v>0.1005168392176902</v>
      </c>
    </row>
    <row r="342" spans="1:2" x14ac:dyDescent="0.25">
      <c r="A342" s="5">
        <v>41645</v>
      </c>
      <c r="B342" s="12">
        <v>0.10494779675405404</v>
      </c>
    </row>
    <row r="343" spans="1:2" x14ac:dyDescent="0.25">
      <c r="A343" s="5">
        <v>41646</v>
      </c>
      <c r="B343" s="12">
        <v>0.10279578396908096</v>
      </c>
    </row>
    <row r="344" spans="1:2" x14ac:dyDescent="0.25">
      <c r="A344" s="5">
        <v>41647</v>
      </c>
      <c r="B344" s="12">
        <v>0.10730984924594976</v>
      </c>
    </row>
    <row r="345" spans="1:2" x14ac:dyDescent="0.25">
      <c r="A345" s="5">
        <v>41648</v>
      </c>
      <c r="B345" s="12">
        <v>0.10979239613367216</v>
      </c>
    </row>
    <row r="346" spans="1:2" x14ac:dyDescent="0.25">
      <c r="A346" s="5">
        <v>41649</v>
      </c>
      <c r="B346" s="12">
        <v>0.10547199894548849</v>
      </c>
    </row>
    <row r="347" spans="1:2" x14ac:dyDescent="0.25">
      <c r="A347" s="5">
        <v>41650</v>
      </c>
      <c r="B347" s="12">
        <v>0.10559982863159681</v>
      </c>
    </row>
    <row r="348" spans="1:2" x14ac:dyDescent="0.25">
      <c r="A348" s="5">
        <v>41651</v>
      </c>
      <c r="B348" s="12">
        <v>0.10494964421348674</v>
      </c>
    </row>
    <row r="349" spans="1:2" x14ac:dyDescent="0.25">
      <c r="A349" s="5">
        <v>41652</v>
      </c>
      <c r="B349" s="12">
        <v>0.11095102415784182</v>
      </c>
    </row>
    <row r="350" spans="1:2" x14ac:dyDescent="0.25">
      <c r="A350" s="5">
        <v>41653</v>
      </c>
      <c r="B350" s="12">
        <v>0.10650928635970339</v>
      </c>
    </row>
    <row r="351" spans="1:2" x14ac:dyDescent="0.25">
      <c r="A351" s="5">
        <v>41654</v>
      </c>
      <c r="B351" s="12">
        <v>0.10820246643432459</v>
      </c>
    </row>
    <row r="352" spans="1:2" x14ac:dyDescent="0.25">
      <c r="A352" s="5">
        <v>41655</v>
      </c>
      <c r="B352" s="12">
        <v>0.11082919845712884</v>
      </c>
    </row>
    <row r="353" spans="1:2" x14ac:dyDescent="0.25">
      <c r="A353" s="5">
        <v>41656</v>
      </c>
      <c r="B353" s="12">
        <v>0.1078423855679929</v>
      </c>
    </row>
    <row r="354" spans="1:2" x14ac:dyDescent="0.25">
      <c r="A354" s="5">
        <v>41657</v>
      </c>
      <c r="B354" s="12">
        <v>0.10616268720652376</v>
      </c>
    </row>
    <row r="355" spans="1:2" x14ac:dyDescent="0.25">
      <c r="A355" s="5">
        <v>41658</v>
      </c>
      <c r="B355" s="12">
        <v>0.10898904175050803</v>
      </c>
    </row>
    <row r="356" spans="1:2" x14ac:dyDescent="0.25">
      <c r="A356" s="5">
        <v>41659</v>
      </c>
      <c r="B356" s="12">
        <v>0.11081006231795698</v>
      </c>
    </row>
    <row r="357" spans="1:2" x14ac:dyDescent="0.25">
      <c r="A357" s="5">
        <v>41660</v>
      </c>
      <c r="B357" s="12">
        <v>0.11226284979957861</v>
      </c>
    </row>
    <row r="358" spans="1:2" x14ac:dyDescent="0.25">
      <c r="A358" s="5">
        <v>41661</v>
      </c>
      <c r="B358" s="12">
        <v>0.11226216835469899</v>
      </c>
    </row>
    <row r="359" spans="1:2" x14ac:dyDescent="0.25">
      <c r="A359" s="5">
        <v>41662</v>
      </c>
      <c r="B359" s="12">
        <v>0.11136040392444421</v>
      </c>
    </row>
    <row r="360" spans="1:2" x14ac:dyDescent="0.25">
      <c r="A360" s="5">
        <v>41663</v>
      </c>
      <c r="B360" s="12">
        <v>0.11368430099356572</v>
      </c>
    </row>
    <row r="361" spans="1:2" x14ac:dyDescent="0.25">
      <c r="A361" s="5">
        <v>41664</v>
      </c>
      <c r="B361" s="12">
        <v>0.115800694296583</v>
      </c>
    </row>
    <row r="362" spans="1:2" x14ac:dyDescent="0.25">
      <c r="A362" s="5">
        <v>41665</v>
      </c>
      <c r="B362" s="12">
        <v>0.11373020171273639</v>
      </c>
    </row>
    <row r="363" spans="1:2" x14ac:dyDescent="0.25">
      <c r="A363" s="5">
        <v>41666</v>
      </c>
      <c r="B363" s="12">
        <v>0.11198365901576184</v>
      </c>
    </row>
    <row r="364" spans="1:2" x14ac:dyDescent="0.25">
      <c r="A364" s="5">
        <v>41667</v>
      </c>
      <c r="B364" s="12">
        <v>0.11685265982237811</v>
      </c>
    </row>
    <row r="365" spans="1:2" x14ac:dyDescent="0.25">
      <c r="A365" s="5">
        <v>41668</v>
      </c>
      <c r="B365" s="12">
        <v>0.11592601150818056</v>
      </c>
    </row>
    <row r="366" spans="1:2" x14ac:dyDescent="0.25">
      <c r="A366" s="5">
        <v>41669</v>
      </c>
      <c r="B366" s="12">
        <v>0.12536707951113882</v>
      </c>
    </row>
    <row r="367" spans="1:2" x14ac:dyDescent="0.25">
      <c r="A367" s="5">
        <v>41670</v>
      </c>
      <c r="B367" s="12">
        <v>0.12609521946982188</v>
      </c>
    </row>
    <row r="368" spans="1:2" x14ac:dyDescent="0.25">
      <c r="A368" s="5">
        <v>41671</v>
      </c>
      <c r="B368" s="12">
        <v>0.10810371453686088</v>
      </c>
    </row>
    <row r="369" spans="1:2" x14ac:dyDescent="0.25">
      <c r="A369" s="5">
        <v>41672</v>
      </c>
      <c r="B369" s="12">
        <v>9.9707846256981175E-2</v>
      </c>
    </row>
    <row r="370" spans="1:2" x14ac:dyDescent="0.25">
      <c r="A370" s="5">
        <v>41673</v>
      </c>
      <c r="B370" s="12">
        <v>0.10193250086748999</v>
      </c>
    </row>
    <row r="371" spans="1:2" x14ac:dyDescent="0.25">
      <c r="A371" s="5">
        <v>41674</v>
      </c>
      <c r="B371" s="12">
        <v>0.10838430015964734</v>
      </c>
    </row>
    <row r="372" spans="1:2" x14ac:dyDescent="0.25">
      <c r="A372" s="5">
        <v>41675</v>
      </c>
      <c r="B372" s="12">
        <v>0.11537034162620877</v>
      </c>
    </row>
    <row r="373" spans="1:2" x14ac:dyDescent="0.25">
      <c r="A373" s="5">
        <v>41676</v>
      </c>
      <c r="B373" s="12">
        <v>0.1080584053429177</v>
      </c>
    </row>
    <row r="374" spans="1:2" x14ac:dyDescent="0.25">
      <c r="A374" s="5">
        <v>41677</v>
      </c>
      <c r="B374" s="12">
        <v>0.11730513565377249</v>
      </c>
    </row>
    <row r="375" spans="1:2" x14ac:dyDescent="0.25">
      <c r="A375" s="5">
        <v>41678</v>
      </c>
      <c r="B375" s="12">
        <v>0.11174610769285966</v>
      </c>
    </row>
    <row r="376" spans="1:2" x14ac:dyDescent="0.25">
      <c r="A376" s="5">
        <v>41679</v>
      </c>
      <c r="B376" s="12">
        <v>0.1128316461289436</v>
      </c>
    </row>
    <row r="377" spans="1:2" x14ac:dyDescent="0.25">
      <c r="A377" s="5">
        <v>41680</v>
      </c>
      <c r="B377" s="12">
        <v>0.11247666506833076</v>
      </c>
    </row>
    <row r="378" spans="1:2" x14ac:dyDescent="0.25">
      <c r="A378" s="5">
        <v>41681</v>
      </c>
      <c r="B378" s="12">
        <v>0.11635768989671076</v>
      </c>
    </row>
    <row r="379" spans="1:2" x14ac:dyDescent="0.25">
      <c r="A379" s="5">
        <v>41682</v>
      </c>
      <c r="B379" s="12">
        <v>0.11694500501842414</v>
      </c>
    </row>
    <row r="380" spans="1:2" x14ac:dyDescent="0.25">
      <c r="A380" s="5">
        <v>41683</v>
      </c>
      <c r="B380" s="12">
        <v>0.1173612407165628</v>
      </c>
    </row>
    <row r="381" spans="1:2" x14ac:dyDescent="0.25">
      <c r="A381" s="5">
        <v>41684</v>
      </c>
      <c r="B381" s="12">
        <v>0.11835163105694192</v>
      </c>
    </row>
    <row r="382" spans="1:2" x14ac:dyDescent="0.25">
      <c r="A382" s="5">
        <v>41685</v>
      </c>
      <c r="B382" s="12">
        <v>0.11514837987280885</v>
      </c>
    </row>
    <row r="383" spans="1:2" x14ac:dyDescent="0.25">
      <c r="A383" s="5">
        <v>41686</v>
      </c>
      <c r="B383" s="12">
        <v>0.11562094502126891</v>
      </c>
    </row>
    <row r="384" spans="1:2" x14ac:dyDescent="0.25">
      <c r="A384" s="5">
        <v>41687</v>
      </c>
      <c r="B384" s="12">
        <v>0.11127897669117201</v>
      </c>
    </row>
    <row r="385" spans="1:2" x14ac:dyDescent="0.25">
      <c r="A385" s="5">
        <v>41688</v>
      </c>
      <c r="B385" s="12">
        <v>0.1160053950285401</v>
      </c>
    </row>
    <row r="386" spans="1:2" x14ac:dyDescent="0.25">
      <c r="A386" s="5">
        <v>41689</v>
      </c>
      <c r="B386" s="12">
        <v>0.11665381345875248</v>
      </c>
    </row>
    <row r="387" spans="1:2" x14ac:dyDescent="0.25">
      <c r="A387" s="5">
        <v>41690</v>
      </c>
      <c r="B387" s="12">
        <v>0.1111073551585242</v>
      </c>
    </row>
    <row r="388" spans="1:2" x14ac:dyDescent="0.25">
      <c r="A388" s="5">
        <v>41691</v>
      </c>
      <c r="B388" s="12">
        <v>0.11538788120876715</v>
      </c>
    </row>
    <row r="389" spans="1:2" x14ac:dyDescent="0.25">
      <c r="A389" s="5">
        <v>41692</v>
      </c>
      <c r="B389" s="12">
        <v>0.11600827167119093</v>
      </c>
    </row>
    <row r="390" spans="1:2" x14ac:dyDescent="0.25">
      <c r="A390" s="5">
        <v>41693</v>
      </c>
      <c r="B390" s="12">
        <v>0.12154145684618682</v>
      </c>
    </row>
    <row r="391" spans="1:2" x14ac:dyDescent="0.25">
      <c r="A391" s="5">
        <v>41694</v>
      </c>
      <c r="B391" s="12">
        <v>0.11427058097847823</v>
      </c>
    </row>
    <row r="392" spans="1:2" x14ac:dyDescent="0.25">
      <c r="A392" s="5">
        <v>41695</v>
      </c>
      <c r="B392" s="12">
        <v>0.11609862642482613</v>
      </c>
    </row>
    <row r="393" spans="1:2" x14ac:dyDescent="0.25">
      <c r="A393" s="5">
        <v>41696</v>
      </c>
      <c r="B393" s="12">
        <v>0.11616763521279991</v>
      </c>
    </row>
    <row r="394" spans="1:2" x14ac:dyDescent="0.25">
      <c r="A394" s="5">
        <v>41697</v>
      </c>
      <c r="B394" s="12">
        <v>0.12043219599459855</v>
      </c>
    </row>
    <row r="395" spans="1:2" x14ac:dyDescent="0.25">
      <c r="A395" s="5">
        <v>41698</v>
      </c>
      <c r="B395" s="12">
        <v>0.11900174205044844</v>
      </c>
    </row>
    <row r="396" spans="1:2" x14ac:dyDescent="0.25">
      <c r="A396" s="5">
        <v>41699</v>
      </c>
      <c r="B396" s="12">
        <v>0.11729626205911532</v>
      </c>
    </row>
    <row r="397" spans="1:2" x14ac:dyDescent="0.25">
      <c r="A397" s="5">
        <v>41700</v>
      </c>
      <c r="B397" s="12">
        <v>0.11480730914369916</v>
      </c>
    </row>
    <row r="398" spans="1:2" x14ac:dyDescent="0.25">
      <c r="A398" s="5">
        <v>41701</v>
      </c>
      <c r="B398" s="12">
        <v>0.11534013894270136</v>
      </c>
    </row>
    <row r="399" spans="1:2" x14ac:dyDescent="0.25">
      <c r="A399" s="5">
        <v>41702</v>
      </c>
      <c r="B399" s="12">
        <v>0.12085484607778631</v>
      </c>
    </row>
    <row r="400" spans="1:2" x14ac:dyDescent="0.25">
      <c r="A400" s="5">
        <v>41703</v>
      </c>
      <c r="B400" s="12">
        <v>0.11341943641719132</v>
      </c>
    </row>
    <row r="401" spans="1:2" x14ac:dyDescent="0.25">
      <c r="A401" s="5">
        <v>41704</v>
      </c>
      <c r="B401" s="12">
        <v>0.11624992079157087</v>
      </c>
    </row>
    <row r="402" spans="1:2" x14ac:dyDescent="0.25">
      <c r="A402" s="5">
        <v>41705</v>
      </c>
      <c r="B402" s="12">
        <v>0.11846672483174898</v>
      </c>
    </row>
    <row r="403" spans="1:2" x14ac:dyDescent="0.25">
      <c r="A403" s="5">
        <v>41706</v>
      </c>
      <c r="B403" s="12">
        <v>0.11984649967340885</v>
      </c>
    </row>
    <row r="404" spans="1:2" x14ac:dyDescent="0.25">
      <c r="A404" s="5">
        <v>41707</v>
      </c>
      <c r="B404" s="12">
        <v>0.11738191416748534</v>
      </c>
    </row>
    <row r="405" spans="1:2" x14ac:dyDescent="0.25">
      <c r="A405" s="5">
        <v>41708</v>
      </c>
      <c r="B405" s="12">
        <v>0.11598733639907004</v>
      </c>
    </row>
    <row r="406" spans="1:2" x14ac:dyDescent="0.25">
      <c r="A406" s="5">
        <v>41709</v>
      </c>
      <c r="B406" s="12">
        <v>0.11771777869111488</v>
      </c>
    </row>
    <row r="407" spans="1:2" x14ac:dyDescent="0.25">
      <c r="A407" s="5">
        <v>41710</v>
      </c>
      <c r="B407" s="12">
        <v>0.11849174265053025</v>
      </c>
    </row>
    <row r="408" spans="1:2" x14ac:dyDescent="0.25">
      <c r="A408" s="5">
        <v>41711</v>
      </c>
      <c r="B408" s="12">
        <v>0.12231549918279276</v>
      </c>
    </row>
    <row r="409" spans="1:2" x14ac:dyDescent="0.25">
      <c r="A409" s="5">
        <v>41712</v>
      </c>
      <c r="B409" s="12">
        <v>0.12192482209966729</v>
      </c>
    </row>
    <row r="410" spans="1:2" x14ac:dyDescent="0.25">
      <c r="A410" s="5">
        <v>41713</v>
      </c>
      <c r="B410" s="12">
        <v>0.12229385765391242</v>
      </c>
    </row>
    <row r="411" spans="1:2" x14ac:dyDescent="0.25">
      <c r="A411" s="5">
        <v>41714</v>
      </c>
      <c r="B411" s="12">
        <v>0.11969889192788219</v>
      </c>
    </row>
    <row r="412" spans="1:2" x14ac:dyDescent="0.25">
      <c r="A412" s="5">
        <v>41715</v>
      </c>
      <c r="B412" s="12">
        <v>0.11982548244630939</v>
      </c>
    </row>
    <row r="413" spans="1:2" x14ac:dyDescent="0.25">
      <c r="A413" s="5">
        <v>41716</v>
      </c>
      <c r="B413" s="12">
        <v>0.12080308684885534</v>
      </c>
    </row>
    <row r="414" spans="1:2" x14ac:dyDescent="0.25">
      <c r="A414" s="5">
        <v>41717</v>
      </c>
      <c r="B414" s="12">
        <v>0.12312537864745383</v>
      </c>
    </row>
    <row r="415" spans="1:2" x14ac:dyDescent="0.25">
      <c r="A415" s="5">
        <v>41718</v>
      </c>
      <c r="B415" s="12">
        <v>0.12563304479395165</v>
      </c>
    </row>
    <row r="416" spans="1:2" x14ac:dyDescent="0.25">
      <c r="A416" s="5">
        <v>41719</v>
      </c>
      <c r="B416" s="12">
        <v>0.11958700226931088</v>
      </c>
    </row>
    <row r="417" spans="1:2" x14ac:dyDescent="0.25">
      <c r="A417" s="5">
        <v>41720</v>
      </c>
      <c r="B417" s="12">
        <v>0.12220402928558659</v>
      </c>
    </row>
    <row r="418" spans="1:2" x14ac:dyDescent="0.25">
      <c r="A418" s="5">
        <v>41721</v>
      </c>
      <c r="B418" s="12">
        <v>0.1288404499095904</v>
      </c>
    </row>
    <row r="419" spans="1:2" x14ac:dyDescent="0.25">
      <c r="A419" s="5">
        <v>41722</v>
      </c>
      <c r="B419" s="12">
        <v>0.11830566564085766</v>
      </c>
    </row>
    <row r="420" spans="1:2" x14ac:dyDescent="0.25">
      <c r="A420" s="5">
        <v>41723</v>
      </c>
      <c r="B420" s="12">
        <v>0.11777482144120967</v>
      </c>
    </row>
    <row r="421" spans="1:2" x14ac:dyDescent="0.25">
      <c r="A421" s="5">
        <v>41724</v>
      </c>
      <c r="B421" s="12">
        <v>0.12804590057567763</v>
      </c>
    </row>
    <row r="422" spans="1:2" x14ac:dyDescent="0.25">
      <c r="A422" s="5">
        <v>41725</v>
      </c>
      <c r="B422" s="12">
        <v>0.12581776940223943</v>
      </c>
    </row>
    <row r="423" spans="1:2" x14ac:dyDescent="0.25">
      <c r="A423" s="5">
        <v>41726</v>
      </c>
      <c r="B423" s="12">
        <v>0.12343702988515476</v>
      </c>
    </row>
    <row r="424" spans="1:2" x14ac:dyDescent="0.25">
      <c r="A424" s="5">
        <v>41727</v>
      </c>
      <c r="B424" s="12">
        <v>0.12167579071936864</v>
      </c>
    </row>
    <row r="425" spans="1:2" x14ac:dyDescent="0.25">
      <c r="A425" s="5">
        <v>41728</v>
      </c>
      <c r="B425" s="12">
        <v>0.11878833266693163</v>
      </c>
    </row>
    <row r="426" spans="1:2" x14ac:dyDescent="0.25">
      <c r="A426" s="5">
        <v>41729</v>
      </c>
      <c r="B426" s="12">
        <v>0.15176288949517772</v>
      </c>
    </row>
    <row r="427" spans="1:2" x14ac:dyDescent="0.25">
      <c r="A427" s="5">
        <v>41730</v>
      </c>
      <c r="B427" s="12">
        <v>0.11936326373385905</v>
      </c>
    </row>
    <row r="428" spans="1:2" x14ac:dyDescent="0.25">
      <c r="A428" s="5">
        <v>41731</v>
      </c>
      <c r="B428" s="12">
        <v>0.12090184918260879</v>
      </c>
    </row>
    <row r="429" spans="1:2" x14ac:dyDescent="0.25">
      <c r="A429" s="5">
        <v>41732</v>
      </c>
      <c r="B429" s="12">
        <v>0.11828281943968927</v>
      </c>
    </row>
    <row r="430" spans="1:2" x14ac:dyDescent="0.25">
      <c r="A430" s="5">
        <v>41733</v>
      </c>
      <c r="B430" s="12">
        <v>0.12129843106427082</v>
      </c>
    </row>
    <row r="431" spans="1:2" x14ac:dyDescent="0.25">
      <c r="A431" s="5">
        <v>41734</v>
      </c>
      <c r="B431" s="12">
        <v>0.13869637882215888</v>
      </c>
    </row>
    <row r="432" spans="1:2" x14ac:dyDescent="0.25">
      <c r="A432" s="5">
        <v>41735</v>
      </c>
      <c r="B432" s="12">
        <v>0.12885821308088655</v>
      </c>
    </row>
    <row r="433" spans="1:2" x14ac:dyDescent="0.25">
      <c r="A433" s="5">
        <v>41736</v>
      </c>
      <c r="B433" s="12">
        <v>0.11107742967897448</v>
      </c>
    </row>
    <row r="434" spans="1:2" x14ac:dyDescent="0.25">
      <c r="A434" s="5">
        <v>41737</v>
      </c>
      <c r="B434" s="12">
        <v>0.13033949011019486</v>
      </c>
    </row>
    <row r="435" spans="1:2" x14ac:dyDescent="0.25">
      <c r="A435" s="5">
        <v>41738</v>
      </c>
      <c r="B435" s="12">
        <v>0.13959213677549123</v>
      </c>
    </row>
    <row r="436" spans="1:2" x14ac:dyDescent="0.25">
      <c r="A436" s="5">
        <v>41739</v>
      </c>
      <c r="B436" s="12">
        <v>0.1296481105376085</v>
      </c>
    </row>
    <row r="437" spans="1:2" x14ac:dyDescent="0.25">
      <c r="A437" s="5">
        <v>41740</v>
      </c>
      <c r="B437" s="12">
        <v>8.9319767700676012E-2</v>
      </c>
    </row>
    <row r="438" spans="1:2" x14ac:dyDescent="0.25">
      <c r="A438" s="5">
        <v>41741</v>
      </c>
      <c r="B438" s="12">
        <v>0.19717302360457112</v>
      </c>
    </row>
    <row r="439" spans="1:2" x14ac:dyDescent="0.25">
      <c r="A439" s="5">
        <v>41742</v>
      </c>
      <c r="B439" s="12">
        <v>0.305943273290601</v>
      </c>
    </row>
    <row r="440" spans="1:2" x14ac:dyDescent="0.25">
      <c r="A440" s="5">
        <v>41743</v>
      </c>
      <c r="B440" s="12">
        <v>0.21456454770053904</v>
      </c>
    </row>
    <row r="441" spans="1:2" x14ac:dyDescent="0.25">
      <c r="A441" s="5">
        <v>41744</v>
      </c>
      <c r="B441" s="12">
        <v>-0.32046251157762567</v>
      </c>
    </row>
    <row r="442" spans="1:2" x14ac:dyDescent="0.25">
      <c r="A442" s="5">
        <v>41745</v>
      </c>
      <c r="B442" s="12">
        <v>-0.11868358995545676</v>
      </c>
    </row>
    <row r="443" spans="1:2" x14ac:dyDescent="0.25">
      <c r="A443" s="5">
        <v>41746</v>
      </c>
      <c r="B443" s="12">
        <v>7.5999560870041796E-2</v>
      </c>
    </row>
    <row r="444" spans="1:2" x14ac:dyDescent="0.25">
      <c r="A444" s="5">
        <v>41747</v>
      </c>
      <c r="B444" s="12">
        <v>0.10505948876234414</v>
      </c>
    </row>
    <row r="445" spans="1:2" x14ac:dyDescent="0.25">
      <c r="A445" s="5">
        <v>41748</v>
      </c>
      <c r="B445" s="12">
        <v>8.0798238174591294E-2</v>
      </c>
    </row>
    <row r="446" spans="1:2" x14ac:dyDescent="0.25">
      <c r="A446" s="5">
        <v>41749</v>
      </c>
      <c r="B446" s="12">
        <v>-1.5464166961181528E-2</v>
      </c>
    </row>
    <row r="447" spans="1:2" x14ac:dyDescent="0.25">
      <c r="A447" s="5">
        <v>41750</v>
      </c>
      <c r="B447" s="12">
        <v>3.6434262644898331E-2</v>
      </c>
    </row>
    <row r="448" spans="1:2" x14ac:dyDescent="0.25">
      <c r="A448" s="5">
        <v>41751</v>
      </c>
      <c r="B448" s="12">
        <v>0.22049117716511465</v>
      </c>
    </row>
    <row r="449" spans="1:2" x14ac:dyDescent="0.25">
      <c r="A449" s="5">
        <v>41752</v>
      </c>
      <c r="B449" s="12">
        <v>0.11541254115041932</v>
      </c>
    </row>
    <row r="450" spans="1:2" x14ac:dyDescent="0.25">
      <c r="A450" s="5">
        <v>41753</v>
      </c>
      <c r="B450" s="12">
        <v>8.3179997712832118E-2</v>
      </c>
    </row>
    <row r="451" spans="1:2" x14ac:dyDescent="0.25">
      <c r="A451" s="5">
        <v>41754</v>
      </c>
      <c r="B451" s="12">
        <v>6.9100312846824455E-2</v>
      </c>
    </row>
    <row r="452" spans="1:2" x14ac:dyDescent="0.25">
      <c r="A452" s="5">
        <v>41755</v>
      </c>
      <c r="B452" s="12">
        <v>7.7616770160330639E-2</v>
      </c>
    </row>
    <row r="453" spans="1:2" x14ac:dyDescent="0.25">
      <c r="A453" s="5">
        <v>41756</v>
      </c>
      <c r="B453" s="12">
        <v>0.12351187432919587</v>
      </c>
    </row>
    <row r="454" spans="1:2" x14ac:dyDescent="0.25">
      <c r="A454" s="5">
        <v>41757</v>
      </c>
      <c r="B454" s="12">
        <v>9.3694104719621765E-2</v>
      </c>
    </row>
    <row r="455" spans="1:2" x14ac:dyDescent="0.25">
      <c r="A455" s="5">
        <v>41758</v>
      </c>
      <c r="B455" s="12">
        <v>0.12419212578883243</v>
      </c>
    </row>
    <row r="456" spans="1:2" x14ac:dyDescent="0.25">
      <c r="A456" s="5">
        <v>41759</v>
      </c>
      <c r="B456" s="12">
        <v>0.15362835928665922</v>
      </c>
    </row>
    <row r="457" spans="1:2" x14ac:dyDescent="0.25">
      <c r="A457" s="5">
        <v>41760</v>
      </c>
      <c r="B457" s="12">
        <v>-0.14494320495589086</v>
      </c>
    </row>
    <row r="458" spans="1:2" x14ac:dyDescent="0.25">
      <c r="A458" s="5">
        <v>41761</v>
      </c>
      <c r="B458" s="12">
        <v>9.4118864408230585E-2</v>
      </c>
    </row>
    <row r="459" spans="1:2" x14ac:dyDescent="0.25">
      <c r="A459" s="5">
        <v>41762</v>
      </c>
      <c r="B459" s="12">
        <v>8.2005568572578336E-3</v>
      </c>
    </row>
    <row r="460" spans="1:2" x14ac:dyDescent="0.25">
      <c r="A460" s="5">
        <v>41763</v>
      </c>
      <c r="B460" s="12">
        <v>2.3654683459937188E-2</v>
      </c>
    </row>
    <row r="461" spans="1:2" x14ac:dyDescent="0.25">
      <c r="A461" s="5">
        <v>41764</v>
      </c>
      <c r="B461" s="12">
        <v>-0.10867008087124833</v>
      </c>
    </row>
    <row r="462" spans="1:2" x14ac:dyDescent="0.25">
      <c r="A462" s="5">
        <v>41765</v>
      </c>
      <c r="B462" s="12">
        <v>-0.44284177776167144</v>
      </c>
    </row>
    <row r="463" spans="1:2" x14ac:dyDescent="0.25">
      <c r="A463" s="5">
        <v>41766</v>
      </c>
      <c r="B463" s="12">
        <v>6.2106434738007442E-2</v>
      </c>
    </row>
    <row r="464" spans="1:2" x14ac:dyDescent="0.25">
      <c r="A464" s="5">
        <v>41767</v>
      </c>
      <c r="B464" s="12">
        <v>-0.40326888915106374</v>
      </c>
    </row>
    <row r="465" spans="1:2" x14ac:dyDescent="0.25">
      <c r="A465" s="5">
        <v>41768</v>
      </c>
      <c r="B465" s="12">
        <v>0.18475007550077399</v>
      </c>
    </row>
    <row r="466" spans="1:2" x14ac:dyDescent="0.25">
      <c r="A466" s="5">
        <v>41769</v>
      </c>
      <c r="B466" s="12" t="s">
        <v>24</v>
      </c>
    </row>
    <row r="467" spans="1:2" x14ac:dyDescent="0.25">
      <c r="A467" s="5">
        <v>41770</v>
      </c>
      <c r="B467" s="12" t="s">
        <v>24</v>
      </c>
    </row>
    <row r="468" spans="1:2" x14ac:dyDescent="0.25">
      <c r="A468" s="5">
        <v>41771</v>
      </c>
      <c r="B468" s="12" t="s">
        <v>24</v>
      </c>
    </row>
    <row r="469" spans="1:2" x14ac:dyDescent="0.25">
      <c r="A469" s="5">
        <v>41772</v>
      </c>
      <c r="B469" s="12" t="s">
        <v>24</v>
      </c>
    </row>
    <row r="470" spans="1:2" x14ac:dyDescent="0.25">
      <c r="A470" s="5">
        <v>41773</v>
      </c>
      <c r="B470" s="12" t="s">
        <v>24</v>
      </c>
    </row>
    <row r="471" spans="1:2" x14ac:dyDescent="0.25">
      <c r="A471" s="5">
        <v>41774</v>
      </c>
      <c r="B471" s="12" t="s">
        <v>24</v>
      </c>
    </row>
    <row r="472" spans="1:2" x14ac:dyDescent="0.25">
      <c r="A472" s="5">
        <v>41775</v>
      </c>
      <c r="B472" s="12" t="s">
        <v>24</v>
      </c>
    </row>
    <row r="473" spans="1:2" x14ac:dyDescent="0.25">
      <c r="A473" s="5">
        <v>41776</v>
      </c>
      <c r="B473" s="12" t="s">
        <v>24</v>
      </c>
    </row>
    <row r="474" spans="1:2" x14ac:dyDescent="0.25">
      <c r="A474" s="5">
        <v>41777</v>
      </c>
      <c r="B474" s="12" t="s">
        <v>24</v>
      </c>
    </row>
    <row r="475" spans="1:2" x14ac:dyDescent="0.25">
      <c r="A475" s="5">
        <v>41778</v>
      </c>
      <c r="B475" s="12" t="s">
        <v>24</v>
      </c>
    </row>
    <row r="476" spans="1:2" x14ac:dyDescent="0.25">
      <c r="A476" s="5">
        <v>41779</v>
      </c>
      <c r="B476" s="12" t="s">
        <v>24</v>
      </c>
    </row>
    <row r="477" spans="1:2" x14ac:dyDescent="0.25">
      <c r="A477" s="5">
        <v>41780</v>
      </c>
      <c r="B477" s="12" t="s">
        <v>24</v>
      </c>
    </row>
    <row r="478" spans="1:2" x14ac:dyDescent="0.25">
      <c r="A478" s="5">
        <v>41781</v>
      </c>
      <c r="B478" s="12" t="s">
        <v>24</v>
      </c>
    </row>
    <row r="479" spans="1:2" x14ac:dyDescent="0.25">
      <c r="A479" s="5">
        <v>41782</v>
      </c>
      <c r="B479" s="12" t="s">
        <v>24</v>
      </c>
    </row>
    <row r="480" spans="1:2" x14ac:dyDescent="0.25">
      <c r="A480" s="5">
        <v>41783</v>
      </c>
      <c r="B480" s="12" t="s">
        <v>24</v>
      </c>
    </row>
    <row r="481" spans="1:2" x14ac:dyDescent="0.25">
      <c r="A481" s="5">
        <v>41784</v>
      </c>
      <c r="B481" s="12" t="s">
        <v>24</v>
      </c>
    </row>
    <row r="482" spans="1:2" x14ac:dyDescent="0.25">
      <c r="A482" s="5">
        <v>41785</v>
      </c>
      <c r="B482" s="12" t="s">
        <v>24</v>
      </c>
    </row>
    <row r="483" spans="1:2" x14ac:dyDescent="0.25">
      <c r="A483" s="5">
        <v>41786</v>
      </c>
      <c r="B483" s="12" t="s">
        <v>24</v>
      </c>
    </row>
    <row r="484" spans="1:2" x14ac:dyDescent="0.25">
      <c r="A484" s="5">
        <v>41787</v>
      </c>
      <c r="B484" s="12" t="s">
        <v>24</v>
      </c>
    </row>
    <row r="485" spans="1:2" x14ac:dyDescent="0.25">
      <c r="A485" s="5">
        <v>41788</v>
      </c>
      <c r="B485" s="12" t="s">
        <v>24</v>
      </c>
    </row>
    <row r="486" spans="1:2" x14ac:dyDescent="0.25">
      <c r="A486" s="5">
        <v>41789</v>
      </c>
      <c r="B486" s="12" t="s">
        <v>24</v>
      </c>
    </row>
    <row r="487" spans="1:2" x14ac:dyDescent="0.25">
      <c r="A487" s="5">
        <v>41790</v>
      </c>
      <c r="B487" s="12" t="s">
        <v>24</v>
      </c>
    </row>
    <row r="488" spans="1:2" x14ac:dyDescent="0.25">
      <c r="A488" s="5">
        <v>41791</v>
      </c>
      <c r="B488" s="12" t="s">
        <v>24</v>
      </c>
    </row>
    <row r="489" spans="1:2" x14ac:dyDescent="0.25">
      <c r="A489" s="5">
        <v>41792</v>
      </c>
      <c r="B489" s="12" t="s">
        <v>24</v>
      </c>
    </row>
    <row r="490" spans="1:2" x14ac:dyDescent="0.25">
      <c r="A490" s="5">
        <v>41793</v>
      </c>
      <c r="B490" s="12" t="s">
        <v>24</v>
      </c>
    </row>
    <row r="491" spans="1:2" x14ac:dyDescent="0.25">
      <c r="A491" s="5">
        <v>41794</v>
      </c>
      <c r="B491" s="12" t="s">
        <v>24</v>
      </c>
    </row>
    <row r="492" spans="1:2" x14ac:dyDescent="0.25">
      <c r="A492" s="5">
        <v>41795</v>
      </c>
      <c r="B492" s="12" t="s">
        <v>24</v>
      </c>
    </row>
    <row r="493" spans="1:2" x14ac:dyDescent="0.25">
      <c r="A493" s="5">
        <v>41796</v>
      </c>
      <c r="B493" s="12" t="s">
        <v>24</v>
      </c>
    </row>
    <row r="494" spans="1:2" x14ac:dyDescent="0.25">
      <c r="A494" s="5">
        <v>41797</v>
      </c>
      <c r="B494" s="12" t="s">
        <v>24</v>
      </c>
    </row>
    <row r="495" spans="1:2" x14ac:dyDescent="0.25">
      <c r="A495" s="5">
        <v>41798</v>
      </c>
      <c r="B495" s="12" t="s">
        <v>24</v>
      </c>
    </row>
    <row r="496" spans="1:2" x14ac:dyDescent="0.25">
      <c r="A496" s="5">
        <v>41799</v>
      </c>
      <c r="B496" s="12" t="s">
        <v>24</v>
      </c>
    </row>
    <row r="497" spans="1:2" x14ac:dyDescent="0.25">
      <c r="A497" s="5">
        <v>41800</v>
      </c>
      <c r="B497" s="12" t="s">
        <v>24</v>
      </c>
    </row>
    <row r="498" spans="1:2" x14ac:dyDescent="0.25">
      <c r="A498" s="5">
        <v>41801</v>
      </c>
      <c r="B498" s="12" t="s">
        <v>24</v>
      </c>
    </row>
    <row r="499" spans="1:2" x14ac:dyDescent="0.25">
      <c r="A499" s="5">
        <v>41802</v>
      </c>
      <c r="B499" s="12" t="s">
        <v>24</v>
      </c>
    </row>
    <row r="500" spans="1:2" x14ac:dyDescent="0.25">
      <c r="A500" s="5">
        <v>41803</v>
      </c>
      <c r="B500" s="12" t="s">
        <v>24</v>
      </c>
    </row>
    <row r="501" spans="1:2" x14ac:dyDescent="0.25">
      <c r="A501" s="5">
        <v>41804</v>
      </c>
      <c r="B501" s="12" t="s">
        <v>24</v>
      </c>
    </row>
    <row r="502" spans="1:2" x14ac:dyDescent="0.25">
      <c r="A502" s="5">
        <v>41805</v>
      </c>
      <c r="B502" s="12" t="s">
        <v>24</v>
      </c>
    </row>
    <row r="503" spans="1:2" x14ac:dyDescent="0.25">
      <c r="A503" s="5">
        <v>41944</v>
      </c>
      <c r="B503" s="12" t="s">
        <v>24</v>
      </c>
    </row>
    <row r="504" spans="1:2" x14ac:dyDescent="0.25">
      <c r="A504" s="5">
        <v>41945</v>
      </c>
      <c r="B504" s="12" t="s">
        <v>24</v>
      </c>
    </row>
    <row r="505" spans="1:2" x14ac:dyDescent="0.25">
      <c r="A505" s="5">
        <v>41946</v>
      </c>
      <c r="B505" s="12" t="s">
        <v>24</v>
      </c>
    </row>
    <row r="506" spans="1:2" x14ac:dyDescent="0.25">
      <c r="A506" s="5">
        <v>41947</v>
      </c>
      <c r="B506" s="12" t="s">
        <v>24</v>
      </c>
    </row>
    <row r="507" spans="1:2" x14ac:dyDescent="0.25">
      <c r="A507" s="5">
        <v>41948</v>
      </c>
      <c r="B507" s="12" t="s">
        <v>24</v>
      </c>
    </row>
    <row r="508" spans="1:2" x14ac:dyDescent="0.25">
      <c r="A508" s="5">
        <v>41949</v>
      </c>
      <c r="B508" s="12" t="s">
        <v>24</v>
      </c>
    </row>
    <row r="509" spans="1:2" x14ac:dyDescent="0.25">
      <c r="A509" s="5">
        <v>41950</v>
      </c>
      <c r="B509" s="12" t="s">
        <v>24</v>
      </c>
    </row>
    <row r="510" spans="1:2" x14ac:dyDescent="0.25">
      <c r="A510" s="5">
        <v>41951</v>
      </c>
      <c r="B510" s="12" t="s">
        <v>24</v>
      </c>
    </row>
    <row r="511" spans="1:2" x14ac:dyDescent="0.25">
      <c r="A511" s="5">
        <v>41952</v>
      </c>
      <c r="B511" s="12" t="s">
        <v>24</v>
      </c>
    </row>
    <row r="512" spans="1:2" x14ac:dyDescent="0.25">
      <c r="A512" s="5">
        <v>41953</v>
      </c>
      <c r="B512" s="12" t="s">
        <v>24</v>
      </c>
    </row>
    <row r="513" spans="1:2" x14ac:dyDescent="0.25">
      <c r="A513" s="5">
        <v>41954</v>
      </c>
      <c r="B513" s="12" t="s">
        <v>24</v>
      </c>
    </row>
    <row r="514" spans="1:2" x14ac:dyDescent="0.25">
      <c r="A514" s="5">
        <v>41955</v>
      </c>
      <c r="B514" s="12" t="s">
        <v>24</v>
      </c>
    </row>
    <row r="515" spans="1:2" x14ac:dyDescent="0.25">
      <c r="A515" s="5">
        <v>41956</v>
      </c>
      <c r="B515" s="12" t="s">
        <v>24</v>
      </c>
    </row>
    <row r="516" spans="1:2" x14ac:dyDescent="0.25">
      <c r="A516" s="5">
        <v>41957</v>
      </c>
      <c r="B516" s="12" t="s">
        <v>24</v>
      </c>
    </row>
    <row r="517" spans="1:2" x14ac:dyDescent="0.25">
      <c r="A517" s="5">
        <v>41958</v>
      </c>
      <c r="B517" s="12" t="s">
        <v>24</v>
      </c>
    </row>
    <row r="518" spans="1:2" x14ac:dyDescent="0.25">
      <c r="A518" s="5">
        <v>41959</v>
      </c>
      <c r="B518" s="12" t="s">
        <v>24</v>
      </c>
    </row>
    <row r="519" spans="1:2" x14ac:dyDescent="0.25">
      <c r="A519" s="5">
        <v>41960</v>
      </c>
      <c r="B519" s="12" t="s">
        <v>24</v>
      </c>
    </row>
    <row r="520" spans="1:2" x14ac:dyDescent="0.25">
      <c r="A520" s="5">
        <v>41961</v>
      </c>
      <c r="B520" s="12" t="s">
        <v>24</v>
      </c>
    </row>
    <row r="521" spans="1:2" x14ac:dyDescent="0.25">
      <c r="A521" s="5">
        <v>41962</v>
      </c>
      <c r="B521" s="12" t="s">
        <v>24</v>
      </c>
    </row>
    <row r="522" spans="1:2" x14ac:dyDescent="0.25">
      <c r="A522" s="5">
        <v>41963</v>
      </c>
      <c r="B522" s="12" t="s">
        <v>24</v>
      </c>
    </row>
    <row r="523" spans="1:2" x14ac:dyDescent="0.25">
      <c r="A523" s="5">
        <v>41964</v>
      </c>
      <c r="B523" s="12" t="s">
        <v>24</v>
      </c>
    </row>
    <row r="524" spans="1:2" x14ac:dyDescent="0.25">
      <c r="A524" s="5">
        <v>41965</v>
      </c>
      <c r="B524" s="12" t="s">
        <v>24</v>
      </c>
    </row>
    <row r="525" spans="1:2" x14ac:dyDescent="0.25">
      <c r="A525" s="5">
        <v>41966</v>
      </c>
      <c r="B525" s="12" t="s">
        <v>24</v>
      </c>
    </row>
    <row r="526" spans="1:2" x14ac:dyDescent="0.25">
      <c r="A526" s="5">
        <v>41967</v>
      </c>
      <c r="B526" s="12" t="s">
        <v>24</v>
      </c>
    </row>
    <row r="527" spans="1:2" x14ac:dyDescent="0.25">
      <c r="A527" s="5">
        <v>41968</v>
      </c>
      <c r="B527" s="12" t="s">
        <v>24</v>
      </c>
    </row>
    <row r="528" spans="1:2" x14ac:dyDescent="0.25">
      <c r="A528" s="5">
        <v>41969</v>
      </c>
      <c r="B528" s="12" t="s">
        <v>24</v>
      </c>
    </row>
    <row r="529" spans="1:2" x14ac:dyDescent="0.25">
      <c r="A529" s="5">
        <v>41970</v>
      </c>
      <c r="B529" s="12" t="s">
        <v>24</v>
      </c>
    </row>
    <row r="530" spans="1:2" x14ac:dyDescent="0.25">
      <c r="A530" s="5">
        <v>41971</v>
      </c>
      <c r="B530" s="12" t="s">
        <v>24</v>
      </c>
    </row>
    <row r="531" spans="1:2" x14ac:dyDescent="0.25">
      <c r="A531" s="5">
        <v>41972</v>
      </c>
      <c r="B531" s="12" t="s">
        <v>24</v>
      </c>
    </row>
    <row r="532" spans="1:2" x14ac:dyDescent="0.25">
      <c r="A532" s="5">
        <v>41973</v>
      </c>
      <c r="B532" s="12" t="s">
        <v>24</v>
      </c>
    </row>
    <row r="533" spans="1:2" x14ac:dyDescent="0.25">
      <c r="A533" s="5">
        <v>41974</v>
      </c>
      <c r="B533" s="12">
        <v>6.8457338103067615E-3</v>
      </c>
    </row>
    <row r="534" spans="1:2" x14ac:dyDescent="0.25">
      <c r="A534" s="5">
        <v>41975</v>
      </c>
      <c r="B534" s="12">
        <v>2.5152274536533958E-2</v>
      </c>
    </row>
    <row r="535" spans="1:2" x14ac:dyDescent="0.25">
      <c r="A535" s="5">
        <v>41976</v>
      </c>
      <c r="B535" s="12">
        <v>4.8247452005281626E-2</v>
      </c>
    </row>
    <row r="536" spans="1:2" x14ac:dyDescent="0.25">
      <c r="A536" s="5">
        <v>41977</v>
      </c>
      <c r="B536" s="12">
        <v>5.7673045956819921E-2</v>
      </c>
    </row>
    <row r="537" spans="1:2" x14ac:dyDescent="0.25">
      <c r="A537" s="5">
        <v>41978</v>
      </c>
      <c r="B537" s="12">
        <v>6.8965351946714187E-2</v>
      </c>
    </row>
    <row r="538" spans="1:2" x14ac:dyDescent="0.25">
      <c r="A538" s="5">
        <v>41979</v>
      </c>
      <c r="B538" s="12">
        <v>7.2380457758635428E-2</v>
      </c>
    </row>
    <row r="539" spans="1:2" x14ac:dyDescent="0.25">
      <c r="A539" s="5">
        <v>41980</v>
      </c>
      <c r="B539" s="12">
        <v>8.2121202985878661E-2</v>
      </c>
    </row>
    <row r="540" spans="1:2" x14ac:dyDescent="0.25">
      <c r="A540" s="5">
        <v>41981</v>
      </c>
      <c r="B540" s="12">
        <v>8.303589244661258E-2</v>
      </c>
    </row>
    <row r="541" spans="1:2" x14ac:dyDescent="0.25">
      <c r="A541" s="5">
        <v>41982</v>
      </c>
      <c r="B541" s="12">
        <v>6.8906095984621704E-2</v>
      </c>
    </row>
    <row r="542" spans="1:2" x14ac:dyDescent="0.25">
      <c r="A542" s="5">
        <v>41983</v>
      </c>
      <c r="B542" s="12">
        <v>7.8693638754574177E-2</v>
      </c>
    </row>
    <row r="543" spans="1:2" x14ac:dyDescent="0.25">
      <c r="A543" s="5">
        <v>41984</v>
      </c>
      <c r="B543" s="12">
        <v>7.6478160789749186E-2</v>
      </c>
    </row>
    <row r="544" spans="1:2" x14ac:dyDescent="0.25">
      <c r="A544" s="5">
        <v>41985</v>
      </c>
      <c r="B544" s="12">
        <v>8.0466578195274835E-2</v>
      </c>
    </row>
    <row r="545" spans="1:2" x14ac:dyDescent="0.25">
      <c r="A545" s="5">
        <v>41986</v>
      </c>
      <c r="B545" s="12">
        <v>8.3804201384219873E-2</v>
      </c>
    </row>
    <row r="546" spans="1:2" x14ac:dyDescent="0.25">
      <c r="A546" s="5">
        <v>41987</v>
      </c>
      <c r="B546" s="12">
        <v>8.6003329616861524E-2</v>
      </c>
    </row>
    <row r="547" spans="1:2" x14ac:dyDescent="0.25">
      <c r="A547" s="5">
        <v>41988</v>
      </c>
      <c r="B547" s="12">
        <v>9.8808712885286878E-2</v>
      </c>
    </row>
    <row r="548" spans="1:2" x14ac:dyDescent="0.25">
      <c r="A548" s="5">
        <v>41989</v>
      </c>
      <c r="B548" s="12">
        <v>9.4121766087356548E-2</v>
      </c>
    </row>
    <row r="549" spans="1:2" x14ac:dyDescent="0.25">
      <c r="A549" s="5">
        <v>41990</v>
      </c>
      <c r="B549" s="12">
        <v>8.4725432961263072E-2</v>
      </c>
    </row>
    <row r="550" spans="1:2" x14ac:dyDescent="0.25">
      <c r="A550" s="5">
        <v>41991</v>
      </c>
      <c r="B550" s="12">
        <v>9.0166463457938287E-2</v>
      </c>
    </row>
    <row r="551" spans="1:2" x14ac:dyDescent="0.25">
      <c r="A551" s="5">
        <v>41992</v>
      </c>
      <c r="B551" s="12">
        <v>9.3550553271149167E-2</v>
      </c>
    </row>
    <row r="552" spans="1:2" x14ac:dyDescent="0.25">
      <c r="A552" s="5">
        <v>41993</v>
      </c>
      <c r="B552" s="12">
        <v>9.3110675104973492E-2</v>
      </c>
    </row>
    <row r="553" spans="1:2" x14ac:dyDescent="0.25">
      <c r="A553" s="5">
        <v>41994</v>
      </c>
      <c r="B553" s="12">
        <v>9.3374318550469196E-2</v>
      </c>
    </row>
    <row r="554" spans="1:2" x14ac:dyDescent="0.25">
      <c r="A554" s="5">
        <v>41995</v>
      </c>
      <c r="B554" s="12">
        <v>9.0178385502478531E-2</v>
      </c>
    </row>
    <row r="555" spans="1:2" x14ac:dyDescent="0.25">
      <c r="A555" s="5">
        <v>41996</v>
      </c>
      <c r="B555" s="12">
        <v>9.6245069956992252E-2</v>
      </c>
    </row>
    <row r="556" spans="1:2" x14ac:dyDescent="0.25">
      <c r="A556" s="5">
        <v>41997</v>
      </c>
      <c r="B556" s="12">
        <v>9.7046524011381335E-2</v>
      </c>
    </row>
    <row r="557" spans="1:2" x14ac:dyDescent="0.25">
      <c r="A557" s="5">
        <v>41998</v>
      </c>
      <c r="B557" s="12">
        <v>9.5022289461359613E-2</v>
      </c>
    </row>
    <row r="558" spans="1:2" x14ac:dyDescent="0.25">
      <c r="A558" s="5">
        <v>41999</v>
      </c>
      <c r="B558" s="12">
        <v>9.5359571846037702E-2</v>
      </c>
    </row>
    <row r="559" spans="1:2" x14ac:dyDescent="0.25">
      <c r="A559" s="5">
        <v>42000</v>
      </c>
      <c r="B559" s="12">
        <v>9.2840822063354894E-2</v>
      </c>
    </row>
    <row r="560" spans="1:2" x14ac:dyDescent="0.25">
      <c r="A560" s="5">
        <v>42001</v>
      </c>
      <c r="B560" s="12">
        <v>9.1343216300032851E-2</v>
      </c>
    </row>
    <row r="561" spans="1:2" x14ac:dyDescent="0.25">
      <c r="A561" s="5">
        <v>42002</v>
      </c>
      <c r="B561" s="12">
        <v>9.7747056488809339E-2</v>
      </c>
    </row>
    <row r="562" spans="1:2" x14ac:dyDescent="0.25">
      <c r="A562" s="5">
        <v>42003</v>
      </c>
      <c r="B562" s="12">
        <v>0.10461433975360022</v>
      </c>
    </row>
    <row r="563" spans="1:2" x14ac:dyDescent="0.25">
      <c r="A563" s="5">
        <v>42004</v>
      </c>
      <c r="B563" s="12">
        <v>0.12145243232209978</v>
      </c>
    </row>
    <row r="564" spans="1:2" x14ac:dyDescent="0.25">
      <c r="A564" s="5">
        <v>42005</v>
      </c>
      <c r="B564" s="12">
        <v>0.11773921298027624</v>
      </c>
    </row>
    <row r="565" spans="1:2" x14ac:dyDescent="0.25">
      <c r="A565" s="5">
        <v>42006</v>
      </c>
      <c r="B565" s="12">
        <v>8.8844580051754524E-2</v>
      </c>
    </row>
    <row r="566" spans="1:2" x14ac:dyDescent="0.25">
      <c r="A566" s="5">
        <v>42007</v>
      </c>
      <c r="B566" s="12">
        <v>8.3556826174226856E-2</v>
      </c>
    </row>
    <row r="567" spans="1:2" x14ac:dyDescent="0.25">
      <c r="A567" s="5">
        <v>42008</v>
      </c>
      <c r="B567" s="12">
        <v>8.6209819012508654E-2</v>
      </c>
    </row>
    <row r="568" spans="1:2" x14ac:dyDescent="0.25">
      <c r="A568" s="5">
        <v>42009</v>
      </c>
      <c r="B568" s="12">
        <v>8.9760851668572422E-2</v>
      </c>
    </row>
    <row r="569" spans="1:2" x14ac:dyDescent="0.25">
      <c r="A569" s="5">
        <v>42010</v>
      </c>
      <c r="B569" s="12">
        <v>9.8238952898936291E-2</v>
      </c>
    </row>
    <row r="570" spans="1:2" x14ac:dyDescent="0.25">
      <c r="A570" s="5">
        <v>42011</v>
      </c>
      <c r="B570" s="12">
        <v>0.10234543464903524</v>
      </c>
    </row>
    <row r="571" spans="1:2" x14ac:dyDescent="0.25">
      <c r="A571" s="5">
        <v>42012</v>
      </c>
      <c r="B571" s="12">
        <v>0.10141509746462138</v>
      </c>
    </row>
    <row r="572" spans="1:2" x14ac:dyDescent="0.25">
      <c r="A572" s="5">
        <v>42013</v>
      </c>
      <c r="B572" s="12">
        <v>0.10678563986755649</v>
      </c>
    </row>
    <row r="573" spans="1:2" x14ac:dyDescent="0.25">
      <c r="A573" s="5">
        <v>42014</v>
      </c>
      <c r="B573" s="12">
        <v>0.10295154105561409</v>
      </c>
    </row>
    <row r="574" spans="1:2" x14ac:dyDescent="0.25">
      <c r="A574" s="5">
        <v>42015</v>
      </c>
      <c r="B574" s="12">
        <v>0.1070195624121713</v>
      </c>
    </row>
    <row r="575" spans="1:2" x14ac:dyDescent="0.25">
      <c r="A575" s="5">
        <v>42016</v>
      </c>
      <c r="B575" s="12">
        <v>0.1008776929744237</v>
      </c>
    </row>
    <row r="576" spans="1:2" x14ac:dyDescent="0.25">
      <c r="A576" s="5">
        <v>42017</v>
      </c>
      <c r="B576" s="12">
        <v>9.7362900003488573E-2</v>
      </c>
    </row>
    <row r="577" spans="1:2" x14ac:dyDescent="0.25">
      <c r="A577" s="5">
        <v>42018</v>
      </c>
      <c r="B577" s="12">
        <v>9.5384214469590958E-2</v>
      </c>
    </row>
    <row r="578" spans="1:2" x14ac:dyDescent="0.25">
      <c r="A578" s="5">
        <v>42019</v>
      </c>
      <c r="B578" s="12">
        <v>9.9895968242265834E-2</v>
      </c>
    </row>
    <row r="579" spans="1:2" x14ac:dyDescent="0.25">
      <c r="A579" s="5">
        <v>42020</v>
      </c>
      <c r="B579" s="12">
        <v>0.10401112668472574</v>
      </c>
    </row>
    <row r="580" spans="1:2" x14ac:dyDescent="0.25">
      <c r="A580" s="5">
        <v>42021</v>
      </c>
      <c r="B580" s="12">
        <v>0.1044656207323998</v>
      </c>
    </row>
    <row r="581" spans="1:2" x14ac:dyDescent="0.25">
      <c r="A581" s="5">
        <v>42022</v>
      </c>
      <c r="B581" s="12">
        <v>0.10780885178083793</v>
      </c>
    </row>
    <row r="582" spans="1:2" x14ac:dyDescent="0.25">
      <c r="A582" s="5">
        <v>42023</v>
      </c>
      <c r="B582" s="12">
        <v>0.10870711826877796</v>
      </c>
    </row>
    <row r="583" spans="1:2" x14ac:dyDescent="0.25">
      <c r="A583" s="5">
        <v>42024</v>
      </c>
      <c r="B583" s="12">
        <v>0.10616970037482867</v>
      </c>
    </row>
    <row r="584" spans="1:2" x14ac:dyDescent="0.25">
      <c r="A584" s="5">
        <v>42025</v>
      </c>
      <c r="B584" s="12">
        <v>0.1069410860454159</v>
      </c>
    </row>
    <row r="585" spans="1:2" x14ac:dyDescent="0.25">
      <c r="A585" s="5">
        <v>42026</v>
      </c>
      <c r="B585" s="12">
        <v>0.10756161461930364</v>
      </c>
    </row>
    <row r="586" spans="1:2" x14ac:dyDescent="0.25">
      <c r="A586" s="5">
        <v>42027</v>
      </c>
      <c r="B586" s="12">
        <v>0.10475359143845658</v>
      </c>
    </row>
    <row r="587" spans="1:2" x14ac:dyDescent="0.25">
      <c r="A587" s="5">
        <v>42028</v>
      </c>
      <c r="B587" s="12">
        <v>0.10789903595266974</v>
      </c>
    </row>
    <row r="588" spans="1:2" x14ac:dyDescent="0.25">
      <c r="A588" s="5">
        <v>42029</v>
      </c>
      <c r="B588" s="12">
        <v>0.10963804598402786</v>
      </c>
    </row>
    <row r="589" spans="1:2" x14ac:dyDescent="0.25">
      <c r="A589" s="5">
        <v>42030</v>
      </c>
      <c r="B589" s="12">
        <v>0.10774936436679874</v>
      </c>
    </row>
    <row r="590" spans="1:2" x14ac:dyDescent="0.25">
      <c r="A590" s="5">
        <v>42031</v>
      </c>
      <c r="B590" s="12">
        <v>0.10820127354400998</v>
      </c>
    </row>
    <row r="591" spans="1:2" x14ac:dyDescent="0.25">
      <c r="A591" s="5">
        <v>42032</v>
      </c>
      <c r="B591" s="12">
        <v>0.10802713919780864</v>
      </c>
    </row>
    <row r="592" spans="1:2" x14ac:dyDescent="0.25">
      <c r="A592" s="5">
        <v>42033</v>
      </c>
      <c r="B592" s="12">
        <v>0.10877128144030726</v>
      </c>
    </row>
    <row r="593" spans="1:2" x14ac:dyDescent="0.25">
      <c r="A593" s="5">
        <v>42034</v>
      </c>
      <c r="B593" s="12">
        <v>0.10872701781055209</v>
      </c>
    </row>
    <row r="594" spans="1:2" x14ac:dyDescent="0.25">
      <c r="A594" s="5">
        <v>42035</v>
      </c>
      <c r="B594" s="12">
        <v>0.10906173211194788</v>
      </c>
    </row>
    <row r="595" spans="1:2" x14ac:dyDescent="0.25">
      <c r="A595" s="5">
        <v>42036</v>
      </c>
      <c r="B595" s="12">
        <v>0.11325774133143918</v>
      </c>
    </row>
    <row r="596" spans="1:2" x14ac:dyDescent="0.25">
      <c r="A596" s="5">
        <v>42037</v>
      </c>
      <c r="B596" s="12">
        <v>0.11036031487565121</v>
      </c>
    </row>
    <row r="597" spans="1:2" x14ac:dyDescent="0.25">
      <c r="A597" s="5">
        <v>42038</v>
      </c>
      <c r="B597" s="12">
        <v>0.11020665117114969</v>
      </c>
    </row>
    <row r="598" spans="1:2" x14ac:dyDescent="0.25">
      <c r="A598" s="5">
        <v>42039</v>
      </c>
      <c r="B598" s="12">
        <v>0.10855809396508176</v>
      </c>
    </row>
    <row r="599" spans="1:2" x14ac:dyDescent="0.25">
      <c r="A599" s="5">
        <v>42040</v>
      </c>
      <c r="B599" s="12">
        <v>0.10896151811165919</v>
      </c>
    </row>
    <row r="600" spans="1:2" x14ac:dyDescent="0.25">
      <c r="A600" s="5">
        <v>42041</v>
      </c>
      <c r="B600" s="12">
        <v>0.11159082431940619</v>
      </c>
    </row>
    <row r="601" spans="1:2" x14ac:dyDescent="0.25">
      <c r="A601" s="5">
        <v>42042</v>
      </c>
      <c r="B601" s="12">
        <v>0.11115137041169303</v>
      </c>
    </row>
    <row r="602" spans="1:2" x14ac:dyDescent="0.25">
      <c r="A602" s="5">
        <v>42043</v>
      </c>
      <c r="B602" s="12">
        <v>0.10929050258869272</v>
      </c>
    </row>
    <row r="603" spans="1:2" x14ac:dyDescent="0.25">
      <c r="A603" s="5">
        <v>42044</v>
      </c>
      <c r="B603" s="12">
        <v>0.1092019801799237</v>
      </c>
    </row>
    <row r="604" spans="1:2" x14ac:dyDescent="0.25">
      <c r="A604" s="5">
        <v>42045</v>
      </c>
      <c r="B604" s="12">
        <v>0.11315127378592946</v>
      </c>
    </row>
    <row r="605" spans="1:2" x14ac:dyDescent="0.25">
      <c r="A605" s="5">
        <v>42046</v>
      </c>
      <c r="B605" s="12">
        <v>0.12559519144873402</v>
      </c>
    </row>
    <row r="606" spans="1:2" x14ac:dyDescent="0.25">
      <c r="A606" s="5">
        <v>42047</v>
      </c>
      <c r="B606" s="12">
        <v>0.11106851253321073</v>
      </c>
    </row>
    <row r="607" spans="1:2" x14ac:dyDescent="0.25">
      <c r="A607" s="5">
        <v>42048</v>
      </c>
      <c r="B607" s="12">
        <v>0.12760394477337769</v>
      </c>
    </row>
    <row r="608" spans="1:2" x14ac:dyDescent="0.25">
      <c r="A608" s="5">
        <v>42049</v>
      </c>
      <c r="B608" s="12">
        <v>0.11561480967395515</v>
      </c>
    </row>
    <row r="609" spans="1:2" x14ac:dyDescent="0.25">
      <c r="A609" s="5">
        <v>42050</v>
      </c>
      <c r="B609" s="12">
        <v>0.11331572246697887</v>
      </c>
    </row>
    <row r="610" spans="1:2" x14ac:dyDescent="0.25">
      <c r="A610" s="5">
        <v>42051</v>
      </c>
      <c r="B610" s="12">
        <v>0.11211643261206544</v>
      </c>
    </row>
    <row r="611" spans="1:2" x14ac:dyDescent="0.25">
      <c r="A611" s="5">
        <v>42052</v>
      </c>
      <c r="B611" s="12">
        <v>0.11812054642253625</v>
      </c>
    </row>
    <row r="612" spans="1:2" x14ac:dyDescent="0.25">
      <c r="A612" s="5">
        <v>42053</v>
      </c>
      <c r="B612" s="12">
        <v>0.12374561781474354</v>
      </c>
    </row>
    <row r="613" spans="1:2" x14ac:dyDescent="0.25">
      <c r="A613" s="5">
        <v>42054</v>
      </c>
      <c r="B613" s="12">
        <v>0.11385568988782251</v>
      </c>
    </row>
    <row r="614" spans="1:2" x14ac:dyDescent="0.25">
      <c r="A614" s="5">
        <v>42055</v>
      </c>
      <c r="B614" s="12">
        <v>0.11109967667715846</v>
      </c>
    </row>
    <row r="615" spans="1:2" x14ac:dyDescent="0.25">
      <c r="A615" s="5">
        <v>42056</v>
      </c>
      <c r="B615" s="12">
        <v>0.10658976648870606</v>
      </c>
    </row>
    <row r="616" spans="1:2" x14ac:dyDescent="0.25">
      <c r="A616" s="5">
        <v>42057</v>
      </c>
      <c r="B616" s="12">
        <v>0.11344082128285174</v>
      </c>
    </row>
    <row r="617" spans="1:2" x14ac:dyDescent="0.25">
      <c r="A617" s="5">
        <v>42058</v>
      </c>
      <c r="B617" s="12">
        <v>0.1114293344316863</v>
      </c>
    </row>
    <row r="618" spans="1:2" x14ac:dyDescent="0.25">
      <c r="A618" s="5">
        <v>42059</v>
      </c>
      <c r="B618" s="12">
        <v>0.11321752308167742</v>
      </c>
    </row>
    <row r="619" spans="1:2" x14ac:dyDescent="0.25">
      <c r="A619" s="5">
        <v>42060</v>
      </c>
      <c r="B619" s="12">
        <v>0.10974826662204919</v>
      </c>
    </row>
    <row r="620" spans="1:2" x14ac:dyDescent="0.25">
      <c r="A620" s="5">
        <v>42061</v>
      </c>
      <c r="B620" s="12">
        <v>0.11099169087118117</v>
      </c>
    </row>
    <row r="621" spans="1:2" x14ac:dyDescent="0.25">
      <c r="A621" s="5">
        <v>42062</v>
      </c>
      <c r="B621" s="12">
        <v>0.11370002424093754</v>
      </c>
    </row>
    <row r="622" spans="1:2" x14ac:dyDescent="0.25">
      <c r="A622" s="5">
        <v>42063</v>
      </c>
      <c r="B622" s="12">
        <v>0.11127452498356442</v>
      </c>
    </row>
    <row r="623" spans="1:2" x14ac:dyDescent="0.25">
      <c r="A623" s="5">
        <v>42064</v>
      </c>
      <c r="B623" s="12">
        <v>0.11674697681857084</v>
      </c>
    </row>
    <row r="624" spans="1:2" x14ac:dyDescent="0.25">
      <c r="A624" s="5">
        <v>42065</v>
      </c>
      <c r="B624" s="12">
        <v>0.11914316230808772</v>
      </c>
    </row>
    <row r="625" spans="1:2" x14ac:dyDescent="0.25">
      <c r="A625" s="5">
        <v>42066</v>
      </c>
      <c r="B625" s="12">
        <v>0.12378678955799836</v>
      </c>
    </row>
    <row r="626" spans="1:2" x14ac:dyDescent="0.25">
      <c r="A626" s="5">
        <v>42067</v>
      </c>
      <c r="B626" s="12">
        <v>0.10734938003599391</v>
      </c>
    </row>
    <row r="627" spans="1:2" x14ac:dyDescent="0.25">
      <c r="A627" s="5">
        <v>42068</v>
      </c>
      <c r="B627" s="12">
        <v>0.11244451490408199</v>
      </c>
    </row>
    <row r="628" spans="1:2" x14ac:dyDescent="0.25">
      <c r="A628" s="5">
        <v>42069</v>
      </c>
      <c r="B628" s="12">
        <v>0.11377605660533113</v>
      </c>
    </row>
    <row r="629" spans="1:2" x14ac:dyDescent="0.25">
      <c r="A629" s="5">
        <v>42070</v>
      </c>
      <c r="B629" s="12">
        <v>0.11347742115129167</v>
      </c>
    </row>
    <row r="630" spans="1:2" x14ac:dyDescent="0.25">
      <c r="A630" s="5">
        <v>42071</v>
      </c>
      <c r="B630" s="12">
        <v>0.11625001433223058</v>
      </c>
    </row>
    <row r="631" spans="1:2" x14ac:dyDescent="0.25">
      <c r="A631" s="5">
        <v>42072</v>
      </c>
      <c r="B631" s="12">
        <v>0.11321028985745124</v>
      </c>
    </row>
    <row r="632" spans="1:2" x14ac:dyDescent="0.25">
      <c r="A632" s="5">
        <v>42073</v>
      </c>
      <c r="B632" s="12">
        <v>0.11665028036010659</v>
      </c>
    </row>
    <row r="633" spans="1:2" x14ac:dyDescent="0.25">
      <c r="A633" s="5">
        <v>42074</v>
      </c>
      <c r="B633" s="12">
        <v>0.11766762488044424</v>
      </c>
    </row>
    <row r="634" spans="1:2" x14ac:dyDescent="0.25">
      <c r="A634" s="5">
        <v>42075</v>
      </c>
      <c r="B634" s="12">
        <v>0.11095790948057764</v>
      </c>
    </row>
    <row r="635" spans="1:2" x14ac:dyDescent="0.25">
      <c r="A635" s="5">
        <v>42076</v>
      </c>
      <c r="B635" s="12">
        <v>0.11622556203805552</v>
      </c>
    </row>
    <row r="636" spans="1:2" x14ac:dyDescent="0.25">
      <c r="A636" s="5">
        <v>42077</v>
      </c>
      <c r="B636" s="12">
        <v>0.11604971766628323</v>
      </c>
    </row>
    <row r="637" spans="1:2" x14ac:dyDescent="0.25">
      <c r="A637" s="5">
        <v>42078</v>
      </c>
      <c r="B637" s="12">
        <v>0.11561284739606172</v>
      </c>
    </row>
    <row r="638" spans="1:2" x14ac:dyDescent="0.25">
      <c r="A638" s="5">
        <v>42079</v>
      </c>
      <c r="B638" s="12">
        <v>0.12194094638510776</v>
      </c>
    </row>
    <row r="639" spans="1:2" x14ac:dyDescent="0.25">
      <c r="A639" s="5">
        <v>42080</v>
      </c>
      <c r="B639" s="12">
        <v>0.11234051358320725</v>
      </c>
    </row>
    <row r="640" spans="1:2" x14ac:dyDescent="0.25">
      <c r="A640" s="5">
        <v>42081</v>
      </c>
      <c r="B640" s="12">
        <v>0.11486960895913717</v>
      </c>
    </row>
    <row r="641" spans="1:2" x14ac:dyDescent="0.25">
      <c r="A641" s="5">
        <v>42082</v>
      </c>
      <c r="B641" s="12">
        <v>0.12180850421302189</v>
      </c>
    </row>
    <row r="642" spans="1:2" x14ac:dyDescent="0.25">
      <c r="A642" s="5">
        <v>42083</v>
      </c>
      <c r="B642" s="12">
        <v>0.11720810916452967</v>
      </c>
    </row>
    <row r="643" spans="1:2" x14ac:dyDescent="0.25">
      <c r="A643" s="5">
        <v>42084</v>
      </c>
      <c r="B643" s="12">
        <v>0.11604897929904093</v>
      </c>
    </row>
    <row r="644" spans="1:2" x14ac:dyDescent="0.25">
      <c r="A644" s="5">
        <v>42085</v>
      </c>
      <c r="B644" s="12">
        <v>0.11942672419047758</v>
      </c>
    </row>
    <row r="645" spans="1:2" x14ac:dyDescent="0.25">
      <c r="A645" s="5">
        <v>42086</v>
      </c>
      <c r="B645" s="12">
        <v>0.11931324978807996</v>
      </c>
    </row>
    <row r="646" spans="1:2" x14ac:dyDescent="0.25">
      <c r="A646" s="5">
        <v>42087</v>
      </c>
      <c r="B646" s="12">
        <v>0.12015420394992239</v>
      </c>
    </row>
    <row r="647" spans="1:2" x14ac:dyDescent="0.25">
      <c r="A647" s="5">
        <v>42088</v>
      </c>
      <c r="B647" s="12">
        <v>0.1140363169824905</v>
      </c>
    </row>
    <row r="648" spans="1:2" x14ac:dyDescent="0.25">
      <c r="A648" s="5">
        <v>42089</v>
      </c>
      <c r="B648" s="12">
        <v>0.1159841168738036</v>
      </c>
    </row>
    <row r="649" spans="1:2" x14ac:dyDescent="0.25">
      <c r="A649" s="5">
        <v>42090</v>
      </c>
      <c r="B649" s="12">
        <v>0.11783030592261773</v>
      </c>
    </row>
    <row r="650" spans="1:2" x14ac:dyDescent="0.25">
      <c r="A650" s="5">
        <v>42091</v>
      </c>
      <c r="B650" s="12">
        <v>0.11870799189629742</v>
      </c>
    </row>
    <row r="651" spans="1:2" x14ac:dyDescent="0.25">
      <c r="A651" s="5">
        <v>42092</v>
      </c>
      <c r="B651" s="12">
        <v>0.11819170590825713</v>
      </c>
    </row>
    <row r="652" spans="1:2" x14ac:dyDescent="0.25">
      <c r="A652" s="5">
        <v>42093</v>
      </c>
      <c r="B652" s="12">
        <v>0.11367022080306489</v>
      </c>
    </row>
    <row r="653" spans="1:2" x14ac:dyDescent="0.25">
      <c r="A653" s="5">
        <v>42094</v>
      </c>
      <c r="B653" s="12">
        <v>0.12006504724202996</v>
      </c>
    </row>
    <row r="654" spans="1:2" x14ac:dyDescent="0.25">
      <c r="A654" s="5">
        <v>42095</v>
      </c>
      <c r="B654" s="12">
        <v>0.11381860311731767</v>
      </c>
    </row>
    <row r="655" spans="1:2" x14ac:dyDescent="0.25">
      <c r="A655" s="5">
        <v>42096</v>
      </c>
      <c r="B655" s="12">
        <v>0.11701311185606864</v>
      </c>
    </row>
    <row r="656" spans="1:2" x14ac:dyDescent="0.25">
      <c r="A656" s="5">
        <v>42097</v>
      </c>
      <c r="B656" s="12">
        <v>0.11687136377648169</v>
      </c>
    </row>
    <row r="657" spans="1:2" x14ac:dyDescent="0.25">
      <c r="A657" s="5">
        <v>42098</v>
      </c>
      <c r="B657" s="12">
        <v>0.11701018684847354</v>
      </c>
    </row>
    <row r="658" spans="1:2" x14ac:dyDescent="0.25">
      <c r="A658" s="5">
        <v>42099</v>
      </c>
      <c r="B658" s="12">
        <v>0.12405987325924599</v>
      </c>
    </row>
    <row r="659" spans="1:2" x14ac:dyDescent="0.25">
      <c r="A659" s="5">
        <v>42100</v>
      </c>
      <c r="B659" s="12">
        <v>0.1357290319513007</v>
      </c>
    </row>
    <row r="660" spans="1:2" x14ac:dyDescent="0.25">
      <c r="A660" s="5">
        <v>42101</v>
      </c>
      <c r="B660" s="12">
        <v>0.12980440012435385</v>
      </c>
    </row>
    <row r="661" spans="1:2" x14ac:dyDescent="0.25">
      <c r="A661" s="5">
        <v>42102</v>
      </c>
      <c r="B661" s="12">
        <v>0.12829246374229125</v>
      </c>
    </row>
    <row r="662" spans="1:2" x14ac:dyDescent="0.25">
      <c r="A662" s="5">
        <v>42103</v>
      </c>
      <c r="B662" s="12">
        <v>0.1444994436139648</v>
      </c>
    </row>
    <row r="663" spans="1:2" x14ac:dyDescent="0.25">
      <c r="A663" s="5">
        <v>42104</v>
      </c>
      <c r="B663" s="12">
        <v>0.15335872812040779</v>
      </c>
    </row>
    <row r="664" spans="1:2" x14ac:dyDescent="0.25">
      <c r="A664" s="5">
        <v>42105</v>
      </c>
      <c r="B664" s="12">
        <v>0.1660352084248283</v>
      </c>
    </row>
    <row r="665" spans="1:2" x14ac:dyDescent="0.25">
      <c r="A665" s="5">
        <v>42106</v>
      </c>
      <c r="B665" s="12">
        <v>0.36024717547794705</v>
      </c>
    </row>
    <row r="666" spans="1:2" x14ac:dyDescent="0.25">
      <c r="A666" s="5">
        <v>42107</v>
      </c>
      <c r="B666" s="12">
        <v>0.38434642069931219</v>
      </c>
    </row>
    <row r="667" spans="1:2" x14ac:dyDescent="0.25">
      <c r="A667" s="5">
        <v>42108</v>
      </c>
      <c r="B667" s="12">
        <v>0.14938665604425558</v>
      </c>
    </row>
    <row r="668" spans="1:2" x14ac:dyDescent="0.25">
      <c r="A668" s="5">
        <v>42109</v>
      </c>
      <c r="B668" s="12">
        <v>0.21740667697097527</v>
      </c>
    </row>
    <row r="669" spans="1:2" x14ac:dyDescent="0.25">
      <c r="A669" s="5">
        <v>42110</v>
      </c>
      <c r="B669" s="12">
        <v>8.4513391000918481E-2</v>
      </c>
    </row>
    <row r="670" spans="1:2" x14ac:dyDescent="0.25">
      <c r="A670" s="5">
        <v>42111</v>
      </c>
      <c r="B670" s="12">
        <v>6.305473198256939E-2</v>
      </c>
    </row>
    <row r="671" spans="1:2" x14ac:dyDescent="0.25">
      <c r="A671" s="5">
        <v>42112</v>
      </c>
      <c r="B671" s="12">
        <v>7.1907802465421333E-2</v>
      </c>
    </row>
    <row r="672" spans="1:2" x14ac:dyDescent="0.25">
      <c r="A672" s="5">
        <v>42113</v>
      </c>
      <c r="B672" s="12">
        <v>9.7713898176387842E-2</v>
      </c>
    </row>
    <row r="673" spans="1:2" x14ac:dyDescent="0.25">
      <c r="A673" s="5">
        <v>42114</v>
      </c>
      <c r="B673" s="12">
        <v>0.10157367187614551</v>
      </c>
    </row>
    <row r="674" spans="1:2" x14ac:dyDescent="0.25">
      <c r="A674" s="5">
        <v>42115</v>
      </c>
      <c r="B674" s="12">
        <v>0.11624867342070416</v>
      </c>
    </row>
    <row r="675" spans="1:2" x14ac:dyDescent="0.25">
      <c r="A675" s="5">
        <v>42116</v>
      </c>
      <c r="B675" s="12">
        <v>0.12122347886856406</v>
      </c>
    </row>
    <row r="676" spans="1:2" x14ac:dyDescent="0.25">
      <c r="A676" s="5">
        <v>42117</v>
      </c>
      <c r="B676" s="12">
        <v>0.11502436379422858</v>
      </c>
    </row>
    <row r="677" spans="1:2" x14ac:dyDescent="0.25">
      <c r="A677" s="5">
        <v>42118</v>
      </c>
      <c r="B677" s="12">
        <v>0.10647478211131754</v>
      </c>
    </row>
    <row r="678" spans="1:2" x14ac:dyDescent="0.25">
      <c r="A678" s="5">
        <v>42119</v>
      </c>
      <c r="B678" s="12">
        <v>0.11635663494827851</v>
      </c>
    </row>
    <row r="679" spans="1:2" x14ac:dyDescent="0.25">
      <c r="A679" s="5">
        <v>42120</v>
      </c>
      <c r="B679" s="12" t="s">
        <v>24</v>
      </c>
    </row>
    <row r="680" spans="1:2" x14ac:dyDescent="0.25">
      <c r="A680" s="5">
        <v>42121</v>
      </c>
      <c r="B680" s="12">
        <v>0.12048023959070686</v>
      </c>
    </row>
    <row r="681" spans="1:2" x14ac:dyDescent="0.25">
      <c r="A681" s="5">
        <v>42122</v>
      </c>
      <c r="B681" s="12">
        <v>0.12012218080337485</v>
      </c>
    </row>
    <row r="682" spans="1:2" x14ac:dyDescent="0.25">
      <c r="A682" s="5">
        <v>42123</v>
      </c>
      <c r="B682" s="12">
        <v>0.12174764756291644</v>
      </c>
    </row>
    <row r="683" spans="1:2" x14ac:dyDescent="0.25">
      <c r="A683" s="5">
        <v>42124</v>
      </c>
      <c r="B683" s="12">
        <v>0.11039335463021754</v>
      </c>
    </row>
    <row r="684" spans="1:2" x14ac:dyDescent="0.25">
      <c r="A684" s="5">
        <v>42125</v>
      </c>
      <c r="B684" s="12">
        <v>0.22068390499690446</v>
      </c>
    </row>
    <row r="685" spans="1:2" x14ac:dyDescent="0.25">
      <c r="A685" s="5">
        <v>42126</v>
      </c>
      <c r="B685" s="12">
        <v>0.17761842253539822</v>
      </c>
    </row>
    <row r="686" spans="1:2" x14ac:dyDescent="0.25">
      <c r="A686" s="5">
        <v>42127</v>
      </c>
      <c r="B686" s="12">
        <v>0.20597814936017114</v>
      </c>
    </row>
    <row r="687" spans="1:2" x14ac:dyDescent="0.25">
      <c r="A687" s="5">
        <v>42128</v>
      </c>
      <c r="B687" s="12">
        <v>0.18813058655196888</v>
      </c>
    </row>
    <row r="688" spans="1:2" x14ac:dyDescent="0.25">
      <c r="A688" s="5">
        <v>42129</v>
      </c>
      <c r="B688" s="12">
        <v>0.14776539267436589</v>
      </c>
    </row>
    <row r="689" spans="1:2" x14ac:dyDescent="0.25">
      <c r="A689" s="5">
        <v>42130</v>
      </c>
      <c r="B689" s="12">
        <v>5.0587795512987893E-2</v>
      </c>
    </row>
    <row r="690" spans="1:2" x14ac:dyDescent="0.25">
      <c r="A690" s="5">
        <v>42131</v>
      </c>
      <c r="B690" s="12">
        <v>0.1231451749416571</v>
      </c>
    </row>
    <row r="691" spans="1:2" x14ac:dyDescent="0.25">
      <c r="A691" s="5">
        <v>42132</v>
      </c>
      <c r="B691" s="12">
        <v>0.16447239177718828</v>
      </c>
    </row>
    <row r="692" spans="1:2" x14ac:dyDescent="0.25">
      <c r="A692" s="5">
        <v>42133</v>
      </c>
      <c r="B692" s="12">
        <v>1.1051461001560035</v>
      </c>
    </row>
    <row r="693" spans="1:2" x14ac:dyDescent="0.25">
      <c r="A693" s="5">
        <v>42134</v>
      </c>
      <c r="B693" s="12" t="s">
        <v>24</v>
      </c>
    </row>
    <row r="694" spans="1:2" x14ac:dyDescent="0.25">
      <c r="A694" s="5">
        <v>42135</v>
      </c>
      <c r="B694" s="12" t="s">
        <v>24</v>
      </c>
    </row>
    <row r="695" spans="1:2" x14ac:dyDescent="0.25">
      <c r="A695" s="5">
        <v>42136</v>
      </c>
      <c r="B695" s="12" t="s">
        <v>24</v>
      </c>
    </row>
    <row r="696" spans="1:2" x14ac:dyDescent="0.25">
      <c r="A696" s="5">
        <v>42137</v>
      </c>
      <c r="B696" s="12" t="s">
        <v>24</v>
      </c>
    </row>
    <row r="697" spans="1:2" x14ac:dyDescent="0.25">
      <c r="A697" s="5">
        <v>42138</v>
      </c>
      <c r="B697" s="12" t="s">
        <v>24</v>
      </c>
    </row>
    <row r="698" spans="1:2" x14ac:dyDescent="0.25">
      <c r="A698" s="5">
        <v>42139</v>
      </c>
      <c r="B698" s="12" t="s">
        <v>24</v>
      </c>
    </row>
    <row r="699" spans="1:2" x14ac:dyDescent="0.25">
      <c r="A699" s="5">
        <v>42140</v>
      </c>
      <c r="B699" s="12" t="s">
        <v>24</v>
      </c>
    </row>
    <row r="700" spans="1:2" x14ac:dyDescent="0.25">
      <c r="A700" s="5">
        <v>42141</v>
      </c>
      <c r="B700" s="12" t="s">
        <v>24</v>
      </c>
    </row>
    <row r="701" spans="1:2" x14ac:dyDescent="0.25">
      <c r="A701" s="5">
        <v>42142</v>
      </c>
      <c r="B701" s="12" t="s">
        <v>24</v>
      </c>
    </row>
    <row r="702" spans="1:2" x14ac:dyDescent="0.25">
      <c r="A702" s="5">
        <v>42143</v>
      </c>
      <c r="B702" s="12" t="s">
        <v>24</v>
      </c>
    </row>
    <row r="703" spans="1:2" x14ac:dyDescent="0.25">
      <c r="A703" s="5">
        <v>42144</v>
      </c>
      <c r="B703" s="12" t="s">
        <v>24</v>
      </c>
    </row>
    <row r="704" spans="1:2" x14ac:dyDescent="0.25">
      <c r="A704" s="5">
        <v>42145</v>
      </c>
      <c r="B704" s="12" t="s">
        <v>24</v>
      </c>
    </row>
    <row r="705" spans="1:2" x14ac:dyDescent="0.25">
      <c r="A705" s="5">
        <v>42146</v>
      </c>
      <c r="B705" s="12" t="s">
        <v>24</v>
      </c>
    </row>
    <row r="706" spans="1:2" x14ac:dyDescent="0.25">
      <c r="A706" s="5">
        <v>42147</v>
      </c>
      <c r="B706" s="12" t="s">
        <v>24</v>
      </c>
    </row>
    <row r="707" spans="1:2" x14ac:dyDescent="0.25">
      <c r="A707" s="5">
        <v>42148</v>
      </c>
      <c r="B707" s="12" t="s">
        <v>24</v>
      </c>
    </row>
    <row r="708" spans="1:2" x14ac:dyDescent="0.25">
      <c r="A708" s="5">
        <v>42149</v>
      </c>
      <c r="B708" s="12" t="s">
        <v>24</v>
      </c>
    </row>
    <row r="709" spans="1:2" x14ac:dyDescent="0.25">
      <c r="A709" s="5">
        <v>42150</v>
      </c>
      <c r="B709" s="12" t="s">
        <v>24</v>
      </c>
    </row>
    <row r="710" spans="1:2" x14ac:dyDescent="0.25">
      <c r="A710" s="5">
        <v>42151</v>
      </c>
      <c r="B710" s="12" t="s">
        <v>24</v>
      </c>
    </row>
    <row r="711" spans="1:2" x14ac:dyDescent="0.25">
      <c r="A711" s="5">
        <v>42152</v>
      </c>
      <c r="B711" s="12" t="s">
        <v>24</v>
      </c>
    </row>
    <row r="712" spans="1:2" x14ac:dyDescent="0.25">
      <c r="A712" s="5">
        <v>42153</v>
      </c>
      <c r="B712" s="12" t="s">
        <v>24</v>
      </c>
    </row>
    <row r="713" spans="1:2" x14ac:dyDescent="0.25">
      <c r="A713" s="5">
        <v>42154</v>
      </c>
      <c r="B713" s="12" t="s">
        <v>24</v>
      </c>
    </row>
    <row r="714" spans="1:2" x14ac:dyDescent="0.25">
      <c r="A714" s="5">
        <v>42155</v>
      </c>
      <c r="B714" s="12" t="s">
        <v>24</v>
      </c>
    </row>
    <row r="715" spans="1:2" x14ac:dyDescent="0.25">
      <c r="A715" s="5">
        <v>42156</v>
      </c>
      <c r="B715" s="12" t="s">
        <v>24</v>
      </c>
    </row>
    <row r="716" spans="1:2" x14ac:dyDescent="0.25">
      <c r="A716" s="5">
        <v>42157</v>
      </c>
      <c r="B716" s="12" t="s">
        <v>24</v>
      </c>
    </row>
    <row r="717" spans="1:2" x14ac:dyDescent="0.25">
      <c r="A717" s="5">
        <v>42158</v>
      </c>
      <c r="B717" s="12" t="s">
        <v>24</v>
      </c>
    </row>
    <row r="718" spans="1:2" x14ac:dyDescent="0.25">
      <c r="A718" s="5">
        <v>42159</v>
      </c>
      <c r="B718" s="12" t="s">
        <v>24</v>
      </c>
    </row>
    <row r="719" spans="1:2" x14ac:dyDescent="0.25">
      <c r="A719" s="5">
        <v>42160</v>
      </c>
      <c r="B719" s="12" t="s">
        <v>24</v>
      </c>
    </row>
    <row r="720" spans="1:2" x14ac:dyDescent="0.25">
      <c r="A720" s="5">
        <v>42161</v>
      </c>
      <c r="B720" s="12" t="s">
        <v>24</v>
      </c>
    </row>
    <row r="721" spans="1:2" x14ac:dyDescent="0.25">
      <c r="A721" s="5">
        <v>42162</v>
      </c>
      <c r="B721" s="12" t="s">
        <v>24</v>
      </c>
    </row>
    <row r="722" spans="1:2" x14ac:dyDescent="0.25">
      <c r="A722" s="5">
        <v>42163</v>
      </c>
      <c r="B722" s="12" t="s">
        <v>24</v>
      </c>
    </row>
    <row r="723" spans="1:2" x14ac:dyDescent="0.25">
      <c r="A723" s="5">
        <v>42164</v>
      </c>
      <c r="B723" s="12" t="s">
        <v>24</v>
      </c>
    </row>
    <row r="724" spans="1:2" x14ac:dyDescent="0.25">
      <c r="A724" s="5">
        <v>42165</v>
      </c>
      <c r="B724" s="12" t="s">
        <v>24</v>
      </c>
    </row>
    <row r="725" spans="1:2" x14ac:dyDescent="0.25">
      <c r="A725" s="5">
        <v>42166</v>
      </c>
      <c r="B725" s="12" t="s">
        <v>24</v>
      </c>
    </row>
    <row r="726" spans="1:2" x14ac:dyDescent="0.25">
      <c r="A726" s="5">
        <v>42167</v>
      </c>
      <c r="B726" s="12" t="s">
        <v>24</v>
      </c>
    </row>
    <row r="727" spans="1:2" x14ac:dyDescent="0.25">
      <c r="A727" s="5">
        <v>42168</v>
      </c>
      <c r="B727" s="12" t="s">
        <v>24</v>
      </c>
    </row>
    <row r="728" spans="1:2" x14ac:dyDescent="0.25">
      <c r="A728" s="5">
        <v>42169</v>
      </c>
      <c r="B728" s="12" t="s">
        <v>24</v>
      </c>
    </row>
    <row r="729" spans="1:2" x14ac:dyDescent="0.25">
      <c r="A729" s="5">
        <v>42170</v>
      </c>
      <c r="B729" s="12" t="s">
        <v>24</v>
      </c>
    </row>
    <row r="730" spans="1:2" x14ac:dyDescent="0.25">
      <c r="A730" s="5">
        <v>42171</v>
      </c>
      <c r="B730" s="12" t="s">
        <v>24</v>
      </c>
    </row>
    <row r="731" spans="1:2" x14ac:dyDescent="0.25">
      <c r="A731" s="5">
        <v>42172</v>
      </c>
      <c r="B731" s="12" t="s">
        <v>24</v>
      </c>
    </row>
    <row r="732" spans="1:2" x14ac:dyDescent="0.25">
      <c r="A732" s="5">
        <v>42173</v>
      </c>
      <c r="B732" s="12" t="s">
        <v>24</v>
      </c>
    </row>
    <row r="733" spans="1:2" x14ac:dyDescent="0.25">
      <c r="A733" s="5">
        <v>42174</v>
      </c>
      <c r="B733" s="12" t="s">
        <v>24</v>
      </c>
    </row>
    <row r="734" spans="1:2" x14ac:dyDescent="0.25">
      <c r="A734" s="5">
        <v>42175</v>
      </c>
      <c r="B734" s="12" t="s">
        <v>24</v>
      </c>
    </row>
    <row r="735" spans="1:2" x14ac:dyDescent="0.25">
      <c r="A735" s="5">
        <v>42176</v>
      </c>
      <c r="B735" s="12" t="s">
        <v>24</v>
      </c>
    </row>
    <row r="736" spans="1:2" x14ac:dyDescent="0.25">
      <c r="A736" s="5">
        <v>42177</v>
      </c>
      <c r="B736" s="12" t="s">
        <v>24</v>
      </c>
    </row>
    <row r="737" spans="1:2" x14ac:dyDescent="0.25">
      <c r="A737" s="5">
        <v>42178</v>
      </c>
      <c r="B737" s="12" t="s">
        <v>24</v>
      </c>
    </row>
    <row r="738" spans="1:2" x14ac:dyDescent="0.25">
      <c r="A738" s="5">
        <v>42179</v>
      </c>
      <c r="B738" s="12" t="s">
        <v>24</v>
      </c>
    </row>
    <row r="739" spans="1:2" x14ac:dyDescent="0.25">
      <c r="A739" s="5">
        <v>42180</v>
      </c>
      <c r="B739" s="12" t="s">
        <v>24</v>
      </c>
    </row>
    <row r="740" spans="1:2" x14ac:dyDescent="0.25">
      <c r="A740" s="5">
        <v>42181</v>
      </c>
      <c r="B740" s="12" t="s">
        <v>24</v>
      </c>
    </row>
    <row r="741" spans="1:2" x14ac:dyDescent="0.25">
      <c r="A741" s="5">
        <v>42182</v>
      </c>
      <c r="B741" s="12" t="s">
        <v>24</v>
      </c>
    </row>
    <row r="742" spans="1:2" x14ac:dyDescent="0.25">
      <c r="A742" s="5">
        <v>42183</v>
      </c>
      <c r="B742" s="12" t="s">
        <v>24</v>
      </c>
    </row>
    <row r="743" spans="1:2" x14ac:dyDescent="0.25">
      <c r="A743" s="5">
        <v>42184</v>
      </c>
      <c r="B743" s="12" t="s">
        <v>24</v>
      </c>
    </row>
    <row r="744" spans="1:2" x14ac:dyDescent="0.25">
      <c r="A744" s="5">
        <v>42185</v>
      </c>
      <c r="B744" s="12" t="s">
        <v>24</v>
      </c>
    </row>
    <row r="745" spans="1:2" x14ac:dyDescent="0.25">
      <c r="A745" s="5">
        <v>42309</v>
      </c>
      <c r="B745" s="12" t="s">
        <v>24</v>
      </c>
    </row>
    <row r="746" spans="1:2" x14ac:dyDescent="0.25">
      <c r="A746" s="5">
        <v>42310</v>
      </c>
      <c r="B746" s="12" t="s">
        <v>24</v>
      </c>
    </row>
    <row r="747" spans="1:2" x14ac:dyDescent="0.25">
      <c r="A747" s="5">
        <v>42311</v>
      </c>
      <c r="B747" s="12" t="s">
        <v>24</v>
      </c>
    </row>
    <row r="748" spans="1:2" x14ac:dyDescent="0.25">
      <c r="A748" s="5">
        <v>42312</v>
      </c>
      <c r="B748" s="12" t="s">
        <v>24</v>
      </c>
    </row>
    <row r="749" spans="1:2" x14ac:dyDescent="0.25">
      <c r="A749" s="5">
        <v>42313</v>
      </c>
      <c r="B749" s="12" t="s">
        <v>24</v>
      </c>
    </row>
    <row r="750" spans="1:2" x14ac:dyDescent="0.25">
      <c r="A750" s="5">
        <v>42314</v>
      </c>
      <c r="B750" s="12" t="s">
        <v>24</v>
      </c>
    </row>
    <row r="751" spans="1:2" x14ac:dyDescent="0.25">
      <c r="A751" s="5">
        <v>42315</v>
      </c>
      <c r="B751" s="12" t="s">
        <v>24</v>
      </c>
    </row>
    <row r="752" spans="1:2" x14ac:dyDescent="0.25">
      <c r="A752" s="5">
        <v>42316</v>
      </c>
      <c r="B752" s="12" t="s">
        <v>24</v>
      </c>
    </row>
    <row r="753" spans="1:2" x14ac:dyDescent="0.25">
      <c r="A753" s="5">
        <v>42317</v>
      </c>
      <c r="B753" s="12" t="s">
        <v>24</v>
      </c>
    </row>
    <row r="754" spans="1:2" x14ac:dyDescent="0.25">
      <c r="A754" s="5">
        <v>42318</v>
      </c>
      <c r="B754" s="12" t="s">
        <v>24</v>
      </c>
    </row>
    <row r="755" spans="1:2" x14ac:dyDescent="0.25">
      <c r="A755" s="5">
        <v>42319</v>
      </c>
      <c r="B755" s="12" t="s">
        <v>24</v>
      </c>
    </row>
    <row r="756" spans="1:2" x14ac:dyDescent="0.25">
      <c r="A756" s="5">
        <v>42320</v>
      </c>
      <c r="B756" s="12" t="s">
        <v>24</v>
      </c>
    </row>
    <row r="757" spans="1:2" x14ac:dyDescent="0.25">
      <c r="A757" s="5">
        <v>42321</v>
      </c>
      <c r="B757" s="12" t="s">
        <v>24</v>
      </c>
    </row>
    <row r="758" spans="1:2" x14ac:dyDescent="0.25">
      <c r="A758" s="5">
        <v>42322</v>
      </c>
      <c r="B758" s="12" t="s">
        <v>24</v>
      </c>
    </row>
    <row r="759" spans="1:2" x14ac:dyDescent="0.25">
      <c r="A759" s="5">
        <v>42323</v>
      </c>
      <c r="B759" s="12" t="s">
        <v>24</v>
      </c>
    </row>
    <row r="760" spans="1:2" x14ac:dyDescent="0.25">
      <c r="A760" s="5">
        <v>42324</v>
      </c>
      <c r="B760" s="12" t="s">
        <v>24</v>
      </c>
    </row>
    <row r="761" spans="1:2" x14ac:dyDescent="0.25">
      <c r="A761" s="5">
        <v>42325</v>
      </c>
      <c r="B761" s="12" t="s">
        <v>24</v>
      </c>
    </row>
    <row r="762" spans="1:2" x14ac:dyDescent="0.25">
      <c r="A762" s="5">
        <v>42326</v>
      </c>
      <c r="B762" s="12" t="s">
        <v>24</v>
      </c>
    </row>
    <row r="763" spans="1:2" x14ac:dyDescent="0.25">
      <c r="A763" s="5">
        <v>42327</v>
      </c>
      <c r="B763" s="12" t="s">
        <v>24</v>
      </c>
    </row>
    <row r="764" spans="1:2" x14ac:dyDescent="0.25">
      <c r="A764" s="5">
        <v>42328</v>
      </c>
      <c r="B764" s="12" t="s">
        <v>24</v>
      </c>
    </row>
    <row r="765" spans="1:2" x14ac:dyDescent="0.25">
      <c r="A765" s="5">
        <v>42329</v>
      </c>
      <c r="B765" s="12" t="s">
        <v>24</v>
      </c>
    </row>
    <row r="766" spans="1:2" x14ac:dyDescent="0.25">
      <c r="A766" s="5">
        <v>42330</v>
      </c>
      <c r="B766" s="12" t="s">
        <v>24</v>
      </c>
    </row>
    <row r="767" spans="1:2" x14ac:dyDescent="0.25">
      <c r="A767" s="5">
        <v>42331</v>
      </c>
      <c r="B767" s="12" t="s">
        <v>24</v>
      </c>
    </row>
    <row r="768" spans="1:2" x14ac:dyDescent="0.25">
      <c r="A768" s="5">
        <v>42332</v>
      </c>
      <c r="B768" s="12" t="s">
        <v>24</v>
      </c>
    </row>
    <row r="769" spans="1:2" x14ac:dyDescent="0.25">
      <c r="A769" s="5">
        <v>42333</v>
      </c>
      <c r="B769" s="12">
        <v>3.6741462878295051E-3</v>
      </c>
    </row>
    <row r="770" spans="1:2" x14ac:dyDescent="0.25">
      <c r="A770" s="5">
        <v>42334</v>
      </c>
      <c r="B770" s="12">
        <v>4.3244591193516355E-2</v>
      </c>
    </row>
    <row r="771" spans="1:2" x14ac:dyDescent="0.25">
      <c r="A771" s="5">
        <v>42335</v>
      </c>
      <c r="B771" s="12">
        <v>6.2063643780467803E-2</v>
      </c>
    </row>
    <row r="772" spans="1:2" x14ac:dyDescent="0.25">
      <c r="A772" s="5">
        <v>42336</v>
      </c>
      <c r="B772" s="12">
        <v>3.5335913214489631E-2</v>
      </c>
    </row>
    <row r="773" spans="1:2" x14ac:dyDescent="0.25">
      <c r="A773" s="5">
        <v>42337</v>
      </c>
      <c r="B773" s="12">
        <v>2.8565084171370027E-2</v>
      </c>
    </row>
    <row r="774" spans="1:2" x14ac:dyDescent="0.25">
      <c r="A774" s="5">
        <v>42338</v>
      </c>
      <c r="B774" s="12">
        <v>4.4465273478349283E-2</v>
      </c>
    </row>
    <row r="775" spans="1:2" x14ac:dyDescent="0.25">
      <c r="A775" s="5">
        <v>42339</v>
      </c>
      <c r="B775" s="12">
        <v>3.0707545066622308E-2</v>
      </c>
    </row>
    <row r="776" spans="1:2" x14ac:dyDescent="0.25">
      <c r="A776" s="5">
        <v>42340</v>
      </c>
      <c r="B776" s="12">
        <v>3.8481440515193477E-2</v>
      </c>
    </row>
    <row r="777" spans="1:2" x14ac:dyDescent="0.25">
      <c r="A777" s="5">
        <v>42341</v>
      </c>
      <c r="B777" s="12">
        <v>4.5997885121551264E-2</v>
      </c>
    </row>
    <row r="778" spans="1:2" x14ac:dyDescent="0.25">
      <c r="A778" s="5">
        <v>42342</v>
      </c>
      <c r="B778" s="12">
        <v>5.4528716531895553E-2</v>
      </c>
    </row>
    <row r="779" spans="1:2" x14ac:dyDescent="0.25">
      <c r="A779" s="5">
        <v>42343</v>
      </c>
      <c r="B779" s="12">
        <v>6.4144816080474565E-2</v>
      </c>
    </row>
    <row r="780" spans="1:2" x14ac:dyDescent="0.25">
      <c r="A780" s="5">
        <v>42344</v>
      </c>
      <c r="B780" s="12">
        <v>5.9887812942759557E-2</v>
      </c>
    </row>
    <row r="781" spans="1:2" x14ac:dyDescent="0.25">
      <c r="A781" s="5">
        <v>42345</v>
      </c>
      <c r="B781" s="12">
        <v>6.9583119665168391E-2</v>
      </c>
    </row>
    <row r="782" spans="1:2" x14ac:dyDescent="0.25">
      <c r="A782" s="5">
        <v>42346</v>
      </c>
      <c r="B782" s="12">
        <v>7.3396676831285104E-2</v>
      </c>
    </row>
    <row r="783" spans="1:2" x14ac:dyDescent="0.25">
      <c r="A783" s="5">
        <v>42347</v>
      </c>
      <c r="B783" s="12">
        <v>7.2617758699547619E-2</v>
      </c>
    </row>
    <row r="784" spans="1:2" x14ac:dyDescent="0.25">
      <c r="A784" s="5">
        <v>42348</v>
      </c>
      <c r="B784" s="12">
        <v>7.3050604704819402E-2</v>
      </c>
    </row>
    <row r="785" spans="1:2" x14ac:dyDescent="0.25">
      <c r="A785" s="5">
        <v>42349</v>
      </c>
      <c r="B785" s="12">
        <v>7.9593912811781409E-2</v>
      </c>
    </row>
    <row r="786" spans="1:2" x14ac:dyDescent="0.25">
      <c r="A786" s="5">
        <v>42350</v>
      </c>
      <c r="B786" s="12">
        <v>7.7645852800051485E-2</v>
      </c>
    </row>
    <row r="787" spans="1:2" x14ac:dyDescent="0.25">
      <c r="A787" s="5">
        <v>42351</v>
      </c>
      <c r="B787" s="12">
        <v>8.4099319495212974E-2</v>
      </c>
    </row>
    <row r="788" spans="1:2" x14ac:dyDescent="0.25">
      <c r="A788" s="5">
        <v>42352</v>
      </c>
      <c r="B788" s="12">
        <v>9.0211831380134583E-2</v>
      </c>
    </row>
    <row r="789" spans="1:2" x14ac:dyDescent="0.25">
      <c r="A789" s="5">
        <v>42353</v>
      </c>
      <c r="B789" s="12">
        <v>8.5418122697197008E-2</v>
      </c>
    </row>
    <row r="790" spans="1:2" x14ac:dyDescent="0.25">
      <c r="A790" s="5">
        <v>42354</v>
      </c>
      <c r="B790" s="12">
        <v>8.0110675354845048E-2</v>
      </c>
    </row>
    <row r="791" spans="1:2" x14ac:dyDescent="0.25">
      <c r="A791" s="5">
        <v>42355</v>
      </c>
      <c r="B791" s="12">
        <v>8.02826777625371E-2</v>
      </c>
    </row>
    <row r="792" spans="1:2" x14ac:dyDescent="0.25">
      <c r="A792" s="5">
        <v>42356</v>
      </c>
      <c r="B792" s="12">
        <v>8.867721552148207E-2</v>
      </c>
    </row>
    <row r="793" spans="1:2" x14ac:dyDescent="0.25">
      <c r="A793" s="5">
        <v>42357</v>
      </c>
      <c r="B793" s="12">
        <v>8.4579172961103372E-2</v>
      </c>
    </row>
    <row r="794" spans="1:2" x14ac:dyDescent="0.25">
      <c r="A794" s="5">
        <v>42358</v>
      </c>
      <c r="B794" s="12">
        <v>8.1334331409135416E-2</v>
      </c>
    </row>
    <row r="795" spans="1:2" x14ac:dyDescent="0.25">
      <c r="A795" s="5">
        <v>42359</v>
      </c>
      <c r="B795" s="12">
        <v>9.1183957802153923E-2</v>
      </c>
    </row>
    <row r="796" spans="1:2" x14ac:dyDescent="0.25">
      <c r="A796" s="5">
        <v>42360</v>
      </c>
      <c r="B796" s="12">
        <v>8.2066176327595358E-2</v>
      </c>
    </row>
    <row r="797" spans="1:2" x14ac:dyDescent="0.25">
      <c r="A797" s="5">
        <v>42361</v>
      </c>
      <c r="B797" s="12">
        <v>8.714605873905415E-2</v>
      </c>
    </row>
    <row r="798" spans="1:2" x14ac:dyDescent="0.25">
      <c r="A798" s="5">
        <v>42362</v>
      </c>
      <c r="B798" s="12">
        <v>8.8840724548075622E-2</v>
      </c>
    </row>
    <row r="799" spans="1:2" x14ac:dyDescent="0.25">
      <c r="A799" s="5">
        <v>42363</v>
      </c>
      <c r="B799" s="12">
        <v>8.9209503339259519E-2</v>
      </c>
    </row>
    <row r="800" spans="1:2" x14ac:dyDescent="0.25">
      <c r="A800" s="5">
        <v>42364</v>
      </c>
      <c r="B800" s="12">
        <v>8.3094721538686814E-2</v>
      </c>
    </row>
    <row r="801" spans="1:2" x14ac:dyDescent="0.25">
      <c r="A801" s="5">
        <v>42365</v>
      </c>
      <c r="B801" s="12">
        <v>9.0038209553731222E-2</v>
      </c>
    </row>
    <row r="802" spans="1:2" x14ac:dyDescent="0.25">
      <c r="A802" s="5">
        <v>42366</v>
      </c>
      <c r="B802" s="12">
        <v>8.8498922785778533E-2</v>
      </c>
    </row>
    <row r="803" spans="1:2" x14ac:dyDescent="0.25">
      <c r="A803" s="5">
        <v>42367</v>
      </c>
      <c r="B803" s="12">
        <v>9.536728988069372E-2</v>
      </c>
    </row>
    <row r="804" spans="1:2" x14ac:dyDescent="0.25">
      <c r="A804" s="5">
        <v>42368</v>
      </c>
      <c r="B804" s="12">
        <v>0.10212529343819772</v>
      </c>
    </row>
    <row r="805" spans="1:2" x14ac:dyDescent="0.25">
      <c r="A805" s="5">
        <v>42369</v>
      </c>
      <c r="B805" s="12">
        <v>0.12444979608424156</v>
      </c>
    </row>
    <row r="806" spans="1:2" x14ac:dyDescent="0.25">
      <c r="A806" s="5">
        <v>42370</v>
      </c>
      <c r="B806" s="12">
        <v>0.13943709994407247</v>
      </c>
    </row>
    <row r="807" spans="1:2" x14ac:dyDescent="0.25">
      <c r="A807" s="5">
        <v>42371</v>
      </c>
      <c r="B807" s="12">
        <v>0.10072942648649513</v>
      </c>
    </row>
    <row r="808" spans="1:2" x14ac:dyDescent="0.25">
      <c r="A808" s="5">
        <v>42372</v>
      </c>
      <c r="B808" s="12">
        <v>7.4890342000807325E-2</v>
      </c>
    </row>
    <row r="809" spans="1:2" x14ac:dyDescent="0.25">
      <c r="A809" s="5">
        <v>42373</v>
      </c>
      <c r="B809" s="12">
        <v>6.7554123393404455E-2</v>
      </c>
    </row>
    <row r="810" spans="1:2" x14ac:dyDescent="0.25">
      <c r="A810" s="5">
        <v>42374</v>
      </c>
      <c r="B810" s="12">
        <v>8.8659624648692426E-2</v>
      </c>
    </row>
    <row r="811" spans="1:2" x14ac:dyDescent="0.25">
      <c r="A811" s="5">
        <v>42375</v>
      </c>
      <c r="B811" s="12">
        <v>9.4642855226589703E-2</v>
      </c>
    </row>
    <row r="812" spans="1:2" x14ac:dyDescent="0.25">
      <c r="A812" s="5">
        <v>42376</v>
      </c>
      <c r="B812" s="12">
        <v>0.10108281672236001</v>
      </c>
    </row>
    <row r="813" spans="1:2" x14ac:dyDescent="0.25">
      <c r="A813" s="5">
        <v>42377</v>
      </c>
      <c r="B813" s="12">
        <v>0.10069881236066464</v>
      </c>
    </row>
    <row r="814" spans="1:2" x14ac:dyDescent="0.25">
      <c r="A814" s="5">
        <v>42378</v>
      </c>
      <c r="B814" s="12">
        <v>0.1016148507265433</v>
      </c>
    </row>
    <row r="815" spans="1:2" x14ac:dyDescent="0.25">
      <c r="A815" s="5">
        <v>42379</v>
      </c>
      <c r="B815" s="12">
        <v>0.10045593391340217</v>
      </c>
    </row>
    <row r="816" spans="1:2" x14ac:dyDescent="0.25">
      <c r="A816" s="5">
        <v>42380</v>
      </c>
      <c r="B816" s="12">
        <v>9.7909918531293105E-2</v>
      </c>
    </row>
    <row r="817" spans="1:2" x14ac:dyDescent="0.25">
      <c r="A817" s="5">
        <v>42381</v>
      </c>
      <c r="B817" s="12">
        <v>9.9696993547514837E-2</v>
      </c>
    </row>
    <row r="818" spans="1:2" x14ac:dyDescent="0.25">
      <c r="A818" s="5">
        <v>42382</v>
      </c>
      <c r="B818" s="12">
        <v>0.10178878165606718</v>
      </c>
    </row>
    <row r="819" spans="1:2" x14ac:dyDescent="0.25">
      <c r="A819" s="5">
        <v>42383</v>
      </c>
      <c r="B819" s="12">
        <v>0.1009601833965903</v>
      </c>
    </row>
    <row r="820" spans="1:2" x14ac:dyDescent="0.25">
      <c r="A820" s="5">
        <v>42384</v>
      </c>
      <c r="B820" s="12">
        <v>0.10146752207586324</v>
      </c>
    </row>
    <row r="821" spans="1:2" x14ac:dyDescent="0.25">
      <c r="A821" s="5">
        <v>42385</v>
      </c>
      <c r="B821" s="12">
        <v>0.10121250902101038</v>
      </c>
    </row>
    <row r="822" spans="1:2" x14ac:dyDescent="0.25">
      <c r="A822" s="5">
        <v>42386</v>
      </c>
      <c r="B822" s="12">
        <v>0.1015600685427825</v>
      </c>
    </row>
    <row r="823" spans="1:2" x14ac:dyDescent="0.25">
      <c r="A823" s="5">
        <v>42387</v>
      </c>
      <c r="B823" s="12">
        <v>0.10264310369705652</v>
      </c>
    </row>
    <row r="824" spans="1:2" x14ac:dyDescent="0.25">
      <c r="A824" s="5">
        <v>42388</v>
      </c>
      <c r="B824" s="12">
        <v>0.10100131979272217</v>
      </c>
    </row>
    <row r="825" spans="1:2" x14ac:dyDescent="0.25">
      <c r="A825" s="5">
        <v>42389</v>
      </c>
      <c r="B825" s="12">
        <v>0.10310804549632001</v>
      </c>
    </row>
    <row r="826" spans="1:2" x14ac:dyDescent="0.25">
      <c r="A826" s="5">
        <v>42390</v>
      </c>
      <c r="B826" s="12">
        <v>0.10484301118169782</v>
      </c>
    </row>
    <row r="827" spans="1:2" x14ac:dyDescent="0.25">
      <c r="A827" s="5">
        <v>42391</v>
      </c>
      <c r="B827" s="12">
        <v>9.9195637305366E-2</v>
      </c>
    </row>
    <row r="828" spans="1:2" x14ac:dyDescent="0.25">
      <c r="A828" s="5">
        <v>42392</v>
      </c>
      <c r="B828" s="12">
        <v>9.8931821224695918E-2</v>
      </c>
    </row>
    <row r="829" spans="1:2" x14ac:dyDescent="0.25">
      <c r="A829" s="5">
        <v>42393</v>
      </c>
      <c r="B829" s="12">
        <v>0.10203242868720017</v>
      </c>
    </row>
    <row r="830" spans="1:2" x14ac:dyDescent="0.25">
      <c r="A830" s="5">
        <v>42394</v>
      </c>
      <c r="B830" s="12">
        <v>9.9113169267349976E-2</v>
      </c>
    </row>
    <row r="831" spans="1:2" x14ac:dyDescent="0.25">
      <c r="A831" s="5">
        <v>42395</v>
      </c>
      <c r="B831" s="12">
        <v>0.1111119094489787</v>
      </c>
    </row>
    <row r="832" spans="1:2" x14ac:dyDescent="0.25">
      <c r="A832" s="5">
        <v>42396</v>
      </c>
      <c r="B832" s="12">
        <v>0.11212593766951311</v>
      </c>
    </row>
    <row r="833" spans="1:2" x14ac:dyDescent="0.25">
      <c r="A833" s="5">
        <v>42397</v>
      </c>
      <c r="B833" s="12">
        <v>0.1071235995692547</v>
      </c>
    </row>
    <row r="834" spans="1:2" x14ac:dyDescent="0.25">
      <c r="A834" s="5">
        <v>42398</v>
      </c>
      <c r="B834" s="12">
        <v>9.8168773846861151E-2</v>
      </c>
    </row>
    <row r="835" spans="1:2" x14ac:dyDescent="0.25">
      <c r="A835" s="5">
        <v>42399</v>
      </c>
      <c r="B835" s="12">
        <v>9.6019892235806328E-2</v>
      </c>
    </row>
    <row r="836" spans="1:2" x14ac:dyDescent="0.25">
      <c r="A836" s="5">
        <v>42400</v>
      </c>
      <c r="B836" s="12">
        <v>0.10242894640168619</v>
      </c>
    </row>
    <row r="837" spans="1:2" x14ac:dyDescent="0.25">
      <c r="A837" s="5">
        <v>42401</v>
      </c>
      <c r="B837" s="12">
        <v>0.10074047946354134</v>
      </c>
    </row>
    <row r="838" spans="1:2" x14ac:dyDescent="0.25">
      <c r="A838" s="5">
        <v>42402</v>
      </c>
      <c r="B838" s="12">
        <v>0.1046540238402842</v>
      </c>
    </row>
    <row r="839" spans="1:2" x14ac:dyDescent="0.25">
      <c r="A839" s="5">
        <v>42403</v>
      </c>
      <c r="B839" s="12">
        <v>0.10209971799532297</v>
      </c>
    </row>
    <row r="840" spans="1:2" x14ac:dyDescent="0.25">
      <c r="A840" s="5">
        <v>42404</v>
      </c>
      <c r="B840" s="12">
        <v>0.10310587723945083</v>
      </c>
    </row>
    <row r="841" spans="1:2" x14ac:dyDescent="0.25">
      <c r="A841" s="5">
        <v>42405</v>
      </c>
      <c r="B841" s="12">
        <v>0.10878201269497914</v>
      </c>
    </row>
    <row r="842" spans="1:2" x14ac:dyDescent="0.25">
      <c r="A842" s="5">
        <v>42406</v>
      </c>
      <c r="B842" s="12">
        <v>0.10834638635641694</v>
      </c>
    </row>
    <row r="843" spans="1:2" x14ac:dyDescent="0.25">
      <c r="A843" s="5">
        <v>42407</v>
      </c>
      <c r="B843" s="12">
        <v>0.11769668128757665</v>
      </c>
    </row>
    <row r="844" spans="1:2" x14ac:dyDescent="0.25">
      <c r="A844" s="5">
        <v>42408</v>
      </c>
      <c r="B844" s="12">
        <v>0.11695846564435713</v>
      </c>
    </row>
    <row r="845" spans="1:2" x14ac:dyDescent="0.25">
      <c r="A845" s="5">
        <v>42409</v>
      </c>
      <c r="B845" s="12">
        <v>0.10675608270762099</v>
      </c>
    </row>
    <row r="846" spans="1:2" x14ac:dyDescent="0.25">
      <c r="A846" s="5">
        <v>42410</v>
      </c>
      <c r="B846" s="12">
        <v>0.10382273563721996</v>
      </c>
    </row>
    <row r="847" spans="1:2" x14ac:dyDescent="0.25">
      <c r="A847" s="5">
        <v>42411</v>
      </c>
      <c r="B847" s="12">
        <v>0.11180565195996491</v>
      </c>
    </row>
    <row r="848" spans="1:2" x14ac:dyDescent="0.25">
      <c r="A848" s="5">
        <v>42412</v>
      </c>
      <c r="B848" s="12">
        <v>0.1083737570451687</v>
      </c>
    </row>
    <row r="849" spans="1:2" x14ac:dyDescent="0.25">
      <c r="A849" s="5">
        <v>42413</v>
      </c>
      <c r="B849" s="12">
        <v>0.11439669658490551</v>
      </c>
    </row>
    <row r="850" spans="1:2" x14ac:dyDescent="0.25">
      <c r="A850" s="5">
        <v>42414</v>
      </c>
      <c r="B850" s="12">
        <v>0.11037083904407993</v>
      </c>
    </row>
    <row r="851" spans="1:2" x14ac:dyDescent="0.25">
      <c r="A851" s="5">
        <v>42415</v>
      </c>
      <c r="B851" s="12">
        <v>0.11183207999295428</v>
      </c>
    </row>
    <row r="852" spans="1:2" x14ac:dyDescent="0.25">
      <c r="A852" s="5">
        <v>42416</v>
      </c>
      <c r="B852" s="12">
        <v>0.11092243710087922</v>
      </c>
    </row>
    <row r="853" spans="1:2" x14ac:dyDescent="0.25">
      <c r="A853" s="5">
        <v>42417</v>
      </c>
      <c r="B853" s="12">
        <v>0.11434286991290954</v>
      </c>
    </row>
    <row r="854" spans="1:2" x14ac:dyDescent="0.25">
      <c r="A854" s="5">
        <v>42418</v>
      </c>
      <c r="B854" s="12">
        <v>0.11438390423252484</v>
      </c>
    </row>
    <row r="855" spans="1:2" x14ac:dyDescent="0.25">
      <c r="A855" s="5">
        <v>42419</v>
      </c>
      <c r="B855" s="12">
        <v>0.11188884845432241</v>
      </c>
    </row>
    <row r="856" spans="1:2" x14ac:dyDescent="0.25">
      <c r="A856" s="5">
        <v>42420</v>
      </c>
      <c r="B856" s="12">
        <v>0.11129865293477474</v>
      </c>
    </row>
    <row r="857" spans="1:2" x14ac:dyDescent="0.25">
      <c r="A857" s="5">
        <v>42421</v>
      </c>
      <c r="B857" s="12">
        <v>0.11240302575086296</v>
      </c>
    </row>
    <row r="858" spans="1:2" x14ac:dyDescent="0.25">
      <c r="A858" s="5">
        <v>42422</v>
      </c>
      <c r="B858" s="12">
        <v>0.11279765996939785</v>
      </c>
    </row>
    <row r="859" spans="1:2" x14ac:dyDescent="0.25">
      <c r="A859" s="5">
        <v>42423</v>
      </c>
      <c r="B859" s="12">
        <v>0.11301263158662454</v>
      </c>
    </row>
    <row r="860" spans="1:2" x14ac:dyDescent="0.25">
      <c r="A860" s="5">
        <v>42424</v>
      </c>
      <c r="B860" s="12">
        <v>0.11544758312718324</v>
      </c>
    </row>
    <row r="861" spans="1:2" x14ac:dyDescent="0.25">
      <c r="A861" s="5">
        <v>42425</v>
      </c>
      <c r="B861" s="12">
        <v>0.11353223383962939</v>
      </c>
    </row>
    <row r="862" spans="1:2" x14ac:dyDescent="0.25">
      <c r="A862" s="5">
        <v>42426</v>
      </c>
      <c r="B862" s="12">
        <v>0.1129421386368077</v>
      </c>
    </row>
    <row r="863" spans="1:2" x14ac:dyDescent="0.25">
      <c r="A863" s="5">
        <v>42427</v>
      </c>
      <c r="B863" s="12">
        <v>0.11623451374008012</v>
      </c>
    </row>
    <row r="864" spans="1:2" x14ac:dyDescent="0.25">
      <c r="A864" s="5">
        <v>42428</v>
      </c>
      <c r="B864" s="12">
        <v>0.11738580600363648</v>
      </c>
    </row>
    <row r="865" spans="1:2" x14ac:dyDescent="0.25">
      <c r="A865" s="5">
        <v>42429</v>
      </c>
      <c r="B865" s="12">
        <v>0.11870993711668891</v>
      </c>
    </row>
    <row r="866" spans="1:2" x14ac:dyDescent="0.25">
      <c r="A866" s="5">
        <v>42430</v>
      </c>
      <c r="B866" s="12">
        <v>0.11951914070955906</v>
      </c>
    </row>
    <row r="867" spans="1:2" x14ac:dyDescent="0.25">
      <c r="A867" s="5">
        <v>42431</v>
      </c>
      <c r="B867" s="12">
        <v>0.11448378772785126</v>
      </c>
    </row>
    <row r="868" spans="1:2" x14ac:dyDescent="0.25">
      <c r="A868" s="5">
        <v>42432</v>
      </c>
      <c r="B868" s="12">
        <v>0.11411906131505972</v>
      </c>
    </row>
    <row r="869" spans="1:2" x14ac:dyDescent="0.25">
      <c r="A869" s="5">
        <v>42433</v>
      </c>
      <c r="B869" s="12">
        <v>0.11668927462228873</v>
      </c>
    </row>
    <row r="870" spans="1:2" x14ac:dyDescent="0.25">
      <c r="A870" s="5">
        <v>42434</v>
      </c>
      <c r="B870" s="12">
        <v>0.11926530723467678</v>
      </c>
    </row>
    <row r="871" spans="1:2" x14ac:dyDescent="0.25">
      <c r="A871" s="5">
        <v>42435</v>
      </c>
      <c r="B871" s="12">
        <v>0.11609094323584847</v>
      </c>
    </row>
    <row r="872" spans="1:2" x14ac:dyDescent="0.25">
      <c r="A872" s="5">
        <v>42436</v>
      </c>
      <c r="B872" s="12">
        <v>0.12237905895353213</v>
      </c>
    </row>
    <row r="873" spans="1:2" x14ac:dyDescent="0.25">
      <c r="A873" s="5">
        <v>42437</v>
      </c>
      <c r="B873" s="12">
        <v>0.12216163648898219</v>
      </c>
    </row>
    <row r="874" spans="1:2" x14ac:dyDescent="0.25">
      <c r="A874" s="5">
        <v>42438</v>
      </c>
      <c r="B874" s="12">
        <v>0.11741341152359505</v>
      </c>
    </row>
    <row r="875" spans="1:2" x14ac:dyDescent="0.25">
      <c r="A875" s="5">
        <v>42439</v>
      </c>
      <c r="B875" s="12">
        <v>0.12486547523939172</v>
      </c>
    </row>
    <row r="876" spans="1:2" x14ac:dyDescent="0.25">
      <c r="A876" s="5">
        <v>42440</v>
      </c>
      <c r="B876" s="12">
        <v>0.12333902191117493</v>
      </c>
    </row>
    <row r="877" spans="1:2" x14ac:dyDescent="0.25">
      <c r="A877" s="5">
        <v>42441</v>
      </c>
      <c r="B877" s="12">
        <v>0.12445266176233466</v>
      </c>
    </row>
    <row r="878" spans="1:2" x14ac:dyDescent="0.25">
      <c r="A878" s="5">
        <v>42442</v>
      </c>
      <c r="B878" s="12">
        <v>0.11889120630236363</v>
      </c>
    </row>
    <row r="879" spans="1:2" x14ac:dyDescent="0.25">
      <c r="A879" s="5">
        <v>42443</v>
      </c>
      <c r="B879" s="12">
        <v>0.1220014639298784</v>
      </c>
    </row>
    <row r="880" spans="1:2" x14ac:dyDescent="0.25">
      <c r="A880" s="5">
        <v>42444</v>
      </c>
      <c r="B880" s="12">
        <v>0.12331929770195282</v>
      </c>
    </row>
    <row r="881" spans="1:2" x14ac:dyDescent="0.25">
      <c r="A881" s="5">
        <v>42445</v>
      </c>
      <c r="B881" s="12">
        <v>0.13034011931904721</v>
      </c>
    </row>
    <row r="882" spans="1:2" x14ac:dyDescent="0.25">
      <c r="A882" s="5">
        <v>42446</v>
      </c>
      <c r="B882" s="12">
        <v>0.13073490404857707</v>
      </c>
    </row>
    <row r="883" spans="1:2" x14ac:dyDescent="0.25">
      <c r="A883" s="5">
        <v>42447</v>
      </c>
      <c r="B883" s="12">
        <v>0.13289810212300224</v>
      </c>
    </row>
    <row r="884" spans="1:2" x14ac:dyDescent="0.25">
      <c r="A884" s="5">
        <v>42448</v>
      </c>
      <c r="B884" s="12">
        <v>0.13415580077212327</v>
      </c>
    </row>
    <row r="885" spans="1:2" x14ac:dyDescent="0.25">
      <c r="A885" s="5">
        <v>42449</v>
      </c>
      <c r="B885" s="12">
        <v>0.12832608568034221</v>
      </c>
    </row>
    <row r="886" spans="1:2" x14ac:dyDescent="0.25">
      <c r="A886" s="5">
        <v>42450</v>
      </c>
      <c r="B886" s="12">
        <v>0.12552604641462686</v>
      </c>
    </row>
    <row r="887" spans="1:2" x14ac:dyDescent="0.25">
      <c r="A887" s="5">
        <v>42451</v>
      </c>
      <c r="B887" s="12">
        <v>0.12971270240844746</v>
      </c>
    </row>
    <row r="888" spans="1:2" x14ac:dyDescent="0.25">
      <c r="A888" s="5">
        <v>42452</v>
      </c>
      <c r="B888" s="12">
        <v>0.12827083695121172</v>
      </c>
    </row>
    <row r="889" spans="1:2" x14ac:dyDescent="0.25">
      <c r="A889" s="5">
        <v>42453</v>
      </c>
      <c r="B889" s="12">
        <v>0.15023567445987604</v>
      </c>
    </row>
    <row r="890" spans="1:2" x14ac:dyDescent="0.25">
      <c r="A890" s="5">
        <v>42454</v>
      </c>
      <c r="B890" s="12">
        <v>0.14544911643531108</v>
      </c>
    </row>
    <row r="891" spans="1:2" x14ac:dyDescent="0.25">
      <c r="A891" s="5">
        <v>42455</v>
      </c>
      <c r="B891" s="12">
        <v>0.14692822374376213</v>
      </c>
    </row>
    <row r="892" spans="1:2" x14ac:dyDescent="0.25">
      <c r="A892" s="5">
        <v>42456</v>
      </c>
      <c r="B892" s="12">
        <v>0.1430990284649846</v>
      </c>
    </row>
    <row r="893" spans="1:2" x14ac:dyDescent="0.25">
      <c r="A893" s="5">
        <v>42457</v>
      </c>
      <c r="B893" s="12">
        <v>0.14467344191141471</v>
      </c>
    </row>
    <row r="894" spans="1:2" x14ac:dyDescent="0.25">
      <c r="A894" s="5">
        <v>42458</v>
      </c>
      <c r="B894" s="12">
        <v>0.14853361179950622</v>
      </c>
    </row>
    <row r="895" spans="1:2" x14ac:dyDescent="0.25">
      <c r="A895" s="5">
        <v>42459</v>
      </c>
      <c r="B895" s="12">
        <v>0.19209887853416871</v>
      </c>
    </row>
    <row r="896" spans="1:2" x14ac:dyDescent="0.25">
      <c r="A896" s="5">
        <v>42460</v>
      </c>
      <c r="B896" s="12">
        <v>0.22325865248509602</v>
      </c>
    </row>
    <row r="897" spans="1:2" x14ac:dyDescent="0.25">
      <c r="A897" s="5">
        <v>42461</v>
      </c>
      <c r="B897" s="12">
        <v>0.211014651911791</v>
      </c>
    </row>
    <row r="898" spans="1:2" x14ac:dyDescent="0.25">
      <c r="A898" s="5">
        <v>42462</v>
      </c>
      <c r="B898" s="12">
        <v>0.20446721689418779</v>
      </c>
    </row>
    <row r="899" spans="1:2" x14ac:dyDescent="0.25">
      <c r="A899" s="5">
        <v>42463</v>
      </c>
      <c r="B899" s="12">
        <v>0.41603072096726401</v>
      </c>
    </row>
    <row r="900" spans="1:2" x14ac:dyDescent="0.25">
      <c r="A900" s="5">
        <v>42464</v>
      </c>
      <c r="B900" s="12">
        <v>0.16176885002183744</v>
      </c>
    </row>
    <row r="901" spans="1:2" x14ac:dyDescent="0.25">
      <c r="A901" s="5">
        <v>42465</v>
      </c>
      <c r="B901" s="12">
        <v>0.12807510808285261</v>
      </c>
    </row>
    <row r="902" spans="1:2" x14ac:dyDescent="0.25">
      <c r="A902" s="5">
        <v>42466</v>
      </c>
      <c r="B902" s="12">
        <v>0.18569273415033788</v>
      </c>
    </row>
    <row r="903" spans="1:2" x14ac:dyDescent="0.25">
      <c r="A903" s="5">
        <v>42467</v>
      </c>
      <c r="B903" s="12">
        <v>0.2036010598606437</v>
      </c>
    </row>
    <row r="904" spans="1:2" x14ac:dyDescent="0.25">
      <c r="A904" s="5">
        <v>42468</v>
      </c>
      <c r="B904" s="12" t="s">
        <v>24</v>
      </c>
    </row>
    <row r="905" spans="1:2" x14ac:dyDescent="0.25">
      <c r="A905" s="5">
        <v>42469</v>
      </c>
      <c r="B905" s="12" t="s">
        <v>24</v>
      </c>
    </row>
    <row r="906" spans="1:2" x14ac:dyDescent="0.25">
      <c r="A906" s="5">
        <v>42470</v>
      </c>
      <c r="B906" s="12" t="s">
        <v>24</v>
      </c>
    </row>
    <row r="907" spans="1:2" x14ac:dyDescent="0.25">
      <c r="A907" s="5">
        <v>42471</v>
      </c>
      <c r="B907" s="12" t="s">
        <v>24</v>
      </c>
    </row>
    <row r="908" spans="1:2" x14ac:dyDescent="0.25">
      <c r="A908" s="5">
        <v>42472</v>
      </c>
      <c r="B908" s="12" t="s">
        <v>24</v>
      </c>
    </row>
    <row r="909" spans="1:2" x14ac:dyDescent="0.25">
      <c r="A909" s="5">
        <v>42473</v>
      </c>
      <c r="B909" s="12" t="s">
        <v>24</v>
      </c>
    </row>
    <row r="910" spans="1:2" x14ac:dyDescent="0.25">
      <c r="A910" s="5">
        <v>42474</v>
      </c>
      <c r="B910" s="12" t="s">
        <v>24</v>
      </c>
    </row>
    <row r="911" spans="1:2" x14ac:dyDescent="0.25">
      <c r="A911" s="5">
        <v>42475</v>
      </c>
      <c r="B911" s="12" t="s">
        <v>24</v>
      </c>
    </row>
    <row r="912" spans="1:2" x14ac:dyDescent="0.25">
      <c r="A912" s="5">
        <v>42476</v>
      </c>
      <c r="B912" s="12" t="s">
        <v>24</v>
      </c>
    </row>
    <row r="913" spans="1:2" x14ac:dyDescent="0.25">
      <c r="A913" s="5">
        <v>42477</v>
      </c>
      <c r="B913" s="12" t="s">
        <v>24</v>
      </c>
    </row>
    <row r="914" spans="1:2" x14ac:dyDescent="0.25">
      <c r="A914" s="5">
        <v>42478</v>
      </c>
      <c r="B914" s="12" t="s">
        <v>24</v>
      </c>
    </row>
    <row r="915" spans="1:2" x14ac:dyDescent="0.25">
      <c r="A915" s="5">
        <v>42479</v>
      </c>
      <c r="B915" s="12" t="s">
        <v>24</v>
      </c>
    </row>
    <row r="916" spans="1:2" x14ac:dyDescent="0.25">
      <c r="A916" s="5">
        <v>42480</v>
      </c>
      <c r="B916" s="12" t="s">
        <v>24</v>
      </c>
    </row>
    <row r="917" spans="1:2" x14ac:dyDescent="0.25">
      <c r="A917" s="5">
        <v>42481</v>
      </c>
      <c r="B917" s="12" t="s">
        <v>24</v>
      </c>
    </row>
    <row r="918" spans="1:2" x14ac:dyDescent="0.25">
      <c r="A918" s="5">
        <v>42482</v>
      </c>
      <c r="B918" s="12" t="s">
        <v>24</v>
      </c>
    </row>
    <row r="919" spans="1:2" x14ac:dyDescent="0.25">
      <c r="A919" s="5">
        <v>42483</v>
      </c>
      <c r="B919" s="12" t="s">
        <v>24</v>
      </c>
    </row>
    <row r="920" spans="1:2" x14ac:dyDescent="0.25">
      <c r="A920" s="5">
        <v>42484</v>
      </c>
      <c r="B920" s="12" t="s">
        <v>24</v>
      </c>
    </row>
    <row r="921" spans="1:2" x14ac:dyDescent="0.25">
      <c r="A921" s="5">
        <v>42485</v>
      </c>
      <c r="B921" s="12" t="s">
        <v>24</v>
      </c>
    </row>
    <row r="922" spans="1:2" x14ac:dyDescent="0.25">
      <c r="A922" s="5">
        <v>42486</v>
      </c>
      <c r="B922" s="12" t="s">
        <v>24</v>
      </c>
    </row>
    <row r="923" spans="1:2" x14ac:dyDescent="0.25">
      <c r="A923" s="5">
        <v>42487</v>
      </c>
      <c r="B923" s="12" t="s">
        <v>24</v>
      </c>
    </row>
    <row r="924" spans="1:2" x14ac:dyDescent="0.25">
      <c r="A924" s="5">
        <v>42488</v>
      </c>
      <c r="B924" s="12" t="s">
        <v>24</v>
      </c>
    </row>
    <row r="925" spans="1:2" x14ac:dyDescent="0.25">
      <c r="A925" s="5">
        <v>42489</v>
      </c>
      <c r="B925" s="12" t="s">
        <v>24</v>
      </c>
    </row>
    <row r="926" spans="1:2" x14ac:dyDescent="0.25">
      <c r="A926" s="5">
        <v>42490</v>
      </c>
      <c r="B926" s="12" t="s">
        <v>24</v>
      </c>
    </row>
    <row r="927" spans="1:2" x14ac:dyDescent="0.25">
      <c r="A927" s="5">
        <v>42491</v>
      </c>
      <c r="B927" s="12" t="s">
        <v>24</v>
      </c>
    </row>
    <row r="928" spans="1:2" x14ac:dyDescent="0.25">
      <c r="A928" s="5">
        <v>42492</v>
      </c>
      <c r="B928" s="12" t="s">
        <v>24</v>
      </c>
    </row>
    <row r="929" spans="1:2" x14ac:dyDescent="0.25">
      <c r="A929" s="5">
        <v>42493</v>
      </c>
      <c r="B929" s="12" t="s">
        <v>24</v>
      </c>
    </row>
    <row r="930" spans="1:2" x14ac:dyDescent="0.25">
      <c r="A930" s="5">
        <v>42494</v>
      </c>
      <c r="B930" s="12" t="s">
        <v>24</v>
      </c>
    </row>
    <row r="931" spans="1:2" x14ac:dyDescent="0.25">
      <c r="A931" s="5">
        <v>42495</v>
      </c>
      <c r="B931" s="12" t="s">
        <v>24</v>
      </c>
    </row>
    <row r="932" spans="1:2" x14ac:dyDescent="0.25">
      <c r="A932" s="5">
        <v>42496</v>
      </c>
      <c r="B932" s="12" t="s">
        <v>24</v>
      </c>
    </row>
    <row r="933" spans="1:2" x14ac:dyDescent="0.25">
      <c r="A933" s="5">
        <v>42497</v>
      </c>
      <c r="B933" s="12" t="s">
        <v>24</v>
      </c>
    </row>
    <row r="934" spans="1:2" x14ac:dyDescent="0.25">
      <c r="A934" s="5">
        <v>42498</v>
      </c>
      <c r="B934" s="12" t="s">
        <v>24</v>
      </c>
    </row>
    <row r="935" spans="1:2" x14ac:dyDescent="0.25">
      <c r="A935" s="5">
        <v>42499</v>
      </c>
      <c r="B935" s="12" t="s">
        <v>24</v>
      </c>
    </row>
    <row r="936" spans="1:2" x14ac:dyDescent="0.25">
      <c r="A936" s="5">
        <v>42500</v>
      </c>
      <c r="B936" s="12" t="s">
        <v>24</v>
      </c>
    </row>
    <row r="937" spans="1:2" x14ac:dyDescent="0.25">
      <c r="A937" s="5">
        <v>42501</v>
      </c>
      <c r="B937" s="12" t="s">
        <v>24</v>
      </c>
    </row>
    <row r="938" spans="1:2" x14ac:dyDescent="0.25">
      <c r="A938" s="5">
        <v>42502</v>
      </c>
      <c r="B938" s="12" t="s">
        <v>24</v>
      </c>
    </row>
    <row r="939" spans="1:2" x14ac:dyDescent="0.25">
      <c r="A939" s="5">
        <v>42503</v>
      </c>
      <c r="B939" s="12" t="s">
        <v>24</v>
      </c>
    </row>
    <row r="940" spans="1:2" x14ac:dyDescent="0.25">
      <c r="A940" s="5">
        <v>42504</v>
      </c>
      <c r="B940" s="12" t="s">
        <v>24</v>
      </c>
    </row>
    <row r="941" spans="1:2" x14ac:dyDescent="0.25">
      <c r="A941" s="5">
        <v>42505</v>
      </c>
      <c r="B941" s="12" t="s">
        <v>24</v>
      </c>
    </row>
    <row r="942" spans="1:2" x14ac:dyDescent="0.25">
      <c r="A942" s="5">
        <v>42506</v>
      </c>
      <c r="B942" s="12" t="s">
        <v>24</v>
      </c>
    </row>
    <row r="943" spans="1:2" x14ac:dyDescent="0.25">
      <c r="A943" s="5">
        <v>42507</v>
      </c>
      <c r="B943" s="12" t="s">
        <v>24</v>
      </c>
    </row>
    <row r="944" spans="1:2" x14ac:dyDescent="0.25">
      <c r="A944" s="5">
        <v>42508</v>
      </c>
      <c r="B944" s="12" t="s">
        <v>24</v>
      </c>
    </row>
    <row r="945" spans="1:2" x14ac:dyDescent="0.25">
      <c r="A945" s="5">
        <v>42509</v>
      </c>
      <c r="B945" s="12" t="s">
        <v>24</v>
      </c>
    </row>
    <row r="946" spans="1:2" x14ac:dyDescent="0.25">
      <c r="A946" s="5">
        <v>42510</v>
      </c>
      <c r="B946" s="12" t="s">
        <v>24</v>
      </c>
    </row>
    <row r="947" spans="1:2" x14ac:dyDescent="0.25">
      <c r="A947" s="5">
        <v>42511</v>
      </c>
      <c r="B947" s="12" t="s">
        <v>24</v>
      </c>
    </row>
    <row r="948" spans="1:2" x14ac:dyDescent="0.25">
      <c r="A948" s="5">
        <v>42512</v>
      </c>
      <c r="B948" s="12" t="s">
        <v>24</v>
      </c>
    </row>
    <row r="949" spans="1:2" x14ac:dyDescent="0.25">
      <c r="A949" s="5">
        <v>42513</v>
      </c>
      <c r="B949" s="12" t="s">
        <v>24</v>
      </c>
    </row>
    <row r="950" spans="1:2" x14ac:dyDescent="0.25">
      <c r="A950" s="5">
        <v>42514</v>
      </c>
      <c r="B950" s="12" t="s">
        <v>24</v>
      </c>
    </row>
    <row r="951" spans="1:2" x14ac:dyDescent="0.25">
      <c r="A951" s="5">
        <v>42515</v>
      </c>
      <c r="B951" s="12" t="s">
        <v>24</v>
      </c>
    </row>
    <row r="952" spans="1:2" x14ac:dyDescent="0.25">
      <c r="A952" s="5">
        <v>42516</v>
      </c>
      <c r="B952" s="12" t="s">
        <v>24</v>
      </c>
    </row>
    <row r="953" spans="1:2" x14ac:dyDescent="0.25">
      <c r="A953" s="5">
        <v>42517</v>
      </c>
      <c r="B953" s="12" t="s">
        <v>24</v>
      </c>
    </row>
    <row r="954" spans="1:2" x14ac:dyDescent="0.25">
      <c r="A954" s="5">
        <v>42518</v>
      </c>
      <c r="B954" s="12" t="s">
        <v>24</v>
      </c>
    </row>
    <row r="955" spans="1:2" x14ac:dyDescent="0.25">
      <c r="A955" s="5">
        <v>42519</v>
      </c>
      <c r="B955" s="12" t="s">
        <v>24</v>
      </c>
    </row>
    <row r="956" spans="1:2" x14ac:dyDescent="0.25">
      <c r="A956" s="5">
        <v>42520</v>
      </c>
      <c r="B956" s="12" t="s">
        <v>24</v>
      </c>
    </row>
    <row r="957" spans="1:2" x14ac:dyDescent="0.25">
      <c r="A957" s="5">
        <v>42521</v>
      </c>
      <c r="B957" s="12" t="s">
        <v>24</v>
      </c>
    </row>
    <row r="958" spans="1:2" x14ac:dyDescent="0.25">
      <c r="A958" s="5">
        <v>42522</v>
      </c>
      <c r="B958" s="12" t="s">
        <v>24</v>
      </c>
    </row>
    <row r="959" spans="1:2" x14ac:dyDescent="0.25">
      <c r="A959" s="5">
        <v>42523</v>
      </c>
      <c r="B959" s="12" t="s">
        <v>24</v>
      </c>
    </row>
    <row r="960" spans="1:2" x14ac:dyDescent="0.25">
      <c r="A960" s="5">
        <v>42524</v>
      </c>
      <c r="B960" s="12" t="s">
        <v>24</v>
      </c>
    </row>
    <row r="961" spans="1:2" x14ac:dyDescent="0.25">
      <c r="A961" s="5">
        <v>42525</v>
      </c>
      <c r="B961" s="12" t="s">
        <v>24</v>
      </c>
    </row>
    <row r="962" spans="1:2" x14ac:dyDescent="0.25">
      <c r="A962" s="5">
        <v>42526</v>
      </c>
      <c r="B962" s="12" t="s">
        <v>24</v>
      </c>
    </row>
    <row r="963" spans="1:2" x14ac:dyDescent="0.25">
      <c r="A963" s="5">
        <v>42527</v>
      </c>
      <c r="B963" s="12" t="s">
        <v>24</v>
      </c>
    </row>
    <row r="964" spans="1:2" x14ac:dyDescent="0.25">
      <c r="A964" s="5">
        <v>42528</v>
      </c>
      <c r="B964" s="12" t="s">
        <v>24</v>
      </c>
    </row>
    <row r="965" spans="1:2" x14ac:dyDescent="0.25">
      <c r="A965" s="5">
        <v>42529</v>
      </c>
      <c r="B965" s="12" t="s">
        <v>24</v>
      </c>
    </row>
    <row r="966" spans="1:2" x14ac:dyDescent="0.25">
      <c r="A966" s="5">
        <v>42530</v>
      </c>
      <c r="B966" s="12" t="s">
        <v>24</v>
      </c>
    </row>
    <row r="967" spans="1:2" x14ac:dyDescent="0.25">
      <c r="A967" s="5">
        <v>42531</v>
      </c>
      <c r="B967" s="12" t="s">
        <v>24</v>
      </c>
    </row>
    <row r="968" spans="1:2" x14ac:dyDescent="0.25">
      <c r="A968" s="5">
        <v>42532</v>
      </c>
      <c r="B968" s="12" t="s">
        <v>24</v>
      </c>
    </row>
    <row r="969" spans="1:2" x14ac:dyDescent="0.25">
      <c r="A969" s="5">
        <v>42533</v>
      </c>
      <c r="B969" s="12" t="s">
        <v>24</v>
      </c>
    </row>
    <row r="970" spans="1:2" x14ac:dyDescent="0.25">
      <c r="A970" s="5">
        <v>42534</v>
      </c>
      <c r="B970" s="12" t="s">
        <v>24</v>
      </c>
    </row>
    <row r="971" spans="1:2" x14ac:dyDescent="0.25">
      <c r="A971" s="5">
        <v>42535</v>
      </c>
      <c r="B971" s="12" t="s">
        <v>24</v>
      </c>
    </row>
    <row r="972" spans="1:2" x14ac:dyDescent="0.25">
      <c r="A972" s="5">
        <v>42536</v>
      </c>
      <c r="B972" s="12" t="s">
        <v>24</v>
      </c>
    </row>
    <row r="973" spans="1:2" x14ac:dyDescent="0.25">
      <c r="A973" s="5">
        <v>42537</v>
      </c>
      <c r="B973" s="12" t="s">
        <v>24</v>
      </c>
    </row>
    <row r="974" spans="1:2" x14ac:dyDescent="0.25">
      <c r="A974" s="5">
        <v>42538</v>
      </c>
      <c r="B974" s="12" t="s">
        <v>24</v>
      </c>
    </row>
    <row r="975" spans="1:2" x14ac:dyDescent="0.25">
      <c r="A975" s="5">
        <v>42539</v>
      </c>
      <c r="B975" s="12" t="s">
        <v>24</v>
      </c>
    </row>
    <row r="976" spans="1:2" x14ac:dyDescent="0.25">
      <c r="A976" s="5">
        <v>42540</v>
      </c>
      <c r="B976" s="12" t="s">
        <v>24</v>
      </c>
    </row>
    <row r="977" spans="1:2" x14ac:dyDescent="0.25">
      <c r="A977" s="5">
        <v>42541</v>
      </c>
      <c r="B977" s="12" t="s">
        <v>24</v>
      </c>
    </row>
    <row r="978" spans="1:2" x14ac:dyDescent="0.25">
      <c r="A978" s="5">
        <v>42542</v>
      </c>
      <c r="B978" s="12" t="s">
        <v>24</v>
      </c>
    </row>
    <row r="979" spans="1:2" x14ac:dyDescent="0.25">
      <c r="A979" s="5">
        <v>42543</v>
      </c>
      <c r="B979" s="12" t="s">
        <v>24</v>
      </c>
    </row>
    <row r="980" spans="1:2" x14ac:dyDescent="0.25">
      <c r="A980" s="5">
        <v>42544</v>
      </c>
      <c r="B980" s="12" t="s">
        <v>24</v>
      </c>
    </row>
    <row r="981" spans="1:2" x14ac:dyDescent="0.25">
      <c r="A981" s="5">
        <v>42545</v>
      </c>
      <c r="B981" s="12" t="s">
        <v>24</v>
      </c>
    </row>
    <row r="982" spans="1:2" x14ac:dyDescent="0.25">
      <c r="A982" s="5">
        <v>42546</v>
      </c>
      <c r="B982" s="12" t="s">
        <v>24</v>
      </c>
    </row>
    <row r="983" spans="1:2" x14ac:dyDescent="0.25">
      <c r="A983" s="5">
        <v>42547</v>
      </c>
      <c r="B983" s="12" t="s">
        <v>24</v>
      </c>
    </row>
    <row r="984" spans="1:2" x14ac:dyDescent="0.25">
      <c r="A984" s="5">
        <v>42548</v>
      </c>
      <c r="B984" s="12" t="s">
        <v>24</v>
      </c>
    </row>
    <row r="985" spans="1:2" x14ac:dyDescent="0.25">
      <c r="A985" s="5">
        <v>42549</v>
      </c>
      <c r="B985" s="12" t="s">
        <v>24</v>
      </c>
    </row>
    <row r="986" spans="1:2" x14ac:dyDescent="0.25">
      <c r="A986" s="5">
        <v>42550</v>
      </c>
      <c r="B986" s="12" t="s">
        <v>24</v>
      </c>
    </row>
    <row r="987" spans="1:2" x14ac:dyDescent="0.25">
      <c r="A987" s="5">
        <v>42551</v>
      </c>
      <c r="B987" s="12" t="s">
        <v>24</v>
      </c>
    </row>
    <row r="988" spans="1:2" x14ac:dyDescent="0.25">
      <c r="A988" s="5">
        <v>42552</v>
      </c>
      <c r="B988" s="12" t="s">
        <v>24</v>
      </c>
    </row>
    <row r="989" spans="1:2" x14ac:dyDescent="0.25">
      <c r="A989" s="5">
        <v>42553</v>
      </c>
      <c r="B989" s="12" t="s">
        <v>24</v>
      </c>
    </row>
    <row r="990" spans="1:2" x14ac:dyDescent="0.25">
      <c r="A990" s="5">
        <v>42554</v>
      </c>
      <c r="B990" s="12" t="s">
        <v>24</v>
      </c>
    </row>
    <row r="991" spans="1:2" x14ac:dyDescent="0.25">
      <c r="A991" s="5">
        <v>42555</v>
      </c>
      <c r="B991" s="12" t="s">
        <v>24</v>
      </c>
    </row>
    <row r="992" spans="1:2" x14ac:dyDescent="0.25">
      <c r="A992" s="5">
        <v>42556</v>
      </c>
      <c r="B992" s="12" t="s">
        <v>24</v>
      </c>
    </row>
    <row r="993" spans="1:2" x14ac:dyDescent="0.25">
      <c r="A993" s="5">
        <v>42557</v>
      </c>
      <c r="B993" s="12" t="s">
        <v>24</v>
      </c>
    </row>
    <row r="994" spans="1:2" x14ac:dyDescent="0.25">
      <c r="A994" s="5">
        <v>42558</v>
      </c>
      <c r="B994" s="12" t="s">
        <v>24</v>
      </c>
    </row>
    <row r="995" spans="1:2" x14ac:dyDescent="0.25">
      <c r="A995" s="5">
        <v>42559</v>
      </c>
      <c r="B995" s="12" t="s">
        <v>24</v>
      </c>
    </row>
    <row r="996" spans="1:2" x14ac:dyDescent="0.25">
      <c r="A996" s="5">
        <v>42560</v>
      </c>
      <c r="B996" s="12" t="s">
        <v>24</v>
      </c>
    </row>
    <row r="997" spans="1:2" x14ac:dyDescent="0.25">
      <c r="A997" s="5">
        <v>42561</v>
      </c>
      <c r="B997" s="12" t="s">
        <v>24</v>
      </c>
    </row>
    <row r="998" spans="1:2" x14ac:dyDescent="0.25">
      <c r="A998" s="5">
        <v>42562</v>
      </c>
      <c r="B998" s="12" t="s">
        <v>24</v>
      </c>
    </row>
    <row r="999" spans="1:2" x14ac:dyDescent="0.25">
      <c r="A999" s="5">
        <v>42563</v>
      </c>
      <c r="B999" s="12" t="s">
        <v>24</v>
      </c>
    </row>
    <row r="1000" spans="1:2" x14ac:dyDescent="0.25">
      <c r="A1000" s="5">
        <v>42564</v>
      </c>
      <c r="B1000" s="12" t="s">
        <v>24</v>
      </c>
    </row>
    <row r="1001" spans="1:2" x14ac:dyDescent="0.25">
      <c r="A1001" s="5">
        <v>42565</v>
      </c>
      <c r="B1001" s="12" t="s">
        <v>24</v>
      </c>
    </row>
    <row r="1002" spans="1:2" x14ac:dyDescent="0.25">
      <c r="A1002" s="5">
        <v>42566</v>
      </c>
      <c r="B1002" s="12" t="s">
        <v>24</v>
      </c>
    </row>
    <row r="1003" spans="1:2" x14ac:dyDescent="0.25">
      <c r="A1003" s="5">
        <v>42567</v>
      </c>
      <c r="B1003" s="12" t="s">
        <v>24</v>
      </c>
    </row>
    <row r="1004" spans="1:2" x14ac:dyDescent="0.25">
      <c r="A1004" s="5">
        <v>42568</v>
      </c>
      <c r="B1004" s="12" t="s">
        <v>24</v>
      </c>
    </row>
    <row r="1005" spans="1:2" x14ac:dyDescent="0.25">
      <c r="A1005" s="5">
        <v>42569</v>
      </c>
      <c r="B1005" s="12" t="s">
        <v>24</v>
      </c>
    </row>
    <row r="1006" spans="1:2" x14ac:dyDescent="0.25">
      <c r="A1006" s="5">
        <v>42570</v>
      </c>
      <c r="B1006" s="12" t="s">
        <v>24</v>
      </c>
    </row>
    <row r="1007" spans="1:2" x14ac:dyDescent="0.25">
      <c r="A1007" s="5">
        <v>42571</v>
      </c>
      <c r="B1007" s="12" t="s">
        <v>24</v>
      </c>
    </row>
    <row r="1008" spans="1:2" x14ac:dyDescent="0.25">
      <c r="A1008" s="5">
        <v>42572</v>
      </c>
      <c r="B1008" s="12" t="s">
        <v>24</v>
      </c>
    </row>
    <row r="1009" spans="1:2" x14ac:dyDescent="0.25">
      <c r="A1009" s="5">
        <v>42573</v>
      </c>
      <c r="B1009" s="12" t="s">
        <v>24</v>
      </c>
    </row>
    <row r="1010" spans="1:2" x14ac:dyDescent="0.25">
      <c r="A1010" s="5">
        <v>42574</v>
      </c>
      <c r="B1010" s="12" t="s">
        <v>24</v>
      </c>
    </row>
    <row r="1011" spans="1:2" x14ac:dyDescent="0.25">
      <c r="A1011" s="5">
        <v>42575</v>
      </c>
      <c r="B1011" s="12" t="s">
        <v>24</v>
      </c>
    </row>
    <row r="1012" spans="1:2" x14ac:dyDescent="0.25">
      <c r="A1012" s="5">
        <v>42576</v>
      </c>
      <c r="B1012" s="12" t="s">
        <v>24</v>
      </c>
    </row>
    <row r="1013" spans="1:2" x14ac:dyDescent="0.25">
      <c r="A1013" s="5">
        <v>42577</v>
      </c>
      <c r="B1013" s="12" t="s">
        <v>24</v>
      </c>
    </row>
    <row r="1014" spans="1:2" x14ac:dyDescent="0.25">
      <c r="A1014" s="5">
        <v>42578</v>
      </c>
      <c r="B1014" s="12" t="s">
        <v>24</v>
      </c>
    </row>
    <row r="1015" spans="1:2" x14ac:dyDescent="0.25">
      <c r="A1015" s="5">
        <v>42579</v>
      </c>
      <c r="B1015" s="12" t="s">
        <v>24</v>
      </c>
    </row>
    <row r="1016" spans="1:2" x14ac:dyDescent="0.25">
      <c r="A1016" s="5">
        <v>42580</v>
      </c>
      <c r="B1016" s="12" t="s">
        <v>24</v>
      </c>
    </row>
    <row r="1017" spans="1:2" x14ac:dyDescent="0.25">
      <c r="A1017" s="5">
        <v>42581</v>
      </c>
      <c r="B1017" s="12" t="s">
        <v>24</v>
      </c>
    </row>
    <row r="1018" spans="1:2" x14ac:dyDescent="0.25">
      <c r="A1018" s="5">
        <v>42675</v>
      </c>
      <c r="B1018" s="12" t="s">
        <v>24</v>
      </c>
    </row>
    <row r="1019" spans="1:2" x14ac:dyDescent="0.25">
      <c r="A1019" s="5">
        <v>42676</v>
      </c>
      <c r="B1019" s="12" t="s">
        <v>24</v>
      </c>
    </row>
    <row r="1020" spans="1:2" x14ac:dyDescent="0.25">
      <c r="A1020" s="5">
        <v>42677</v>
      </c>
      <c r="B1020" s="12" t="s">
        <v>24</v>
      </c>
    </row>
    <row r="1021" spans="1:2" x14ac:dyDescent="0.25">
      <c r="A1021" s="5">
        <v>42678</v>
      </c>
      <c r="B1021" s="12" t="s">
        <v>24</v>
      </c>
    </row>
    <row r="1022" spans="1:2" x14ac:dyDescent="0.25">
      <c r="A1022" s="5">
        <v>42679</v>
      </c>
      <c r="B1022" s="12" t="s">
        <v>24</v>
      </c>
    </row>
    <row r="1023" spans="1:2" x14ac:dyDescent="0.25">
      <c r="A1023" s="5">
        <v>42680</v>
      </c>
      <c r="B1023" s="12" t="s">
        <v>24</v>
      </c>
    </row>
    <row r="1024" spans="1:2" x14ac:dyDescent="0.25">
      <c r="A1024" s="5">
        <v>42681</v>
      </c>
      <c r="B1024" s="12" t="s">
        <v>24</v>
      </c>
    </row>
    <row r="1025" spans="1:2" x14ac:dyDescent="0.25">
      <c r="A1025" s="5">
        <v>42682</v>
      </c>
      <c r="B1025" s="12" t="s">
        <v>24</v>
      </c>
    </row>
    <row r="1026" spans="1:2" x14ac:dyDescent="0.25">
      <c r="A1026" s="5">
        <v>42683</v>
      </c>
      <c r="B1026" s="12" t="s">
        <v>24</v>
      </c>
    </row>
    <row r="1027" spans="1:2" x14ac:dyDescent="0.25">
      <c r="A1027" s="5">
        <v>42684</v>
      </c>
      <c r="B1027" s="12" t="s">
        <v>24</v>
      </c>
    </row>
    <row r="1028" spans="1:2" x14ac:dyDescent="0.25">
      <c r="A1028" s="5">
        <v>42685</v>
      </c>
      <c r="B1028" s="12" t="s">
        <v>24</v>
      </c>
    </row>
    <row r="1029" spans="1:2" x14ac:dyDescent="0.25">
      <c r="A1029" s="5">
        <v>42686</v>
      </c>
      <c r="B1029" s="12" t="s">
        <v>24</v>
      </c>
    </row>
    <row r="1030" spans="1:2" x14ac:dyDescent="0.25">
      <c r="A1030" s="5">
        <v>42687</v>
      </c>
      <c r="B1030" s="12" t="s">
        <v>24</v>
      </c>
    </row>
    <row r="1031" spans="1:2" x14ac:dyDescent="0.25">
      <c r="A1031" s="5">
        <v>42688</v>
      </c>
      <c r="B1031" s="12" t="s">
        <v>24</v>
      </c>
    </row>
    <row r="1032" spans="1:2" x14ac:dyDescent="0.25">
      <c r="A1032" s="5">
        <v>42689</v>
      </c>
      <c r="B1032" s="12" t="s">
        <v>24</v>
      </c>
    </row>
    <row r="1033" spans="1:2" x14ac:dyDescent="0.25">
      <c r="A1033" s="5">
        <v>42690</v>
      </c>
      <c r="B1033" s="12" t="s">
        <v>24</v>
      </c>
    </row>
    <row r="1034" spans="1:2" x14ac:dyDescent="0.25">
      <c r="A1034" s="5">
        <v>42691</v>
      </c>
      <c r="B1034" s="12" t="s">
        <v>24</v>
      </c>
    </row>
    <row r="1035" spans="1:2" x14ac:dyDescent="0.25">
      <c r="A1035" s="5">
        <v>42692</v>
      </c>
      <c r="B1035" s="12" t="s">
        <v>24</v>
      </c>
    </row>
    <row r="1036" spans="1:2" x14ac:dyDescent="0.25">
      <c r="A1036" s="5">
        <v>42693</v>
      </c>
      <c r="B1036" s="12" t="s">
        <v>24</v>
      </c>
    </row>
    <row r="1037" spans="1:2" x14ac:dyDescent="0.25">
      <c r="A1037" s="5">
        <v>42694</v>
      </c>
      <c r="B1037" s="12" t="s">
        <v>24</v>
      </c>
    </row>
    <row r="1038" spans="1:2" x14ac:dyDescent="0.25">
      <c r="A1038" s="5">
        <v>42695</v>
      </c>
      <c r="B1038" s="12" t="s">
        <v>24</v>
      </c>
    </row>
    <row r="1039" spans="1:2" x14ac:dyDescent="0.25">
      <c r="A1039" s="5">
        <v>42696</v>
      </c>
      <c r="B1039" s="12" t="s">
        <v>24</v>
      </c>
    </row>
    <row r="1040" spans="1:2" x14ac:dyDescent="0.25">
      <c r="A1040" s="5">
        <v>42697</v>
      </c>
      <c r="B1040" s="12" t="s">
        <v>24</v>
      </c>
    </row>
    <row r="1041" spans="1:2" x14ac:dyDescent="0.25">
      <c r="A1041" s="5">
        <v>42698</v>
      </c>
      <c r="B1041" s="12" t="s">
        <v>24</v>
      </c>
    </row>
    <row r="1042" spans="1:2" x14ac:dyDescent="0.25">
      <c r="A1042" s="5">
        <v>42699</v>
      </c>
      <c r="B1042" s="12" t="s">
        <v>24</v>
      </c>
    </row>
    <row r="1043" spans="1:2" x14ac:dyDescent="0.25">
      <c r="A1043" s="5">
        <v>42700</v>
      </c>
      <c r="B1043" s="12" t="s">
        <v>24</v>
      </c>
    </row>
    <row r="1044" spans="1:2" x14ac:dyDescent="0.25">
      <c r="A1044" s="5">
        <v>42701</v>
      </c>
      <c r="B1044" s="12" t="s">
        <v>24</v>
      </c>
    </row>
    <row r="1045" spans="1:2" x14ac:dyDescent="0.25">
      <c r="A1045" s="5">
        <v>42702</v>
      </c>
      <c r="B1045" s="12" t="s">
        <v>24</v>
      </c>
    </row>
    <row r="1046" spans="1:2" x14ac:dyDescent="0.25">
      <c r="A1046" s="5">
        <v>42703</v>
      </c>
      <c r="B1046" s="12" t="s">
        <v>24</v>
      </c>
    </row>
    <row r="1047" spans="1:2" x14ac:dyDescent="0.25">
      <c r="A1047" s="5">
        <v>42704</v>
      </c>
      <c r="B1047" s="12" t="s">
        <v>24</v>
      </c>
    </row>
    <row r="1048" spans="1:2" x14ac:dyDescent="0.25">
      <c r="A1048" s="5">
        <v>42705</v>
      </c>
      <c r="B1048" s="12" t="s">
        <v>24</v>
      </c>
    </row>
    <row r="1049" spans="1:2" x14ac:dyDescent="0.25">
      <c r="A1049" s="5">
        <v>42706</v>
      </c>
      <c r="B1049" s="12" t="s">
        <v>24</v>
      </c>
    </row>
    <row r="1050" spans="1:2" x14ac:dyDescent="0.25">
      <c r="A1050" s="5">
        <v>42707</v>
      </c>
      <c r="B1050" s="12" t="s">
        <v>24</v>
      </c>
    </row>
    <row r="1051" spans="1:2" x14ac:dyDescent="0.25">
      <c r="A1051" s="5">
        <v>42708</v>
      </c>
      <c r="B1051" s="12" t="s">
        <v>24</v>
      </c>
    </row>
    <row r="1052" spans="1:2" x14ac:dyDescent="0.25">
      <c r="A1052" s="5">
        <v>42709</v>
      </c>
      <c r="B1052" s="12" t="s">
        <v>24</v>
      </c>
    </row>
    <row r="1053" spans="1:2" x14ac:dyDescent="0.25">
      <c r="A1053" s="5">
        <v>42710</v>
      </c>
      <c r="B1053" s="12">
        <v>3.4516555022793458E-3</v>
      </c>
    </row>
    <row r="1054" spans="1:2" x14ac:dyDescent="0.25">
      <c r="A1054" s="5">
        <v>42711</v>
      </c>
      <c r="B1054" s="12">
        <v>3.5373237337992511E-2</v>
      </c>
    </row>
    <row r="1055" spans="1:2" x14ac:dyDescent="0.25">
      <c r="A1055" s="5">
        <v>42712</v>
      </c>
      <c r="B1055" s="12">
        <v>4.0909949973280742E-2</v>
      </c>
    </row>
    <row r="1056" spans="1:2" x14ac:dyDescent="0.25">
      <c r="A1056" s="5">
        <v>42713</v>
      </c>
      <c r="B1056" s="12">
        <v>4.2709195341400816E-2</v>
      </c>
    </row>
    <row r="1057" spans="1:2" x14ac:dyDescent="0.25">
      <c r="A1057" s="5">
        <v>42714</v>
      </c>
      <c r="B1057" s="12">
        <v>4.9391368106388438E-2</v>
      </c>
    </row>
    <row r="1058" spans="1:2" x14ac:dyDescent="0.25">
      <c r="A1058" s="5">
        <v>42715</v>
      </c>
      <c r="B1058" s="12">
        <v>5.3305307269644962E-2</v>
      </c>
    </row>
    <row r="1059" spans="1:2" x14ac:dyDescent="0.25">
      <c r="A1059" s="5">
        <v>42716</v>
      </c>
      <c r="B1059" s="12">
        <v>6.5029689232014257E-2</v>
      </c>
    </row>
    <row r="1060" spans="1:2" x14ac:dyDescent="0.25">
      <c r="A1060" s="5">
        <v>42717</v>
      </c>
      <c r="B1060" s="12">
        <v>6.4910859278048877E-2</v>
      </c>
    </row>
    <row r="1061" spans="1:2" x14ac:dyDescent="0.25">
      <c r="A1061" s="5">
        <v>42718</v>
      </c>
      <c r="B1061" s="12">
        <v>7.7298154922494755E-2</v>
      </c>
    </row>
    <row r="1062" spans="1:2" x14ac:dyDescent="0.25">
      <c r="A1062" s="5">
        <v>42719</v>
      </c>
      <c r="B1062" s="12">
        <v>7.2860232788705639E-2</v>
      </c>
    </row>
    <row r="1063" spans="1:2" x14ac:dyDescent="0.25">
      <c r="A1063" s="5">
        <v>42720</v>
      </c>
      <c r="B1063" s="12">
        <v>6.7208624221919144E-2</v>
      </c>
    </row>
    <row r="1064" spans="1:2" x14ac:dyDescent="0.25">
      <c r="A1064" s="5">
        <v>42721</v>
      </c>
      <c r="B1064" s="12">
        <v>7.2653118388597254E-2</v>
      </c>
    </row>
    <row r="1065" spans="1:2" x14ac:dyDescent="0.25">
      <c r="A1065" s="5">
        <v>42722</v>
      </c>
      <c r="B1065" s="12">
        <v>8.3020769515108048E-2</v>
      </c>
    </row>
    <row r="1066" spans="1:2" x14ac:dyDescent="0.25">
      <c r="A1066" s="5">
        <v>42723</v>
      </c>
      <c r="B1066" s="12">
        <v>8.8834317882321434E-2</v>
      </c>
    </row>
    <row r="1067" spans="1:2" x14ac:dyDescent="0.25">
      <c r="A1067" s="5">
        <v>42724</v>
      </c>
      <c r="B1067" s="12">
        <v>7.9541666369940658E-2</v>
      </c>
    </row>
    <row r="1068" spans="1:2" x14ac:dyDescent="0.25">
      <c r="A1068" s="5">
        <v>42725</v>
      </c>
      <c r="B1068" s="12">
        <v>8.51136910172762E-2</v>
      </c>
    </row>
    <row r="1069" spans="1:2" x14ac:dyDescent="0.25">
      <c r="A1069" s="5">
        <v>42726</v>
      </c>
      <c r="B1069" s="12">
        <v>8.9642193767001152E-2</v>
      </c>
    </row>
    <row r="1070" spans="1:2" x14ac:dyDescent="0.25">
      <c r="A1070" s="5">
        <v>42727</v>
      </c>
      <c r="B1070" s="12">
        <v>8.4783351562747578E-2</v>
      </c>
    </row>
    <row r="1071" spans="1:2" x14ac:dyDescent="0.25">
      <c r="A1071" s="5">
        <v>42728</v>
      </c>
      <c r="B1071" s="12">
        <v>9.3338340048477228E-2</v>
      </c>
    </row>
    <row r="1072" spans="1:2" x14ac:dyDescent="0.25">
      <c r="A1072" s="5">
        <v>42729</v>
      </c>
      <c r="B1072" s="12">
        <v>8.587159047205814E-2</v>
      </c>
    </row>
    <row r="1073" spans="1:2" x14ac:dyDescent="0.25">
      <c r="A1073" s="5">
        <v>42730</v>
      </c>
      <c r="B1073" s="12">
        <v>8.9471134680817008E-2</v>
      </c>
    </row>
    <row r="1074" spans="1:2" x14ac:dyDescent="0.25">
      <c r="A1074" s="5">
        <v>42731</v>
      </c>
      <c r="B1074" s="12">
        <v>9.1919811789065803E-2</v>
      </c>
    </row>
    <row r="1075" spans="1:2" x14ac:dyDescent="0.25">
      <c r="A1075" s="5">
        <v>42732</v>
      </c>
      <c r="B1075" s="12">
        <v>9.3338145800045E-2</v>
      </c>
    </row>
    <row r="1076" spans="1:2" x14ac:dyDescent="0.25">
      <c r="A1076" s="5">
        <v>42733</v>
      </c>
      <c r="B1076" s="12">
        <v>0.10196144400516335</v>
      </c>
    </row>
    <row r="1077" spans="1:2" x14ac:dyDescent="0.25">
      <c r="A1077" s="5">
        <v>42734</v>
      </c>
      <c r="B1077" s="12">
        <v>0.12432147927188635</v>
      </c>
    </row>
    <row r="1078" spans="1:2" x14ac:dyDescent="0.25">
      <c r="A1078" s="5">
        <v>42735</v>
      </c>
      <c r="B1078" s="12">
        <v>0.30504479834639248</v>
      </c>
    </row>
    <row r="1079" spans="1:2" x14ac:dyDescent="0.25">
      <c r="A1079" s="5">
        <v>42736</v>
      </c>
      <c r="B1079" s="12">
        <v>1.6314776211585793</v>
      </c>
    </row>
    <row r="1080" spans="1:2" x14ac:dyDescent="0.25">
      <c r="A1080" s="5">
        <v>42737</v>
      </c>
      <c r="B1080" s="12">
        <v>0.11566985599964093</v>
      </c>
    </row>
    <row r="1081" spans="1:2" x14ac:dyDescent="0.25">
      <c r="A1081" s="5">
        <v>42738</v>
      </c>
      <c r="B1081" s="12">
        <v>5.25711059704859E-2</v>
      </c>
    </row>
    <row r="1082" spans="1:2" x14ac:dyDescent="0.25">
      <c r="A1082" s="5">
        <v>42739</v>
      </c>
      <c r="B1082" s="12">
        <v>3.7557077918281924E-2</v>
      </c>
    </row>
    <row r="1083" spans="1:2" x14ac:dyDescent="0.25">
      <c r="A1083" s="5">
        <v>42740</v>
      </c>
      <c r="B1083" s="12">
        <v>6.5092684564088898E-2</v>
      </c>
    </row>
    <row r="1084" spans="1:2" x14ac:dyDescent="0.25">
      <c r="A1084" s="5">
        <v>42741</v>
      </c>
      <c r="B1084" s="12">
        <v>8.5382877804891302E-2</v>
      </c>
    </row>
    <row r="1085" spans="1:2" x14ac:dyDescent="0.25">
      <c r="A1085" s="5">
        <v>42742</v>
      </c>
      <c r="B1085" s="12">
        <v>9.3867410891527711E-2</v>
      </c>
    </row>
    <row r="1086" spans="1:2" x14ac:dyDescent="0.25">
      <c r="A1086" s="5">
        <v>42743</v>
      </c>
      <c r="B1086" s="12">
        <v>9.9878950860232588E-2</v>
      </c>
    </row>
    <row r="1087" spans="1:2" x14ac:dyDescent="0.25">
      <c r="A1087" s="5">
        <v>42744</v>
      </c>
      <c r="B1087" s="12">
        <v>0.10304018373509835</v>
      </c>
    </row>
    <row r="1088" spans="1:2" x14ac:dyDescent="0.25">
      <c r="A1088" s="5">
        <v>42745</v>
      </c>
      <c r="B1088" s="12">
        <v>0.10953089484577784</v>
      </c>
    </row>
    <row r="1089" spans="1:2" x14ac:dyDescent="0.25">
      <c r="A1089" s="5">
        <v>42746</v>
      </c>
      <c r="B1089" s="12">
        <v>0.11740347362457917</v>
      </c>
    </row>
    <row r="1090" spans="1:2" x14ac:dyDescent="0.25">
      <c r="A1090" s="5">
        <v>42747</v>
      </c>
      <c r="B1090" s="12">
        <v>0.11018272663932141</v>
      </c>
    </row>
    <row r="1091" spans="1:2" x14ac:dyDescent="0.25">
      <c r="A1091" s="5">
        <v>42748</v>
      </c>
      <c r="B1091" s="12">
        <v>0.10552038252694936</v>
      </c>
    </row>
    <row r="1092" spans="1:2" x14ac:dyDescent="0.25">
      <c r="A1092" s="5">
        <v>42749</v>
      </c>
      <c r="B1092" s="12">
        <v>8.9830840448653998E-2</v>
      </c>
    </row>
    <row r="1093" spans="1:2" x14ac:dyDescent="0.25">
      <c r="A1093" s="5">
        <v>42750</v>
      </c>
      <c r="B1093" s="12">
        <v>9.3681684915452826E-2</v>
      </c>
    </row>
    <row r="1094" spans="1:2" x14ac:dyDescent="0.25">
      <c r="A1094" s="5">
        <v>42751</v>
      </c>
      <c r="B1094" s="12">
        <v>9.5275074564687881E-2</v>
      </c>
    </row>
    <row r="1095" spans="1:2" x14ac:dyDescent="0.25">
      <c r="A1095" s="5">
        <v>42752</v>
      </c>
      <c r="B1095" s="12">
        <v>9.5770810962581415E-2</v>
      </c>
    </row>
    <row r="1096" spans="1:2" x14ac:dyDescent="0.25">
      <c r="A1096" s="5">
        <v>42753</v>
      </c>
      <c r="B1096" s="12">
        <v>0.10039881329327364</v>
      </c>
    </row>
    <row r="1097" spans="1:2" x14ac:dyDescent="0.25">
      <c r="A1097" s="5">
        <v>42754</v>
      </c>
      <c r="B1097" s="12">
        <v>0.1037636063752063</v>
      </c>
    </row>
    <row r="1098" spans="1:2" x14ac:dyDescent="0.25">
      <c r="A1098" s="5">
        <v>42755</v>
      </c>
      <c r="B1098" s="12">
        <v>0.10588117411644178</v>
      </c>
    </row>
    <row r="1099" spans="1:2" x14ac:dyDescent="0.25">
      <c r="A1099" s="5">
        <v>42756</v>
      </c>
      <c r="B1099" s="12">
        <v>0.10199503587936934</v>
      </c>
    </row>
    <row r="1100" spans="1:2" x14ac:dyDescent="0.25">
      <c r="A1100" s="5">
        <v>42757</v>
      </c>
      <c r="B1100" s="12">
        <v>0.10503825551157468</v>
      </c>
    </row>
    <row r="1101" spans="1:2" x14ac:dyDescent="0.25">
      <c r="A1101" s="5">
        <v>42758</v>
      </c>
      <c r="B1101" s="12">
        <v>0.10502442238299441</v>
      </c>
    </row>
    <row r="1102" spans="1:2" x14ac:dyDescent="0.25">
      <c r="A1102" s="5">
        <v>42759</v>
      </c>
      <c r="B1102" s="12">
        <v>0.10712539023381804</v>
      </c>
    </row>
    <row r="1103" spans="1:2" x14ac:dyDescent="0.25">
      <c r="A1103" s="5">
        <v>42760</v>
      </c>
      <c r="B1103" s="12">
        <v>0.10894624436803806</v>
      </c>
    </row>
    <row r="1104" spans="1:2" x14ac:dyDescent="0.25">
      <c r="A1104" s="5">
        <v>42761</v>
      </c>
      <c r="B1104" s="12">
        <v>0.11083201402662451</v>
      </c>
    </row>
    <row r="1105" spans="1:2" x14ac:dyDescent="0.25">
      <c r="A1105" s="5">
        <v>42762</v>
      </c>
      <c r="B1105" s="12">
        <v>0.12272062034456631</v>
      </c>
    </row>
    <row r="1106" spans="1:2" x14ac:dyDescent="0.25">
      <c r="A1106" s="5">
        <v>42763</v>
      </c>
      <c r="B1106" s="12">
        <v>0.11424887900325024</v>
      </c>
    </row>
    <row r="1107" spans="1:2" x14ac:dyDescent="0.25">
      <c r="A1107" s="5">
        <v>42764</v>
      </c>
      <c r="B1107" s="12">
        <v>0.10601852227467769</v>
      </c>
    </row>
    <row r="1108" spans="1:2" x14ac:dyDescent="0.25">
      <c r="A1108" s="5">
        <v>42765</v>
      </c>
      <c r="B1108" s="12">
        <v>0.10835186067727481</v>
      </c>
    </row>
    <row r="1109" spans="1:2" x14ac:dyDescent="0.25">
      <c r="A1109" s="5">
        <v>42766</v>
      </c>
      <c r="B1109" s="12">
        <v>0.10879894015717609</v>
      </c>
    </row>
    <row r="1110" spans="1:2" x14ac:dyDescent="0.25">
      <c r="A1110" s="5">
        <v>42767</v>
      </c>
      <c r="B1110" s="12">
        <v>0.10836194699174294</v>
      </c>
    </row>
    <row r="1111" spans="1:2" x14ac:dyDescent="0.25">
      <c r="A1111" s="5">
        <v>42768</v>
      </c>
      <c r="B1111" s="12">
        <v>0.10843034946980559</v>
      </c>
    </row>
    <row r="1112" spans="1:2" x14ac:dyDescent="0.25">
      <c r="A1112" s="5">
        <v>42769</v>
      </c>
      <c r="B1112" s="12">
        <v>0.11187313676356922</v>
      </c>
    </row>
    <row r="1113" spans="1:2" x14ac:dyDescent="0.25">
      <c r="A1113" s="5">
        <v>42770</v>
      </c>
      <c r="B1113" s="12">
        <v>0.11058741796801727</v>
      </c>
    </row>
    <row r="1114" spans="1:2" x14ac:dyDescent="0.25">
      <c r="A1114" s="5">
        <v>42771</v>
      </c>
      <c r="B1114" s="12">
        <v>0.11185584837865506</v>
      </c>
    </row>
    <row r="1115" spans="1:2" x14ac:dyDescent="0.25">
      <c r="A1115" s="5">
        <v>42772</v>
      </c>
      <c r="B1115" s="12">
        <v>0.11284189814909591</v>
      </c>
    </row>
    <row r="1116" spans="1:2" x14ac:dyDescent="0.25">
      <c r="A1116" s="5">
        <v>42773</v>
      </c>
      <c r="B1116" s="12">
        <v>0.11027791074980223</v>
      </c>
    </row>
    <row r="1117" spans="1:2" x14ac:dyDescent="0.25">
      <c r="A1117" s="5">
        <v>42774</v>
      </c>
      <c r="B1117" s="12">
        <v>0.11022244751737556</v>
      </c>
    </row>
    <row r="1118" spans="1:2" x14ac:dyDescent="0.25">
      <c r="A1118" s="5">
        <v>42775</v>
      </c>
      <c r="B1118" s="12">
        <v>0.10997256302038678</v>
      </c>
    </row>
    <row r="1119" spans="1:2" x14ac:dyDescent="0.25">
      <c r="A1119" s="5">
        <v>42776</v>
      </c>
      <c r="B1119" s="12">
        <v>0.1109135416466388</v>
      </c>
    </row>
    <row r="1120" spans="1:2" x14ac:dyDescent="0.25">
      <c r="A1120" s="5">
        <v>42777</v>
      </c>
      <c r="B1120" s="12">
        <v>0.1146221590132319</v>
      </c>
    </row>
    <row r="1121" spans="1:2" x14ac:dyDescent="0.25">
      <c r="A1121" s="5">
        <v>42778</v>
      </c>
      <c r="B1121" s="12">
        <v>0.11396678301265098</v>
      </c>
    </row>
    <row r="1122" spans="1:2" x14ac:dyDescent="0.25">
      <c r="A1122" s="5">
        <v>42779</v>
      </c>
      <c r="B1122" s="12">
        <v>0.11358590651736682</v>
      </c>
    </row>
    <row r="1123" spans="1:2" x14ac:dyDescent="0.25">
      <c r="A1123" s="5">
        <v>42780</v>
      </c>
      <c r="B1123" s="12">
        <v>0.11462567250445439</v>
      </c>
    </row>
    <row r="1124" spans="1:2" x14ac:dyDescent="0.25">
      <c r="A1124" s="5">
        <v>42781</v>
      </c>
      <c r="B1124" s="12">
        <v>0.11718132205134792</v>
      </c>
    </row>
    <row r="1125" spans="1:2" x14ac:dyDescent="0.25">
      <c r="A1125" s="5">
        <v>42782</v>
      </c>
      <c r="B1125" s="12">
        <v>0.11580271273356119</v>
      </c>
    </row>
    <row r="1126" spans="1:2" x14ac:dyDescent="0.25">
      <c r="A1126" s="5">
        <v>42783</v>
      </c>
      <c r="B1126" s="12">
        <v>0.11740212173306748</v>
      </c>
    </row>
    <row r="1127" spans="1:2" x14ac:dyDescent="0.25">
      <c r="A1127" s="5">
        <v>42784</v>
      </c>
      <c r="B1127" s="12">
        <v>0.11486462079031569</v>
      </c>
    </row>
    <row r="1128" spans="1:2" x14ac:dyDescent="0.25">
      <c r="A1128" s="5">
        <v>42785</v>
      </c>
      <c r="B1128" s="12">
        <v>0.11622094793388969</v>
      </c>
    </row>
    <row r="1129" spans="1:2" x14ac:dyDescent="0.25">
      <c r="A1129" s="5">
        <v>42786</v>
      </c>
      <c r="B1129" s="12">
        <v>0.11806732108689141</v>
      </c>
    </row>
    <row r="1130" spans="1:2" x14ac:dyDescent="0.25">
      <c r="A1130" s="5">
        <v>42787</v>
      </c>
      <c r="B1130" s="12">
        <v>0.12041852121187777</v>
      </c>
    </row>
    <row r="1131" spans="1:2" x14ac:dyDescent="0.25">
      <c r="A1131" s="5">
        <v>42788</v>
      </c>
      <c r="B1131" s="12">
        <v>0.11903636935738485</v>
      </c>
    </row>
    <row r="1132" spans="1:2" x14ac:dyDescent="0.25">
      <c r="A1132" s="5">
        <v>42789</v>
      </c>
      <c r="B1132" s="12">
        <v>0.1164511353926173</v>
      </c>
    </row>
    <row r="1133" spans="1:2" x14ac:dyDescent="0.25">
      <c r="A1133" s="5">
        <v>42790</v>
      </c>
      <c r="B1133" s="12">
        <v>0.11680077134011072</v>
      </c>
    </row>
    <row r="1134" spans="1:2" x14ac:dyDescent="0.25">
      <c r="A1134" s="5">
        <v>42791</v>
      </c>
      <c r="B1134" s="12">
        <v>0.11872981567852496</v>
      </c>
    </row>
    <row r="1135" spans="1:2" x14ac:dyDescent="0.25">
      <c r="A1135" s="5">
        <v>42792</v>
      </c>
      <c r="B1135" s="12">
        <v>0.11763667250977954</v>
      </c>
    </row>
    <row r="1136" spans="1:2" x14ac:dyDescent="0.25">
      <c r="A1136" s="5">
        <v>42793</v>
      </c>
      <c r="B1136" s="12">
        <v>0.11752826810635188</v>
      </c>
    </row>
    <row r="1137" spans="1:2" x14ac:dyDescent="0.25">
      <c r="A1137" s="5">
        <v>42794</v>
      </c>
      <c r="B1137" s="12">
        <v>0.11857427514006998</v>
      </c>
    </row>
    <row r="1138" spans="1:2" x14ac:dyDescent="0.25">
      <c r="A1138" s="5">
        <v>42795</v>
      </c>
      <c r="B1138" s="12">
        <v>0.11498072368764359</v>
      </c>
    </row>
    <row r="1139" spans="1:2" x14ac:dyDescent="0.25">
      <c r="A1139" s="5">
        <v>42796</v>
      </c>
      <c r="B1139" s="12">
        <v>0.11941951542704055</v>
      </c>
    </row>
    <row r="1140" spans="1:2" x14ac:dyDescent="0.25">
      <c r="A1140" s="5">
        <v>42797</v>
      </c>
      <c r="B1140" s="12">
        <v>0.11535389464618359</v>
      </c>
    </row>
    <row r="1141" spans="1:2" x14ac:dyDescent="0.25">
      <c r="A1141" s="5">
        <v>42798</v>
      </c>
      <c r="B1141" s="12">
        <v>0.11624504973796075</v>
      </c>
    </row>
    <row r="1142" spans="1:2" x14ac:dyDescent="0.25">
      <c r="A1142" s="5">
        <v>42799</v>
      </c>
      <c r="B1142" s="12">
        <v>0.11906454240824628</v>
      </c>
    </row>
    <row r="1143" spans="1:2" x14ac:dyDescent="0.25">
      <c r="A1143" s="5">
        <v>42800</v>
      </c>
      <c r="B1143" s="12">
        <v>0.11745708622202015</v>
      </c>
    </row>
    <row r="1144" spans="1:2" x14ac:dyDescent="0.25">
      <c r="A1144" s="5">
        <v>42801</v>
      </c>
      <c r="B1144" s="12">
        <v>0.12032368230468668</v>
      </c>
    </row>
    <row r="1145" spans="1:2" x14ac:dyDescent="0.25">
      <c r="A1145" s="5">
        <v>42802</v>
      </c>
      <c r="B1145" s="12">
        <v>0.12042887751467671</v>
      </c>
    </row>
    <row r="1146" spans="1:2" x14ac:dyDescent="0.25">
      <c r="A1146" s="5">
        <v>42803</v>
      </c>
      <c r="B1146" s="12">
        <v>0.11698664152233611</v>
      </c>
    </row>
    <row r="1147" spans="1:2" x14ac:dyDescent="0.25">
      <c r="A1147" s="5">
        <v>42804</v>
      </c>
      <c r="B1147" s="12">
        <v>0.1148296503762832</v>
      </c>
    </row>
    <row r="1148" spans="1:2" x14ac:dyDescent="0.25">
      <c r="A1148" s="5">
        <v>42805</v>
      </c>
      <c r="B1148" s="12">
        <v>0.12247154266672421</v>
      </c>
    </row>
    <row r="1149" spans="1:2" x14ac:dyDescent="0.25">
      <c r="A1149" s="5">
        <v>42806</v>
      </c>
      <c r="B1149" s="12">
        <v>0.11470869973431599</v>
      </c>
    </row>
    <row r="1150" spans="1:2" x14ac:dyDescent="0.25">
      <c r="A1150" s="5">
        <v>42807</v>
      </c>
      <c r="B1150" s="12">
        <v>0.11476614283678031</v>
      </c>
    </row>
    <row r="1151" spans="1:2" x14ac:dyDescent="0.25">
      <c r="A1151" s="5">
        <v>42808</v>
      </c>
      <c r="B1151" s="12">
        <v>0.12007731220409845</v>
      </c>
    </row>
    <row r="1152" spans="1:2" x14ac:dyDescent="0.25">
      <c r="A1152" s="5">
        <v>42809</v>
      </c>
      <c r="B1152" s="12">
        <v>0.11829459445633926</v>
      </c>
    </row>
    <row r="1153" spans="1:2" x14ac:dyDescent="0.25">
      <c r="A1153" s="5">
        <v>42810</v>
      </c>
      <c r="B1153" s="12">
        <v>0.12368145710815663</v>
      </c>
    </row>
    <row r="1154" spans="1:2" x14ac:dyDescent="0.25">
      <c r="A1154" s="5">
        <v>42811</v>
      </c>
      <c r="B1154" s="12">
        <v>0.12300378642740613</v>
      </c>
    </row>
    <row r="1155" spans="1:2" x14ac:dyDescent="0.25">
      <c r="A1155" s="5">
        <v>42812</v>
      </c>
      <c r="B1155" s="12">
        <v>0.11414989766822894</v>
      </c>
    </row>
    <row r="1156" spans="1:2" x14ac:dyDescent="0.25">
      <c r="A1156" s="5">
        <v>42813</v>
      </c>
      <c r="B1156" s="12">
        <v>0.12099462643560437</v>
      </c>
    </row>
    <row r="1157" spans="1:2" x14ac:dyDescent="0.25">
      <c r="A1157" s="5">
        <v>42814</v>
      </c>
      <c r="B1157" s="12">
        <v>0.11973564544768303</v>
      </c>
    </row>
    <row r="1158" spans="1:2" x14ac:dyDescent="0.25">
      <c r="A1158" s="5">
        <v>42815</v>
      </c>
      <c r="B1158" s="12">
        <v>0.11661104496277637</v>
      </c>
    </row>
    <row r="1159" spans="1:2" x14ac:dyDescent="0.25">
      <c r="A1159" s="5">
        <v>42816</v>
      </c>
      <c r="B1159" s="12">
        <v>0.11603168307481465</v>
      </c>
    </row>
    <row r="1160" spans="1:2" x14ac:dyDescent="0.25">
      <c r="A1160" s="5">
        <v>42817</v>
      </c>
      <c r="B1160" s="12">
        <v>0.11425356564354816</v>
      </c>
    </row>
    <row r="1161" spans="1:2" x14ac:dyDescent="0.25">
      <c r="A1161" s="5">
        <v>42818</v>
      </c>
      <c r="B1161" s="12">
        <v>0.11687602758631276</v>
      </c>
    </row>
    <row r="1162" spans="1:2" x14ac:dyDescent="0.25">
      <c r="A1162" s="5">
        <v>42819</v>
      </c>
      <c r="B1162" s="12">
        <v>0.12474142465231799</v>
      </c>
    </row>
    <row r="1163" spans="1:2" x14ac:dyDescent="0.25">
      <c r="A1163" s="5">
        <v>42820</v>
      </c>
      <c r="B1163" s="12">
        <v>0.12168952842719306</v>
      </c>
    </row>
    <row r="1164" spans="1:2" x14ac:dyDescent="0.25">
      <c r="A1164" s="5">
        <v>42821</v>
      </c>
      <c r="B1164" s="12">
        <v>0.12864872382689271</v>
      </c>
    </row>
    <row r="1165" spans="1:2" x14ac:dyDescent="0.25">
      <c r="A1165" s="5">
        <v>42822</v>
      </c>
      <c r="B1165" s="12">
        <v>0.11550971551486439</v>
      </c>
    </row>
    <row r="1166" spans="1:2" x14ac:dyDescent="0.25">
      <c r="A1166" s="5">
        <v>42823</v>
      </c>
      <c r="B1166" s="12">
        <v>0.1043811873576536</v>
      </c>
    </row>
    <row r="1167" spans="1:2" x14ac:dyDescent="0.25">
      <c r="A1167" s="5">
        <v>42824</v>
      </c>
      <c r="B1167" s="12">
        <v>0.10795978694512999</v>
      </c>
    </row>
    <row r="1168" spans="1:2" x14ac:dyDescent="0.25">
      <c r="A1168" s="5">
        <v>42825</v>
      </c>
      <c r="B1168" s="12">
        <v>0.11338155417366298</v>
      </c>
    </row>
    <row r="1169" spans="1:2" x14ac:dyDescent="0.25">
      <c r="A1169" s="5">
        <v>42826</v>
      </c>
      <c r="B1169" s="12">
        <v>0.1223271141452278</v>
      </c>
    </row>
    <row r="1170" spans="1:2" x14ac:dyDescent="0.25">
      <c r="A1170" s="5">
        <v>42827</v>
      </c>
      <c r="B1170" s="12">
        <v>0.13384175484504809</v>
      </c>
    </row>
    <row r="1171" spans="1:2" x14ac:dyDescent="0.25">
      <c r="A1171" s="5">
        <v>42828</v>
      </c>
      <c r="B1171" s="12">
        <v>0.12200843387218059</v>
      </c>
    </row>
    <row r="1172" spans="1:2" x14ac:dyDescent="0.25">
      <c r="A1172" s="5">
        <v>42829</v>
      </c>
      <c r="B1172" s="12">
        <v>0.12127966468732736</v>
      </c>
    </row>
    <row r="1173" spans="1:2" x14ac:dyDescent="0.25">
      <c r="A1173" s="5">
        <v>42830</v>
      </c>
      <c r="B1173" s="12">
        <v>0.12152723774908275</v>
      </c>
    </row>
    <row r="1174" spans="1:2" x14ac:dyDescent="0.25">
      <c r="A1174" s="5">
        <v>42831</v>
      </c>
      <c r="B1174" s="12">
        <v>0.13846493738593169</v>
      </c>
    </row>
    <row r="1175" spans="1:2" x14ac:dyDescent="0.25">
      <c r="A1175" s="5">
        <v>42832</v>
      </c>
      <c r="B1175" s="12">
        <v>0.1582199049200918</v>
      </c>
    </row>
    <row r="1176" spans="1:2" x14ac:dyDescent="0.25">
      <c r="A1176" s="5">
        <v>42833</v>
      </c>
      <c r="B1176" s="12">
        <v>0.16256235656806867</v>
      </c>
    </row>
    <row r="1177" spans="1:2" x14ac:dyDescent="0.25">
      <c r="A1177" s="5">
        <v>42834</v>
      </c>
      <c r="B1177" s="12">
        <v>0.22006559306809426</v>
      </c>
    </row>
    <row r="1178" spans="1:2" x14ac:dyDescent="0.25">
      <c r="A1178" s="5">
        <v>42835</v>
      </c>
      <c r="B1178" s="12">
        <v>0.20056760195493845</v>
      </c>
    </row>
    <row r="1179" spans="1:2" x14ac:dyDescent="0.25">
      <c r="A1179" s="5">
        <v>42836</v>
      </c>
      <c r="B1179" s="12">
        <v>0.22245184792582512</v>
      </c>
    </row>
    <row r="1180" spans="1:2" x14ac:dyDescent="0.25">
      <c r="A1180" s="5">
        <v>42837</v>
      </c>
      <c r="B1180" s="12">
        <v>0.29774899280501521</v>
      </c>
    </row>
    <row r="1181" spans="1:2" x14ac:dyDescent="0.25">
      <c r="A1181" s="5">
        <v>42838</v>
      </c>
      <c r="B1181" s="12">
        <v>0.37693107300552942</v>
      </c>
    </row>
    <row r="1182" spans="1:2" x14ac:dyDescent="0.25">
      <c r="A1182" s="5">
        <v>42839</v>
      </c>
      <c r="B1182" s="12">
        <v>0.30233436178450007</v>
      </c>
    </row>
    <row r="1183" spans="1:2" x14ac:dyDescent="0.25">
      <c r="A1183" s="5">
        <v>42840</v>
      </c>
      <c r="B1183" s="12">
        <v>0.15311543021006993</v>
      </c>
    </row>
    <row r="1184" spans="1:2" x14ac:dyDescent="0.25">
      <c r="A1184" s="5">
        <v>42841</v>
      </c>
      <c r="B1184" s="12">
        <v>0.12957592122900283</v>
      </c>
    </row>
    <row r="1185" spans="1:2" x14ac:dyDescent="0.25">
      <c r="A1185" s="5">
        <v>42842</v>
      </c>
      <c r="B1185" s="12">
        <v>4.6357239856252862E-2</v>
      </c>
    </row>
    <row r="1186" spans="1:2" x14ac:dyDescent="0.25">
      <c r="A1186" s="5">
        <v>42843</v>
      </c>
      <c r="B1186" s="12">
        <v>0.11776406488585286</v>
      </c>
    </row>
    <row r="1187" spans="1:2" x14ac:dyDescent="0.25">
      <c r="A1187" s="5">
        <v>42844</v>
      </c>
      <c r="B1187" s="12">
        <v>6.0673359148187958E-2</v>
      </c>
    </row>
    <row r="1188" spans="1:2" x14ac:dyDescent="0.25">
      <c r="A1188" s="5">
        <v>42845</v>
      </c>
      <c r="B1188" s="12">
        <v>7.2398186542105891E-2</v>
      </c>
    </row>
    <row r="1189" spans="1:2" x14ac:dyDescent="0.25">
      <c r="A1189" s="5">
        <v>42846</v>
      </c>
      <c r="B1189" s="12">
        <v>8.9260738934526546E-2</v>
      </c>
    </row>
    <row r="1190" spans="1:2" x14ac:dyDescent="0.25">
      <c r="A1190" s="5">
        <v>42847</v>
      </c>
      <c r="B1190" s="12">
        <v>7.0330014536596333E-2</v>
      </c>
    </row>
    <row r="1191" spans="1:2" x14ac:dyDescent="0.25">
      <c r="A1191" s="5">
        <v>42848</v>
      </c>
      <c r="B1191" s="12">
        <v>0.13495521554663509</v>
      </c>
    </row>
    <row r="1192" spans="1:2" x14ac:dyDescent="0.25">
      <c r="A1192" s="5">
        <v>42849</v>
      </c>
      <c r="B1192" s="12">
        <v>9.1382482500623419E-2</v>
      </c>
    </row>
    <row r="1193" spans="1:2" x14ac:dyDescent="0.25">
      <c r="A1193" s="5">
        <v>42850</v>
      </c>
      <c r="B1193" s="12">
        <v>6.9824837844704224E-2</v>
      </c>
    </row>
    <row r="1194" spans="1:2" x14ac:dyDescent="0.25">
      <c r="A1194" s="5">
        <v>42851</v>
      </c>
      <c r="B1194" s="12">
        <v>7.5763189412150267E-2</v>
      </c>
    </row>
    <row r="1195" spans="1:2" x14ac:dyDescent="0.25">
      <c r="A1195" s="5">
        <v>42852</v>
      </c>
      <c r="B1195" s="12">
        <v>3.5505232122098961E-2</v>
      </c>
    </row>
    <row r="1196" spans="1:2" x14ac:dyDescent="0.25">
      <c r="A1196" s="5">
        <v>42853</v>
      </c>
      <c r="B1196" s="12">
        <v>0.15671467146702289</v>
      </c>
    </row>
    <row r="1197" spans="1:2" x14ac:dyDescent="0.25">
      <c r="A1197" s="5">
        <v>42854</v>
      </c>
      <c r="B1197" s="12">
        <v>0.18469611042513107</v>
      </c>
    </row>
    <row r="1198" spans="1:2" x14ac:dyDescent="0.25">
      <c r="A1198" s="5">
        <v>42855</v>
      </c>
      <c r="B1198" s="12">
        <v>0.14147737758780274</v>
      </c>
    </row>
    <row r="1199" spans="1:2" x14ac:dyDescent="0.25">
      <c r="A1199" s="5">
        <v>42856</v>
      </c>
      <c r="B1199" s="12" t="s">
        <v>24</v>
      </c>
    </row>
    <row r="1200" spans="1:2" x14ac:dyDescent="0.25">
      <c r="A1200" s="5">
        <v>42857</v>
      </c>
      <c r="B1200" s="12">
        <v>0.87481117824848686</v>
      </c>
    </row>
    <row r="1201" spans="1:2" x14ac:dyDescent="0.25">
      <c r="A1201" s="5">
        <v>42858</v>
      </c>
      <c r="B1201" s="12">
        <v>0.73518908589889886</v>
      </c>
    </row>
    <row r="1202" spans="1:2" x14ac:dyDescent="0.25">
      <c r="A1202" s="5">
        <v>42859</v>
      </c>
      <c r="B1202" s="12" t="s">
        <v>24</v>
      </c>
    </row>
    <row r="1203" spans="1:2" x14ac:dyDescent="0.25">
      <c r="A1203" s="5">
        <v>42860</v>
      </c>
      <c r="B1203" s="12" t="s">
        <v>24</v>
      </c>
    </row>
    <row r="1204" spans="1:2" x14ac:dyDescent="0.25">
      <c r="A1204" s="5">
        <v>42861</v>
      </c>
      <c r="B1204" s="12" t="s">
        <v>24</v>
      </c>
    </row>
    <row r="1205" spans="1:2" x14ac:dyDescent="0.25">
      <c r="A1205" s="5">
        <v>42862</v>
      </c>
      <c r="B1205" s="12" t="s">
        <v>24</v>
      </c>
    </row>
    <row r="1206" spans="1:2" x14ac:dyDescent="0.25">
      <c r="A1206" s="5">
        <v>42863</v>
      </c>
      <c r="B1206" s="12" t="s">
        <v>24</v>
      </c>
    </row>
    <row r="1207" spans="1:2" x14ac:dyDescent="0.25">
      <c r="A1207" s="5">
        <v>42864</v>
      </c>
      <c r="B1207" s="12" t="s">
        <v>24</v>
      </c>
    </row>
    <row r="1208" spans="1:2" x14ac:dyDescent="0.25">
      <c r="A1208" s="5">
        <v>42865</v>
      </c>
      <c r="B1208" s="12" t="s">
        <v>24</v>
      </c>
    </row>
    <row r="1209" spans="1:2" x14ac:dyDescent="0.25">
      <c r="A1209" s="5">
        <v>42866</v>
      </c>
      <c r="B1209" s="12" t="s">
        <v>24</v>
      </c>
    </row>
    <row r="1210" spans="1:2" x14ac:dyDescent="0.25">
      <c r="A1210" s="5">
        <v>42867</v>
      </c>
      <c r="B1210" s="12" t="s">
        <v>24</v>
      </c>
    </row>
    <row r="1211" spans="1:2" x14ac:dyDescent="0.25">
      <c r="A1211" s="5">
        <v>42868</v>
      </c>
      <c r="B1211" s="12" t="s">
        <v>24</v>
      </c>
    </row>
    <row r="1212" spans="1:2" x14ac:dyDescent="0.25">
      <c r="A1212" s="5">
        <v>42869</v>
      </c>
      <c r="B1212" s="12" t="s">
        <v>24</v>
      </c>
    </row>
    <row r="1213" spans="1:2" x14ac:dyDescent="0.25">
      <c r="A1213" s="5">
        <v>42870</v>
      </c>
      <c r="B1213" s="12" t="s">
        <v>24</v>
      </c>
    </row>
    <row r="1214" spans="1:2" x14ac:dyDescent="0.25">
      <c r="A1214" s="5">
        <v>42871</v>
      </c>
      <c r="B1214" s="12" t="s">
        <v>24</v>
      </c>
    </row>
    <row r="1215" spans="1:2" x14ac:dyDescent="0.25">
      <c r="A1215" s="5">
        <v>42872</v>
      </c>
      <c r="B1215" s="12" t="s">
        <v>24</v>
      </c>
    </row>
    <row r="1216" spans="1:2" x14ac:dyDescent="0.25">
      <c r="A1216" s="5">
        <v>42873</v>
      </c>
      <c r="B1216" s="12" t="s">
        <v>24</v>
      </c>
    </row>
    <row r="1217" spans="1:2" x14ac:dyDescent="0.25">
      <c r="A1217" s="5">
        <v>42874</v>
      </c>
      <c r="B1217" s="12" t="s">
        <v>24</v>
      </c>
    </row>
    <row r="1218" spans="1:2" x14ac:dyDescent="0.25">
      <c r="A1218" s="5">
        <v>42875</v>
      </c>
      <c r="B1218" s="12" t="s">
        <v>24</v>
      </c>
    </row>
    <row r="1219" spans="1:2" x14ac:dyDescent="0.25">
      <c r="A1219" s="5">
        <v>42876</v>
      </c>
      <c r="B1219" s="12" t="s">
        <v>24</v>
      </c>
    </row>
    <row r="1220" spans="1:2" x14ac:dyDescent="0.25">
      <c r="A1220" s="5">
        <v>42877</v>
      </c>
      <c r="B1220" s="12" t="s">
        <v>24</v>
      </c>
    </row>
    <row r="1221" spans="1:2" x14ac:dyDescent="0.25">
      <c r="A1221" s="5">
        <v>42878</v>
      </c>
      <c r="B1221" s="12" t="s">
        <v>24</v>
      </c>
    </row>
    <row r="1222" spans="1:2" x14ac:dyDescent="0.25">
      <c r="A1222" s="5">
        <v>42879</v>
      </c>
      <c r="B1222" s="12" t="s">
        <v>24</v>
      </c>
    </row>
    <row r="1223" spans="1:2" x14ac:dyDescent="0.25">
      <c r="A1223" s="5">
        <v>42880</v>
      </c>
      <c r="B1223" s="12" t="s">
        <v>24</v>
      </c>
    </row>
    <row r="1224" spans="1:2" x14ac:dyDescent="0.25">
      <c r="A1224" s="5">
        <v>42881</v>
      </c>
      <c r="B1224" s="12" t="s">
        <v>24</v>
      </c>
    </row>
    <row r="1225" spans="1:2" x14ac:dyDescent="0.25">
      <c r="A1225" s="5">
        <v>42882</v>
      </c>
      <c r="B1225" s="12" t="s">
        <v>24</v>
      </c>
    </row>
    <row r="1226" spans="1:2" x14ac:dyDescent="0.25">
      <c r="A1226" s="5">
        <v>42883</v>
      </c>
      <c r="B1226" s="12" t="s">
        <v>24</v>
      </c>
    </row>
    <row r="1227" spans="1:2" x14ac:dyDescent="0.25">
      <c r="A1227" s="5">
        <v>42884</v>
      </c>
      <c r="B1227" s="12" t="s">
        <v>24</v>
      </c>
    </row>
    <row r="1228" spans="1:2" x14ac:dyDescent="0.25">
      <c r="A1228" s="5">
        <v>42885</v>
      </c>
      <c r="B1228" s="12" t="s">
        <v>24</v>
      </c>
    </row>
    <row r="1229" spans="1:2" x14ac:dyDescent="0.25">
      <c r="A1229" s="5">
        <v>42886</v>
      </c>
      <c r="B1229" s="12" t="s">
        <v>24</v>
      </c>
    </row>
    <row r="1230" spans="1:2" x14ac:dyDescent="0.25">
      <c r="A1230" s="5">
        <v>42887</v>
      </c>
      <c r="B1230" s="12" t="s">
        <v>24</v>
      </c>
    </row>
    <row r="1231" spans="1:2" x14ac:dyDescent="0.25">
      <c r="A1231" s="5">
        <v>42888</v>
      </c>
      <c r="B1231" s="12" t="s">
        <v>24</v>
      </c>
    </row>
    <row r="1232" spans="1:2" x14ac:dyDescent="0.25">
      <c r="A1232" s="5">
        <v>42889</v>
      </c>
      <c r="B1232" s="12" t="s">
        <v>24</v>
      </c>
    </row>
    <row r="1233" spans="1:2" x14ac:dyDescent="0.25">
      <c r="A1233" s="5">
        <v>42890</v>
      </c>
      <c r="B1233" s="12" t="s">
        <v>24</v>
      </c>
    </row>
    <row r="1234" spans="1:2" x14ac:dyDescent="0.25">
      <c r="A1234" s="5">
        <v>42891</v>
      </c>
      <c r="B1234" s="12" t="s">
        <v>24</v>
      </c>
    </row>
    <row r="1235" spans="1:2" x14ac:dyDescent="0.25">
      <c r="A1235" s="5">
        <v>42892</v>
      </c>
      <c r="B1235" s="12" t="s">
        <v>24</v>
      </c>
    </row>
    <row r="1236" spans="1:2" x14ac:dyDescent="0.25">
      <c r="A1236" s="5">
        <v>42893</v>
      </c>
      <c r="B1236" s="12" t="s">
        <v>24</v>
      </c>
    </row>
    <row r="1237" spans="1:2" x14ac:dyDescent="0.25">
      <c r="A1237" s="5">
        <v>42894</v>
      </c>
      <c r="B1237" s="12" t="s">
        <v>24</v>
      </c>
    </row>
    <row r="1238" spans="1:2" x14ac:dyDescent="0.25">
      <c r="A1238" s="5">
        <v>42895</v>
      </c>
      <c r="B1238" s="12" t="s">
        <v>24</v>
      </c>
    </row>
    <row r="1239" spans="1:2" x14ac:dyDescent="0.25">
      <c r="A1239" s="5">
        <v>42896</v>
      </c>
      <c r="B1239" s="12" t="s">
        <v>24</v>
      </c>
    </row>
    <row r="1240" spans="1:2" x14ac:dyDescent="0.25">
      <c r="A1240" s="5">
        <v>42897</v>
      </c>
      <c r="B1240" s="12" t="s">
        <v>24</v>
      </c>
    </row>
    <row r="1241" spans="1:2" x14ac:dyDescent="0.25">
      <c r="A1241" s="5">
        <v>42898</v>
      </c>
      <c r="B1241" s="12" t="s">
        <v>24</v>
      </c>
    </row>
    <row r="1242" spans="1:2" x14ac:dyDescent="0.25">
      <c r="A1242" s="5">
        <v>42899</v>
      </c>
      <c r="B1242" s="12" t="s">
        <v>24</v>
      </c>
    </row>
    <row r="1243" spans="1:2" x14ac:dyDescent="0.25">
      <c r="A1243" s="5">
        <v>42900</v>
      </c>
      <c r="B1243" s="12" t="s">
        <v>24</v>
      </c>
    </row>
    <row r="1244" spans="1:2" x14ac:dyDescent="0.25">
      <c r="A1244" s="5">
        <v>42901</v>
      </c>
      <c r="B1244" s="12" t="s">
        <v>24</v>
      </c>
    </row>
    <row r="1245" spans="1:2" x14ac:dyDescent="0.25">
      <c r="A1245" s="5">
        <v>42902</v>
      </c>
      <c r="B1245" s="12" t="s">
        <v>24</v>
      </c>
    </row>
    <row r="1246" spans="1:2" x14ac:dyDescent="0.25">
      <c r="A1246" s="5">
        <v>42903</v>
      </c>
      <c r="B1246" s="12" t="s">
        <v>24</v>
      </c>
    </row>
    <row r="1247" spans="1:2" x14ac:dyDescent="0.25">
      <c r="A1247" s="5">
        <v>42904</v>
      </c>
      <c r="B1247" s="12" t="s">
        <v>24</v>
      </c>
    </row>
    <row r="1248" spans="1:2" x14ac:dyDescent="0.25">
      <c r="A1248" s="5">
        <v>42905</v>
      </c>
      <c r="B1248" s="12" t="s">
        <v>24</v>
      </c>
    </row>
    <row r="1249" spans="1:2" x14ac:dyDescent="0.25">
      <c r="A1249" s="5">
        <v>42906</v>
      </c>
      <c r="B1249" s="12" t="s">
        <v>24</v>
      </c>
    </row>
    <row r="1250" spans="1:2" x14ac:dyDescent="0.25">
      <c r="A1250" s="5">
        <v>42907</v>
      </c>
      <c r="B1250" s="12" t="s">
        <v>24</v>
      </c>
    </row>
    <row r="1251" spans="1:2" x14ac:dyDescent="0.25">
      <c r="A1251" s="5">
        <v>42908</v>
      </c>
      <c r="B1251" s="12" t="s">
        <v>24</v>
      </c>
    </row>
    <row r="1252" spans="1:2" x14ac:dyDescent="0.25">
      <c r="A1252" s="5">
        <v>42909</v>
      </c>
      <c r="B1252" s="12" t="s">
        <v>24</v>
      </c>
    </row>
    <row r="1253" spans="1:2" x14ac:dyDescent="0.25">
      <c r="A1253" s="5">
        <v>42910</v>
      </c>
      <c r="B1253" s="12" t="s">
        <v>24</v>
      </c>
    </row>
    <row r="1254" spans="1:2" x14ac:dyDescent="0.25">
      <c r="A1254" s="5">
        <v>42911</v>
      </c>
      <c r="B1254" s="12" t="s">
        <v>24</v>
      </c>
    </row>
    <row r="1255" spans="1:2" x14ac:dyDescent="0.25">
      <c r="A1255" s="5">
        <v>42912</v>
      </c>
      <c r="B1255" s="12" t="s">
        <v>24</v>
      </c>
    </row>
    <row r="1256" spans="1:2" x14ac:dyDescent="0.25">
      <c r="A1256" s="5">
        <v>42913</v>
      </c>
      <c r="B1256" s="12" t="s">
        <v>24</v>
      </c>
    </row>
    <row r="1257" spans="1:2" x14ac:dyDescent="0.25">
      <c r="A1257" s="5">
        <v>42914</v>
      </c>
      <c r="B1257" s="12" t="s">
        <v>24</v>
      </c>
    </row>
    <row r="1258" spans="1:2" x14ac:dyDescent="0.25">
      <c r="A1258" s="5">
        <v>42915</v>
      </c>
      <c r="B1258" s="12" t="s">
        <v>24</v>
      </c>
    </row>
    <row r="1259" spans="1:2" x14ac:dyDescent="0.25">
      <c r="A1259" s="5">
        <v>42916</v>
      </c>
      <c r="B1259" s="12" t="s">
        <v>24</v>
      </c>
    </row>
    <row r="1260" spans="1:2" x14ac:dyDescent="0.25">
      <c r="A1260" s="5">
        <v>42917</v>
      </c>
      <c r="B1260" s="12" t="s">
        <v>24</v>
      </c>
    </row>
    <row r="1261" spans="1:2" x14ac:dyDescent="0.25">
      <c r="A1261" s="5">
        <v>42918</v>
      </c>
      <c r="B1261" s="12" t="s">
        <v>24</v>
      </c>
    </row>
    <row r="1262" spans="1:2" x14ac:dyDescent="0.25">
      <c r="A1262" s="5">
        <v>42919</v>
      </c>
      <c r="B1262" s="12" t="s">
        <v>24</v>
      </c>
    </row>
    <row r="1263" spans="1:2" x14ac:dyDescent="0.25">
      <c r="A1263" s="5">
        <v>42920</v>
      </c>
      <c r="B1263" s="12" t="s">
        <v>24</v>
      </c>
    </row>
    <row r="1264" spans="1:2" x14ac:dyDescent="0.25">
      <c r="A1264" s="5">
        <v>42921</v>
      </c>
      <c r="B1264" s="12" t="s">
        <v>24</v>
      </c>
    </row>
    <row r="1265" spans="1:2" x14ac:dyDescent="0.25">
      <c r="A1265" s="5">
        <v>42922</v>
      </c>
      <c r="B1265" s="12" t="s">
        <v>24</v>
      </c>
    </row>
    <row r="1266" spans="1:2" x14ac:dyDescent="0.25">
      <c r="A1266" s="5">
        <v>42923</v>
      </c>
      <c r="B1266" s="12" t="s">
        <v>24</v>
      </c>
    </row>
    <row r="1267" spans="1:2" x14ac:dyDescent="0.25">
      <c r="A1267" s="5">
        <v>42924</v>
      </c>
      <c r="B1267" s="12" t="s">
        <v>24</v>
      </c>
    </row>
    <row r="1268" spans="1:2" x14ac:dyDescent="0.25">
      <c r="A1268" s="5">
        <v>42925</v>
      </c>
      <c r="B1268" s="12" t="s">
        <v>24</v>
      </c>
    </row>
    <row r="1269" spans="1:2" x14ac:dyDescent="0.25">
      <c r="A1269" s="5">
        <v>42926</v>
      </c>
      <c r="B1269" s="12" t="s">
        <v>24</v>
      </c>
    </row>
    <row r="1270" spans="1:2" x14ac:dyDescent="0.25">
      <c r="A1270" s="5">
        <v>42927</v>
      </c>
      <c r="B1270" s="12" t="s">
        <v>24</v>
      </c>
    </row>
    <row r="1271" spans="1:2" x14ac:dyDescent="0.25">
      <c r="A1271" s="5">
        <v>42928</v>
      </c>
      <c r="B1271" s="12" t="s">
        <v>24</v>
      </c>
    </row>
    <row r="1272" spans="1:2" x14ac:dyDescent="0.25">
      <c r="A1272" s="5">
        <v>42929</v>
      </c>
      <c r="B1272" s="12" t="s">
        <v>24</v>
      </c>
    </row>
    <row r="1273" spans="1:2" x14ac:dyDescent="0.25">
      <c r="A1273" s="5">
        <v>42930</v>
      </c>
      <c r="B1273" s="12" t="s">
        <v>24</v>
      </c>
    </row>
    <row r="1274" spans="1:2" x14ac:dyDescent="0.25">
      <c r="A1274" s="5">
        <v>42931</v>
      </c>
      <c r="B1274" s="12" t="s">
        <v>24</v>
      </c>
    </row>
    <row r="1275" spans="1:2" x14ac:dyDescent="0.25">
      <c r="A1275" s="5">
        <v>42932</v>
      </c>
      <c r="B1275" s="12" t="s">
        <v>24</v>
      </c>
    </row>
    <row r="1276" spans="1:2" x14ac:dyDescent="0.25">
      <c r="A1276" s="5">
        <v>42933</v>
      </c>
      <c r="B1276" s="12" t="s">
        <v>24</v>
      </c>
    </row>
    <row r="1277" spans="1:2" x14ac:dyDescent="0.25">
      <c r="A1277" s="5">
        <v>42934</v>
      </c>
      <c r="B1277" s="12" t="s">
        <v>24</v>
      </c>
    </row>
    <row r="1278" spans="1:2" x14ac:dyDescent="0.25">
      <c r="A1278" s="5">
        <v>42935</v>
      </c>
      <c r="B1278" s="12" t="s">
        <v>24</v>
      </c>
    </row>
    <row r="1279" spans="1:2" x14ac:dyDescent="0.25">
      <c r="A1279" s="5">
        <v>42936</v>
      </c>
      <c r="B1279" s="12" t="s">
        <v>24</v>
      </c>
    </row>
    <row r="1280" spans="1:2" x14ac:dyDescent="0.25">
      <c r="A1280" s="5">
        <v>42937</v>
      </c>
      <c r="B1280" s="12" t="s">
        <v>24</v>
      </c>
    </row>
    <row r="1281" spans="1:2" x14ac:dyDescent="0.25">
      <c r="A1281" s="5">
        <v>42938</v>
      </c>
      <c r="B1281" s="12" t="s">
        <v>24</v>
      </c>
    </row>
    <row r="1282" spans="1:2" x14ac:dyDescent="0.25">
      <c r="A1282" s="5">
        <v>42939</v>
      </c>
      <c r="B1282" s="12" t="s">
        <v>24</v>
      </c>
    </row>
    <row r="1283" spans="1:2" x14ac:dyDescent="0.25">
      <c r="A1283" s="5">
        <v>42940</v>
      </c>
      <c r="B1283" s="12" t="s">
        <v>24</v>
      </c>
    </row>
    <row r="1284" spans="1:2" x14ac:dyDescent="0.25">
      <c r="A1284" s="5">
        <v>42941</v>
      </c>
      <c r="B1284" s="12" t="s">
        <v>24</v>
      </c>
    </row>
    <row r="1285" spans="1:2" x14ac:dyDescent="0.25">
      <c r="A1285" s="5">
        <v>42942</v>
      </c>
      <c r="B1285" s="12" t="s">
        <v>24</v>
      </c>
    </row>
    <row r="1286" spans="1:2" x14ac:dyDescent="0.25">
      <c r="A1286" s="5">
        <v>42943</v>
      </c>
      <c r="B1286" s="12" t="s">
        <v>24</v>
      </c>
    </row>
    <row r="1287" spans="1:2" x14ac:dyDescent="0.25">
      <c r="A1287" s="5">
        <v>42944</v>
      </c>
      <c r="B1287" s="12" t="s">
        <v>24</v>
      </c>
    </row>
    <row r="1288" spans="1:2" x14ac:dyDescent="0.25">
      <c r="A1288" s="5">
        <v>42945</v>
      </c>
      <c r="B1288" s="12" t="s">
        <v>24</v>
      </c>
    </row>
    <row r="1289" spans="1:2" x14ac:dyDescent="0.25">
      <c r="A1289" s="5">
        <v>42946</v>
      </c>
      <c r="B1289" s="12" t="s">
        <v>24</v>
      </c>
    </row>
    <row r="1290" spans="1:2" x14ac:dyDescent="0.25">
      <c r="A1290" s="5">
        <v>42947</v>
      </c>
      <c r="B1290" s="12" t="s">
        <v>24</v>
      </c>
    </row>
    <row r="1291" spans="1:2" x14ac:dyDescent="0.25">
      <c r="A1291" s="5">
        <v>42948</v>
      </c>
      <c r="B1291" s="12" t="s">
        <v>24</v>
      </c>
    </row>
    <row r="1292" spans="1:2" x14ac:dyDescent="0.25">
      <c r="A1292" s="5">
        <v>43040</v>
      </c>
      <c r="B1292" s="12" t="s">
        <v>24</v>
      </c>
    </row>
    <row r="1293" spans="1:2" x14ac:dyDescent="0.25">
      <c r="A1293" s="5">
        <v>43041</v>
      </c>
      <c r="B1293" s="12" t="s">
        <v>24</v>
      </c>
    </row>
    <row r="1294" spans="1:2" x14ac:dyDescent="0.25">
      <c r="A1294" s="5">
        <v>43042</v>
      </c>
      <c r="B1294" s="12" t="s">
        <v>24</v>
      </c>
    </row>
    <row r="1295" spans="1:2" x14ac:dyDescent="0.25">
      <c r="A1295" s="5">
        <v>43043</v>
      </c>
      <c r="B1295" s="12" t="s">
        <v>24</v>
      </c>
    </row>
    <row r="1296" spans="1:2" x14ac:dyDescent="0.25">
      <c r="A1296" s="5">
        <v>43044</v>
      </c>
      <c r="B1296" s="12" t="s">
        <v>24</v>
      </c>
    </row>
    <row r="1297" spans="1:2" x14ac:dyDescent="0.25">
      <c r="A1297" s="5">
        <v>43045</v>
      </c>
      <c r="B1297" s="12" t="s">
        <v>24</v>
      </c>
    </row>
    <row r="1298" spans="1:2" x14ac:dyDescent="0.25">
      <c r="A1298" s="5">
        <v>43046</v>
      </c>
      <c r="B1298" s="12" t="s">
        <v>24</v>
      </c>
    </row>
    <row r="1299" spans="1:2" x14ac:dyDescent="0.25">
      <c r="A1299" s="5">
        <v>43047</v>
      </c>
      <c r="B1299" s="12" t="s">
        <v>24</v>
      </c>
    </row>
    <row r="1300" spans="1:2" x14ac:dyDescent="0.25">
      <c r="A1300" s="5">
        <v>43048</v>
      </c>
      <c r="B1300" s="12" t="s">
        <v>24</v>
      </c>
    </row>
    <row r="1301" spans="1:2" x14ac:dyDescent="0.25">
      <c r="A1301" s="5">
        <v>43049</v>
      </c>
      <c r="B1301" s="12" t="s">
        <v>24</v>
      </c>
    </row>
    <row r="1302" spans="1:2" x14ac:dyDescent="0.25">
      <c r="A1302" s="5">
        <v>43050</v>
      </c>
      <c r="B1302" s="12" t="s">
        <v>24</v>
      </c>
    </row>
    <row r="1303" spans="1:2" x14ac:dyDescent="0.25">
      <c r="A1303" s="5">
        <v>43051</v>
      </c>
      <c r="B1303" s="12" t="s">
        <v>24</v>
      </c>
    </row>
    <row r="1304" spans="1:2" x14ac:dyDescent="0.25">
      <c r="A1304" s="5">
        <v>43052</v>
      </c>
      <c r="B1304" s="12" t="s">
        <v>24</v>
      </c>
    </row>
    <row r="1305" spans="1:2" x14ac:dyDescent="0.25">
      <c r="A1305" s="5">
        <v>43053</v>
      </c>
      <c r="B1305" s="12" t="s">
        <v>24</v>
      </c>
    </row>
    <row r="1306" spans="1:2" x14ac:dyDescent="0.25">
      <c r="A1306" s="5">
        <v>43054</v>
      </c>
      <c r="B1306" s="12" t="s">
        <v>24</v>
      </c>
    </row>
    <row r="1307" spans="1:2" x14ac:dyDescent="0.25">
      <c r="A1307" s="5">
        <v>43055</v>
      </c>
      <c r="B1307" s="12" t="s">
        <v>24</v>
      </c>
    </row>
    <row r="1308" spans="1:2" x14ac:dyDescent="0.25">
      <c r="A1308" s="5">
        <v>43056</v>
      </c>
      <c r="B1308" s="12" t="s">
        <v>24</v>
      </c>
    </row>
    <row r="1309" spans="1:2" x14ac:dyDescent="0.25">
      <c r="A1309" s="5">
        <v>43057</v>
      </c>
      <c r="B1309" s="12" t="s">
        <v>24</v>
      </c>
    </row>
    <row r="1310" spans="1:2" x14ac:dyDescent="0.25">
      <c r="A1310" s="5">
        <v>43058</v>
      </c>
      <c r="B1310" s="12" t="s">
        <v>24</v>
      </c>
    </row>
    <row r="1311" spans="1:2" x14ac:dyDescent="0.25">
      <c r="A1311" s="5">
        <v>43059</v>
      </c>
      <c r="B1311" s="12" t="s">
        <v>24</v>
      </c>
    </row>
    <row r="1312" spans="1:2" x14ac:dyDescent="0.25">
      <c r="A1312" s="5">
        <v>43060</v>
      </c>
      <c r="B1312" s="12" t="s">
        <v>24</v>
      </c>
    </row>
    <row r="1313" spans="1:2" x14ac:dyDescent="0.25">
      <c r="A1313" s="5">
        <v>43061</v>
      </c>
      <c r="B1313" s="12" t="s">
        <v>24</v>
      </c>
    </row>
    <row r="1314" spans="1:2" x14ac:dyDescent="0.25">
      <c r="A1314" s="5">
        <v>43062</v>
      </c>
      <c r="B1314" s="12" t="s">
        <v>24</v>
      </c>
    </row>
    <row r="1315" spans="1:2" x14ac:dyDescent="0.25">
      <c r="A1315" s="5">
        <v>43063</v>
      </c>
      <c r="B1315" s="12" t="s">
        <v>24</v>
      </c>
    </row>
    <row r="1316" spans="1:2" x14ac:dyDescent="0.25">
      <c r="A1316" s="5">
        <v>43064</v>
      </c>
      <c r="B1316" s="12" t="s">
        <v>24</v>
      </c>
    </row>
    <row r="1317" spans="1:2" x14ac:dyDescent="0.25">
      <c r="A1317" s="5">
        <v>43065</v>
      </c>
      <c r="B1317" s="12" t="s">
        <v>24</v>
      </c>
    </row>
    <row r="1318" spans="1:2" x14ac:dyDescent="0.25">
      <c r="A1318" s="5">
        <v>43066</v>
      </c>
      <c r="B1318" s="12" t="s">
        <v>24</v>
      </c>
    </row>
    <row r="1319" spans="1:2" x14ac:dyDescent="0.25">
      <c r="A1319" s="5">
        <v>43067</v>
      </c>
      <c r="B1319" s="12" t="s">
        <v>24</v>
      </c>
    </row>
    <row r="1320" spans="1:2" x14ac:dyDescent="0.25">
      <c r="A1320" s="5">
        <v>43068</v>
      </c>
      <c r="B1320" s="12" t="s">
        <v>24</v>
      </c>
    </row>
    <row r="1321" spans="1:2" x14ac:dyDescent="0.25">
      <c r="A1321" s="5">
        <v>43069</v>
      </c>
      <c r="B1321" s="12" t="s">
        <v>24</v>
      </c>
    </row>
    <row r="1322" spans="1:2" x14ac:dyDescent="0.25">
      <c r="A1322" s="5">
        <v>43070</v>
      </c>
      <c r="B1322" s="12">
        <v>2.4073902836212694E-3</v>
      </c>
    </row>
    <row r="1323" spans="1:2" x14ac:dyDescent="0.25">
      <c r="A1323" s="5">
        <v>43071</v>
      </c>
      <c r="B1323" s="12">
        <v>2.8125027765190894E-2</v>
      </c>
    </row>
    <row r="1324" spans="1:2" x14ac:dyDescent="0.25">
      <c r="A1324" s="5">
        <v>43072</v>
      </c>
      <c r="B1324" s="12">
        <v>6.5862779435642435E-2</v>
      </c>
    </row>
    <row r="1325" spans="1:2" x14ac:dyDescent="0.25">
      <c r="A1325" s="5">
        <v>43073</v>
      </c>
      <c r="B1325" s="12">
        <v>6.7373207633272689E-2</v>
      </c>
    </row>
    <row r="1326" spans="1:2" x14ac:dyDescent="0.25">
      <c r="A1326" s="5">
        <v>43074</v>
      </c>
      <c r="B1326" s="12">
        <v>5.8169060107017133E-2</v>
      </c>
    </row>
    <row r="1327" spans="1:2" x14ac:dyDescent="0.25">
      <c r="A1327" s="5">
        <v>43075</v>
      </c>
      <c r="B1327" s="12">
        <v>5.7165472528423689E-2</v>
      </c>
    </row>
    <row r="1328" spans="1:2" x14ac:dyDescent="0.25">
      <c r="A1328" s="5">
        <v>43076</v>
      </c>
      <c r="B1328" s="12">
        <v>5.4919701806887752E-2</v>
      </c>
    </row>
    <row r="1329" spans="1:2" x14ac:dyDescent="0.25">
      <c r="A1329" s="5">
        <v>43077</v>
      </c>
      <c r="B1329" s="12">
        <v>6.1704343414351652E-2</v>
      </c>
    </row>
    <row r="1330" spans="1:2" x14ac:dyDescent="0.25">
      <c r="A1330" s="5">
        <v>43078</v>
      </c>
      <c r="B1330" s="12">
        <v>6.5387875284367708E-2</v>
      </c>
    </row>
    <row r="1331" spans="1:2" x14ac:dyDescent="0.25">
      <c r="A1331" s="5">
        <v>43079</v>
      </c>
      <c r="B1331" s="12">
        <v>8.180721807968315E-2</v>
      </c>
    </row>
    <row r="1332" spans="1:2" x14ac:dyDescent="0.25">
      <c r="A1332" s="5">
        <v>43080</v>
      </c>
      <c r="B1332" s="12">
        <v>8.6684661901588925E-2</v>
      </c>
    </row>
    <row r="1333" spans="1:2" x14ac:dyDescent="0.25">
      <c r="A1333" s="5">
        <v>43081</v>
      </c>
      <c r="B1333" s="12">
        <v>9.0389552066377332E-2</v>
      </c>
    </row>
    <row r="1334" spans="1:2" x14ac:dyDescent="0.25">
      <c r="A1334" s="5">
        <v>43082</v>
      </c>
      <c r="B1334" s="12">
        <v>8.4760674342137715E-2</v>
      </c>
    </row>
    <row r="1335" spans="1:2" x14ac:dyDescent="0.25">
      <c r="A1335" s="5">
        <v>43083</v>
      </c>
      <c r="B1335" s="12">
        <v>8.9649148002110185E-2</v>
      </c>
    </row>
    <row r="1336" spans="1:2" x14ac:dyDescent="0.25">
      <c r="A1336" s="5">
        <v>43084</v>
      </c>
      <c r="B1336" s="12">
        <v>8.959436071036142E-2</v>
      </c>
    </row>
    <row r="1337" spans="1:2" x14ac:dyDescent="0.25">
      <c r="A1337" s="5">
        <v>43085</v>
      </c>
      <c r="B1337" s="12">
        <v>8.8057788259587474E-2</v>
      </c>
    </row>
    <row r="1338" spans="1:2" x14ac:dyDescent="0.25">
      <c r="A1338" s="5">
        <v>43086</v>
      </c>
      <c r="B1338" s="12">
        <v>8.5408503487453435E-2</v>
      </c>
    </row>
    <row r="1339" spans="1:2" x14ac:dyDescent="0.25">
      <c r="A1339" s="5">
        <v>43087</v>
      </c>
      <c r="B1339" s="12">
        <v>9.0848010571497301E-2</v>
      </c>
    </row>
    <row r="1340" spans="1:2" x14ac:dyDescent="0.25">
      <c r="A1340" s="5">
        <v>43088</v>
      </c>
      <c r="B1340" s="12">
        <v>9.0394310250694818E-2</v>
      </c>
    </row>
    <row r="1341" spans="1:2" x14ac:dyDescent="0.25">
      <c r="A1341" s="5">
        <v>43089</v>
      </c>
      <c r="B1341" s="12">
        <v>9.3928656507017358E-2</v>
      </c>
    </row>
    <row r="1342" spans="1:2" x14ac:dyDescent="0.25">
      <c r="A1342" s="5">
        <v>43090</v>
      </c>
      <c r="B1342" s="12">
        <v>9.6680295640267894E-2</v>
      </c>
    </row>
    <row r="1343" spans="1:2" x14ac:dyDescent="0.25">
      <c r="A1343" s="5">
        <v>43091</v>
      </c>
      <c r="B1343" s="12">
        <v>9.4629371267261758E-2</v>
      </c>
    </row>
    <row r="1344" spans="1:2" x14ac:dyDescent="0.25">
      <c r="A1344" s="5">
        <v>43092</v>
      </c>
      <c r="B1344" s="12">
        <v>0.10181715046589603</v>
      </c>
    </row>
    <row r="1345" spans="1:2" x14ac:dyDescent="0.25">
      <c r="A1345" s="5">
        <v>43093</v>
      </c>
      <c r="B1345" s="12">
        <v>0.10254895267126043</v>
      </c>
    </row>
    <row r="1346" spans="1:2" x14ac:dyDescent="0.25">
      <c r="A1346" s="5">
        <v>43094</v>
      </c>
      <c r="B1346" s="12">
        <v>0.10053486125489194</v>
      </c>
    </row>
    <row r="1347" spans="1:2" x14ac:dyDescent="0.25">
      <c r="A1347" s="5">
        <v>43095</v>
      </c>
      <c r="B1347" s="12">
        <v>0.10197082751605543</v>
      </c>
    </row>
    <row r="1348" spans="1:2" x14ac:dyDescent="0.25">
      <c r="A1348" s="5">
        <v>43096</v>
      </c>
      <c r="B1348" s="12">
        <v>0.11773788757542414</v>
      </c>
    </row>
    <row r="1349" spans="1:2" x14ac:dyDescent="0.25">
      <c r="A1349" s="5">
        <v>43097</v>
      </c>
      <c r="B1349" s="12">
        <v>0.15469378522505814</v>
      </c>
    </row>
    <row r="1350" spans="1:2" x14ac:dyDescent="0.25">
      <c r="A1350" s="5">
        <v>43098</v>
      </c>
      <c r="B1350" s="12">
        <v>0.15927852593377312</v>
      </c>
    </row>
    <row r="1351" spans="1:2" x14ac:dyDescent="0.25">
      <c r="A1351" s="5">
        <v>43099</v>
      </c>
      <c r="B1351" s="12">
        <v>0.21870008321784634</v>
      </c>
    </row>
    <row r="1352" spans="1:2" x14ac:dyDescent="0.25">
      <c r="A1352" s="5">
        <v>43100</v>
      </c>
      <c r="B1352" s="12">
        <v>0.43080173439911373</v>
      </c>
    </row>
    <row r="1353" spans="1:2" x14ac:dyDescent="0.25">
      <c r="A1353" s="5">
        <v>43101</v>
      </c>
      <c r="B1353" s="12">
        <v>0.39228944003879007</v>
      </c>
    </row>
    <row r="1354" spans="1:2" x14ac:dyDescent="0.25">
      <c r="A1354" s="5">
        <v>43102</v>
      </c>
      <c r="B1354" s="12">
        <v>4.4305576145430133E-2</v>
      </c>
    </row>
    <row r="1355" spans="1:2" x14ac:dyDescent="0.25">
      <c r="A1355" s="5">
        <v>43103</v>
      </c>
      <c r="B1355" s="12">
        <v>3.441189829230773E-2</v>
      </c>
    </row>
    <row r="1356" spans="1:2" x14ac:dyDescent="0.25">
      <c r="A1356" s="5">
        <v>43104</v>
      </c>
      <c r="B1356" s="12">
        <v>6.0760579232753346E-2</v>
      </c>
    </row>
    <row r="1357" spans="1:2" x14ac:dyDescent="0.25">
      <c r="A1357" s="5">
        <v>43105</v>
      </c>
      <c r="B1357" s="12">
        <v>8.6302295919177902E-2</v>
      </c>
    </row>
    <row r="1358" spans="1:2" x14ac:dyDescent="0.25">
      <c r="A1358" s="5">
        <v>43106</v>
      </c>
      <c r="B1358" s="12">
        <v>9.6059264019854956E-2</v>
      </c>
    </row>
    <row r="1359" spans="1:2" x14ac:dyDescent="0.25">
      <c r="A1359" s="5">
        <v>43107</v>
      </c>
      <c r="B1359" s="12">
        <v>0.10131878340306832</v>
      </c>
    </row>
    <row r="1360" spans="1:2" x14ac:dyDescent="0.25">
      <c r="A1360" s="5">
        <v>43108</v>
      </c>
      <c r="B1360" s="12">
        <v>0.10226182747574125</v>
      </c>
    </row>
    <row r="1361" spans="1:2" x14ac:dyDescent="0.25">
      <c r="A1361" s="5">
        <v>43109</v>
      </c>
      <c r="B1361" s="12">
        <v>0.1025769855231712</v>
      </c>
    </row>
    <row r="1362" spans="1:2" x14ac:dyDescent="0.25">
      <c r="A1362" s="5">
        <v>43110</v>
      </c>
      <c r="B1362" s="12">
        <v>0.10384639190656904</v>
      </c>
    </row>
    <row r="1363" spans="1:2" x14ac:dyDescent="0.25">
      <c r="A1363" s="5">
        <v>43111</v>
      </c>
      <c r="B1363" s="12">
        <v>0.11066620069013265</v>
      </c>
    </row>
    <row r="1364" spans="1:2" x14ac:dyDescent="0.25">
      <c r="A1364" s="5">
        <v>43112</v>
      </c>
      <c r="B1364" s="12">
        <v>0.10587225505018463</v>
      </c>
    </row>
    <row r="1365" spans="1:2" x14ac:dyDescent="0.25">
      <c r="A1365" s="5">
        <v>43113</v>
      </c>
      <c r="B1365" s="12">
        <v>0.10612440160064138</v>
      </c>
    </row>
    <row r="1366" spans="1:2" x14ac:dyDescent="0.25">
      <c r="A1366" s="5">
        <v>43114</v>
      </c>
      <c r="B1366" s="12">
        <v>0.10827605636398091</v>
      </c>
    </row>
    <row r="1367" spans="1:2" x14ac:dyDescent="0.25">
      <c r="A1367" s="5">
        <v>43115</v>
      </c>
      <c r="B1367" s="12">
        <v>0.10601855243211414</v>
      </c>
    </row>
    <row r="1368" spans="1:2" x14ac:dyDescent="0.25">
      <c r="A1368" s="5">
        <v>43116</v>
      </c>
      <c r="B1368" s="12">
        <v>0.10715705869643379</v>
      </c>
    </row>
    <row r="1369" spans="1:2" x14ac:dyDescent="0.25">
      <c r="A1369" s="5">
        <v>43117</v>
      </c>
      <c r="B1369" s="12">
        <v>0.10863945926710759</v>
      </c>
    </row>
    <row r="1370" spans="1:2" x14ac:dyDescent="0.25">
      <c r="A1370" s="5">
        <v>43118</v>
      </c>
      <c r="B1370" s="12">
        <v>0.10955491026501663</v>
      </c>
    </row>
    <row r="1371" spans="1:2" x14ac:dyDescent="0.25">
      <c r="A1371" s="5">
        <v>43119</v>
      </c>
      <c r="B1371" s="12">
        <v>0.10961991043929789</v>
      </c>
    </row>
    <row r="1372" spans="1:2" x14ac:dyDescent="0.25">
      <c r="A1372" s="5">
        <v>43120</v>
      </c>
      <c r="B1372" s="12">
        <v>0.11235558310248583</v>
      </c>
    </row>
    <row r="1373" spans="1:2" x14ac:dyDescent="0.25">
      <c r="A1373" s="5">
        <v>43121</v>
      </c>
      <c r="B1373" s="12">
        <v>0.1093810594717109</v>
      </c>
    </row>
    <row r="1374" spans="1:2" x14ac:dyDescent="0.25">
      <c r="A1374" s="5">
        <v>43122</v>
      </c>
      <c r="B1374" s="12">
        <v>0.11045235336177929</v>
      </c>
    </row>
    <row r="1375" spans="1:2" x14ac:dyDescent="0.25">
      <c r="A1375" s="5">
        <v>43123</v>
      </c>
      <c r="B1375" s="12">
        <v>0.11242610742806539</v>
      </c>
    </row>
    <row r="1376" spans="1:2" x14ac:dyDescent="0.25">
      <c r="A1376" s="5">
        <v>43124</v>
      </c>
      <c r="B1376" s="12">
        <v>0.11350439230980983</v>
      </c>
    </row>
    <row r="1377" spans="1:2" x14ac:dyDescent="0.25">
      <c r="A1377" s="5">
        <v>43125</v>
      </c>
      <c r="B1377" s="12">
        <v>0.1100377488714957</v>
      </c>
    </row>
    <row r="1378" spans="1:2" x14ac:dyDescent="0.25">
      <c r="A1378" s="5">
        <v>43126</v>
      </c>
      <c r="B1378" s="12">
        <v>0.11206977956774337</v>
      </c>
    </row>
    <row r="1379" spans="1:2" x14ac:dyDescent="0.25">
      <c r="A1379" s="5">
        <v>43127</v>
      </c>
      <c r="B1379" s="12">
        <v>0.11521378282855972</v>
      </c>
    </row>
    <row r="1380" spans="1:2" x14ac:dyDescent="0.25">
      <c r="A1380" s="5">
        <v>43128</v>
      </c>
      <c r="B1380" s="12">
        <v>0.10906825488761906</v>
      </c>
    </row>
    <row r="1381" spans="1:2" x14ac:dyDescent="0.25">
      <c r="A1381" s="5">
        <v>43129</v>
      </c>
      <c r="B1381" s="12">
        <v>0.10979357354707343</v>
      </c>
    </row>
    <row r="1382" spans="1:2" x14ac:dyDescent="0.25">
      <c r="A1382" s="5">
        <v>43130</v>
      </c>
      <c r="B1382" s="12">
        <v>0.11341582034784864</v>
      </c>
    </row>
    <row r="1383" spans="1:2" x14ac:dyDescent="0.25">
      <c r="A1383" s="5">
        <v>43131</v>
      </c>
      <c r="B1383" s="12">
        <v>0.10839712654050047</v>
      </c>
    </row>
    <row r="1384" spans="1:2" x14ac:dyDescent="0.25">
      <c r="A1384" s="5">
        <v>43132</v>
      </c>
      <c r="B1384" s="12">
        <v>0.11206824957924327</v>
      </c>
    </row>
    <row r="1385" spans="1:2" x14ac:dyDescent="0.25">
      <c r="A1385" s="5">
        <v>43133</v>
      </c>
      <c r="B1385" s="12">
        <v>0.11260887303264748</v>
      </c>
    </row>
    <row r="1386" spans="1:2" x14ac:dyDescent="0.25">
      <c r="A1386" s="5">
        <v>43134</v>
      </c>
      <c r="B1386" s="12">
        <v>0.10969277461284327</v>
      </c>
    </row>
    <row r="1387" spans="1:2" x14ac:dyDescent="0.25">
      <c r="A1387" s="5">
        <v>43135</v>
      </c>
      <c r="B1387" s="12">
        <v>0.1122588939630761</v>
      </c>
    </row>
    <row r="1388" spans="1:2" x14ac:dyDescent="0.25">
      <c r="A1388" s="5">
        <v>43136</v>
      </c>
      <c r="B1388" s="12">
        <v>0.11048822215764814</v>
      </c>
    </row>
    <row r="1389" spans="1:2" x14ac:dyDescent="0.25">
      <c r="A1389" s="5">
        <v>43137</v>
      </c>
      <c r="B1389" s="12">
        <v>0.11385068432878888</v>
      </c>
    </row>
    <row r="1390" spans="1:2" x14ac:dyDescent="0.25">
      <c r="A1390" s="5">
        <v>43138</v>
      </c>
      <c r="B1390" s="12">
        <v>0.1152947718540636</v>
      </c>
    </row>
    <row r="1391" spans="1:2" x14ac:dyDescent="0.25">
      <c r="A1391" s="5">
        <v>43139</v>
      </c>
      <c r="B1391" s="12">
        <v>0.11421101245461227</v>
      </c>
    </row>
    <row r="1392" spans="1:2" x14ac:dyDescent="0.25">
      <c r="A1392" s="5">
        <v>43140</v>
      </c>
      <c r="B1392" s="12">
        <v>0.11502117817424726</v>
      </c>
    </row>
    <row r="1393" spans="1:2" x14ac:dyDescent="0.25">
      <c r="A1393" s="5">
        <v>43141</v>
      </c>
      <c r="B1393" s="12">
        <v>0.1165304960919219</v>
      </c>
    </row>
    <row r="1394" spans="1:2" x14ac:dyDescent="0.25">
      <c r="A1394" s="5">
        <v>43142</v>
      </c>
      <c r="B1394" s="12">
        <v>0.11758895850819029</v>
      </c>
    </row>
    <row r="1395" spans="1:2" x14ac:dyDescent="0.25">
      <c r="A1395" s="5">
        <v>43143</v>
      </c>
      <c r="B1395" s="12">
        <v>0.11606912931583431</v>
      </c>
    </row>
    <row r="1396" spans="1:2" x14ac:dyDescent="0.25">
      <c r="A1396" s="5">
        <v>43144</v>
      </c>
      <c r="B1396" s="12">
        <v>0.11815813231568813</v>
      </c>
    </row>
    <row r="1397" spans="1:2" x14ac:dyDescent="0.25">
      <c r="A1397" s="5">
        <v>43145</v>
      </c>
      <c r="B1397" s="12">
        <v>0.12038113497595264</v>
      </c>
    </row>
    <row r="1398" spans="1:2" x14ac:dyDescent="0.25">
      <c r="A1398" s="5">
        <v>43146</v>
      </c>
      <c r="B1398" s="12">
        <v>0.12656368141998867</v>
      </c>
    </row>
    <row r="1399" spans="1:2" x14ac:dyDescent="0.25">
      <c r="A1399" s="5">
        <v>43147</v>
      </c>
      <c r="B1399" s="12">
        <v>0.12469070681238925</v>
      </c>
    </row>
    <row r="1400" spans="1:2" x14ac:dyDescent="0.25">
      <c r="A1400" s="5">
        <v>43148</v>
      </c>
      <c r="B1400" s="12">
        <v>0.11506469432908738</v>
      </c>
    </row>
    <row r="1401" spans="1:2" x14ac:dyDescent="0.25">
      <c r="A1401" s="5">
        <v>43149</v>
      </c>
      <c r="B1401" s="12">
        <v>0.11152345745488235</v>
      </c>
    </row>
    <row r="1402" spans="1:2" x14ac:dyDescent="0.25">
      <c r="A1402" s="5">
        <v>43150</v>
      </c>
      <c r="B1402" s="12">
        <v>0.11876380284231369</v>
      </c>
    </row>
    <row r="1403" spans="1:2" x14ac:dyDescent="0.25">
      <c r="A1403" s="5">
        <v>43151</v>
      </c>
      <c r="B1403" s="12">
        <v>0.11610225780572089</v>
      </c>
    </row>
    <row r="1404" spans="1:2" x14ac:dyDescent="0.25">
      <c r="A1404" s="5">
        <v>43152</v>
      </c>
      <c r="B1404" s="12">
        <v>0.1188511880511243</v>
      </c>
    </row>
    <row r="1405" spans="1:2" x14ac:dyDescent="0.25">
      <c r="A1405" s="5">
        <v>43153</v>
      </c>
      <c r="B1405" s="12">
        <v>0.12021790868823232</v>
      </c>
    </row>
    <row r="1406" spans="1:2" x14ac:dyDescent="0.25">
      <c r="A1406" s="5">
        <v>43154</v>
      </c>
      <c r="B1406" s="12">
        <v>0.12144636187644869</v>
      </c>
    </row>
    <row r="1407" spans="1:2" x14ac:dyDescent="0.25">
      <c r="A1407" s="5">
        <v>43155</v>
      </c>
      <c r="B1407" s="12">
        <v>0.12016381563330455</v>
      </c>
    </row>
    <row r="1408" spans="1:2" x14ac:dyDescent="0.25">
      <c r="A1408" s="5">
        <v>43156</v>
      </c>
      <c r="B1408" s="12">
        <v>0.11012825349984497</v>
      </c>
    </row>
    <row r="1409" spans="1:2" x14ac:dyDescent="0.25">
      <c r="A1409" s="5">
        <v>43157</v>
      </c>
      <c r="B1409" s="12">
        <v>0.11023518549222679</v>
      </c>
    </row>
    <row r="1410" spans="1:2" x14ac:dyDescent="0.25">
      <c r="A1410" s="5">
        <v>43158</v>
      </c>
      <c r="B1410" s="12">
        <v>0.11789157676750006</v>
      </c>
    </row>
    <row r="1411" spans="1:2" x14ac:dyDescent="0.25">
      <c r="A1411" s="5">
        <v>43159</v>
      </c>
      <c r="B1411" s="12">
        <v>0.12085439850999397</v>
      </c>
    </row>
    <row r="1412" spans="1:2" x14ac:dyDescent="0.25">
      <c r="A1412" s="5">
        <v>43160</v>
      </c>
      <c r="B1412" s="12">
        <v>0.10961394130865808</v>
      </c>
    </row>
    <row r="1413" spans="1:2" x14ac:dyDescent="0.25">
      <c r="A1413" s="5">
        <v>43161</v>
      </c>
      <c r="B1413" s="12">
        <v>0.10745704926741116</v>
      </c>
    </row>
    <row r="1414" spans="1:2" x14ac:dyDescent="0.25">
      <c r="A1414" s="5">
        <v>43162</v>
      </c>
      <c r="B1414" s="12">
        <v>0.10981880209479325</v>
      </c>
    </row>
    <row r="1415" spans="1:2" x14ac:dyDescent="0.25">
      <c r="A1415" s="5">
        <v>43163</v>
      </c>
      <c r="B1415" s="12">
        <v>0.11249461484423155</v>
      </c>
    </row>
    <row r="1416" spans="1:2" x14ac:dyDescent="0.25">
      <c r="A1416" s="5">
        <v>43164</v>
      </c>
      <c r="B1416" s="12">
        <v>0.11021163687654006</v>
      </c>
    </row>
    <row r="1417" spans="1:2" x14ac:dyDescent="0.25">
      <c r="A1417" s="5">
        <v>43165</v>
      </c>
      <c r="B1417" s="12">
        <v>0.11130660469151867</v>
      </c>
    </row>
    <row r="1418" spans="1:2" x14ac:dyDescent="0.25">
      <c r="A1418" s="5">
        <v>43166</v>
      </c>
      <c r="B1418" s="12">
        <v>0.11240875292061323</v>
      </c>
    </row>
    <row r="1419" spans="1:2" x14ac:dyDescent="0.25">
      <c r="A1419" s="5">
        <v>43167</v>
      </c>
      <c r="B1419" s="12">
        <v>0.11665299955084724</v>
      </c>
    </row>
    <row r="1420" spans="1:2" x14ac:dyDescent="0.25">
      <c r="A1420" s="5">
        <v>43168</v>
      </c>
      <c r="B1420" s="12">
        <v>0.11756957524872551</v>
      </c>
    </row>
    <row r="1421" spans="1:2" x14ac:dyDescent="0.25">
      <c r="A1421" s="5">
        <v>43169</v>
      </c>
      <c r="B1421" s="12">
        <v>0.11953580891126936</v>
      </c>
    </row>
    <row r="1422" spans="1:2" x14ac:dyDescent="0.25">
      <c r="A1422" s="5">
        <v>43170</v>
      </c>
      <c r="B1422" s="12">
        <v>0.11122628504468232</v>
      </c>
    </row>
    <row r="1423" spans="1:2" x14ac:dyDescent="0.25">
      <c r="A1423" s="5">
        <v>43171</v>
      </c>
      <c r="B1423" s="12">
        <v>0.11763879244861412</v>
      </c>
    </row>
    <row r="1424" spans="1:2" x14ac:dyDescent="0.25">
      <c r="A1424" s="5">
        <v>43172</v>
      </c>
      <c r="B1424" s="12">
        <v>0.11981376027026319</v>
      </c>
    </row>
    <row r="1425" spans="1:2" x14ac:dyDescent="0.25">
      <c r="A1425" s="5">
        <v>43173</v>
      </c>
      <c r="B1425" s="12">
        <v>0.11544530570267299</v>
      </c>
    </row>
    <row r="1426" spans="1:2" x14ac:dyDescent="0.25">
      <c r="A1426" s="5">
        <v>43174</v>
      </c>
      <c r="B1426" s="12">
        <v>0.11538365392871117</v>
      </c>
    </row>
    <row r="1427" spans="1:2" x14ac:dyDescent="0.25">
      <c r="A1427" s="5">
        <v>43175</v>
      </c>
      <c r="B1427" s="12">
        <v>0.11551547950426047</v>
      </c>
    </row>
    <row r="1428" spans="1:2" x14ac:dyDescent="0.25">
      <c r="A1428" s="5">
        <v>43176</v>
      </c>
      <c r="B1428" s="12">
        <v>0.1174252432371978</v>
      </c>
    </row>
    <row r="1429" spans="1:2" x14ac:dyDescent="0.25">
      <c r="A1429" s="5">
        <v>43177</v>
      </c>
      <c r="B1429" s="12">
        <v>0.11549488521512721</v>
      </c>
    </row>
    <row r="1430" spans="1:2" x14ac:dyDescent="0.25">
      <c r="A1430" s="5">
        <v>43178</v>
      </c>
      <c r="B1430" s="12">
        <v>0.11485229117842041</v>
      </c>
    </row>
    <row r="1431" spans="1:2" x14ac:dyDescent="0.25">
      <c r="A1431" s="5">
        <v>43179</v>
      </c>
      <c r="B1431" s="12">
        <v>0.11705375099769091</v>
      </c>
    </row>
    <row r="1432" spans="1:2" x14ac:dyDescent="0.25">
      <c r="A1432" s="5">
        <v>43180</v>
      </c>
      <c r="B1432" s="12">
        <v>0.11602764549383207</v>
      </c>
    </row>
    <row r="1433" spans="1:2" x14ac:dyDescent="0.25">
      <c r="A1433" s="5">
        <v>43181</v>
      </c>
      <c r="B1433" s="12">
        <v>0.11472252968167834</v>
      </c>
    </row>
    <row r="1434" spans="1:2" x14ac:dyDescent="0.25">
      <c r="A1434" s="5">
        <v>43182</v>
      </c>
      <c r="B1434" s="12">
        <v>0.11498182251083718</v>
      </c>
    </row>
    <row r="1435" spans="1:2" x14ac:dyDescent="0.25">
      <c r="A1435" s="5">
        <v>43183</v>
      </c>
      <c r="B1435" s="12">
        <v>0.1149432550165236</v>
      </c>
    </row>
    <row r="1436" spans="1:2" x14ac:dyDescent="0.25">
      <c r="A1436" s="5">
        <v>43184</v>
      </c>
      <c r="B1436" s="12">
        <v>0.11215703831937865</v>
      </c>
    </row>
    <row r="1437" spans="1:2" x14ac:dyDescent="0.25">
      <c r="A1437" s="5">
        <v>43185</v>
      </c>
      <c r="B1437" s="12">
        <v>0.11242948236926162</v>
      </c>
    </row>
    <row r="1438" spans="1:2" x14ac:dyDescent="0.25">
      <c r="A1438" s="5">
        <v>43186</v>
      </c>
      <c r="B1438" s="12">
        <v>0.11653888871022886</v>
      </c>
    </row>
    <row r="1439" spans="1:2" x14ac:dyDescent="0.25">
      <c r="A1439" s="5">
        <v>43187</v>
      </c>
      <c r="B1439" s="12">
        <v>0.11809318712142282</v>
      </c>
    </row>
    <row r="1440" spans="1:2" x14ac:dyDescent="0.25">
      <c r="A1440" s="5">
        <v>43188</v>
      </c>
      <c r="B1440" s="12">
        <v>0.11549847986271966</v>
      </c>
    </row>
    <row r="1441" spans="1:2" x14ac:dyDescent="0.25">
      <c r="A1441" s="5">
        <v>43189</v>
      </c>
      <c r="B1441" s="12">
        <v>0.11516811880031008</v>
      </c>
    </row>
    <row r="1442" spans="1:2" x14ac:dyDescent="0.25">
      <c r="A1442" s="5">
        <v>43190</v>
      </c>
      <c r="B1442" s="12">
        <v>0.11480193831717866</v>
      </c>
    </row>
    <row r="1443" spans="1:2" x14ac:dyDescent="0.25">
      <c r="A1443" s="5">
        <v>43191</v>
      </c>
      <c r="B1443" s="12">
        <v>0.11280537693793467</v>
      </c>
    </row>
    <row r="1444" spans="1:2" x14ac:dyDescent="0.25">
      <c r="A1444" s="5">
        <v>43192</v>
      </c>
      <c r="B1444" s="12">
        <v>0.11424952908788132</v>
      </c>
    </row>
    <row r="1445" spans="1:2" x14ac:dyDescent="0.25">
      <c r="A1445" s="5">
        <v>43193</v>
      </c>
      <c r="B1445" s="12">
        <v>0.11529185718209271</v>
      </c>
    </row>
    <row r="1446" spans="1:2" x14ac:dyDescent="0.25">
      <c r="A1446" s="5">
        <v>43194</v>
      </c>
      <c r="B1446" s="12">
        <v>0.11335022190271554</v>
      </c>
    </row>
    <row r="1447" spans="1:2" x14ac:dyDescent="0.25">
      <c r="A1447" s="5">
        <v>43195</v>
      </c>
      <c r="B1447" s="12">
        <v>0.11566256255927318</v>
      </c>
    </row>
    <row r="1448" spans="1:2" x14ac:dyDescent="0.25">
      <c r="A1448" s="5">
        <v>43196</v>
      </c>
      <c r="B1448" s="12">
        <v>0.11618757502744018</v>
      </c>
    </row>
    <row r="1449" spans="1:2" x14ac:dyDescent="0.25">
      <c r="A1449" s="5">
        <v>43197</v>
      </c>
      <c r="B1449" s="12">
        <v>0.12361390604832202</v>
      </c>
    </row>
    <row r="1450" spans="1:2" x14ac:dyDescent="0.25">
      <c r="A1450" s="5">
        <v>43198</v>
      </c>
      <c r="B1450" s="12">
        <v>0.13253648994963049</v>
      </c>
    </row>
    <row r="1451" spans="1:2" x14ac:dyDescent="0.25">
      <c r="A1451" s="5">
        <v>43199</v>
      </c>
      <c r="B1451" s="12">
        <v>0.11326399555289864</v>
      </c>
    </row>
    <row r="1452" spans="1:2" x14ac:dyDescent="0.25">
      <c r="A1452" s="5">
        <v>43200</v>
      </c>
      <c r="B1452" s="12">
        <v>0.12183795634246941</v>
      </c>
    </row>
    <row r="1453" spans="1:2" x14ac:dyDescent="0.25">
      <c r="A1453" s="5">
        <v>43201</v>
      </c>
      <c r="B1453" s="12">
        <v>0.14068765342058812</v>
      </c>
    </row>
    <row r="1454" spans="1:2" x14ac:dyDescent="0.25">
      <c r="A1454" s="5">
        <v>43202</v>
      </c>
      <c r="B1454" s="12">
        <v>0.2110203256119807</v>
      </c>
    </row>
    <row r="1455" spans="1:2" x14ac:dyDescent="0.25">
      <c r="A1455" s="5">
        <v>43203</v>
      </c>
      <c r="B1455" s="12">
        <v>0.32297626831205339</v>
      </c>
    </row>
    <row r="1456" spans="1:2" x14ac:dyDescent="0.25">
      <c r="A1456" s="5">
        <v>43204</v>
      </c>
      <c r="B1456" s="12">
        <v>0.43657727261598417</v>
      </c>
    </row>
    <row r="1457" spans="1:2" x14ac:dyDescent="0.25">
      <c r="A1457" s="5">
        <v>43205</v>
      </c>
      <c r="B1457" s="12">
        <v>0.3372428640955224</v>
      </c>
    </row>
    <row r="1458" spans="1:2" x14ac:dyDescent="0.25">
      <c r="A1458" s="5">
        <v>43206</v>
      </c>
      <c r="B1458" s="12">
        <v>0.11938958532037337</v>
      </c>
    </row>
    <row r="1459" spans="1:2" x14ac:dyDescent="0.25">
      <c r="A1459" s="5">
        <v>43207</v>
      </c>
      <c r="B1459" s="12">
        <v>3.894373541787445E-2</v>
      </c>
    </row>
    <row r="1460" spans="1:2" x14ac:dyDescent="0.25">
      <c r="A1460" s="5">
        <v>43208</v>
      </c>
      <c r="B1460" s="12">
        <v>5.7265109185324882E-2</v>
      </c>
    </row>
    <row r="1461" spans="1:2" x14ac:dyDescent="0.25">
      <c r="A1461" s="5">
        <v>43209</v>
      </c>
      <c r="B1461" s="12">
        <v>6.0328047689665737E-2</v>
      </c>
    </row>
    <row r="1462" spans="1:2" x14ac:dyDescent="0.25">
      <c r="A1462" s="5">
        <v>43210</v>
      </c>
      <c r="B1462" s="12">
        <v>7.9729402767995866E-2</v>
      </c>
    </row>
    <row r="1463" spans="1:2" x14ac:dyDescent="0.25">
      <c r="A1463" s="5">
        <v>43211</v>
      </c>
      <c r="B1463" s="12">
        <v>9.168601233439104E-2</v>
      </c>
    </row>
    <row r="1464" spans="1:2" x14ac:dyDescent="0.25">
      <c r="A1464" s="5">
        <v>43212</v>
      </c>
      <c r="B1464" s="12">
        <v>0.10003571272238988</v>
      </c>
    </row>
    <row r="1465" spans="1:2" x14ac:dyDescent="0.25">
      <c r="A1465" s="5">
        <v>43213</v>
      </c>
      <c r="B1465" s="12">
        <v>9.7684724095068926E-2</v>
      </c>
    </row>
    <row r="1466" spans="1:2" x14ac:dyDescent="0.25">
      <c r="A1466" s="5">
        <v>43214</v>
      </c>
      <c r="B1466" s="12">
        <v>0.10156363550192549</v>
      </c>
    </row>
    <row r="1467" spans="1:2" x14ac:dyDescent="0.25">
      <c r="A1467" s="5">
        <v>43215</v>
      </c>
      <c r="B1467" s="12">
        <v>0.10490381198852299</v>
      </c>
    </row>
    <row r="1468" spans="1:2" x14ac:dyDescent="0.25">
      <c r="A1468" s="5">
        <v>43216</v>
      </c>
      <c r="B1468" s="12">
        <v>0.10878440986831557</v>
      </c>
    </row>
    <row r="1469" spans="1:2" x14ac:dyDescent="0.25">
      <c r="A1469" s="5">
        <v>43217</v>
      </c>
      <c r="B1469" s="12">
        <v>0.10769202862522449</v>
      </c>
    </row>
    <row r="1470" spans="1:2" x14ac:dyDescent="0.25">
      <c r="A1470" s="5">
        <v>43218</v>
      </c>
      <c r="B1470" s="12">
        <v>0.11629252194109674</v>
      </c>
    </row>
    <row r="1471" spans="1:2" x14ac:dyDescent="0.25">
      <c r="A1471" s="5">
        <v>43219</v>
      </c>
      <c r="B1471" s="12">
        <v>0.21251571927913224</v>
      </c>
    </row>
    <row r="1472" spans="1:2" x14ac:dyDescent="0.25">
      <c r="A1472" s="5">
        <v>43220</v>
      </c>
      <c r="B1472" s="12">
        <v>0.13781666913831972</v>
      </c>
    </row>
    <row r="1473" spans="1:2" x14ac:dyDescent="0.25">
      <c r="A1473" s="5">
        <v>43221</v>
      </c>
      <c r="B1473" s="12">
        <v>0.11533905127645704</v>
      </c>
    </row>
    <row r="1474" spans="1:2" x14ac:dyDescent="0.25">
      <c r="A1474" s="5">
        <v>43222</v>
      </c>
      <c r="B1474" s="12">
        <v>8.9353455988762806E-2</v>
      </c>
    </row>
    <row r="1475" spans="1:2" x14ac:dyDescent="0.25">
      <c r="A1475" s="5">
        <v>43223</v>
      </c>
      <c r="B1475" s="12">
        <v>7.3884774897721217E-2</v>
      </c>
    </row>
    <row r="1476" spans="1:2" x14ac:dyDescent="0.25">
      <c r="A1476" s="5">
        <v>43224</v>
      </c>
      <c r="B1476" s="12">
        <v>5.8252506834867254E-2</v>
      </c>
    </row>
    <row r="1477" spans="1:2" x14ac:dyDescent="0.25">
      <c r="A1477" s="5">
        <v>43225</v>
      </c>
      <c r="B1477" s="12">
        <v>8.4542921989658223E-2</v>
      </c>
    </row>
    <row r="1478" spans="1:2" x14ac:dyDescent="0.25">
      <c r="A1478" s="5">
        <v>43226</v>
      </c>
      <c r="B1478" s="12">
        <v>7.8568693663781455E-2</v>
      </c>
    </row>
    <row r="1479" spans="1:2" x14ac:dyDescent="0.25">
      <c r="A1479" s="5">
        <v>43227</v>
      </c>
      <c r="B1479" s="12">
        <v>6.3656804807010386E-2</v>
      </c>
    </row>
    <row r="1480" spans="1:2" x14ac:dyDescent="0.25">
      <c r="A1480" s="5">
        <v>43228</v>
      </c>
      <c r="B1480" s="12">
        <v>7.7487731143262226E-2</v>
      </c>
    </row>
    <row r="1481" spans="1:2" x14ac:dyDescent="0.25">
      <c r="A1481" s="5">
        <v>43229</v>
      </c>
      <c r="B1481" s="12">
        <v>8.6464158427339594E-2</v>
      </c>
    </row>
    <row r="1482" spans="1:2" x14ac:dyDescent="0.25">
      <c r="A1482" s="5">
        <v>43230</v>
      </c>
      <c r="B1482" s="12">
        <v>7.6729310736892584E-2</v>
      </c>
    </row>
    <row r="1483" spans="1:2" x14ac:dyDescent="0.25">
      <c r="A1483" s="5">
        <v>43231</v>
      </c>
      <c r="B1483" s="12">
        <v>0.10456131592848561</v>
      </c>
    </row>
    <row r="1484" spans="1:2" x14ac:dyDescent="0.25">
      <c r="A1484" s="5">
        <v>43232</v>
      </c>
      <c r="B1484" s="12">
        <v>0.12345777345012221</v>
      </c>
    </row>
    <row r="1485" spans="1:2" x14ac:dyDescent="0.25">
      <c r="A1485" s="5">
        <v>43233</v>
      </c>
      <c r="B1485" s="12">
        <v>0.12001317591843581</v>
      </c>
    </row>
    <row r="1486" spans="1:2" x14ac:dyDescent="0.25">
      <c r="A1486" s="5">
        <v>43234</v>
      </c>
      <c r="B1486" s="12">
        <v>7.2156497015461327E-2</v>
      </c>
    </row>
    <row r="1487" spans="1:2" x14ac:dyDescent="0.25">
      <c r="A1487" s="5">
        <v>43235</v>
      </c>
      <c r="B1487" s="12">
        <v>7.6307939908506969E-2</v>
      </c>
    </row>
    <row r="1488" spans="1:2" x14ac:dyDescent="0.25">
      <c r="A1488" s="5">
        <v>43236</v>
      </c>
      <c r="B1488" s="12">
        <v>7.6023571212006716E-2</v>
      </c>
    </row>
    <row r="1489" spans="1:2" x14ac:dyDescent="0.25">
      <c r="A1489" s="5">
        <v>43237</v>
      </c>
      <c r="B1489" s="12">
        <v>0.10325388847549037</v>
      </c>
    </row>
    <row r="1490" spans="1:2" x14ac:dyDescent="0.25">
      <c r="A1490" s="5">
        <v>43238</v>
      </c>
      <c r="B1490" s="12">
        <v>8.7188317813114563E-2</v>
      </c>
    </row>
    <row r="1491" spans="1:2" x14ac:dyDescent="0.25">
      <c r="A1491" s="5">
        <v>43239</v>
      </c>
      <c r="B1491" s="12">
        <v>9.7985131827084931E-2</v>
      </c>
    </row>
    <row r="1492" spans="1:2" x14ac:dyDescent="0.25">
      <c r="A1492" s="5">
        <v>43240</v>
      </c>
      <c r="B1492" s="12">
        <v>8.4007996774814339E-2</v>
      </c>
    </row>
    <row r="1493" spans="1:2" x14ac:dyDescent="0.25">
      <c r="A1493" s="5">
        <v>43241</v>
      </c>
      <c r="B1493" s="12">
        <v>8.3985992368837373E-2</v>
      </c>
    </row>
    <row r="1494" spans="1:2" x14ac:dyDescent="0.25">
      <c r="A1494" s="5">
        <v>43242</v>
      </c>
      <c r="B1494" s="12">
        <v>8.4804546570737868E-2</v>
      </c>
    </row>
    <row r="1495" spans="1:2" x14ac:dyDescent="0.25">
      <c r="A1495" s="5">
        <v>43243</v>
      </c>
      <c r="B1495" s="12">
        <v>0.10762499279232644</v>
      </c>
    </row>
    <row r="1496" spans="1:2" x14ac:dyDescent="0.25">
      <c r="A1496" s="5">
        <v>43244</v>
      </c>
      <c r="B1496" s="12">
        <v>7.6528143686424174E-2</v>
      </c>
    </row>
    <row r="1497" spans="1:2" x14ac:dyDescent="0.25">
      <c r="A1497" s="5">
        <v>43245</v>
      </c>
      <c r="B1497" s="12">
        <v>7.4295080296570198E-2</v>
      </c>
    </row>
    <row r="1498" spans="1:2" x14ac:dyDescent="0.25">
      <c r="A1498" s="5">
        <v>43246</v>
      </c>
      <c r="B1498" s="12">
        <v>6.7294237295046092E-2</v>
      </c>
    </row>
    <row r="1499" spans="1:2" x14ac:dyDescent="0.25">
      <c r="A1499" s="5">
        <v>43247</v>
      </c>
      <c r="B1499" s="12">
        <v>6.7544882362476549E-2</v>
      </c>
    </row>
    <row r="1500" spans="1:2" x14ac:dyDescent="0.25">
      <c r="A1500" s="5">
        <v>43248</v>
      </c>
      <c r="B1500" s="12">
        <v>3.8875558410696641E-2</v>
      </c>
    </row>
    <row r="1501" spans="1:2" x14ac:dyDescent="0.25">
      <c r="A1501" s="5">
        <v>43249</v>
      </c>
      <c r="B1501" s="12">
        <v>8.3588507049218788E-2</v>
      </c>
    </row>
    <row r="1502" spans="1:2" x14ac:dyDescent="0.25">
      <c r="A1502" s="5">
        <v>43250</v>
      </c>
      <c r="B1502" s="12">
        <v>9.4140940659281969E-2</v>
      </c>
    </row>
    <row r="1503" spans="1:2" x14ac:dyDescent="0.25">
      <c r="A1503" s="5">
        <v>43251</v>
      </c>
      <c r="B1503" s="12">
        <v>9.1184865285600519E-2</v>
      </c>
    </row>
    <row r="1504" spans="1:2" x14ac:dyDescent="0.25">
      <c r="A1504" s="5">
        <v>43252</v>
      </c>
      <c r="B1504" s="12">
        <v>8.6144956530637321E-2</v>
      </c>
    </row>
    <row r="1505" spans="1:2" x14ac:dyDescent="0.25">
      <c r="A1505" s="5">
        <v>43253</v>
      </c>
      <c r="B1505" s="12">
        <v>0.14985419644619913</v>
      </c>
    </row>
    <row r="1506" spans="1:2" x14ac:dyDescent="0.25">
      <c r="A1506" s="5">
        <v>43254</v>
      </c>
      <c r="B1506" s="12">
        <v>0.18862036221227949</v>
      </c>
    </row>
    <row r="1507" spans="1:2" x14ac:dyDescent="0.25">
      <c r="A1507" s="5">
        <v>43255</v>
      </c>
      <c r="B1507" s="12">
        <v>4.1763355215975302E-2</v>
      </c>
    </row>
    <row r="1508" spans="1:2" x14ac:dyDescent="0.25">
      <c r="A1508" s="5">
        <v>43256</v>
      </c>
      <c r="B1508" s="12" t="s">
        <v>24</v>
      </c>
    </row>
    <row r="1509" spans="1:2" x14ac:dyDescent="0.25">
      <c r="A1509" s="5">
        <v>43257</v>
      </c>
      <c r="B1509" s="12" t="s">
        <v>24</v>
      </c>
    </row>
    <row r="1510" spans="1:2" x14ac:dyDescent="0.25">
      <c r="A1510" s="5">
        <v>43258</v>
      </c>
      <c r="B1510" s="12" t="s">
        <v>24</v>
      </c>
    </row>
    <row r="1511" spans="1:2" x14ac:dyDescent="0.25">
      <c r="A1511" s="5">
        <v>43259</v>
      </c>
      <c r="B1511" s="12" t="s">
        <v>24</v>
      </c>
    </row>
    <row r="1512" spans="1:2" x14ac:dyDescent="0.25">
      <c r="A1512" s="5">
        <v>43260</v>
      </c>
      <c r="B1512" s="12" t="s">
        <v>24</v>
      </c>
    </row>
    <row r="1513" spans="1:2" x14ac:dyDescent="0.25">
      <c r="A1513" s="5">
        <v>43261</v>
      </c>
      <c r="B1513" s="12" t="s">
        <v>24</v>
      </c>
    </row>
    <row r="1514" spans="1:2" x14ac:dyDescent="0.25">
      <c r="A1514" s="5">
        <v>43262</v>
      </c>
      <c r="B1514" s="12" t="s">
        <v>24</v>
      </c>
    </row>
    <row r="1515" spans="1:2" x14ac:dyDescent="0.25">
      <c r="A1515" s="5">
        <v>43263</v>
      </c>
      <c r="B1515" s="12" t="s">
        <v>24</v>
      </c>
    </row>
    <row r="1516" spans="1:2" x14ac:dyDescent="0.25">
      <c r="A1516" s="5">
        <v>43264</v>
      </c>
      <c r="B1516" s="12" t="s">
        <v>24</v>
      </c>
    </row>
    <row r="1517" spans="1:2" x14ac:dyDescent="0.25">
      <c r="A1517" s="5">
        <v>43265</v>
      </c>
      <c r="B1517" s="12" t="s">
        <v>24</v>
      </c>
    </row>
    <row r="1518" spans="1:2" x14ac:dyDescent="0.25">
      <c r="A1518" s="5">
        <v>43266</v>
      </c>
      <c r="B1518" s="12" t="s">
        <v>24</v>
      </c>
    </row>
    <row r="1519" spans="1:2" x14ac:dyDescent="0.25">
      <c r="A1519" s="5">
        <v>43267</v>
      </c>
      <c r="B1519" s="12" t="s">
        <v>24</v>
      </c>
    </row>
    <row r="1520" spans="1:2" x14ac:dyDescent="0.25">
      <c r="A1520" s="5">
        <v>43268</v>
      </c>
      <c r="B1520" s="12" t="s">
        <v>24</v>
      </c>
    </row>
    <row r="1521" spans="1:2" x14ac:dyDescent="0.25">
      <c r="A1521" s="5">
        <v>43269</v>
      </c>
      <c r="B1521" s="12" t="s">
        <v>24</v>
      </c>
    </row>
    <row r="1522" spans="1:2" x14ac:dyDescent="0.25">
      <c r="A1522" s="5">
        <v>43270</v>
      </c>
      <c r="B1522" s="12" t="s">
        <v>24</v>
      </c>
    </row>
    <row r="1523" spans="1:2" x14ac:dyDescent="0.25">
      <c r="A1523" s="5">
        <v>43271</v>
      </c>
      <c r="B1523" s="12" t="s">
        <v>24</v>
      </c>
    </row>
    <row r="1524" spans="1:2" x14ac:dyDescent="0.25">
      <c r="A1524" s="5">
        <v>43272</v>
      </c>
      <c r="B1524" s="12" t="s">
        <v>24</v>
      </c>
    </row>
    <row r="1525" spans="1:2" x14ac:dyDescent="0.25">
      <c r="A1525" s="5">
        <v>43273</v>
      </c>
      <c r="B1525" s="12" t="s">
        <v>24</v>
      </c>
    </row>
    <row r="1526" spans="1:2" x14ac:dyDescent="0.25">
      <c r="A1526" s="5">
        <v>43274</v>
      </c>
      <c r="B1526" s="12" t="s">
        <v>24</v>
      </c>
    </row>
    <row r="1527" spans="1:2" x14ac:dyDescent="0.25">
      <c r="A1527" s="5">
        <v>43275</v>
      </c>
      <c r="B1527" s="12" t="s">
        <v>24</v>
      </c>
    </row>
    <row r="1528" spans="1:2" x14ac:dyDescent="0.25">
      <c r="A1528" s="5">
        <v>43276</v>
      </c>
      <c r="B1528" s="12" t="s">
        <v>24</v>
      </c>
    </row>
    <row r="1529" spans="1:2" x14ac:dyDescent="0.25">
      <c r="A1529" s="5">
        <v>43277</v>
      </c>
      <c r="B1529" s="12" t="s">
        <v>24</v>
      </c>
    </row>
    <row r="1530" spans="1:2" x14ac:dyDescent="0.25">
      <c r="A1530" s="5">
        <v>43278</v>
      </c>
      <c r="B1530" s="12" t="s">
        <v>24</v>
      </c>
    </row>
    <row r="1531" spans="1:2" x14ac:dyDescent="0.25">
      <c r="A1531" s="5">
        <v>43279</v>
      </c>
      <c r="B1531" s="12" t="s">
        <v>24</v>
      </c>
    </row>
    <row r="1532" spans="1:2" x14ac:dyDescent="0.25">
      <c r="A1532" s="5">
        <v>43280</v>
      </c>
      <c r="B1532" s="12" t="s">
        <v>24</v>
      </c>
    </row>
    <row r="1533" spans="1:2" x14ac:dyDescent="0.25">
      <c r="A1533" s="5">
        <v>43281</v>
      </c>
      <c r="B1533" s="12" t="s">
        <v>24</v>
      </c>
    </row>
    <row r="1534" spans="1:2" x14ac:dyDescent="0.25">
      <c r="A1534" s="5">
        <v>43282</v>
      </c>
      <c r="B1534" s="12" t="s">
        <v>24</v>
      </c>
    </row>
    <row r="1535" spans="1:2" x14ac:dyDescent="0.25">
      <c r="A1535" s="5">
        <v>43283</v>
      </c>
      <c r="B1535" s="12" t="s">
        <v>24</v>
      </c>
    </row>
    <row r="1536" spans="1:2" x14ac:dyDescent="0.25">
      <c r="A1536" s="5">
        <v>43284</v>
      </c>
      <c r="B1536" s="12" t="s">
        <v>24</v>
      </c>
    </row>
    <row r="1537" spans="1:2" x14ac:dyDescent="0.25">
      <c r="A1537" s="5">
        <v>43285</v>
      </c>
      <c r="B1537" s="12" t="s">
        <v>24</v>
      </c>
    </row>
    <row r="1538" spans="1:2" x14ac:dyDescent="0.25">
      <c r="A1538" s="5">
        <v>43286</v>
      </c>
      <c r="B1538" s="12" t="s">
        <v>24</v>
      </c>
    </row>
    <row r="1539" spans="1:2" x14ac:dyDescent="0.25">
      <c r="A1539" s="5">
        <v>43287</v>
      </c>
      <c r="B1539" s="12" t="s">
        <v>24</v>
      </c>
    </row>
    <row r="1540" spans="1:2" x14ac:dyDescent="0.25">
      <c r="A1540" s="5">
        <v>43288</v>
      </c>
      <c r="B1540" s="12" t="s">
        <v>24</v>
      </c>
    </row>
    <row r="1541" spans="1:2" x14ac:dyDescent="0.25">
      <c r="A1541" s="5">
        <v>43289</v>
      </c>
      <c r="B1541" s="12" t="s">
        <v>24</v>
      </c>
    </row>
    <row r="1542" spans="1:2" x14ac:dyDescent="0.25">
      <c r="A1542" s="5">
        <v>43290</v>
      </c>
      <c r="B1542" s="12" t="s">
        <v>24</v>
      </c>
    </row>
    <row r="1543" spans="1:2" x14ac:dyDescent="0.25">
      <c r="A1543" s="5">
        <v>43291</v>
      </c>
      <c r="B1543" s="12" t="s">
        <v>24</v>
      </c>
    </row>
    <row r="1544" spans="1:2" x14ac:dyDescent="0.25">
      <c r="A1544" s="5">
        <v>43292</v>
      </c>
      <c r="B1544" s="12" t="s">
        <v>24</v>
      </c>
    </row>
    <row r="1545" spans="1:2" x14ac:dyDescent="0.25">
      <c r="A1545" s="5">
        <v>43293</v>
      </c>
      <c r="B1545" s="12" t="s">
        <v>24</v>
      </c>
    </row>
    <row r="1546" spans="1:2" x14ac:dyDescent="0.25">
      <c r="A1546" s="5">
        <v>43294</v>
      </c>
      <c r="B1546" s="12" t="s">
        <v>24</v>
      </c>
    </row>
    <row r="1547" spans="1:2" x14ac:dyDescent="0.25">
      <c r="A1547" s="5">
        <v>43295</v>
      </c>
      <c r="B1547" s="12" t="s">
        <v>24</v>
      </c>
    </row>
    <row r="1548" spans="1:2" x14ac:dyDescent="0.25">
      <c r="A1548" s="5">
        <v>43296</v>
      </c>
      <c r="B1548" s="12" t="s">
        <v>24</v>
      </c>
    </row>
    <row r="1549" spans="1:2" x14ac:dyDescent="0.25">
      <c r="A1549" s="5">
        <v>43297</v>
      </c>
      <c r="B1549" s="12" t="s">
        <v>24</v>
      </c>
    </row>
    <row r="1550" spans="1:2" x14ac:dyDescent="0.25">
      <c r="A1550" s="5">
        <v>43298</v>
      </c>
      <c r="B1550" s="12" t="s">
        <v>24</v>
      </c>
    </row>
    <row r="1551" spans="1:2" x14ac:dyDescent="0.25">
      <c r="A1551" s="5">
        <v>43299</v>
      </c>
      <c r="B1551" s="12" t="s">
        <v>24</v>
      </c>
    </row>
    <row r="1552" spans="1:2" x14ac:dyDescent="0.25">
      <c r="A1552" s="5">
        <v>43300</v>
      </c>
      <c r="B1552" s="12" t="s">
        <v>24</v>
      </c>
    </row>
    <row r="1553" spans="1:2" x14ac:dyDescent="0.25">
      <c r="A1553" s="5">
        <v>43301</v>
      </c>
      <c r="B1553" s="12" t="s">
        <v>24</v>
      </c>
    </row>
    <row r="1554" spans="1:2" x14ac:dyDescent="0.25">
      <c r="A1554" s="5">
        <v>43302</v>
      </c>
      <c r="B1554" s="12" t="s">
        <v>24</v>
      </c>
    </row>
    <row r="1555" spans="1:2" x14ac:dyDescent="0.25">
      <c r="A1555" s="5">
        <v>43303</v>
      </c>
      <c r="B1555" s="12" t="s">
        <v>24</v>
      </c>
    </row>
    <row r="1556" spans="1:2" x14ac:dyDescent="0.25">
      <c r="A1556" s="5">
        <v>43304</v>
      </c>
      <c r="B1556" s="12" t="s">
        <v>24</v>
      </c>
    </row>
    <row r="1557" spans="1:2" x14ac:dyDescent="0.25">
      <c r="A1557" s="5">
        <v>43305</v>
      </c>
      <c r="B1557" s="12" t="s">
        <v>24</v>
      </c>
    </row>
    <row r="1558" spans="1:2" x14ac:dyDescent="0.25">
      <c r="A1558" s="5">
        <v>43306</v>
      </c>
      <c r="B1558" s="12" t="s">
        <v>24</v>
      </c>
    </row>
    <row r="1559" spans="1:2" x14ac:dyDescent="0.25">
      <c r="A1559" s="5">
        <v>43307</v>
      </c>
      <c r="B1559" s="12" t="s">
        <v>24</v>
      </c>
    </row>
    <row r="1560" spans="1:2" x14ac:dyDescent="0.25">
      <c r="A1560" s="5">
        <v>43308</v>
      </c>
      <c r="B1560" s="12" t="s">
        <v>24</v>
      </c>
    </row>
    <row r="1561" spans="1:2" x14ac:dyDescent="0.25">
      <c r="A1561" s="5">
        <v>43309</v>
      </c>
      <c r="B1561" s="12" t="s">
        <v>24</v>
      </c>
    </row>
    <row r="1562" spans="1:2" x14ac:dyDescent="0.25">
      <c r="A1562" s="5">
        <v>43310</v>
      </c>
      <c r="B1562" s="12" t="s">
        <v>24</v>
      </c>
    </row>
    <row r="1563" spans="1:2" x14ac:dyDescent="0.25">
      <c r="A1563" s="5">
        <v>43311</v>
      </c>
      <c r="B1563" s="12" t="s">
        <v>24</v>
      </c>
    </row>
    <row r="1564" spans="1:2" x14ac:dyDescent="0.25">
      <c r="A1564" s="5">
        <v>43312</v>
      </c>
      <c r="B1564" s="12" t="s">
        <v>24</v>
      </c>
    </row>
    <row r="1565" spans="1:2" x14ac:dyDescent="0.25">
      <c r="A1565" s="5">
        <v>43313</v>
      </c>
      <c r="B1565" s="12" t="s">
        <v>24</v>
      </c>
    </row>
    <row r="1566" spans="1:2" x14ac:dyDescent="0.25">
      <c r="A1566" s="5">
        <v>43405</v>
      </c>
      <c r="B1566" s="12" t="s">
        <v>24</v>
      </c>
    </row>
    <row r="1567" spans="1:2" x14ac:dyDescent="0.25">
      <c r="A1567" s="5">
        <v>43406</v>
      </c>
      <c r="B1567" s="12" t="s">
        <v>24</v>
      </c>
    </row>
    <row r="1568" spans="1:2" x14ac:dyDescent="0.25">
      <c r="A1568" s="5">
        <v>43407</v>
      </c>
      <c r="B1568" s="12" t="s">
        <v>24</v>
      </c>
    </row>
    <row r="1569" spans="1:2" x14ac:dyDescent="0.25">
      <c r="A1569" s="5">
        <v>43408</v>
      </c>
      <c r="B1569" s="12" t="s">
        <v>24</v>
      </c>
    </row>
    <row r="1570" spans="1:2" x14ac:dyDescent="0.25">
      <c r="A1570" s="5">
        <v>43409</v>
      </c>
      <c r="B1570" s="12" t="s">
        <v>24</v>
      </c>
    </row>
    <row r="1571" spans="1:2" x14ac:dyDescent="0.25">
      <c r="A1571" s="5">
        <v>43410</v>
      </c>
      <c r="B1571" s="12" t="s">
        <v>24</v>
      </c>
    </row>
    <row r="1572" spans="1:2" x14ac:dyDescent="0.25">
      <c r="A1572" s="5">
        <v>43411</v>
      </c>
      <c r="B1572" s="12" t="s">
        <v>24</v>
      </c>
    </row>
    <row r="1573" spans="1:2" x14ac:dyDescent="0.25">
      <c r="A1573" s="5">
        <v>43412</v>
      </c>
      <c r="B1573" s="12" t="s">
        <v>24</v>
      </c>
    </row>
    <row r="1574" spans="1:2" x14ac:dyDescent="0.25">
      <c r="A1574" s="5">
        <v>43413</v>
      </c>
      <c r="B1574" s="12" t="s">
        <v>24</v>
      </c>
    </row>
    <row r="1575" spans="1:2" x14ac:dyDescent="0.25">
      <c r="A1575" s="5">
        <v>43414</v>
      </c>
      <c r="B1575" s="12" t="s">
        <v>24</v>
      </c>
    </row>
    <row r="1576" spans="1:2" x14ac:dyDescent="0.25">
      <c r="A1576" s="5">
        <v>43415</v>
      </c>
      <c r="B1576" s="12" t="s">
        <v>24</v>
      </c>
    </row>
    <row r="1577" spans="1:2" x14ac:dyDescent="0.25">
      <c r="A1577" s="5">
        <v>43416</v>
      </c>
      <c r="B1577" s="12" t="s">
        <v>24</v>
      </c>
    </row>
    <row r="1578" spans="1:2" x14ac:dyDescent="0.25">
      <c r="A1578" s="5">
        <v>43417</v>
      </c>
      <c r="B1578" s="12" t="s">
        <v>24</v>
      </c>
    </row>
    <row r="1579" spans="1:2" x14ac:dyDescent="0.25">
      <c r="A1579" s="5">
        <v>43418</v>
      </c>
      <c r="B1579" s="12" t="s">
        <v>24</v>
      </c>
    </row>
    <row r="1580" spans="1:2" x14ac:dyDescent="0.25">
      <c r="A1580" s="5">
        <v>43419</v>
      </c>
      <c r="B1580" s="12" t="s">
        <v>24</v>
      </c>
    </row>
    <row r="1581" spans="1:2" x14ac:dyDescent="0.25">
      <c r="A1581" s="5">
        <v>43420</v>
      </c>
      <c r="B1581" s="12" t="s">
        <v>24</v>
      </c>
    </row>
    <row r="1582" spans="1:2" x14ac:dyDescent="0.25">
      <c r="A1582" s="5">
        <v>43421</v>
      </c>
      <c r="B1582" s="12" t="s">
        <v>24</v>
      </c>
    </row>
    <row r="1583" spans="1:2" x14ac:dyDescent="0.25">
      <c r="A1583" s="5">
        <v>43422</v>
      </c>
      <c r="B1583" s="12" t="s">
        <v>24</v>
      </c>
    </row>
    <row r="1584" spans="1:2" x14ac:dyDescent="0.25">
      <c r="A1584" s="5">
        <v>43423</v>
      </c>
      <c r="B1584" s="12" t="s">
        <v>24</v>
      </c>
    </row>
    <row r="1585" spans="1:2" x14ac:dyDescent="0.25">
      <c r="A1585" s="5">
        <v>43424</v>
      </c>
      <c r="B1585" s="12">
        <v>0</v>
      </c>
    </row>
    <row r="1586" spans="1:2" x14ac:dyDescent="0.25">
      <c r="A1586" s="5">
        <v>43425</v>
      </c>
      <c r="B1586" s="12">
        <v>3.3806817571414759E-2</v>
      </c>
    </row>
    <row r="1587" spans="1:2" x14ac:dyDescent="0.25">
      <c r="A1587" s="5">
        <v>43426</v>
      </c>
      <c r="B1587" s="12">
        <v>4.0424764015768264E-2</v>
      </c>
    </row>
    <row r="1588" spans="1:2" x14ac:dyDescent="0.25">
      <c r="A1588" s="5">
        <v>43427</v>
      </c>
      <c r="B1588" s="12">
        <v>7.3090126876930617E-2</v>
      </c>
    </row>
    <row r="1589" spans="1:2" x14ac:dyDescent="0.25">
      <c r="A1589" s="5">
        <v>43428</v>
      </c>
      <c r="B1589" s="12">
        <v>6.1134195885468125E-2</v>
      </c>
    </row>
    <row r="1590" spans="1:2" x14ac:dyDescent="0.25">
      <c r="A1590" s="5">
        <v>43429</v>
      </c>
      <c r="B1590" s="12">
        <v>6.4995135193650702E-2</v>
      </c>
    </row>
    <row r="1591" spans="1:2" x14ac:dyDescent="0.25">
      <c r="A1591" s="5">
        <v>43430</v>
      </c>
      <c r="B1591" s="12">
        <v>8.0830387871861004E-2</v>
      </c>
    </row>
    <row r="1592" spans="1:2" x14ac:dyDescent="0.25">
      <c r="A1592" s="5">
        <v>43431</v>
      </c>
      <c r="B1592" s="12">
        <v>7.3621368852739358E-2</v>
      </c>
    </row>
    <row r="1593" spans="1:2" x14ac:dyDescent="0.25">
      <c r="A1593" s="5">
        <v>43432</v>
      </c>
      <c r="B1593" s="12">
        <v>8.1172417813307848E-2</v>
      </c>
    </row>
    <row r="1594" spans="1:2" x14ac:dyDescent="0.25">
      <c r="A1594" s="5">
        <v>43433</v>
      </c>
      <c r="B1594" s="12">
        <v>6.8746211266835958E-2</v>
      </c>
    </row>
    <row r="1595" spans="1:2" x14ac:dyDescent="0.25">
      <c r="A1595" s="5">
        <v>43434</v>
      </c>
      <c r="B1595" s="12">
        <v>7.957206099013156E-2</v>
      </c>
    </row>
    <row r="1596" spans="1:2" x14ac:dyDescent="0.25">
      <c r="A1596" s="5">
        <v>43435</v>
      </c>
      <c r="B1596" s="12">
        <v>8.0446049859469085E-2</v>
      </c>
    </row>
    <row r="1597" spans="1:2" x14ac:dyDescent="0.25">
      <c r="A1597" s="5">
        <v>43436</v>
      </c>
      <c r="B1597" s="12">
        <v>7.7489489189836336E-2</v>
      </c>
    </row>
    <row r="1598" spans="1:2" x14ac:dyDescent="0.25">
      <c r="A1598" s="5">
        <v>43437</v>
      </c>
      <c r="B1598" s="12">
        <v>7.5203291724935353E-2</v>
      </c>
    </row>
    <row r="1599" spans="1:2" x14ac:dyDescent="0.25">
      <c r="A1599" s="5">
        <v>43438</v>
      </c>
      <c r="B1599" s="12">
        <v>8.243456633041156E-2</v>
      </c>
    </row>
    <row r="1600" spans="1:2" x14ac:dyDescent="0.25">
      <c r="A1600" s="5">
        <v>43439</v>
      </c>
      <c r="B1600" s="12">
        <v>8.5920948211413953E-2</v>
      </c>
    </row>
    <row r="1601" spans="1:2" x14ac:dyDescent="0.25">
      <c r="A1601" s="5">
        <v>43440</v>
      </c>
      <c r="B1601" s="12">
        <v>8.2540912701536351E-2</v>
      </c>
    </row>
    <row r="1602" spans="1:2" x14ac:dyDescent="0.25">
      <c r="A1602" s="5">
        <v>43441</v>
      </c>
      <c r="B1602" s="12">
        <v>8.5248000349200465E-2</v>
      </c>
    </row>
    <row r="1603" spans="1:2" x14ac:dyDescent="0.25">
      <c r="A1603" s="5">
        <v>43442</v>
      </c>
      <c r="B1603" s="12">
        <v>9.1082401701345767E-2</v>
      </c>
    </row>
    <row r="1604" spans="1:2" x14ac:dyDescent="0.25">
      <c r="A1604" s="5">
        <v>43443</v>
      </c>
      <c r="B1604" s="12">
        <v>9.3134033142936029E-2</v>
      </c>
    </row>
    <row r="1605" spans="1:2" x14ac:dyDescent="0.25">
      <c r="A1605" s="5">
        <v>43444</v>
      </c>
      <c r="B1605" s="12">
        <v>8.840280534324646E-2</v>
      </c>
    </row>
    <row r="1606" spans="1:2" x14ac:dyDescent="0.25">
      <c r="A1606" s="5">
        <v>43445</v>
      </c>
      <c r="B1606" s="12">
        <v>8.8057210157199209E-2</v>
      </c>
    </row>
    <row r="1607" spans="1:2" x14ac:dyDescent="0.25">
      <c r="A1607" s="5">
        <v>43446</v>
      </c>
      <c r="B1607" s="12">
        <v>9.3026434786736417E-2</v>
      </c>
    </row>
    <row r="1608" spans="1:2" x14ac:dyDescent="0.25">
      <c r="A1608" s="5">
        <v>43447</v>
      </c>
      <c r="B1608" s="12">
        <v>9.3662212133115347E-2</v>
      </c>
    </row>
    <row r="1609" spans="1:2" x14ac:dyDescent="0.25">
      <c r="A1609" s="5">
        <v>43448</v>
      </c>
      <c r="B1609" s="12">
        <v>9.6096887476425266E-2</v>
      </c>
    </row>
    <row r="1610" spans="1:2" x14ac:dyDescent="0.25">
      <c r="A1610" s="5">
        <v>43449</v>
      </c>
      <c r="B1610" s="12">
        <v>9.6382149520507443E-2</v>
      </c>
    </row>
    <row r="1611" spans="1:2" x14ac:dyDescent="0.25">
      <c r="A1611" s="5">
        <v>43450</v>
      </c>
      <c r="B1611" s="12">
        <v>0.10069461933339759</v>
      </c>
    </row>
    <row r="1612" spans="1:2" x14ac:dyDescent="0.25">
      <c r="A1612" s="5">
        <v>43451</v>
      </c>
      <c r="B1612" s="12">
        <v>9.8822157406290356E-2</v>
      </c>
    </row>
    <row r="1613" spans="1:2" x14ac:dyDescent="0.25">
      <c r="A1613" s="5">
        <v>43452</v>
      </c>
      <c r="B1613" s="12">
        <v>0.1001607369386763</v>
      </c>
    </row>
    <row r="1614" spans="1:2" x14ac:dyDescent="0.25">
      <c r="A1614" s="5">
        <v>43453</v>
      </c>
      <c r="B1614" s="12">
        <v>9.8093737315249882E-2</v>
      </c>
    </row>
    <row r="1615" spans="1:2" x14ac:dyDescent="0.25">
      <c r="A1615" s="5">
        <v>43454</v>
      </c>
      <c r="B1615" s="12">
        <v>9.7394771345725759E-2</v>
      </c>
    </row>
    <row r="1616" spans="1:2" x14ac:dyDescent="0.25">
      <c r="A1616" s="5">
        <v>43455</v>
      </c>
      <c r="B1616" s="12">
        <v>9.8246248769048097E-2</v>
      </c>
    </row>
    <row r="1617" spans="1:2" x14ac:dyDescent="0.25">
      <c r="A1617" s="5">
        <v>43456</v>
      </c>
      <c r="B1617" s="12">
        <v>0.10035341466002526</v>
      </c>
    </row>
    <row r="1618" spans="1:2" x14ac:dyDescent="0.25">
      <c r="A1618" s="5">
        <v>43457</v>
      </c>
      <c r="B1618" s="12">
        <v>0.10235959879922324</v>
      </c>
    </row>
    <row r="1619" spans="1:2" x14ac:dyDescent="0.25">
      <c r="A1619" s="5">
        <v>43458</v>
      </c>
      <c r="B1619" s="12">
        <v>0.10100958008307695</v>
      </c>
    </row>
    <row r="1620" spans="1:2" x14ac:dyDescent="0.25">
      <c r="A1620" s="5">
        <v>43459</v>
      </c>
      <c r="B1620" s="12">
        <v>0.10013157928672253</v>
      </c>
    </row>
    <row r="1621" spans="1:2" x14ac:dyDescent="0.25">
      <c r="A1621" s="5">
        <v>43460</v>
      </c>
      <c r="B1621" s="12">
        <v>0.10433436337592443</v>
      </c>
    </row>
    <row r="1622" spans="1:2" x14ac:dyDescent="0.25">
      <c r="A1622" s="5">
        <v>43461</v>
      </c>
      <c r="B1622" s="12">
        <v>0.10107280372099547</v>
      </c>
    </row>
    <row r="1623" spans="1:2" x14ac:dyDescent="0.25">
      <c r="A1623" s="5">
        <v>43462</v>
      </c>
      <c r="B1623" s="12">
        <v>0.12150557398372955</v>
      </c>
    </row>
    <row r="1624" spans="1:2" x14ac:dyDescent="0.25">
      <c r="A1624" s="5">
        <v>43463</v>
      </c>
      <c r="B1624" s="12">
        <v>0.18840448614233135</v>
      </c>
    </row>
    <row r="1625" spans="1:2" x14ac:dyDescent="0.25">
      <c r="A1625" s="5">
        <v>43464</v>
      </c>
      <c r="B1625" s="12">
        <v>0.25492930152807924</v>
      </c>
    </row>
    <row r="1626" spans="1:2" x14ac:dyDescent="0.25">
      <c r="A1626" s="5">
        <v>43465</v>
      </c>
      <c r="B1626" s="12">
        <v>0.33446508260932845</v>
      </c>
    </row>
    <row r="1627" spans="1:2" x14ac:dyDescent="0.25">
      <c r="A1627" s="5">
        <v>43466</v>
      </c>
      <c r="B1627" s="12">
        <v>0.16617181091222549</v>
      </c>
    </row>
    <row r="1628" spans="1:2" x14ac:dyDescent="0.25">
      <c r="A1628" s="5">
        <v>43467</v>
      </c>
      <c r="B1628" s="12">
        <v>3.3292512039128301E-2</v>
      </c>
    </row>
    <row r="1629" spans="1:2" x14ac:dyDescent="0.25">
      <c r="A1629" s="5">
        <v>43468</v>
      </c>
      <c r="B1629" s="12">
        <v>5.0452379891079285E-2</v>
      </c>
    </row>
    <row r="1630" spans="1:2" x14ac:dyDescent="0.25">
      <c r="A1630" s="5">
        <v>43469</v>
      </c>
      <c r="B1630" s="12">
        <v>7.9042357927845613E-2</v>
      </c>
    </row>
    <row r="1631" spans="1:2" x14ac:dyDescent="0.25">
      <c r="A1631" s="5">
        <v>43470</v>
      </c>
      <c r="B1631" s="12">
        <v>9.9002230877766842E-2</v>
      </c>
    </row>
    <row r="1632" spans="1:2" x14ac:dyDescent="0.25">
      <c r="A1632" s="5">
        <v>43471</v>
      </c>
      <c r="B1632" s="12">
        <v>0.10545122246390627</v>
      </c>
    </row>
    <row r="1633" spans="1:2" x14ac:dyDescent="0.25">
      <c r="A1633" s="5">
        <v>43472</v>
      </c>
      <c r="B1633" s="12">
        <v>0.10578107085271787</v>
      </c>
    </row>
    <row r="1634" spans="1:2" x14ac:dyDescent="0.25">
      <c r="A1634" s="5">
        <v>43473</v>
      </c>
      <c r="B1634" s="12">
        <v>0.10771419008368772</v>
      </c>
    </row>
    <row r="1635" spans="1:2" x14ac:dyDescent="0.25">
      <c r="A1635" s="5">
        <v>43474</v>
      </c>
      <c r="B1635" s="12">
        <v>0.10845632776725567</v>
      </c>
    </row>
    <row r="1636" spans="1:2" x14ac:dyDescent="0.25">
      <c r="A1636" s="5">
        <v>43475</v>
      </c>
      <c r="B1636" s="12">
        <v>0.10808261388093753</v>
      </c>
    </row>
    <row r="1637" spans="1:2" x14ac:dyDescent="0.25">
      <c r="A1637" s="5">
        <v>43476</v>
      </c>
      <c r="B1637" s="12">
        <v>0.10950869222228644</v>
      </c>
    </row>
    <row r="1638" spans="1:2" x14ac:dyDescent="0.25">
      <c r="A1638" s="5">
        <v>43477</v>
      </c>
      <c r="B1638" s="12">
        <v>0.10886817258720224</v>
      </c>
    </row>
    <row r="1639" spans="1:2" x14ac:dyDescent="0.25">
      <c r="A1639" s="5">
        <v>43478</v>
      </c>
      <c r="B1639" s="12">
        <v>0.11050441819500789</v>
      </c>
    </row>
    <row r="1640" spans="1:2" x14ac:dyDescent="0.25">
      <c r="A1640" s="5">
        <v>43479</v>
      </c>
      <c r="B1640" s="12">
        <v>0.11133976107898383</v>
      </c>
    </row>
    <row r="1641" spans="1:2" x14ac:dyDescent="0.25">
      <c r="A1641" s="5">
        <v>43480</v>
      </c>
      <c r="B1641" s="12">
        <v>0.11052738223907467</v>
      </c>
    </row>
    <row r="1642" spans="1:2" x14ac:dyDescent="0.25">
      <c r="A1642" s="5">
        <v>43481</v>
      </c>
      <c r="B1642" s="12">
        <v>0.11229098297428587</v>
      </c>
    </row>
    <row r="1643" spans="1:2" x14ac:dyDescent="0.25">
      <c r="A1643" s="5">
        <v>43482</v>
      </c>
      <c r="B1643" s="12">
        <v>0.11009778224451422</v>
      </c>
    </row>
    <row r="1644" spans="1:2" x14ac:dyDescent="0.25">
      <c r="A1644" s="5">
        <v>43483</v>
      </c>
      <c r="B1644" s="12">
        <v>0.11593047158223928</v>
      </c>
    </row>
    <row r="1645" spans="1:2" x14ac:dyDescent="0.25">
      <c r="A1645" s="5">
        <v>43484</v>
      </c>
      <c r="B1645" s="12">
        <v>0.10861498594533399</v>
      </c>
    </row>
    <row r="1646" spans="1:2" x14ac:dyDescent="0.25">
      <c r="A1646" s="5">
        <v>43485</v>
      </c>
      <c r="B1646" s="12">
        <v>0.11058958299086148</v>
      </c>
    </row>
    <row r="1647" spans="1:2" x14ac:dyDescent="0.25">
      <c r="A1647" s="5">
        <v>43486</v>
      </c>
      <c r="B1647" s="12">
        <v>0.11233048551239194</v>
      </c>
    </row>
    <row r="1648" spans="1:2" x14ac:dyDescent="0.25">
      <c r="A1648" s="5">
        <v>43487</v>
      </c>
      <c r="B1648" s="12">
        <v>0.11136727028464574</v>
      </c>
    </row>
    <row r="1649" spans="1:2" x14ac:dyDescent="0.25">
      <c r="A1649" s="5">
        <v>43488</v>
      </c>
      <c r="B1649" s="12">
        <v>0.1144020202894921</v>
      </c>
    </row>
    <row r="1650" spans="1:2" x14ac:dyDescent="0.25">
      <c r="A1650" s="5">
        <v>43489</v>
      </c>
      <c r="B1650" s="12">
        <v>0.11468093420176276</v>
      </c>
    </row>
    <row r="1651" spans="1:2" x14ac:dyDescent="0.25">
      <c r="A1651" s="5">
        <v>43490</v>
      </c>
      <c r="B1651" s="12">
        <v>0.11246645484292159</v>
      </c>
    </row>
    <row r="1652" spans="1:2" x14ac:dyDescent="0.25">
      <c r="A1652" s="5">
        <v>43491</v>
      </c>
      <c r="B1652" s="12">
        <v>0.11288979627908982</v>
      </c>
    </row>
    <row r="1653" spans="1:2" x14ac:dyDescent="0.25">
      <c r="A1653" s="5">
        <v>43492</v>
      </c>
      <c r="B1653" s="12">
        <v>0.11387018759544237</v>
      </c>
    </row>
    <row r="1654" spans="1:2" x14ac:dyDescent="0.25">
      <c r="A1654" s="5">
        <v>43493</v>
      </c>
      <c r="B1654" s="12">
        <v>0.11794734594331199</v>
      </c>
    </row>
    <row r="1655" spans="1:2" x14ac:dyDescent="0.25">
      <c r="A1655" s="5">
        <v>43494</v>
      </c>
      <c r="B1655" s="12">
        <v>0.11898200432008942</v>
      </c>
    </row>
    <row r="1656" spans="1:2" x14ac:dyDescent="0.25">
      <c r="A1656" s="5">
        <v>43495</v>
      </c>
      <c r="B1656" s="12">
        <v>0.11599111104876215</v>
      </c>
    </row>
    <row r="1657" spans="1:2" x14ac:dyDescent="0.25">
      <c r="A1657" s="5">
        <v>43496</v>
      </c>
      <c r="B1657" s="12">
        <v>0.11849802378355362</v>
      </c>
    </row>
    <row r="1658" spans="1:2" x14ac:dyDescent="0.25">
      <c r="A1658" s="5">
        <v>43497</v>
      </c>
      <c r="B1658" s="12">
        <v>0.11474792075907994</v>
      </c>
    </row>
    <row r="1659" spans="1:2" x14ac:dyDescent="0.25">
      <c r="A1659" s="5">
        <v>43498</v>
      </c>
      <c r="B1659" s="12">
        <v>0.11605312098070371</v>
      </c>
    </row>
    <row r="1660" spans="1:2" x14ac:dyDescent="0.25">
      <c r="A1660" s="5">
        <v>43499</v>
      </c>
      <c r="B1660" s="12">
        <v>0.12217162595134913</v>
      </c>
    </row>
    <row r="1661" spans="1:2" x14ac:dyDescent="0.25">
      <c r="A1661" s="5">
        <v>43500</v>
      </c>
      <c r="B1661" s="12">
        <v>0.12713132416768219</v>
      </c>
    </row>
    <row r="1662" spans="1:2" x14ac:dyDescent="0.25">
      <c r="A1662" s="5">
        <v>43501</v>
      </c>
      <c r="B1662" s="12">
        <v>0.12206342824674675</v>
      </c>
    </row>
    <row r="1663" spans="1:2" x14ac:dyDescent="0.25">
      <c r="A1663" s="5">
        <v>43502</v>
      </c>
      <c r="B1663" s="12">
        <v>0.11174664330694388</v>
      </c>
    </row>
    <row r="1664" spans="1:2" x14ac:dyDescent="0.25">
      <c r="A1664" s="5">
        <v>43503</v>
      </c>
      <c r="B1664" s="12">
        <v>0.10680711804660929</v>
      </c>
    </row>
    <row r="1665" spans="1:2" x14ac:dyDescent="0.25">
      <c r="A1665" s="5">
        <v>43504</v>
      </c>
      <c r="B1665" s="12">
        <v>0.11156330433041055</v>
      </c>
    </row>
    <row r="1666" spans="1:2" x14ac:dyDescent="0.25">
      <c r="A1666" s="5">
        <v>43505</v>
      </c>
      <c r="B1666" s="12">
        <v>0.11300304112781287</v>
      </c>
    </row>
    <row r="1667" spans="1:2" x14ac:dyDescent="0.25">
      <c r="A1667" s="5">
        <v>43506</v>
      </c>
      <c r="B1667" s="12">
        <v>0.11369220188785872</v>
      </c>
    </row>
    <row r="1668" spans="1:2" x14ac:dyDescent="0.25">
      <c r="A1668" s="5">
        <v>43507</v>
      </c>
      <c r="B1668" s="12">
        <v>0.11692352820765106</v>
      </c>
    </row>
    <row r="1669" spans="1:2" x14ac:dyDescent="0.25">
      <c r="A1669" s="5">
        <v>43508</v>
      </c>
      <c r="B1669" s="12">
        <v>0.1176777124398284</v>
      </c>
    </row>
    <row r="1670" spans="1:2" x14ac:dyDescent="0.25">
      <c r="A1670" s="5">
        <v>43509</v>
      </c>
      <c r="B1670" s="12">
        <v>0.1186467270988199</v>
      </c>
    </row>
    <row r="1671" spans="1:2" x14ac:dyDescent="0.25">
      <c r="A1671" s="5">
        <v>43510</v>
      </c>
      <c r="B1671" s="12">
        <v>0.11598611760079945</v>
      </c>
    </row>
    <row r="1672" spans="1:2" x14ac:dyDescent="0.25">
      <c r="A1672" s="5">
        <v>43511</v>
      </c>
      <c r="B1672" s="12">
        <v>0.11330973549333161</v>
      </c>
    </row>
    <row r="1673" spans="1:2" x14ac:dyDescent="0.25">
      <c r="A1673" s="5">
        <v>43512</v>
      </c>
      <c r="B1673" s="12">
        <v>0.11382678691980633</v>
      </c>
    </row>
    <row r="1674" spans="1:2" x14ac:dyDescent="0.25">
      <c r="A1674" s="5">
        <v>43513</v>
      </c>
      <c r="B1674" s="12">
        <v>0.1146619515530737</v>
      </c>
    </row>
    <row r="1675" spans="1:2" x14ac:dyDescent="0.25">
      <c r="A1675" s="5">
        <v>43514</v>
      </c>
      <c r="B1675" s="12">
        <v>0.12115991450432421</v>
      </c>
    </row>
    <row r="1676" spans="1:2" x14ac:dyDescent="0.25">
      <c r="A1676" s="5">
        <v>43515</v>
      </c>
      <c r="B1676" s="12">
        <v>0.1155997028513327</v>
      </c>
    </row>
    <row r="1677" spans="1:2" x14ac:dyDescent="0.25">
      <c r="A1677" s="5">
        <v>43516</v>
      </c>
      <c r="B1677" s="12">
        <v>0.1136899655331567</v>
      </c>
    </row>
    <row r="1678" spans="1:2" x14ac:dyDescent="0.25">
      <c r="A1678" s="5">
        <v>43517</v>
      </c>
      <c r="B1678" s="12">
        <v>0.11676298240512732</v>
      </c>
    </row>
    <row r="1679" spans="1:2" x14ac:dyDescent="0.25">
      <c r="A1679" s="5">
        <v>43518</v>
      </c>
      <c r="B1679" s="12">
        <v>0.11839451541600909</v>
      </c>
    </row>
    <row r="1680" spans="1:2" x14ac:dyDescent="0.25">
      <c r="A1680" s="5">
        <v>43519</v>
      </c>
      <c r="B1680" s="12">
        <v>0.11319431368841855</v>
      </c>
    </row>
    <row r="1681" spans="1:2" x14ac:dyDescent="0.25">
      <c r="A1681" s="5">
        <v>43520</v>
      </c>
      <c r="B1681" s="12">
        <v>0.11832412297811425</v>
      </c>
    </row>
    <row r="1682" spans="1:2" x14ac:dyDescent="0.25">
      <c r="A1682" s="5">
        <v>43521</v>
      </c>
      <c r="B1682" s="12">
        <v>0.11514077705867469</v>
      </c>
    </row>
    <row r="1683" spans="1:2" x14ac:dyDescent="0.25">
      <c r="A1683" s="5">
        <v>43522</v>
      </c>
      <c r="B1683" s="12">
        <v>0.11771115101705368</v>
      </c>
    </row>
    <row r="1684" spans="1:2" x14ac:dyDescent="0.25">
      <c r="A1684" s="5">
        <v>43523</v>
      </c>
      <c r="B1684" s="12">
        <v>0.11845256616405456</v>
      </c>
    </row>
    <row r="1685" spans="1:2" x14ac:dyDescent="0.25">
      <c r="A1685" s="5">
        <v>43524</v>
      </c>
      <c r="B1685" s="12">
        <v>0.11416391969417422</v>
      </c>
    </row>
    <row r="1686" spans="1:2" x14ac:dyDescent="0.25">
      <c r="A1686" s="5">
        <v>43525</v>
      </c>
      <c r="B1686" s="12">
        <v>0.11686607232374582</v>
      </c>
    </row>
    <row r="1687" spans="1:2" x14ac:dyDescent="0.25">
      <c r="A1687" s="5">
        <v>43526</v>
      </c>
      <c r="B1687" s="12">
        <v>0.11566436487087639</v>
      </c>
    </row>
    <row r="1688" spans="1:2" x14ac:dyDescent="0.25">
      <c r="A1688" s="5">
        <v>43527</v>
      </c>
      <c r="B1688" s="12">
        <v>0.11378216844715372</v>
      </c>
    </row>
    <row r="1689" spans="1:2" x14ac:dyDescent="0.25">
      <c r="A1689" s="5">
        <v>43528</v>
      </c>
      <c r="B1689" s="12">
        <v>0.1162976067342939</v>
      </c>
    </row>
    <row r="1690" spans="1:2" x14ac:dyDescent="0.25">
      <c r="A1690" s="5">
        <v>43529</v>
      </c>
      <c r="B1690" s="12">
        <v>0.11831890223628273</v>
      </c>
    </row>
    <row r="1691" spans="1:2" x14ac:dyDescent="0.25">
      <c r="A1691" s="5">
        <v>43530</v>
      </c>
      <c r="B1691" s="12">
        <v>0.11797541841073729</v>
      </c>
    </row>
    <row r="1692" spans="1:2" x14ac:dyDescent="0.25">
      <c r="A1692" s="5">
        <v>43531</v>
      </c>
      <c r="B1692" s="12">
        <v>0.118860000148375</v>
      </c>
    </row>
    <row r="1693" spans="1:2" x14ac:dyDescent="0.25">
      <c r="A1693" s="5">
        <v>43532</v>
      </c>
      <c r="B1693" s="12">
        <v>0.11840815509467338</v>
      </c>
    </row>
    <row r="1694" spans="1:2" x14ac:dyDescent="0.25">
      <c r="A1694" s="5">
        <v>43533</v>
      </c>
      <c r="B1694" s="12">
        <v>0.11578932198394541</v>
      </c>
    </row>
    <row r="1695" spans="1:2" x14ac:dyDescent="0.25">
      <c r="A1695" s="5">
        <v>43534</v>
      </c>
      <c r="B1695" s="12">
        <v>0.11751463336002536</v>
      </c>
    </row>
    <row r="1696" spans="1:2" x14ac:dyDescent="0.25">
      <c r="A1696" s="5">
        <v>43535</v>
      </c>
      <c r="B1696" s="12">
        <v>0.1182506037549414</v>
      </c>
    </row>
    <row r="1697" spans="1:2" x14ac:dyDescent="0.25">
      <c r="A1697" s="5">
        <v>43536</v>
      </c>
      <c r="B1697" s="12">
        <v>0.12102553283128881</v>
      </c>
    </row>
    <row r="1698" spans="1:2" x14ac:dyDescent="0.25">
      <c r="A1698" s="5">
        <v>43537</v>
      </c>
      <c r="B1698" s="12">
        <v>0.12190619211921931</v>
      </c>
    </row>
    <row r="1699" spans="1:2" x14ac:dyDescent="0.25">
      <c r="A1699" s="5">
        <v>43538</v>
      </c>
      <c r="B1699" s="12">
        <v>0.12492409353398427</v>
      </c>
    </row>
    <row r="1700" spans="1:2" x14ac:dyDescent="0.25">
      <c r="A1700" s="5">
        <v>43539</v>
      </c>
      <c r="B1700" s="12">
        <v>0.11777346898020107</v>
      </c>
    </row>
    <row r="1701" spans="1:2" x14ac:dyDescent="0.25">
      <c r="A1701" s="5">
        <v>43540</v>
      </c>
      <c r="B1701" s="12">
        <v>0.12002725431572533</v>
      </c>
    </row>
    <row r="1702" spans="1:2" x14ac:dyDescent="0.25">
      <c r="A1702" s="5">
        <v>43541</v>
      </c>
      <c r="B1702" s="12">
        <v>0.11815477540003702</v>
      </c>
    </row>
    <row r="1703" spans="1:2" x14ac:dyDescent="0.25">
      <c r="A1703" s="5">
        <v>43542</v>
      </c>
      <c r="B1703" s="12">
        <v>0.12272056999741995</v>
      </c>
    </row>
    <row r="1704" spans="1:2" x14ac:dyDescent="0.25">
      <c r="A1704" s="5">
        <v>43543</v>
      </c>
      <c r="B1704" s="12">
        <v>0.11906661330491709</v>
      </c>
    </row>
    <row r="1705" spans="1:2" x14ac:dyDescent="0.25">
      <c r="A1705" s="5">
        <v>43544</v>
      </c>
      <c r="B1705" s="12">
        <v>0.11752494737017319</v>
      </c>
    </row>
    <row r="1706" spans="1:2" x14ac:dyDescent="0.25">
      <c r="A1706" s="5">
        <v>43545</v>
      </c>
      <c r="B1706" s="12">
        <v>0.1268325420823426</v>
      </c>
    </row>
    <row r="1707" spans="1:2" x14ac:dyDescent="0.25">
      <c r="A1707" s="5">
        <v>43546</v>
      </c>
      <c r="B1707" s="12">
        <v>0.12354346135520985</v>
      </c>
    </row>
    <row r="1708" spans="1:2" x14ac:dyDescent="0.25">
      <c r="A1708" s="5">
        <v>43547</v>
      </c>
      <c r="B1708" s="12">
        <v>0.12370737497804851</v>
      </c>
    </row>
    <row r="1709" spans="1:2" x14ac:dyDescent="0.25">
      <c r="A1709" s="5">
        <v>43548</v>
      </c>
      <c r="B1709" s="12">
        <v>0.13025961376050416</v>
      </c>
    </row>
    <row r="1710" spans="1:2" x14ac:dyDescent="0.25">
      <c r="A1710" s="5">
        <v>43549</v>
      </c>
      <c r="B1710" s="12">
        <v>0.12540037190162642</v>
      </c>
    </row>
    <row r="1711" spans="1:2" x14ac:dyDescent="0.25">
      <c r="A1711" s="5">
        <v>43550</v>
      </c>
      <c r="B1711" s="12">
        <v>0.12328404836910328</v>
      </c>
    </row>
    <row r="1712" spans="1:2" x14ac:dyDescent="0.25">
      <c r="A1712" s="5">
        <v>43551</v>
      </c>
      <c r="B1712" s="12">
        <v>0.12484095223409906</v>
      </c>
    </row>
    <row r="1713" spans="1:2" x14ac:dyDescent="0.25">
      <c r="A1713" s="5">
        <v>43552</v>
      </c>
      <c r="B1713" s="12">
        <v>0.12136116572531455</v>
      </c>
    </row>
    <row r="1714" spans="1:2" x14ac:dyDescent="0.25">
      <c r="A1714" s="5">
        <v>43553</v>
      </c>
      <c r="B1714" s="12">
        <v>0.12441543514666788</v>
      </c>
    </row>
    <row r="1715" spans="1:2" x14ac:dyDescent="0.25">
      <c r="A1715" s="5">
        <v>43554</v>
      </c>
      <c r="B1715" s="12">
        <v>0.12065904516491199</v>
      </c>
    </row>
    <row r="1716" spans="1:2" x14ac:dyDescent="0.25">
      <c r="A1716" s="5">
        <v>43555</v>
      </c>
      <c r="B1716" s="12">
        <v>0.12079741080533024</v>
      </c>
    </row>
    <row r="1717" spans="1:2" x14ac:dyDescent="0.25">
      <c r="A1717" s="5">
        <v>43556</v>
      </c>
      <c r="B1717" s="12">
        <v>0.12826813230718898</v>
      </c>
    </row>
    <row r="1718" spans="1:2" x14ac:dyDescent="0.25">
      <c r="A1718" s="5">
        <v>43557</v>
      </c>
      <c r="B1718" s="12">
        <v>0.12769245424112438</v>
      </c>
    </row>
    <row r="1719" spans="1:2" x14ac:dyDescent="0.25">
      <c r="A1719" s="5">
        <v>43558</v>
      </c>
      <c r="B1719" s="12">
        <v>0.12629365240529231</v>
      </c>
    </row>
    <row r="1720" spans="1:2" x14ac:dyDescent="0.25">
      <c r="A1720" s="5">
        <v>43559</v>
      </c>
      <c r="B1720" s="12">
        <v>0.13725602266574752</v>
      </c>
    </row>
    <row r="1721" spans="1:2" x14ac:dyDescent="0.25">
      <c r="A1721" s="5">
        <v>43560</v>
      </c>
      <c r="B1721" s="12">
        <v>0.11908303664380512</v>
      </c>
    </row>
    <row r="1722" spans="1:2" x14ac:dyDescent="0.25">
      <c r="A1722" s="5">
        <v>43561</v>
      </c>
      <c r="B1722" s="12">
        <v>0.12537714892650631</v>
      </c>
    </row>
    <row r="1723" spans="1:2" x14ac:dyDescent="0.25">
      <c r="A1723" s="5">
        <v>43562</v>
      </c>
      <c r="B1723" s="12">
        <v>0.1373916471262133</v>
      </c>
    </row>
    <row r="1724" spans="1:2" x14ac:dyDescent="0.25">
      <c r="A1724" s="5">
        <v>43563</v>
      </c>
      <c r="B1724" s="12">
        <v>0.13389147460153092</v>
      </c>
    </row>
    <row r="1725" spans="1:2" x14ac:dyDescent="0.25">
      <c r="A1725" s="5">
        <v>43564</v>
      </c>
      <c r="B1725" s="12">
        <v>0.14148958028491912</v>
      </c>
    </row>
    <row r="1726" spans="1:2" x14ac:dyDescent="0.25">
      <c r="A1726" s="5">
        <v>43565</v>
      </c>
      <c r="B1726" s="12">
        <v>0.17826260233637764</v>
      </c>
    </row>
    <row r="1727" spans="1:2" x14ac:dyDescent="0.25">
      <c r="A1727" s="5">
        <v>43566</v>
      </c>
      <c r="B1727" s="12">
        <v>0.31662535213393328</v>
      </c>
    </row>
    <row r="1728" spans="1:2" x14ac:dyDescent="0.25">
      <c r="A1728" s="5">
        <v>43567</v>
      </c>
      <c r="B1728" s="12">
        <v>0.41877589574807755</v>
      </c>
    </row>
    <row r="1729" spans="1:2" x14ac:dyDescent="0.25">
      <c r="A1729" s="5">
        <v>43568</v>
      </c>
      <c r="B1729" s="12">
        <v>0.84087128888441887</v>
      </c>
    </row>
    <row r="1730" spans="1:2" x14ac:dyDescent="0.25">
      <c r="A1730" s="5">
        <v>43569</v>
      </c>
      <c r="B1730" s="12">
        <v>1.6293230725914323</v>
      </c>
    </row>
    <row r="1731" spans="1:2" x14ac:dyDescent="0.25">
      <c r="A1731" s="5">
        <v>43570</v>
      </c>
      <c r="B1731" s="12">
        <v>-0.35143764923263876</v>
      </c>
    </row>
    <row r="1732" spans="1:2" x14ac:dyDescent="0.25">
      <c r="A1732" s="5">
        <v>43571</v>
      </c>
      <c r="B1732" s="12">
        <v>-0.10220856447321616</v>
      </c>
    </row>
    <row r="1733" spans="1:2" x14ac:dyDescent="0.25">
      <c r="A1733" s="5">
        <v>43572</v>
      </c>
      <c r="B1733" s="12">
        <v>6.5859907496264677E-2</v>
      </c>
    </row>
    <row r="1734" spans="1:2" x14ac:dyDescent="0.25">
      <c r="A1734" s="5">
        <v>43573</v>
      </c>
      <c r="B1734" s="12">
        <v>5.6631704320579151E-2</v>
      </c>
    </row>
    <row r="1735" spans="1:2" x14ac:dyDescent="0.25">
      <c r="A1735" s="5">
        <v>43574</v>
      </c>
      <c r="B1735" s="12">
        <v>9.1062695910619829E-2</v>
      </c>
    </row>
    <row r="1736" spans="1:2" x14ac:dyDescent="0.25">
      <c r="A1736" s="5">
        <v>43575</v>
      </c>
      <c r="B1736" s="12">
        <v>0.12249131214711358</v>
      </c>
    </row>
    <row r="1737" spans="1:2" x14ac:dyDescent="0.25">
      <c r="A1737" s="5">
        <v>43576</v>
      </c>
      <c r="B1737" s="12">
        <v>0.1106328607198192</v>
      </c>
    </row>
    <row r="1738" spans="1:2" x14ac:dyDescent="0.25">
      <c r="A1738" s="5">
        <v>43577</v>
      </c>
      <c r="B1738" s="12">
        <v>0.11230788443962668</v>
      </c>
    </row>
    <row r="1739" spans="1:2" x14ac:dyDescent="0.25">
      <c r="A1739" s="5">
        <v>43578</v>
      </c>
      <c r="B1739" s="12">
        <v>0.12108630822972348</v>
      </c>
    </row>
    <row r="1740" spans="1:2" x14ac:dyDescent="0.25">
      <c r="A1740" s="5">
        <v>43579</v>
      </c>
      <c r="B1740" s="12">
        <v>0.11806355279055014</v>
      </c>
    </row>
    <row r="1741" spans="1:2" x14ac:dyDescent="0.25">
      <c r="A1741" s="5">
        <v>43580</v>
      </c>
      <c r="B1741" s="12">
        <v>0.1369935779641232</v>
      </c>
    </row>
    <row r="1742" spans="1:2" x14ac:dyDescent="0.25">
      <c r="A1742" s="5">
        <v>43581</v>
      </c>
      <c r="B1742" s="12">
        <v>0.15325973383344768</v>
      </c>
    </row>
    <row r="1743" spans="1:2" x14ac:dyDescent="0.25">
      <c r="A1743" s="5">
        <v>43582</v>
      </c>
      <c r="B1743" s="12">
        <v>0.15675112600983235</v>
      </c>
    </row>
    <row r="1744" spans="1:2" x14ac:dyDescent="0.25">
      <c r="A1744" s="5">
        <v>43583</v>
      </c>
      <c r="B1744" s="12">
        <v>0.16973625366391407</v>
      </c>
    </row>
    <row r="1745" spans="1:2" x14ac:dyDescent="0.25">
      <c r="A1745" s="5">
        <v>43584</v>
      </c>
      <c r="B1745" s="12">
        <v>0.21631535270224223</v>
      </c>
    </row>
    <row r="1746" spans="1:2" x14ac:dyDescent="0.25">
      <c r="A1746" s="5">
        <v>43585</v>
      </c>
      <c r="B1746" s="12">
        <v>0.30946269144604965</v>
      </c>
    </row>
    <row r="1747" spans="1:2" x14ac:dyDescent="0.25">
      <c r="A1747" s="5">
        <v>43586</v>
      </c>
      <c r="B1747" s="12">
        <v>0.30102698057174798</v>
      </c>
    </row>
    <row r="1748" spans="1:2" x14ac:dyDescent="0.25">
      <c r="A1748" s="5">
        <v>43587</v>
      </c>
      <c r="B1748" s="12">
        <v>0.21376442978067284</v>
      </c>
    </row>
    <row r="1749" spans="1:2" x14ac:dyDescent="0.25">
      <c r="A1749" s="5">
        <v>43588</v>
      </c>
      <c r="B1749" s="12">
        <v>0.15420825194279211</v>
      </c>
    </row>
    <row r="1750" spans="1:2" x14ac:dyDescent="0.25">
      <c r="A1750" s="5">
        <v>43589</v>
      </c>
      <c r="B1750" s="12">
        <v>2.615619488699256E-2</v>
      </c>
    </row>
    <row r="1751" spans="1:2" x14ac:dyDescent="0.25">
      <c r="A1751" s="5">
        <v>43590</v>
      </c>
      <c r="B1751" s="12">
        <v>9.7420686174777005E-2</v>
      </c>
    </row>
    <row r="1752" spans="1:2" x14ac:dyDescent="0.25">
      <c r="A1752" s="5">
        <v>43591</v>
      </c>
      <c r="B1752" s="12">
        <v>0.19943645016716813</v>
      </c>
    </row>
    <row r="1753" spans="1:2" x14ac:dyDescent="0.25">
      <c r="A1753" s="5">
        <v>43592</v>
      </c>
      <c r="B1753" s="12">
        <v>0.41408918926041249</v>
      </c>
    </row>
    <row r="1754" spans="1:2" x14ac:dyDescent="0.25">
      <c r="A1754" s="5">
        <v>43593</v>
      </c>
      <c r="B1754" s="12">
        <v>0.6872679112661586</v>
      </c>
    </row>
    <row r="1755" spans="1:2" x14ac:dyDescent="0.25">
      <c r="A1755" s="5">
        <v>43594</v>
      </c>
      <c r="B1755" s="12" t="s">
        <v>24</v>
      </c>
    </row>
    <row r="1756" spans="1:2" x14ac:dyDescent="0.25">
      <c r="A1756" s="5">
        <v>43595</v>
      </c>
      <c r="B1756" s="12" t="s">
        <v>24</v>
      </c>
    </row>
    <row r="1757" spans="1:2" x14ac:dyDescent="0.25">
      <c r="A1757" s="5">
        <v>43596</v>
      </c>
      <c r="B1757" s="12" t="s">
        <v>24</v>
      </c>
    </row>
    <row r="1758" spans="1:2" x14ac:dyDescent="0.25">
      <c r="A1758" s="5">
        <v>43597</v>
      </c>
      <c r="B1758" s="12" t="s">
        <v>24</v>
      </c>
    </row>
    <row r="1759" spans="1:2" x14ac:dyDescent="0.25">
      <c r="A1759" s="5">
        <v>43598</v>
      </c>
      <c r="B1759" s="12" t="s">
        <v>24</v>
      </c>
    </row>
    <row r="1760" spans="1:2" x14ac:dyDescent="0.25">
      <c r="A1760" s="5">
        <v>43599</v>
      </c>
      <c r="B1760" s="12" t="s">
        <v>24</v>
      </c>
    </row>
    <row r="1761" spans="1:2" x14ac:dyDescent="0.25">
      <c r="A1761" s="5">
        <v>43600</v>
      </c>
      <c r="B1761" s="12" t="s">
        <v>24</v>
      </c>
    </row>
    <row r="1762" spans="1:2" x14ac:dyDescent="0.25">
      <c r="A1762" s="5">
        <v>43601</v>
      </c>
      <c r="B1762" s="12" t="s">
        <v>24</v>
      </c>
    </row>
    <row r="1763" spans="1:2" x14ac:dyDescent="0.25">
      <c r="A1763" s="5">
        <v>43602</v>
      </c>
      <c r="B1763" s="12" t="s">
        <v>24</v>
      </c>
    </row>
    <row r="1764" spans="1:2" x14ac:dyDescent="0.25">
      <c r="A1764" s="5">
        <v>43603</v>
      </c>
      <c r="B1764" s="12" t="s">
        <v>24</v>
      </c>
    </row>
    <row r="1765" spans="1:2" x14ac:dyDescent="0.25">
      <c r="A1765" s="5">
        <v>43604</v>
      </c>
      <c r="B1765" s="12" t="s">
        <v>24</v>
      </c>
    </row>
    <row r="1766" spans="1:2" x14ac:dyDescent="0.25">
      <c r="A1766" s="5">
        <v>43605</v>
      </c>
      <c r="B1766" s="12" t="s">
        <v>24</v>
      </c>
    </row>
    <row r="1767" spans="1:2" x14ac:dyDescent="0.25">
      <c r="A1767" s="5">
        <v>43606</v>
      </c>
      <c r="B1767" s="12" t="s">
        <v>24</v>
      </c>
    </row>
    <row r="1768" spans="1:2" x14ac:dyDescent="0.25">
      <c r="A1768" s="5">
        <v>43607</v>
      </c>
      <c r="B1768" s="12" t="s">
        <v>24</v>
      </c>
    </row>
    <row r="1769" spans="1:2" x14ac:dyDescent="0.25">
      <c r="A1769" s="5">
        <v>43608</v>
      </c>
      <c r="B1769" s="12" t="s">
        <v>24</v>
      </c>
    </row>
    <row r="1770" spans="1:2" x14ac:dyDescent="0.25">
      <c r="A1770" s="5">
        <v>43609</v>
      </c>
      <c r="B1770" s="12" t="s">
        <v>24</v>
      </c>
    </row>
    <row r="1771" spans="1:2" x14ac:dyDescent="0.25">
      <c r="A1771" s="5">
        <v>43610</v>
      </c>
      <c r="B1771" s="12" t="s">
        <v>24</v>
      </c>
    </row>
    <row r="1772" spans="1:2" x14ac:dyDescent="0.25">
      <c r="A1772" s="5">
        <v>43611</v>
      </c>
      <c r="B1772" s="12" t="s">
        <v>24</v>
      </c>
    </row>
    <row r="1773" spans="1:2" x14ac:dyDescent="0.25">
      <c r="A1773" s="5">
        <v>43612</v>
      </c>
      <c r="B1773" s="12" t="s">
        <v>24</v>
      </c>
    </row>
    <row r="1774" spans="1:2" x14ac:dyDescent="0.25">
      <c r="A1774" s="5">
        <v>43613</v>
      </c>
      <c r="B1774" s="12" t="s">
        <v>24</v>
      </c>
    </row>
    <row r="1775" spans="1:2" x14ac:dyDescent="0.25">
      <c r="A1775" s="5">
        <v>43614</v>
      </c>
      <c r="B1775" s="12" t="s">
        <v>24</v>
      </c>
    </row>
    <row r="1776" spans="1:2" x14ac:dyDescent="0.25">
      <c r="A1776" s="5">
        <v>43615</v>
      </c>
      <c r="B1776" s="12" t="s">
        <v>24</v>
      </c>
    </row>
    <row r="1777" spans="1:2" x14ac:dyDescent="0.25">
      <c r="A1777" s="5">
        <v>43616</v>
      </c>
      <c r="B1777" s="12" t="s">
        <v>24</v>
      </c>
    </row>
    <row r="1778" spans="1:2" x14ac:dyDescent="0.25">
      <c r="A1778" s="5">
        <v>43617</v>
      </c>
      <c r="B1778" s="12" t="s">
        <v>24</v>
      </c>
    </row>
    <row r="1779" spans="1:2" x14ac:dyDescent="0.25">
      <c r="A1779" s="5">
        <v>43618</v>
      </c>
      <c r="B1779" s="12" t="s">
        <v>24</v>
      </c>
    </row>
    <row r="1780" spans="1:2" x14ac:dyDescent="0.25">
      <c r="A1780" s="5">
        <v>43619</v>
      </c>
      <c r="B1780" s="12" t="s">
        <v>24</v>
      </c>
    </row>
    <row r="1781" spans="1:2" x14ac:dyDescent="0.25">
      <c r="A1781" s="5">
        <v>43620</v>
      </c>
      <c r="B1781" s="12" t="s">
        <v>24</v>
      </c>
    </row>
    <row r="1782" spans="1:2" x14ac:dyDescent="0.25">
      <c r="A1782" s="5">
        <v>43621</v>
      </c>
      <c r="B1782" s="12" t="s">
        <v>24</v>
      </c>
    </row>
    <row r="1783" spans="1:2" x14ac:dyDescent="0.25">
      <c r="A1783" s="5">
        <v>43622</v>
      </c>
      <c r="B1783" s="12" t="s">
        <v>24</v>
      </c>
    </row>
    <row r="1784" spans="1:2" x14ac:dyDescent="0.25">
      <c r="A1784" s="5">
        <v>43623</v>
      </c>
      <c r="B1784" s="12" t="s">
        <v>24</v>
      </c>
    </row>
    <row r="1785" spans="1:2" x14ac:dyDescent="0.25">
      <c r="A1785" s="5">
        <v>43624</v>
      </c>
      <c r="B1785" s="12" t="s">
        <v>24</v>
      </c>
    </row>
    <row r="1786" spans="1:2" x14ac:dyDescent="0.25">
      <c r="A1786" s="5">
        <v>43625</v>
      </c>
      <c r="B1786" s="12" t="s">
        <v>24</v>
      </c>
    </row>
    <row r="1787" spans="1:2" x14ac:dyDescent="0.25">
      <c r="A1787" s="5">
        <v>43626</v>
      </c>
      <c r="B1787" s="12" t="s">
        <v>24</v>
      </c>
    </row>
    <row r="1788" spans="1:2" x14ac:dyDescent="0.25">
      <c r="A1788" s="5">
        <v>43627</v>
      </c>
      <c r="B1788" s="12" t="s">
        <v>24</v>
      </c>
    </row>
    <row r="1789" spans="1:2" x14ac:dyDescent="0.25">
      <c r="A1789" s="5">
        <v>43628</v>
      </c>
      <c r="B1789" s="12" t="s">
        <v>24</v>
      </c>
    </row>
    <row r="1790" spans="1:2" x14ac:dyDescent="0.25">
      <c r="A1790" s="5">
        <v>43629</v>
      </c>
      <c r="B1790" s="12" t="s">
        <v>24</v>
      </c>
    </row>
    <row r="1791" spans="1:2" x14ac:dyDescent="0.25">
      <c r="A1791" s="5">
        <v>43630</v>
      </c>
      <c r="B1791" s="12" t="s">
        <v>24</v>
      </c>
    </row>
    <row r="1792" spans="1:2" x14ac:dyDescent="0.25">
      <c r="A1792" s="5">
        <v>43631</v>
      </c>
      <c r="B1792" s="12" t="s">
        <v>24</v>
      </c>
    </row>
    <row r="1793" spans="1:2" x14ac:dyDescent="0.25">
      <c r="A1793" s="5">
        <v>43632</v>
      </c>
      <c r="B1793" s="12" t="s">
        <v>24</v>
      </c>
    </row>
    <row r="1794" spans="1:2" x14ac:dyDescent="0.25">
      <c r="A1794" s="5">
        <v>43633</v>
      </c>
      <c r="B1794" s="12" t="s">
        <v>24</v>
      </c>
    </row>
    <row r="1795" spans="1:2" x14ac:dyDescent="0.25">
      <c r="A1795" s="5">
        <v>43634</v>
      </c>
      <c r="B1795" s="12" t="s">
        <v>24</v>
      </c>
    </row>
    <row r="1796" spans="1:2" x14ac:dyDescent="0.25">
      <c r="A1796" s="5">
        <v>43635</v>
      </c>
      <c r="B1796" s="12" t="s">
        <v>24</v>
      </c>
    </row>
    <row r="1797" spans="1:2" x14ac:dyDescent="0.25">
      <c r="A1797" s="5">
        <v>43636</v>
      </c>
      <c r="B1797" s="12" t="s">
        <v>24</v>
      </c>
    </row>
    <row r="1798" spans="1:2" x14ac:dyDescent="0.25">
      <c r="A1798" s="5">
        <v>43637</v>
      </c>
      <c r="B1798" s="12" t="s">
        <v>24</v>
      </c>
    </row>
    <row r="1799" spans="1:2" x14ac:dyDescent="0.25">
      <c r="A1799" s="5">
        <v>43638</v>
      </c>
      <c r="B1799" s="12" t="s">
        <v>24</v>
      </c>
    </row>
    <row r="1800" spans="1:2" x14ac:dyDescent="0.25">
      <c r="A1800" s="5">
        <v>43639</v>
      </c>
      <c r="B1800" s="12" t="s">
        <v>24</v>
      </c>
    </row>
    <row r="1801" spans="1:2" x14ac:dyDescent="0.25">
      <c r="A1801" s="5">
        <v>43640</v>
      </c>
      <c r="B1801" s="12" t="s">
        <v>24</v>
      </c>
    </row>
    <row r="1802" spans="1:2" x14ac:dyDescent="0.25">
      <c r="A1802" s="5">
        <v>43641</v>
      </c>
      <c r="B1802" s="12" t="s">
        <v>24</v>
      </c>
    </row>
    <row r="1803" spans="1:2" x14ac:dyDescent="0.25">
      <c r="A1803" s="5">
        <v>43642</v>
      </c>
      <c r="B1803" s="12" t="s">
        <v>24</v>
      </c>
    </row>
    <row r="1804" spans="1:2" x14ac:dyDescent="0.25">
      <c r="A1804" s="5">
        <v>43643</v>
      </c>
      <c r="B1804" s="12" t="s">
        <v>24</v>
      </c>
    </row>
    <row r="1805" spans="1:2" x14ac:dyDescent="0.25">
      <c r="A1805" s="5">
        <v>43644</v>
      </c>
      <c r="B1805" s="12" t="s">
        <v>24</v>
      </c>
    </row>
    <row r="1806" spans="1:2" x14ac:dyDescent="0.25">
      <c r="A1806" s="5">
        <v>43645</v>
      </c>
      <c r="B1806" s="12" t="s">
        <v>24</v>
      </c>
    </row>
    <row r="1807" spans="1:2" x14ac:dyDescent="0.25">
      <c r="A1807" s="5">
        <v>43646</v>
      </c>
      <c r="B1807" s="12" t="s">
        <v>24</v>
      </c>
    </row>
    <row r="1808" spans="1:2" x14ac:dyDescent="0.25">
      <c r="A1808" s="5">
        <v>43647</v>
      </c>
      <c r="B1808" s="12" t="s">
        <v>24</v>
      </c>
    </row>
    <row r="1809" spans="1:2" x14ac:dyDescent="0.25">
      <c r="A1809" s="5">
        <v>43648</v>
      </c>
      <c r="B1809" s="12" t="s">
        <v>24</v>
      </c>
    </row>
    <row r="1810" spans="1:2" x14ac:dyDescent="0.25">
      <c r="A1810" s="5">
        <v>43649</v>
      </c>
      <c r="B1810" s="12" t="s">
        <v>24</v>
      </c>
    </row>
    <row r="1811" spans="1:2" x14ac:dyDescent="0.25">
      <c r="A1811" s="5">
        <v>43650</v>
      </c>
      <c r="B1811" s="12" t="s">
        <v>24</v>
      </c>
    </row>
    <row r="1812" spans="1:2" x14ac:dyDescent="0.25">
      <c r="A1812" s="5">
        <v>43651</v>
      </c>
      <c r="B1812" s="12" t="s">
        <v>24</v>
      </c>
    </row>
    <row r="1813" spans="1:2" x14ac:dyDescent="0.25">
      <c r="A1813" s="5">
        <v>43652</v>
      </c>
      <c r="B1813" s="12" t="s">
        <v>24</v>
      </c>
    </row>
    <row r="1814" spans="1:2" x14ac:dyDescent="0.25">
      <c r="A1814" s="5">
        <v>43653</v>
      </c>
      <c r="B1814" s="12" t="s">
        <v>24</v>
      </c>
    </row>
    <row r="1815" spans="1:2" x14ac:dyDescent="0.25">
      <c r="A1815" s="5">
        <v>43654</v>
      </c>
      <c r="B1815" s="12" t="s">
        <v>24</v>
      </c>
    </row>
    <row r="1816" spans="1:2" x14ac:dyDescent="0.25">
      <c r="A1816" s="5">
        <v>43655</v>
      </c>
      <c r="B1816" s="12" t="s">
        <v>24</v>
      </c>
    </row>
    <row r="1817" spans="1:2" x14ac:dyDescent="0.25">
      <c r="A1817" s="5">
        <v>43656</v>
      </c>
      <c r="B1817" s="12" t="s">
        <v>24</v>
      </c>
    </row>
    <row r="1818" spans="1:2" x14ac:dyDescent="0.25">
      <c r="A1818" s="5">
        <v>43657</v>
      </c>
      <c r="B1818" s="12" t="s">
        <v>24</v>
      </c>
    </row>
    <row r="1819" spans="1:2" x14ac:dyDescent="0.25">
      <c r="A1819" s="5">
        <v>43658</v>
      </c>
      <c r="B1819" s="12" t="s">
        <v>24</v>
      </c>
    </row>
    <row r="1820" spans="1:2" x14ac:dyDescent="0.25">
      <c r="A1820" s="5">
        <v>43659</v>
      </c>
      <c r="B1820" s="12" t="s">
        <v>24</v>
      </c>
    </row>
    <row r="1821" spans="1:2" x14ac:dyDescent="0.25">
      <c r="A1821" s="5">
        <v>43660</v>
      </c>
      <c r="B1821" s="12" t="s">
        <v>24</v>
      </c>
    </row>
    <row r="1822" spans="1:2" x14ac:dyDescent="0.25">
      <c r="A1822" s="5">
        <v>43661</v>
      </c>
      <c r="B1822" s="12" t="s">
        <v>24</v>
      </c>
    </row>
    <row r="1823" spans="1:2" x14ac:dyDescent="0.25">
      <c r="A1823" s="5">
        <v>43662</v>
      </c>
      <c r="B1823" s="12" t="s">
        <v>24</v>
      </c>
    </row>
    <row r="1824" spans="1:2" x14ac:dyDescent="0.25">
      <c r="A1824" s="5">
        <v>43663</v>
      </c>
      <c r="B1824" s="12" t="s">
        <v>24</v>
      </c>
    </row>
    <row r="1825" spans="1:2" x14ac:dyDescent="0.25">
      <c r="A1825" s="5">
        <v>43664</v>
      </c>
      <c r="B1825" s="12" t="s">
        <v>24</v>
      </c>
    </row>
    <row r="1826" spans="1:2" x14ac:dyDescent="0.25">
      <c r="A1826" s="5">
        <v>43665</v>
      </c>
      <c r="B1826" s="12" t="s">
        <v>24</v>
      </c>
    </row>
    <row r="1827" spans="1:2" x14ac:dyDescent="0.25">
      <c r="A1827" s="5">
        <v>43666</v>
      </c>
      <c r="B1827" s="12" t="s">
        <v>24</v>
      </c>
    </row>
    <row r="1828" spans="1:2" x14ac:dyDescent="0.25">
      <c r="A1828" s="5">
        <v>43667</v>
      </c>
      <c r="B1828" s="12" t="s">
        <v>24</v>
      </c>
    </row>
    <row r="1829" spans="1:2" x14ac:dyDescent="0.25">
      <c r="A1829" s="5">
        <v>43668</v>
      </c>
      <c r="B1829" s="12" t="s">
        <v>24</v>
      </c>
    </row>
    <row r="1830" spans="1:2" x14ac:dyDescent="0.25">
      <c r="A1830" s="5">
        <v>43669</v>
      </c>
      <c r="B1830" s="12" t="s">
        <v>24</v>
      </c>
    </row>
    <row r="1831" spans="1:2" x14ac:dyDescent="0.25">
      <c r="A1831" s="5">
        <v>43670</v>
      </c>
      <c r="B1831" s="12" t="s">
        <v>24</v>
      </c>
    </row>
    <row r="1832" spans="1:2" x14ac:dyDescent="0.25">
      <c r="A1832" s="5">
        <v>43671</v>
      </c>
      <c r="B1832" s="12" t="s">
        <v>24</v>
      </c>
    </row>
    <row r="1833" spans="1:2" x14ac:dyDescent="0.25">
      <c r="A1833" s="5">
        <v>43672</v>
      </c>
      <c r="B1833" s="12" t="s">
        <v>24</v>
      </c>
    </row>
    <row r="1834" spans="1:2" x14ac:dyDescent="0.25">
      <c r="A1834" s="5">
        <v>43673</v>
      </c>
      <c r="B1834" s="12" t="s">
        <v>24</v>
      </c>
    </row>
    <row r="1835" spans="1:2" x14ac:dyDescent="0.25">
      <c r="A1835" s="5">
        <v>43674</v>
      </c>
      <c r="B1835" s="12" t="s">
        <v>24</v>
      </c>
    </row>
    <row r="1836" spans="1:2" x14ac:dyDescent="0.25">
      <c r="A1836" s="5">
        <v>43675</v>
      </c>
      <c r="B1836" s="12" t="s">
        <v>24</v>
      </c>
    </row>
    <row r="1837" spans="1:2" x14ac:dyDescent="0.25">
      <c r="A1837" s="5">
        <v>43676</v>
      </c>
      <c r="B1837" s="12" t="s">
        <v>24</v>
      </c>
    </row>
    <row r="1838" spans="1:2" x14ac:dyDescent="0.25">
      <c r="A1838" s="5">
        <v>43677</v>
      </c>
      <c r="B1838" s="12" t="s">
        <v>24</v>
      </c>
    </row>
    <row r="1839" spans="1:2" x14ac:dyDescent="0.25">
      <c r="A1839" s="5">
        <v>43678</v>
      </c>
      <c r="B1839" s="12" t="s">
        <v>24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839"/>
  <sheetViews>
    <sheetView topLeftCell="F2" workbookViewId="0">
      <selection activeCell="Y181" sqref="Y181:AE223"/>
    </sheetView>
  </sheetViews>
  <sheetFormatPr defaultRowHeight="15" x14ac:dyDescent="0.25"/>
  <cols>
    <col min="1" max="1" width="12.42578125" style="5" customWidth="1"/>
    <col min="2" max="2" width="11.42578125" bestFit="1" customWidth="1"/>
    <col min="6" max="6" width="9.140625" style="17"/>
    <col min="7" max="7" width="9.140625" style="15"/>
    <col min="8" max="8" width="20.42578125" style="13" bestFit="1" customWidth="1"/>
    <col min="24" max="24" width="20.42578125" style="13" bestFit="1" customWidth="1"/>
  </cols>
  <sheetData>
    <row r="1" spans="1:31" x14ac:dyDescent="0.25">
      <c r="B1" s="43" t="s">
        <v>23</v>
      </c>
      <c r="H1" s="9" t="s">
        <v>5</v>
      </c>
      <c r="I1" s="9">
        <v>2012</v>
      </c>
      <c r="J1" s="9">
        <v>2013</v>
      </c>
      <c r="K1" s="9">
        <v>2014</v>
      </c>
      <c r="L1" s="9">
        <v>2015</v>
      </c>
      <c r="M1" s="9">
        <v>2016</v>
      </c>
      <c r="N1" s="9">
        <v>2017</v>
      </c>
      <c r="O1" s="9">
        <v>2018</v>
      </c>
      <c r="P1" s="9">
        <v>2019</v>
      </c>
      <c r="Q1" s="9">
        <v>2020</v>
      </c>
      <c r="R1" s="9">
        <v>2021</v>
      </c>
      <c r="S1" s="9">
        <v>2022</v>
      </c>
      <c r="T1" s="10">
        <v>2023</v>
      </c>
      <c r="X1" s="9" t="s">
        <v>5</v>
      </c>
      <c r="Y1" s="9">
        <v>2012</v>
      </c>
      <c r="Z1" s="9">
        <v>2013</v>
      </c>
      <c r="AA1" s="9">
        <v>2014</v>
      </c>
      <c r="AB1" s="9">
        <v>2015</v>
      </c>
      <c r="AC1" s="9">
        <v>2016</v>
      </c>
      <c r="AD1" s="9">
        <v>2017</v>
      </c>
      <c r="AE1" s="9">
        <v>2018</v>
      </c>
    </row>
    <row r="2" spans="1:31" x14ac:dyDescent="0.25">
      <c r="A2" s="5">
        <v>41214</v>
      </c>
      <c r="B2" t="s">
        <v>24</v>
      </c>
      <c r="F2" s="17">
        <f>MONTH(H2)</f>
        <v>11</v>
      </c>
      <c r="G2" s="15">
        <f>IF(DAY(H2)&lt;11,1,IF(DAY(H2)&lt;21,2,3))</f>
        <v>1</v>
      </c>
      <c r="H2" s="53">
        <v>40848</v>
      </c>
      <c r="X2" s="53">
        <v>40848</v>
      </c>
    </row>
    <row r="3" spans="1:31" x14ac:dyDescent="0.25">
      <c r="A3" s="5">
        <v>41215</v>
      </c>
      <c r="B3" t="s">
        <v>24</v>
      </c>
      <c r="F3" s="17">
        <f t="shared" ref="F3:F66" si="0">MONTH(H3)</f>
        <v>11</v>
      </c>
      <c r="G3" s="15">
        <f t="shared" ref="G3:G66" si="1">IF(DAY(H3)&lt;11,1,IF(DAY(H3)&lt;21,2,3))</f>
        <v>1</v>
      </c>
      <c r="H3" s="53">
        <v>40849</v>
      </c>
      <c r="X3" s="53">
        <v>40849</v>
      </c>
    </row>
    <row r="4" spans="1:31" x14ac:dyDescent="0.25">
      <c r="A4" s="5">
        <v>41216</v>
      </c>
      <c r="B4" t="s">
        <v>24</v>
      </c>
      <c r="F4" s="17">
        <f t="shared" si="0"/>
        <v>11</v>
      </c>
      <c r="G4" s="15">
        <f t="shared" si="1"/>
        <v>1</v>
      </c>
      <c r="H4" s="53">
        <v>40850</v>
      </c>
      <c r="X4" s="53">
        <v>40850</v>
      </c>
    </row>
    <row r="5" spans="1:31" x14ac:dyDescent="0.25">
      <c r="A5" s="5">
        <v>41217</v>
      </c>
      <c r="B5" t="s">
        <v>24</v>
      </c>
      <c r="F5" s="17">
        <f t="shared" si="0"/>
        <v>11</v>
      </c>
      <c r="G5" s="15">
        <f t="shared" si="1"/>
        <v>1</v>
      </c>
      <c r="H5" s="53">
        <v>40851</v>
      </c>
      <c r="X5" s="53">
        <v>40851</v>
      </c>
    </row>
    <row r="6" spans="1:31" x14ac:dyDescent="0.25">
      <c r="A6" s="5">
        <v>41218</v>
      </c>
      <c r="B6" t="s">
        <v>24</v>
      </c>
      <c r="F6" s="17">
        <f t="shared" si="0"/>
        <v>11</v>
      </c>
      <c r="G6" s="15">
        <f t="shared" si="1"/>
        <v>1</v>
      </c>
      <c r="H6" s="53">
        <v>40852</v>
      </c>
      <c r="X6" s="53">
        <v>40852</v>
      </c>
    </row>
    <row r="7" spans="1:31" x14ac:dyDescent="0.25">
      <c r="A7" s="5">
        <v>41219</v>
      </c>
      <c r="B7" t="s">
        <v>24</v>
      </c>
      <c r="F7" s="17">
        <f t="shared" si="0"/>
        <v>11</v>
      </c>
      <c r="G7" s="15">
        <f t="shared" si="1"/>
        <v>1</v>
      </c>
      <c r="H7" s="53">
        <v>40853</v>
      </c>
      <c r="X7" s="53">
        <v>40853</v>
      </c>
    </row>
    <row r="8" spans="1:31" x14ac:dyDescent="0.25">
      <c r="A8" s="5">
        <v>41220</v>
      </c>
      <c r="B8" t="s">
        <v>24</v>
      </c>
      <c r="F8" s="17">
        <f t="shared" si="0"/>
        <v>11</v>
      </c>
      <c r="G8" s="15">
        <f t="shared" si="1"/>
        <v>1</v>
      </c>
      <c r="H8" s="53">
        <v>40854</v>
      </c>
      <c r="X8" s="53">
        <v>40854</v>
      </c>
    </row>
    <row r="9" spans="1:31" x14ac:dyDescent="0.25">
      <c r="A9" s="5">
        <v>41221</v>
      </c>
      <c r="B9" t="s">
        <v>24</v>
      </c>
      <c r="F9" s="17">
        <f t="shared" si="0"/>
        <v>11</v>
      </c>
      <c r="G9" s="15">
        <f t="shared" si="1"/>
        <v>1</v>
      </c>
      <c r="H9" s="53">
        <v>40855</v>
      </c>
      <c r="X9" s="53">
        <v>40855</v>
      </c>
    </row>
    <row r="10" spans="1:31" x14ac:dyDescent="0.25">
      <c r="A10" s="5">
        <v>41222</v>
      </c>
      <c r="B10" t="s">
        <v>24</v>
      </c>
      <c r="F10" s="17">
        <f t="shared" si="0"/>
        <v>11</v>
      </c>
      <c r="G10" s="15">
        <f t="shared" si="1"/>
        <v>1</v>
      </c>
      <c r="H10" s="53">
        <v>40856</v>
      </c>
      <c r="X10" s="53">
        <v>40856</v>
      </c>
    </row>
    <row r="11" spans="1:31" x14ac:dyDescent="0.25">
      <c r="A11" s="5">
        <v>41223</v>
      </c>
      <c r="B11" t="s">
        <v>24</v>
      </c>
      <c r="F11" s="17">
        <f t="shared" si="0"/>
        <v>11</v>
      </c>
      <c r="G11" s="15">
        <f t="shared" si="1"/>
        <v>1</v>
      </c>
      <c r="H11" s="53">
        <v>40857</v>
      </c>
      <c r="X11" s="53">
        <v>40857</v>
      </c>
    </row>
    <row r="12" spans="1:31" x14ac:dyDescent="0.25">
      <c r="A12" s="5">
        <v>41224</v>
      </c>
      <c r="B12" t="s">
        <v>24</v>
      </c>
      <c r="F12" s="17">
        <f t="shared" si="0"/>
        <v>11</v>
      </c>
      <c r="G12" s="15">
        <f t="shared" si="1"/>
        <v>2</v>
      </c>
      <c r="H12" s="53">
        <v>40858</v>
      </c>
      <c r="X12" s="53">
        <v>40858</v>
      </c>
    </row>
    <row r="13" spans="1:31" x14ac:dyDescent="0.25">
      <c r="A13" s="5">
        <v>41225</v>
      </c>
      <c r="B13" t="s">
        <v>24</v>
      </c>
      <c r="F13" s="17">
        <f t="shared" si="0"/>
        <v>11</v>
      </c>
      <c r="G13" s="15">
        <f t="shared" si="1"/>
        <v>2</v>
      </c>
      <c r="H13" s="53">
        <v>40859</v>
      </c>
      <c r="X13" s="53">
        <v>40859</v>
      </c>
    </row>
    <row r="14" spans="1:31" x14ac:dyDescent="0.25">
      <c r="A14" s="5">
        <v>41226</v>
      </c>
      <c r="B14" t="s">
        <v>24</v>
      </c>
      <c r="F14" s="17">
        <f t="shared" si="0"/>
        <v>11</v>
      </c>
      <c r="G14" s="15">
        <f t="shared" si="1"/>
        <v>2</v>
      </c>
      <c r="H14" s="53">
        <v>40860</v>
      </c>
      <c r="X14" s="53">
        <v>40860</v>
      </c>
    </row>
    <row r="15" spans="1:31" x14ac:dyDescent="0.25">
      <c r="A15" s="5">
        <v>41227</v>
      </c>
      <c r="B15" t="s">
        <v>24</v>
      </c>
      <c r="F15" s="17">
        <f t="shared" si="0"/>
        <v>11</v>
      </c>
      <c r="G15" s="15">
        <f t="shared" si="1"/>
        <v>2</v>
      </c>
      <c r="H15" s="53">
        <v>40861</v>
      </c>
      <c r="X15" s="53">
        <v>40861</v>
      </c>
    </row>
    <row r="16" spans="1:31" x14ac:dyDescent="0.25">
      <c r="A16" s="5">
        <v>41228</v>
      </c>
      <c r="B16" s="44">
        <v>1</v>
      </c>
      <c r="F16" s="17">
        <f t="shared" si="0"/>
        <v>11</v>
      </c>
      <c r="G16" s="15">
        <f t="shared" si="1"/>
        <v>2</v>
      </c>
      <c r="H16" s="53">
        <v>40862</v>
      </c>
      <c r="I16">
        <f>IF(MONTH($H16)&gt;10,VLOOKUP(DATE(I$1,MONTH($H16),DAY($H16)),$A:$B,2,0),VLOOKUP(DATE(J$1,MONTH($H16),DAY($H16)),$A:$B,2,0))</f>
        <v>1</v>
      </c>
      <c r="J16" t="str">
        <f t="shared" ref="J16:O16" si="2">IF(MONTH($H16)&gt;10,VLOOKUP(DATE(J$1,MONTH($H16),DAY($H16)),$A:$B,2,0),VLOOKUP(DATE(K$1,MONTH($H16),DAY($H16)),$A:$B,2,0))</f>
        <v/>
      </c>
      <c r="K16" t="str">
        <f t="shared" si="2"/>
        <v/>
      </c>
      <c r="L16" t="str">
        <f t="shared" si="2"/>
        <v/>
      </c>
      <c r="M16" t="str">
        <f t="shared" si="2"/>
        <v/>
      </c>
      <c r="N16" t="str">
        <f t="shared" si="2"/>
        <v/>
      </c>
      <c r="O16" t="str">
        <f t="shared" si="2"/>
        <v/>
      </c>
      <c r="X16" s="53">
        <v>40862</v>
      </c>
      <c r="Y16">
        <v>1</v>
      </c>
    </row>
    <row r="17" spans="1:31" x14ac:dyDescent="0.25">
      <c r="A17" s="5">
        <v>41229</v>
      </c>
      <c r="B17" s="44">
        <v>1</v>
      </c>
      <c r="F17" s="17">
        <f t="shared" si="0"/>
        <v>11</v>
      </c>
      <c r="G17" s="15">
        <f t="shared" si="1"/>
        <v>2</v>
      </c>
      <c r="H17" s="53">
        <v>40863</v>
      </c>
      <c r="I17">
        <f t="shared" ref="I17:O80" si="3">IF(MONTH($H17)&gt;10,VLOOKUP(DATE(I$1,MONTH($H17),DAY($H17)),$A:$B,2,0),VLOOKUP(DATE(J$1,MONTH($H17),DAY($H17)),$A:$B,2,0))</f>
        <v>1</v>
      </c>
      <c r="J17" t="str">
        <f t="shared" si="3"/>
        <v/>
      </c>
      <c r="K17" t="str">
        <f t="shared" si="3"/>
        <v/>
      </c>
      <c r="L17" t="str">
        <f t="shared" si="3"/>
        <v/>
      </c>
      <c r="M17" t="str">
        <f t="shared" si="3"/>
        <v/>
      </c>
      <c r="N17" t="str">
        <f t="shared" si="3"/>
        <v/>
      </c>
      <c r="O17" t="str">
        <f t="shared" si="3"/>
        <v/>
      </c>
      <c r="X17" s="53">
        <v>40863</v>
      </c>
      <c r="Y17">
        <v>1</v>
      </c>
    </row>
    <row r="18" spans="1:31" x14ac:dyDescent="0.25">
      <c r="A18" s="5">
        <v>41230</v>
      </c>
      <c r="B18" s="44">
        <v>1</v>
      </c>
      <c r="F18" s="17">
        <f t="shared" si="0"/>
        <v>11</v>
      </c>
      <c r="G18" s="15">
        <f t="shared" si="1"/>
        <v>2</v>
      </c>
      <c r="H18" s="53">
        <v>40864</v>
      </c>
      <c r="I18">
        <f t="shared" si="3"/>
        <v>1</v>
      </c>
      <c r="J18" t="str">
        <f t="shared" si="3"/>
        <v/>
      </c>
      <c r="K18" t="str">
        <f t="shared" si="3"/>
        <v/>
      </c>
      <c r="L18" t="str">
        <f t="shared" si="3"/>
        <v/>
      </c>
      <c r="M18" t="str">
        <f t="shared" si="3"/>
        <v/>
      </c>
      <c r="N18" t="str">
        <f t="shared" si="3"/>
        <v/>
      </c>
      <c r="O18" t="str">
        <f t="shared" si="3"/>
        <v/>
      </c>
      <c r="X18" s="53">
        <v>40864</v>
      </c>
      <c r="Y18">
        <v>1</v>
      </c>
    </row>
    <row r="19" spans="1:31" x14ac:dyDescent="0.25">
      <c r="A19" s="5">
        <v>41231</v>
      </c>
      <c r="B19" s="44">
        <v>1</v>
      </c>
      <c r="F19" s="17">
        <f t="shared" si="0"/>
        <v>11</v>
      </c>
      <c r="G19" s="15">
        <f t="shared" si="1"/>
        <v>2</v>
      </c>
      <c r="H19" s="53">
        <v>40865</v>
      </c>
      <c r="I19">
        <f t="shared" si="3"/>
        <v>1</v>
      </c>
      <c r="J19" t="str">
        <f t="shared" si="3"/>
        <v/>
      </c>
      <c r="K19" t="str">
        <f t="shared" si="3"/>
        <v/>
      </c>
      <c r="L19" t="str">
        <f t="shared" si="3"/>
        <v/>
      </c>
      <c r="M19" t="str">
        <f t="shared" si="3"/>
        <v/>
      </c>
      <c r="N19" t="str">
        <f t="shared" si="3"/>
        <v/>
      </c>
      <c r="O19" t="str">
        <f t="shared" si="3"/>
        <v/>
      </c>
      <c r="X19" s="53">
        <v>40865</v>
      </c>
      <c r="Y19">
        <v>1</v>
      </c>
    </row>
    <row r="20" spans="1:31" x14ac:dyDescent="0.25">
      <c r="A20" s="5">
        <v>41232</v>
      </c>
      <c r="B20" s="44">
        <v>1</v>
      </c>
      <c r="F20" s="17">
        <f t="shared" si="0"/>
        <v>11</v>
      </c>
      <c r="G20" s="15">
        <f t="shared" si="1"/>
        <v>2</v>
      </c>
      <c r="H20" s="53">
        <v>40866</v>
      </c>
      <c r="I20">
        <f t="shared" si="3"/>
        <v>1</v>
      </c>
      <c r="J20" t="str">
        <f t="shared" si="3"/>
        <v/>
      </c>
      <c r="K20" t="str">
        <f t="shared" si="3"/>
        <v/>
      </c>
      <c r="L20" t="str">
        <f t="shared" si="3"/>
        <v/>
      </c>
      <c r="M20" t="str">
        <f t="shared" si="3"/>
        <v/>
      </c>
      <c r="N20" t="str">
        <f t="shared" si="3"/>
        <v/>
      </c>
      <c r="O20" t="str">
        <f t="shared" si="3"/>
        <v/>
      </c>
      <c r="X20" s="53">
        <v>40866</v>
      </c>
      <c r="Y20">
        <v>1</v>
      </c>
    </row>
    <row r="21" spans="1:31" x14ac:dyDescent="0.25">
      <c r="A21" s="5">
        <v>41233</v>
      </c>
      <c r="B21" s="44">
        <v>1</v>
      </c>
      <c r="F21" s="17">
        <f t="shared" si="0"/>
        <v>11</v>
      </c>
      <c r="G21" s="15">
        <f t="shared" si="1"/>
        <v>2</v>
      </c>
      <c r="H21" s="53">
        <v>40867</v>
      </c>
      <c r="I21">
        <f t="shared" si="3"/>
        <v>1</v>
      </c>
      <c r="J21" t="str">
        <f t="shared" si="3"/>
        <v/>
      </c>
      <c r="K21" t="str">
        <f t="shared" si="3"/>
        <v/>
      </c>
      <c r="L21" t="str">
        <f t="shared" si="3"/>
        <v/>
      </c>
      <c r="M21" t="str">
        <f t="shared" si="3"/>
        <v/>
      </c>
      <c r="N21" t="str">
        <f t="shared" si="3"/>
        <v/>
      </c>
      <c r="O21" t="str">
        <f t="shared" si="3"/>
        <v/>
      </c>
      <c r="X21" s="53">
        <v>40867</v>
      </c>
      <c r="Y21">
        <v>1</v>
      </c>
    </row>
    <row r="22" spans="1:31" x14ac:dyDescent="0.25">
      <c r="A22" s="5">
        <v>41234</v>
      </c>
      <c r="B22">
        <v>0.96219732259411861</v>
      </c>
      <c r="F22" s="17">
        <f t="shared" si="0"/>
        <v>11</v>
      </c>
      <c r="G22" s="15">
        <f t="shared" si="1"/>
        <v>3</v>
      </c>
      <c r="H22" s="53">
        <v>40868</v>
      </c>
      <c r="I22">
        <f t="shared" si="3"/>
        <v>0.96219732259411861</v>
      </c>
      <c r="J22" t="str">
        <f t="shared" si="3"/>
        <v/>
      </c>
      <c r="K22" t="str">
        <f t="shared" si="3"/>
        <v/>
      </c>
      <c r="L22" t="str">
        <f t="shared" si="3"/>
        <v/>
      </c>
      <c r="M22" t="str">
        <f t="shared" si="3"/>
        <v/>
      </c>
      <c r="N22" t="str">
        <f t="shared" si="3"/>
        <v/>
      </c>
      <c r="O22">
        <f t="shared" si="3"/>
        <v>0.93294331244465356</v>
      </c>
      <c r="X22" s="53">
        <v>40868</v>
      </c>
      <c r="Y22">
        <v>0.96219732259411861</v>
      </c>
      <c r="AE22">
        <v>0.93294331244465356</v>
      </c>
    </row>
    <row r="23" spans="1:31" x14ac:dyDescent="0.25">
      <c r="A23" s="5">
        <v>41235</v>
      </c>
      <c r="B23">
        <v>0.79814123513231217</v>
      </c>
      <c r="F23" s="17">
        <f t="shared" si="0"/>
        <v>11</v>
      </c>
      <c r="G23" s="15">
        <f t="shared" si="1"/>
        <v>3</v>
      </c>
      <c r="H23" s="53">
        <v>40869</v>
      </c>
      <c r="I23">
        <f t="shared" si="3"/>
        <v>0.79814123513231217</v>
      </c>
      <c r="J23" t="str">
        <f t="shared" si="3"/>
        <v/>
      </c>
      <c r="K23" t="str">
        <f t="shared" si="3"/>
        <v/>
      </c>
      <c r="L23" t="str">
        <f t="shared" si="3"/>
        <v/>
      </c>
      <c r="M23" t="str">
        <f t="shared" si="3"/>
        <v/>
      </c>
      <c r="N23" t="str">
        <f t="shared" si="3"/>
        <v/>
      </c>
      <c r="O23">
        <f t="shared" si="3"/>
        <v>1</v>
      </c>
      <c r="X23" s="53">
        <v>40869</v>
      </c>
      <c r="Y23">
        <v>0.79814123513231217</v>
      </c>
      <c r="AE23">
        <v>1</v>
      </c>
    </row>
    <row r="24" spans="1:31" x14ac:dyDescent="0.25">
      <c r="A24" s="5">
        <v>41236</v>
      </c>
      <c r="B24">
        <v>0.86721455982137297</v>
      </c>
      <c r="F24" s="17">
        <f t="shared" si="0"/>
        <v>11</v>
      </c>
      <c r="G24" s="15">
        <f t="shared" si="1"/>
        <v>3</v>
      </c>
      <c r="H24" s="53">
        <v>40870</v>
      </c>
      <c r="I24">
        <f t="shared" si="3"/>
        <v>0.86721455982137297</v>
      </c>
      <c r="J24" t="str">
        <f t="shared" si="3"/>
        <v/>
      </c>
      <c r="K24" t="str">
        <f t="shared" si="3"/>
        <v/>
      </c>
      <c r="L24" t="str">
        <f t="shared" si="3"/>
        <v/>
      </c>
      <c r="M24" t="str">
        <f t="shared" si="3"/>
        <v/>
      </c>
      <c r="N24" t="str">
        <f t="shared" si="3"/>
        <v/>
      </c>
      <c r="O24">
        <f t="shared" si="3"/>
        <v>0.84415530430811558</v>
      </c>
      <c r="X24" s="53">
        <v>40870</v>
      </c>
      <c r="Y24">
        <v>0.86721455982137297</v>
      </c>
      <c r="AE24">
        <v>0.84415530430811558</v>
      </c>
    </row>
    <row r="25" spans="1:31" x14ac:dyDescent="0.25">
      <c r="A25" s="5">
        <v>41237</v>
      </c>
      <c r="B25">
        <v>0.81515731456960738</v>
      </c>
      <c r="F25" s="17">
        <f t="shared" si="0"/>
        <v>11</v>
      </c>
      <c r="G25" s="15">
        <f t="shared" si="1"/>
        <v>3</v>
      </c>
      <c r="H25" s="53">
        <v>40871</v>
      </c>
      <c r="I25">
        <f t="shared" si="3"/>
        <v>0.81515731456960738</v>
      </c>
      <c r="J25" t="str">
        <f t="shared" si="3"/>
        <v/>
      </c>
      <c r="K25" t="str">
        <f t="shared" si="3"/>
        <v/>
      </c>
      <c r="L25" t="str">
        <f t="shared" si="3"/>
        <v/>
      </c>
      <c r="M25" t="str">
        <f t="shared" si="3"/>
        <v/>
      </c>
      <c r="N25" t="str">
        <f t="shared" si="3"/>
        <v/>
      </c>
      <c r="O25">
        <f t="shared" si="3"/>
        <v>0.98447306767327192</v>
      </c>
      <c r="X25" s="53">
        <v>40871</v>
      </c>
      <c r="Y25">
        <v>0.81515731456960738</v>
      </c>
      <c r="AE25">
        <v>0.98447306767327192</v>
      </c>
    </row>
    <row r="26" spans="1:31" x14ac:dyDescent="0.25">
      <c r="A26" s="5">
        <v>41238</v>
      </c>
      <c r="B26">
        <v>0.77469295369385649</v>
      </c>
      <c r="F26" s="17">
        <f t="shared" si="0"/>
        <v>11</v>
      </c>
      <c r="G26" s="15">
        <f t="shared" si="1"/>
        <v>3</v>
      </c>
      <c r="H26" s="53">
        <v>40872</v>
      </c>
      <c r="I26">
        <f t="shared" si="3"/>
        <v>0.77469295369385649</v>
      </c>
      <c r="J26" t="str">
        <f t="shared" si="3"/>
        <v/>
      </c>
      <c r="K26" t="str">
        <f t="shared" si="3"/>
        <v/>
      </c>
      <c r="L26">
        <f t="shared" si="3"/>
        <v>1</v>
      </c>
      <c r="M26" t="str">
        <f t="shared" si="3"/>
        <v/>
      </c>
      <c r="N26" t="str">
        <f t="shared" si="3"/>
        <v/>
      </c>
      <c r="O26">
        <f t="shared" si="3"/>
        <v>0.98432462146041633</v>
      </c>
      <c r="X26" s="53">
        <v>40872</v>
      </c>
      <c r="Y26">
        <v>0.77469295369385649</v>
      </c>
      <c r="AB26">
        <v>1</v>
      </c>
      <c r="AE26">
        <v>0.98432462146041633</v>
      </c>
    </row>
    <row r="27" spans="1:31" x14ac:dyDescent="0.25">
      <c r="A27" s="5">
        <v>41239</v>
      </c>
      <c r="B27">
        <v>0.78041717916899211</v>
      </c>
      <c r="F27" s="17">
        <f t="shared" si="0"/>
        <v>11</v>
      </c>
      <c r="G27" s="15">
        <f t="shared" si="1"/>
        <v>3</v>
      </c>
      <c r="H27" s="53">
        <v>40873</v>
      </c>
      <c r="I27">
        <f t="shared" si="3"/>
        <v>0.78041717916899211</v>
      </c>
      <c r="J27">
        <f t="shared" si="3"/>
        <v>1</v>
      </c>
      <c r="K27" t="str">
        <f t="shared" si="3"/>
        <v/>
      </c>
      <c r="L27">
        <f t="shared" si="3"/>
        <v>1</v>
      </c>
      <c r="M27" t="str">
        <f t="shared" si="3"/>
        <v/>
      </c>
      <c r="N27" t="str">
        <f t="shared" si="3"/>
        <v/>
      </c>
      <c r="O27">
        <f t="shared" si="3"/>
        <v>0.98505186544160028</v>
      </c>
      <c r="X27" s="53">
        <v>40873</v>
      </c>
      <c r="Y27">
        <v>0.78041717916899211</v>
      </c>
      <c r="Z27">
        <v>1</v>
      </c>
      <c r="AB27">
        <v>1</v>
      </c>
      <c r="AE27">
        <v>0.98505186544160028</v>
      </c>
    </row>
    <row r="28" spans="1:31" x14ac:dyDescent="0.25">
      <c r="A28" s="5">
        <v>41240</v>
      </c>
      <c r="B28">
        <v>0.81896852725232505</v>
      </c>
      <c r="F28" s="17">
        <f t="shared" si="0"/>
        <v>11</v>
      </c>
      <c r="G28" s="15">
        <f t="shared" si="1"/>
        <v>3</v>
      </c>
      <c r="H28" s="53">
        <v>40874</v>
      </c>
      <c r="I28">
        <f t="shared" si="3"/>
        <v>0.81896852725232505</v>
      </c>
      <c r="J28">
        <f t="shared" si="3"/>
        <v>1</v>
      </c>
      <c r="K28" t="str">
        <f t="shared" si="3"/>
        <v/>
      </c>
      <c r="L28">
        <f t="shared" si="3"/>
        <v>1</v>
      </c>
      <c r="M28" t="str">
        <f t="shared" si="3"/>
        <v/>
      </c>
      <c r="N28" t="str">
        <f t="shared" si="3"/>
        <v/>
      </c>
      <c r="O28">
        <f t="shared" si="3"/>
        <v>0.9180665330761909</v>
      </c>
      <c r="X28" s="53">
        <v>40874</v>
      </c>
      <c r="Y28">
        <v>0.81896852725232505</v>
      </c>
      <c r="Z28">
        <v>1</v>
      </c>
      <c r="AB28">
        <v>1</v>
      </c>
      <c r="AE28">
        <v>0.9180665330761909</v>
      </c>
    </row>
    <row r="29" spans="1:31" x14ac:dyDescent="0.25">
      <c r="A29" s="5">
        <v>41241</v>
      </c>
      <c r="B29">
        <v>0.8204014108827129</v>
      </c>
      <c r="F29" s="17">
        <f t="shared" si="0"/>
        <v>11</v>
      </c>
      <c r="G29" s="15">
        <f t="shared" si="1"/>
        <v>3</v>
      </c>
      <c r="H29" s="53">
        <v>40875</v>
      </c>
      <c r="I29">
        <f t="shared" si="3"/>
        <v>0.8204014108827129</v>
      </c>
      <c r="J29">
        <f t="shared" si="3"/>
        <v>1</v>
      </c>
      <c r="K29" t="str">
        <f t="shared" si="3"/>
        <v/>
      </c>
      <c r="L29">
        <f t="shared" si="3"/>
        <v>1</v>
      </c>
      <c r="M29" t="str">
        <f t="shared" si="3"/>
        <v/>
      </c>
      <c r="N29" t="str">
        <f t="shared" si="3"/>
        <v/>
      </c>
      <c r="O29">
        <f t="shared" si="3"/>
        <v>0.91764545099421579</v>
      </c>
      <c r="X29" s="53">
        <v>40875</v>
      </c>
      <c r="Y29">
        <v>0.8204014108827129</v>
      </c>
      <c r="Z29">
        <v>1</v>
      </c>
      <c r="AB29">
        <v>1</v>
      </c>
      <c r="AE29">
        <v>0.91764545099421579</v>
      </c>
    </row>
    <row r="30" spans="1:31" x14ac:dyDescent="0.25">
      <c r="A30" s="5">
        <v>41242</v>
      </c>
      <c r="B30">
        <v>0.82990380729707902</v>
      </c>
      <c r="F30" s="17">
        <f t="shared" si="0"/>
        <v>11</v>
      </c>
      <c r="G30" s="15">
        <f t="shared" si="1"/>
        <v>3</v>
      </c>
      <c r="H30" s="53">
        <v>40876</v>
      </c>
      <c r="I30">
        <f t="shared" si="3"/>
        <v>0.82990380729707902</v>
      </c>
      <c r="J30">
        <f t="shared" si="3"/>
        <v>1</v>
      </c>
      <c r="K30" t="str">
        <f t="shared" si="3"/>
        <v/>
      </c>
      <c r="L30">
        <f t="shared" si="3"/>
        <v>1</v>
      </c>
      <c r="M30" t="str">
        <f t="shared" si="3"/>
        <v/>
      </c>
      <c r="N30" t="str">
        <f t="shared" si="3"/>
        <v/>
      </c>
      <c r="O30">
        <f t="shared" si="3"/>
        <v>0.91012307140216597</v>
      </c>
      <c r="X30" s="53">
        <v>40876</v>
      </c>
      <c r="Y30">
        <v>0.82990380729707902</v>
      </c>
      <c r="Z30">
        <v>1</v>
      </c>
      <c r="AB30">
        <v>1</v>
      </c>
      <c r="AE30">
        <v>0.91012307140216597</v>
      </c>
    </row>
    <row r="31" spans="1:31" x14ac:dyDescent="0.25">
      <c r="A31" s="5">
        <v>41243</v>
      </c>
      <c r="B31">
        <v>0.78100938528457453</v>
      </c>
      <c r="F31" s="17">
        <f t="shared" si="0"/>
        <v>11</v>
      </c>
      <c r="G31" s="15">
        <f t="shared" si="1"/>
        <v>3</v>
      </c>
      <c r="H31" s="53">
        <v>40877</v>
      </c>
      <c r="I31">
        <f t="shared" si="3"/>
        <v>0.78100938528457453</v>
      </c>
      <c r="J31">
        <f t="shared" si="3"/>
        <v>1</v>
      </c>
      <c r="K31" t="str">
        <f t="shared" si="3"/>
        <v/>
      </c>
      <c r="L31">
        <f t="shared" si="3"/>
        <v>1</v>
      </c>
      <c r="M31" t="str">
        <f t="shared" si="3"/>
        <v/>
      </c>
      <c r="N31" t="str">
        <f t="shared" si="3"/>
        <v/>
      </c>
      <c r="O31">
        <f t="shared" si="3"/>
        <v>0.89064899395886488</v>
      </c>
      <c r="X31" s="53">
        <v>40877</v>
      </c>
      <c r="Y31">
        <v>0.78100938528457453</v>
      </c>
      <c r="Z31">
        <v>1</v>
      </c>
      <c r="AB31">
        <v>1</v>
      </c>
      <c r="AE31">
        <v>0.89064899395886488</v>
      </c>
    </row>
    <row r="32" spans="1:31" x14ac:dyDescent="0.25">
      <c r="A32" s="5">
        <v>41244</v>
      </c>
      <c r="B32">
        <v>0.78185471825558661</v>
      </c>
      <c r="F32" s="17">
        <f t="shared" si="0"/>
        <v>12</v>
      </c>
      <c r="G32" s="15">
        <f t="shared" si="1"/>
        <v>1</v>
      </c>
      <c r="H32" s="53">
        <v>40878</v>
      </c>
      <c r="I32">
        <f t="shared" si="3"/>
        <v>0.78185471825558661</v>
      </c>
      <c r="J32">
        <f t="shared" si="3"/>
        <v>1</v>
      </c>
      <c r="K32">
        <f t="shared" si="3"/>
        <v>1</v>
      </c>
      <c r="L32">
        <f t="shared" si="3"/>
        <v>0.8154815903457584</v>
      </c>
      <c r="M32" t="str">
        <f t="shared" si="3"/>
        <v/>
      </c>
      <c r="N32">
        <f t="shared" si="3"/>
        <v>1</v>
      </c>
      <c r="O32">
        <f t="shared" si="3"/>
        <v>0.88682709771348878</v>
      </c>
      <c r="X32" s="53">
        <v>40878</v>
      </c>
      <c r="Y32">
        <v>0.78185471825558661</v>
      </c>
      <c r="Z32">
        <v>1</v>
      </c>
      <c r="AA32">
        <v>1</v>
      </c>
      <c r="AB32">
        <v>0.8154815903457584</v>
      </c>
      <c r="AD32">
        <v>1</v>
      </c>
      <c r="AE32">
        <v>0.88682709771348878</v>
      </c>
    </row>
    <row r="33" spans="1:31" x14ac:dyDescent="0.25">
      <c r="A33" s="5">
        <v>41245</v>
      </c>
      <c r="B33">
        <v>0.798200070782215</v>
      </c>
      <c r="F33" s="17">
        <f t="shared" si="0"/>
        <v>12</v>
      </c>
      <c r="G33" s="15">
        <f t="shared" si="1"/>
        <v>1</v>
      </c>
      <c r="H33" s="53">
        <v>40879</v>
      </c>
      <c r="I33">
        <f t="shared" si="3"/>
        <v>0.798200070782215</v>
      </c>
      <c r="J33">
        <f t="shared" si="3"/>
        <v>0.99502629844696167</v>
      </c>
      <c r="K33">
        <f t="shared" si="3"/>
        <v>0.97531782961171831</v>
      </c>
      <c r="L33">
        <f t="shared" si="3"/>
        <v>0.86335195501115736</v>
      </c>
      <c r="M33" t="str">
        <f t="shared" si="3"/>
        <v/>
      </c>
      <c r="N33">
        <f t="shared" si="3"/>
        <v>1</v>
      </c>
      <c r="O33">
        <f t="shared" si="3"/>
        <v>0.88835889089697695</v>
      </c>
      <c r="X33" s="53">
        <v>40879</v>
      </c>
      <c r="Y33">
        <v>0.798200070782215</v>
      </c>
      <c r="Z33">
        <v>0.99502629844696167</v>
      </c>
      <c r="AA33">
        <v>0.97531782961171831</v>
      </c>
      <c r="AB33">
        <v>0.86335195501115736</v>
      </c>
      <c r="AD33">
        <v>1</v>
      </c>
      <c r="AE33">
        <v>0.88835889089697695</v>
      </c>
    </row>
    <row r="34" spans="1:31" x14ac:dyDescent="0.25">
      <c r="A34" s="5">
        <v>41246</v>
      </c>
      <c r="B34">
        <v>0.8119051403594767</v>
      </c>
      <c r="F34" s="17">
        <f t="shared" si="0"/>
        <v>12</v>
      </c>
      <c r="G34" s="15">
        <f t="shared" si="1"/>
        <v>1</v>
      </c>
      <c r="H34" s="53">
        <v>40880</v>
      </c>
      <c r="I34">
        <f t="shared" si="3"/>
        <v>0.8119051403594767</v>
      </c>
      <c r="J34">
        <f t="shared" si="3"/>
        <v>0.96622197612295901</v>
      </c>
      <c r="K34">
        <f t="shared" si="3"/>
        <v>0.89576003470418819</v>
      </c>
      <c r="L34">
        <f t="shared" si="3"/>
        <v>0.92023815267426212</v>
      </c>
      <c r="M34" t="str">
        <f t="shared" si="3"/>
        <v/>
      </c>
      <c r="N34">
        <f t="shared" si="3"/>
        <v>1</v>
      </c>
      <c r="O34">
        <f t="shared" si="3"/>
        <v>0.88914648409222885</v>
      </c>
      <c r="X34" s="53">
        <v>40880</v>
      </c>
      <c r="Y34">
        <v>0.8119051403594767</v>
      </c>
      <c r="Z34">
        <v>0.96622197612295901</v>
      </c>
      <c r="AA34">
        <v>0.89576003470418819</v>
      </c>
      <c r="AB34">
        <v>0.92023815267426212</v>
      </c>
      <c r="AD34">
        <v>1</v>
      </c>
      <c r="AE34">
        <v>0.88914648409222885</v>
      </c>
    </row>
    <row r="35" spans="1:31" x14ac:dyDescent="0.25">
      <c r="A35" s="5">
        <v>41247</v>
      </c>
      <c r="B35">
        <v>0.78654787107595803</v>
      </c>
      <c r="F35" s="17">
        <f t="shared" si="0"/>
        <v>12</v>
      </c>
      <c r="G35" s="15">
        <f t="shared" si="1"/>
        <v>1</v>
      </c>
      <c r="H35" s="53">
        <v>40881</v>
      </c>
      <c r="I35">
        <f t="shared" si="3"/>
        <v>0.78654787107595803</v>
      </c>
      <c r="J35">
        <f t="shared" si="3"/>
        <v>0.95746252522512854</v>
      </c>
      <c r="K35">
        <f t="shared" si="3"/>
        <v>0.90599322634072588</v>
      </c>
      <c r="L35">
        <f t="shared" si="3"/>
        <v>0.96575044504750784</v>
      </c>
      <c r="M35" t="str">
        <f t="shared" si="3"/>
        <v/>
      </c>
      <c r="N35">
        <f t="shared" si="3"/>
        <v>1</v>
      </c>
      <c r="O35">
        <f t="shared" si="3"/>
        <v>0.89866877487802277</v>
      </c>
      <c r="X35" s="53">
        <v>40881</v>
      </c>
      <c r="Y35">
        <v>0.78654787107595803</v>
      </c>
      <c r="Z35">
        <v>0.95746252522512854</v>
      </c>
      <c r="AA35">
        <v>0.90599322634072588</v>
      </c>
      <c r="AB35">
        <v>0.96575044504750784</v>
      </c>
      <c r="AD35">
        <v>1</v>
      </c>
      <c r="AE35">
        <v>0.89866877487802277</v>
      </c>
    </row>
    <row r="36" spans="1:31" x14ac:dyDescent="0.25">
      <c r="A36" s="5">
        <v>41248</v>
      </c>
      <c r="B36">
        <v>0.79535806439194479</v>
      </c>
      <c r="F36" s="17">
        <f t="shared" si="0"/>
        <v>12</v>
      </c>
      <c r="G36" s="15">
        <f t="shared" si="1"/>
        <v>1</v>
      </c>
      <c r="H36" s="53">
        <v>40882</v>
      </c>
      <c r="I36">
        <f t="shared" si="3"/>
        <v>0.79535806439194479</v>
      </c>
      <c r="J36">
        <f t="shared" si="3"/>
        <v>0.94741129846751648</v>
      </c>
      <c r="K36">
        <f t="shared" si="3"/>
        <v>0.88370155418515517</v>
      </c>
      <c r="L36">
        <f t="shared" si="3"/>
        <v>0.88739707188819517</v>
      </c>
      <c r="M36" t="str">
        <f t="shared" si="3"/>
        <v/>
      </c>
      <c r="N36">
        <f t="shared" si="3"/>
        <v>1</v>
      </c>
      <c r="O36">
        <f t="shared" si="3"/>
        <v>0.90414130667107773</v>
      </c>
      <c r="X36" s="53">
        <v>40882</v>
      </c>
      <c r="Y36">
        <v>0.79535806439194479</v>
      </c>
      <c r="Z36">
        <v>0.94741129846751648</v>
      </c>
      <c r="AA36">
        <v>0.88370155418515517</v>
      </c>
      <c r="AB36">
        <v>0.88739707188819517</v>
      </c>
      <c r="AD36">
        <v>1</v>
      </c>
      <c r="AE36">
        <v>0.90414130667107773</v>
      </c>
    </row>
    <row r="37" spans="1:31" x14ac:dyDescent="0.25">
      <c r="A37" s="5">
        <v>41249</v>
      </c>
      <c r="B37">
        <v>0.79672244436699402</v>
      </c>
      <c r="F37" s="17">
        <f t="shared" si="0"/>
        <v>12</v>
      </c>
      <c r="G37" s="15">
        <f t="shared" si="1"/>
        <v>1</v>
      </c>
      <c r="H37" s="53">
        <v>40883</v>
      </c>
      <c r="I37">
        <f t="shared" si="3"/>
        <v>0.79672244436699402</v>
      </c>
      <c r="J37">
        <f t="shared" si="3"/>
        <v>0.90219996274435943</v>
      </c>
      <c r="K37">
        <f t="shared" si="3"/>
        <v>0.8680014278848891</v>
      </c>
      <c r="L37">
        <f t="shared" si="3"/>
        <v>0.85316541225265963</v>
      </c>
      <c r="M37">
        <f t="shared" si="3"/>
        <v>1</v>
      </c>
      <c r="N37">
        <f t="shared" si="3"/>
        <v>1</v>
      </c>
      <c r="O37">
        <f t="shared" si="3"/>
        <v>0.89759307189391602</v>
      </c>
      <c r="X37" s="53">
        <v>40883</v>
      </c>
      <c r="Y37">
        <v>0.79672244436699402</v>
      </c>
      <c r="Z37">
        <v>0.90219996274435943</v>
      </c>
      <c r="AA37">
        <v>0.8680014278848891</v>
      </c>
      <c r="AB37">
        <v>0.85316541225265963</v>
      </c>
      <c r="AC37">
        <v>1</v>
      </c>
      <c r="AD37">
        <v>1</v>
      </c>
      <c r="AE37">
        <v>0.89759307189391602</v>
      </c>
    </row>
    <row r="38" spans="1:31" x14ac:dyDescent="0.25">
      <c r="A38" s="5">
        <v>41250</v>
      </c>
      <c r="B38">
        <v>0.81613896971268296</v>
      </c>
      <c r="F38" s="17">
        <f t="shared" si="0"/>
        <v>12</v>
      </c>
      <c r="G38" s="15">
        <f t="shared" si="1"/>
        <v>1</v>
      </c>
      <c r="H38" s="53">
        <v>40884</v>
      </c>
      <c r="I38">
        <f t="shared" si="3"/>
        <v>0.81613896971268296</v>
      </c>
      <c r="J38">
        <f t="shared" si="3"/>
        <v>0.87430023492054587</v>
      </c>
      <c r="K38">
        <f t="shared" si="3"/>
        <v>0.89753100452975887</v>
      </c>
      <c r="L38">
        <f t="shared" si="3"/>
        <v>0.77646803844684231</v>
      </c>
      <c r="M38">
        <f t="shared" si="3"/>
        <v>1</v>
      </c>
      <c r="N38">
        <f t="shared" si="3"/>
        <v>0.99480126413164582</v>
      </c>
      <c r="O38">
        <f t="shared" si="3"/>
        <v>0.89787129833048218</v>
      </c>
      <c r="X38" s="53">
        <v>40884</v>
      </c>
      <c r="Y38">
        <v>0.81613896971268296</v>
      </c>
      <c r="Z38">
        <v>0.87430023492054587</v>
      </c>
      <c r="AA38">
        <v>0.89753100452975887</v>
      </c>
      <c r="AB38">
        <v>0.77646803844684231</v>
      </c>
      <c r="AC38">
        <v>1</v>
      </c>
      <c r="AD38">
        <v>0.99480126413164582</v>
      </c>
      <c r="AE38">
        <v>0.89787129833048218</v>
      </c>
    </row>
    <row r="39" spans="1:31" x14ac:dyDescent="0.25">
      <c r="A39" s="5">
        <v>41251</v>
      </c>
      <c r="B39">
        <v>0.8065447721507385</v>
      </c>
      <c r="F39" s="17">
        <f t="shared" si="0"/>
        <v>12</v>
      </c>
      <c r="G39" s="15">
        <f t="shared" si="1"/>
        <v>1</v>
      </c>
      <c r="H39" s="53">
        <v>40885</v>
      </c>
      <c r="I39">
        <f t="shared" si="3"/>
        <v>0.8065447721507385</v>
      </c>
      <c r="J39">
        <f t="shared" si="3"/>
        <v>0.85871861894626289</v>
      </c>
      <c r="K39">
        <f t="shared" si="3"/>
        <v>0.88534874410073972</v>
      </c>
      <c r="L39">
        <f t="shared" si="3"/>
        <v>0.82171959049900334</v>
      </c>
      <c r="M39">
        <f t="shared" si="3"/>
        <v>1</v>
      </c>
      <c r="N39">
        <f t="shared" si="3"/>
        <v>0.96751685694405265</v>
      </c>
      <c r="O39">
        <f t="shared" si="3"/>
        <v>0.87459838002074519</v>
      </c>
      <c r="X39" s="53">
        <v>40885</v>
      </c>
      <c r="Y39">
        <v>0.8065447721507385</v>
      </c>
      <c r="Z39">
        <v>0.85871861894626289</v>
      </c>
      <c r="AA39">
        <v>0.88534874410073972</v>
      </c>
      <c r="AB39">
        <v>0.82171959049900334</v>
      </c>
      <c r="AC39">
        <v>1</v>
      </c>
      <c r="AD39">
        <v>0.96751685694405265</v>
      </c>
      <c r="AE39">
        <v>0.87459838002074519</v>
      </c>
    </row>
    <row r="40" spans="1:31" x14ac:dyDescent="0.25">
      <c r="A40" s="5">
        <v>41252</v>
      </c>
      <c r="B40">
        <v>0.77566089038844199</v>
      </c>
      <c r="F40" s="17">
        <f t="shared" si="0"/>
        <v>12</v>
      </c>
      <c r="G40" s="15">
        <f t="shared" si="1"/>
        <v>1</v>
      </c>
      <c r="H40" s="53">
        <v>40886</v>
      </c>
      <c r="I40">
        <f t="shared" si="3"/>
        <v>0.77566089038844199</v>
      </c>
      <c r="J40">
        <f t="shared" si="3"/>
        <v>0.8438467165785748</v>
      </c>
      <c r="K40">
        <f t="shared" si="3"/>
        <v>0.87081396552008627</v>
      </c>
      <c r="L40">
        <f t="shared" si="3"/>
        <v>0.85240466099554146</v>
      </c>
      <c r="M40">
        <f t="shared" si="3"/>
        <v>1</v>
      </c>
      <c r="N40">
        <f t="shared" si="3"/>
        <v>0.90078992499562172</v>
      </c>
      <c r="O40">
        <f t="shared" si="3"/>
        <v>0.87068973660704319</v>
      </c>
      <c r="X40" s="53">
        <v>40886</v>
      </c>
      <c r="Y40">
        <v>0.77566089038844199</v>
      </c>
      <c r="Z40">
        <v>0.8438467165785748</v>
      </c>
      <c r="AA40">
        <v>0.87081396552008627</v>
      </c>
      <c r="AB40">
        <v>0.85240466099554146</v>
      </c>
      <c r="AC40">
        <v>1</v>
      </c>
      <c r="AD40">
        <v>0.90078992499562172</v>
      </c>
      <c r="AE40">
        <v>0.87068973660704319</v>
      </c>
    </row>
    <row r="41" spans="1:31" x14ac:dyDescent="0.25">
      <c r="A41" s="5">
        <v>41253</v>
      </c>
      <c r="B41">
        <v>0.7931766811445089</v>
      </c>
      <c r="F41" s="17">
        <f t="shared" si="0"/>
        <v>12</v>
      </c>
      <c r="G41" s="15">
        <f t="shared" si="1"/>
        <v>1</v>
      </c>
      <c r="H41" s="53">
        <v>40887</v>
      </c>
      <c r="I41">
        <f t="shared" si="3"/>
        <v>0.7931766811445089</v>
      </c>
      <c r="J41">
        <f t="shared" si="3"/>
        <v>0.81204666544772519</v>
      </c>
      <c r="K41">
        <f t="shared" si="3"/>
        <v>0.88410181143225741</v>
      </c>
      <c r="L41">
        <f t="shared" si="3"/>
        <v>0.81502600257977309</v>
      </c>
      <c r="M41">
        <f t="shared" si="3"/>
        <v>1</v>
      </c>
      <c r="N41">
        <f t="shared" si="3"/>
        <v>0.89999227790598191</v>
      </c>
      <c r="O41">
        <f t="shared" si="3"/>
        <v>0.85684326800280253</v>
      </c>
      <c r="X41" s="53">
        <v>40887</v>
      </c>
      <c r="Y41">
        <v>0.7931766811445089</v>
      </c>
      <c r="Z41">
        <v>0.81204666544772519</v>
      </c>
      <c r="AA41">
        <v>0.88410181143225741</v>
      </c>
      <c r="AB41">
        <v>0.81502600257977309</v>
      </c>
      <c r="AC41">
        <v>1</v>
      </c>
      <c r="AD41">
        <v>0.89999227790598191</v>
      </c>
      <c r="AE41">
        <v>0.85684326800280253</v>
      </c>
    </row>
    <row r="42" spans="1:31" x14ac:dyDescent="0.25">
      <c r="A42" s="5">
        <v>41254</v>
      </c>
      <c r="B42">
        <v>0.78470992383587235</v>
      </c>
      <c r="F42" s="17">
        <f t="shared" si="0"/>
        <v>12</v>
      </c>
      <c r="G42" s="15">
        <f t="shared" si="1"/>
        <v>2</v>
      </c>
      <c r="H42" s="53">
        <v>40888</v>
      </c>
      <c r="I42">
        <f t="shared" si="3"/>
        <v>0.78470992383587235</v>
      </c>
      <c r="J42">
        <f t="shared" si="3"/>
        <v>0.82754895511846926</v>
      </c>
      <c r="K42">
        <f t="shared" si="3"/>
        <v>0.86081292558316214</v>
      </c>
      <c r="L42">
        <f t="shared" si="3"/>
        <v>0.82604728117222637</v>
      </c>
      <c r="M42">
        <f t="shared" si="3"/>
        <v>0.9938699694826254</v>
      </c>
      <c r="N42">
        <f t="shared" si="3"/>
        <v>0.88969924133364153</v>
      </c>
      <c r="O42">
        <f t="shared" si="3"/>
        <v>0.84665354674415605</v>
      </c>
      <c r="X42" s="53">
        <v>40888</v>
      </c>
      <c r="Y42">
        <v>0.78470992383587235</v>
      </c>
      <c r="Z42">
        <v>0.82754895511846926</v>
      </c>
      <c r="AA42">
        <v>0.86081292558316214</v>
      </c>
      <c r="AB42">
        <v>0.82604728117222637</v>
      </c>
      <c r="AC42">
        <v>0.9938699694826254</v>
      </c>
      <c r="AD42">
        <v>0.88969924133364153</v>
      </c>
      <c r="AE42">
        <v>0.84665354674415605</v>
      </c>
    </row>
    <row r="43" spans="1:31" x14ac:dyDescent="0.25">
      <c r="A43" s="5">
        <v>41255</v>
      </c>
      <c r="B43">
        <v>0.77036967034173187</v>
      </c>
      <c r="F43" s="17">
        <f t="shared" si="0"/>
        <v>12</v>
      </c>
      <c r="G43" s="15">
        <f t="shared" si="1"/>
        <v>2</v>
      </c>
      <c r="H43" s="53">
        <v>40889</v>
      </c>
      <c r="I43">
        <f t="shared" si="3"/>
        <v>0.77036967034173187</v>
      </c>
      <c r="J43">
        <f t="shared" si="3"/>
        <v>0.81142258968126546</v>
      </c>
      <c r="K43">
        <f t="shared" si="3"/>
        <v>0.8771681543544787</v>
      </c>
      <c r="L43">
        <f t="shared" si="3"/>
        <v>0.7922210288262117</v>
      </c>
      <c r="M43">
        <f t="shared" si="3"/>
        <v>0.95587686198881228</v>
      </c>
      <c r="N43">
        <f t="shared" si="3"/>
        <v>0.86545339312955161</v>
      </c>
      <c r="O43">
        <f t="shared" si="3"/>
        <v>0.83612308180921924</v>
      </c>
      <c r="X43" s="53">
        <v>40889</v>
      </c>
      <c r="Y43">
        <v>0.77036967034173187</v>
      </c>
      <c r="Z43">
        <v>0.81142258968126546</v>
      </c>
      <c r="AA43">
        <v>0.8771681543544787</v>
      </c>
      <c r="AB43">
        <v>0.7922210288262117</v>
      </c>
      <c r="AC43">
        <v>0.95587686198881228</v>
      </c>
      <c r="AD43">
        <v>0.86545339312955161</v>
      </c>
      <c r="AE43">
        <v>0.83612308180921924</v>
      </c>
    </row>
    <row r="44" spans="1:31" x14ac:dyDescent="0.25">
      <c r="A44" s="5">
        <v>41256</v>
      </c>
      <c r="B44">
        <v>0.75368960668726215</v>
      </c>
      <c r="F44" s="17">
        <f t="shared" si="0"/>
        <v>12</v>
      </c>
      <c r="G44" s="15">
        <f t="shared" si="1"/>
        <v>2</v>
      </c>
      <c r="H44" s="53">
        <v>40890</v>
      </c>
      <c r="I44">
        <f t="shared" si="3"/>
        <v>0.75368960668726215</v>
      </c>
      <c r="J44">
        <f t="shared" si="3"/>
        <v>0.83208025358556092</v>
      </c>
      <c r="K44">
        <f t="shared" si="3"/>
        <v>0.84839283048467806</v>
      </c>
      <c r="L44">
        <f t="shared" ref="J44:O59" si="4">IF(MONTH($H44)&gt;10,VLOOKUP(DATE(L$1,MONTH($H44),DAY($H44)),$A:$B,2,0),VLOOKUP(DATE(M$1,MONTH($H44),DAY($H44)),$A:$B,2,0))</f>
        <v>0.80057647573639412</v>
      </c>
      <c r="M44">
        <f t="shared" si="4"/>
        <v>0.93073801041614612</v>
      </c>
      <c r="N44">
        <f t="shared" si="4"/>
        <v>0.85426305199697772</v>
      </c>
      <c r="O44">
        <f t="shared" si="4"/>
        <v>0.84680890365294348</v>
      </c>
      <c r="X44" s="53">
        <v>40890</v>
      </c>
      <c r="Y44">
        <v>0.75368960668726215</v>
      </c>
      <c r="Z44">
        <v>0.83208025358556092</v>
      </c>
      <c r="AA44">
        <v>0.84839283048467806</v>
      </c>
      <c r="AB44">
        <v>0.80057647573639412</v>
      </c>
      <c r="AC44">
        <v>0.93073801041614612</v>
      </c>
      <c r="AD44">
        <v>0.85426305199697772</v>
      </c>
      <c r="AE44">
        <v>0.84680890365294348</v>
      </c>
    </row>
    <row r="45" spans="1:31" x14ac:dyDescent="0.25">
      <c r="A45" s="5">
        <v>41257</v>
      </c>
      <c r="B45">
        <v>0.74045875198259437</v>
      </c>
      <c r="F45" s="17">
        <f t="shared" si="0"/>
        <v>12</v>
      </c>
      <c r="G45" s="15">
        <f t="shared" si="1"/>
        <v>2</v>
      </c>
      <c r="H45" s="53">
        <v>40891</v>
      </c>
      <c r="I45">
        <f t="shared" si="3"/>
        <v>0.74045875198259437</v>
      </c>
      <c r="J45">
        <f t="shared" si="4"/>
        <v>0.81227306872886318</v>
      </c>
      <c r="K45">
        <f t="shared" si="4"/>
        <v>0.85861833417748656</v>
      </c>
      <c r="L45">
        <f t="shared" si="4"/>
        <v>0.81534043637361053</v>
      </c>
      <c r="M45">
        <f t="shared" si="4"/>
        <v>0.91713382757978212</v>
      </c>
      <c r="N45">
        <f t="shared" si="4"/>
        <v>0.87988639993633178</v>
      </c>
      <c r="O45">
        <f t="shared" si="4"/>
        <v>0.8536011310813173</v>
      </c>
      <c r="X45" s="53">
        <v>40891</v>
      </c>
      <c r="Y45">
        <v>0.74045875198259437</v>
      </c>
      <c r="Z45">
        <v>0.81227306872886318</v>
      </c>
      <c r="AA45">
        <v>0.85861833417748656</v>
      </c>
      <c r="AB45">
        <v>0.81534043637361053</v>
      </c>
      <c r="AC45">
        <v>0.91713382757978212</v>
      </c>
      <c r="AD45">
        <v>0.87988639993633178</v>
      </c>
      <c r="AE45">
        <v>0.8536011310813173</v>
      </c>
    </row>
    <row r="46" spans="1:31" x14ac:dyDescent="0.25">
      <c r="A46" s="5">
        <v>41258</v>
      </c>
      <c r="B46">
        <v>0.72219582524173032</v>
      </c>
      <c r="F46" s="17">
        <f t="shared" si="0"/>
        <v>12</v>
      </c>
      <c r="G46" s="15">
        <f t="shared" si="1"/>
        <v>2</v>
      </c>
      <c r="H46" s="53">
        <v>40892</v>
      </c>
      <c r="I46">
        <f t="shared" si="3"/>
        <v>0.72219582524173032</v>
      </c>
      <c r="J46">
        <f t="shared" si="4"/>
        <v>0.82356339275836432</v>
      </c>
      <c r="K46">
        <f t="shared" si="4"/>
        <v>0.81745831234251909</v>
      </c>
      <c r="L46">
        <f t="shared" si="4"/>
        <v>0.82321662917885119</v>
      </c>
      <c r="M46">
        <f t="shared" si="4"/>
        <v>0.90039582332329227</v>
      </c>
      <c r="N46">
        <f t="shared" si="4"/>
        <v>0.84579030383483966</v>
      </c>
      <c r="O46">
        <f t="shared" si="4"/>
        <v>0.83773515364161732</v>
      </c>
      <c r="X46" s="53">
        <v>40892</v>
      </c>
      <c r="Y46">
        <v>0.72219582524173032</v>
      </c>
      <c r="Z46">
        <v>0.82356339275836432</v>
      </c>
      <c r="AA46">
        <v>0.81745831234251909</v>
      </c>
      <c r="AB46">
        <v>0.82321662917885119</v>
      </c>
      <c r="AC46">
        <v>0.90039582332329227</v>
      </c>
      <c r="AD46">
        <v>0.84579030383483966</v>
      </c>
      <c r="AE46">
        <v>0.83773515364161732</v>
      </c>
    </row>
    <row r="47" spans="1:31" x14ac:dyDescent="0.25">
      <c r="A47" s="5">
        <v>41259</v>
      </c>
      <c r="B47">
        <v>0.73230539444463161</v>
      </c>
      <c r="F47" s="17">
        <f t="shared" si="0"/>
        <v>12</v>
      </c>
      <c r="G47" s="15">
        <f t="shared" si="1"/>
        <v>2</v>
      </c>
      <c r="H47" s="53">
        <v>40893</v>
      </c>
      <c r="I47">
        <f t="shared" si="3"/>
        <v>0.73230539444463161</v>
      </c>
      <c r="J47">
        <f t="shared" si="4"/>
        <v>0.81320324208449168</v>
      </c>
      <c r="K47">
        <f t="shared" si="4"/>
        <v>0.76519686031897782</v>
      </c>
      <c r="L47">
        <f t="shared" si="4"/>
        <v>0.76792909203806559</v>
      </c>
      <c r="M47">
        <f t="shared" si="4"/>
        <v>0.82895004058741528</v>
      </c>
      <c r="N47">
        <f t="shared" si="4"/>
        <v>0.84642739935907474</v>
      </c>
      <c r="O47">
        <f t="shared" si="4"/>
        <v>0.83268393335140134</v>
      </c>
      <c r="X47" s="53">
        <v>40893</v>
      </c>
      <c r="Y47">
        <v>0.73230539444463161</v>
      </c>
      <c r="Z47">
        <v>0.81320324208449168</v>
      </c>
      <c r="AA47">
        <v>0.76519686031897782</v>
      </c>
      <c r="AB47">
        <v>0.76792909203806559</v>
      </c>
      <c r="AC47">
        <v>0.82895004058741528</v>
      </c>
      <c r="AD47">
        <v>0.84642739935907474</v>
      </c>
      <c r="AE47">
        <v>0.83268393335140134</v>
      </c>
    </row>
    <row r="48" spans="1:31" x14ac:dyDescent="0.25">
      <c r="A48" s="5">
        <v>41260</v>
      </c>
      <c r="B48">
        <v>0.74011603910007684</v>
      </c>
      <c r="F48" s="17">
        <f t="shared" si="0"/>
        <v>12</v>
      </c>
      <c r="G48" s="15">
        <f t="shared" si="1"/>
        <v>2</v>
      </c>
      <c r="H48" s="53">
        <v>40894</v>
      </c>
      <c r="I48">
        <f t="shared" si="3"/>
        <v>0.74011603910007684</v>
      </c>
      <c r="J48">
        <f t="shared" si="4"/>
        <v>0.80975725812981214</v>
      </c>
      <c r="K48">
        <f t="shared" si="4"/>
        <v>0.81877021723630394</v>
      </c>
      <c r="L48">
        <f t="shared" si="4"/>
        <v>0.8037975726635459</v>
      </c>
      <c r="M48">
        <f t="shared" si="4"/>
        <v>0.84217013973542465</v>
      </c>
      <c r="N48">
        <f t="shared" si="4"/>
        <v>0.85959678023594244</v>
      </c>
      <c r="O48">
        <f t="shared" si="4"/>
        <v>0.83465575418413107</v>
      </c>
      <c r="X48" s="53">
        <v>40894</v>
      </c>
      <c r="Y48">
        <v>0.74011603910007684</v>
      </c>
      <c r="Z48">
        <v>0.80975725812981214</v>
      </c>
      <c r="AA48">
        <v>0.81877021723630394</v>
      </c>
      <c r="AB48">
        <v>0.8037975726635459</v>
      </c>
      <c r="AC48">
        <v>0.84217013973542465</v>
      </c>
      <c r="AD48">
        <v>0.85959678023594244</v>
      </c>
      <c r="AE48">
        <v>0.83465575418413107</v>
      </c>
    </row>
    <row r="49" spans="1:31" x14ac:dyDescent="0.25">
      <c r="A49" s="5">
        <v>41261</v>
      </c>
      <c r="B49">
        <v>0.72589293673649147</v>
      </c>
      <c r="F49" s="17">
        <f t="shared" si="0"/>
        <v>12</v>
      </c>
      <c r="G49" s="15">
        <f t="shared" si="1"/>
        <v>2</v>
      </c>
      <c r="H49" s="53">
        <v>40895</v>
      </c>
      <c r="I49">
        <f t="shared" si="3"/>
        <v>0.72589293673649147</v>
      </c>
      <c r="J49">
        <f t="shared" si="4"/>
        <v>0.782951658019859</v>
      </c>
      <c r="K49">
        <f t="shared" si="4"/>
        <v>0.82019624046220574</v>
      </c>
      <c r="L49">
        <f t="shared" si="4"/>
        <v>0.71837009871173996</v>
      </c>
      <c r="M49">
        <f t="shared" si="4"/>
        <v>0.83103285446660247</v>
      </c>
      <c r="N49">
        <f t="shared" si="4"/>
        <v>0.85945896211255424</v>
      </c>
      <c r="O49">
        <f t="shared" si="4"/>
        <v>0.83089592369755916</v>
      </c>
      <c r="X49" s="53">
        <v>40895</v>
      </c>
      <c r="Y49">
        <v>0.72589293673649147</v>
      </c>
      <c r="Z49">
        <v>0.782951658019859</v>
      </c>
      <c r="AA49">
        <v>0.82019624046220574</v>
      </c>
      <c r="AB49">
        <v>0.71837009871173996</v>
      </c>
      <c r="AC49">
        <v>0.83103285446660247</v>
      </c>
      <c r="AD49">
        <v>0.85945896211255424</v>
      </c>
      <c r="AE49">
        <v>0.83089592369755916</v>
      </c>
    </row>
    <row r="50" spans="1:31" x14ac:dyDescent="0.25">
      <c r="A50" s="5">
        <v>41262</v>
      </c>
      <c r="B50">
        <v>0.71489391777144828</v>
      </c>
      <c r="F50" s="17">
        <f t="shared" si="0"/>
        <v>12</v>
      </c>
      <c r="G50" s="15">
        <f t="shared" si="1"/>
        <v>2</v>
      </c>
      <c r="H50" s="53">
        <v>40896</v>
      </c>
      <c r="I50">
        <f t="shared" si="3"/>
        <v>0.71489391777144828</v>
      </c>
      <c r="J50">
        <f t="shared" si="4"/>
        <v>0.79829041512675558</v>
      </c>
      <c r="K50">
        <f t="shared" si="4"/>
        <v>0.79947263237661748</v>
      </c>
      <c r="L50">
        <f t="shared" si="4"/>
        <v>0.77413854218601552</v>
      </c>
      <c r="M50">
        <f t="shared" si="4"/>
        <v>0.82432048517490253</v>
      </c>
      <c r="N50">
        <f t="shared" si="4"/>
        <v>0.8552812419100323</v>
      </c>
      <c r="O50">
        <f t="shared" si="4"/>
        <v>0.82992354979053107</v>
      </c>
      <c r="X50" s="53">
        <v>40896</v>
      </c>
      <c r="Y50">
        <v>0.71489391777144828</v>
      </c>
      <c r="Z50">
        <v>0.79829041512675558</v>
      </c>
      <c r="AA50">
        <v>0.79947263237661748</v>
      </c>
      <c r="AB50">
        <v>0.77413854218601552</v>
      </c>
      <c r="AC50">
        <v>0.82432048517490253</v>
      </c>
      <c r="AD50">
        <v>0.8552812419100323</v>
      </c>
      <c r="AE50">
        <v>0.82992354979053107</v>
      </c>
    </row>
    <row r="51" spans="1:31" x14ac:dyDescent="0.25">
      <c r="A51" s="5">
        <v>41263</v>
      </c>
      <c r="B51">
        <v>0.72198048112440738</v>
      </c>
      <c r="F51" s="17">
        <f t="shared" si="0"/>
        <v>12</v>
      </c>
      <c r="G51" s="15">
        <f t="shared" si="1"/>
        <v>2</v>
      </c>
      <c r="H51" s="53">
        <v>40897</v>
      </c>
      <c r="I51">
        <f t="shared" si="3"/>
        <v>0.72198048112440738</v>
      </c>
      <c r="J51">
        <f t="shared" si="4"/>
        <v>0.78580945535306224</v>
      </c>
      <c r="K51">
        <f t="shared" si="4"/>
        <v>0.78400936126364396</v>
      </c>
      <c r="L51">
        <f t="shared" si="4"/>
        <v>0.7896684589732339</v>
      </c>
      <c r="M51">
        <f t="shared" si="4"/>
        <v>0.81549436869723169</v>
      </c>
      <c r="N51">
        <f t="shared" si="4"/>
        <v>0.86452142069008608</v>
      </c>
      <c r="O51">
        <f t="shared" si="4"/>
        <v>0.8172498398115764</v>
      </c>
      <c r="X51" s="53">
        <v>40897</v>
      </c>
      <c r="Y51">
        <v>0.72198048112440738</v>
      </c>
      <c r="Z51">
        <v>0.78580945535306224</v>
      </c>
      <c r="AA51">
        <v>0.78400936126364396</v>
      </c>
      <c r="AB51">
        <v>0.7896684589732339</v>
      </c>
      <c r="AC51">
        <v>0.81549436869723169</v>
      </c>
      <c r="AD51">
        <v>0.86452142069008608</v>
      </c>
      <c r="AE51">
        <v>0.8172498398115764</v>
      </c>
    </row>
    <row r="52" spans="1:31" x14ac:dyDescent="0.25">
      <c r="A52" s="5">
        <v>41264</v>
      </c>
      <c r="B52">
        <v>0.7051533721215153</v>
      </c>
      <c r="F52" s="17">
        <f t="shared" si="0"/>
        <v>12</v>
      </c>
      <c r="G52" s="15">
        <f t="shared" si="1"/>
        <v>3</v>
      </c>
      <c r="H52" s="53">
        <v>40898</v>
      </c>
      <c r="I52">
        <f t="shared" si="3"/>
        <v>0.7051533721215153</v>
      </c>
      <c r="J52">
        <f t="shared" si="4"/>
        <v>0.79224814468291249</v>
      </c>
      <c r="K52">
        <f t="shared" si="4"/>
        <v>0.76611064404435114</v>
      </c>
      <c r="L52">
        <f t="shared" si="4"/>
        <v>0.78941882890498394</v>
      </c>
      <c r="M52">
        <f t="shared" si="4"/>
        <v>0.79414741922643906</v>
      </c>
      <c r="N52">
        <f t="shared" si="4"/>
        <v>0.83929559665477438</v>
      </c>
      <c r="O52">
        <f t="shared" si="4"/>
        <v>0.81225081551445977</v>
      </c>
      <c r="X52" s="53">
        <v>40898</v>
      </c>
      <c r="Y52">
        <v>0.7051533721215153</v>
      </c>
      <c r="Z52">
        <v>0.79224814468291249</v>
      </c>
      <c r="AA52">
        <v>0.76611064404435114</v>
      </c>
      <c r="AB52">
        <v>0.78941882890498394</v>
      </c>
      <c r="AC52">
        <v>0.79414741922643906</v>
      </c>
      <c r="AD52">
        <v>0.83929559665477438</v>
      </c>
      <c r="AE52">
        <v>0.81225081551445977</v>
      </c>
    </row>
    <row r="53" spans="1:31" x14ac:dyDescent="0.25">
      <c r="A53" s="5">
        <v>41265</v>
      </c>
      <c r="B53">
        <v>0.72256803039738859</v>
      </c>
      <c r="F53" s="17">
        <f t="shared" si="0"/>
        <v>12</v>
      </c>
      <c r="G53" s="15">
        <f t="shared" si="1"/>
        <v>3</v>
      </c>
      <c r="H53" s="53">
        <v>40899</v>
      </c>
      <c r="I53">
        <f t="shared" si="3"/>
        <v>0.72256803039738859</v>
      </c>
      <c r="J53">
        <f t="shared" si="4"/>
        <v>0.78829400061028687</v>
      </c>
      <c r="K53">
        <f t="shared" si="4"/>
        <v>0.76371223644677844</v>
      </c>
      <c r="L53">
        <f t="shared" si="4"/>
        <v>0.78942014594611787</v>
      </c>
      <c r="M53">
        <f t="shared" si="4"/>
        <v>0.80189563618986059</v>
      </c>
      <c r="N53">
        <f t="shared" si="4"/>
        <v>0.81890718962458864</v>
      </c>
      <c r="O53">
        <f t="shared" si="4"/>
        <v>0.81963310567607761</v>
      </c>
      <c r="X53" s="53">
        <v>40899</v>
      </c>
      <c r="Y53">
        <v>0.72256803039738859</v>
      </c>
      <c r="Z53">
        <v>0.78829400061028687</v>
      </c>
      <c r="AA53">
        <v>0.76371223644677844</v>
      </c>
      <c r="AB53">
        <v>0.78942014594611787</v>
      </c>
      <c r="AC53">
        <v>0.80189563618986059</v>
      </c>
      <c r="AD53">
        <v>0.81890718962458864</v>
      </c>
      <c r="AE53">
        <v>0.81963310567607761</v>
      </c>
    </row>
    <row r="54" spans="1:31" x14ac:dyDescent="0.25">
      <c r="A54" s="5">
        <v>41266</v>
      </c>
      <c r="B54">
        <v>0.72189059104744102</v>
      </c>
      <c r="F54" s="17">
        <f t="shared" si="0"/>
        <v>12</v>
      </c>
      <c r="G54" s="15">
        <f t="shared" si="1"/>
        <v>3</v>
      </c>
      <c r="H54" s="53">
        <v>40900</v>
      </c>
      <c r="I54">
        <f t="shared" si="3"/>
        <v>0.72189059104744102</v>
      </c>
      <c r="J54">
        <f t="shared" si="4"/>
        <v>0.77368461025830748</v>
      </c>
      <c r="K54">
        <f t="shared" si="4"/>
        <v>0.78143820635011751</v>
      </c>
      <c r="L54">
        <f t="shared" si="4"/>
        <v>0.78498807251789215</v>
      </c>
      <c r="M54">
        <f t="shared" si="4"/>
        <v>0.79005501496694586</v>
      </c>
      <c r="N54">
        <f t="shared" si="4"/>
        <v>0.80240575339322517</v>
      </c>
      <c r="O54">
        <f t="shared" si="4"/>
        <v>0.79768083820510904</v>
      </c>
      <c r="X54" s="53">
        <v>40900</v>
      </c>
      <c r="Y54">
        <v>0.72189059104744102</v>
      </c>
      <c r="Z54">
        <v>0.77368461025830748</v>
      </c>
      <c r="AA54">
        <v>0.78143820635011751</v>
      </c>
      <c r="AB54">
        <v>0.78498807251789215</v>
      </c>
      <c r="AC54">
        <v>0.79005501496694586</v>
      </c>
      <c r="AD54">
        <v>0.80240575339322517</v>
      </c>
      <c r="AE54">
        <v>0.79768083820510904</v>
      </c>
    </row>
    <row r="55" spans="1:31" x14ac:dyDescent="0.25">
      <c r="A55" s="5">
        <v>41267</v>
      </c>
      <c r="B55">
        <v>0.72038527796506202</v>
      </c>
      <c r="F55" s="17">
        <f t="shared" si="0"/>
        <v>12</v>
      </c>
      <c r="G55" s="15">
        <f t="shared" si="1"/>
        <v>3</v>
      </c>
      <c r="H55" s="53">
        <v>40901</v>
      </c>
      <c r="I55">
        <f t="shared" si="3"/>
        <v>0.72038527796506202</v>
      </c>
      <c r="J55">
        <f t="shared" si="4"/>
        <v>0.7630046115242396</v>
      </c>
      <c r="K55">
        <f t="shared" si="4"/>
        <v>0.7662894066947693</v>
      </c>
      <c r="L55">
        <f t="shared" si="4"/>
        <v>0.76796848245691962</v>
      </c>
      <c r="M55">
        <f t="shared" si="4"/>
        <v>0.80655612098785012</v>
      </c>
      <c r="N55">
        <f t="shared" si="4"/>
        <v>0.80877162729411833</v>
      </c>
      <c r="O55">
        <f t="shared" si="4"/>
        <v>0.79662794401809855</v>
      </c>
      <c r="X55" s="53">
        <v>40901</v>
      </c>
      <c r="Y55">
        <v>0.72038527796506202</v>
      </c>
      <c r="Z55">
        <v>0.7630046115242396</v>
      </c>
      <c r="AA55">
        <v>0.7662894066947693</v>
      </c>
      <c r="AB55">
        <v>0.76796848245691962</v>
      </c>
      <c r="AC55">
        <v>0.80655612098785012</v>
      </c>
      <c r="AD55">
        <v>0.80877162729411833</v>
      </c>
      <c r="AE55">
        <v>0.79662794401809855</v>
      </c>
    </row>
    <row r="56" spans="1:31" x14ac:dyDescent="0.25">
      <c r="A56" s="5">
        <v>41268</v>
      </c>
      <c r="B56">
        <v>0.72372968907858071</v>
      </c>
      <c r="F56" s="17">
        <f t="shared" si="0"/>
        <v>12</v>
      </c>
      <c r="G56" s="15">
        <f t="shared" si="1"/>
        <v>3</v>
      </c>
      <c r="H56" s="53">
        <v>40902</v>
      </c>
      <c r="I56">
        <f t="shared" si="3"/>
        <v>0.72372968907858071</v>
      </c>
      <c r="J56">
        <f t="shared" si="4"/>
        <v>0.75339862428140958</v>
      </c>
      <c r="K56">
        <f t="shared" si="4"/>
        <v>0.73528474818869449</v>
      </c>
      <c r="L56">
        <f t="shared" si="4"/>
        <v>0.77274050480572509</v>
      </c>
      <c r="M56">
        <f t="shared" si="4"/>
        <v>0.80502228391231923</v>
      </c>
      <c r="N56">
        <f t="shared" si="4"/>
        <v>0.80406335948156782</v>
      </c>
      <c r="O56">
        <f t="shared" si="4"/>
        <v>0.78450995778491284</v>
      </c>
      <c r="X56" s="53">
        <v>40902</v>
      </c>
      <c r="Y56">
        <v>0.72372968907858071</v>
      </c>
      <c r="Z56">
        <v>0.75339862428140958</v>
      </c>
      <c r="AA56">
        <v>0.73528474818869449</v>
      </c>
      <c r="AB56">
        <v>0.77274050480572509</v>
      </c>
      <c r="AC56">
        <v>0.80502228391231923</v>
      </c>
      <c r="AD56">
        <v>0.80406335948156782</v>
      </c>
      <c r="AE56">
        <v>0.78450995778491284</v>
      </c>
    </row>
    <row r="57" spans="1:31" x14ac:dyDescent="0.25">
      <c r="A57" s="5">
        <v>41269</v>
      </c>
      <c r="B57">
        <v>0.70541152157188891</v>
      </c>
      <c r="F57" s="17">
        <f t="shared" si="0"/>
        <v>12</v>
      </c>
      <c r="G57" s="15">
        <f t="shared" si="1"/>
        <v>3</v>
      </c>
      <c r="H57" s="53">
        <v>40903</v>
      </c>
      <c r="I57">
        <f t="shared" si="3"/>
        <v>0.70541152157188891</v>
      </c>
      <c r="J57">
        <f t="shared" si="4"/>
        <v>0.73370570650731215</v>
      </c>
      <c r="K57">
        <f t="shared" si="4"/>
        <v>0.74190526667234746</v>
      </c>
      <c r="L57">
        <f t="shared" si="4"/>
        <v>0.75852981196516323</v>
      </c>
      <c r="M57">
        <f t="shared" si="4"/>
        <v>0.77726973576655778</v>
      </c>
      <c r="N57">
        <f t="shared" si="4"/>
        <v>0.78673721129454066</v>
      </c>
      <c r="O57">
        <f t="shared" si="4"/>
        <v>0.77231179117212589</v>
      </c>
      <c r="X57" s="53">
        <v>40903</v>
      </c>
      <c r="Y57">
        <v>0.70541152157188891</v>
      </c>
      <c r="Z57">
        <v>0.73370570650731215</v>
      </c>
      <c r="AA57">
        <v>0.74190526667234746</v>
      </c>
      <c r="AB57">
        <v>0.75852981196516323</v>
      </c>
      <c r="AC57">
        <v>0.77726973576655778</v>
      </c>
      <c r="AD57">
        <v>0.78673721129454066</v>
      </c>
      <c r="AE57">
        <v>0.77231179117212589</v>
      </c>
    </row>
    <row r="58" spans="1:31" x14ac:dyDescent="0.25">
      <c r="A58" s="5">
        <v>41270</v>
      </c>
      <c r="B58">
        <v>0.70462651020211131</v>
      </c>
      <c r="F58" s="17">
        <f t="shared" si="0"/>
        <v>12</v>
      </c>
      <c r="G58" s="15">
        <f t="shared" si="1"/>
        <v>3</v>
      </c>
      <c r="H58" s="53">
        <v>40904</v>
      </c>
      <c r="I58">
        <f t="shared" si="3"/>
        <v>0.70462651020211131</v>
      </c>
      <c r="J58">
        <f t="shared" si="4"/>
        <v>0.72826050603843184</v>
      </c>
      <c r="K58">
        <f t="shared" si="4"/>
        <v>0.75176632500254792</v>
      </c>
      <c r="L58">
        <f t="shared" si="4"/>
        <v>0.76176226357938881</v>
      </c>
      <c r="M58">
        <f t="shared" si="4"/>
        <v>0.76522658921588127</v>
      </c>
      <c r="N58">
        <f t="shared" si="4"/>
        <v>0.77301381288033533</v>
      </c>
      <c r="O58">
        <f t="shared" si="4"/>
        <v>0.78040683281630729</v>
      </c>
      <c r="X58" s="53">
        <v>40904</v>
      </c>
    </row>
    <row r="59" spans="1:31" x14ac:dyDescent="0.25">
      <c r="A59" s="5">
        <v>41271</v>
      </c>
      <c r="B59">
        <v>0.67239942570319744</v>
      </c>
      <c r="F59" s="17">
        <f t="shared" si="0"/>
        <v>12</v>
      </c>
      <c r="G59" s="15">
        <f t="shared" si="1"/>
        <v>3</v>
      </c>
      <c r="H59" s="53">
        <v>40905</v>
      </c>
      <c r="I59">
        <f t="shared" si="3"/>
        <v>0.67239942570319744</v>
      </c>
      <c r="J59">
        <f t="shared" si="4"/>
        <v>0.72821101631982255</v>
      </c>
      <c r="K59">
        <f t="shared" si="4"/>
        <v>0.75794381538814326</v>
      </c>
      <c r="L59">
        <f t="shared" si="4"/>
        <v>0.76238065856721371</v>
      </c>
      <c r="M59">
        <f t="shared" si="4"/>
        <v>0.59891507127677268</v>
      </c>
      <c r="N59">
        <f t="shared" si="4"/>
        <v>0.70109510998229063</v>
      </c>
      <c r="O59">
        <f t="shared" si="4"/>
        <v>0.78006397791735504</v>
      </c>
      <c r="X59" s="53">
        <v>40905</v>
      </c>
    </row>
    <row r="60" spans="1:31" x14ac:dyDescent="0.25">
      <c r="A60" s="5">
        <v>41272</v>
      </c>
      <c r="B60">
        <v>0.68201904967117899</v>
      </c>
      <c r="F60" s="17">
        <f t="shared" si="0"/>
        <v>12</v>
      </c>
      <c r="G60" s="15">
        <f t="shared" si="1"/>
        <v>3</v>
      </c>
      <c r="H60" s="53">
        <v>40906</v>
      </c>
      <c r="I60">
        <f t="shared" si="3"/>
        <v>0.68201904967117899</v>
      </c>
      <c r="J60">
        <f t="shared" ref="J60:O75" si="5">IF(MONTH($H60)&gt;10,VLOOKUP(DATE(J$1,MONTH($H60),DAY($H60)),$A:$B,2,0),VLOOKUP(DATE(K$1,MONTH($H60),DAY($H60)),$A:$B,2,0))</f>
        <v>0.70893925847700645</v>
      </c>
      <c r="K60">
        <f t="shared" si="5"/>
        <v>0.76886538600182164</v>
      </c>
      <c r="L60">
        <f t="shared" si="5"/>
        <v>0.75077294438446218</v>
      </c>
      <c r="M60">
        <f t="shared" si="5"/>
        <v>0.90444153529757965</v>
      </c>
      <c r="N60">
        <f t="shared" si="5"/>
        <v>0.60139411489254402</v>
      </c>
      <c r="O60">
        <f t="shared" si="5"/>
        <v>0.7377814798349055</v>
      </c>
      <c r="X60" s="53">
        <v>40906</v>
      </c>
    </row>
    <row r="61" spans="1:31" x14ac:dyDescent="0.25">
      <c r="A61" s="5">
        <v>41273</v>
      </c>
      <c r="B61">
        <v>0.70797324764210046</v>
      </c>
      <c r="F61" s="17">
        <f t="shared" si="0"/>
        <v>12</v>
      </c>
      <c r="G61" s="15">
        <f t="shared" si="1"/>
        <v>3</v>
      </c>
      <c r="H61" s="53">
        <v>40907</v>
      </c>
      <c r="I61">
        <f t="shared" si="3"/>
        <v>0.70797324764210046</v>
      </c>
      <c r="J61">
        <f t="shared" si="5"/>
        <v>0.71581531531280163</v>
      </c>
      <c r="K61">
        <f t="shared" si="5"/>
        <v>0.75653128245589507</v>
      </c>
      <c r="L61">
        <f t="shared" si="5"/>
        <v>0.74181024594635614</v>
      </c>
      <c r="M61">
        <f t="shared" si="5"/>
        <v>0.71573997995057115</v>
      </c>
      <c r="N61">
        <f t="shared" si="5"/>
        <v>0.46741308383202573</v>
      </c>
      <c r="O61">
        <f t="shared" si="5"/>
        <v>0.50690974687675472</v>
      </c>
      <c r="X61" s="53">
        <v>40907</v>
      </c>
    </row>
    <row r="62" spans="1:31" x14ac:dyDescent="0.25">
      <c r="A62" s="5">
        <v>41274</v>
      </c>
      <c r="B62">
        <v>0.69616180746680933</v>
      </c>
      <c r="F62" s="17">
        <f t="shared" si="0"/>
        <v>12</v>
      </c>
      <c r="G62" s="15">
        <f t="shared" si="1"/>
        <v>3</v>
      </c>
      <c r="H62" s="53">
        <v>40908</v>
      </c>
      <c r="I62">
        <f t="shared" si="3"/>
        <v>0.69616180746680933</v>
      </c>
      <c r="J62">
        <f t="shared" si="5"/>
        <v>0.70268231140625448</v>
      </c>
      <c r="K62">
        <f t="shared" si="5"/>
        <v>0.75987902907013938</v>
      </c>
      <c r="L62">
        <f t="shared" si="5"/>
        <v>0.72000634820801057</v>
      </c>
      <c r="M62">
        <f t="shared" si="5"/>
        <v>0.64075051245497072</v>
      </c>
      <c r="N62">
        <f t="shared" si="5"/>
        <v>3.3810298409049123E-2</v>
      </c>
      <c r="O62">
        <f t="shared" si="5"/>
        <v>5.982742750538856E-2</v>
      </c>
      <c r="X62" s="53">
        <v>40908</v>
      </c>
    </row>
    <row r="63" spans="1:31" x14ac:dyDescent="0.25">
      <c r="A63" s="5">
        <v>41275</v>
      </c>
      <c r="B63">
        <v>0.68674984792841209</v>
      </c>
      <c r="F63" s="17">
        <f t="shared" si="0"/>
        <v>1</v>
      </c>
      <c r="G63" s="15">
        <f t="shared" si="1"/>
        <v>1</v>
      </c>
      <c r="H63" s="53">
        <v>40909</v>
      </c>
      <c r="I63">
        <f t="shared" si="3"/>
        <v>0.68674984792841209</v>
      </c>
      <c r="J63">
        <f t="shared" si="5"/>
        <v>0.69245360522080945</v>
      </c>
      <c r="K63">
        <f t="shared" si="5"/>
        <v>0.67936783675213397</v>
      </c>
      <c r="L63">
        <f t="shared" si="5"/>
        <v>0.57032477240585089</v>
      </c>
      <c r="M63">
        <f t="shared" si="5"/>
        <v>0.19273446263413951</v>
      </c>
      <c r="N63">
        <f t="shared" si="5"/>
        <v>-1.7927395071901697</v>
      </c>
      <c r="O63">
        <f t="shared" si="5"/>
        <v>-1.3481983266578412</v>
      </c>
      <c r="X63" s="53">
        <v>40909</v>
      </c>
    </row>
    <row r="64" spans="1:31" x14ac:dyDescent="0.25">
      <c r="A64" s="5">
        <v>41276</v>
      </c>
      <c r="B64">
        <v>0.62184396356641813</v>
      </c>
      <c r="F64" s="17">
        <f t="shared" si="0"/>
        <v>1</v>
      </c>
      <c r="G64" s="15">
        <f t="shared" si="1"/>
        <v>1</v>
      </c>
      <c r="H64" s="53">
        <v>40910</v>
      </c>
      <c r="I64">
        <f t="shared" si="3"/>
        <v>0.62184396356641813</v>
      </c>
      <c r="J64">
        <f t="shared" si="5"/>
        <v>0.62593421808216732</v>
      </c>
      <c r="K64">
        <f t="shared" si="5"/>
        <v>0.63603165806116102</v>
      </c>
      <c r="L64">
        <f t="shared" si="5"/>
        <v>0.37627632278927142</v>
      </c>
      <c r="M64">
        <f t="shared" si="5"/>
        <v>-1.8333024653812877</v>
      </c>
      <c r="N64">
        <f t="shared" si="5"/>
        <v>-2.2731032764374617</v>
      </c>
      <c r="O64">
        <f t="shared" si="5"/>
        <v>-0.72753685098299237</v>
      </c>
      <c r="X64" s="53">
        <v>40910</v>
      </c>
    </row>
    <row r="65" spans="1:31" x14ac:dyDescent="0.25">
      <c r="A65" s="5">
        <v>41277</v>
      </c>
      <c r="B65">
        <v>0.63613102912231401</v>
      </c>
      <c r="F65" s="17">
        <f t="shared" si="0"/>
        <v>1</v>
      </c>
      <c r="G65" s="15">
        <f t="shared" si="1"/>
        <v>1</v>
      </c>
      <c r="H65" s="53">
        <v>40911</v>
      </c>
      <c r="I65">
        <f t="shared" si="3"/>
        <v>0.63613102912231401</v>
      </c>
      <c r="J65">
        <f t="shared" si="5"/>
        <v>0.66008288392255776</v>
      </c>
      <c r="K65">
        <f t="shared" si="5"/>
        <v>0.70533678950118528</v>
      </c>
      <c r="L65">
        <f t="shared" si="5"/>
        <v>0.45544492549444909</v>
      </c>
      <c r="M65">
        <f t="shared" si="5"/>
        <v>-2.0239815999958428</v>
      </c>
      <c r="N65">
        <f t="shared" si="5"/>
        <v>6.842897114198912E-2</v>
      </c>
      <c r="O65">
        <f t="shared" si="5"/>
        <v>0.59678072578604857</v>
      </c>
      <c r="X65" s="53">
        <v>40911</v>
      </c>
    </row>
    <row r="66" spans="1:31" x14ac:dyDescent="0.25">
      <c r="A66" s="5">
        <v>41278</v>
      </c>
      <c r="B66">
        <v>0.70314430393177907</v>
      </c>
      <c r="F66" s="17">
        <f t="shared" si="0"/>
        <v>1</v>
      </c>
      <c r="G66" s="15">
        <f t="shared" si="1"/>
        <v>1</v>
      </c>
      <c r="H66" s="53">
        <v>40912</v>
      </c>
      <c r="I66">
        <f t="shared" si="3"/>
        <v>0.70314430393177907</v>
      </c>
      <c r="J66">
        <f t="shared" si="5"/>
        <v>0.69393494671665101</v>
      </c>
      <c r="K66">
        <f t="shared" si="5"/>
        <v>0.73964487115556254</v>
      </c>
      <c r="L66">
        <f t="shared" si="5"/>
        <v>0.61784255350690975</v>
      </c>
      <c r="M66">
        <f t="shared" si="5"/>
        <v>0.21247837975000505</v>
      </c>
      <c r="N66">
        <f t="shared" si="5"/>
        <v>0.64819742970117089</v>
      </c>
      <c r="O66">
        <f t="shared" si="5"/>
        <v>0.75079103884677667</v>
      </c>
      <c r="X66" s="53">
        <v>40912</v>
      </c>
    </row>
    <row r="67" spans="1:31" x14ac:dyDescent="0.25">
      <c r="A67" s="5">
        <v>41279</v>
      </c>
      <c r="B67">
        <v>0.70335662602916427</v>
      </c>
      <c r="F67" s="17">
        <f t="shared" ref="F67:F130" si="6">MONTH(H67)</f>
        <v>1</v>
      </c>
      <c r="G67" s="15">
        <f t="shared" ref="G67:G130" si="7">IF(DAY(H67)&lt;11,1,IF(DAY(H67)&lt;21,2,3))</f>
        <v>1</v>
      </c>
      <c r="H67" s="53">
        <v>40913</v>
      </c>
      <c r="I67">
        <f t="shared" si="3"/>
        <v>0.70335662602916427</v>
      </c>
      <c r="J67">
        <f t="shared" si="5"/>
        <v>0.70719053789362474</v>
      </c>
      <c r="K67">
        <f t="shared" si="5"/>
        <v>0.77267296797407758</v>
      </c>
      <c r="L67">
        <f t="shared" si="5"/>
        <v>0.73048303390440794</v>
      </c>
      <c r="M67">
        <f t="shared" si="5"/>
        <v>0.6623793931064984</v>
      </c>
      <c r="N67">
        <f t="shared" si="5"/>
        <v>0.72752914419271963</v>
      </c>
      <c r="O67">
        <f t="shared" si="5"/>
        <v>0.76230307614057446</v>
      </c>
      <c r="X67" s="53">
        <v>40913</v>
      </c>
      <c r="Y67">
        <v>0.70335662602916427</v>
      </c>
      <c r="Z67">
        <v>0.70719053789362474</v>
      </c>
      <c r="AA67">
        <v>0.77267296797407758</v>
      </c>
      <c r="AB67">
        <v>0.73048303390440794</v>
      </c>
      <c r="AC67">
        <v>0.6623793931064984</v>
      </c>
      <c r="AD67">
        <v>0.72752914419271963</v>
      </c>
      <c r="AE67">
        <v>0.76230307614057446</v>
      </c>
    </row>
    <row r="68" spans="1:31" x14ac:dyDescent="0.25">
      <c r="A68" s="5">
        <v>41280</v>
      </c>
      <c r="B68">
        <v>0.69452038194056287</v>
      </c>
      <c r="F68" s="17">
        <f t="shared" si="6"/>
        <v>1</v>
      </c>
      <c r="G68" s="15">
        <f t="shared" si="7"/>
        <v>1</v>
      </c>
      <c r="H68" s="53">
        <v>40914</v>
      </c>
      <c r="I68">
        <f t="shared" si="3"/>
        <v>0.69452038194056287</v>
      </c>
      <c r="J68">
        <f t="shared" si="5"/>
        <v>0.70664113992151778</v>
      </c>
      <c r="K68">
        <f t="shared" si="5"/>
        <v>0.760375242492489</v>
      </c>
      <c r="L68">
        <f t="shared" si="5"/>
        <v>0.73941181864135119</v>
      </c>
      <c r="M68">
        <f t="shared" si="5"/>
        <v>0.70669106508450008</v>
      </c>
      <c r="N68">
        <f t="shared" si="5"/>
        <v>0.72156220446730657</v>
      </c>
      <c r="O68">
        <f t="shared" si="5"/>
        <v>0.75088162940545278</v>
      </c>
      <c r="X68" s="53">
        <v>40914</v>
      </c>
      <c r="Y68">
        <v>0.69452038194056287</v>
      </c>
      <c r="Z68">
        <v>0.70664113992151778</v>
      </c>
      <c r="AA68">
        <v>0.760375242492489</v>
      </c>
      <c r="AB68">
        <v>0.73941181864135119</v>
      </c>
      <c r="AC68">
        <v>0.70669106508450008</v>
      </c>
      <c r="AD68">
        <v>0.72156220446730657</v>
      </c>
      <c r="AE68">
        <v>0.75088162940545278</v>
      </c>
    </row>
    <row r="69" spans="1:31" x14ac:dyDescent="0.25">
      <c r="A69" s="5">
        <v>41281</v>
      </c>
      <c r="B69">
        <v>0.68921465474386889</v>
      </c>
      <c r="F69" s="17">
        <f t="shared" si="6"/>
        <v>1</v>
      </c>
      <c r="G69" s="15">
        <f t="shared" si="7"/>
        <v>1</v>
      </c>
      <c r="H69" s="53">
        <v>40915</v>
      </c>
      <c r="I69">
        <f t="shared" si="3"/>
        <v>0.68921465474386889</v>
      </c>
      <c r="J69">
        <f t="shared" si="5"/>
        <v>0.71241514646356385</v>
      </c>
      <c r="K69">
        <f t="shared" si="5"/>
        <v>0.74745650763417459</v>
      </c>
      <c r="L69">
        <f t="shared" si="5"/>
        <v>0.74383561513262131</v>
      </c>
      <c r="M69">
        <f t="shared" si="5"/>
        <v>0.68799133046418004</v>
      </c>
      <c r="N69">
        <f t="shared" si="5"/>
        <v>0.73247464475701629</v>
      </c>
      <c r="O69">
        <f t="shared" si="5"/>
        <v>0.7625173111214707</v>
      </c>
      <c r="X69" s="53">
        <v>40915</v>
      </c>
      <c r="Y69">
        <v>0.68921465474386889</v>
      </c>
      <c r="Z69">
        <v>0.71241514646356385</v>
      </c>
      <c r="AA69">
        <v>0.74745650763417459</v>
      </c>
      <c r="AB69">
        <v>0.74383561513262131</v>
      </c>
      <c r="AC69">
        <v>0.68799133046418004</v>
      </c>
      <c r="AD69">
        <v>0.73247464475701629</v>
      </c>
      <c r="AE69">
        <v>0.7625173111214707</v>
      </c>
    </row>
    <row r="70" spans="1:31" x14ac:dyDescent="0.25">
      <c r="A70" s="5">
        <v>41282</v>
      </c>
      <c r="B70">
        <v>0.67476490279792167</v>
      </c>
      <c r="F70" s="17">
        <f t="shared" si="6"/>
        <v>1</v>
      </c>
      <c r="G70" s="15">
        <f t="shared" si="7"/>
        <v>1</v>
      </c>
      <c r="H70" s="53">
        <v>40916</v>
      </c>
      <c r="I70">
        <f t="shared" si="3"/>
        <v>0.67476490279792167</v>
      </c>
      <c r="J70">
        <f t="shared" si="5"/>
        <v>0.7024969090525266</v>
      </c>
      <c r="K70">
        <f t="shared" si="5"/>
        <v>0.74853534152559953</v>
      </c>
      <c r="L70">
        <f t="shared" si="5"/>
        <v>0.71197843824878071</v>
      </c>
      <c r="M70">
        <f t="shared" si="5"/>
        <v>0.68389907620966695</v>
      </c>
      <c r="N70">
        <f t="shared" si="5"/>
        <v>0.73219898948338358</v>
      </c>
      <c r="O70">
        <f t="shared" si="5"/>
        <v>0.76587473560621566</v>
      </c>
      <c r="X70" s="53">
        <v>40916</v>
      </c>
      <c r="Y70">
        <v>0.67476490279792167</v>
      </c>
      <c r="Z70">
        <v>0.7024969090525266</v>
      </c>
      <c r="AA70">
        <v>0.74853534152559953</v>
      </c>
      <c r="AB70">
        <v>0.71197843824878071</v>
      </c>
      <c r="AC70">
        <v>0.68389907620966695</v>
      </c>
      <c r="AD70">
        <v>0.73219898948338358</v>
      </c>
      <c r="AE70">
        <v>0.76587473560621566</v>
      </c>
    </row>
    <row r="71" spans="1:31" x14ac:dyDescent="0.25">
      <c r="A71" s="5">
        <v>41283</v>
      </c>
      <c r="B71">
        <v>0.70674551441309208</v>
      </c>
      <c r="F71" s="17">
        <f t="shared" si="6"/>
        <v>1</v>
      </c>
      <c r="G71" s="15">
        <f t="shared" si="7"/>
        <v>1</v>
      </c>
      <c r="H71" s="53">
        <v>40917</v>
      </c>
      <c r="I71">
        <f t="shared" si="3"/>
        <v>0.70674551441309208</v>
      </c>
      <c r="J71">
        <f t="shared" si="5"/>
        <v>0.70768988996724236</v>
      </c>
      <c r="K71">
        <f t="shared" si="5"/>
        <v>0.72563028168441868</v>
      </c>
      <c r="L71">
        <f t="shared" si="5"/>
        <v>0.7088207490298345</v>
      </c>
      <c r="M71">
        <f t="shared" si="5"/>
        <v>0.67374480118524505</v>
      </c>
      <c r="N71">
        <f t="shared" si="5"/>
        <v>0.75329028415217247</v>
      </c>
      <c r="O71">
        <f t="shared" si="5"/>
        <v>0.75857326904538847</v>
      </c>
      <c r="X71" s="53">
        <v>40917</v>
      </c>
      <c r="Y71">
        <v>0.70674551441309208</v>
      </c>
      <c r="Z71">
        <v>0.70768988996724236</v>
      </c>
      <c r="AA71">
        <v>0.72563028168441868</v>
      </c>
      <c r="AB71">
        <v>0.7088207490298345</v>
      </c>
      <c r="AC71">
        <v>0.67374480118524505</v>
      </c>
      <c r="AD71">
        <v>0.75329028415217247</v>
      </c>
      <c r="AE71">
        <v>0.75857326904538847</v>
      </c>
    </row>
    <row r="72" spans="1:31" x14ac:dyDescent="0.25">
      <c r="A72" s="5">
        <v>41284</v>
      </c>
      <c r="B72">
        <v>0.69202256936561579</v>
      </c>
      <c r="F72" s="17">
        <f t="shared" si="6"/>
        <v>1</v>
      </c>
      <c r="G72" s="15">
        <f t="shared" si="7"/>
        <v>1</v>
      </c>
      <c r="H72" s="53">
        <v>40918</v>
      </c>
      <c r="I72">
        <f t="shared" si="3"/>
        <v>0.69202256936561579</v>
      </c>
      <c r="J72">
        <f t="shared" si="5"/>
        <v>0.71045745145442296</v>
      </c>
      <c r="K72">
        <f t="shared" si="5"/>
        <v>0.72252112907703492</v>
      </c>
      <c r="L72">
        <f t="shared" si="5"/>
        <v>0.70517983002646156</v>
      </c>
      <c r="M72">
        <f t="shared" si="5"/>
        <v>0.66122886077212728</v>
      </c>
      <c r="N72">
        <f t="shared" si="5"/>
        <v>0.74049083222491285</v>
      </c>
      <c r="O72">
        <f t="shared" si="5"/>
        <v>0.76361781752426472</v>
      </c>
      <c r="X72" s="53">
        <v>40918</v>
      </c>
      <c r="Y72">
        <v>0.69202256936561579</v>
      </c>
      <c r="Z72">
        <v>0.71045745145442296</v>
      </c>
      <c r="AA72">
        <v>0.72252112907703492</v>
      </c>
      <c r="AB72">
        <v>0.70517983002646156</v>
      </c>
      <c r="AC72">
        <v>0.66122886077212728</v>
      </c>
      <c r="AD72">
        <v>0.74049083222491285</v>
      </c>
      <c r="AE72">
        <v>0.76361781752426472</v>
      </c>
    </row>
    <row r="73" spans="1:31" x14ac:dyDescent="0.25">
      <c r="A73" s="5">
        <v>41285</v>
      </c>
      <c r="B73">
        <v>0.68443848662449269</v>
      </c>
      <c r="F73" s="17">
        <f t="shared" si="6"/>
        <v>1</v>
      </c>
      <c r="G73" s="15">
        <f t="shared" si="7"/>
        <v>2</v>
      </c>
      <c r="H73" s="53">
        <v>40919</v>
      </c>
      <c r="I73">
        <f t="shared" si="3"/>
        <v>0.68443848662449269</v>
      </c>
      <c r="J73">
        <f t="shared" si="5"/>
        <v>0.69825993674144959</v>
      </c>
      <c r="K73">
        <f t="shared" si="5"/>
        <v>0.6868240595114683</v>
      </c>
      <c r="L73">
        <f t="shared" si="5"/>
        <v>0.71587972369661523</v>
      </c>
      <c r="M73">
        <f t="shared" si="5"/>
        <v>0.62331336901858236</v>
      </c>
      <c r="N73">
        <f t="shared" si="5"/>
        <v>0.73106543547261893</v>
      </c>
      <c r="O73">
        <f t="shared" si="5"/>
        <v>0.75637410523559045</v>
      </c>
      <c r="X73" s="53">
        <v>40919</v>
      </c>
      <c r="Y73">
        <v>0.68443848662449269</v>
      </c>
      <c r="Z73">
        <v>0.69825993674144959</v>
      </c>
      <c r="AA73">
        <v>0.6868240595114683</v>
      </c>
      <c r="AB73">
        <v>0.71587972369661523</v>
      </c>
      <c r="AC73">
        <v>0.62331336901858236</v>
      </c>
      <c r="AD73">
        <v>0.73106543547261893</v>
      </c>
      <c r="AE73">
        <v>0.75637410523559045</v>
      </c>
    </row>
    <row r="74" spans="1:31" x14ac:dyDescent="0.25">
      <c r="A74" s="5">
        <v>41286</v>
      </c>
      <c r="B74">
        <v>0.66490958068383677</v>
      </c>
      <c r="F74" s="17">
        <f t="shared" si="6"/>
        <v>1</v>
      </c>
      <c r="G74" s="15">
        <f t="shared" si="7"/>
        <v>2</v>
      </c>
      <c r="H74" s="53">
        <v>40920</v>
      </c>
      <c r="I74">
        <f t="shared" si="3"/>
        <v>0.66490958068383677</v>
      </c>
      <c r="J74">
        <f t="shared" si="5"/>
        <v>0.6913875299935982</v>
      </c>
      <c r="K74">
        <f t="shared" si="5"/>
        <v>0.65519953961596067</v>
      </c>
      <c r="L74">
        <f t="shared" si="5"/>
        <v>0.72176389795545814</v>
      </c>
      <c r="M74">
        <f t="shared" si="5"/>
        <v>0.59350798797081417</v>
      </c>
      <c r="N74">
        <f t="shared" si="5"/>
        <v>0.71725859272335835</v>
      </c>
      <c r="O74">
        <f t="shared" si="5"/>
        <v>0.75354929772217116</v>
      </c>
      <c r="X74" s="53">
        <v>40920</v>
      </c>
      <c r="Y74">
        <v>0.66490958068383677</v>
      </c>
      <c r="Z74">
        <v>0.6913875299935982</v>
      </c>
      <c r="AA74">
        <v>0.65519953961596067</v>
      </c>
      <c r="AB74">
        <v>0.72176389795545814</v>
      </c>
      <c r="AC74">
        <v>0.59350798797081417</v>
      </c>
      <c r="AD74">
        <v>0.71725859272335835</v>
      </c>
      <c r="AE74">
        <v>0.75354929772217116</v>
      </c>
    </row>
    <row r="75" spans="1:31" x14ac:dyDescent="0.25">
      <c r="A75" s="5">
        <v>41287</v>
      </c>
      <c r="B75">
        <v>0.68207840813117837</v>
      </c>
      <c r="F75" s="17">
        <f t="shared" si="6"/>
        <v>1</v>
      </c>
      <c r="G75" s="15">
        <f t="shared" si="7"/>
        <v>2</v>
      </c>
      <c r="H75" s="53">
        <v>40921</v>
      </c>
      <c r="I75">
        <f t="shared" si="3"/>
        <v>0.68207840813117837</v>
      </c>
      <c r="J75">
        <f t="shared" si="5"/>
        <v>0.6955015587966944</v>
      </c>
      <c r="K75">
        <f t="shared" si="5"/>
        <v>0.66396067022405625</v>
      </c>
      <c r="L75">
        <f t="shared" si="5"/>
        <v>0.69991614398826096</v>
      </c>
      <c r="M75">
        <f t="shared" si="5"/>
        <v>0.57626272231922415</v>
      </c>
      <c r="N75">
        <f t="shared" si="5"/>
        <v>0.73211843410463806</v>
      </c>
      <c r="O75">
        <f t="shared" si="5"/>
        <v>0.74934616222042427</v>
      </c>
      <c r="X75" s="53">
        <v>40921</v>
      </c>
      <c r="Y75">
        <v>0.68207840813117837</v>
      </c>
      <c r="Z75">
        <v>0.6955015587966944</v>
      </c>
      <c r="AA75">
        <v>0.66396067022405625</v>
      </c>
      <c r="AB75">
        <v>0.69991614398826096</v>
      </c>
      <c r="AC75">
        <v>0.57626272231922415</v>
      </c>
      <c r="AD75">
        <v>0.73211843410463806</v>
      </c>
      <c r="AE75">
        <v>0.74934616222042427</v>
      </c>
    </row>
    <row r="76" spans="1:31" x14ac:dyDescent="0.25">
      <c r="A76" s="5">
        <v>41288</v>
      </c>
      <c r="B76">
        <v>0.66829306813110401</v>
      </c>
      <c r="F76" s="17">
        <f t="shared" si="6"/>
        <v>1</v>
      </c>
      <c r="G76" s="15">
        <f t="shared" si="7"/>
        <v>2</v>
      </c>
      <c r="H76" s="53">
        <v>40922</v>
      </c>
      <c r="I76">
        <f t="shared" si="3"/>
        <v>0.66829306813110401</v>
      </c>
      <c r="J76">
        <f t="shared" ref="J76:O80" si="8">IF(MONTH($H76)&gt;10,VLOOKUP(DATE(J$1,MONTH($H76),DAY($H76)),$A:$B,2,0),VLOOKUP(DATE(K$1,MONTH($H76),DAY($H76)),$A:$B,2,0))</f>
        <v>0.70564170897856693</v>
      </c>
      <c r="K76">
        <f t="shared" si="8"/>
        <v>0.69010255280913491</v>
      </c>
      <c r="L76">
        <f t="shared" si="8"/>
        <v>0.69240652355316357</v>
      </c>
      <c r="M76">
        <f t="shared" si="8"/>
        <v>0.60260958420543365</v>
      </c>
      <c r="N76">
        <f t="shared" si="8"/>
        <v>0.74324107251478233</v>
      </c>
      <c r="O76">
        <f t="shared" si="8"/>
        <v>0.75951591437017085</v>
      </c>
      <c r="X76" s="53">
        <v>40922</v>
      </c>
      <c r="Y76">
        <v>0.66829306813110401</v>
      </c>
      <c r="Z76">
        <v>0.70564170897856693</v>
      </c>
      <c r="AA76">
        <v>0.69010255280913491</v>
      </c>
      <c r="AB76">
        <v>0.69240652355316357</v>
      </c>
      <c r="AC76">
        <v>0.60260958420543365</v>
      </c>
      <c r="AD76">
        <v>0.74324107251478233</v>
      </c>
      <c r="AE76">
        <v>0.75951591437017085</v>
      </c>
    </row>
    <row r="77" spans="1:31" x14ac:dyDescent="0.25">
      <c r="A77" s="5">
        <v>41289</v>
      </c>
      <c r="B77">
        <v>0.67800617299302801</v>
      </c>
      <c r="F77" s="17">
        <f t="shared" si="6"/>
        <v>1</v>
      </c>
      <c r="G77" s="15">
        <f t="shared" si="7"/>
        <v>2</v>
      </c>
      <c r="H77" s="53">
        <v>40923</v>
      </c>
      <c r="I77">
        <f t="shared" si="3"/>
        <v>0.67800617299302801</v>
      </c>
      <c r="J77">
        <f t="shared" si="8"/>
        <v>0.69728989645500705</v>
      </c>
      <c r="K77">
        <f t="shared" si="8"/>
        <v>0.68851789880992409</v>
      </c>
      <c r="L77">
        <f t="shared" si="8"/>
        <v>0.6821385458121606</v>
      </c>
      <c r="M77">
        <f t="shared" si="8"/>
        <v>0.64942983897871287</v>
      </c>
      <c r="N77">
        <f t="shared" si="8"/>
        <v>0.75610715386882388</v>
      </c>
      <c r="O77">
        <f t="shared" si="8"/>
        <v>0.77192552245478396</v>
      </c>
      <c r="X77" s="53">
        <v>40923</v>
      </c>
      <c r="Y77">
        <v>0.67800617299302801</v>
      </c>
      <c r="Z77">
        <v>0.69728989645500705</v>
      </c>
      <c r="AA77">
        <v>0.68851789880992409</v>
      </c>
      <c r="AB77">
        <v>0.6821385458121606</v>
      </c>
      <c r="AC77">
        <v>0.64942983897871287</v>
      </c>
      <c r="AD77">
        <v>0.75610715386882388</v>
      </c>
      <c r="AE77">
        <v>0.77192552245478396</v>
      </c>
    </row>
    <row r="78" spans="1:31" x14ac:dyDescent="0.25">
      <c r="A78" s="5">
        <v>41290</v>
      </c>
      <c r="B78">
        <v>0.68034958038178728</v>
      </c>
      <c r="F78" s="17">
        <f t="shared" si="6"/>
        <v>1</v>
      </c>
      <c r="G78" s="15">
        <f t="shared" si="7"/>
        <v>2</v>
      </c>
      <c r="H78" s="53">
        <v>40924</v>
      </c>
      <c r="I78">
        <f t="shared" si="3"/>
        <v>0.68034958038178728</v>
      </c>
      <c r="J78">
        <f t="shared" si="8"/>
        <v>0.71196194823931946</v>
      </c>
      <c r="K78">
        <f t="shared" si="8"/>
        <v>0.67574944325082376</v>
      </c>
      <c r="L78">
        <f t="shared" si="8"/>
        <v>0.69207894498357381</v>
      </c>
      <c r="M78">
        <f t="shared" si="8"/>
        <v>0.67570079649203685</v>
      </c>
      <c r="N78">
        <f t="shared" si="8"/>
        <v>0.75570440793075766</v>
      </c>
      <c r="O78">
        <f t="shared" si="8"/>
        <v>0.77353998212776709</v>
      </c>
      <c r="X78" s="53">
        <v>40924</v>
      </c>
      <c r="Y78">
        <v>0.68034958038178728</v>
      </c>
      <c r="Z78">
        <v>0.71196194823931946</v>
      </c>
      <c r="AA78">
        <v>0.67574944325082376</v>
      </c>
      <c r="AB78">
        <v>0.69207894498357381</v>
      </c>
      <c r="AC78">
        <v>0.67570079649203685</v>
      </c>
      <c r="AD78">
        <v>0.75570440793075766</v>
      </c>
      <c r="AE78">
        <v>0.77353998212776709</v>
      </c>
    </row>
    <row r="79" spans="1:31" x14ac:dyDescent="0.25">
      <c r="A79" s="5">
        <v>41291</v>
      </c>
      <c r="B79">
        <v>0.68581269862456873</v>
      </c>
      <c r="F79" s="17">
        <f t="shared" si="6"/>
        <v>1</v>
      </c>
      <c r="G79" s="15">
        <f t="shared" si="7"/>
        <v>2</v>
      </c>
      <c r="H79" s="53">
        <v>40925</v>
      </c>
      <c r="I79">
        <f t="shared" si="3"/>
        <v>0.68581269862456873</v>
      </c>
      <c r="J79">
        <f t="shared" si="8"/>
        <v>0.70615736070935742</v>
      </c>
      <c r="K79">
        <f t="shared" si="8"/>
        <v>0.69078119163435969</v>
      </c>
      <c r="L79">
        <f t="shared" si="8"/>
        <v>0.67410404778278399</v>
      </c>
      <c r="M79">
        <f t="shared" si="8"/>
        <v>0.69164758945158111</v>
      </c>
      <c r="N79">
        <f t="shared" si="8"/>
        <v>0.75852958694751293</v>
      </c>
      <c r="O79">
        <f t="shared" si="8"/>
        <v>0.76790624193203094</v>
      </c>
      <c r="X79" s="53">
        <v>40925</v>
      </c>
      <c r="Y79">
        <v>0.68581269862456873</v>
      </c>
      <c r="Z79">
        <v>0.70615736070935742</v>
      </c>
      <c r="AA79">
        <v>0.69078119163435969</v>
      </c>
      <c r="AB79">
        <v>0.67410404778278399</v>
      </c>
      <c r="AC79">
        <v>0.69164758945158111</v>
      </c>
      <c r="AD79">
        <v>0.75852958694751293</v>
      </c>
      <c r="AE79">
        <v>0.76790624193203094</v>
      </c>
    </row>
    <row r="80" spans="1:31" x14ac:dyDescent="0.25">
      <c r="A80" s="5">
        <v>41292</v>
      </c>
      <c r="B80">
        <v>0.67748972613976988</v>
      </c>
      <c r="F80" s="17">
        <f t="shared" si="6"/>
        <v>1</v>
      </c>
      <c r="G80" s="15">
        <f t="shared" si="7"/>
        <v>2</v>
      </c>
      <c r="H80" s="53">
        <v>40926</v>
      </c>
      <c r="I80">
        <f t="shared" si="3"/>
        <v>0.67748972613976988</v>
      </c>
      <c r="J80">
        <f t="shared" si="8"/>
        <v>0.69504861157539788</v>
      </c>
      <c r="K80">
        <f t="shared" si="8"/>
        <v>0.69600250976002809</v>
      </c>
      <c r="L80">
        <f t="shared" si="8"/>
        <v>0.66798891425381113</v>
      </c>
      <c r="M80">
        <f t="shared" si="8"/>
        <v>0.69584614723951788</v>
      </c>
      <c r="N80">
        <f t="shared" si="8"/>
        <v>0.74678467743145938</v>
      </c>
      <c r="O80">
        <f t="shared" si="8"/>
        <v>0.75900279012495508</v>
      </c>
      <c r="X80" s="53">
        <v>40926</v>
      </c>
      <c r="Y80">
        <v>0.67748972613976988</v>
      </c>
      <c r="Z80">
        <v>0.69504861157539788</v>
      </c>
      <c r="AA80">
        <v>0.69600250976002809</v>
      </c>
      <c r="AB80">
        <v>0.66798891425381113</v>
      </c>
      <c r="AC80">
        <v>0.69584614723951788</v>
      </c>
      <c r="AD80">
        <v>0.74678467743145938</v>
      </c>
      <c r="AE80">
        <v>0.75900279012495508</v>
      </c>
    </row>
    <row r="81" spans="1:31" x14ac:dyDescent="0.25">
      <c r="A81" s="5">
        <v>41293</v>
      </c>
      <c r="B81">
        <v>0.69041740613118419</v>
      </c>
      <c r="F81" s="17">
        <f t="shared" si="6"/>
        <v>1</v>
      </c>
      <c r="G81" s="15">
        <f t="shared" si="7"/>
        <v>2</v>
      </c>
      <c r="H81" s="53">
        <v>40927</v>
      </c>
      <c r="I81">
        <f t="shared" ref="I81:O144" si="9">IF(MONTH($H81)&gt;10,VLOOKUP(DATE(I$1,MONTH($H81),DAY($H81)),$A:$B,2,0),VLOOKUP(DATE(J$1,MONTH($H81),DAY($H81)),$A:$B,2,0))</f>
        <v>0.69041740613118419</v>
      </c>
      <c r="J81">
        <f t="shared" si="9"/>
        <v>0.70312617037641756</v>
      </c>
      <c r="K81">
        <f t="shared" si="9"/>
        <v>0.70358114577491448</v>
      </c>
      <c r="L81">
        <f t="shared" si="9"/>
        <v>0.6917958241802018</v>
      </c>
      <c r="M81">
        <f t="shared" si="9"/>
        <v>0.69417801276269153</v>
      </c>
      <c r="N81">
        <f t="shared" si="9"/>
        <v>0.74120464568197719</v>
      </c>
      <c r="O81">
        <f t="shared" si="9"/>
        <v>0.76607093190242359</v>
      </c>
      <c r="X81" s="53">
        <v>40927</v>
      </c>
      <c r="Y81">
        <v>0.69041740613118419</v>
      </c>
      <c r="Z81">
        <v>0.70312617037641756</v>
      </c>
      <c r="AA81">
        <v>0.70358114577491448</v>
      </c>
      <c r="AB81">
        <v>0.6917958241802018</v>
      </c>
      <c r="AC81">
        <v>0.69417801276269153</v>
      </c>
      <c r="AD81">
        <v>0.74120464568197719</v>
      </c>
      <c r="AE81">
        <v>0.76607093190242359</v>
      </c>
    </row>
    <row r="82" spans="1:31" x14ac:dyDescent="0.25">
      <c r="A82" s="5">
        <v>41294</v>
      </c>
      <c r="B82">
        <v>0.67886271582022417</v>
      </c>
      <c r="F82" s="17">
        <f t="shared" si="6"/>
        <v>1</v>
      </c>
      <c r="G82" s="15">
        <f t="shared" si="7"/>
        <v>2</v>
      </c>
      <c r="H82" s="53">
        <v>40928</v>
      </c>
      <c r="I82">
        <f t="shared" si="9"/>
        <v>0.67886271582022417</v>
      </c>
      <c r="J82">
        <f t="shared" si="9"/>
        <v>0.71332257518181352</v>
      </c>
      <c r="K82">
        <f t="shared" si="9"/>
        <v>0.69568600934957503</v>
      </c>
      <c r="L82">
        <f t="shared" si="9"/>
        <v>0.69760798284701742</v>
      </c>
      <c r="M82">
        <f t="shared" si="9"/>
        <v>0.69840664187290669</v>
      </c>
      <c r="N82">
        <f t="shared" si="9"/>
        <v>0.74310772502490596</v>
      </c>
      <c r="O82">
        <f t="shared" si="9"/>
        <v>0.75503291604890033</v>
      </c>
      <c r="X82" s="53">
        <v>40928</v>
      </c>
      <c r="Y82">
        <v>0.67886271582022417</v>
      </c>
      <c r="Z82">
        <v>0.71332257518181352</v>
      </c>
      <c r="AA82">
        <v>0.69568600934957503</v>
      </c>
      <c r="AB82">
        <v>0.69760798284701742</v>
      </c>
      <c r="AC82">
        <v>0.69840664187290669</v>
      </c>
      <c r="AD82">
        <v>0.74310772502490596</v>
      </c>
      <c r="AE82">
        <v>0.75503291604890033</v>
      </c>
    </row>
    <row r="83" spans="1:31" x14ac:dyDescent="0.25">
      <c r="A83" s="5">
        <v>41295</v>
      </c>
      <c r="B83">
        <v>0.68387026361842251</v>
      </c>
      <c r="F83" s="17">
        <f t="shared" si="6"/>
        <v>1</v>
      </c>
      <c r="G83" s="15">
        <f t="shared" si="7"/>
        <v>3</v>
      </c>
      <c r="H83" s="53">
        <v>40929</v>
      </c>
      <c r="I83">
        <f t="shared" si="9"/>
        <v>0.68387026361842251</v>
      </c>
      <c r="J83">
        <f t="shared" si="9"/>
        <v>0.70949444949757867</v>
      </c>
      <c r="K83">
        <f t="shared" si="9"/>
        <v>0.6850233242944731</v>
      </c>
      <c r="L83">
        <f t="shared" si="9"/>
        <v>0.68259666322641388</v>
      </c>
      <c r="M83">
        <f t="shared" si="9"/>
        <v>0.6728888395553726</v>
      </c>
      <c r="N83">
        <f t="shared" si="9"/>
        <v>0.73688024356534887</v>
      </c>
      <c r="O83">
        <f t="shared" si="9"/>
        <v>0.75868779162176547</v>
      </c>
      <c r="X83" s="53">
        <v>40929</v>
      </c>
      <c r="Y83">
        <v>0.68387026361842251</v>
      </c>
      <c r="Z83">
        <v>0.70949444949757867</v>
      </c>
      <c r="AA83">
        <v>0.6850233242944731</v>
      </c>
      <c r="AB83">
        <v>0.68259666322641388</v>
      </c>
      <c r="AC83">
        <v>0.6728888395553726</v>
      </c>
      <c r="AD83">
        <v>0.73688024356534887</v>
      </c>
      <c r="AE83">
        <v>0.75868779162176547</v>
      </c>
    </row>
    <row r="84" spans="1:31" x14ac:dyDescent="0.25">
      <c r="A84" s="5">
        <v>41296</v>
      </c>
      <c r="B84">
        <v>0.69462688949147033</v>
      </c>
      <c r="F84" s="17">
        <f t="shared" si="6"/>
        <v>1</v>
      </c>
      <c r="G84" s="15">
        <f t="shared" si="7"/>
        <v>3</v>
      </c>
      <c r="H84" s="53">
        <v>40930</v>
      </c>
      <c r="I84">
        <f t="shared" si="9"/>
        <v>0.69462688949147033</v>
      </c>
      <c r="J84">
        <f t="shared" si="9"/>
        <v>0.70957000866444331</v>
      </c>
      <c r="K84">
        <f t="shared" si="9"/>
        <v>0.68352781645209981</v>
      </c>
      <c r="L84">
        <f t="shared" si="9"/>
        <v>0.68095320701360296</v>
      </c>
      <c r="M84">
        <f t="shared" si="9"/>
        <v>0.68709203851579059</v>
      </c>
      <c r="N84">
        <f t="shared" si="9"/>
        <v>0.72983959997430192</v>
      </c>
      <c r="O84">
        <f t="shared" si="9"/>
        <v>0.75596298536092721</v>
      </c>
      <c r="X84" s="53">
        <v>40930</v>
      </c>
      <c r="Y84">
        <v>0.69462688949147033</v>
      </c>
      <c r="Z84">
        <v>0.70957000866444331</v>
      </c>
      <c r="AA84">
        <v>0.68352781645209981</v>
      </c>
      <c r="AB84">
        <v>0.68095320701360296</v>
      </c>
      <c r="AC84">
        <v>0.68709203851579059</v>
      </c>
      <c r="AD84">
        <v>0.72983959997430192</v>
      </c>
      <c r="AE84">
        <v>0.75596298536092721</v>
      </c>
    </row>
    <row r="85" spans="1:31" x14ac:dyDescent="0.25">
      <c r="A85" s="5">
        <v>41297</v>
      </c>
      <c r="B85">
        <v>0.68318952320477133</v>
      </c>
      <c r="F85" s="17">
        <f t="shared" si="6"/>
        <v>1</v>
      </c>
      <c r="G85" s="15">
        <f t="shared" si="7"/>
        <v>3</v>
      </c>
      <c r="H85" s="53">
        <v>40931</v>
      </c>
      <c r="I85">
        <f t="shared" si="9"/>
        <v>0.68318952320477133</v>
      </c>
      <c r="J85">
        <f t="shared" si="9"/>
        <v>0.71162873469243049</v>
      </c>
      <c r="K85">
        <f t="shared" si="9"/>
        <v>0.70252426456469097</v>
      </c>
      <c r="L85">
        <f t="shared" si="9"/>
        <v>0.69307266532039713</v>
      </c>
      <c r="M85">
        <f t="shared" si="9"/>
        <v>0.68478062257956751</v>
      </c>
      <c r="N85">
        <f t="shared" si="9"/>
        <v>0.73901735175867755</v>
      </c>
      <c r="O85">
        <f t="shared" si="9"/>
        <v>0.7858334875535431</v>
      </c>
      <c r="X85" s="53">
        <v>40931</v>
      </c>
      <c r="Y85">
        <v>0.68318952320477133</v>
      </c>
      <c r="Z85">
        <v>0.71162873469243049</v>
      </c>
      <c r="AA85">
        <v>0.70252426456469097</v>
      </c>
      <c r="AB85">
        <v>0.69307266532039713</v>
      </c>
      <c r="AC85">
        <v>0.68478062257956751</v>
      </c>
      <c r="AD85">
        <v>0.73901735175867755</v>
      </c>
      <c r="AE85">
        <v>0.7858334875535431</v>
      </c>
    </row>
    <row r="86" spans="1:31" x14ac:dyDescent="0.25">
      <c r="A86" s="5">
        <v>41298</v>
      </c>
      <c r="B86">
        <v>0.68963260904862356</v>
      </c>
      <c r="F86" s="17">
        <f t="shared" si="6"/>
        <v>1</v>
      </c>
      <c r="G86" s="15">
        <f t="shared" si="7"/>
        <v>3</v>
      </c>
      <c r="H86" s="53">
        <v>40932</v>
      </c>
      <c r="I86">
        <f t="shared" si="9"/>
        <v>0.68963260904862356</v>
      </c>
      <c r="J86">
        <f t="shared" si="9"/>
        <v>0.72662306252869313</v>
      </c>
      <c r="K86">
        <f t="shared" si="9"/>
        <v>0.70704952528507126</v>
      </c>
      <c r="L86">
        <f t="shared" si="9"/>
        <v>0.68787946108665654</v>
      </c>
      <c r="M86">
        <f t="shared" si="9"/>
        <v>0.70433935876937004</v>
      </c>
      <c r="N86">
        <f t="shared" si="9"/>
        <v>0.73810785588318717</v>
      </c>
      <c r="O86">
        <f t="shared" si="9"/>
        <v>0.78590174825888892</v>
      </c>
      <c r="X86" s="53">
        <v>40932</v>
      </c>
      <c r="Y86">
        <v>0.68963260904862356</v>
      </c>
      <c r="Z86">
        <v>0.72662306252869313</v>
      </c>
      <c r="AA86">
        <v>0.70704952528507126</v>
      </c>
      <c r="AB86">
        <v>0.68787946108665654</v>
      </c>
      <c r="AC86">
        <v>0.70433935876937004</v>
      </c>
      <c r="AD86">
        <v>0.73810785588318717</v>
      </c>
      <c r="AE86">
        <v>0.78590174825888892</v>
      </c>
    </row>
    <row r="87" spans="1:31" x14ac:dyDescent="0.25">
      <c r="A87" s="5">
        <v>41299</v>
      </c>
      <c r="B87">
        <v>0.67855766750972402</v>
      </c>
      <c r="F87" s="17">
        <f t="shared" si="6"/>
        <v>1</v>
      </c>
      <c r="G87" s="15">
        <f t="shared" si="7"/>
        <v>3</v>
      </c>
      <c r="H87" s="53">
        <v>40933</v>
      </c>
      <c r="I87">
        <f t="shared" si="9"/>
        <v>0.67855766750972402</v>
      </c>
      <c r="J87">
        <f t="shared" si="9"/>
        <v>0.71611904688623995</v>
      </c>
      <c r="K87">
        <f t="shared" si="9"/>
        <v>0.68383137703772323</v>
      </c>
      <c r="L87">
        <f t="shared" si="9"/>
        <v>0.68841016530217247</v>
      </c>
      <c r="M87">
        <f t="shared" si="9"/>
        <v>0.69954670262291652</v>
      </c>
      <c r="N87">
        <f t="shared" si="9"/>
        <v>0.73214473498312316</v>
      </c>
      <c r="O87">
        <f t="shared" si="9"/>
        <v>0.7786287348854628</v>
      </c>
      <c r="X87" s="53">
        <v>40933</v>
      </c>
      <c r="Y87">
        <v>0.67855766750972402</v>
      </c>
      <c r="Z87">
        <v>0.71611904688623995</v>
      </c>
      <c r="AA87">
        <v>0.68383137703772323</v>
      </c>
      <c r="AB87">
        <v>0.68841016530217247</v>
      </c>
      <c r="AC87">
        <v>0.69954670262291652</v>
      </c>
      <c r="AD87">
        <v>0.73214473498312316</v>
      </c>
      <c r="AE87">
        <v>0.7786287348854628</v>
      </c>
    </row>
    <row r="88" spans="1:31" x14ac:dyDescent="0.25">
      <c r="A88" s="5">
        <v>41300</v>
      </c>
      <c r="B88">
        <v>0.65914053083997615</v>
      </c>
      <c r="F88" s="17">
        <f t="shared" si="6"/>
        <v>1</v>
      </c>
      <c r="G88" s="15">
        <f t="shared" si="7"/>
        <v>3</v>
      </c>
      <c r="H88" s="53">
        <v>40934</v>
      </c>
      <c r="I88">
        <f t="shared" si="9"/>
        <v>0.65914053083997615</v>
      </c>
      <c r="J88">
        <f t="shared" si="9"/>
        <v>0.71524454452441477</v>
      </c>
      <c r="K88">
        <f t="shared" si="9"/>
        <v>0.69383828784275614</v>
      </c>
      <c r="L88">
        <f t="shared" si="9"/>
        <v>0.6792549225295974</v>
      </c>
      <c r="M88">
        <f t="shared" si="9"/>
        <v>0.69620932008588388</v>
      </c>
      <c r="N88">
        <f t="shared" si="9"/>
        <v>0.73255978710861369</v>
      </c>
      <c r="O88">
        <f t="shared" si="9"/>
        <v>0.77006754837112235</v>
      </c>
      <c r="X88" s="53">
        <v>40934</v>
      </c>
      <c r="Y88">
        <v>0.65914053083997615</v>
      </c>
      <c r="Z88">
        <v>0.71524454452441477</v>
      </c>
      <c r="AA88">
        <v>0.69383828784275614</v>
      </c>
      <c r="AB88">
        <v>0.6792549225295974</v>
      </c>
      <c r="AC88">
        <v>0.69620932008588388</v>
      </c>
      <c r="AD88">
        <v>0.73255978710861369</v>
      </c>
      <c r="AE88">
        <v>0.77006754837112235</v>
      </c>
    </row>
    <row r="89" spans="1:31" x14ac:dyDescent="0.25">
      <c r="A89" s="5">
        <v>41301</v>
      </c>
      <c r="B89">
        <v>0.66317455909209477</v>
      </c>
      <c r="F89" s="17">
        <f t="shared" si="6"/>
        <v>1</v>
      </c>
      <c r="G89" s="15">
        <f t="shared" si="7"/>
        <v>3</v>
      </c>
      <c r="H89" s="53">
        <v>40935</v>
      </c>
      <c r="I89">
        <f t="shared" si="9"/>
        <v>0.66317455909209477</v>
      </c>
      <c r="J89">
        <f t="shared" si="9"/>
        <v>0.70274008003898747</v>
      </c>
      <c r="K89">
        <f t="shared" si="9"/>
        <v>0.69721777843891319</v>
      </c>
      <c r="L89">
        <f t="shared" si="9"/>
        <v>0.68866129328996128</v>
      </c>
      <c r="M89">
        <f t="shared" si="9"/>
        <v>0.69578590732834611</v>
      </c>
      <c r="N89">
        <f t="shared" si="9"/>
        <v>0.73596958126919998</v>
      </c>
      <c r="O89">
        <f t="shared" si="9"/>
        <v>0.77010791909327758</v>
      </c>
      <c r="X89" s="53">
        <v>40935</v>
      </c>
      <c r="Y89">
        <v>0.66317455909209477</v>
      </c>
      <c r="Z89">
        <v>0.70274008003898747</v>
      </c>
      <c r="AA89">
        <v>0.69721777843891319</v>
      </c>
      <c r="AB89">
        <v>0.68866129328996128</v>
      </c>
      <c r="AC89">
        <v>0.69578590732834611</v>
      </c>
      <c r="AD89">
        <v>0.73596958126919998</v>
      </c>
      <c r="AE89">
        <v>0.77010791909327758</v>
      </c>
    </row>
    <row r="90" spans="1:31" x14ac:dyDescent="0.25">
      <c r="A90" s="5">
        <v>41302</v>
      </c>
      <c r="B90">
        <v>0.68257611800793383</v>
      </c>
      <c r="F90" s="17">
        <f t="shared" si="6"/>
        <v>1</v>
      </c>
      <c r="G90" s="15">
        <f t="shared" si="7"/>
        <v>3</v>
      </c>
      <c r="H90" s="53">
        <v>40936</v>
      </c>
      <c r="I90">
        <f t="shared" si="9"/>
        <v>0.68257611800793383</v>
      </c>
      <c r="J90">
        <f t="shared" si="9"/>
        <v>0.69821099903181716</v>
      </c>
      <c r="K90">
        <f t="shared" si="9"/>
        <v>0.69529682298071516</v>
      </c>
      <c r="L90">
        <f t="shared" si="9"/>
        <v>0.69260083611586143</v>
      </c>
      <c r="M90">
        <f t="shared" si="9"/>
        <v>0.67941402217940661</v>
      </c>
      <c r="N90">
        <f t="shared" si="9"/>
        <v>0.71161741882494667</v>
      </c>
      <c r="O90">
        <f t="shared" si="9"/>
        <v>0.77443001427086877</v>
      </c>
      <c r="X90" s="53">
        <v>40936</v>
      </c>
      <c r="Y90">
        <v>0.68257611800793383</v>
      </c>
      <c r="Z90">
        <v>0.69821099903181716</v>
      </c>
      <c r="AA90">
        <v>0.69529682298071516</v>
      </c>
      <c r="AB90">
        <v>0.69260083611586143</v>
      </c>
      <c r="AC90">
        <v>0.67941402217940661</v>
      </c>
      <c r="AD90">
        <v>0.71161741882494667</v>
      </c>
      <c r="AE90">
        <v>0.77443001427086877</v>
      </c>
    </row>
    <row r="91" spans="1:31" x14ac:dyDescent="0.25">
      <c r="A91" s="5">
        <v>41303</v>
      </c>
      <c r="B91">
        <v>0.66422802976034812</v>
      </c>
      <c r="F91" s="17">
        <f t="shared" si="6"/>
        <v>1</v>
      </c>
      <c r="G91" s="15">
        <f t="shared" si="7"/>
        <v>3</v>
      </c>
      <c r="H91" s="53">
        <v>40937</v>
      </c>
      <c r="I91">
        <f t="shared" si="9"/>
        <v>0.66422802976034812</v>
      </c>
      <c r="J91">
        <f t="shared" si="9"/>
        <v>0.69151371878566747</v>
      </c>
      <c r="K91">
        <f t="shared" si="9"/>
        <v>0.70471607244418888</v>
      </c>
      <c r="L91">
        <f t="shared" si="9"/>
        <v>0.69442647836482674</v>
      </c>
      <c r="M91">
        <f t="shared" si="9"/>
        <v>0.68341715127495162</v>
      </c>
      <c r="N91">
        <f t="shared" si="9"/>
        <v>0.72037828462373377</v>
      </c>
      <c r="O91">
        <f t="shared" si="9"/>
        <v>0.76735762628047965</v>
      </c>
      <c r="X91" s="53">
        <v>40937</v>
      </c>
      <c r="Y91">
        <v>0.66422802976034812</v>
      </c>
      <c r="Z91">
        <v>0.69151371878566747</v>
      </c>
      <c r="AA91">
        <v>0.70471607244418888</v>
      </c>
      <c r="AB91">
        <v>0.69442647836482674</v>
      </c>
      <c r="AC91">
        <v>0.68341715127495162</v>
      </c>
      <c r="AD91">
        <v>0.72037828462373377</v>
      </c>
      <c r="AE91">
        <v>0.76735762628047965</v>
      </c>
    </row>
    <row r="92" spans="1:31" x14ac:dyDescent="0.25">
      <c r="A92" s="5">
        <v>41304</v>
      </c>
      <c r="B92">
        <v>0.66928373819633102</v>
      </c>
      <c r="F92" s="17">
        <f t="shared" si="6"/>
        <v>1</v>
      </c>
      <c r="G92" s="15">
        <f t="shared" si="7"/>
        <v>3</v>
      </c>
      <c r="H92" s="53">
        <v>40938</v>
      </c>
      <c r="I92">
        <f t="shared" si="9"/>
        <v>0.66928373819633102</v>
      </c>
      <c r="J92">
        <f t="shared" si="9"/>
        <v>0.70536377155347396</v>
      </c>
      <c r="K92">
        <f t="shared" si="9"/>
        <v>0.71864797154698046</v>
      </c>
      <c r="L92">
        <f t="shared" si="9"/>
        <v>0.71348908724426152</v>
      </c>
      <c r="M92">
        <f t="shared" si="9"/>
        <v>0.70042495746359046</v>
      </c>
      <c r="N92">
        <f t="shared" si="9"/>
        <v>0.72225549424624857</v>
      </c>
      <c r="O92">
        <f t="shared" si="9"/>
        <v>0.7752370437877526</v>
      </c>
      <c r="X92" s="53">
        <v>40938</v>
      </c>
      <c r="Y92">
        <v>0.66928373819633102</v>
      </c>
      <c r="Z92">
        <v>0.70536377155347396</v>
      </c>
      <c r="AA92">
        <v>0.71864797154698046</v>
      </c>
      <c r="AB92">
        <v>0.71348908724426152</v>
      </c>
      <c r="AC92">
        <v>0.70042495746359046</v>
      </c>
      <c r="AD92">
        <v>0.72225549424624857</v>
      </c>
      <c r="AE92">
        <v>0.7752370437877526</v>
      </c>
    </row>
    <row r="93" spans="1:31" x14ac:dyDescent="0.25">
      <c r="A93" s="5">
        <v>41305</v>
      </c>
      <c r="B93">
        <v>0.67301279485107079</v>
      </c>
      <c r="F93" s="17">
        <f t="shared" si="6"/>
        <v>1</v>
      </c>
      <c r="G93" s="15">
        <f t="shared" si="7"/>
        <v>3</v>
      </c>
      <c r="H93" s="53">
        <v>40939</v>
      </c>
      <c r="I93">
        <f t="shared" si="9"/>
        <v>0.67301279485107079</v>
      </c>
      <c r="J93">
        <f t="shared" si="9"/>
        <v>0.69912445028546377</v>
      </c>
      <c r="K93">
        <f t="shared" si="9"/>
        <v>0.7339543498040858</v>
      </c>
      <c r="L93">
        <f t="shared" si="9"/>
        <v>0.7279570603248301</v>
      </c>
      <c r="M93">
        <f t="shared" si="9"/>
        <v>0.71269479364646304</v>
      </c>
      <c r="N93">
        <f t="shared" si="9"/>
        <v>0.72103137309452758</v>
      </c>
      <c r="O93">
        <f t="shared" si="9"/>
        <v>0.78557080311162775</v>
      </c>
      <c r="X93" s="53">
        <v>40939</v>
      </c>
      <c r="Y93">
        <v>0.67301279485107079</v>
      </c>
      <c r="Z93">
        <v>0.69912445028546377</v>
      </c>
      <c r="AA93">
        <v>0.7339543498040858</v>
      </c>
      <c r="AB93">
        <v>0.7279570603248301</v>
      </c>
      <c r="AC93">
        <v>0.71269479364646304</v>
      </c>
      <c r="AD93">
        <v>0.72103137309452758</v>
      </c>
      <c r="AE93">
        <v>0.78557080311162775</v>
      </c>
    </row>
    <row r="94" spans="1:31" x14ac:dyDescent="0.25">
      <c r="A94" s="5">
        <v>41306</v>
      </c>
      <c r="B94">
        <v>0.67232333457315374</v>
      </c>
      <c r="F94" s="17">
        <f t="shared" si="6"/>
        <v>2</v>
      </c>
      <c r="G94" s="15">
        <f t="shared" si="7"/>
        <v>1</v>
      </c>
      <c r="H94" s="53">
        <v>40940</v>
      </c>
      <c r="I94">
        <f t="shared" si="9"/>
        <v>0.67232333457315374</v>
      </c>
      <c r="J94">
        <f t="shared" si="9"/>
        <v>0.70422932126221494</v>
      </c>
      <c r="K94">
        <f t="shared" si="9"/>
        <v>0.71846509858732588</v>
      </c>
      <c r="L94">
        <f t="shared" si="9"/>
        <v>0.72014784090588146</v>
      </c>
      <c r="M94">
        <f t="shared" si="9"/>
        <v>0.70674420061727938</v>
      </c>
      <c r="N94">
        <f t="shared" si="9"/>
        <v>0.73671141952082453</v>
      </c>
      <c r="O94">
        <f t="shared" si="9"/>
        <v>0.77878411696128902</v>
      </c>
      <c r="X94" s="53">
        <v>40940</v>
      </c>
      <c r="Y94">
        <v>0.67232333457315374</v>
      </c>
      <c r="Z94">
        <v>0.70422932126221494</v>
      </c>
      <c r="AA94">
        <v>0.71846509858732588</v>
      </c>
      <c r="AB94">
        <v>0.72014784090588146</v>
      </c>
      <c r="AC94">
        <v>0.70674420061727938</v>
      </c>
      <c r="AD94">
        <v>0.73671141952082453</v>
      </c>
      <c r="AE94">
        <v>0.77878411696128902</v>
      </c>
    </row>
    <row r="95" spans="1:31" x14ac:dyDescent="0.25">
      <c r="A95" s="5">
        <v>41307</v>
      </c>
      <c r="B95">
        <v>0.67751410899875975</v>
      </c>
      <c r="F95" s="17">
        <f t="shared" si="6"/>
        <v>2</v>
      </c>
      <c r="G95" s="15">
        <f t="shared" si="7"/>
        <v>1</v>
      </c>
      <c r="H95" s="53">
        <v>40941</v>
      </c>
      <c r="I95">
        <f t="shared" si="9"/>
        <v>0.67751410899875975</v>
      </c>
      <c r="J95">
        <f t="shared" si="9"/>
        <v>0.69535373980731763</v>
      </c>
      <c r="K95">
        <f t="shared" si="9"/>
        <v>0.71486826827508798</v>
      </c>
      <c r="L95">
        <f t="shared" si="9"/>
        <v>0.71447019742095341</v>
      </c>
      <c r="M95">
        <f t="shared" si="9"/>
        <v>0.72309680485233896</v>
      </c>
      <c r="N95">
        <f t="shared" si="9"/>
        <v>0.72606183046093009</v>
      </c>
      <c r="O95">
        <f t="shared" si="9"/>
        <v>0.77858246972902645</v>
      </c>
      <c r="X95" s="53">
        <v>40941</v>
      </c>
      <c r="Y95">
        <v>0.67751410899875975</v>
      </c>
      <c r="Z95">
        <v>0.69535373980731763</v>
      </c>
      <c r="AA95">
        <v>0.71486826827508798</v>
      </c>
      <c r="AB95">
        <v>0.71447019742095341</v>
      </c>
      <c r="AC95">
        <v>0.72309680485233896</v>
      </c>
      <c r="AD95">
        <v>0.72606183046093009</v>
      </c>
      <c r="AE95">
        <v>0.77858246972902645</v>
      </c>
    </row>
    <row r="96" spans="1:31" x14ac:dyDescent="0.25">
      <c r="A96" s="5">
        <v>41308</v>
      </c>
      <c r="B96">
        <v>0.68478628977651679</v>
      </c>
      <c r="F96" s="17">
        <f t="shared" si="6"/>
        <v>2</v>
      </c>
      <c r="G96" s="15">
        <f t="shared" si="7"/>
        <v>1</v>
      </c>
      <c r="H96" s="53">
        <v>40942</v>
      </c>
      <c r="I96">
        <f t="shared" si="9"/>
        <v>0.68478628977651679</v>
      </c>
      <c r="J96">
        <f t="shared" si="9"/>
        <v>0.81074327985112005</v>
      </c>
      <c r="K96">
        <f t="shared" si="9"/>
        <v>0.73271276344490666</v>
      </c>
      <c r="L96">
        <f t="shared" si="9"/>
        <v>0.72012991987854835</v>
      </c>
      <c r="M96">
        <f t="shared" si="9"/>
        <v>0.73071195922646692</v>
      </c>
      <c r="N96">
        <f t="shared" si="9"/>
        <v>0.74481724381316783</v>
      </c>
      <c r="O96">
        <f t="shared" si="9"/>
        <v>0.78783843160786782</v>
      </c>
      <c r="X96" s="53">
        <v>40942</v>
      </c>
      <c r="Y96">
        <v>0.68478628977651679</v>
      </c>
      <c r="Z96">
        <v>0.81074327985112005</v>
      </c>
      <c r="AA96">
        <v>0.73271276344490666</v>
      </c>
      <c r="AB96">
        <v>0.72012991987854835</v>
      </c>
      <c r="AC96">
        <v>0.73071195922646692</v>
      </c>
      <c r="AD96">
        <v>0.74481724381316783</v>
      </c>
      <c r="AE96">
        <v>0.78783843160786782</v>
      </c>
    </row>
    <row r="97" spans="1:31" x14ac:dyDescent="0.25">
      <c r="A97" s="5">
        <v>41309</v>
      </c>
      <c r="B97">
        <v>0.67412416232515149</v>
      </c>
      <c r="F97" s="17">
        <f t="shared" si="6"/>
        <v>2</v>
      </c>
      <c r="G97" s="15">
        <f t="shared" si="7"/>
        <v>1</v>
      </c>
      <c r="H97" s="53">
        <v>40943</v>
      </c>
      <c r="I97">
        <f t="shared" si="9"/>
        <v>0.67412416232515149</v>
      </c>
      <c r="J97">
        <f t="shared" si="9"/>
        <v>0.71946440696706948</v>
      </c>
      <c r="K97">
        <f t="shared" si="9"/>
        <v>0.73474272422759523</v>
      </c>
      <c r="L97">
        <f t="shared" si="9"/>
        <v>0.72073441269173366</v>
      </c>
      <c r="M97">
        <f t="shared" si="9"/>
        <v>0.69960070163936017</v>
      </c>
      <c r="N97">
        <f t="shared" si="9"/>
        <v>0.75241252026637673</v>
      </c>
      <c r="O97">
        <f t="shared" si="9"/>
        <v>0.78709868584712761</v>
      </c>
      <c r="X97" s="53">
        <v>40943</v>
      </c>
      <c r="Y97">
        <v>0.67412416232515149</v>
      </c>
      <c r="Z97">
        <v>0.71946440696706948</v>
      </c>
      <c r="AA97">
        <v>0.73474272422759523</v>
      </c>
      <c r="AB97">
        <v>0.72073441269173366</v>
      </c>
      <c r="AC97">
        <v>0.69960070163936017</v>
      </c>
      <c r="AD97">
        <v>0.75241252026637673</v>
      </c>
      <c r="AE97">
        <v>0.78709868584712761</v>
      </c>
    </row>
    <row r="98" spans="1:31" x14ac:dyDescent="0.25">
      <c r="A98" s="5">
        <v>41310</v>
      </c>
      <c r="B98">
        <v>0.66979729251132814</v>
      </c>
      <c r="F98" s="17">
        <f t="shared" si="6"/>
        <v>2</v>
      </c>
      <c r="G98" s="15">
        <f t="shared" si="7"/>
        <v>1</v>
      </c>
      <c r="H98" s="53">
        <v>40944</v>
      </c>
      <c r="I98">
        <f t="shared" si="9"/>
        <v>0.66979729251132814</v>
      </c>
      <c r="J98">
        <f t="shared" si="9"/>
        <v>0.73572831571392217</v>
      </c>
      <c r="K98">
        <f t="shared" si="9"/>
        <v>0.74508313219841971</v>
      </c>
      <c r="L98">
        <f t="shared" si="9"/>
        <v>0.72310140090525254</v>
      </c>
      <c r="M98">
        <f t="shared" si="9"/>
        <v>0.71427077239088432</v>
      </c>
      <c r="N98">
        <f t="shared" si="9"/>
        <v>0.74871260215905888</v>
      </c>
      <c r="O98">
        <f t="shared" si="9"/>
        <v>0.79765758787694818</v>
      </c>
      <c r="X98" s="53">
        <v>40944</v>
      </c>
      <c r="Y98">
        <v>0.66979729251132814</v>
      </c>
      <c r="Z98">
        <v>0.73572831571392217</v>
      </c>
      <c r="AA98">
        <v>0.74508313219841971</v>
      </c>
      <c r="AB98">
        <v>0.72310140090525254</v>
      </c>
      <c r="AC98">
        <v>0.71427077239088432</v>
      </c>
      <c r="AD98">
        <v>0.74871260215905888</v>
      </c>
      <c r="AE98">
        <v>0.79765758787694818</v>
      </c>
    </row>
    <row r="99" spans="1:31" x14ac:dyDescent="0.25">
      <c r="A99" s="5">
        <v>41311</v>
      </c>
      <c r="B99">
        <v>0.66606678726162361</v>
      </c>
      <c r="F99" s="17">
        <f t="shared" si="6"/>
        <v>2</v>
      </c>
      <c r="G99" s="15">
        <f t="shared" si="7"/>
        <v>1</v>
      </c>
      <c r="H99" s="53">
        <v>40945</v>
      </c>
      <c r="I99">
        <f t="shared" si="9"/>
        <v>0.66606678726162361</v>
      </c>
      <c r="J99">
        <f t="shared" si="9"/>
        <v>0.73755639651973903</v>
      </c>
      <c r="K99">
        <f t="shared" si="9"/>
        <v>0.74245262747450969</v>
      </c>
      <c r="L99">
        <f t="shared" si="9"/>
        <v>0.71782002475145357</v>
      </c>
      <c r="M99">
        <f t="shared" si="9"/>
        <v>0.71050639555120687</v>
      </c>
      <c r="N99">
        <f t="shared" si="9"/>
        <v>0.74497518550878628</v>
      </c>
      <c r="O99">
        <f t="shared" si="9"/>
        <v>0.80103472137361653</v>
      </c>
      <c r="X99" s="53">
        <v>40945</v>
      </c>
      <c r="Y99">
        <v>0.66606678726162361</v>
      </c>
      <c r="Z99">
        <v>0.73755639651973903</v>
      </c>
      <c r="AA99">
        <v>0.74245262747450969</v>
      </c>
      <c r="AB99">
        <v>0.71782002475145357</v>
      </c>
      <c r="AC99">
        <v>0.71050639555120687</v>
      </c>
      <c r="AD99">
        <v>0.74497518550878628</v>
      </c>
      <c r="AE99">
        <v>0.80103472137361653</v>
      </c>
    </row>
    <row r="100" spans="1:31" x14ac:dyDescent="0.25">
      <c r="A100" s="5">
        <v>41312</v>
      </c>
      <c r="B100">
        <v>0.66657131049149454</v>
      </c>
      <c r="F100" s="17">
        <f t="shared" si="6"/>
        <v>2</v>
      </c>
      <c r="G100" s="15">
        <f t="shared" si="7"/>
        <v>1</v>
      </c>
      <c r="H100" s="53">
        <v>40946</v>
      </c>
      <c r="I100">
        <f t="shared" si="9"/>
        <v>0.66657131049149454</v>
      </c>
      <c r="J100">
        <f t="shared" si="9"/>
        <v>0.74011316811509675</v>
      </c>
      <c r="K100">
        <f t="shared" si="9"/>
        <v>0.72264650163349697</v>
      </c>
      <c r="L100">
        <f t="shared" si="9"/>
        <v>0.7247337764568661</v>
      </c>
      <c r="M100">
        <f t="shared" si="9"/>
        <v>0.71730314699398245</v>
      </c>
      <c r="N100">
        <f t="shared" si="9"/>
        <v>0.73335026367936862</v>
      </c>
      <c r="O100">
        <f t="shared" si="9"/>
        <v>0.81062377351635906</v>
      </c>
      <c r="X100" s="53">
        <v>40946</v>
      </c>
      <c r="Y100">
        <v>0.66657131049149454</v>
      </c>
      <c r="Z100">
        <v>0.74011316811509675</v>
      </c>
      <c r="AA100">
        <v>0.72264650163349697</v>
      </c>
      <c r="AB100">
        <v>0.7247337764568661</v>
      </c>
      <c r="AC100">
        <v>0.71730314699398245</v>
      </c>
      <c r="AD100">
        <v>0.73335026367936862</v>
      </c>
      <c r="AE100">
        <v>0.81062377351635906</v>
      </c>
    </row>
    <row r="101" spans="1:31" x14ac:dyDescent="0.25">
      <c r="A101" s="5">
        <v>41313</v>
      </c>
      <c r="B101">
        <v>0.68008563993286142</v>
      </c>
      <c r="F101" s="17">
        <f t="shared" si="6"/>
        <v>2</v>
      </c>
      <c r="G101" s="15">
        <f t="shared" si="7"/>
        <v>1</v>
      </c>
      <c r="H101" s="53">
        <v>40947</v>
      </c>
      <c r="I101">
        <f t="shared" si="9"/>
        <v>0.68008563993286142</v>
      </c>
      <c r="J101">
        <f t="shared" si="9"/>
        <v>0.73654088917257621</v>
      </c>
      <c r="K101">
        <f t="shared" si="9"/>
        <v>0.72178602040002204</v>
      </c>
      <c r="L101">
        <f t="shared" si="9"/>
        <v>0.70712277635491416</v>
      </c>
      <c r="M101">
        <f t="shared" si="9"/>
        <v>0.71003466570074369</v>
      </c>
      <c r="N101">
        <f t="shared" si="9"/>
        <v>0.7303215308650276</v>
      </c>
      <c r="O101">
        <f t="shared" si="9"/>
        <v>0.80638088873142955</v>
      </c>
      <c r="X101" s="53">
        <v>40947</v>
      </c>
      <c r="Y101">
        <v>0.68008563993286142</v>
      </c>
      <c r="Z101">
        <v>0.73654088917257621</v>
      </c>
      <c r="AA101">
        <v>0.72178602040002204</v>
      </c>
      <c r="AB101">
        <v>0.70712277635491416</v>
      </c>
      <c r="AC101">
        <v>0.71003466570074369</v>
      </c>
      <c r="AD101">
        <v>0.7303215308650276</v>
      </c>
      <c r="AE101">
        <v>0.80638088873142955</v>
      </c>
    </row>
    <row r="102" spans="1:31" x14ac:dyDescent="0.25">
      <c r="A102" s="5">
        <v>41314</v>
      </c>
      <c r="B102">
        <v>0.6893137196143474</v>
      </c>
      <c r="F102" s="17">
        <f t="shared" si="6"/>
        <v>2</v>
      </c>
      <c r="G102" s="15">
        <f t="shared" si="7"/>
        <v>1</v>
      </c>
      <c r="H102" s="53">
        <v>40948</v>
      </c>
      <c r="I102">
        <f t="shared" si="9"/>
        <v>0.6893137196143474</v>
      </c>
      <c r="J102">
        <f t="shared" si="9"/>
        <v>0.73540885398412692</v>
      </c>
      <c r="K102">
        <f t="shared" si="9"/>
        <v>0.71112431137901821</v>
      </c>
      <c r="L102">
        <f t="shared" si="9"/>
        <v>0.71348321753236466</v>
      </c>
      <c r="M102">
        <f t="shared" si="9"/>
        <v>0.70788457138010485</v>
      </c>
      <c r="N102">
        <f t="shared" si="9"/>
        <v>0.72978489397947677</v>
      </c>
      <c r="O102">
        <f t="shared" si="9"/>
        <v>0.77664380094497476</v>
      </c>
      <c r="X102" s="53">
        <v>40948</v>
      </c>
      <c r="Y102">
        <v>0.6893137196143474</v>
      </c>
      <c r="Z102">
        <v>0.73540885398412692</v>
      </c>
      <c r="AA102">
        <v>0.71112431137901821</v>
      </c>
      <c r="AB102">
        <v>0.71348321753236466</v>
      </c>
      <c r="AC102">
        <v>0.70788457138010485</v>
      </c>
      <c r="AD102">
        <v>0.72978489397947677</v>
      </c>
      <c r="AE102">
        <v>0.77664380094497476</v>
      </c>
    </row>
    <row r="103" spans="1:31" x14ac:dyDescent="0.25">
      <c r="A103" s="5">
        <v>41315</v>
      </c>
      <c r="B103">
        <v>0.68118853668338086</v>
      </c>
      <c r="F103" s="17">
        <f t="shared" si="6"/>
        <v>2</v>
      </c>
      <c r="G103" s="15">
        <f t="shared" si="7"/>
        <v>1</v>
      </c>
      <c r="H103" s="53">
        <v>40949</v>
      </c>
      <c r="I103">
        <f t="shared" si="9"/>
        <v>0.68118853668338086</v>
      </c>
      <c r="J103">
        <f t="shared" si="9"/>
        <v>0.73759279645320008</v>
      </c>
      <c r="K103">
        <f t="shared" si="9"/>
        <v>0.7212310982663771</v>
      </c>
      <c r="L103">
        <f t="shared" si="9"/>
        <v>0.72542597007504883</v>
      </c>
      <c r="M103">
        <f t="shared" si="9"/>
        <v>0.70500472649948764</v>
      </c>
      <c r="N103">
        <f t="shared" si="9"/>
        <v>0.72546798685196623</v>
      </c>
      <c r="O103">
        <f t="shared" si="9"/>
        <v>0.78213725128025968</v>
      </c>
      <c r="X103" s="53">
        <v>40949</v>
      </c>
      <c r="Y103">
        <v>0.68118853668338086</v>
      </c>
      <c r="Z103">
        <v>0.73759279645320008</v>
      </c>
      <c r="AA103">
        <v>0.7212310982663771</v>
      </c>
      <c r="AB103">
        <v>0.72542597007504883</v>
      </c>
      <c r="AC103">
        <v>0.70500472649948764</v>
      </c>
      <c r="AD103">
        <v>0.72546798685196623</v>
      </c>
      <c r="AE103">
        <v>0.78213725128025968</v>
      </c>
    </row>
    <row r="104" spans="1:31" x14ac:dyDescent="0.25">
      <c r="A104" s="5">
        <v>41316</v>
      </c>
      <c r="B104">
        <v>0.67388395611582075</v>
      </c>
      <c r="F104" s="17">
        <f t="shared" si="6"/>
        <v>2</v>
      </c>
      <c r="G104" s="15">
        <f t="shared" si="7"/>
        <v>2</v>
      </c>
      <c r="H104" s="53">
        <v>40950</v>
      </c>
      <c r="I104">
        <f t="shared" si="9"/>
        <v>0.67388395611582075</v>
      </c>
      <c r="J104">
        <f t="shared" si="9"/>
        <v>0.75008803091780019</v>
      </c>
      <c r="K104">
        <f t="shared" si="9"/>
        <v>0.74737744049211641</v>
      </c>
      <c r="L104">
        <f t="shared" si="9"/>
        <v>0.73955468435966421</v>
      </c>
      <c r="M104">
        <f t="shared" si="9"/>
        <v>0.71253683475328256</v>
      </c>
      <c r="N104">
        <f t="shared" si="9"/>
        <v>0.73007435073324412</v>
      </c>
      <c r="O104">
        <f t="shared" si="9"/>
        <v>0.78018114588282583</v>
      </c>
      <c r="X104" s="53">
        <v>40950</v>
      </c>
      <c r="Y104">
        <v>0.67388395611582075</v>
      </c>
      <c r="Z104">
        <v>0.75008803091780019</v>
      </c>
      <c r="AA104">
        <v>0.74737744049211641</v>
      </c>
      <c r="AB104">
        <v>0.73955468435966421</v>
      </c>
      <c r="AC104">
        <v>0.71253683475328256</v>
      </c>
      <c r="AD104">
        <v>0.73007435073324412</v>
      </c>
      <c r="AE104">
        <v>0.78018114588282583</v>
      </c>
    </row>
    <row r="105" spans="1:31" x14ac:dyDescent="0.25">
      <c r="A105" s="5">
        <v>41317</v>
      </c>
      <c r="B105">
        <v>0.69072287649225095</v>
      </c>
      <c r="F105" s="17">
        <f t="shared" si="6"/>
        <v>2</v>
      </c>
      <c r="G105" s="15">
        <f t="shared" si="7"/>
        <v>2</v>
      </c>
      <c r="H105" s="53">
        <v>40951</v>
      </c>
      <c r="I105">
        <f t="shared" si="9"/>
        <v>0.69072287649225095</v>
      </c>
      <c r="J105">
        <f t="shared" si="9"/>
        <v>0.74865690193052692</v>
      </c>
      <c r="K105">
        <f t="shared" si="9"/>
        <v>0.72296056735727332</v>
      </c>
      <c r="L105">
        <f t="shared" si="9"/>
        <v>0.72922219372802255</v>
      </c>
      <c r="M105">
        <f t="shared" si="9"/>
        <v>0.71314254312994252</v>
      </c>
      <c r="N105">
        <f t="shared" si="9"/>
        <v>0.73215854104888656</v>
      </c>
      <c r="O105">
        <f t="shared" si="9"/>
        <v>0.78782563992153698</v>
      </c>
      <c r="X105" s="53">
        <v>40951</v>
      </c>
      <c r="Y105">
        <v>0.69072287649225095</v>
      </c>
      <c r="Z105">
        <v>0.74865690193052692</v>
      </c>
      <c r="AA105">
        <v>0.72296056735727332</v>
      </c>
      <c r="AB105">
        <v>0.72922219372802255</v>
      </c>
      <c r="AC105">
        <v>0.71314254312994252</v>
      </c>
      <c r="AD105">
        <v>0.73215854104888656</v>
      </c>
      <c r="AE105">
        <v>0.78782563992153698</v>
      </c>
    </row>
    <row r="106" spans="1:31" x14ac:dyDescent="0.25">
      <c r="A106" s="5">
        <v>41318</v>
      </c>
      <c r="B106">
        <v>0.70535965444881077</v>
      </c>
      <c r="F106" s="17">
        <f t="shared" si="6"/>
        <v>2</v>
      </c>
      <c r="G106" s="15">
        <f t="shared" si="7"/>
        <v>2</v>
      </c>
      <c r="H106" s="53">
        <v>40952</v>
      </c>
      <c r="I106">
        <f t="shared" si="9"/>
        <v>0.70535965444881077</v>
      </c>
      <c r="J106">
        <f t="shared" si="9"/>
        <v>0.74520265312688383</v>
      </c>
      <c r="K106">
        <f t="shared" si="9"/>
        <v>0.74356121558344346</v>
      </c>
      <c r="L106">
        <f t="shared" si="9"/>
        <v>0.73478791207438543</v>
      </c>
      <c r="M106">
        <f t="shared" si="9"/>
        <v>0.70427788559058924</v>
      </c>
      <c r="N106">
        <f t="shared" si="9"/>
        <v>0.7330259313114933</v>
      </c>
      <c r="O106">
        <f t="shared" si="9"/>
        <v>0.76760973007832234</v>
      </c>
      <c r="X106" s="53">
        <v>40952</v>
      </c>
      <c r="Y106">
        <v>0.70535965444881077</v>
      </c>
      <c r="Z106">
        <v>0.74520265312688383</v>
      </c>
      <c r="AA106">
        <v>0.74356121558344346</v>
      </c>
      <c r="AB106">
        <v>0.73478791207438543</v>
      </c>
      <c r="AC106">
        <v>0.70427788559058924</v>
      </c>
      <c r="AD106">
        <v>0.7330259313114933</v>
      </c>
      <c r="AE106">
        <v>0.76760973007832234</v>
      </c>
    </row>
    <row r="107" spans="1:31" x14ac:dyDescent="0.25">
      <c r="A107" s="5">
        <v>41319</v>
      </c>
      <c r="B107">
        <v>0.69586231869349346</v>
      </c>
      <c r="F107" s="17">
        <f t="shared" si="6"/>
        <v>2</v>
      </c>
      <c r="G107" s="15">
        <f t="shared" si="7"/>
        <v>2</v>
      </c>
      <c r="H107" s="53">
        <v>40953</v>
      </c>
      <c r="I107">
        <f t="shared" si="9"/>
        <v>0.69586231869349346</v>
      </c>
      <c r="J107">
        <f t="shared" si="9"/>
        <v>0.75401006755258737</v>
      </c>
      <c r="K107">
        <f t="shared" si="9"/>
        <v>0.71013981453270947</v>
      </c>
      <c r="L107">
        <f t="shared" si="9"/>
        <v>0.72901062613717504</v>
      </c>
      <c r="M107">
        <f t="shared" si="9"/>
        <v>0.71448755861595703</v>
      </c>
      <c r="N107">
        <f t="shared" si="9"/>
        <v>0.74523745787383588</v>
      </c>
      <c r="O107">
        <f t="shared" si="9"/>
        <v>0.76126801083907847</v>
      </c>
      <c r="X107" s="53">
        <v>40953</v>
      </c>
      <c r="Y107">
        <v>0.69586231869349346</v>
      </c>
      <c r="Z107">
        <v>0.75401006755258737</v>
      </c>
      <c r="AA107">
        <v>0.71013981453270947</v>
      </c>
      <c r="AB107">
        <v>0.72901062613717504</v>
      </c>
      <c r="AC107">
        <v>0.71448755861595703</v>
      </c>
      <c r="AD107">
        <v>0.74523745787383588</v>
      </c>
      <c r="AE107">
        <v>0.76126801083907847</v>
      </c>
    </row>
    <row r="108" spans="1:31" x14ac:dyDescent="0.25">
      <c r="A108" s="5">
        <v>41320</v>
      </c>
      <c r="B108">
        <v>0.69279634360498821</v>
      </c>
      <c r="F108" s="17">
        <f t="shared" si="6"/>
        <v>2</v>
      </c>
      <c r="G108" s="15">
        <f t="shared" si="7"/>
        <v>2</v>
      </c>
      <c r="H108" s="53">
        <v>40954</v>
      </c>
      <c r="I108">
        <f t="shared" si="9"/>
        <v>0.69279634360498821</v>
      </c>
      <c r="J108">
        <f t="shared" si="9"/>
        <v>0.7448847180627749</v>
      </c>
      <c r="K108">
        <f t="shared" si="9"/>
        <v>0.72387916256034057</v>
      </c>
      <c r="L108">
        <f t="shared" ref="J108:O123" si="10">IF(MONTH($H108)&gt;10,VLOOKUP(DATE(L$1,MONTH($H108),DAY($H108)),$A:$B,2,0),VLOOKUP(DATE(M$1,MONTH($H108),DAY($H108)),$A:$B,2,0))</f>
        <v>0.72110893939546261</v>
      </c>
      <c r="M108">
        <f t="shared" si="10"/>
        <v>0.74122848953361731</v>
      </c>
      <c r="N108">
        <f t="shared" si="10"/>
        <v>0.75461574519332042</v>
      </c>
      <c r="O108">
        <f t="shared" si="10"/>
        <v>0.75406262988937811</v>
      </c>
      <c r="X108" s="53">
        <v>40954</v>
      </c>
      <c r="Y108">
        <v>0.69279634360498821</v>
      </c>
      <c r="Z108">
        <v>0.7448847180627749</v>
      </c>
      <c r="AA108">
        <v>0.72387916256034057</v>
      </c>
      <c r="AB108">
        <v>0.72110893939546261</v>
      </c>
      <c r="AC108">
        <v>0.74122848953361731</v>
      </c>
      <c r="AD108">
        <v>0.75461574519332042</v>
      </c>
      <c r="AE108">
        <v>0.75406262988937811</v>
      </c>
    </row>
    <row r="109" spans="1:31" x14ac:dyDescent="0.25">
      <c r="A109" s="5">
        <v>41321</v>
      </c>
      <c r="B109">
        <v>0.67205682989175841</v>
      </c>
      <c r="F109" s="17">
        <f t="shared" si="6"/>
        <v>2</v>
      </c>
      <c r="G109" s="15">
        <f t="shared" si="7"/>
        <v>2</v>
      </c>
      <c r="H109" s="53">
        <v>40955</v>
      </c>
      <c r="I109">
        <f t="shared" si="9"/>
        <v>0.67205682989175841</v>
      </c>
      <c r="J109">
        <f t="shared" si="10"/>
        <v>0.76212255284182095</v>
      </c>
      <c r="K109">
        <f t="shared" si="10"/>
        <v>0.73485411272563195</v>
      </c>
      <c r="L109">
        <f t="shared" si="10"/>
        <v>0.72837020705859978</v>
      </c>
      <c r="M109">
        <f t="shared" si="10"/>
        <v>0.72779539181161657</v>
      </c>
      <c r="N109">
        <f t="shared" si="10"/>
        <v>0.72630086417811002</v>
      </c>
      <c r="O109">
        <f t="shared" si="10"/>
        <v>0.76088580149958873</v>
      </c>
      <c r="X109" s="53">
        <v>40955</v>
      </c>
      <c r="Y109">
        <v>0.67205682989175841</v>
      </c>
      <c r="Z109">
        <v>0.76212255284182095</v>
      </c>
      <c r="AA109">
        <v>0.73485411272563195</v>
      </c>
      <c r="AB109">
        <v>0.72837020705859978</v>
      </c>
      <c r="AC109">
        <v>0.72779539181161657</v>
      </c>
      <c r="AD109">
        <v>0.72630086417811002</v>
      </c>
      <c r="AE109">
        <v>0.76088580149958873</v>
      </c>
    </row>
    <row r="110" spans="1:31" x14ac:dyDescent="0.25">
      <c r="A110" s="5">
        <v>41322</v>
      </c>
      <c r="B110">
        <v>0.69215246183934154</v>
      </c>
      <c r="F110" s="17">
        <f t="shared" si="6"/>
        <v>2</v>
      </c>
      <c r="G110" s="15">
        <f t="shared" si="7"/>
        <v>2</v>
      </c>
      <c r="H110" s="53">
        <v>40956</v>
      </c>
      <c r="I110">
        <f t="shared" si="9"/>
        <v>0.69215246183934154</v>
      </c>
      <c r="J110">
        <f t="shared" si="10"/>
        <v>0.74251638991276725</v>
      </c>
      <c r="K110">
        <f t="shared" si="10"/>
        <v>0.75153953520105465</v>
      </c>
      <c r="L110">
        <f t="shared" si="10"/>
        <v>0.71768958410397832</v>
      </c>
      <c r="M110">
        <f t="shared" si="10"/>
        <v>0.72407873732303341</v>
      </c>
      <c r="N110">
        <f t="shared" si="10"/>
        <v>0.72966351237579252</v>
      </c>
      <c r="O110">
        <f t="shared" si="10"/>
        <v>0.75923997479326255</v>
      </c>
      <c r="X110" s="53">
        <v>40956</v>
      </c>
      <c r="Y110">
        <v>0.69215246183934154</v>
      </c>
      <c r="Z110">
        <v>0.74251638991276725</v>
      </c>
      <c r="AA110">
        <v>0.75153953520105465</v>
      </c>
      <c r="AB110">
        <v>0.71768958410397832</v>
      </c>
      <c r="AC110">
        <v>0.72407873732303341</v>
      </c>
      <c r="AD110">
        <v>0.72966351237579252</v>
      </c>
      <c r="AE110">
        <v>0.75923997479326255</v>
      </c>
    </row>
    <row r="111" spans="1:31" x14ac:dyDescent="0.25">
      <c r="A111" s="5">
        <v>41323</v>
      </c>
      <c r="B111">
        <v>0.70490751098477344</v>
      </c>
      <c r="F111" s="17">
        <f t="shared" si="6"/>
        <v>2</v>
      </c>
      <c r="G111" s="15">
        <f t="shared" si="7"/>
        <v>2</v>
      </c>
      <c r="H111" s="53">
        <v>40957</v>
      </c>
      <c r="I111">
        <f t="shared" si="9"/>
        <v>0.70490751098477344</v>
      </c>
      <c r="J111">
        <f t="shared" si="10"/>
        <v>0.73852764190553855</v>
      </c>
      <c r="K111">
        <f t="shared" si="10"/>
        <v>0.74322903697974108</v>
      </c>
      <c r="L111">
        <f t="shared" si="10"/>
        <v>0.70972103124731734</v>
      </c>
      <c r="M111">
        <f t="shared" si="10"/>
        <v>0.71498354543372822</v>
      </c>
      <c r="N111">
        <f t="shared" si="10"/>
        <v>0.75208545866161947</v>
      </c>
      <c r="O111">
        <f t="shared" si="10"/>
        <v>0.76341446133070323</v>
      </c>
      <c r="X111" s="53">
        <v>40957</v>
      </c>
      <c r="Y111">
        <v>0.70490751098477344</v>
      </c>
      <c r="Z111">
        <v>0.73852764190553855</v>
      </c>
      <c r="AA111">
        <v>0.74322903697974108</v>
      </c>
      <c r="AB111">
        <v>0.70972103124731734</v>
      </c>
      <c r="AC111">
        <v>0.71498354543372822</v>
      </c>
      <c r="AD111">
        <v>0.75208545866161947</v>
      </c>
      <c r="AE111">
        <v>0.76341446133070323</v>
      </c>
    </row>
    <row r="112" spans="1:31" x14ac:dyDescent="0.25">
      <c r="A112" s="5">
        <v>41324</v>
      </c>
      <c r="B112">
        <v>0.7050859212956534</v>
      </c>
      <c r="F112" s="17">
        <f t="shared" si="6"/>
        <v>2</v>
      </c>
      <c r="G112" s="15">
        <f t="shared" si="7"/>
        <v>2</v>
      </c>
      <c r="H112" s="53">
        <v>40958</v>
      </c>
      <c r="I112">
        <f t="shared" si="9"/>
        <v>0.7050859212956534</v>
      </c>
      <c r="J112">
        <f t="shared" si="10"/>
        <v>0.73630061486078768</v>
      </c>
      <c r="K112">
        <f t="shared" si="10"/>
        <v>0.71786198162705528</v>
      </c>
      <c r="L112">
        <f t="shared" si="10"/>
        <v>0.72512671100989956</v>
      </c>
      <c r="M112">
        <f t="shared" si="10"/>
        <v>0.70432545307996464</v>
      </c>
      <c r="N112">
        <f t="shared" si="10"/>
        <v>0.75129858507909042</v>
      </c>
      <c r="O112">
        <f t="shared" si="10"/>
        <v>0.75237649350931368</v>
      </c>
      <c r="X112" s="53">
        <v>40958</v>
      </c>
      <c r="Y112">
        <v>0.7050859212956534</v>
      </c>
      <c r="Z112">
        <v>0.73630061486078768</v>
      </c>
      <c r="AA112">
        <v>0.71786198162705528</v>
      </c>
      <c r="AB112">
        <v>0.72512671100989956</v>
      </c>
      <c r="AC112">
        <v>0.70432545307996464</v>
      </c>
      <c r="AD112">
        <v>0.75129858507909042</v>
      </c>
      <c r="AE112">
        <v>0.75237649350931368</v>
      </c>
    </row>
    <row r="113" spans="1:31" x14ac:dyDescent="0.25">
      <c r="A113" s="5">
        <v>41325</v>
      </c>
      <c r="B113">
        <v>0.69235052261408769</v>
      </c>
      <c r="F113" s="17">
        <f t="shared" si="6"/>
        <v>2</v>
      </c>
      <c r="G113" s="15">
        <f t="shared" si="7"/>
        <v>2</v>
      </c>
      <c r="H113" s="53">
        <v>40959</v>
      </c>
      <c r="I113">
        <f t="shared" si="9"/>
        <v>0.69235052261408769</v>
      </c>
      <c r="J113">
        <f t="shared" si="10"/>
        <v>0.71882841640121986</v>
      </c>
      <c r="K113">
        <f t="shared" si="10"/>
        <v>0.72102839958166931</v>
      </c>
      <c r="L113">
        <f t="shared" si="10"/>
        <v>0.71465791691844927</v>
      </c>
      <c r="M113">
        <f t="shared" si="10"/>
        <v>0.70224208826518586</v>
      </c>
      <c r="N113">
        <f t="shared" si="10"/>
        <v>0.75130774170463421</v>
      </c>
      <c r="O113">
        <f t="shared" si="10"/>
        <v>0.76270611992292858</v>
      </c>
      <c r="X113" s="53">
        <v>40959</v>
      </c>
      <c r="Y113">
        <v>0.69235052261408769</v>
      </c>
      <c r="Z113">
        <v>0.71882841640121986</v>
      </c>
      <c r="AA113">
        <v>0.72102839958166931</v>
      </c>
      <c r="AB113">
        <v>0.71465791691844927</v>
      </c>
      <c r="AC113">
        <v>0.70224208826518586</v>
      </c>
      <c r="AD113">
        <v>0.75130774170463421</v>
      </c>
      <c r="AE113">
        <v>0.76270611992292858</v>
      </c>
    </row>
    <row r="114" spans="1:31" x14ac:dyDescent="0.25">
      <c r="A114" s="5">
        <v>41326</v>
      </c>
      <c r="B114">
        <v>0.67932205179969918</v>
      </c>
      <c r="F114" s="17">
        <f t="shared" si="6"/>
        <v>2</v>
      </c>
      <c r="G114" s="15">
        <f t="shared" si="7"/>
        <v>3</v>
      </c>
      <c r="H114" s="53">
        <v>40960</v>
      </c>
      <c r="I114">
        <f t="shared" si="9"/>
        <v>0.67932205179969918</v>
      </c>
      <c r="J114">
        <f t="shared" si="10"/>
        <v>0.73047008885114983</v>
      </c>
      <c r="K114">
        <f t="shared" si="10"/>
        <v>0.72620440162713951</v>
      </c>
      <c r="L114">
        <f t="shared" si="10"/>
        <v>0.70980929319266195</v>
      </c>
      <c r="M114">
        <f t="shared" si="10"/>
        <v>0.73035491591175528</v>
      </c>
      <c r="N114">
        <f t="shared" si="10"/>
        <v>0.73970438999625021</v>
      </c>
      <c r="O114">
        <f t="shared" si="10"/>
        <v>0.76499267221913558</v>
      </c>
      <c r="X114" s="53">
        <v>40960</v>
      </c>
      <c r="Y114">
        <v>0.67932205179969918</v>
      </c>
      <c r="Z114">
        <v>0.73047008885114983</v>
      </c>
      <c r="AA114">
        <v>0.72620440162713951</v>
      </c>
      <c r="AB114">
        <v>0.70980929319266195</v>
      </c>
      <c r="AC114">
        <v>0.73035491591175528</v>
      </c>
      <c r="AD114">
        <v>0.73970438999625021</v>
      </c>
      <c r="AE114">
        <v>0.76499267221913558</v>
      </c>
    </row>
    <row r="115" spans="1:31" x14ac:dyDescent="0.25">
      <c r="A115" s="5">
        <v>41327</v>
      </c>
      <c r="B115">
        <v>0.67794256612502335</v>
      </c>
      <c r="F115" s="17">
        <f t="shared" si="6"/>
        <v>2</v>
      </c>
      <c r="G115" s="15">
        <f t="shared" si="7"/>
        <v>3</v>
      </c>
      <c r="H115" s="53">
        <v>40961</v>
      </c>
      <c r="I115">
        <f t="shared" si="9"/>
        <v>0.67794256612502335</v>
      </c>
      <c r="J115">
        <f t="shared" si="10"/>
        <v>0.74836235891455938</v>
      </c>
      <c r="K115">
        <f t="shared" si="10"/>
        <v>0.71741556424514197</v>
      </c>
      <c r="L115">
        <f t="shared" si="10"/>
        <v>0.72608038181035228</v>
      </c>
      <c r="M115">
        <f t="shared" si="10"/>
        <v>0.71037859252572721</v>
      </c>
      <c r="N115">
        <f t="shared" si="10"/>
        <v>0.74030374440065316</v>
      </c>
      <c r="O115">
        <f t="shared" si="10"/>
        <v>0.76308042896756756</v>
      </c>
      <c r="X115" s="53">
        <v>40961</v>
      </c>
      <c r="Y115">
        <v>0.67794256612502335</v>
      </c>
      <c r="Z115">
        <v>0.74836235891455938</v>
      </c>
      <c r="AA115">
        <v>0.71741556424514197</v>
      </c>
      <c r="AB115">
        <v>0.72608038181035228</v>
      </c>
      <c r="AC115">
        <v>0.71037859252572721</v>
      </c>
      <c r="AD115">
        <v>0.74030374440065316</v>
      </c>
      <c r="AE115">
        <v>0.76308042896756756</v>
      </c>
    </row>
    <row r="116" spans="1:31" x14ac:dyDescent="0.25">
      <c r="A116" s="5">
        <v>41328</v>
      </c>
      <c r="B116">
        <v>0.65846101240886812</v>
      </c>
      <c r="F116" s="17">
        <f t="shared" si="6"/>
        <v>2</v>
      </c>
      <c r="G116" s="15">
        <f t="shared" si="7"/>
        <v>3</v>
      </c>
      <c r="H116" s="53">
        <v>40962</v>
      </c>
      <c r="I116">
        <f t="shared" si="9"/>
        <v>0.65846101240886812</v>
      </c>
      <c r="J116">
        <f t="shared" si="10"/>
        <v>0.75838706108356435</v>
      </c>
      <c r="K116">
        <f t="shared" si="10"/>
        <v>0.70226015778577278</v>
      </c>
      <c r="L116">
        <f t="shared" si="10"/>
        <v>0.71781623268896677</v>
      </c>
      <c r="M116">
        <f t="shared" si="10"/>
        <v>0.70225490473234209</v>
      </c>
      <c r="N116">
        <f t="shared" si="10"/>
        <v>0.7125618922682555</v>
      </c>
      <c r="O116">
        <f t="shared" si="10"/>
        <v>0.76614756882367796</v>
      </c>
      <c r="X116" s="53">
        <v>40962</v>
      </c>
      <c r="Y116">
        <v>0.65846101240886812</v>
      </c>
      <c r="Z116">
        <v>0.75838706108356435</v>
      </c>
      <c r="AA116">
        <v>0.70226015778577278</v>
      </c>
      <c r="AB116">
        <v>0.71781623268896677</v>
      </c>
      <c r="AC116">
        <v>0.70225490473234209</v>
      </c>
      <c r="AD116">
        <v>0.7125618922682555</v>
      </c>
      <c r="AE116">
        <v>0.76614756882367796</v>
      </c>
    </row>
    <row r="117" spans="1:31" x14ac:dyDescent="0.25">
      <c r="A117" s="5">
        <v>41329</v>
      </c>
      <c r="B117">
        <v>0.66276881667806886</v>
      </c>
      <c r="F117" s="17">
        <f t="shared" si="6"/>
        <v>2</v>
      </c>
      <c r="G117" s="15">
        <f t="shared" si="7"/>
        <v>3</v>
      </c>
      <c r="H117" s="53">
        <v>40963</v>
      </c>
      <c r="I117">
        <f t="shared" si="9"/>
        <v>0.66276881667806886</v>
      </c>
      <c r="J117">
        <f t="shared" si="10"/>
        <v>0.73240957038280197</v>
      </c>
      <c r="K117">
        <f t="shared" si="10"/>
        <v>0.69637375484596897</v>
      </c>
      <c r="L117">
        <f t="shared" si="10"/>
        <v>0.71443968732150887</v>
      </c>
      <c r="M117">
        <f t="shared" si="10"/>
        <v>0.70818075888870646</v>
      </c>
      <c r="N117">
        <f t="shared" si="10"/>
        <v>0.69084078414741268</v>
      </c>
      <c r="O117">
        <f t="shared" si="10"/>
        <v>0.74542343027094726</v>
      </c>
      <c r="X117" s="53">
        <v>40963</v>
      </c>
      <c r="Y117">
        <v>0.66276881667806886</v>
      </c>
      <c r="Z117">
        <v>0.73240957038280197</v>
      </c>
      <c r="AA117">
        <v>0.69637375484596897</v>
      </c>
      <c r="AB117">
        <v>0.71443968732150887</v>
      </c>
      <c r="AC117">
        <v>0.70818075888870646</v>
      </c>
      <c r="AD117">
        <v>0.69084078414741268</v>
      </c>
      <c r="AE117">
        <v>0.74542343027094726</v>
      </c>
    </row>
    <row r="118" spans="1:31" x14ac:dyDescent="0.25">
      <c r="A118" s="5">
        <v>41330</v>
      </c>
      <c r="B118">
        <v>0.67072157225560425</v>
      </c>
      <c r="F118" s="17">
        <f t="shared" si="6"/>
        <v>2</v>
      </c>
      <c r="G118" s="15">
        <f t="shared" si="7"/>
        <v>3</v>
      </c>
      <c r="H118" s="53">
        <v>40964</v>
      </c>
      <c r="I118">
        <f t="shared" si="9"/>
        <v>0.67072157225560425</v>
      </c>
      <c r="J118">
        <f t="shared" si="10"/>
        <v>0.72774378281051022</v>
      </c>
      <c r="K118">
        <f t="shared" si="10"/>
        <v>0.69648797321142752</v>
      </c>
      <c r="L118">
        <f t="shared" si="10"/>
        <v>0.71357480665770512</v>
      </c>
      <c r="M118">
        <f t="shared" si="10"/>
        <v>0.70377774240955981</v>
      </c>
      <c r="N118">
        <f t="shared" si="10"/>
        <v>0.69379270753548439</v>
      </c>
      <c r="O118">
        <f t="shared" si="10"/>
        <v>0.75733492900061716</v>
      </c>
      <c r="X118" s="53">
        <v>40964</v>
      </c>
      <c r="Y118">
        <v>0.67072157225560425</v>
      </c>
      <c r="Z118">
        <v>0.72774378281051022</v>
      </c>
      <c r="AA118">
        <v>0.69648797321142752</v>
      </c>
      <c r="AB118">
        <v>0.71357480665770512</v>
      </c>
      <c r="AC118">
        <v>0.70377774240955981</v>
      </c>
      <c r="AD118">
        <v>0.69379270753548439</v>
      </c>
      <c r="AE118">
        <v>0.75733492900061716</v>
      </c>
    </row>
    <row r="119" spans="1:31" x14ac:dyDescent="0.25">
      <c r="A119" s="5">
        <v>41331</v>
      </c>
      <c r="B119">
        <v>0.67524413351412083</v>
      </c>
      <c r="F119" s="17">
        <f t="shared" si="6"/>
        <v>2</v>
      </c>
      <c r="G119" s="15">
        <f t="shared" si="7"/>
        <v>3</v>
      </c>
      <c r="H119" s="53">
        <v>40965</v>
      </c>
      <c r="I119">
        <f t="shared" si="9"/>
        <v>0.67524413351412083</v>
      </c>
      <c r="J119">
        <f t="shared" si="10"/>
        <v>0.72918385548646281</v>
      </c>
      <c r="K119">
        <f t="shared" si="10"/>
        <v>0.6881971051481075</v>
      </c>
      <c r="L119">
        <f t="shared" si="10"/>
        <v>0.7161848333958879</v>
      </c>
      <c r="M119">
        <f t="shared" si="10"/>
        <v>0.70441242561766415</v>
      </c>
      <c r="N119">
        <f t="shared" si="10"/>
        <v>0.70355531099632285</v>
      </c>
      <c r="O119">
        <f t="shared" si="10"/>
        <v>0.75325427433149217</v>
      </c>
      <c r="X119" s="53">
        <v>40965</v>
      </c>
      <c r="Y119">
        <v>0.67524413351412083</v>
      </c>
      <c r="Z119">
        <v>0.72918385548646281</v>
      </c>
      <c r="AA119">
        <v>0.6881971051481075</v>
      </c>
      <c r="AB119">
        <v>0.7161848333958879</v>
      </c>
      <c r="AC119">
        <v>0.70441242561766415</v>
      </c>
      <c r="AD119">
        <v>0.70355531099632285</v>
      </c>
      <c r="AE119">
        <v>0.75325427433149217</v>
      </c>
    </row>
    <row r="120" spans="1:31" x14ac:dyDescent="0.25">
      <c r="A120" s="5">
        <v>41332</v>
      </c>
      <c r="B120">
        <v>0.68497388674884196</v>
      </c>
      <c r="F120" s="17">
        <f t="shared" si="6"/>
        <v>2</v>
      </c>
      <c r="G120" s="15">
        <f t="shared" si="7"/>
        <v>3</v>
      </c>
      <c r="H120" s="53">
        <v>40966</v>
      </c>
      <c r="I120">
        <f t="shared" si="9"/>
        <v>0.68497388674884196</v>
      </c>
      <c r="J120">
        <f t="shared" si="10"/>
        <v>0.71290560647829204</v>
      </c>
      <c r="K120">
        <f t="shared" si="10"/>
        <v>0.69219278127893069</v>
      </c>
      <c r="L120">
        <f t="shared" si="10"/>
        <v>0.69579378586032736</v>
      </c>
      <c r="M120">
        <f t="shared" si="10"/>
        <v>0.7109002522794422</v>
      </c>
      <c r="N120">
        <f t="shared" si="10"/>
        <v>0.71631341802904946</v>
      </c>
      <c r="O120">
        <f t="shared" si="10"/>
        <v>0.75148478837335242</v>
      </c>
      <c r="X120" s="53">
        <v>40966</v>
      </c>
      <c r="Y120">
        <v>0.68497388674884196</v>
      </c>
      <c r="Z120">
        <v>0.71290560647829204</v>
      </c>
      <c r="AA120">
        <v>0.69219278127893069</v>
      </c>
      <c r="AB120">
        <v>0.69579378586032736</v>
      </c>
      <c r="AC120">
        <v>0.7109002522794422</v>
      </c>
      <c r="AD120">
        <v>0.71631341802904946</v>
      </c>
      <c r="AE120">
        <v>0.75148478837335242</v>
      </c>
    </row>
    <row r="121" spans="1:31" x14ac:dyDescent="0.25">
      <c r="A121" s="5">
        <v>41333</v>
      </c>
      <c r="B121">
        <v>0.67459493229862189</v>
      </c>
      <c r="F121" s="17">
        <f t="shared" si="6"/>
        <v>2</v>
      </c>
      <c r="G121" s="15">
        <f t="shared" si="7"/>
        <v>3</v>
      </c>
      <c r="H121" s="53">
        <v>40967</v>
      </c>
      <c r="I121">
        <f t="shared" si="9"/>
        <v>0.67459493229862189</v>
      </c>
      <c r="J121">
        <f t="shared" si="10"/>
        <v>0.70994476063808554</v>
      </c>
      <c r="K121">
        <f t="shared" si="10"/>
        <v>0.68397163687894824</v>
      </c>
      <c r="L121">
        <f t="shared" si="10"/>
        <v>0.70156138738443341</v>
      </c>
      <c r="M121">
        <f t="shared" si="10"/>
        <v>0.71087978054395162</v>
      </c>
      <c r="N121">
        <f t="shared" si="10"/>
        <v>0.70323978884461258</v>
      </c>
      <c r="O121">
        <f t="shared" si="10"/>
        <v>0.74483574190478441</v>
      </c>
      <c r="X121" s="53">
        <v>40967</v>
      </c>
      <c r="Y121">
        <v>0.67459493229862189</v>
      </c>
      <c r="Z121">
        <v>0.70994476063808554</v>
      </c>
      <c r="AA121">
        <v>0.68397163687894824</v>
      </c>
      <c r="AB121">
        <v>0.70156138738443341</v>
      </c>
      <c r="AC121">
        <v>0.71087978054395162</v>
      </c>
      <c r="AD121">
        <v>0.70323978884461258</v>
      </c>
      <c r="AE121">
        <v>0.74483574190478441</v>
      </c>
    </row>
    <row r="122" spans="1:31" x14ac:dyDescent="0.25">
      <c r="A122" s="5">
        <v>41334</v>
      </c>
      <c r="B122">
        <v>0.67436603159039299</v>
      </c>
      <c r="F122" s="17">
        <f t="shared" si="6"/>
        <v>2</v>
      </c>
      <c r="G122" s="15">
        <f t="shared" si="7"/>
        <v>3</v>
      </c>
      <c r="H122" s="53">
        <v>40968</v>
      </c>
      <c r="I122">
        <f t="shared" si="9"/>
        <v>0.67436603159039299</v>
      </c>
      <c r="J122">
        <f t="shared" si="10"/>
        <v>0.74118869998396264</v>
      </c>
      <c r="K122">
        <f t="shared" si="10"/>
        <v>0.68689105344224077</v>
      </c>
      <c r="L122">
        <f t="shared" si="10"/>
        <v>0.72744894262867299</v>
      </c>
      <c r="M122">
        <f t="shared" si="10"/>
        <v>0.73062048092003151</v>
      </c>
      <c r="N122">
        <f t="shared" si="10"/>
        <v>0.69934135861143254</v>
      </c>
      <c r="O122">
        <f t="shared" si="10"/>
        <v>0.75885692030038598</v>
      </c>
      <c r="X122" s="53">
        <v>40968</v>
      </c>
      <c r="Y122">
        <v>0.67436603159039299</v>
      </c>
      <c r="Z122">
        <v>0.74118869998396264</v>
      </c>
      <c r="AA122">
        <v>0.68689105344224077</v>
      </c>
      <c r="AB122">
        <v>0.72744894262867299</v>
      </c>
      <c r="AC122">
        <v>0.73062048092003151</v>
      </c>
      <c r="AD122">
        <v>0.69934135861143254</v>
      </c>
      <c r="AE122">
        <v>0.75885692030038598</v>
      </c>
    </row>
    <row r="123" spans="1:31" x14ac:dyDescent="0.25">
      <c r="A123" s="5">
        <v>41335</v>
      </c>
      <c r="B123">
        <v>0.67611457926756924</v>
      </c>
      <c r="F123" s="17">
        <f t="shared" si="6"/>
        <v>3</v>
      </c>
      <c r="G123" s="15">
        <f t="shared" si="7"/>
        <v>1</v>
      </c>
      <c r="H123" s="53">
        <v>40969</v>
      </c>
      <c r="I123">
        <f t="shared" si="9"/>
        <v>0.67436603159039299</v>
      </c>
      <c r="J123">
        <f t="shared" si="10"/>
        <v>0.74118869998396264</v>
      </c>
      <c r="K123">
        <f t="shared" si="10"/>
        <v>0.68689105344224077</v>
      </c>
      <c r="L123">
        <f t="shared" si="10"/>
        <v>0.72637333902794365</v>
      </c>
      <c r="M123">
        <f t="shared" si="10"/>
        <v>0.73062048092003151</v>
      </c>
      <c r="N123">
        <f t="shared" si="10"/>
        <v>0.69934135861143254</v>
      </c>
      <c r="O123">
        <f t="shared" si="10"/>
        <v>0.75885692030038598</v>
      </c>
      <c r="X123" s="53">
        <v>40969</v>
      </c>
      <c r="Y123">
        <v>0.67436603159039299</v>
      </c>
      <c r="Z123">
        <v>0.74118869998396264</v>
      </c>
      <c r="AA123">
        <v>0.68689105344224077</v>
      </c>
      <c r="AB123">
        <v>0.72637333902794365</v>
      </c>
      <c r="AC123">
        <v>0.73062048092003151</v>
      </c>
      <c r="AD123">
        <v>0.69934135861143254</v>
      </c>
      <c r="AE123">
        <v>0.75885692030038598</v>
      </c>
    </row>
    <row r="124" spans="1:31" x14ac:dyDescent="0.25">
      <c r="A124" s="5">
        <v>41336</v>
      </c>
      <c r="B124">
        <v>0.69602038632591179</v>
      </c>
      <c r="F124" s="17">
        <f t="shared" si="6"/>
        <v>3</v>
      </c>
      <c r="G124" s="15">
        <f t="shared" si="7"/>
        <v>1</v>
      </c>
      <c r="H124" s="53">
        <v>40970</v>
      </c>
      <c r="I124">
        <f t="shared" si="9"/>
        <v>0.67611457926756924</v>
      </c>
      <c r="J124">
        <f t="shared" ref="J124:O139" si="11">IF(MONTH($H124)&gt;10,VLOOKUP(DATE(J$1,MONTH($H124),DAY($H124)),$A:$B,2,0),VLOOKUP(DATE(K$1,MONTH($H124),DAY($H124)),$A:$B,2,0))</f>
        <v>0.72348520478796219</v>
      </c>
      <c r="K124">
        <f t="shared" si="11"/>
        <v>0.69564594576685868</v>
      </c>
      <c r="L124">
        <f t="shared" si="11"/>
        <v>0.72456159771826567</v>
      </c>
      <c r="M124">
        <f t="shared" si="11"/>
        <v>0.72422224195177043</v>
      </c>
      <c r="N124">
        <f t="shared" si="11"/>
        <v>0.70648786603168923</v>
      </c>
      <c r="O124">
        <f t="shared" si="11"/>
        <v>0.74993348831821716</v>
      </c>
      <c r="X124" s="53">
        <v>40970</v>
      </c>
      <c r="Y124">
        <v>0.67611457926756924</v>
      </c>
      <c r="Z124">
        <v>0.72348520478796219</v>
      </c>
      <c r="AA124">
        <v>0.69564594576685868</v>
      </c>
      <c r="AB124">
        <v>0.72456159771826567</v>
      </c>
      <c r="AC124">
        <v>0.72422224195177043</v>
      </c>
      <c r="AD124">
        <v>0.70648786603168923</v>
      </c>
      <c r="AE124">
        <v>0.74993348831821716</v>
      </c>
    </row>
    <row r="125" spans="1:31" x14ac:dyDescent="0.25">
      <c r="A125" s="5">
        <v>41337</v>
      </c>
      <c r="B125">
        <v>0.69482664525223081</v>
      </c>
      <c r="F125" s="17">
        <f t="shared" si="6"/>
        <v>3</v>
      </c>
      <c r="G125" s="15">
        <f t="shared" si="7"/>
        <v>1</v>
      </c>
      <c r="H125" s="53">
        <v>40971</v>
      </c>
      <c r="I125">
        <f t="shared" si="9"/>
        <v>0.69602038632591179</v>
      </c>
      <c r="J125">
        <f t="shared" si="11"/>
        <v>0.73698790827431737</v>
      </c>
      <c r="K125">
        <f t="shared" si="11"/>
        <v>0.68352706585738077</v>
      </c>
      <c r="L125">
        <f t="shared" si="11"/>
        <v>0.73905186914939724</v>
      </c>
      <c r="M125">
        <f t="shared" si="11"/>
        <v>0.70628514551296773</v>
      </c>
      <c r="N125">
        <f t="shared" si="11"/>
        <v>0.7146209588714354</v>
      </c>
      <c r="O125">
        <f t="shared" si="11"/>
        <v>0.76238749652759275</v>
      </c>
      <c r="X125" s="53">
        <v>40971</v>
      </c>
      <c r="Y125">
        <v>0.69602038632591179</v>
      </c>
      <c r="Z125">
        <v>0.73698790827431737</v>
      </c>
      <c r="AA125">
        <v>0.68352706585738077</v>
      </c>
      <c r="AB125">
        <v>0.73905186914939724</v>
      </c>
      <c r="AC125">
        <v>0.70628514551296773</v>
      </c>
      <c r="AD125">
        <v>0.7146209588714354</v>
      </c>
      <c r="AE125">
        <v>0.76238749652759275</v>
      </c>
    </row>
    <row r="126" spans="1:31" x14ac:dyDescent="0.25">
      <c r="A126" s="5">
        <v>41338</v>
      </c>
      <c r="B126">
        <v>0.65316429555503841</v>
      </c>
      <c r="F126" s="17">
        <f t="shared" si="6"/>
        <v>3</v>
      </c>
      <c r="G126" s="15">
        <f t="shared" si="7"/>
        <v>1</v>
      </c>
      <c r="H126" s="53">
        <v>40972</v>
      </c>
      <c r="I126">
        <f t="shared" si="9"/>
        <v>0.69482664525223081</v>
      </c>
      <c r="J126">
        <f t="shared" si="11"/>
        <v>0.73925738932500185</v>
      </c>
      <c r="K126">
        <f t="shared" si="11"/>
        <v>0.66788618895819996</v>
      </c>
      <c r="L126">
        <f t="shared" si="11"/>
        <v>0.70520432154857537</v>
      </c>
      <c r="M126">
        <f t="shared" si="11"/>
        <v>0.71864260711882333</v>
      </c>
      <c r="N126">
        <f t="shared" si="11"/>
        <v>0.72499688250644023</v>
      </c>
      <c r="O126">
        <f t="shared" si="11"/>
        <v>0.77997476927080889</v>
      </c>
      <c r="X126" s="53">
        <v>40972</v>
      </c>
      <c r="Y126">
        <v>0.69482664525223081</v>
      </c>
      <c r="Z126">
        <v>0.73925738932500185</v>
      </c>
      <c r="AA126">
        <v>0.66788618895819996</v>
      </c>
      <c r="AB126">
        <v>0.70520432154857537</v>
      </c>
      <c r="AC126">
        <v>0.71864260711882333</v>
      </c>
      <c r="AD126">
        <v>0.72499688250644023</v>
      </c>
      <c r="AE126">
        <v>0.77997476927080889</v>
      </c>
    </row>
    <row r="127" spans="1:31" x14ac:dyDescent="0.25">
      <c r="A127" s="5">
        <v>41339</v>
      </c>
      <c r="B127">
        <v>0.64945548397446196</v>
      </c>
      <c r="F127" s="17">
        <f t="shared" si="6"/>
        <v>3</v>
      </c>
      <c r="G127" s="15">
        <f t="shared" si="7"/>
        <v>1</v>
      </c>
      <c r="H127" s="53">
        <v>40973</v>
      </c>
      <c r="I127">
        <f t="shared" si="9"/>
        <v>0.65316429555503841</v>
      </c>
      <c r="J127">
        <f t="shared" si="11"/>
        <v>0.7565941267227756</v>
      </c>
      <c r="K127">
        <f t="shared" si="11"/>
        <v>0.69027351322304054</v>
      </c>
      <c r="L127">
        <f t="shared" si="11"/>
        <v>0.68827485732123717</v>
      </c>
      <c r="M127">
        <f t="shared" si="11"/>
        <v>0.70513276137911829</v>
      </c>
      <c r="N127">
        <f t="shared" si="11"/>
        <v>0.73023440724184019</v>
      </c>
      <c r="O127">
        <f t="shared" si="11"/>
        <v>0.79055082437342139</v>
      </c>
      <c r="X127" s="53">
        <v>40973</v>
      </c>
      <c r="Y127">
        <v>0.65316429555503841</v>
      </c>
      <c r="Z127">
        <v>0.7565941267227756</v>
      </c>
      <c r="AA127">
        <v>0.69027351322304054</v>
      </c>
      <c r="AB127">
        <v>0.68827485732123717</v>
      </c>
      <c r="AC127">
        <v>0.70513276137911829</v>
      </c>
      <c r="AD127">
        <v>0.73023440724184019</v>
      </c>
      <c r="AE127">
        <v>0.79055082437342139</v>
      </c>
    </row>
    <row r="128" spans="1:31" x14ac:dyDescent="0.25">
      <c r="A128" s="5">
        <v>41340</v>
      </c>
      <c r="B128">
        <v>0.64643110987234353</v>
      </c>
      <c r="F128" s="17">
        <f t="shared" si="6"/>
        <v>3</v>
      </c>
      <c r="G128" s="15">
        <f t="shared" si="7"/>
        <v>1</v>
      </c>
      <c r="H128" s="53">
        <v>40974</v>
      </c>
      <c r="I128">
        <f t="shared" si="9"/>
        <v>0.64945548397446196</v>
      </c>
      <c r="J128">
        <f t="shared" si="11"/>
        <v>0.74964156930512615</v>
      </c>
      <c r="K128">
        <f t="shared" si="11"/>
        <v>0.69721192809418764</v>
      </c>
      <c r="L128">
        <f t="shared" si="11"/>
        <v>0.67610539640142209</v>
      </c>
      <c r="M128">
        <f t="shared" si="11"/>
        <v>0.7001958134212829</v>
      </c>
      <c r="N128">
        <f t="shared" si="11"/>
        <v>0.72369625480727495</v>
      </c>
      <c r="O128">
        <f t="shared" si="11"/>
        <v>0.78917586440018883</v>
      </c>
      <c r="X128" s="53">
        <v>40974</v>
      </c>
      <c r="Y128">
        <v>0.64945548397446196</v>
      </c>
      <c r="Z128">
        <v>0.74964156930512615</v>
      </c>
      <c r="AA128">
        <v>0.69721192809418764</v>
      </c>
      <c r="AB128">
        <v>0.67610539640142209</v>
      </c>
      <c r="AC128">
        <v>0.7001958134212829</v>
      </c>
      <c r="AD128">
        <v>0.72369625480727495</v>
      </c>
      <c r="AE128">
        <v>0.78917586440018883</v>
      </c>
    </row>
    <row r="129" spans="1:31" x14ac:dyDescent="0.25">
      <c r="A129" s="5">
        <v>41341</v>
      </c>
      <c r="B129">
        <v>0.65040099704293064</v>
      </c>
      <c r="F129" s="17">
        <f t="shared" si="6"/>
        <v>3</v>
      </c>
      <c r="G129" s="15">
        <f t="shared" si="7"/>
        <v>1</v>
      </c>
      <c r="H129" s="53">
        <v>40975</v>
      </c>
      <c r="I129">
        <f t="shared" si="9"/>
        <v>0.64643110987234353</v>
      </c>
      <c r="J129">
        <f t="shared" si="11"/>
        <v>0.73587239640033986</v>
      </c>
      <c r="K129">
        <f t="shared" si="11"/>
        <v>0.68924165875143906</v>
      </c>
      <c r="L129">
        <f t="shared" si="11"/>
        <v>0.66240678164183886</v>
      </c>
      <c r="M129">
        <f t="shared" si="11"/>
        <v>0.70418818343504819</v>
      </c>
      <c r="N129">
        <f t="shared" si="11"/>
        <v>0.71926390932904638</v>
      </c>
      <c r="O129">
        <f t="shared" si="11"/>
        <v>0.78385262819377377</v>
      </c>
      <c r="X129" s="53">
        <v>40975</v>
      </c>
      <c r="Y129">
        <v>0.64643110987234353</v>
      </c>
      <c r="Z129">
        <v>0.73587239640033986</v>
      </c>
      <c r="AA129">
        <v>0.68924165875143906</v>
      </c>
      <c r="AB129">
        <v>0.66240678164183886</v>
      </c>
      <c r="AC129">
        <v>0.70418818343504819</v>
      </c>
      <c r="AD129">
        <v>0.71926390932904638</v>
      </c>
      <c r="AE129">
        <v>0.78385262819377377</v>
      </c>
    </row>
    <row r="130" spans="1:31" x14ac:dyDescent="0.25">
      <c r="A130" s="5">
        <v>41342</v>
      </c>
      <c r="B130">
        <v>0.66079159159024592</v>
      </c>
      <c r="F130" s="17">
        <f t="shared" si="6"/>
        <v>3</v>
      </c>
      <c r="G130" s="15">
        <f t="shared" si="7"/>
        <v>1</v>
      </c>
      <c r="H130" s="53">
        <v>40976</v>
      </c>
      <c r="I130">
        <f t="shared" si="9"/>
        <v>0.65040099704293064</v>
      </c>
      <c r="J130">
        <f t="shared" si="11"/>
        <v>0.74915595914916944</v>
      </c>
      <c r="K130">
        <f t="shared" si="11"/>
        <v>0.69346974556705276</v>
      </c>
      <c r="L130">
        <f t="shared" si="11"/>
        <v>0.65744223195387363</v>
      </c>
      <c r="M130">
        <f t="shared" si="11"/>
        <v>0.68759769154031869</v>
      </c>
      <c r="N130">
        <f t="shared" si="11"/>
        <v>0.71873630624006046</v>
      </c>
      <c r="O130">
        <f t="shared" si="11"/>
        <v>0.78570383735449678</v>
      </c>
      <c r="X130" s="53">
        <v>40976</v>
      </c>
      <c r="Y130">
        <v>0.65040099704293064</v>
      </c>
      <c r="Z130">
        <v>0.74915595914916944</v>
      </c>
      <c r="AA130">
        <v>0.69346974556705276</v>
      </c>
      <c r="AB130">
        <v>0.65744223195387363</v>
      </c>
      <c r="AC130">
        <v>0.68759769154031869</v>
      </c>
      <c r="AD130">
        <v>0.71873630624006046</v>
      </c>
      <c r="AE130">
        <v>0.78570383735449678</v>
      </c>
    </row>
    <row r="131" spans="1:31" x14ac:dyDescent="0.25">
      <c r="A131" s="5">
        <v>41343</v>
      </c>
      <c r="B131">
        <v>0.66127053173293315</v>
      </c>
      <c r="F131" s="17">
        <f t="shared" ref="F131:F194" si="12">MONTH(H131)</f>
        <v>3</v>
      </c>
      <c r="G131" s="15">
        <f t="shared" ref="G131:G194" si="13">IF(DAY(H131)&lt;11,1,IF(DAY(H131)&lt;21,2,3))</f>
        <v>1</v>
      </c>
      <c r="H131" s="53">
        <v>40977</v>
      </c>
      <c r="I131">
        <f t="shared" si="9"/>
        <v>0.66079159159024592</v>
      </c>
      <c r="J131">
        <f t="shared" si="11"/>
        <v>0.72497819323773649</v>
      </c>
      <c r="K131">
        <f t="shared" si="11"/>
        <v>0.6831608923512279</v>
      </c>
      <c r="L131">
        <f t="shared" si="11"/>
        <v>0.64331824710001262</v>
      </c>
      <c r="M131">
        <f t="shared" si="11"/>
        <v>0.68087553989185157</v>
      </c>
      <c r="N131">
        <f t="shared" si="11"/>
        <v>0.71796971396699583</v>
      </c>
      <c r="O131">
        <f t="shared" si="11"/>
        <v>0.7926502282710155</v>
      </c>
      <c r="X131" s="53">
        <v>40977</v>
      </c>
      <c r="Y131">
        <v>0.66079159159024592</v>
      </c>
      <c r="Z131">
        <v>0.72497819323773649</v>
      </c>
      <c r="AA131">
        <v>0.6831608923512279</v>
      </c>
      <c r="AB131">
        <v>0.64331824710001262</v>
      </c>
      <c r="AC131">
        <v>0.68087553989185157</v>
      </c>
      <c r="AD131">
        <v>0.71796971396699583</v>
      </c>
      <c r="AE131">
        <v>0.7926502282710155</v>
      </c>
    </row>
    <row r="132" spans="1:31" x14ac:dyDescent="0.25">
      <c r="A132" s="5">
        <v>41344</v>
      </c>
      <c r="B132">
        <v>0.65076603636258346</v>
      </c>
      <c r="F132" s="17">
        <f t="shared" si="12"/>
        <v>3</v>
      </c>
      <c r="G132" s="15">
        <f t="shared" si="13"/>
        <v>1</v>
      </c>
      <c r="H132" s="53">
        <v>40978</v>
      </c>
      <c r="I132">
        <f t="shared" si="9"/>
        <v>0.66127053173293315</v>
      </c>
      <c r="J132">
        <f t="shared" si="11"/>
        <v>0.73160005271868389</v>
      </c>
      <c r="K132">
        <f t="shared" si="11"/>
        <v>0.68958938970519112</v>
      </c>
      <c r="L132">
        <f t="shared" si="11"/>
        <v>0.65460001580789873</v>
      </c>
      <c r="M132">
        <f t="shared" si="11"/>
        <v>0.66272785747148877</v>
      </c>
      <c r="N132">
        <f t="shared" si="11"/>
        <v>0.70231748008677874</v>
      </c>
      <c r="O132">
        <f t="shared" si="11"/>
        <v>0.79865349318071321</v>
      </c>
      <c r="X132" s="53">
        <v>40978</v>
      </c>
      <c r="Y132">
        <v>0.66127053173293315</v>
      </c>
      <c r="Z132">
        <v>0.73160005271868389</v>
      </c>
      <c r="AA132">
        <v>0.68958938970519112</v>
      </c>
      <c r="AB132">
        <v>0.65460001580789873</v>
      </c>
      <c r="AC132">
        <v>0.66272785747148877</v>
      </c>
      <c r="AD132">
        <v>0.70231748008677874</v>
      </c>
      <c r="AE132">
        <v>0.79865349318071321</v>
      </c>
    </row>
    <row r="133" spans="1:31" x14ac:dyDescent="0.25">
      <c r="A133" s="5">
        <v>41345</v>
      </c>
      <c r="B133">
        <v>0.65957257975335915</v>
      </c>
      <c r="F133" s="17">
        <f t="shared" si="12"/>
        <v>3</v>
      </c>
      <c r="G133" s="15">
        <f t="shared" si="13"/>
        <v>2</v>
      </c>
      <c r="H133" s="53">
        <v>40979</v>
      </c>
      <c r="I133">
        <f t="shared" si="9"/>
        <v>0.65076603636258346</v>
      </c>
      <c r="J133">
        <f t="shared" si="11"/>
        <v>0.70737090885741705</v>
      </c>
      <c r="K133">
        <f t="shared" si="11"/>
        <v>0.67041356400669527</v>
      </c>
      <c r="L133">
        <f t="shared" si="11"/>
        <v>0.62518581431849785</v>
      </c>
      <c r="M133">
        <f t="shared" si="11"/>
        <v>0.64840745282579859</v>
      </c>
      <c r="N133">
        <f t="shared" si="11"/>
        <v>0.70698987995175278</v>
      </c>
      <c r="O133">
        <f t="shared" si="11"/>
        <v>0.78791486688051082</v>
      </c>
      <c r="X133" s="53">
        <v>40979</v>
      </c>
      <c r="Y133">
        <v>0.65076603636258346</v>
      </c>
      <c r="Z133">
        <v>0.70737090885741705</v>
      </c>
      <c r="AA133">
        <v>0.67041356400669527</v>
      </c>
      <c r="AB133">
        <v>0.62518581431849785</v>
      </c>
      <c r="AC133">
        <v>0.64840745282579859</v>
      </c>
      <c r="AD133">
        <v>0.70698987995175278</v>
      </c>
      <c r="AE133">
        <v>0.78791486688051082</v>
      </c>
    </row>
    <row r="134" spans="1:31" x14ac:dyDescent="0.25">
      <c r="A134" s="5">
        <v>41346</v>
      </c>
      <c r="B134">
        <v>0.67149535238886138</v>
      </c>
      <c r="F134" s="17">
        <f t="shared" si="12"/>
        <v>3</v>
      </c>
      <c r="G134" s="15">
        <f t="shared" si="13"/>
        <v>2</v>
      </c>
      <c r="H134" s="53">
        <v>40980</v>
      </c>
      <c r="I134">
        <f t="shared" si="9"/>
        <v>0.65957257975335915</v>
      </c>
      <c r="J134">
        <f t="shared" si="11"/>
        <v>0.70414143165045118</v>
      </c>
      <c r="K134">
        <f t="shared" si="11"/>
        <v>0.67271037515159926</v>
      </c>
      <c r="L134">
        <f t="shared" si="11"/>
        <v>0.61663467874035038</v>
      </c>
      <c r="M134">
        <f t="shared" si="11"/>
        <v>0.64749044423619195</v>
      </c>
      <c r="N134">
        <f t="shared" si="11"/>
        <v>0.72710833667700403</v>
      </c>
      <c r="O134">
        <f t="shared" si="11"/>
        <v>0.79855274635016527</v>
      </c>
      <c r="X134" s="53">
        <v>40980</v>
      </c>
      <c r="Y134">
        <v>0.65957257975335915</v>
      </c>
      <c r="Z134">
        <v>0.70414143165045118</v>
      </c>
      <c r="AA134">
        <v>0.67271037515159926</v>
      </c>
      <c r="AB134">
        <v>0.61663467874035038</v>
      </c>
      <c r="AC134">
        <v>0.64749044423619195</v>
      </c>
      <c r="AD134">
        <v>0.72710833667700403</v>
      </c>
      <c r="AE134">
        <v>0.79855274635016527</v>
      </c>
    </row>
    <row r="135" spans="1:31" x14ac:dyDescent="0.25">
      <c r="A135" s="5">
        <v>41347</v>
      </c>
      <c r="B135">
        <v>0.66765562621453722</v>
      </c>
      <c r="F135" s="17">
        <f t="shared" si="12"/>
        <v>3</v>
      </c>
      <c r="G135" s="15">
        <f t="shared" si="13"/>
        <v>2</v>
      </c>
      <c r="H135" s="53">
        <v>40981</v>
      </c>
      <c r="I135">
        <f t="shared" si="9"/>
        <v>0.67149535238886138</v>
      </c>
      <c r="J135">
        <f t="shared" si="11"/>
        <v>0.69583500981776369</v>
      </c>
      <c r="K135">
        <f t="shared" si="11"/>
        <v>0.64927458856923725</v>
      </c>
      <c r="L135">
        <f t="shared" si="11"/>
        <v>0.59370226546440175</v>
      </c>
      <c r="M135">
        <f t="shared" si="11"/>
        <v>0.65305349873743579</v>
      </c>
      <c r="N135">
        <f t="shared" si="11"/>
        <v>0.73329551047106523</v>
      </c>
      <c r="O135">
        <f t="shared" si="11"/>
        <v>0.7730704715927732</v>
      </c>
      <c r="X135" s="53">
        <v>40981</v>
      </c>
      <c r="Y135">
        <v>0.67149535238886138</v>
      </c>
      <c r="Z135">
        <v>0.69583500981776369</v>
      </c>
      <c r="AA135">
        <v>0.64927458856923725</v>
      </c>
      <c r="AB135">
        <v>0.59370226546440175</v>
      </c>
      <c r="AC135">
        <v>0.65305349873743579</v>
      </c>
      <c r="AD135">
        <v>0.73329551047106523</v>
      </c>
      <c r="AE135">
        <v>0.7730704715927732</v>
      </c>
    </row>
    <row r="136" spans="1:31" x14ac:dyDescent="0.25">
      <c r="A136" s="5">
        <v>41348</v>
      </c>
      <c r="B136">
        <v>0.66203087488399903</v>
      </c>
      <c r="F136" s="17">
        <f t="shared" si="12"/>
        <v>3</v>
      </c>
      <c r="G136" s="15">
        <f t="shared" si="13"/>
        <v>2</v>
      </c>
      <c r="H136" s="53">
        <v>40982</v>
      </c>
      <c r="I136">
        <f t="shared" si="9"/>
        <v>0.66765562621453722</v>
      </c>
      <c r="J136">
        <f t="shared" si="11"/>
        <v>0.69919081848622744</v>
      </c>
      <c r="K136">
        <f t="shared" si="11"/>
        <v>0.65925540345986844</v>
      </c>
      <c r="L136">
        <f t="shared" si="11"/>
        <v>0.56928829772309608</v>
      </c>
      <c r="M136">
        <f t="shared" si="11"/>
        <v>0.63670575249856087</v>
      </c>
      <c r="N136">
        <f t="shared" si="11"/>
        <v>0.73343150284607728</v>
      </c>
      <c r="O136">
        <f t="shared" si="11"/>
        <v>0.76121434954187672</v>
      </c>
      <c r="X136" s="53">
        <v>40982</v>
      </c>
      <c r="Y136">
        <v>0.66765562621453722</v>
      </c>
      <c r="Z136">
        <v>0.69919081848622744</v>
      </c>
      <c r="AA136">
        <v>0.65925540345986844</v>
      </c>
      <c r="AB136">
        <v>0.56928829772309608</v>
      </c>
      <c r="AC136">
        <v>0.63670575249856087</v>
      </c>
      <c r="AD136">
        <v>0.73343150284607728</v>
      </c>
      <c r="AE136">
        <v>0.76121434954187672</v>
      </c>
    </row>
    <row r="137" spans="1:31" x14ac:dyDescent="0.25">
      <c r="A137" s="5">
        <v>41349</v>
      </c>
      <c r="B137">
        <v>0.66427903152193879</v>
      </c>
      <c r="F137" s="17">
        <f t="shared" si="12"/>
        <v>3</v>
      </c>
      <c r="G137" s="15">
        <f t="shared" si="13"/>
        <v>2</v>
      </c>
      <c r="H137" s="53">
        <v>40983</v>
      </c>
      <c r="I137">
        <f t="shared" si="9"/>
        <v>0.66203087488399903</v>
      </c>
      <c r="J137">
        <f t="shared" si="11"/>
        <v>0.68672301091952603</v>
      </c>
      <c r="K137">
        <f t="shared" si="11"/>
        <v>0.65669158637981995</v>
      </c>
      <c r="L137">
        <f t="shared" si="11"/>
        <v>0.56152024166101411</v>
      </c>
      <c r="M137">
        <f t="shared" si="11"/>
        <v>0.62404295706994861</v>
      </c>
      <c r="N137">
        <f t="shared" si="11"/>
        <v>0.71707616622189418</v>
      </c>
      <c r="O137">
        <f t="shared" si="11"/>
        <v>0.75705319458310494</v>
      </c>
      <c r="X137" s="53">
        <v>40983</v>
      </c>
      <c r="Y137">
        <v>0.66203087488399903</v>
      </c>
      <c r="Z137">
        <v>0.68672301091952603</v>
      </c>
      <c r="AA137">
        <v>0.65669158637981995</v>
      </c>
      <c r="AB137">
        <v>0.56152024166101411</v>
      </c>
      <c r="AC137">
        <v>0.62404295706994861</v>
      </c>
      <c r="AD137">
        <v>0.71707616622189418</v>
      </c>
      <c r="AE137">
        <v>0.75705319458310494</v>
      </c>
    </row>
    <row r="138" spans="1:31" x14ac:dyDescent="0.25">
      <c r="A138" s="5">
        <v>41350</v>
      </c>
      <c r="B138">
        <v>0.63760984513775631</v>
      </c>
      <c r="F138" s="17">
        <f t="shared" si="12"/>
        <v>3</v>
      </c>
      <c r="G138" s="15">
        <f t="shared" si="13"/>
        <v>2</v>
      </c>
      <c r="H138" s="53">
        <v>40984</v>
      </c>
      <c r="I138">
        <f t="shared" si="9"/>
        <v>0.66427903152193879</v>
      </c>
      <c r="J138">
        <f t="shared" si="11"/>
        <v>0.68410973817363596</v>
      </c>
      <c r="K138">
        <f t="shared" si="11"/>
        <v>0.63942053425812284</v>
      </c>
      <c r="L138">
        <f t="shared" si="11"/>
        <v>0.52414645285897155</v>
      </c>
      <c r="M138">
        <f t="shared" si="11"/>
        <v>0.61680903138934984</v>
      </c>
      <c r="N138">
        <f t="shared" si="11"/>
        <v>0.73210145658064518</v>
      </c>
      <c r="O138">
        <f t="shared" si="11"/>
        <v>0.75041356787848335</v>
      </c>
      <c r="X138" s="53">
        <v>40984</v>
      </c>
      <c r="Y138">
        <v>0.66427903152193879</v>
      </c>
      <c r="Z138">
        <v>0.68410973817363596</v>
      </c>
      <c r="AA138">
        <v>0.63942053425812284</v>
      </c>
      <c r="AB138">
        <v>0.52414645285897155</v>
      </c>
      <c r="AC138">
        <v>0.61680903138934984</v>
      </c>
      <c r="AD138">
        <v>0.73210145658064518</v>
      </c>
      <c r="AE138">
        <v>0.75041356787848335</v>
      </c>
    </row>
    <row r="139" spans="1:31" x14ac:dyDescent="0.25">
      <c r="A139" s="5">
        <v>41351</v>
      </c>
      <c r="B139">
        <v>0.64225431171269765</v>
      </c>
      <c r="F139" s="17">
        <f t="shared" si="12"/>
        <v>3</v>
      </c>
      <c r="G139" s="15">
        <f t="shared" si="13"/>
        <v>2</v>
      </c>
      <c r="H139" s="53">
        <v>40985</v>
      </c>
      <c r="I139">
        <f t="shared" si="9"/>
        <v>0.63760984513775631</v>
      </c>
      <c r="J139">
        <f t="shared" si="11"/>
        <v>0.6839025225160057</v>
      </c>
      <c r="K139">
        <f t="shared" si="11"/>
        <v>0.63064019554314077</v>
      </c>
      <c r="L139">
        <f t="shared" si="11"/>
        <v>0.57876288770490325</v>
      </c>
      <c r="M139">
        <f t="shared" si="11"/>
        <v>0.56588254705953223</v>
      </c>
      <c r="N139">
        <f t="shared" si="11"/>
        <v>0.72491713888590203</v>
      </c>
      <c r="O139">
        <f t="shared" si="11"/>
        <v>0.74677434065751369</v>
      </c>
      <c r="X139" s="53">
        <v>40985</v>
      </c>
      <c r="Y139">
        <v>0.63760984513775631</v>
      </c>
      <c r="Z139">
        <v>0.6839025225160057</v>
      </c>
      <c r="AA139">
        <v>0.63064019554314077</v>
      </c>
      <c r="AB139">
        <v>0.57876288770490325</v>
      </c>
      <c r="AC139">
        <v>0.56588254705953223</v>
      </c>
      <c r="AD139">
        <v>0.72491713888590203</v>
      </c>
      <c r="AE139">
        <v>0.74677434065751369</v>
      </c>
    </row>
    <row r="140" spans="1:31" x14ac:dyDescent="0.25">
      <c r="A140" s="5">
        <v>41352</v>
      </c>
      <c r="B140">
        <v>0.6276437786214466</v>
      </c>
      <c r="F140" s="17">
        <f t="shared" si="12"/>
        <v>3</v>
      </c>
      <c r="G140" s="15">
        <f t="shared" si="13"/>
        <v>2</v>
      </c>
      <c r="H140" s="53">
        <v>40986</v>
      </c>
      <c r="I140">
        <f t="shared" si="9"/>
        <v>0.64225431171269765</v>
      </c>
      <c r="J140">
        <f t="shared" ref="J140:O144" si="14">IF(MONTH($H140)&gt;10,VLOOKUP(DATE(J$1,MONTH($H140),DAY($H140)),$A:$B,2,0),VLOOKUP(DATE(K$1,MONTH($H140),DAY($H140)),$A:$B,2,0))</f>
        <v>0.67006577040869009</v>
      </c>
      <c r="K140">
        <f t="shared" si="14"/>
        <v>0.63359282893270485</v>
      </c>
      <c r="L140">
        <f t="shared" si="14"/>
        <v>0.56085676326604128</v>
      </c>
      <c r="M140">
        <f t="shared" si="14"/>
        <v>0.56187473972397295</v>
      </c>
      <c r="N140">
        <f t="shared" si="14"/>
        <v>0.70830626566985433</v>
      </c>
      <c r="O140">
        <f t="shared" si="14"/>
        <v>0.75308386310065589</v>
      </c>
      <c r="X140" s="53">
        <v>40986</v>
      </c>
      <c r="Y140">
        <v>0.64225431171269765</v>
      </c>
      <c r="Z140">
        <v>0.67006577040869009</v>
      </c>
      <c r="AA140">
        <v>0.63359282893270485</v>
      </c>
      <c r="AB140">
        <v>0.56085676326604128</v>
      </c>
      <c r="AC140">
        <v>0.56187473972397295</v>
      </c>
      <c r="AD140">
        <v>0.70830626566985433</v>
      </c>
      <c r="AE140">
        <v>0.75308386310065589</v>
      </c>
    </row>
    <row r="141" spans="1:31" x14ac:dyDescent="0.25">
      <c r="A141" s="5">
        <v>41353</v>
      </c>
      <c r="B141">
        <v>0.63618837559439667</v>
      </c>
      <c r="F141" s="17">
        <f t="shared" si="12"/>
        <v>3</v>
      </c>
      <c r="G141" s="15">
        <f t="shared" si="13"/>
        <v>2</v>
      </c>
      <c r="H141" s="53">
        <v>40987</v>
      </c>
      <c r="I141">
        <f t="shared" si="9"/>
        <v>0.6276437786214466</v>
      </c>
      <c r="J141">
        <f t="shared" si="14"/>
        <v>0.64577256045758324</v>
      </c>
      <c r="K141">
        <f t="shared" si="14"/>
        <v>0.63730368465209652</v>
      </c>
      <c r="L141">
        <f t="shared" si="14"/>
        <v>0.54905722467653995</v>
      </c>
      <c r="M141">
        <f t="shared" si="14"/>
        <v>0.55941225652006143</v>
      </c>
      <c r="N141">
        <f t="shared" si="14"/>
        <v>0.71400233313693373</v>
      </c>
      <c r="O141">
        <f t="shared" si="14"/>
        <v>0.75135679628006558</v>
      </c>
      <c r="X141" s="53">
        <v>40987</v>
      </c>
      <c r="Y141">
        <v>0.6276437786214466</v>
      </c>
      <c r="Z141">
        <v>0.64577256045758324</v>
      </c>
      <c r="AA141">
        <v>0.63730368465209652</v>
      </c>
      <c r="AB141">
        <v>0.54905722467653995</v>
      </c>
      <c r="AC141">
        <v>0.55941225652006143</v>
      </c>
      <c r="AD141">
        <v>0.71400233313693373</v>
      </c>
      <c r="AE141">
        <v>0.75135679628006558</v>
      </c>
    </row>
    <row r="142" spans="1:31" x14ac:dyDescent="0.25">
      <c r="A142" s="5">
        <v>41354</v>
      </c>
      <c r="B142">
        <v>0.62393684314600029</v>
      </c>
      <c r="F142" s="17">
        <f t="shared" si="12"/>
        <v>3</v>
      </c>
      <c r="G142" s="15">
        <f t="shared" si="13"/>
        <v>2</v>
      </c>
      <c r="H142" s="53">
        <v>40988</v>
      </c>
      <c r="I142">
        <f t="shared" si="9"/>
        <v>0.63618837559439667</v>
      </c>
      <c r="J142">
        <f t="shared" si="14"/>
        <v>0.64296925382774184</v>
      </c>
      <c r="K142">
        <f t="shared" si="14"/>
        <v>0.64978856251821249</v>
      </c>
      <c r="L142">
        <f t="shared" si="14"/>
        <v>0.53732462574770368</v>
      </c>
      <c r="M142">
        <f t="shared" si="14"/>
        <v>0.53233736842894386</v>
      </c>
      <c r="N142">
        <f t="shared" si="14"/>
        <v>0.70769018152372487</v>
      </c>
      <c r="O142">
        <f t="shared" si="14"/>
        <v>0.73628453049562326</v>
      </c>
      <c r="X142" s="53">
        <v>40988</v>
      </c>
    </row>
    <row r="143" spans="1:31" x14ac:dyDescent="0.25">
      <c r="A143" s="5">
        <v>41355</v>
      </c>
      <c r="B143">
        <v>0.60880430521897777</v>
      </c>
      <c r="F143" s="17">
        <f t="shared" si="12"/>
        <v>3</v>
      </c>
      <c r="G143" s="15">
        <f t="shared" si="13"/>
        <v>3</v>
      </c>
      <c r="H143" s="53">
        <v>40989</v>
      </c>
      <c r="I143">
        <f t="shared" si="9"/>
        <v>0.62393684314600029</v>
      </c>
      <c r="J143">
        <f t="shared" si="14"/>
        <v>0.59562465590324576</v>
      </c>
      <c r="K143">
        <f t="shared" si="14"/>
        <v>0.6533324679375595</v>
      </c>
      <c r="L143">
        <f t="shared" si="14"/>
        <v>0.51433032043037452</v>
      </c>
      <c r="M143">
        <f t="shared" si="14"/>
        <v>0.53455319207609853</v>
      </c>
      <c r="N143">
        <f t="shared" si="14"/>
        <v>0.71806817353115637</v>
      </c>
      <c r="O143">
        <f t="shared" si="14"/>
        <v>0.74100211370444413</v>
      </c>
      <c r="X143" s="53">
        <v>40989</v>
      </c>
    </row>
    <row r="144" spans="1:31" x14ac:dyDescent="0.25">
      <c r="A144" s="5">
        <v>41356</v>
      </c>
      <c r="B144">
        <v>0.61002964542474947</v>
      </c>
      <c r="F144" s="17">
        <f t="shared" si="12"/>
        <v>3</v>
      </c>
      <c r="G144" s="15">
        <f t="shared" si="13"/>
        <v>3</v>
      </c>
      <c r="H144" s="53">
        <v>40990</v>
      </c>
      <c r="I144">
        <f t="shared" si="9"/>
        <v>0.60880430521897777</v>
      </c>
      <c r="J144">
        <f t="shared" si="14"/>
        <v>0.63082785309715783</v>
      </c>
      <c r="K144">
        <f t="shared" si="14"/>
        <v>0.6526021100599575</v>
      </c>
      <c r="L144">
        <f t="shared" si="14"/>
        <v>0.50102239927114023</v>
      </c>
      <c r="M144">
        <f t="shared" si="14"/>
        <v>0.53336460864796176</v>
      </c>
      <c r="N144">
        <f t="shared" si="14"/>
        <v>0.69132924711332566</v>
      </c>
      <c r="O144">
        <f t="shared" si="14"/>
        <v>0.73060955122976223</v>
      </c>
      <c r="X144" s="53">
        <v>40990</v>
      </c>
    </row>
    <row r="145" spans="1:24" x14ac:dyDescent="0.25">
      <c r="A145" s="5">
        <v>41357</v>
      </c>
      <c r="B145">
        <v>0.59399648570172059</v>
      </c>
      <c r="F145" s="17">
        <f t="shared" si="12"/>
        <v>3</v>
      </c>
      <c r="G145" s="15">
        <f t="shared" si="13"/>
        <v>3</v>
      </c>
      <c r="H145" s="53">
        <v>40991</v>
      </c>
      <c r="I145">
        <f t="shared" ref="I145:O208" si="15">IF(MONTH($H145)&gt;10,VLOOKUP(DATE(I$1,MONTH($H145),DAY($H145)),$A:$B,2,0),VLOOKUP(DATE(J$1,MONTH($H145),DAY($H145)),$A:$B,2,0))</f>
        <v>0.61002964542474947</v>
      </c>
      <c r="J145">
        <f t="shared" si="15"/>
        <v>0.61974348912511101</v>
      </c>
      <c r="K145">
        <f t="shared" si="15"/>
        <v>0.63315423805621318</v>
      </c>
      <c r="L145">
        <f t="shared" si="15"/>
        <v>0.50327825222677314</v>
      </c>
      <c r="M145">
        <f t="shared" si="15"/>
        <v>0.49379671398029956</v>
      </c>
      <c r="N145">
        <f t="shared" si="15"/>
        <v>0.7195031862247625</v>
      </c>
      <c r="O145">
        <f t="shared" si="15"/>
        <v>0.73173737171504549</v>
      </c>
      <c r="X145" s="53">
        <v>40991</v>
      </c>
    </row>
    <row r="146" spans="1:24" x14ac:dyDescent="0.25">
      <c r="A146" s="5">
        <v>41358</v>
      </c>
      <c r="B146">
        <v>0.59085205968651922</v>
      </c>
      <c r="F146" s="17">
        <f t="shared" si="12"/>
        <v>3</v>
      </c>
      <c r="G146" s="15">
        <f t="shared" si="13"/>
        <v>3</v>
      </c>
      <c r="H146" s="53">
        <v>40992</v>
      </c>
      <c r="I146">
        <f t="shared" si="15"/>
        <v>0.59399648570172059</v>
      </c>
      <c r="J146">
        <f t="shared" si="15"/>
        <v>0.58873372964491288</v>
      </c>
      <c r="K146">
        <f t="shared" si="15"/>
        <v>0.60909394378278914</v>
      </c>
      <c r="L146">
        <f t="shared" si="15"/>
        <v>0.50421097995283604</v>
      </c>
      <c r="M146">
        <f t="shared" si="15"/>
        <v>0.49113823519156097</v>
      </c>
      <c r="N146">
        <f t="shared" si="15"/>
        <v>0.71074292039496167</v>
      </c>
      <c r="O146">
        <f t="shared" si="15"/>
        <v>0.72781614137174622</v>
      </c>
      <c r="X146" s="53">
        <v>40992</v>
      </c>
    </row>
    <row r="147" spans="1:24" x14ac:dyDescent="0.25">
      <c r="A147" s="5">
        <v>41359</v>
      </c>
      <c r="B147">
        <v>0.58043793139854283</v>
      </c>
      <c r="F147" s="17">
        <f t="shared" si="12"/>
        <v>3</v>
      </c>
      <c r="G147" s="15">
        <f t="shared" si="13"/>
        <v>3</v>
      </c>
      <c r="H147" s="53">
        <v>40993</v>
      </c>
      <c r="I147">
        <f t="shared" si="15"/>
        <v>0.59085205968651922</v>
      </c>
      <c r="J147">
        <f t="shared" si="15"/>
        <v>0.55308065122418915</v>
      </c>
      <c r="K147">
        <f t="shared" si="15"/>
        <v>0.56516271461371836</v>
      </c>
      <c r="L147">
        <f t="shared" si="15"/>
        <v>0.50771766843198851</v>
      </c>
      <c r="M147">
        <f t="shared" si="15"/>
        <v>0.44906994573302433</v>
      </c>
      <c r="N147">
        <f t="shared" si="15"/>
        <v>0.69702694413531652</v>
      </c>
      <c r="O147">
        <f t="shared" si="15"/>
        <v>0.71630315801339262</v>
      </c>
      <c r="X147" s="53">
        <v>40993</v>
      </c>
    </row>
    <row r="148" spans="1:24" x14ac:dyDescent="0.25">
      <c r="A148" s="5">
        <v>41360</v>
      </c>
      <c r="B148">
        <v>0.55514377128624881</v>
      </c>
      <c r="F148" s="17">
        <f t="shared" si="12"/>
        <v>3</v>
      </c>
      <c r="G148" s="15">
        <f t="shared" si="13"/>
        <v>3</v>
      </c>
      <c r="H148" s="53">
        <v>40994</v>
      </c>
      <c r="I148">
        <f t="shared" si="15"/>
        <v>0.58043793139854283</v>
      </c>
      <c r="J148">
        <f t="shared" si="15"/>
        <v>0.56529977874220605</v>
      </c>
      <c r="K148">
        <f t="shared" si="15"/>
        <v>0.56903602341272841</v>
      </c>
      <c r="L148">
        <f t="shared" si="15"/>
        <v>0.44218245176828841</v>
      </c>
      <c r="M148">
        <f t="shared" si="15"/>
        <v>0.39114462555158575</v>
      </c>
      <c r="N148">
        <f t="shared" si="15"/>
        <v>0.70155056121877812</v>
      </c>
      <c r="O148">
        <f t="shared" si="15"/>
        <v>0.72488967267209914</v>
      </c>
      <c r="X148" s="53">
        <v>40994</v>
      </c>
    </row>
    <row r="149" spans="1:24" x14ac:dyDescent="0.25">
      <c r="A149" s="5">
        <v>41361</v>
      </c>
      <c r="B149">
        <v>0.57619641321370607</v>
      </c>
      <c r="F149" s="17">
        <f t="shared" si="12"/>
        <v>3</v>
      </c>
      <c r="G149" s="15">
        <f t="shared" si="13"/>
        <v>3</v>
      </c>
      <c r="H149" s="53">
        <v>40995</v>
      </c>
      <c r="I149">
        <f t="shared" si="15"/>
        <v>0.55514377128624881</v>
      </c>
      <c r="J149">
        <f t="shared" si="15"/>
        <v>0.58037996409425086</v>
      </c>
      <c r="K149">
        <f t="shared" si="15"/>
        <v>0.57528942129063665</v>
      </c>
      <c r="L149">
        <f t="shared" si="15"/>
        <v>0.41643861447243269</v>
      </c>
      <c r="M149">
        <f t="shared" si="15"/>
        <v>0.38174688767769455</v>
      </c>
      <c r="N149">
        <f t="shared" si="15"/>
        <v>0.70774683398357685</v>
      </c>
      <c r="O149">
        <f t="shared" si="15"/>
        <v>0.74500145794374195</v>
      </c>
      <c r="X149" s="53">
        <v>40995</v>
      </c>
    </row>
    <row r="150" spans="1:24" x14ac:dyDescent="0.25">
      <c r="A150" s="5">
        <v>41362</v>
      </c>
      <c r="B150">
        <v>0.56046598994234653</v>
      </c>
      <c r="F150" s="17">
        <f t="shared" si="12"/>
        <v>3</v>
      </c>
      <c r="G150" s="15">
        <f t="shared" si="13"/>
        <v>3</v>
      </c>
      <c r="H150" s="53">
        <v>40996</v>
      </c>
      <c r="I150">
        <f t="shared" si="15"/>
        <v>0.57619641321370607</v>
      </c>
      <c r="J150">
        <f t="shared" si="15"/>
        <v>0.49405957959444935</v>
      </c>
      <c r="K150">
        <f t="shared" si="15"/>
        <v>0.61267474575451841</v>
      </c>
      <c r="L150">
        <f t="shared" si="15"/>
        <v>0.38732830844555327</v>
      </c>
      <c r="M150">
        <f t="shared" si="15"/>
        <v>0.23354214734665715</v>
      </c>
      <c r="N150">
        <f t="shared" si="15"/>
        <v>0.72032897306587862</v>
      </c>
      <c r="O150">
        <f t="shared" si="15"/>
        <v>0.71385514705739095</v>
      </c>
      <c r="X150" s="53">
        <v>40996</v>
      </c>
    </row>
    <row r="151" spans="1:24" x14ac:dyDescent="0.25">
      <c r="A151" s="5">
        <v>41363</v>
      </c>
      <c r="B151">
        <v>0.54645195525703216</v>
      </c>
      <c r="F151" s="17">
        <f t="shared" si="12"/>
        <v>3</v>
      </c>
      <c r="G151" s="15">
        <f t="shared" si="13"/>
        <v>3</v>
      </c>
      <c r="H151" s="53">
        <v>40997</v>
      </c>
      <c r="I151">
        <f t="shared" si="15"/>
        <v>0.56046598994234653</v>
      </c>
      <c r="J151">
        <f t="shared" si="15"/>
        <v>0.49224339226252933</v>
      </c>
      <c r="K151">
        <f t="shared" si="15"/>
        <v>0.62641467596615297</v>
      </c>
      <c r="L151">
        <f t="shared" si="15"/>
        <v>0.34299307635520243</v>
      </c>
      <c r="M151">
        <f t="shared" si="15"/>
        <v>0.34765164327390213</v>
      </c>
      <c r="N151">
        <f t="shared" si="15"/>
        <v>0.7270777595433654</v>
      </c>
      <c r="O151">
        <f t="shared" si="15"/>
        <v>0.69266201199401733</v>
      </c>
      <c r="X151" s="53">
        <v>40997</v>
      </c>
    </row>
    <row r="152" spans="1:24" x14ac:dyDescent="0.25">
      <c r="A152" s="5">
        <v>41364</v>
      </c>
      <c r="B152">
        <v>0.57786335755274676</v>
      </c>
      <c r="F152" s="17">
        <f t="shared" si="12"/>
        <v>3</v>
      </c>
      <c r="G152" s="15">
        <f t="shared" si="13"/>
        <v>3</v>
      </c>
      <c r="H152" s="53">
        <v>40998</v>
      </c>
      <c r="I152">
        <f t="shared" si="15"/>
        <v>0.54645195525703216</v>
      </c>
      <c r="J152">
        <f t="shared" si="15"/>
        <v>0.44181175281580076</v>
      </c>
      <c r="K152">
        <f t="shared" si="15"/>
        <v>0.59042891369170714</v>
      </c>
      <c r="L152">
        <f t="shared" si="15"/>
        <v>0.40018579241023366</v>
      </c>
      <c r="M152">
        <f t="shared" si="15"/>
        <v>0.35632874816591964</v>
      </c>
      <c r="N152">
        <f t="shared" si="15"/>
        <v>0.71189377194160253</v>
      </c>
      <c r="O152">
        <f t="shared" si="15"/>
        <v>0.69403016805037232</v>
      </c>
      <c r="X152" s="53">
        <v>40998</v>
      </c>
    </row>
    <row r="153" spans="1:24" x14ac:dyDescent="0.25">
      <c r="A153" s="5">
        <v>41365</v>
      </c>
      <c r="B153">
        <v>0.43410903000881246</v>
      </c>
      <c r="F153" s="17">
        <f t="shared" si="12"/>
        <v>3</v>
      </c>
      <c r="G153" s="15">
        <f t="shared" si="13"/>
        <v>3</v>
      </c>
      <c r="H153" s="53">
        <v>40999</v>
      </c>
      <c r="I153">
        <f t="shared" si="15"/>
        <v>0.57786335755274676</v>
      </c>
      <c r="J153">
        <f t="shared" si="15"/>
        <v>0.52497433768449331</v>
      </c>
      <c r="K153">
        <f t="shared" si="15"/>
        <v>0.59044158791794521</v>
      </c>
      <c r="L153">
        <f t="shared" si="15"/>
        <v>0.38795662257875596</v>
      </c>
      <c r="M153">
        <f t="shared" si="15"/>
        <v>0.31947463991265007</v>
      </c>
      <c r="N153">
        <f t="shared" si="15"/>
        <v>0.71549609240239043</v>
      </c>
      <c r="O153">
        <f t="shared" si="15"/>
        <v>0.68565794243193345</v>
      </c>
      <c r="X153" s="53">
        <v>40999</v>
      </c>
    </row>
    <row r="154" spans="1:24" x14ac:dyDescent="0.25">
      <c r="A154" s="5">
        <v>41366</v>
      </c>
      <c r="B154">
        <v>0.40143338708381804</v>
      </c>
      <c r="F154" s="17">
        <f t="shared" si="12"/>
        <v>4</v>
      </c>
      <c r="G154" s="15">
        <f t="shared" si="13"/>
        <v>1</v>
      </c>
      <c r="H154" s="53">
        <v>41000</v>
      </c>
      <c r="I154">
        <f t="shared" si="15"/>
        <v>0.43410903000881246</v>
      </c>
      <c r="J154">
        <f t="shared" si="15"/>
        <v>0.4496827726999747</v>
      </c>
      <c r="K154">
        <f t="shared" si="15"/>
        <v>0.57507239988121706</v>
      </c>
      <c r="L154">
        <f t="shared" si="15"/>
        <v>0.28996802067778099</v>
      </c>
      <c r="M154">
        <f t="shared" si="15"/>
        <v>0.33781162738741372</v>
      </c>
      <c r="N154">
        <f t="shared" si="15"/>
        <v>0.73487859831952307</v>
      </c>
      <c r="O154">
        <f t="shared" si="15"/>
        <v>0.66896003753531008</v>
      </c>
      <c r="X154" s="53">
        <v>41000</v>
      </c>
    </row>
    <row r="155" spans="1:24" x14ac:dyDescent="0.25">
      <c r="A155" s="5">
        <v>41367</v>
      </c>
      <c r="B155">
        <v>0.28250188494404499</v>
      </c>
      <c r="F155" s="17">
        <f t="shared" si="12"/>
        <v>4</v>
      </c>
      <c r="G155" s="15">
        <f t="shared" si="13"/>
        <v>1</v>
      </c>
      <c r="H155" s="53">
        <v>41001</v>
      </c>
      <c r="I155">
        <f t="shared" si="15"/>
        <v>0.40143338708381804</v>
      </c>
      <c r="J155">
        <f t="shared" si="15"/>
        <v>0.37505737113972254</v>
      </c>
      <c r="K155">
        <f t="shared" si="15"/>
        <v>0.59028323673607408</v>
      </c>
      <c r="L155">
        <f t="shared" si="15"/>
        <v>0.34239424484642872</v>
      </c>
      <c r="M155">
        <f t="shared" si="15"/>
        <v>0.34668829601142348</v>
      </c>
      <c r="N155">
        <f t="shared" si="15"/>
        <v>0.70847253836227886</v>
      </c>
      <c r="O155">
        <f t="shared" si="15"/>
        <v>0.66034097358115618</v>
      </c>
      <c r="X155" s="53">
        <v>41001</v>
      </c>
    </row>
    <row r="156" spans="1:24" x14ac:dyDescent="0.25">
      <c r="A156" s="5">
        <v>41368</v>
      </c>
      <c r="B156">
        <v>0.5189170236233871</v>
      </c>
      <c r="F156" s="17">
        <f t="shared" si="12"/>
        <v>4</v>
      </c>
      <c r="G156" s="15">
        <f t="shared" si="13"/>
        <v>1</v>
      </c>
      <c r="H156" s="53">
        <v>41002</v>
      </c>
      <c r="I156">
        <f t="shared" si="15"/>
        <v>0.28250188494404499</v>
      </c>
      <c r="J156">
        <f t="shared" si="15"/>
        <v>0.25046196687687799</v>
      </c>
      <c r="K156">
        <f t="shared" si="15"/>
        <v>0.55502482604365366</v>
      </c>
      <c r="L156">
        <f t="shared" si="15"/>
        <v>0.49552139249742105</v>
      </c>
      <c r="M156">
        <f t="shared" si="15"/>
        <v>0.35562024810757292</v>
      </c>
      <c r="N156">
        <f t="shared" si="15"/>
        <v>0.70876013039537522</v>
      </c>
      <c r="O156">
        <f t="shared" si="15"/>
        <v>0.66659293978227474</v>
      </c>
      <c r="X156" s="53">
        <v>41002</v>
      </c>
    </row>
    <row r="157" spans="1:24" x14ac:dyDescent="0.25">
      <c r="A157" s="5">
        <v>41369</v>
      </c>
      <c r="B157">
        <v>0.30203477032458331</v>
      </c>
      <c r="F157" s="17">
        <f t="shared" si="12"/>
        <v>4</v>
      </c>
      <c r="G157" s="15">
        <f t="shared" si="13"/>
        <v>1</v>
      </c>
      <c r="H157" s="53">
        <v>41003</v>
      </c>
      <c r="I157">
        <f t="shared" si="15"/>
        <v>0.5189170236233871</v>
      </c>
      <c r="J157">
        <f t="shared" si="15"/>
        <v>0.18276954489701577</v>
      </c>
      <c r="K157">
        <f t="shared" si="15"/>
        <v>0.58742462951398577</v>
      </c>
      <c r="L157">
        <f t="shared" si="15"/>
        <v>0.72732158785141732</v>
      </c>
      <c r="M157">
        <f t="shared" si="15"/>
        <v>0.35038664805906533</v>
      </c>
      <c r="N157">
        <f t="shared" si="15"/>
        <v>0.70130373043174576</v>
      </c>
      <c r="O157">
        <f t="shared" si="15"/>
        <v>0.67699219072792616</v>
      </c>
      <c r="X157" s="53">
        <v>41003</v>
      </c>
    </row>
    <row r="158" spans="1:24" x14ac:dyDescent="0.25">
      <c r="A158" s="5">
        <v>41370</v>
      </c>
      <c r="B158">
        <v>0.27962183931335699</v>
      </c>
      <c r="F158" s="17">
        <f t="shared" si="12"/>
        <v>4</v>
      </c>
      <c r="G158" s="15">
        <f t="shared" si="13"/>
        <v>1</v>
      </c>
      <c r="H158" s="53">
        <v>41004</v>
      </c>
      <c r="I158">
        <f t="shared" si="15"/>
        <v>0.30203477032458331</v>
      </c>
      <c r="J158">
        <f t="shared" si="15"/>
        <v>0.13592136710305355</v>
      </c>
      <c r="K158">
        <f t="shared" si="15"/>
        <v>0.56126704051355336</v>
      </c>
      <c r="L158">
        <f t="shared" si="15"/>
        <v>0.70233905752601067</v>
      </c>
      <c r="M158">
        <f t="shared" si="15"/>
        <v>0.35326748447486017</v>
      </c>
      <c r="N158">
        <f t="shared" si="15"/>
        <v>0.69091204193658551</v>
      </c>
      <c r="O158">
        <f t="shared" si="15"/>
        <v>0.68258577339116255</v>
      </c>
      <c r="X158" s="53">
        <v>41004</v>
      </c>
    </row>
    <row r="159" spans="1:24" x14ac:dyDescent="0.25">
      <c r="A159" s="5">
        <v>41371</v>
      </c>
      <c r="B159">
        <v>0.13795587832949557</v>
      </c>
      <c r="F159" s="17">
        <f t="shared" si="12"/>
        <v>4</v>
      </c>
      <c r="G159" s="15">
        <f t="shared" si="13"/>
        <v>1</v>
      </c>
      <c r="H159" s="53">
        <v>41005</v>
      </c>
      <c r="I159">
        <f t="shared" si="15"/>
        <v>0.27962183931335699</v>
      </c>
      <c r="J159">
        <f t="shared" si="15"/>
        <v>1.0506441158634626E-4</v>
      </c>
      <c r="K159">
        <f t="shared" si="15"/>
        <v>0.63352996890652391</v>
      </c>
      <c r="L159">
        <f t="shared" si="15"/>
        <v>0.71015928282713281</v>
      </c>
      <c r="M159">
        <f t="shared" si="15"/>
        <v>0.41670236784358738</v>
      </c>
      <c r="N159">
        <f t="shared" si="15"/>
        <v>0.68728911002201021</v>
      </c>
      <c r="O159">
        <f t="shared" si="15"/>
        <v>0.67634934342305253</v>
      </c>
      <c r="X159" s="53">
        <v>41005</v>
      </c>
    </row>
    <row r="160" spans="1:24" x14ac:dyDescent="0.25">
      <c r="A160" s="5">
        <v>41372</v>
      </c>
      <c r="B160">
        <v>-8.8668186836285412E-3</v>
      </c>
      <c r="F160" s="17">
        <f t="shared" si="12"/>
        <v>4</v>
      </c>
      <c r="G160" s="15">
        <f t="shared" si="13"/>
        <v>1</v>
      </c>
      <c r="H160" s="53">
        <v>41006</v>
      </c>
      <c r="I160">
        <f t="shared" si="15"/>
        <v>0.13795587832949557</v>
      </c>
      <c r="J160">
        <f t="shared" si="15"/>
        <v>-0.10521808063364221</v>
      </c>
      <c r="K160">
        <f t="shared" si="15"/>
        <v>0.60236669772770157</v>
      </c>
      <c r="L160">
        <f t="shared" si="15"/>
        <v>0.66556664207788174</v>
      </c>
      <c r="M160">
        <f t="shared" si="15"/>
        <v>0.46800093914074248</v>
      </c>
      <c r="N160">
        <f t="shared" si="15"/>
        <v>0.66538501659427629</v>
      </c>
      <c r="O160">
        <f t="shared" si="15"/>
        <v>0.64047431831787793</v>
      </c>
      <c r="X160" s="53">
        <v>41006</v>
      </c>
    </row>
    <row r="161" spans="1:24" x14ac:dyDescent="0.25">
      <c r="A161" s="5">
        <v>41373</v>
      </c>
      <c r="B161">
        <v>-7.0832377886862544E-3</v>
      </c>
      <c r="F161" s="17">
        <f t="shared" si="12"/>
        <v>4</v>
      </c>
      <c r="G161" s="15">
        <f t="shared" si="13"/>
        <v>1</v>
      </c>
      <c r="H161" s="53">
        <v>41007</v>
      </c>
      <c r="I161">
        <f t="shared" si="15"/>
        <v>-8.8668186836285412E-3</v>
      </c>
      <c r="J161">
        <f t="shared" si="15"/>
        <v>-0.27927511350877993</v>
      </c>
      <c r="K161">
        <f t="shared" si="15"/>
        <v>0.63112858962273766</v>
      </c>
      <c r="L161">
        <f t="shared" si="15"/>
        <v>0.67938865507001955</v>
      </c>
      <c r="M161">
        <f t="shared" si="15"/>
        <v>0.46205628596232479</v>
      </c>
      <c r="N161">
        <f t="shared" si="15"/>
        <v>0.59312833483746974</v>
      </c>
      <c r="O161">
        <f t="shared" si="15"/>
        <v>0.61323144302450572</v>
      </c>
      <c r="X161" s="53">
        <v>41007</v>
      </c>
    </row>
    <row r="162" spans="1:24" x14ac:dyDescent="0.25">
      <c r="A162" s="5">
        <v>41374</v>
      </c>
      <c r="B162">
        <v>-0.16314880896244841</v>
      </c>
      <c r="F162" s="17">
        <f t="shared" si="12"/>
        <v>4</v>
      </c>
      <c r="G162" s="15">
        <f t="shared" si="13"/>
        <v>1</v>
      </c>
      <c r="H162" s="53">
        <v>41008</v>
      </c>
      <c r="I162">
        <f t="shared" si="15"/>
        <v>-7.0832377886862544E-3</v>
      </c>
      <c r="J162">
        <f t="shared" si="15"/>
        <v>-0.33517732816984136</v>
      </c>
      <c r="K162">
        <f t="shared" si="15"/>
        <v>0.58111095314722017</v>
      </c>
      <c r="L162">
        <f t="shared" si="15"/>
        <v>0.3738555442522889</v>
      </c>
      <c r="M162">
        <f t="shared" si="15"/>
        <v>0.3470314770116269</v>
      </c>
      <c r="N162">
        <f t="shared" si="15"/>
        <v>0.57232351063545728</v>
      </c>
      <c r="O162">
        <f t="shared" si="15"/>
        <v>0.57340402200856122</v>
      </c>
      <c r="X162" s="53">
        <v>41008</v>
      </c>
    </row>
    <row r="163" spans="1:24" x14ac:dyDescent="0.25">
      <c r="A163" s="5">
        <v>41375</v>
      </c>
      <c r="B163">
        <v>-0.33662768465957987</v>
      </c>
      <c r="F163" s="17">
        <f t="shared" si="12"/>
        <v>4</v>
      </c>
      <c r="G163" s="15">
        <f t="shared" si="13"/>
        <v>1</v>
      </c>
      <c r="H163" s="53">
        <v>41009</v>
      </c>
      <c r="I163">
        <f t="shared" si="15"/>
        <v>-0.16314880896244841</v>
      </c>
      <c r="J163">
        <f t="shared" si="15"/>
        <v>-0.47252462724510508</v>
      </c>
      <c r="K163">
        <f t="shared" si="15"/>
        <v>0.59710173958172197</v>
      </c>
      <c r="L163">
        <f t="shared" si="15"/>
        <v>0.50071340428799482</v>
      </c>
      <c r="M163">
        <f t="shared" si="15"/>
        <v>0.49738349876239729</v>
      </c>
      <c r="N163">
        <f t="shared" si="15"/>
        <v>0.57533322975426604</v>
      </c>
      <c r="O163">
        <f t="shared" si="15"/>
        <v>0.54966393394121704</v>
      </c>
      <c r="X163" s="53">
        <v>41009</v>
      </c>
    </row>
    <row r="164" spans="1:24" x14ac:dyDescent="0.25">
      <c r="A164" s="5">
        <v>41376</v>
      </c>
      <c r="B164">
        <v>-0.69557115356075372</v>
      </c>
      <c r="F164" s="17">
        <f t="shared" si="12"/>
        <v>4</v>
      </c>
      <c r="G164" s="15">
        <f t="shared" si="13"/>
        <v>2</v>
      </c>
      <c r="H164" s="53">
        <v>41010</v>
      </c>
      <c r="I164">
        <f t="shared" si="15"/>
        <v>-0.33662768465957987</v>
      </c>
      <c r="J164">
        <f t="shared" si="15"/>
        <v>-2.1789488644727233</v>
      </c>
      <c r="K164">
        <f t="shared" si="15"/>
        <v>0.56557321526916338</v>
      </c>
      <c r="L164" t="str">
        <f t="shared" si="15"/>
        <v/>
      </c>
      <c r="M164">
        <f t="shared" si="15"/>
        <v>0.38469489266355028</v>
      </c>
      <c r="N164">
        <f t="shared" si="15"/>
        <v>0.57498057877888742</v>
      </c>
      <c r="O164">
        <f t="shared" si="15"/>
        <v>0.4930380072792494</v>
      </c>
      <c r="X164" s="53">
        <v>41010</v>
      </c>
    </row>
    <row r="165" spans="1:24" x14ac:dyDescent="0.25">
      <c r="A165" s="5">
        <v>41377</v>
      </c>
      <c r="B165">
        <v>-1.5416111438145998</v>
      </c>
      <c r="F165" s="17">
        <f t="shared" si="12"/>
        <v>4</v>
      </c>
      <c r="G165" s="15">
        <f t="shared" si="13"/>
        <v>2</v>
      </c>
      <c r="H165" s="53">
        <v>41011</v>
      </c>
      <c r="I165">
        <f t="shared" si="15"/>
        <v>-0.69557115356075372</v>
      </c>
      <c r="J165">
        <f t="shared" si="15"/>
        <v>-1.5829657446357797</v>
      </c>
      <c r="K165">
        <f t="shared" si="15"/>
        <v>0.50736162111719463</v>
      </c>
      <c r="L165" t="str">
        <f t="shared" si="15"/>
        <v/>
      </c>
      <c r="M165">
        <f t="shared" si="15"/>
        <v>0.38355760408408301</v>
      </c>
      <c r="N165">
        <f t="shared" si="15"/>
        <v>0.42669312725484887</v>
      </c>
      <c r="O165">
        <f t="shared" si="15"/>
        <v>0.25472273453259947</v>
      </c>
      <c r="X165" s="53">
        <v>41011</v>
      </c>
    </row>
    <row r="166" spans="1:24" x14ac:dyDescent="0.25">
      <c r="A166" s="5">
        <v>41378</v>
      </c>
      <c r="B166">
        <v>-50.835503662352949</v>
      </c>
      <c r="F166" s="17">
        <f t="shared" si="12"/>
        <v>4</v>
      </c>
      <c r="G166" s="15">
        <f t="shared" si="13"/>
        <v>2</v>
      </c>
      <c r="H166" s="53">
        <v>41012</v>
      </c>
      <c r="I166">
        <f t="shared" si="15"/>
        <v>-1.5416111438145998</v>
      </c>
      <c r="J166">
        <f t="shared" si="15"/>
        <v>-3.5540148596769803</v>
      </c>
      <c r="K166">
        <f t="shared" si="15"/>
        <v>0.12058444738169427</v>
      </c>
      <c r="L166" t="str">
        <f t="shared" si="15"/>
        <v/>
      </c>
      <c r="M166">
        <f t="shared" si="15"/>
        <v>0.34025145403919071</v>
      </c>
      <c r="N166">
        <f t="shared" si="15"/>
        <v>8.9312540607151755E-2</v>
      </c>
      <c r="O166">
        <f t="shared" si="15"/>
        <v>-3.694244510894238E-2</v>
      </c>
      <c r="X166" s="53">
        <v>41012</v>
      </c>
    </row>
    <row r="167" spans="1:24" x14ac:dyDescent="0.25">
      <c r="A167" s="5">
        <v>41379</v>
      </c>
      <c r="B167">
        <v>-366.06971416334545</v>
      </c>
      <c r="F167" s="17">
        <f t="shared" si="12"/>
        <v>4</v>
      </c>
      <c r="G167" s="15">
        <f t="shared" si="13"/>
        <v>2</v>
      </c>
      <c r="H167" s="53">
        <v>41013</v>
      </c>
      <c r="I167">
        <f t="shared" si="15"/>
        <v>-50.835503662352949</v>
      </c>
      <c r="J167">
        <f t="shared" si="15"/>
        <v>-17.03637043434324</v>
      </c>
      <c r="K167">
        <f t="shared" si="15"/>
        <v>-1.1989182913323723E-2</v>
      </c>
      <c r="L167" t="str">
        <f t="shared" si="15"/>
        <v/>
      </c>
      <c r="M167">
        <f t="shared" si="15"/>
        <v>5.6359792217306644E-2</v>
      </c>
      <c r="N167">
        <f t="shared" si="15"/>
        <v>-0.62911670150097609</v>
      </c>
      <c r="O167">
        <f t="shared" si="15"/>
        <v>-3.2974926216856599</v>
      </c>
      <c r="X167" s="53">
        <v>41013</v>
      </c>
    </row>
    <row r="168" spans="1:24" x14ac:dyDescent="0.25">
      <c r="A168" s="5">
        <v>41380</v>
      </c>
      <c r="B168">
        <v>-19.678931188614005</v>
      </c>
      <c r="F168" s="17">
        <f t="shared" si="12"/>
        <v>4</v>
      </c>
      <c r="G168" s="15">
        <f t="shared" si="13"/>
        <v>2</v>
      </c>
      <c r="H168" s="53">
        <v>41014</v>
      </c>
      <c r="I168">
        <f t="shared" si="15"/>
        <v>-366.06971416334545</v>
      </c>
      <c r="J168">
        <f t="shared" si="15"/>
        <v>18.192407240535189</v>
      </c>
      <c r="K168">
        <f t="shared" si="15"/>
        <v>0.16509782975433288</v>
      </c>
      <c r="L168" t="str">
        <f t="shared" si="15"/>
        <v/>
      </c>
      <c r="M168">
        <f t="shared" si="15"/>
        <v>6.1914289555915152E-2</v>
      </c>
      <c r="N168">
        <f t="shared" si="15"/>
        <v>-1.1418418128326191</v>
      </c>
      <c r="O168">
        <f t="shared" si="15"/>
        <v>17.995945709642189</v>
      </c>
      <c r="X168" s="53">
        <v>41014</v>
      </c>
    </row>
    <row r="169" spans="1:24" x14ac:dyDescent="0.25">
      <c r="A169" s="5">
        <v>41381</v>
      </c>
      <c r="B169">
        <v>-15.286660029586152</v>
      </c>
      <c r="F169" s="17">
        <f t="shared" si="12"/>
        <v>4</v>
      </c>
      <c r="G169" s="15">
        <f t="shared" si="13"/>
        <v>2</v>
      </c>
      <c r="H169" s="53">
        <v>41015</v>
      </c>
      <c r="I169">
        <f t="shared" si="15"/>
        <v>-19.678931188614005</v>
      </c>
      <c r="J169">
        <f t="shared" si="15"/>
        <v>12.048063552152675</v>
      </c>
      <c r="K169">
        <f t="shared" si="15"/>
        <v>-0.18410451912297979</v>
      </c>
      <c r="L169" t="str">
        <f t="shared" si="15"/>
        <v/>
      </c>
      <c r="M169">
        <f t="shared" si="15"/>
        <v>-0.52602300173476091</v>
      </c>
      <c r="N169">
        <f t="shared" si="15"/>
        <v>-3.3817465535109195</v>
      </c>
      <c r="O169">
        <f t="shared" si="15"/>
        <v>11.322063765852452</v>
      </c>
      <c r="X169" s="53">
        <v>41015</v>
      </c>
    </row>
    <row r="170" spans="1:24" x14ac:dyDescent="0.25">
      <c r="A170" s="5">
        <v>41382</v>
      </c>
      <c r="B170">
        <v>-2.5270082577622279</v>
      </c>
      <c r="F170" s="17">
        <f t="shared" si="12"/>
        <v>4</v>
      </c>
      <c r="G170" s="15">
        <f t="shared" si="13"/>
        <v>2</v>
      </c>
      <c r="H170" s="53">
        <v>41016</v>
      </c>
      <c r="I170">
        <f t="shared" si="15"/>
        <v>-15.286660029586152</v>
      </c>
      <c r="J170">
        <f t="shared" si="15"/>
        <v>-9.6113038655966161</v>
      </c>
      <c r="K170">
        <f t="shared" si="15"/>
        <v>0.25223835307942882</v>
      </c>
      <c r="L170" t="str">
        <f t="shared" si="15"/>
        <v/>
      </c>
      <c r="M170">
        <f t="shared" si="15"/>
        <v>-3.4484987596965144</v>
      </c>
      <c r="N170">
        <f t="shared" si="15"/>
        <v>-3.3905170757969745</v>
      </c>
      <c r="O170">
        <f t="shared" si="15"/>
        <v>-1.0648203711851048</v>
      </c>
      <c r="X170" s="53">
        <v>41016</v>
      </c>
    </row>
    <row r="171" spans="1:24" x14ac:dyDescent="0.25">
      <c r="A171" s="5">
        <v>41383</v>
      </c>
      <c r="B171">
        <v>-2.8772665860050322</v>
      </c>
      <c r="F171" s="17">
        <f t="shared" si="12"/>
        <v>4</v>
      </c>
      <c r="G171" s="15">
        <f t="shared" si="13"/>
        <v>2</v>
      </c>
      <c r="H171" s="53">
        <v>41017</v>
      </c>
      <c r="I171">
        <f t="shared" si="15"/>
        <v>-2.5270082577622279</v>
      </c>
      <c r="J171">
        <f t="shared" si="15"/>
        <v>-3.8113543528746243</v>
      </c>
      <c r="K171">
        <f t="shared" si="15"/>
        <v>0.44425576382992615</v>
      </c>
      <c r="L171" t="str">
        <f t="shared" si="15"/>
        <v/>
      </c>
      <c r="M171">
        <f t="shared" si="15"/>
        <v>-0.18165381182219523</v>
      </c>
      <c r="N171">
        <f t="shared" si="15"/>
        <v>-0.52448886947430706</v>
      </c>
      <c r="O171">
        <f t="shared" si="15"/>
        <v>-0.14409443106804312</v>
      </c>
      <c r="X171" s="53">
        <v>41017</v>
      </c>
    </row>
    <row r="172" spans="1:24" x14ac:dyDescent="0.25">
      <c r="A172" s="5">
        <v>41384</v>
      </c>
      <c r="B172">
        <v>-1.9856324749253389</v>
      </c>
      <c r="F172" s="17">
        <f t="shared" si="12"/>
        <v>4</v>
      </c>
      <c r="G172" s="15">
        <f t="shared" si="13"/>
        <v>2</v>
      </c>
      <c r="H172" s="53">
        <v>41018</v>
      </c>
      <c r="I172">
        <f t="shared" si="15"/>
        <v>-2.8772665860050322</v>
      </c>
      <c r="J172">
        <f t="shared" si="15"/>
        <v>-2.809236379132745</v>
      </c>
      <c r="K172">
        <f t="shared" si="15"/>
        <v>0.58589232043329642</v>
      </c>
      <c r="L172" t="str">
        <f t="shared" ref="J172:O187" si="16">IF(MONTH($H172)&gt;10,VLOOKUP(DATE(L$1,MONTH($H172),DAY($H172)),$A:$B,2,0),VLOOKUP(DATE(M$1,MONTH($H172),DAY($H172)),$A:$B,2,0))</f>
        <v/>
      </c>
      <c r="M172">
        <f t="shared" si="16"/>
        <v>-1.0020089213414265</v>
      </c>
      <c r="N172">
        <f t="shared" si="16"/>
        <v>0.29857454711575582</v>
      </c>
      <c r="O172">
        <f t="shared" si="16"/>
        <v>0.45207747988825536</v>
      </c>
      <c r="X172" s="53">
        <v>41018</v>
      </c>
    </row>
    <row r="173" spans="1:24" x14ac:dyDescent="0.25">
      <c r="A173" s="5">
        <v>41385</v>
      </c>
      <c r="B173">
        <v>-2.1876339421331124</v>
      </c>
      <c r="F173" s="17">
        <f t="shared" si="12"/>
        <v>4</v>
      </c>
      <c r="G173" s="15">
        <f t="shared" si="13"/>
        <v>2</v>
      </c>
      <c r="H173" s="53">
        <v>41019</v>
      </c>
      <c r="I173">
        <f t="shared" si="15"/>
        <v>-1.9856324749253389</v>
      </c>
      <c r="J173">
        <f t="shared" si="16"/>
        <v>21.56080467002122</v>
      </c>
      <c r="K173">
        <f t="shared" si="16"/>
        <v>0.62938598244773325</v>
      </c>
      <c r="L173" t="str">
        <f t="shared" si="16"/>
        <v/>
      </c>
      <c r="M173">
        <f t="shared" si="16"/>
        <v>-1.1642517243223012</v>
      </c>
      <c r="N173">
        <f t="shared" si="16"/>
        <v>0.41799605692194486</v>
      </c>
      <c r="O173">
        <f t="shared" si="16"/>
        <v>0.49742465903637545</v>
      </c>
      <c r="X173" s="53">
        <v>41019</v>
      </c>
    </row>
    <row r="174" spans="1:24" x14ac:dyDescent="0.25">
      <c r="A174" s="5">
        <v>41386</v>
      </c>
      <c r="B174">
        <v>-1.6581156702711237</v>
      </c>
      <c r="F174" s="17">
        <f t="shared" si="12"/>
        <v>4</v>
      </c>
      <c r="G174" s="15">
        <f t="shared" si="13"/>
        <v>3</v>
      </c>
      <c r="H174" s="53">
        <v>41020</v>
      </c>
      <c r="I174">
        <f t="shared" si="15"/>
        <v>-2.1876339421331124</v>
      </c>
      <c r="J174">
        <f t="shared" si="16"/>
        <v>-7.0336548709668243</v>
      </c>
      <c r="K174">
        <f t="shared" si="16"/>
        <v>0.63760548426780717</v>
      </c>
      <c r="L174" t="str">
        <f t="shared" si="16"/>
        <v/>
      </c>
      <c r="M174">
        <f t="shared" si="16"/>
        <v>-0.53996992371311225</v>
      </c>
      <c r="N174">
        <f t="shared" si="16"/>
        <v>0.51087403611719695</v>
      </c>
      <c r="O174">
        <f t="shared" si="16"/>
        <v>0.46106335063409909</v>
      </c>
      <c r="X174" s="53">
        <v>41020</v>
      </c>
    </row>
    <row r="175" spans="1:24" x14ac:dyDescent="0.25">
      <c r="A175" s="5">
        <v>41387</v>
      </c>
      <c r="B175">
        <v>-1.9252132578279197</v>
      </c>
      <c r="F175" s="17">
        <f t="shared" si="12"/>
        <v>4</v>
      </c>
      <c r="G175" s="15">
        <f t="shared" si="13"/>
        <v>3</v>
      </c>
      <c r="H175" s="53">
        <v>41021</v>
      </c>
      <c r="I175">
        <f t="shared" si="15"/>
        <v>-1.6581156702711237</v>
      </c>
      <c r="J175">
        <f t="shared" si="16"/>
        <v>-0.29681404691381835</v>
      </c>
      <c r="K175">
        <f t="shared" si="16"/>
        <v>0.60510371616886016</v>
      </c>
      <c r="L175" t="str">
        <f t="shared" si="16"/>
        <v/>
      </c>
      <c r="M175">
        <f t="shared" si="16"/>
        <v>-0.74661007203146434</v>
      </c>
      <c r="N175">
        <f t="shared" si="16"/>
        <v>0.55564756237274782</v>
      </c>
      <c r="O175">
        <f t="shared" si="16"/>
        <v>0.48672227386011352</v>
      </c>
      <c r="X175" s="53">
        <v>41021</v>
      </c>
    </row>
    <row r="176" spans="1:24" x14ac:dyDescent="0.25">
      <c r="A176" s="5">
        <v>41388</v>
      </c>
      <c r="B176">
        <v>-3.0860106911453808</v>
      </c>
      <c r="F176" s="17">
        <f t="shared" si="12"/>
        <v>4</v>
      </c>
      <c r="G176" s="15">
        <f t="shared" si="13"/>
        <v>3</v>
      </c>
      <c r="H176" s="53">
        <v>41022</v>
      </c>
      <c r="I176">
        <f t="shared" si="15"/>
        <v>-1.9252132578279197</v>
      </c>
      <c r="J176">
        <f t="shared" si="16"/>
        <v>-1.8606710496752255</v>
      </c>
      <c r="K176">
        <f t="shared" si="16"/>
        <v>0.53236522864321234</v>
      </c>
      <c r="L176" t="str">
        <f t="shared" si="16"/>
        <v/>
      </c>
      <c r="M176">
        <f t="shared" si="16"/>
        <v>0.27345282304378865</v>
      </c>
      <c r="N176">
        <f t="shared" si="16"/>
        <v>0.57282911815359316</v>
      </c>
      <c r="O176">
        <f t="shared" si="16"/>
        <v>0.4645490098786596</v>
      </c>
      <c r="X176" s="53">
        <v>41022</v>
      </c>
    </row>
    <row r="177" spans="1:24" x14ac:dyDescent="0.25">
      <c r="A177" s="5">
        <v>41389</v>
      </c>
      <c r="B177">
        <v>-2.8468267872698139</v>
      </c>
      <c r="F177" s="17">
        <f t="shared" si="12"/>
        <v>4</v>
      </c>
      <c r="G177" s="15">
        <f t="shared" si="13"/>
        <v>3</v>
      </c>
      <c r="H177" s="53">
        <v>41023</v>
      </c>
      <c r="I177">
        <f t="shared" si="15"/>
        <v>-3.0860106911453808</v>
      </c>
      <c r="J177">
        <f t="shared" si="16"/>
        <v>-2.5469053392077932</v>
      </c>
      <c r="K177">
        <f t="shared" si="16"/>
        <v>0.43923191454342081</v>
      </c>
      <c r="L177" t="str">
        <f t="shared" si="16"/>
        <v/>
      </c>
      <c r="M177">
        <f t="shared" si="16"/>
        <v>9.2336833587730108E-2</v>
      </c>
      <c r="N177">
        <f t="shared" si="16"/>
        <v>0.61914291165461133</v>
      </c>
      <c r="O177">
        <f t="shared" si="16"/>
        <v>0.44876221619911055</v>
      </c>
      <c r="X177" s="53">
        <v>41023</v>
      </c>
    </row>
    <row r="178" spans="1:24" x14ac:dyDescent="0.25">
      <c r="A178" s="5">
        <v>41390</v>
      </c>
      <c r="B178">
        <v>-2.5798198277417708</v>
      </c>
      <c r="F178" s="17">
        <f t="shared" si="12"/>
        <v>4</v>
      </c>
      <c r="G178" s="15">
        <f t="shared" si="13"/>
        <v>3</v>
      </c>
      <c r="H178" s="53">
        <v>41024</v>
      </c>
      <c r="I178">
        <f t="shared" si="15"/>
        <v>-2.8468267872698139</v>
      </c>
      <c r="J178">
        <f t="shared" si="16"/>
        <v>-4.2627510277253604</v>
      </c>
      <c r="K178">
        <f t="shared" si="16"/>
        <v>0.53003319566004281</v>
      </c>
      <c r="L178" t="str">
        <f t="shared" si="16"/>
        <v/>
      </c>
      <c r="M178">
        <f t="shared" si="16"/>
        <v>8.6892863977541136E-3</v>
      </c>
      <c r="N178">
        <f t="shared" si="16"/>
        <v>0.62685178962826849</v>
      </c>
      <c r="O178">
        <f t="shared" si="16"/>
        <v>0.43741743795820692</v>
      </c>
      <c r="X178" s="53">
        <v>41024</v>
      </c>
    </row>
    <row r="179" spans="1:24" x14ac:dyDescent="0.25">
      <c r="A179" s="5">
        <v>41391</v>
      </c>
      <c r="B179">
        <v>-3.6624557836747602</v>
      </c>
      <c r="F179" s="17">
        <f t="shared" si="12"/>
        <v>4</v>
      </c>
      <c r="G179" s="15">
        <f t="shared" si="13"/>
        <v>3</v>
      </c>
      <c r="H179" s="53">
        <v>41025</v>
      </c>
      <c r="I179">
        <f t="shared" si="15"/>
        <v>-2.5798198277417708</v>
      </c>
      <c r="J179">
        <f t="shared" si="16"/>
        <v>-3.9694156303308632</v>
      </c>
      <c r="K179" t="str">
        <f t="shared" si="16"/>
        <v/>
      </c>
      <c r="L179" t="str">
        <f t="shared" si="16"/>
        <v/>
      </c>
      <c r="M179">
        <f t="shared" si="16"/>
        <v>-1.0804427764540987</v>
      </c>
      <c r="N179">
        <f t="shared" si="16"/>
        <v>0.59301939357739808</v>
      </c>
      <c r="O179">
        <f t="shared" si="16"/>
        <v>0.41034426054581841</v>
      </c>
      <c r="X179" s="53">
        <v>41025</v>
      </c>
    </row>
    <row r="180" spans="1:24" x14ac:dyDescent="0.25">
      <c r="A180" s="5">
        <v>41392</v>
      </c>
      <c r="B180">
        <v>-3.0331718817526565</v>
      </c>
      <c r="F180" s="17">
        <f t="shared" si="12"/>
        <v>4</v>
      </c>
      <c r="G180" s="15">
        <f t="shared" si="13"/>
        <v>3</v>
      </c>
      <c r="H180" s="53">
        <v>41026</v>
      </c>
      <c r="I180">
        <f t="shared" si="15"/>
        <v>-3.6624557836747602</v>
      </c>
      <c r="J180">
        <f t="shared" si="16"/>
        <v>-3.0685073354900529</v>
      </c>
      <c r="K180">
        <f t="shared" si="16"/>
        <v>0.54205175431248709</v>
      </c>
      <c r="L180" t="str">
        <f t="shared" si="16"/>
        <v/>
      </c>
      <c r="M180">
        <f t="shared" si="16"/>
        <v>-3.9574515911404831</v>
      </c>
      <c r="N180">
        <f t="shared" si="16"/>
        <v>0.56783128527774629</v>
      </c>
      <c r="O180">
        <f t="shared" si="16"/>
        <v>0.16962666000935459</v>
      </c>
      <c r="X180" s="53">
        <v>41026</v>
      </c>
    </row>
    <row r="181" spans="1:24" x14ac:dyDescent="0.25">
      <c r="A181" s="5">
        <v>41393</v>
      </c>
      <c r="B181">
        <v>-2.6094501859488966</v>
      </c>
      <c r="F181" s="17">
        <f t="shared" si="12"/>
        <v>4</v>
      </c>
      <c r="G181" s="15">
        <f t="shared" si="13"/>
        <v>3</v>
      </c>
      <c r="H181" s="53">
        <v>41027</v>
      </c>
      <c r="I181">
        <f t="shared" si="15"/>
        <v>-3.0331718817526565</v>
      </c>
      <c r="J181">
        <f t="shared" si="16"/>
        <v>-5.7606824530838718</v>
      </c>
      <c r="K181">
        <f t="shared" si="16"/>
        <v>0.48832973552910525</v>
      </c>
      <c r="L181" t="str">
        <f t="shared" si="16"/>
        <v/>
      </c>
      <c r="M181">
        <f t="shared" si="16"/>
        <v>-0.19641429158364038</v>
      </c>
      <c r="N181">
        <f t="shared" si="16"/>
        <v>0.54011794640035016</v>
      </c>
      <c r="O181">
        <f t="shared" si="16"/>
        <v>0.26928555359935219</v>
      </c>
      <c r="X181" s="53">
        <v>41027</v>
      </c>
    </row>
    <row r="182" spans="1:24" x14ac:dyDescent="0.25">
      <c r="A182" s="5">
        <v>41394</v>
      </c>
      <c r="B182">
        <v>-2.8536433790953444</v>
      </c>
      <c r="F182" s="17">
        <f t="shared" si="12"/>
        <v>4</v>
      </c>
      <c r="G182" s="15">
        <f t="shared" si="13"/>
        <v>3</v>
      </c>
      <c r="H182" s="53">
        <v>41028</v>
      </c>
      <c r="I182">
        <f t="shared" si="15"/>
        <v>-2.6094501859488966</v>
      </c>
      <c r="J182">
        <f t="shared" si="16"/>
        <v>-5.4765661381825712</v>
      </c>
      <c r="K182">
        <f t="shared" si="16"/>
        <v>0.46536096264371246</v>
      </c>
      <c r="L182" t="str">
        <f t="shared" si="16"/>
        <v/>
      </c>
      <c r="M182">
        <f t="shared" si="16"/>
        <v>0.18419218628361453</v>
      </c>
      <c r="N182">
        <f t="shared" si="16"/>
        <v>0.29109703332728604</v>
      </c>
      <c r="O182">
        <f t="shared" si="16"/>
        <v>0.26345593529567235</v>
      </c>
      <c r="X182" s="53">
        <v>41028</v>
      </c>
    </row>
    <row r="183" spans="1:24" x14ac:dyDescent="0.25">
      <c r="A183" s="5">
        <v>41395</v>
      </c>
      <c r="B183">
        <v>-2.8830642439931791</v>
      </c>
      <c r="F183" s="17">
        <f t="shared" si="12"/>
        <v>4</v>
      </c>
      <c r="G183" s="15">
        <f t="shared" si="13"/>
        <v>3</v>
      </c>
      <c r="H183" s="53">
        <v>41029</v>
      </c>
      <c r="I183">
        <f t="shared" si="15"/>
        <v>-2.8536433790953444</v>
      </c>
      <c r="J183">
        <f t="shared" si="16"/>
        <v>-6.5147573342633693</v>
      </c>
      <c r="K183">
        <f t="shared" si="16"/>
        <v>0.39813025671221464</v>
      </c>
      <c r="L183" t="str">
        <f t="shared" si="16"/>
        <v/>
      </c>
      <c r="M183">
        <f t="shared" si="16"/>
        <v>-0.39259770820756607</v>
      </c>
      <c r="N183">
        <f t="shared" si="16"/>
        <v>0.4192898662866909</v>
      </c>
      <c r="O183">
        <f t="shared" si="16"/>
        <v>0.1238794736910889</v>
      </c>
      <c r="X183" s="53">
        <v>41029</v>
      </c>
    </row>
    <row r="184" spans="1:24" x14ac:dyDescent="0.25">
      <c r="A184" s="5">
        <v>41396</v>
      </c>
      <c r="B184">
        <v>-4.5583449228555599</v>
      </c>
      <c r="F184" s="17">
        <f t="shared" si="12"/>
        <v>5</v>
      </c>
      <c r="G184" s="15">
        <f t="shared" si="13"/>
        <v>1</v>
      </c>
      <c r="H184" s="53">
        <v>41030</v>
      </c>
      <c r="I184">
        <f t="shared" si="15"/>
        <v>-2.8830642439931791</v>
      </c>
      <c r="J184">
        <f t="shared" si="16"/>
        <v>7.5673512408136085</v>
      </c>
      <c r="K184">
        <f t="shared" si="16"/>
        <v>0.6277528944445655</v>
      </c>
      <c r="L184" t="str">
        <f t="shared" si="16"/>
        <v/>
      </c>
      <c r="M184" t="str">
        <f t="shared" si="16"/>
        <v/>
      </c>
      <c r="N184">
        <f t="shared" si="16"/>
        <v>0.31004713762688674</v>
      </c>
      <c r="O184">
        <f t="shared" si="16"/>
        <v>-8.9699853314499922E-2</v>
      </c>
      <c r="X184" s="53">
        <v>41030</v>
      </c>
    </row>
    <row r="185" spans="1:24" x14ac:dyDescent="0.25">
      <c r="A185" s="5">
        <v>41397</v>
      </c>
      <c r="B185">
        <v>-2.8483233136909392</v>
      </c>
      <c r="F185" s="17">
        <f t="shared" si="12"/>
        <v>5</v>
      </c>
      <c r="G185" s="15">
        <f t="shared" si="13"/>
        <v>1</v>
      </c>
      <c r="H185" s="53">
        <v>41031</v>
      </c>
      <c r="I185">
        <f t="shared" si="15"/>
        <v>-4.5583449228555599</v>
      </c>
      <c r="J185">
        <f t="shared" si="16"/>
        <v>-14.628846983250732</v>
      </c>
      <c r="K185">
        <f t="shared" si="16"/>
        <v>0.47898748210649217</v>
      </c>
      <c r="L185" t="str">
        <f t="shared" si="16"/>
        <v/>
      </c>
      <c r="M185">
        <f t="shared" si="16"/>
        <v>0.69280392043603556</v>
      </c>
      <c r="N185">
        <f t="shared" si="16"/>
        <v>0.10760564768020876</v>
      </c>
      <c r="O185">
        <f t="shared" si="16"/>
        <v>-1.1805138910192625</v>
      </c>
      <c r="X185" s="53">
        <v>41031</v>
      </c>
    </row>
    <row r="186" spans="1:24" x14ac:dyDescent="0.25">
      <c r="A186" s="5">
        <v>41398</v>
      </c>
      <c r="B186">
        <v>-3.5132450181334174</v>
      </c>
      <c r="F186" s="17">
        <f t="shared" si="12"/>
        <v>5</v>
      </c>
      <c r="G186" s="15">
        <f t="shared" si="13"/>
        <v>1</v>
      </c>
      <c r="H186" s="53">
        <v>41032</v>
      </c>
      <c r="I186">
        <f t="shared" si="15"/>
        <v>-2.8483233136909392</v>
      </c>
      <c r="J186">
        <f t="shared" si="16"/>
        <v>-222.33532985358227</v>
      </c>
      <c r="K186">
        <f t="shared" si="16"/>
        <v>0.75044849883448894</v>
      </c>
      <c r="L186" t="str">
        <f t="shared" si="16"/>
        <v/>
      </c>
      <c r="M186">
        <f t="shared" si="16"/>
        <v>1.1218799510455566</v>
      </c>
      <c r="N186">
        <f t="shared" si="16"/>
        <v>0.14180414660080856</v>
      </c>
      <c r="O186">
        <f t="shared" si="16"/>
        <v>-2.2412459624605003</v>
      </c>
      <c r="X186" s="53">
        <v>41032</v>
      </c>
    </row>
    <row r="187" spans="1:24" x14ac:dyDescent="0.25">
      <c r="A187" s="5">
        <v>41399</v>
      </c>
      <c r="B187">
        <v>-2.82550866962027</v>
      </c>
      <c r="F187" s="17">
        <f t="shared" si="12"/>
        <v>5</v>
      </c>
      <c r="G187" s="15">
        <f t="shared" si="13"/>
        <v>1</v>
      </c>
      <c r="H187" s="53">
        <v>41033</v>
      </c>
      <c r="I187">
        <f t="shared" si="15"/>
        <v>-3.5132450181334174</v>
      </c>
      <c r="J187">
        <f t="shared" si="16"/>
        <v>-141.24670305604499</v>
      </c>
      <c r="K187">
        <f t="shared" si="16"/>
        <v>0.78880178291956138</v>
      </c>
      <c r="L187" t="str">
        <f t="shared" si="16"/>
        <v/>
      </c>
      <c r="M187">
        <f t="shared" si="16"/>
        <v>-5.4543032466865879</v>
      </c>
      <c r="N187">
        <f t="shared" si="16"/>
        <v>7.7543279163049969E-2</v>
      </c>
      <c r="O187">
        <f t="shared" si="16"/>
        <v>-24.04345699835811</v>
      </c>
      <c r="X187" s="53">
        <v>41033</v>
      </c>
    </row>
    <row r="188" spans="1:24" x14ac:dyDescent="0.25">
      <c r="A188" s="5">
        <v>41400</v>
      </c>
      <c r="B188">
        <v>-5.8837311959631196</v>
      </c>
      <c r="F188" s="17">
        <f t="shared" si="12"/>
        <v>5</v>
      </c>
      <c r="G188" s="15">
        <f t="shared" si="13"/>
        <v>1</v>
      </c>
      <c r="H188" s="53">
        <v>41034</v>
      </c>
      <c r="I188">
        <f t="shared" si="15"/>
        <v>-2.82550866962027</v>
      </c>
      <c r="J188">
        <f t="shared" ref="J188:O203" si="17">IF(MONTH($H188)&gt;10,VLOOKUP(DATE(J$1,MONTH($H188),DAY($H188)),$A:$B,2,0),VLOOKUP(DATE(K$1,MONTH($H188),DAY($H188)),$A:$B,2,0))</f>
        <v>24.995239068172232</v>
      </c>
      <c r="K188">
        <f t="shared" si="17"/>
        <v>0.68797668453398297</v>
      </c>
      <c r="L188" t="str">
        <f t="shared" si="17"/>
        <v/>
      </c>
      <c r="M188" t="str">
        <f t="shared" si="17"/>
        <v/>
      </c>
      <c r="N188">
        <f t="shared" si="17"/>
        <v>0.2433823933718311</v>
      </c>
      <c r="O188">
        <f t="shared" si="17"/>
        <v>-3.4603996421060952</v>
      </c>
      <c r="X188" s="53">
        <v>41034</v>
      </c>
    </row>
    <row r="189" spans="1:24" x14ac:dyDescent="0.25">
      <c r="A189" s="5">
        <v>41401</v>
      </c>
      <c r="B189">
        <v>-12.976685849197942</v>
      </c>
      <c r="F189" s="17">
        <f t="shared" si="12"/>
        <v>5</v>
      </c>
      <c r="G189" s="15">
        <f t="shared" si="13"/>
        <v>1</v>
      </c>
      <c r="H189" s="53">
        <v>41035</v>
      </c>
      <c r="I189">
        <f t="shared" si="15"/>
        <v>-5.8837311959631196</v>
      </c>
      <c r="J189">
        <f t="shared" si="17"/>
        <v>48.734019432299498</v>
      </c>
      <c r="K189">
        <f t="shared" si="17"/>
        <v>2.0156386292872317</v>
      </c>
      <c r="L189" t="str">
        <f t="shared" si="17"/>
        <v/>
      </c>
      <c r="M189" t="str">
        <f t="shared" si="17"/>
        <v/>
      </c>
      <c r="N189">
        <f t="shared" si="17"/>
        <v>0.24267650275109467</v>
      </c>
      <c r="O189">
        <f t="shared" si="17"/>
        <v>-5.1105656397945767</v>
      </c>
      <c r="X189" s="53">
        <v>41035</v>
      </c>
    </row>
    <row r="190" spans="1:24" x14ac:dyDescent="0.25">
      <c r="A190" s="5">
        <v>41402</v>
      </c>
      <c r="B190">
        <v>16.634207260682697</v>
      </c>
      <c r="F190" s="17">
        <f t="shared" si="12"/>
        <v>5</v>
      </c>
      <c r="G190" s="15">
        <f t="shared" si="13"/>
        <v>1</v>
      </c>
      <c r="H190" s="53">
        <v>41036</v>
      </c>
      <c r="I190">
        <f t="shared" si="15"/>
        <v>-12.976685849197942</v>
      </c>
      <c r="J190">
        <f t="shared" si="17"/>
        <v>-24.702630645676098</v>
      </c>
      <c r="K190">
        <f t="shared" si="17"/>
        <v>0.59634371838258382</v>
      </c>
      <c r="L190" t="str">
        <f t="shared" si="17"/>
        <v/>
      </c>
      <c r="M190" t="str">
        <f t="shared" si="17"/>
        <v/>
      </c>
      <c r="N190">
        <f t="shared" si="17"/>
        <v>0.26177572769508478</v>
      </c>
      <c r="O190">
        <f t="shared" si="17"/>
        <v>5.778681138343587</v>
      </c>
      <c r="X190" s="53">
        <v>41036</v>
      </c>
    </row>
    <row r="191" spans="1:24" x14ac:dyDescent="0.25">
      <c r="A191" s="5">
        <v>41403</v>
      </c>
      <c r="B191">
        <v>-237.18920980124415</v>
      </c>
      <c r="F191" s="17">
        <f t="shared" si="12"/>
        <v>5</v>
      </c>
      <c r="G191" s="15">
        <f t="shared" si="13"/>
        <v>1</v>
      </c>
      <c r="H191" s="53">
        <v>41037</v>
      </c>
      <c r="I191">
        <f t="shared" si="15"/>
        <v>16.634207260682697</v>
      </c>
      <c r="J191">
        <f t="shared" si="17"/>
        <v>18.298879435214111</v>
      </c>
      <c r="K191">
        <f t="shared" si="17"/>
        <v>0.91095138051868207</v>
      </c>
      <c r="L191" t="str">
        <f t="shared" si="17"/>
        <v/>
      </c>
      <c r="M191" t="str">
        <f t="shared" si="17"/>
        <v/>
      </c>
      <c r="N191">
        <f t="shared" si="17"/>
        <v>0.35388496015921939</v>
      </c>
      <c r="O191">
        <f t="shared" si="17"/>
        <v>-5.5182805825784014</v>
      </c>
      <c r="X191" s="53">
        <v>41037</v>
      </c>
    </row>
    <row r="192" spans="1:24" x14ac:dyDescent="0.25">
      <c r="A192" s="5">
        <v>41404</v>
      </c>
      <c r="B192" t="s">
        <v>24</v>
      </c>
      <c r="F192" s="17">
        <f t="shared" si="12"/>
        <v>5</v>
      </c>
      <c r="G192" s="15">
        <f t="shared" si="13"/>
        <v>1</v>
      </c>
      <c r="H192" s="53">
        <v>41038</v>
      </c>
      <c r="I192">
        <f t="shared" si="15"/>
        <v>-237.18920980124415</v>
      </c>
      <c r="J192">
        <f t="shared" si="17"/>
        <v>-49.761218671532099</v>
      </c>
      <c r="K192">
        <f t="shared" si="17"/>
        <v>0.94795281054823044</v>
      </c>
      <c r="L192" t="str">
        <f t="shared" si="17"/>
        <v/>
      </c>
      <c r="M192" t="str">
        <f t="shared" si="17"/>
        <v/>
      </c>
      <c r="N192">
        <f t="shared" si="17"/>
        <v>0.41999500826180775</v>
      </c>
      <c r="O192" t="str">
        <f t="shared" si="17"/>
        <v/>
      </c>
      <c r="X192" s="53">
        <v>41038</v>
      </c>
    </row>
    <row r="193" spans="1:24" x14ac:dyDescent="0.25">
      <c r="A193" s="5">
        <v>41405</v>
      </c>
      <c r="B193" t="s">
        <v>24</v>
      </c>
      <c r="F193" s="17">
        <f t="shared" si="12"/>
        <v>5</v>
      </c>
      <c r="G193" s="15">
        <f t="shared" si="13"/>
        <v>1</v>
      </c>
      <c r="H193" s="53">
        <v>41039</v>
      </c>
      <c r="I193" t="str">
        <f t="shared" si="15"/>
        <v/>
      </c>
      <c r="J193" t="str">
        <f t="shared" si="17"/>
        <v/>
      </c>
      <c r="K193">
        <f t="shared" si="17"/>
        <v>0.99307958477508651</v>
      </c>
      <c r="L193" t="str">
        <f t="shared" si="17"/>
        <v/>
      </c>
      <c r="M193" t="str">
        <f t="shared" si="17"/>
        <v/>
      </c>
      <c r="N193">
        <f t="shared" si="17"/>
        <v>0.44391033814761166</v>
      </c>
      <c r="O193" t="str">
        <f t="shared" si="17"/>
        <v/>
      </c>
      <c r="X193" s="53">
        <v>41039</v>
      </c>
    </row>
    <row r="194" spans="1:24" x14ac:dyDescent="0.25">
      <c r="A194" s="5">
        <v>41406</v>
      </c>
      <c r="B194" t="s">
        <v>24</v>
      </c>
      <c r="F194" s="17">
        <f t="shared" si="12"/>
        <v>5</v>
      </c>
      <c r="G194" s="15">
        <f t="shared" si="13"/>
        <v>2</v>
      </c>
      <c r="H194" s="53">
        <v>41040</v>
      </c>
      <c r="I194" t="str">
        <f t="shared" si="15"/>
        <v/>
      </c>
      <c r="J194" t="str">
        <f t="shared" si="17"/>
        <v/>
      </c>
      <c r="K194">
        <f t="shared" si="17"/>
        <v>1.0000000000039317</v>
      </c>
      <c r="L194" t="str">
        <f t="shared" si="17"/>
        <v/>
      </c>
      <c r="M194" t="str">
        <f t="shared" si="17"/>
        <v/>
      </c>
      <c r="N194">
        <f t="shared" si="17"/>
        <v>0.5294789585992723</v>
      </c>
      <c r="O194" t="str">
        <f t="shared" si="17"/>
        <v/>
      </c>
      <c r="X194" s="53">
        <v>41040</v>
      </c>
    </row>
    <row r="195" spans="1:24" x14ac:dyDescent="0.25">
      <c r="A195" s="5">
        <v>41407</v>
      </c>
      <c r="B195">
        <v>27.008373571759808</v>
      </c>
      <c r="F195" s="17">
        <f t="shared" ref="F195:F228" si="18">MONTH(H195)</f>
        <v>5</v>
      </c>
      <c r="G195" s="15">
        <f t="shared" ref="G195:G228" si="19">IF(DAY(H195)&lt;11,1,IF(DAY(H195)&lt;21,2,3))</f>
        <v>2</v>
      </c>
      <c r="H195" s="53">
        <v>41041</v>
      </c>
      <c r="I195" t="str">
        <f t="shared" si="15"/>
        <v/>
      </c>
      <c r="J195" t="str">
        <f t="shared" si="17"/>
        <v/>
      </c>
      <c r="K195" t="str">
        <f t="shared" si="17"/>
        <v/>
      </c>
      <c r="L195" t="str">
        <f t="shared" si="17"/>
        <v/>
      </c>
      <c r="M195" t="str">
        <f t="shared" si="17"/>
        <v/>
      </c>
      <c r="N195">
        <f t="shared" si="17"/>
        <v>0.52104247006138515</v>
      </c>
      <c r="O195" t="str">
        <f t="shared" si="17"/>
        <v/>
      </c>
      <c r="X195" s="53">
        <v>41041</v>
      </c>
    </row>
    <row r="196" spans="1:24" x14ac:dyDescent="0.25">
      <c r="A196" s="5">
        <v>41408</v>
      </c>
      <c r="B196">
        <v>-19.980049570077714</v>
      </c>
      <c r="F196" s="17">
        <f t="shared" si="18"/>
        <v>5</v>
      </c>
      <c r="G196" s="15">
        <f t="shared" si="19"/>
        <v>2</v>
      </c>
      <c r="H196" s="53">
        <v>41042</v>
      </c>
      <c r="I196">
        <f t="shared" si="15"/>
        <v>27.008373571759808</v>
      </c>
      <c r="J196" t="str">
        <f t="shared" si="17"/>
        <v/>
      </c>
      <c r="K196" t="str">
        <f t="shared" si="17"/>
        <v/>
      </c>
      <c r="L196" t="str">
        <f t="shared" si="17"/>
        <v/>
      </c>
      <c r="M196" t="str">
        <f t="shared" si="17"/>
        <v/>
      </c>
      <c r="N196">
        <f t="shared" si="17"/>
        <v>0.52107014505291016</v>
      </c>
      <c r="O196" t="str">
        <f t="shared" si="17"/>
        <v/>
      </c>
      <c r="X196" s="53">
        <v>41042</v>
      </c>
    </row>
    <row r="197" spans="1:24" x14ac:dyDescent="0.25">
      <c r="A197" s="5">
        <v>41409</v>
      </c>
      <c r="B197">
        <v>-12.434567536352493</v>
      </c>
      <c r="F197" s="17">
        <f t="shared" si="18"/>
        <v>5</v>
      </c>
      <c r="G197" s="15">
        <f t="shared" si="19"/>
        <v>2</v>
      </c>
      <c r="H197" s="53">
        <v>41043</v>
      </c>
      <c r="I197">
        <f t="shared" si="15"/>
        <v>-19.980049570077714</v>
      </c>
      <c r="J197" t="str">
        <f t="shared" si="17"/>
        <v/>
      </c>
      <c r="K197" t="str">
        <f t="shared" si="17"/>
        <v/>
      </c>
      <c r="L197" t="str">
        <f t="shared" si="17"/>
        <v/>
      </c>
      <c r="M197" t="str">
        <f t="shared" si="17"/>
        <v/>
      </c>
      <c r="N197">
        <f t="shared" si="17"/>
        <v>0.37935682240829277</v>
      </c>
      <c r="O197" t="str">
        <f t="shared" si="17"/>
        <v/>
      </c>
      <c r="X197" s="53">
        <v>41043</v>
      </c>
    </row>
    <row r="198" spans="1:24" x14ac:dyDescent="0.25">
      <c r="A198" s="5">
        <v>41410</v>
      </c>
      <c r="B198" t="s">
        <v>24</v>
      </c>
      <c r="F198" s="17">
        <f t="shared" si="18"/>
        <v>5</v>
      </c>
      <c r="G198" s="15">
        <f t="shared" si="19"/>
        <v>2</v>
      </c>
      <c r="H198" s="53">
        <v>41044</v>
      </c>
      <c r="I198">
        <f t="shared" si="15"/>
        <v>-12.434567536352493</v>
      </c>
      <c r="J198" t="str">
        <f t="shared" si="17"/>
        <v/>
      </c>
      <c r="K198" t="str">
        <f t="shared" si="17"/>
        <v/>
      </c>
      <c r="L198" t="str">
        <f t="shared" si="17"/>
        <v/>
      </c>
      <c r="M198" t="str">
        <f t="shared" si="17"/>
        <v/>
      </c>
      <c r="N198">
        <f t="shared" si="17"/>
        <v>0.44583522215789101</v>
      </c>
      <c r="O198" t="str">
        <f t="shared" si="17"/>
        <v/>
      </c>
      <c r="X198" s="53">
        <v>41044</v>
      </c>
    </row>
    <row r="199" spans="1:24" x14ac:dyDescent="0.25">
      <c r="A199" s="5">
        <v>41411</v>
      </c>
      <c r="B199" t="s">
        <v>24</v>
      </c>
      <c r="F199" s="17">
        <f t="shared" si="18"/>
        <v>5</v>
      </c>
      <c r="G199" s="15">
        <f t="shared" si="19"/>
        <v>2</v>
      </c>
      <c r="H199" s="53">
        <v>41045</v>
      </c>
      <c r="I199" t="str">
        <f t="shared" si="15"/>
        <v/>
      </c>
      <c r="J199" t="str">
        <f t="shared" si="17"/>
        <v/>
      </c>
      <c r="K199" t="str">
        <f t="shared" si="17"/>
        <v/>
      </c>
      <c r="L199" t="str">
        <f t="shared" si="17"/>
        <v/>
      </c>
      <c r="M199" t="str">
        <f t="shared" si="17"/>
        <v/>
      </c>
      <c r="N199">
        <f t="shared" si="17"/>
        <v>0.34694045559337744</v>
      </c>
      <c r="O199" t="str">
        <f t="shared" si="17"/>
        <v/>
      </c>
      <c r="X199" s="53">
        <v>41045</v>
      </c>
    </row>
    <row r="200" spans="1:24" x14ac:dyDescent="0.25">
      <c r="A200" s="5">
        <v>41412</v>
      </c>
      <c r="B200" t="s">
        <v>24</v>
      </c>
      <c r="F200" s="17">
        <f t="shared" si="18"/>
        <v>5</v>
      </c>
      <c r="G200" s="15">
        <f t="shared" si="19"/>
        <v>2</v>
      </c>
      <c r="H200" s="53">
        <v>41046</v>
      </c>
      <c r="I200" t="str">
        <f t="shared" si="15"/>
        <v/>
      </c>
      <c r="J200" t="str">
        <f t="shared" si="17"/>
        <v/>
      </c>
      <c r="K200" t="str">
        <f t="shared" si="17"/>
        <v/>
      </c>
      <c r="L200" t="str">
        <f t="shared" si="17"/>
        <v/>
      </c>
      <c r="M200" t="str">
        <f t="shared" si="17"/>
        <v/>
      </c>
      <c r="N200">
        <f t="shared" si="17"/>
        <v>0.42361887674360876</v>
      </c>
      <c r="O200" t="str">
        <f t="shared" si="17"/>
        <v/>
      </c>
      <c r="X200" s="53">
        <v>41046</v>
      </c>
    </row>
    <row r="201" spans="1:24" x14ac:dyDescent="0.25">
      <c r="A201" s="5">
        <v>41413</v>
      </c>
      <c r="B201" t="s">
        <v>24</v>
      </c>
      <c r="F201" s="17">
        <f t="shared" si="18"/>
        <v>5</v>
      </c>
      <c r="G201" s="15">
        <f t="shared" si="19"/>
        <v>2</v>
      </c>
      <c r="H201" s="53">
        <v>41047</v>
      </c>
      <c r="I201" t="str">
        <f t="shared" si="15"/>
        <v/>
      </c>
      <c r="J201" t="str">
        <f t="shared" si="17"/>
        <v/>
      </c>
      <c r="K201" t="str">
        <f t="shared" si="17"/>
        <v/>
      </c>
      <c r="L201" t="str">
        <f t="shared" si="17"/>
        <v/>
      </c>
      <c r="M201" t="str">
        <f t="shared" si="17"/>
        <v/>
      </c>
      <c r="N201">
        <f t="shared" si="17"/>
        <v>0.61607745964494831</v>
      </c>
      <c r="O201" t="str">
        <f t="shared" si="17"/>
        <v/>
      </c>
      <c r="X201" s="53">
        <v>41047</v>
      </c>
    </row>
    <row r="202" spans="1:24" x14ac:dyDescent="0.25">
      <c r="A202" s="5">
        <v>41414</v>
      </c>
      <c r="B202" t="s">
        <v>24</v>
      </c>
      <c r="F202" s="17">
        <f t="shared" si="18"/>
        <v>5</v>
      </c>
      <c r="G202" s="15">
        <f t="shared" si="19"/>
        <v>2</v>
      </c>
      <c r="H202" s="53">
        <v>41048</v>
      </c>
      <c r="I202" t="str">
        <f t="shared" si="15"/>
        <v/>
      </c>
      <c r="J202" t="str">
        <f t="shared" si="17"/>
        <v/>
      </c>
      <c r="K202" t="str">
        <f t="shared" si="17"/>
        <v/>
      </c>
      <c r="L202" t="str">
        <f t="shared" si="17"/>
        <v/>
      </c>
      <c r="M202" t="str">
        <f t="shared" si="17"/>
        <v/>
      </c>
      <c r="N202">
        <f t="shared" si="17"/>
        <v>0.48764531526338867</v>
      </c>
      <c r="O202" t="str">
        <f t="shared" si="17"/>
        <v/>
      </c>
      <c r="X202" s="53">
        <v>41048</v>
      </c>
    </row>
    <row r="203" spans="1:24" x14ac:dyDescent="0.25">
      <c r="A203" s="5">
        <v>41415</v>
      </c>
      <c r="B203" t="s">
        <v>24</v>
      </c>
      <c r="F203" s="17">
        <f t="shared" si="18"/>
        <v>5</v>
      </c>
      <c r="G203" s="15">
        <f t="shared" si="19"/>
        <v>2</v>
      </c>
      <c r="H203" s="53">
        <v>41049</v>
      </c>
      <c r="I203" t="str">
        <f t="shared" si="15"/>
        <v/>
      </c>
      <c r="J203" t="str">
        <f t="shared" si="17"/>
        <v/>
      </c>
      <c r="K203" t="str">
        <f t="shared" si="17"/>
        <v/>
      </c>
      <c r="L203" t="str">
        <f t="shared" si="17"/>
        <v/>
      </c>
      <c r="M203" t="str">
        <f t="shared" si="17"/>
        <v/>
      </c>
      <c r="N203">
        <f t="shared" si="17"/>
        <v>0.51254494355722835</v>
      </c>
      <c r="O203" t="str">
        <f t="shared" si="17"/>
        <v/>
      </c>
      <c r="X203" s="53">
        <v>41049</v>
      </c>
    </row>
    <row r="204" spans="1:24" x14ac:dyDescent="0.25">
      <c r="A204" s="5">
        <v>41416</v>
      </c>
      <c r="B204" t="s">
        <v>24</v>
      </c>
      <c r="F204" s="17">
        <f t="shared" si="18"/>
        <v>5</v>
      </c>
      <c r="G204" s="15">
        <f t="shared" si="19"/>
        <v>3</v>
      </c>
      <c r="H204" s="53">
        <v>41050</v>
      </c>
      <c r="I204" t="str">
        <f t="shared" si="15"/>
        <v/>
      </c>
      <c r="J204" t="str">
        <f t="shared" ref="J204:O208" si="20">IF(MONTH($H204)&gt;10,VLOOKUP(DATE(J$1,MONTH($H204),DAY($H204)),$A:$B,2,0),VLOOKUP(DATE(K$1,MONTH($H204),DAY($H204)),$A:$B,2,0))</f>
        <v/>
      </c>
      <c r="K204" t="str">
        <f t="shared" si="20"/>
        <v/>
      </c>
      <c r="L204" t="str">
        <f t="shared" si="20"/>
        <v/>
      </c>
      <c r="M204" t="str">
        <f t="shared" si="20"/>
        <v/>
      </c>
      <c r="N204">
        <f t="shared" si="20"/>
        <v>0.39390582576509053</v>
      </c>
      <c r="O204" t="str">
        <f t="shared" si="20"/>
        <v/>
      </c>
      <c r="X204" s="53">
        <v>41050</v>
      </c>
    </row>
    <row r="205" spans="1:24" x14ac:dyDescent="0.25">
      <c r="A205" s="5">
        <v>41417</v>
      </c>
      <c r="B205" t="s">
        <v>24</v>
      </c>
      <c r="F205" s="17">
        <f t="shared" si="18"/>
        <v>5</v>
      </c>
      <c r="G205" s="15">
        <f t="shared" si="19"/>
        <v>3</v>
      </c>
      <c r="H205" s="53">
        <v>41051</v>
      </c>
      <c r="I205" t="str">
        <f t="shared" si="15"/>
        <v/>
      </c>
      <c r="J205" t="str">
        <f t="shared" si="20"/>
        <v/>
      </c>
      <c r="K205" t="str">
        <f t="shared" si="20"/>
        <v/>
      </c>
      <c r="L205" t="str">
        <f t="shared" si="20"/>
        <v/>
      </c>
      <c r="M205" t="str">
        <f t="shared" si="20"/>
        <v/>
      </c>
      <c r="N205">
        <f t="shared" si="20"/>
        <v>0.50583566045146844</v>
      </c>
      <c r="O205" t="str">
        <f t="shared" si="20"/>
        <v/>
      </c>
      <c r="X205" s="53">
        <v>41051</v>
      </c>
    </row>
    <row r="206" spans="1:24" x14ac:dyDescent="0.25">
      <c r="A206" s="5">
        <v>41418</v>
      </c>
      <c r="B206" t="s">
        <v>24</v>
      </c>
      <c r="F206" s="17">
        <f t="shared" si="18"/>
        <v>5</v>
      </c>
      <c r="G206" s="15">
        <f t="shared" si="19"/>
        <v>3</v>
      </c>
      <c r="H206" s="53">
        <v>41052</v>
      </c>
      <c r="I206" t="str">
        <f t="shared" si="15"/>
        <v/>
      </c>
      <c r="J206" t="str">
        <f t="shared" si="20"/>
        <v/>
      </c>
      <c r="K206" t="str">
        <f t="shared" si="20"/>
        <v/>
      </c>
      <c r="L206" t="str">
        <f t="shared" si="20"/>
        <v/>
      </c>
      <c r="M206" t="str">
        <f t="shared" si="20"/>
        <v/>
      </c>
      <c r="N206">
        <f t="shared" si="20"/>
        <v>0.46074496035587986</v>
      </c>
      <c r="O206" t="str">
        <f t="shared" si="20"/>
        <v/>
      </c>
      <c r="X206" s="53">
        <v>41052</v>
      </c>
    </row>
    <row r="207" spans="1:24" x14ac:dyDescent="0.25">
      <c r="A207" s="5">
        <v>41419</v>
      </c>
      <c r="B207" t="s">
        <v>24</v>
      </c>
      <c r="F207" s="17">
        <f t="shared" si="18"/>
        <v>5</v>
      </c>
      <c r="G207" s="15">
        <f t="shared" si="19"/>
        <v>3</v>
      </c>
      <c r="H207" s="53">
        <v>41053</v>
      </c>
      <c r="I207" t="str">
        <f t="shared" si="15"/>
        <v/>
      </c>
      <c r="J207" t="str">
        <f t="shared" si="20"/>
        <v/>
      </c>
      <c r="K207" t="str">
        <f t="shared" si="20"/>
        <v/>
      </c>
      <c r="L207" t="str">
        <f t="shared" si="20"/>
        <v/>
      </c>
      <c r="M207" t="str">
        <f t="shared" si="20"/>
        <v/>
      </c>
      <c r="N207">
        <f t="shared" si="20"/>
        <v>0.29779738932649702</v>
      </c>
      <c r="O207" t="str">
        <f t="shared" si="20"/>
        <v/>
      </c>
      <c r="X207" s="53">
        <v>41053</v>
      </c>
    </row>
    <row r="208" spans="1:24" x14ac:dyDescent="0.25">
      <c r="A208" s="5">
        <v>41420</v>
      </c>
      <c r="B208" t="s">
        <v>24</v>
      </c>
      <c r="F208" s="17">
        <f t="shared" si="18"/>
        <v>5</v>
      </c>
      <c r="G208" s="15">
        <f t="shared" si="19"/>
        <v>3</v>
      </c>
      <c r="H208" s="53">
        <v>41054</v>
      </c>
      <c r="I208" t="str">
        <f t="shared" si="15"/>
        <v/>
      </c>
      <c r="J208" t="str">
        <f t="shared" si="20"/>
        <v/>
      </c>
      <c r="K208" t="str">
        <f t="shared" si="20"/>
        <v/>
      </c>
      <c r="L208" t="str">
        <f t="shared" si="20"/>
        <v/>
      </c>
      <c r="M208" t="str">
        <f t="shared" si="20"/>
        <v/>
      </c>
      <c r="N208">
        <f t="shared" si="20"/>
        <v>0.48583905887697537</v>
      </c>
      <c r="O208" t="str">
        <f t="shared" si="20"/>
        <v/>
      </c>
      <c r="X208" s="53">
        <v>41054</v>
      </c>
    </row>
    <row r="209" spans="1:31" x14ac:dyDescent="0.25">
      <c r="A209" s="5">
        <v>41421</v>
      </c>
      <c r="B209" t="s">
        <v>24</v>
      </c>
      <c r="F209" s="17">
        <f t="shared" si="18"/>
        <v>5</v>
      </c>
      <c r="G209" s="15">
        <f t="shared" si="19"/>
        <v>3</v>
      </c>
      <c r="H209" s="53">
        <v>41055</v>
      </c>
      <c r="I209" t="str">
        <f t="shared" ref="I209:O228" si="21">IF(MONTH($H209)&gt;10,VLOOKUP(DATE(I$1,MONTH($H209),DAY($H209)),$A:$B,2,0),VLOOKUP(DATE(J$1,MONTH($H209),DAY($H209)),$A:$B,2,0))</f>
        <v/>
      </c>
      <c r="J209" t="str">
        <f t="shared" si="21"/>
        <v/>
      </c>
      <c r="K209" t="str">
        <f t="shared" si="21"/>
        <v/>
      </c>
      <c r="L209" t="str">
        <f t="shared" si="21"/>
        <v/>
      </c>
      <c r="M209" t="str">
        <f t="shared" si="21"/>
        <v/>
      </c>
      <c r="N209">
        <f t="shared" si="21"/>
        <v>0.333552130092029</v>
      </c>
      <c r="O209" t="str">
        <f t="shared" si="21"/>
        <v/>
      </c>
      <c r="X209" s="53">
        <v>41055</v>
      </c>
    </row>
    <row r="210" spans="1:31" x14ac:dyDescent="0.25">
      <c r="A210" s="5">
        <v>41422</v>
      </c>
      <c r="B210" t="s">
        <v>24</v>
      </c>
      <c r="F210" s="17">
        <f t="shared" si="18"/>
        <v>5</v>
      </c>
      <c r="G210" s="15">
        <f t="shared" si="19"/>
        <v>3</v>
      </c>
      <c r="H210" s="53">
        <v>41056</v>
      </c>
      <c r="I210" t="str">
        <f t="shared" si="21"/>
        <v/>
      </c>
      <c r="J210" t="str">
        <f t="shared" si="21"/>
        <v/>
      </c>
      <c r="K210" t="str">
        <f t="shared" si="21"/>
        <v/>
      </c>
      <c r="L210" t="str">
        <f t="shared" si="21"/>
        <v/>
      </c>
      <c r="M210" t="str">
        <f t="shared" si="21"/>
        <v/>
      </c>
      <c r="N210">
        <f t="shared" si="21"/>
        <v>-1.037461973190211E-2</v>
      </c>
      <c r="O210" t="str">
        <f t="shared" si="21"/>
        <v/>
      </c>
      <c r="X210" s="53">
        <v>41056</v>
      </c>
    </row>
    <row r="211" spans="1:31" x14ac:dyDescent="0.25">
      <c r="A211" s="5">
        <v>41423</v>
      </c>
      <c r="B211" t="s">
        <v>24</v>
      </c>
      <c r="F211" s="17">
        <f t="shared" si="18"/>
        <v>5</v>
      </c>
      <c r="G211" s="15">
        <f t="shared" si="19"/>
        <v>3</v>
      </c>
      <c r="H211" s="53">
        <v>41057</v>
      </c>
      <c r="I211" t="str">
        <f t="shared" si="21"/>
        <v/>
      </c>
      <c r="J211" t="str">
        <f t="shared" si="21"/>
        <v/>
      </c>
      <c r="K211" t="str">
        <f t="shared" si="21"/>
        <v/>
      </c>
      <c r="L211" t="str">
        <f t="shared" si="21"/>
        <v/>
      </c>
      <c r="M211" t="str">
        <f t="shared" si="21"/>
        <v/>
      </c>
      <c r="N211">
        <f t="shared" si="21"/>
        <v>-0.45668441921297742</v>
      </c>
      <c r="O211" t="str">
        <f t="shared" si="21"/>
        <v/>
      </c>
      <c r="X211" s="53">
        <v>41057</v>
      </c>
    </row>
    <row r="212" spans="1:31" x14ac:dyDescent="0.25">
      <c r="A212" s="5">
        <v>41424</v>
      </c>
      <c r="B212" t="s">
        <v>24</v>
      </c>
      <c r="F212" s="17">
        <f t="shared" si="18"/>
        <v>5</v>
      </c>
      <c r="G212" s="15">
        <f t="shared" si="19"/>
        <v>3</v>
      </c>
      <c r="H212" s="53">
        <v>41058</v>
      </c>
      <c r="I212" t="str">
        <f t="shared" si="21"/>
        <v/>
      </c>
      <c r="J212" t="str">
        <f t="shared" si="21"/>
        <v/>
      </c>
      <c r="K212" t="str">
        <f t="shared" si="21"/>
        <v/>
      </c>
      <c r="L212" t="str">
        <f t="shared" si="21"/>
        <v/>
      </c>
      <c r="M212" t="str">
        <f t="shared" si="21"/>
        <v/>
      </c>
      <c r="N212">
        <f t="shared" si="21"/>
        <v>0.46657360785648255</v>
      </c>
      <c r="O212" t="str">
        <f t="shared" si="21"/>
        <v/>
      </c>
      <c r="X212" s="53">
        <v>41058</v>
      </c>
    </row>
    <row r="213" spans="1:31" x14ac:dyDescent="0.25">
      <c r="A213" s="5">
        <v>41425</v>
      </c>
      <c r="B213" t="s">
        <v>24</v>
      </c>
      <c r="F213" s="17">
        <f t="shared" si="18"/>
        <v>5</v>
      </c>
      <c r="G213" s="15">
        <f t="shared" si="19"/>
        <v>3</v>
      </c>
      <c r="H213" s="53">
        <v>41059</v>
      </c>
      <c r="I213" t="str">
        <f t="shared" si="21"/>
        <v/>
      </c>
      <c r="J213" t="str">
        <f t="shared" si="21"/>
        <v/>
      </c>
      <c r="K213" t="str">
        <f t="shared" si="21"/>
        <v/>
      </c>
      <c r="L213" t="str">
        <f t="shared" si="21"/>
        <v/>
      </c>
      <c r="M213" t="str">
        <f t="shared" si="21"/>
        <v/>
      </c>
      <c r="N213">
        <f t="shared" si="21"/>
        <v>0.63483323391082569</v>
      </c>
      <c r="O213" t="str">
        <f t="shared" si="21"/>
        <v/>
      </c>
      <c r="X213" s="53">
        <v>41059</v>
      </c>
    </row>
    <row r="214" spans="1:31" x14ac:dyDescent="0.25">
      <c r="A214" s="5">
        <v>41426</v>
      </c>
      <c r="B214" t="s">
        <v>24</v>
      </c>
      <c r="F214" s="17">
        <f t="shared" si="18"/>
        <v>5</v>
      </c>
      <c r="G214" s="15">
        <f t="shared" si="19"/>
        <v>3</v>
      </c>
      <c r="H214" s="53">
        <v>41060</v>
      </c>
      <c r="I214" t="str">
        <f t="shared" si="21"/>
        <v/>
      </c>
      <c r="J214" t="str">
        <f t="shared" si="21"/>
        <v/>
      </c>
      <c r="K214" t="str">
        <f t="shared" si="21"/>
        <v/>
      </c>
      <c r="L214" t="str">
        <f t="shared" si="21"/>
        <v/>
      </c>
      <c r="M214" t="str">
        <f t="shared" si="21"/>
        <v/>
      </c>
      <c r="N214">
        <f t="shared" si="21"/>
        <v>0.40055331700311009</v>
      </c>
      <c r="O214" t="str">
        <f t="shared" si="21"/>
        <v/>
      </c>
      <c r="X214" s="53">
        <v>41060</v>
      </c>
    </row>
    <row r="215" spans="1:31" x14ac:dyDescent="0.25">
      <c r="A215" s="5">
        <v>41427</v>
      </c>
      <c r="B215" t="s">
        <v>24</v>
      </c>
      <c r="F215" s="17">
        <f t="shared" si="18"/>
        <v>6</v>
      </c>
      <c r="G215" s="15">
        <f t="shared" si="19"/>
        <v>1</v>
      </c>
      <c r="H215" s="53">
        <v>41061</v>
      </c>
      <c r="I215" t="str">
        <f t="shared" si="21"/>
        <v/>
      </c>
      <c r="J215" t="str">
        <f t="shared" si="21"/>
        <v/>
      </c>
      <c r="K215" t="str">
        <f t="shared" si="21"/>
        <v/>
      </c>
      <c r="L215" t="str">
        <f t="shared" si="21"/>
        <v/>
      </c>
      <c r="M215" t="str">
        <f t="shared" si="21"/>
        <v/>
      </c>
      <c r="N215">
        <f t="shared" si="21"/>
        <v>0.42828003250182145</v>
      </c>
      <c r="O215" t="str">
        <f t="shared" si="21"/>
        <v/>
      </c>
      <c r="X215" s="53">
        <v>41061</v>
      </c>
    </row>
    <row r="216" spans="1:31" x14ac:dyDescent="0.25">
      <c r="A216" s="5">
        <v>41428</v>
      </c>
      <c r="B216" t="s">
        <v>24</v>
      </c>
      <c r="F216" s="17">
        <f t="shared" si="18"/>
        <v>6</v>
      </c>
      <c r="G216" s="15">
        <f t="shared" si="19"/>
        <v>1</v>
      </c>
      <c r="H216" s="53">
        <v>41062</v>
      </c>
      <c r="I216" t="str">
        <f t="shared" si="21"/>
        <v/>
      </c>
      <c r="J216" t="str">
        <f t="shared" si="21"/>
        <v/>
      </c>
      <c r="K216" t="str">
        <f t="shared" si="21"/>
        <v/>
      </c>
      <c r="L216" t="str">
        <f t="shared" si="21"/>
        <v/>
      </c>
      <c r="M216" t="str">
        <f t="shared" si="21"/>
        <v/>
      </c>
      <c r="N216">
        <f t="shared" si="21"/>
        <v>0.32898549224510376</v>
      </c>
      <c r="O216" t="str">
        <f t="shared" si="21"/>
        <v/>
      </c>
      <c r="X216" s="53">
        <v>41062</v>
      </c>
    </row>
    <row r="217" spans="1:31" x14ac:dyDescent="0.25">
      <c r="A217" s="5">
        <v>41429</v>
      </c>
      <c r="B217" t="s">
        <v>24</v>
      </c>
      <c r="F217" s="17">
        <f t="shared" si="18"/>
        <v>6</v>
      </c>
      <c r="G217" s="15">
        <f t="shared" si="19"/>
        <v>1</v>
      </c>
      <c r="H217" s="53">
        <v>41063</v>
      </c>
      <c r="I217" t="str">
        <f t="shared" si="21"/>
        <v/>
      </c>
      <c r="J217" t="str">
        <f t="shared" si="21"/>
        <v/>
      </c>
      <c r="K217" t="str">
        <f t="shared" si="21"/>
        <v/>
      </c>
      <c r="L217" t="str">
        <f t="shared" si="21"/>
        <v/>
      </c>
      <c r="M217" t="str">
        <f t="shared" si="21"/>
        <v/>
      </c>
      <c r="N217">
        <f t="shared" si="21"/>
        <v>0.49233211801345989</v>
      </c>
      <c r="O217" t="str">
        <f t="shared" si="21"/>
        <v/>
      </c>
      <c r="X217" s="53">
        <v>41063</v>
      </c>
    </row>
    <row r="218" spans="1:31" x14ac:dyDescent="0.25">
      <c r="A218" s="5">
        <v>41430</v>
      </c>
      <c r="B218" t="s">
        <v>24</v>
      </c>
      <c r="F218" s="17">
        <f t="shared" si="18"/>
        <v>6</v>
      </c>
      <c r="G218" s="15">
        <f t="shared" si="19"/>
        <v>1</v>
      </c>
      <c r="H218" s="53">
        <v>41064</v>
      </c>
      <c r="I218" t="str">
        <f t="shared" si="21"/>
        <v/>
      </c>
      <c r="J218" t="str">
        <f t="shared" si="21"/>
        <v/>
      </c>
      <c r="K218" t="str">
        <f t="shared" si="21"/>
        <v/>
      </c>
      <c r="L218" t="str">
        <f t="shared" si="21"/>
        <v/>
      </c>
      <c r="M218" t="str">
        <f t="shared" si="21"/>
        <v/>
      </c>
      <c r="N218">
        <f t="shared" si="21"/>
        <v>-1.3553321274631769</v>
      </c>
      <c r="O218" t="str">
        <f t="shared" si="21"/>
        <v/>
      </c>
      <c r="X218" s="53">
        <v>41064</v>
      </c>
    </row>
    <row r="219" spans="1:31" x14ac:dyDescent="0.25">
      <c r="A219" s="5">
        <v>41431</v>
      </c>
      <c r="B219" t="s">
        <v>24</v>
      </c>
      <c r="F219" s="17">
        <f t="shared" si="18"/>
        <v>6</v>
      </c>
      <c r="G219" s="15">
        <f t="shared" si="19"/>
        <v>1</v>
      </c>
      <c r="H219" s="53">
        <v>41065</v>
      </c>
      <c r="I219" t="str">
        <f t="shared" si="21"/>
        <v/>
      </c>
      <c r="J219" t="str">
        <f t="shared" si="21"/>
        <v/>
      </c>
      <c r="K219" t="str">
        <f t="shared" si="21"/>
        <v/>
      </c>
      <c r="L219" t="str">
        <f t="shared" si="21"/>
        <v/>
      </c>
      <c r="M219" t="str">
        <f t="shared" si="21"/>
        <v/>
      </c>
      <c r="N219">
        <f t="shared" si="21"/>
        <v>0.70314993710125062</v>
      </c>
      <c r="O219" t="str">
        <f t="shared" si="21"/>
        <v/>
      </c>
      <c r="X219" s="53">
        <v>41065</v>
      </c>
    </row>
    <row r="220" spans="1:31" x14ac:dyDescent="0.25">
      <c r="A220" s="5">
        <v>41432</v>
      </c>
      <c r="B220" t="s">
        <v>24</v>
      </c>
      <c r="F220" s="17">
        <f t="shared" si="18"/>
        <v>6</v>
      </c>
      <c r="G220" s="15">
        <f t="shared" si="19"/>
        <v>1</v>
      </c>
      <c r="H220" s="53">
        <v>41066</v>
      </c>
      <c r="I220" t="str">
        <f t="shared" si="21"/>
        <v/>
      </c>
      <c r="J220" t="str">
        <f t="shared" si="21"/>
        <v/>
      </c>
      <c r="K220" t="str">
        <f t="shared" si="21"/>
        <v/>
      </c>
      <c r="L220" t="str">
        <f t="shared" si="21"/>
        <v/>
      </c>
      <c r="M220" t="str">
        <f t="shared" si="21"/>
        <v/>
      </c>
      <c r="N220">
        <f t="shared" si="21"/>
        <v>0.10402695511922871</v>
      </c>
      <c r="O220" t="str">
        <f t="shared" si="21"/>
        <v/>
      </c>
      <c r="X220" s="53">
        <v>41066</v>
      </c>
    </row>
    <row r="221" spans="1:31" x14ac:dyDescent="0.25">
      <c r="A221" s="5">
        <v>41433</v>
      </c>
      <c r="B221" t="s">
        <v>24</v>
      </c>
      <c r="F221" s="17">
        <f t="shared" si="18"/>
        <v>6</v>
      </c>
      <c r="G221" s="15">
        <f t="shared" si="19"/>
        <v>1</v>
      </c>
      <c r="H221" s="53">
        <v>41067</v>
      </c>
      <c r="I221" t="str">
        <f t="shared" si="21"/>
        <v/>
      </c>
      <c r="J221" t="str">
        <f t="shared" si="21"/>
        <v/>
      </c>
      <c r="K221" t="str">
        <f t="shared" si="21"/>
        <v/>
      </c>
      <c r="L221" t="str">
        <f t="shared" si="21"/>
        <v/>
      </c>
      <c r="M221" t="str">
        <f t="shared" si="21"/>
        <v/>
      </c>
      <c r="N221" t="str">
        <f t="shared" si="21"/>
        <v/>
      </c>
      <c r="O221" t="str">
        <f t="shared" si="21"/>
        <v/>
      </c>
      <c r="X221" s="53">
        <v>41067</v>
      </c>
    </row>
    <row r="222" spans="1:31" x14ac:dyDescent="0.25">
      <c r="A222" s="5">
        <v>41434</v>
      </c>
      <c r="B222" t="s">
        <v>24</v>
      </c>
      <c r="F222" s="17">
        <f t="shared" si="18"/>
        <v>6</v>
      </c>
      <c r="G222" s="15">
        <f t="shared" si="19"/>
        <v>1</v>
      </c>
      <c r="H222" s="53">
        <v>41068</v>
      </c>
      <c r="I222" t="str">
        <f t="shared" si="21"/>
        <v/>
      </c>
      <c r="J222" t="str">
        <f t="shared" si="21"/>
        <v/>
      </c>
      <c r="K222" t="str">
        <f t="shared" si="21"/>
        <v/>
      </c>
      <c r="L222" t="str">
        <f t="shared" si="21"/>
        <v/>
      </c>
      <c r="M222" t="str">
        <f t="shared" si="21"/>
        <v/>
      </c>
      <c r="N222" t="str">
        <f t="shared" si="21"/>
        <v/>
      </c>
      <c r="O222" t="str">
        <f t="shared" si="21"/>
        <v/>
      </c>
      <c r="X222" s="53">
        <v>41068</v>
      </c>
    </row>
    <row r="223" spans="1:31" x14ac:dyDescent="0.25">
      <c r="A223" s="5">
        <v>41435</v>
      </c>
      <c r="B223" t="s">
        <v>24</v>
      </c>
      <c r="F223" s="17">
        <f t="shared" si="18"/>
        <v>6</v>
      </c>
      <c r="G223" s="15">
        <f t="shared" si="19"/>
        <v>1</v>
      </c>
      <c r="H223" s="53">
        <v>41069</v>
      </c>
      <c r="I223" t="str">
        <f t="shared" si="21"/>
        <v/>
      </c>
      <c r="J223" t="str">
        <f t="shared" si="21"/>
        <v/>
      </c>
      <c r="K223" t="str">
        <f t="shared" si="21"/>
        <v/>
      </c>
      <c r="L223" t="str">
        <f t="shared" si="21"/>
        <v/>
      </c>
      <c r="M223" t="str">
        <f t="shared" si="21"/>
        <v/>
      </c>
      <c r="N223" t="str">
        <f t="shared" si="21"/>
        <v/>
      </c>
      <c r="O223" t="str">
        <f t="shared" si="21"/>
        <v/>
      </c>
      <c r="X223" s="53">
        <v>41069</v>
      </c>
    </row>
    <row r="224" spans="1:31" x14ac:dyDescent="0.25">
      <c r="A224" s="5">
        <v>41436</v>
      </c>
      <c r="B224" t="s">
        <v>24</v>
      </c>
      <c r="F224" s="17">
        <f t="shared" si="18"/>
        <v>6</v>
      </c>
      <c r="G224" s="15">
        <f t="shared" si="19"/>
        <v>1</v>
      </c>
      <c r="H224" s="53">
        <v>41070</v>
      </c>
      <c r="I224" t="str">
        <f t="shared" si="21"/>
        <v/>
      </c>
      <c r="J224" t="str">
        <f t="shared" si="21"/>
        <v/>
      </c>
      <c r="K224" t="str">
        <f t="shared" si="21"/>
        <v/>
      </c>
      <c r="L224" t="str">
        <f t="shared" si="21"/>
        <v/>
      </c>
      <c r="M224" t="str">
        <f t="shared" si="21"/>
        <v/>
      </c>
      <c r="N224" t="str">
        <f t="shared" si="21"/>
        <v/>
      </c>
      <c r="O224" t="str">
        <f t="shared" si="21"/>
        <v/>
      </c>
      <c r="X224" s="53">
        <v>41070</v>
      </c>
      <c r="Y224" t="s">
        <v>24</v>
      </c>
      <c r="Z224" t="s">
        <v>24</v>
      </c>
      <c r="AA224" t="s">
        <v>24</v>
      </c>
      <c r="AB224" t="s">
        <v>24</v>
      </c>
      <c r="AC224" t="s">
        <v>24</v>
      </c>
      <c r="AD224" t="s">
        <v>24</v>
      </c>
      <c r="AE224" t="s">
        <v>24</v>
      </c>
    </row>
    <row r="225" spans="1:31" x14ac:dyDescent="0.25">
      <c r="A225" s="5">
        <v>41437</v>
      </c>
      <c r="B225" t="s">
        <v>24</v>
      </c>
      <c r="F225" s="17">
        <f t="shared" si="18"/>
        <v>6</v>
      </c>
      <c r="G225" s="15">
        <f t="shared" si="19"/>
        <v>2</v>
      </c>
      <c r="H225" s="53">
        <v>41071</v>
      </c>
      <c r="I225" t="str">
        <f t="shared" si="21"/>
        <v/>
      </c>
      <c r="J225" t="str">
        <f t="shared" si="21"/>
        <v/>
      </c>
      <c r="K225" t="str">
        <f t="shared" si="21"/>
        <v/>
      </c>
      <c r="L225" t="str">
        <f t="shared" si="21"/>
        <v/>
      </c>
      <c r="M225" t="str">
        <f t="shared" si="21"/>
        <v/>
      </c>
      <c r="N225" t="str">
        <f t="shared" si="21"/>
        <v/>
      </c>
      <c r="O225" t="str">
        <f t="shared" si="21"/>
        <v/>
      </c>
      <c r="X225" s="53">
        <v>41071</v>
      </c>
      <c r="Y225" t="s">
        <v>24</v>
      </c>
      <c r="Z225" t="s">
        <v>24</v>
      </c>
      <c r="AA225" t="s">
        <v>24</v>
      </c>
      <c r="AB225" t="s">
        <v>24</v>
      </c>
      <c r="AC225" t="s">
        <v>24</v>
      </c>
      <c r="AD225" t="s">
        <v>24</v>
      </c>
      <c r="AE225" t="s">
        <v>24</v>
      </c>
    </row>
    <row r="226" spans="1:31" x14ac:dyDescent="0.25">
      <c r="A226" s="5">
        <v>41438</v>
      </c>
      <c r="B226" t="s">
        <v>24</v>
      </c>
      <c r="F226" s="17">
        <f t="shared" si="18"/>
        <v>6</v>
      </c>
      <c r="G226" s="15">
        <f t="shared" si="19"/>
        <v>2</v>
      </c>
      <c r="H226" s="53">
        <v>41072</v>
      </c>
      <c r="I226" t="str">
        <f t="shared" si="21"/>
        <v/>
      </c>
      <c r="J226" t="str">
        <f t="shared" si="21"/>
        <v/>
      </c>
      <c r="K226" t="str">
        <f t="shared" si="21"/>
        <v/>
      </c>
      <c r="L226" t="str">
        <f t="shared" si="21"/>
        <v/>
      </c>
      <c r="M226" t="str">
        <f t="shared" si="21"/>
        <v/>
      </c>
      <c r="N226" t="str">
        <f t="shared" si="21"/>
        <v/>
      </c>
      <c r="O226" t="str">
        <f t="shared" si="21"/>
        <v/>
      </c>
      <c r="X226" s="53">
        <v>41072</v>
      </c>
      <c r="Y226" t="s">
        <v>24</v>
      </c>
      <c r="Z226" t="s">
        <v>24</v>
      </c>
      <c r="AA226" t="s">
        <v>24</v>
      </c>
      <c r="AB226" t="s">
        <v>24</v>
      </c>
      <c r="AC226" t="s">
        <v>24</v>
      </c>
      <c r="AD226" t="s">
        <v>24</v>
      </c>
      <c r="AE226" t="s">
        <v>24</v>
      </c>
    </row>
    <row r="227" spans="1:31" x14ac:dyDescent="0.25">
      <c r="A227" s="5">
        <v>41439</v>
      </c>
      <c r="B227" t="s">
        <v>24</v>
      </c>
      <c r="F227" s="17">
        <f t="shared" si="18"/>
        <v>6</v>
      </c>
      <c r="G227" s="15">
        <f t="shared" si="19"/>
        <v>2</v>
      </c>
      <c r="H227" s="53">
        <v>41073</v>
      </c>
      <c r="I227" t="str">
        <f t="shared" si="21"/>
        <v/>
      </c>
      <c r="J227" t="str">
        <f t="shared" si="21"/>
        <v/>
      </c>
      <c r="K227" t="str">
        <f t="shared" si="21"/>
        <v/>
      </c>
      <c r="L227" t="str">
        <f t="shared" si="21"/>
        <v/>
      </c>
      <c r="M227" t="str">
        <f t="shared" si="21"/>
        <v/>
      </c>
      <c r="N227" t="str">
        <f t="shared" si="21"/>
        <v/>
      </c>
      <c r="O227" t="str">
        <f t="shared" si="21"/>
        <v/>
      </c>
      <c r="X227" s="53">
        <v>41073</v>
      </c>
      <c r="Y227" t="s">
        <v>24</v>
      </c>
      <c r="Z227" t="s">
        <v>24</v>
      </c>
      <c r="AA227" t="s">
        <v>24</v>
      </c>
      <c r="AB227" t="s">
        <v>24</v>
      </c>
      <c r="AC227" t="s">
        <v>24</v>
      </c>
      <c r="AD227" t="s">
        <v>24</v>
      </c>
      <c r="AE227" t="s">
        <v>24</v>
      </c>
    </row>
    <row r="228" spans="1:31" x14ac:dyDescent="0.25">
      <c r="A228" s="5">
        <v>41440</v>
      </c>
      <c r="B228" t="s">
        <v>24</v>
      </c>
      <c r="F228" s="17">
        <f t="shared" si="18"/>
        <v>6</v>
      </c>
      <c r="G228" s="15">
        <f t="shared" si="19"/>
        <v>2</v>
      </c>
      <c r="H228" s="53">
        <v>41074</v>
      </c>
      <c r="I228" t="str">
        <f t="shared" si="21"/>
        <v/>
      </c>
      <c r="J228" t="str">
        <f t="shared" si="21"/>
        <v/>
      </c>
      <c r="K228" t="str">
        <f t="shared" si="21"/>
        <v/>
      </c>
      <c r="L228" t="str">
        <f t="shared" si="21"/>
        <v/>
      </c>
      <c r="M228" t="str">
        <f t="shared" si="21"/>
        <v/>
      </c>
      <c r="N228" t="str">
        <f t="shared" si="21"/>
        <v/>
      </c>
      <c r="O228" t="str">
        <f t="shared" si="21"/>
        <v/>
      </c>
      <c r="X228" s="53">
        <v>41074</v>
      </c>
      <c r="Y228" t="s">
        <v>24</v>
      </c>
      <c r="Z228" t="s">
        <v>24</v>
      </c>
      <c r="AA228" t="s">
        <v>24</v>
      </c>
      <c r="AB228" t="s">
        <v>24</v>
      </c>
      <c r="AC228" t="s">
        <v>24</v>
      </c>
      <c r="AD228" t="s">
        <v>24</v>
      </c>
      <c r="AE228" t="s">
        <v>24</v>
      </c>
    </row>
    <row r="229" spans="1:31" x14ac:dyDescent="0.25">
      <c r="A229" s="5">
        <v>41441</v>
      </c>
      <c r="B229" t="s">
        <v>24</v>
      </c>
    </row>
    <row r="230" spans="1:31" x14ac:dyDescent="0.25">
      <c r="A230" s="5">
        <v>41442</v>
      </c>
      <c r="B230" t="s">
        <v>24</v>
      </c>
    </row>
    <row r="231" spans="1:31" x14ac:dyDescent="0.25">
      <c r="A231" s="5">
        <v>41443</v>
      </c>
      <c r="B231" t="s">
        <v>24</v>
      </c>
    </row>
    <row r="232" spans="1:31" x14ac:dyDescent="0.25">
      <c r="A232" s="5">
        <v>41444</v>
      </c>
      <c r="B232" t="s">
        <v>24</v>
      </c>
    </row>
    <row r="233" spans="1:31" x14ac:dyDescent="0.25">
      <c r="A233" s="5">
        <v>41445</v>
      </c>
      <c r="B233" t="s">
        <v>24</v>
      </c>
    </row>
    <row r="234" spans="1:31" x14ac:dyDescent="0.25">
      <c r="A234" s="5">
        <v>41446</v>
      </c>
      <c r="B234" t="s">
        <v>24</v>
      </c>
    </row>
    <row r="235" spans="1:31" x14ac:dyDescent="0.25">
      <c r="A235" s="5">
        <v>41447</v>
      </c>
      <c r="B235" t="s">
        <v>24</v>
      </c>
    </row>
    <row r="236" spans="1:31" x14ac:dyDescent="0.25">
      <c r="A236" s="5">
        <v>41448</v>
      </c>
      <c r="B236" t="s">
        <v>24</v>
      </c>
    </row>
    <row r="237" spans="1:31" x14ac:dyDescent="0.25">
      <c r="A237" s="5">
        <v>41449</v>
      </c>
      <c r="B237" t="s">
        <v>24</v>
      </c>
    </row>
    <row r="238" spans="1:31" x14ac:dyDescent="0.25">
      <c r="A238" s="5">
        <v>41450</v>
      </c>
      <c r="B238" t="s">
        <v>24</v>
      </c>
    </row>
    <row r="239" spans="1:31" x14ac:dyDescent="0.25">
      <c r="A239" s="5">
        <v>41451</v>
      </c>
      <c r="B239" t="s">
        <v>24</v>
      </c>
    </row>
    <row r="240" spans="1:31" x14ac:dyDescent="0.25">
      <c r="A240" s="5">
        <v>41452</v>
      </c>
      <c r="B240" t="s">
        <v>24</v>
      </c>
    </row>
    <row r="241" spans="1:2" x14ac:dyDescent="0.25">
      <c r="A241" s="5">
        <v>41453</v>
      </c>
      <c r="B241" t="s">
        <v>24</v>
      </c>
    </row>
    <row r="242" spans="1:2" x14ac:dyDescent="0.25">
      <c r="A242" s="5">
        <v>41454</v>
      </c>
      <c r="B242" t="s">
        <v>24</v>
      </c>
    </row>
    <row r="243" spans="1:2" x14ac:dyDescent="0.25">
      <c r="A243" s="5">
        <v>41455</v>
      </c>
      <c r="B243" t="s">
        <v>24</v>
      </c>
    </row>
    <row r="244" spans="1:2" x14ac:dyDescent="0.25">
      <c r="A244" s="5">
        <v>41456</v>
      </c>
      <c r="B244" t="s">
        <v>24</v>
      </c>
    </row>
    <row r="245" spans="1:2" x14ac:dyDescent="0.25">
      <c r="A245" s="5">
        <v>41457</v>
      </c>
      <c r="B245" t="s">
        <v>24</v>
      </c>
    </row>
    <row r="246" spans="1:2" x14ac:dyDescent="0.25">
      <c r="A246" s="5">
        <v>41458</v>
      </c>
      <c r="B246" t="s">
        <v>24</v>
      </c>
    </row>
    <row r="247" spans="1:2" x14ac:dyDescent="0.25">
      <c r="A247" s="5">
        <v>41459</v>
      </c>
      <c r="B247" t="s">
        <v>24</v>
      </c>
    </row>
    <row r="248" spans="1:2" x14ac:dyDescent="0.25">
      <c r="A248" s="5">
        <v>41460</v>
      </c>
      <c r="B248" t="s">
        <v>24</v>
      </c>
    </row>
    <row r="249" spans="1:2" x14ac:dyDescent="0.25">
      <c r="A249" s="5">
        <v>41461</v>
      </c>
      <c r="B249" t="s">
        <v>24</v>
      </c>
    </row>
    <row r="250" spans="1:2" x14ac:dyDescent="0.25">
      <c r="A250" s="5">
        <v>41462</v>
      </c>
      <c r="B250" t="s">
        <v>24</v>
      </c>
    </row>
    <row r="251" spans="1:2" x14ac:dyDescent="0.25">
      <c r="A251" s="5">
        <v>41463</v>
      </c>
      <c r="B251" t="s">
        <v>24</v>
      </c>
    </row>
    <row r="252" spans="1:2" x14ac:dyDescent="0.25">
      <c r="A252" s="5">
        <v>41464</v>
      </c>
      <c r="B252" t="s">
        <v>24</v>
      </c>
    </row>
    <row r="253" spans="1:2" x14ac:dyDescent="0.25">
      <c r="A253" s="5">
        <v>41465</v>
      </c>
      <c r="B253" t="s">
        <v>24</v>
      </c>
    </row>
    <row r="254" spans="1:2" x14ac:dyDescent="0.25">
      <c r="A254" s="5">
        <v>41466</v>
      </c>
      <c r="B254" t="s">
        <v>24</v>
      </c>
    </row>
    <row r="255" spans="1:2" x14ac:dyDescent="0.25">
      <c r="A255" s="5">
        <v>41467</v>
      </c>
      <c r="B255" t="s">
        <v>24</v>
      </c>
    </row>
    <row r="256" spans="1:2" x14ac:dyDescent="0.25">
      <c r="A256" s="5">
        <v>41468</v>
      </c>
      <c r="B256" t="s">
        <v>24</v>
      </c>
    </row>
    <row r="257" spans="1:2" x14ac:dyDescent="0.25">
      <c r="A257" s="5">
        <v>41469</v>
      </c>
      <c r="B257" t="s">
        <v>24</v>
      </c>
    </row>
    <row r="258" spans="1:2" x14ac:dyDescent="0.25">
      <c r="A258" s="5">
        <v>41470</v>
      </c>
      <c r="B258" t="s">
        <v>24</v>
      </c>
    </row>
    <row r="259" spans="1:2" x14ac:dyDescent="0.25">
      <c r="A259" s="5">
        <v>41471</v>
      </c>
      <c r="B259" t="s">
        <v>24</v>
      </c>
    </row>
    <row r="260" spans="1:2" x14ac:dyDescent="0.25">
      <c r="A260" s="5">
        <v>41472</v>
      </c>
      <c r="B260" t="s">
        <v>24</v>
      </c>
    </row>
    <row r="261" spans="1:2" x14ac:dyDescent="0.25">
      <c r="A261" s="5">
        <v>41473</v>
      </c>
      <c r="B261" t="s">
        <v>24</v>
      </c>
    </row>
    <row r="262" spans="1:2" x14ac:dyDescent="0.25">
      <c r="A262" s="5">
        <v>41474</v>
      </c>
      <c r="B262" t="s">
        <v>24</v>
      </c>
    </row>
    <row r="263" spans="1:2" x14ac:dyDescent="0.25">
      <c r="A263" s="5">
        <v>41475</v>
      </c>
      <c r="B263" t="s">
        <v>24</v>
      </c>
    </row>
    <row r="264" spans="1:2" x14ac:dyDescent="0.25">
      <c r="A264" s="5">
        <v>41476</v>
      </c>
      <c r="B264" t="s">
        <v>24</v>
      </c>
    </row>
    <row r="265" spans="1:2" x14ac:dyDescent="0.25">
      <c r="A265" s="5">
        <v>41477</v>
      </c>
      <c r="B265" t="s">
        <v>24</v>
      </c>
    </row>
    <row r="266" spans="1:2" x14ac:dyDescent="0.25">
      <c r="A266" s="5">
        <v>41478</v>
      </c>
      <c r="B266" t="s">
        <v>24</v>
      </c>
    </row>
    <row r="267" spans="1:2" x14ac:dyDescent="0.25">
      <c r="A267" s="5">
        <v>41479</v>
      </c>
      <c r="B267" t="s">
        <v>24</v>
      </c>
    </row>
    <row r="268" spans="1:2" x14ac:dyDescent="0.25">
      <c r="A268" s="5">
        <v>41480</v>
      </c>
      <c r="B268" t="s">
        <v>24</v>
      </c>
    </row>
    <row r="269" spans="1:2" x14ac:dyDescent="0.25">
      <c r="A269" s="5">
        <v>41481</v>
      </c>
      <c r="B269" t="s">
        <v>24</v>
      </c>
    </row>
    <row r="270" spans="1:2" x14ac:dyDescent="0.25">
      <c r="A270" s="5">
        <v>41482</v>
      </c>
      <c r="B270" t="s">
        <v>24</v>
      </c>
    </row>
    <row r="271" spans="1:2" x14ac:dyDescent="0.25">
      <c r="A271" s="5">
        <v>41483</v>
      </c>
      <c r="B271" t="s">
        <v>24</v>
      </c>
    </row>
    <row r="272" spans="1:2" x14ac:dyDescent="0.25">
      <c r="A272" s="5">
        <v>41484</v>
      </c>
      <c r="B272" t="s">
        <v>24</v>
      </c>
    </row>
    <row r="273" spans="1:2" x14ac:dyDescent="0.25">
      <c r="A273" s="5">
        <v>41485</v>
      </c>
      <c r="B273" t="s">
        <v>24</v>
      </c>
    </row>
    <row r="274" spans="1:2" x14ac:dyDescent="0.25">
      <c r="A274" s="5">
        <v>41486</v>
      </c>
      <c r="B274" t="s">
        <v>24</v>
      </c>
    </row>
    <row r="275" spans="1:2" x14ac:dyDescent="0.25">
      <c r="A275" s="5">
        <v>41487</v>
      </c>
      <c r="B275" t="s">
        <v>24</v>
      </c>
    </row>
    <row r="276" spans="1:2" x14ac:dyDescent="0.25">
      <c r="A276" s="5">
        <v>41579</v>
      </c>
      <c r="B276" t="s">
        <v>24</v>
      </c>
    </row>
    <row r="277" spans="1:2" x14ac:dyDescent="0.25">
      <c r="A277" s="5">
        <v>41580</v>
      </c>
      <c r="B277" t="s">
        <v>24</v>
      </c>
    </row>
    <row r="278" spans="1:2" x14ac:dyDescent="0.25">
      <c r="A278" s="5">
        <v>41581</v>
      </c>
      <c r="B278" t="s">
        <v>24</v>
      </c>
    </row>
    <row r="279" spans="1:2" x14ac:dyDescent="0.25">
      <c r="A279" s="5">
        <v>41582</v>
      </c>
      <c r="B279" t="s">
        <v>24</v>
      </c>
    </row>
    <row r="280" spans="1:2" x14ac:dyDescent="0.25">
      <c r="A280" s="5">
        <v>41583</v>
      </c>
      <c r="B280" t="s">
        <v>24</v>
      </c>
    </row>
    <row r="281" spans="1:2" x14ac:dyDescent="0.25">
      <c r="A281" s="5">
        <v>41584</v>
      </c>
      <c r="B281" t="s">
        <v>24</v>
      </c>
    </row>
    <row r="282" spans="1:2" x14ac:dyDescent="0.25">
      <c r="A282" s="5">
        <v>41585</v>
      </c>
      <c r="B282" t="s">
        <v>24</v>
      </c>
    </row>
    <row r="283" spans="1:2" x14ac:dyDescent="0.25">
      <c r="A283" s="5">
        <v>41586</v>
      </c>
      <c r="B283" t="s">
        <v>24</v>
      </c>
    </row>
    <row r="284" spans="1:2" x14ac:dyDescent="0.25">
      <c r="A284" s="5">
        <v>41587</v>
      </c>
      <c r="B284" t="s">
        <v>24</v>
      </c>
    </row>
    <row r="285" spans="1:2" x14ac:dyDescent="0.25">
      <c r="A285" s="5">
        <v>41588</v>
      </c>
      <c r="B285" t="s">
        <v>24</v>
      </c>
    </row>
    <row r="286" spans="1:2" x14ac:dyDescent="0.25">
      <c r="A286" s="5">
        <v>41589</v>
      </c>
      <c r="B286" t="s">
        <v>24</v>
      </c>
    </row>
    <row r="287" spans="1:2" x14ac:dyDescent="0.25">
      <c r="A287" s="5">
        <v>41590</v>
      </c>
      <c r="B287" t="s">
        <v>24</v>
      </c>
    </row>
    <row r="288" spans="1:2" x14ac:dyDescent="0.25">
      <c r="A288" s="5">
        <v>41591</v>
      </c>
      <c r="B288" t="s">
        <v>24</v>
      </c>
    </row>
    <row r="289" spans="1:2" x14ac:dyDescent="0.25">
      <c r="A289" s="5">
        <v>41592</v>
      </c>
      <c r="B289" t="s">
        <v>24</v>
      </c>
    </row>
    <row r="290" spans="1:2" x14ac:dyDescent="0.25">
      <c r="A290" s="5">
        <v>41593</v>
      </c>
      <c r="B290" t="s">
        <v>24</v>
      </c>
    </row>
    <row r="291" spans="1:2" x14ac:dyDescent="0.25">
      <c r="A291" s="5">
        <v>41594</v>
      </c>
      <c r="B291" t="s">
        <v>24</v>
      </c>
    </row>
    <row r="292" spans="1:2" x14ac:dyDescent="0.25">
      <c r="A292" s="5">
        <v>41595</v>
      </c>
      <c r="B292" t="s">
        <v>24</v>
      </c>
    </row>
    <row r="293" spans="1:2" x14ac:dyDescent="0.25">
      <c r="A293" s="5">
        <v>41596</v>
      </c>
      <c r="B293" t="s">
        <v>24</v>
      </c>
    </row>
    <row r="294" spans="1:2" x14ac:dyDescent="0.25">
      <c r="A294" s="5">
        <v>41597</v>
      </c>
      <c r="B294" t="s">
        <v>24</v>
      </c>
    </row>
    <row r="295" spans="1:2" x14ac:dyDescent="0.25">
      <c r="A295" s="5">
        <v>41598</v>
      </c>
      <c r="B295" t="s">
        <v>24</v>
      </c>
    </row>
    <row r="296" spans="1:2" x14ac:dyDescent="0.25">
      <c r="A296" s="5">
        <v>41599</v>
      </c>
      <c r="B296" t="s">
        <v>24</v>
      </c>
    </row>
    <row r="297" spans="1:2" x14ac:dyDescent="0.25">
      <c r="A297" s="5">
        <v>41600</v>
      </c>
      <c r="B297" t="s">
        <v>24</v>
      </c>
    </row>
    <row r="298" spans="1:2" x14ac:dyDescent="0.25">
      <c r="A298" s="5">
        <v>41601</v>
      </c>
      <c r="B298" t="s">
        <v>24</v>
      </c>
    </row>
    <row r="299" spans="1:2" x14ac:dyDescent="0.25">
      <c r="A299" s="5">
        <v>41602</v>
      </c>
      <c r="B299" t="s">
        <v>24</v>
      </c>
    </row>
    <row r="300" spans="1:2" x14ac:dyDescent="0.25">
      <c r="A300" s="5">
        <v>41603</v>
      </c>
      <c r="B300" t="s">
        <v>24</v>
      </c>
    </row>
    <row r="301" spans="1:2" x14ac:dyDescent="0.25">
      <c r="A301" s="5">
        <v>41604</v>
      </c>
      <c r="B301">
        <v>1</v>
      </c>
    </row>
    <row r="302" spans="1:2" x14ac:dyDescent="0.25">
      <c r="A302" s="5">
        <v>41605</v>
      </c>
      <c r="B302">
        <v>1</v>
      </c>
    </row>
    <row r="303" spans="1:2" x14ac:dyDescent="0.25">
      <c r="A303" s="5">
        <v>41606</v>
      </c>
      <c r="B303">
        <v>1</v>
      </c>
    </row>
    <row r="304" spans="1:2" x14ac:dyDescent="0.25">
      <c r="A304" s="5">
        <v>41607</v>
      </c>
      <c r="B304">
        <v>1</v>
      </c>
    </row>
    <row r="305" spans="1:2" x14ac:dyDescent="0.25">
      <c r="A305" s="5">
        <v>41608</v>
      </c>
      <c r="B305">
        <v>1</v>
      </c>
    </row>
    <row r="306" spans="1:2" x14ac:dyDescent="0.25">
      <c r="A306" s="5">
        <v>41609</v>
      </c>
      <c r="B306">
        <v>1</v>
      </c>
    </row>
    <row r="307" spans="1:2" x14ac:dyDescent="0.25">
      <c r="A307" s="5">
        <v>41610</v>
      </c>
      <c r="B307">
        <v>0.99502629844696167</v>
      </c>
    </row>
    <row r="308" spans="1:2" x14ac:dyDescent="0.25">
      <c r="A308" s="5">
        <v>41611</v>
      </c>
      <c r="B308">
        <v>0.96622197612295901</v>
      </c>
    </row>
    <row r="309" spans="1:2" x14ac:dyDescent="0.25">
      <c r="A309" s="5">
        <v>41612</v>
      </c>
      <c r="B309">
        <v>0.95746252522512854</v>
      </c>
    </row>
    <row r="310" spans="1:2" x14ac:dyDescent="0.25">
      <c r="A310" s="5">
        <v>41613</v>
      </c>
      <c r="B310">
        <v>0.94741129846751648</v>
      </c>
    </row>
    <row r="311" spans="1:2" x14ac:dyDescent="0.25">
      <c r="A311" s="5">
        <v>41614</v>
      </c>
      <c r="B311">
        <v>0.90219996274435943</v>
      </c>
    </row>
    <row r="312" spans="1:2" x14ac:dyDescent="0.25">
      <c r="A312" s="5">
        <v>41615</v>
      </c>
      <c r="B312">
        <v>0.87430023492054587</v>
      </c>
    </row>
    <row r="313" spans="1:2" x14ac:dyDescent="0.25">
      <c r="A313" s="5">
        <v>41616</v>
      </c>
      <c r="B313">
        <v>0.85871861894626289</v>
      </c>
    </row>
    <row r="314" spans="1:2" x14ac:dyDescent="0.25">
      <c r="A314" s="5">
        <v>41617</v>
      </c>
      <c r="B314">
        <v>0.8438467165785748</v>
      </c>
    </row>
    <row r="315" spans="1:2" x14ac:dyDescent="0.25">
      <c r="A315" s="5">
        <v>41618</v>
      </c>
      <c r="B315">
        <v>0.81204666544772519</v>
      </c>
    </row>
    <row r="316" spans="1:2" x14ac:dyDescent="0.25">
      <c r="A316" s="5">
        <v>41619</v>
      </c>
      <c r="B316">
        <v>0.82754895511846926</v>
      </c>
    </row>
    <row r="317" spans="1:2" x14ac:dyDescent="0.25">
      <c r="A317" s="5">
        <v>41620</v>
      </c>
      <c r="B317">
        <v>0.81142258968126546</v>
      </c>
    </row>
    <row r="318" spans="1:2" x14ac:dyDescent="0.25">
      <c r="A318" s="5">
        <v>41621</v>
      </c>
      <c r="B318">
        <v>0.83208025358556092</v>
      </c>
    </row>
    <row r="319" spans="1:2" x14ac:dyDescent="0.25">
      <c r="A319" s="5">
        <v>41622</v>
      </c>
      <c r="B319">
        <v>0.81227306872886318</v>
      </c>
    </row>
    <row r="320" spans="1:2" x14ac:dyDescent="0.25">
      <c r="A320" s="5">
        <v>41623</v>
      </c>
      <c r="B320">
        <v>0.82356339275836432</v>
      </c>
    </row>
    <row r="321" spans="1:2" x14ac:dyDescent="0.25">
      <c r="A321" s="5">
        <v>41624</v>
      </c>
      <c r="B321">
        <v>0.81320324208449168</v>
      </c>
    </row>
    <row r="322" spans="1:2" x14ac:dyDescent="0.25">
      <c r="A322" s="5">
        <v>41625</v>
      </c>
      <c r="B322">
        <v>0.80975725812981214</v>
      </c>
    </row>
    <row r="323" spans="1:2" x14ac:dyDescent="0.25">
      <c r="A323" s="5">
        <v>41626</v>
      </c>
      <c r="B323">
        <v>0.782951658019859</v>
      </c>
    </row>
    <row r="324" spans="1:2" x14ac:dyDescent="0.25">
      <c r="A324" s="5">
        <v>41627</v>
      </c>
      <c r="B324">
        <v>0.79829041512675558</v>
      </c>
    </row>
    <row r="325" spans="1:2" x14ac:dyDescent="0.25">
      <c r="A325" s="5">
        <v>41628</v>
      </c>
      <c r="B325">
        <v>0.78580945535306224</v>
      </c>
    </row>
    <row r="326" spans="1:2" x14ac:dyDescent="0.25">
      <c r="A326" s="5">
        <v>41629</v>
      </c>
      <c r="B326">
        <v>0.79224814468291249</v>
      </c>
    </row>
    <row r="327" spans="1:2" x14ac:dyDescent="0.25">
      <c r="A327" s="5">
        <v>41630</v>
      </c>
      <c r="B327">
        <v>0.78829400061028687</v>
      </c>
    </row>
    <row r="328" spans="1:2" x14ac:dyDescent="0.25">
      <c r="A328" s="5">
        <v>41631</v>
      </c>
      <c r="B328">
        <v>0.77368461025830748</v>
      </c>
    </row>
    <row r="329" spans="1:2" x14ac:dyDescent="0.25">
      <c r="A329" s="5">
        <v>41632</v>
      </c>
      <c r="B329">
        <v>0.7630046115242396</v>
      </c>
    </row>
    <row r="330" spans="1:2" x14ac:dyDescent="0.25">
      <c r="A330" s="5">
        <v>41633</v>
      </c>
      <c r="B330">
        <v>0.75339862428140958</v>
      </c>
    </row>
    <row r="331" spans="1:2" x14ac:dyDescent="0.25">
      <c r="A331" s="5">
        <v>41634</v>
      </c>
      <c r="B331">
        <v>0.73370570650731215</v>
      </c>
    </row>
    <row r="332" spans="1:2" x14ac:dyDescent="0.25">
      <c r="A332" s="5">
        <v>41635</v>
      </c>
      <c r="B332">
        <v>0.72826050603843184</v>
      </c>
    </row>
    <row r="333" spans="1:2" x14ac:dyDescent="0.25">
      <c r="A333" s="5">
        <v>41636</v>
      </c>
      <c r="B333">
        <v>0.72821101631982255</v>
      </c>
    </row>
    <row r="334" spans="1:2" x14ac:dyDescent="0.25">
      <c r="A334" s="5">
        <v>41637</v>
      </c>
      <c r="B334">
        <v>0.70893925847700645</v>
      </c>
    </row>
    <row r="335" spans="1:2" x14ac:dyDescent="0.25">
      <c r="A335" s="5">
        <v>41638</v>
      </c>
      <c r="B335">
        <v>0.71581531531280163</v>
      </c>
    </row>
    <row r="336" spans="1:2" x14ac:dyDescent="0.25">
      <c r="A336" s="5">
        <v>41639</v>
      </c>
      <c r="B336">
        <v>0.70268231140625448</v>
      </c>
    </row>
    <row r="337" spans="1:2" x14ac:dyDescent="0.25">
      <c r="A337" s="5">
        <v>41640</v>
      </c>
      <c r="B337">
        <v>0.69245360522080945</v>
      </c>
    </row>
    <row r="338" spans="1:2" x14ac:dyDescent="0.25">
      <c r="A338" s="5">
        <v>41641</v>
      </c>
      <c r="B338">
        <v>0.62593421808216732</v>
      </c>
    </row>
    <row r="339" spans="1:2" x14ac:dyDescent="0.25">
      <c r="A339" s="5">
        <v>41642</v>
      </c>
      <c r="B339">
        <v>0.66008288392255776</v>
      </c>
    </row>
    <row r="340" spans="1:2" x14ac:dyDescent="0.25">
      <c r="A340" s="5">
        <v>41643</v>
      </c>
      <c r="B340">
        <v>0.69393494671665101</v>
      </c>
    </row>
    <row r="341" spans="1:2" x14ac:dyDescent="0.25">
      <c r="A341" s="5">
        <v>41644</v>
      </c>
      <c r="B341">
        <v>0.70719053789362474</v>
      </c>
    </row>
    <row r="342" spans="1:2" x14ac:dyDescent="0.25">
      <c r="A342" s="5">
        <v>41645</v>
      </c>
      <c r="B342">
        <v>0.70664113992151778</v>
      </c>
    </row>
    <row r="343" spans="1:2" x14ac:dyDescent="0.25">
      <c r="A343" s="5">
        <v>41646</v>
      </c>
      <c r="B343">
        <v>0.71241514646356385</v>
      </c>
    </row>
    <row r="344" spans="1:2" x14ac:dyDescent="0.25">
      <c r="A344" s="5">
        <v>41647</v>
      </c>
      <c r="B344">
        <v>0.7024969090525266</v>
      </c>
    </row>
    <row r="345" spans="1:2" x14ac:dyDescent="0.25">
      <c r="A345" s="5">
        <v>41648</v>
      </c>
      <c r="B345">
        <v>0.70768988996724236</v>
      </c>
    </row>
    <row r="346" spans="1:2" x14ac:dyDescent="0.25">
      <c r="A346" s="5">
        <v>41649</v>
      </c>
      <c r="B346">
        <v>0.71045745145442296</v>
      </c>
    </row>
    <row r="347" spans="1:2" x14ac:dyDescent="0.25">
      <c r="A347" s="5">
        <v>41650</v>
      </c>
      <c r="B347">
        <v>0.69825993674144959</v>
      </c>
    </row>
    <row r="348" spans="1:2" x14ac:dyDescent="0.25">
      <c r="A348" s="5">
        <v>41651</v>
      </c>
      <c r="B348">
        <v>0.6913875299935982</v>
      </c>
    </row>
    <row r="349" spans="1:2" x14ac:dyDescent="0.25">
      <c r="A349" s="5">
        <v>41652</v>
      </c>
      <c r="B349">
        <v>0.6955015587966944</v>
      </c>
    </row>
    <row r="350" spans="1:2" x14ac:dyDescent="0.25">
      <c r="A350" s="5">
        <v>41653</v>
      </c>
      <c r="B350">
        <v>0.70564170897856693</v>
      </c>
    </row>
    <row r="351" spans="1:2" x14ac:dyDescent="0.25">
      <c r="A351" s="5">
        <v>41654</v>
      </c>
      <c r="B351">
        <v>0.69728989645500705</v>
      </c>
    </row>
    <row r="352" spans="1:2" x14ac:dyDescent="0.25">
      <c r="A352" s="5">
        <v>41655</v>
      </c>
      <c r="B352">
        <v>0.71196194823931946</v>
      </c>
    </row>
    <row r="353" spans="1:2" x14ac:dyDescent="0.25">
      <c r="A353" s="5">
        <v>41656</v>
      </c>
      <c r="B353">
        <v>0.70615736070935742</v>
      </c>
    </row>
    <row r="354" spans="1:2" x14ac:dyDescent="0.25">
      <c r="A354" s="5">
        <v>41657</v>
      </c>
      <c r="B354">
        <v>0.69504861157539788</v>
      </c>
    </row>
    <row r="355" spans="1:2" x14ac:dyDescent="0.25">
      <c r="A355" s="5">
        <v>41658</v>
      </c>
      <c r="B355">
        <v>0.70312617037641756</v>
      </c>
    </row>
    <row r="356" spans="1:2" x14ac:dyDescent="0.25">
      <c r="A356" s="5">
        <v>41659</v>
      </c>
      <c r="B356">
        <v>0.71332257518181352</v>
      </c>
    </row>
    <row r="357" spans="1:2" x14ac:dyDescent="0.25">
      <c r="A357" s="5">
        <v>41660</v>
      </c>
      <c r="B357">
        <v>0.70949444949757867</v>
      </c>
    </row>
    <row r="358" spans="1:2" x14ac:dyDescent="0.25">
      <c r="A358" s="5">
        <v>41661</v>
      </c>
      <c r="B358">
        <v>0.70957000866444331</v>
      </c>
    </row>
    <row r="359" spans="1:2" x14ac:dyDescent="0.25">
      <c r="A359" s="5">
        <v>41662</v>
      </c>
      <c r="B359">
        <v>0.71162873469243049</v>
      </c>
    </row>
    <row r="360" spans="1:2" x14ac:dyDescent="0.25">
      <c r="A360" s="5">
        <v>41663</v>
      </c>
      <c r="B360">
        <v>0.72662306252869313</v>
      </c>
    </row>
    <row r="361" spans="1:2" x14ac:dyDescent="0.25">
      <c r="A361" s="5">
        <v>41664</v>
      </c>
      <c r="B361">
        <v>0.71611904688623995</v>
      </c>
    </row>
    <row r="362" spans="1:2" x14ac:dyDescent="0.25">
      <c r="A362" s="5">
        <v>41665</v>
      </c>
      <c r="B362">
        <v>0.71524454452441477</v>
      </c>
    </row>
    <row r="363" spans="1:2" x14ac:dyDescent="0.25">
      <c r="A363" s="5">
        <v>41666</v>
      </c>
      <c r="B363">
        <v>0.70274008003898747</v>
      </c>
    </row>
    <row r="364" spans="1:2" x14ac:dyDescent="0.25">
      <c r="A364" s="5">
        <v>41667</v>
      </c>
      <c r="B364">
        <v>0.69821099903181716</v>
      </c>
    </row>
    <row r="365" spans="1:2" x14ac:dyDescent="0.25">
      <c r="A365" s="5">
        <v>41668</v>
      </c>
      <c r="B365">
        <v>0.69151371878566747</v>
      </c>
    </row>
    <row r="366" spans="1:2" x14ac:dyDescent="0.25">
      <c r="A366" s="5">
        <v>41669</v>
      </c>
      <c r="B366">
        <v>0.70536377155347396</v>
      </c>
    </row>
    <row r="367" spans="1:2" x14ac:dyDescent="0.25">
      <c r="A367" s="5">
        <v>41670</v>
      </c>
      <c r="B367">
        <v>0.69912445028546377</v>
      </c>
    </row>
    <row r="368" spans="1:2" x14ac:dyDescent="0.25">
      <c r="A368" s="5">
        <v>41671</v>
      </c>
      <c r="B368">
        <v>0.70422932126221494</v>
      </c>
    </row>
    <row r="369" spans="1:2" x14ac:dyDescent="0.25">
      <c r="A369" s="5">
        <v>41672</v>
      </c>
      <c r="B369">
        <v>0.69535373980731763</v>
      </c>
    </row>
    <row r="370" spans="1:2" x14ac:dyDescent="0.25">
      <c r="A370" s="5">
        <v>41673</v>
      </c>
      <c r="B370">
        <v>0.81074327985112005</v>
      </c>
    </row>
    <row r="371" spans="1:2" x14ac:dyDescent="0.25">
      <c r="A371" s="5">
        <v>41674</v>
      </c>
      <c r="B371">
        <v>0.71946440696706948</v>
      </c>
    </row>
    <row r="372" spans="1:2" x14ac:dyDescent="0.25">
      <c r="A372" s="5">
        <v>41675</v>
      </c>
      <c r="B372">
        <v>0.73572831571392217</v>
      </c>
    </row>
    <row r="373" spans="1:2" x14ac:dyDescent="0.25">
      <c r="A373" s="5">
        <v>41676</v>
      </c>
      <c r="B373">
        <v>0.73755639651973903</v>
      </c>
    </row>
    <row r="374" spans="1:2" x14ac:dyDescent="0.25">
      <c r="A374" s="5">
        <v>41677</v>
      </c>
      <c r="B374">
        <v>0.74011316811509675</v>
      </c>
    </row>
    <row r="375" spans="1:2" x14ac:dyDescent="0.25">
      <c r="A375" s="5">
        <v>41678</v>
      </c>
      <c r="B375">
        <v>0.73654088917257621</v>
      </c>
    </row>
    <row r="376" spans="1:2" x14ac:dyDescent="0.25">
      <c r="A376" s="5">
        <v>41679</v>
      </c>
      <c r="B376">
        <v>0.73540885398412692</v>
      </c>
    </row>
    <row r="377" spans="1:2" x14ac:dyDescent="0.25">
      <c r="A377" s="5">
        <v>41680</v>
      </c>
      <c r="B377">
        <v>0.73759279645320008</v>
      </c>
    </row>
    <row r="378" spans="1:2" x14ac:dyDescent="0.25">
      <c r="A378" s="5">
        <v>41681</v>
      </c>
      <c r="B378">
        <v>0.75008803091780019</v>
      </c>
    </row>
    <row r="379" spans="1:2" x14ac:dyDescent="0.25">
      <c r="A379" s="5">
        <v>41682</v>
      </c>
      <c r="B379">
        <v>0.74865690193052692</v>
      </c>
    </row>
    <row r="380" spans="1:2" x14ac:dyDescent="0.25">
      <c r="A380" s="5">
        <v>41683</v>
      </c>
      <c r="B380">
        <v>0.74520265312688383</v>
      </c>
    </row>
    <row r="381" spans="1:2" x14ac:dyDescent="0.25">
      <c r="A381" s="5">
        <v>41684</v>
      </c>
      <c r="B381">
        <v>0.75401006755258737</v>
      </c>
    </row>
    <row r="382" spans="1:2" x14ac:dyDescent="0.25">
      <c r="A382" s="5">
        <v>41685</v>
      </c>
      <c r="B382">
        <v>0.7448847180627749</v>
      </c>
    </row>
    <row r="383" spans="1:2" x14ac:dyDescent="0.25">
      <c r="A383" s="5">
        <v>41686</v>
      </c>
      <c r="B383">
        <v>0.76212255284182095</v>
      </c>
    </row>
    <row r="384" spans="1:2" x14ac:dyDescent="0.25">
      <c r="A384" s="5">
        <v>41687</v>
      </c>
      <c r="B384">
        <v>0.74251638991276725</v>
      </c>
    </row>
    <row r="385" spans="1:2" x14ac:dyDescent="0.25">
      <c r="A385" s="5">
        <v>41688</v>
      </c>
      <c r="B385">
        <v>0.73852764190553855</v>
      </c>
    </row>
    <row r="386" spans="1:2" x14ac:dyDescent="0.25">
      <c r="A386" s="5">
        <v>41689</v>
      </c>
      <c r="B386">
        <v>0.73630061486078768</v>
      </c>
    </row>
    <row r="387" spans="1:2" x14ac:dyDescent="0.25">
      <c r="A387" s="5">
        <v>41690</v>
      </c>
      <c r="B387">
        <v>0.71882841640121986</v>
      </c>
    </row>
    <row r="388" spans="1:2" x14ac:dyDescent="0.25">
      <c r="A388" s="5">
        <v>41691</v>
      </c>
      <c r="B388">
        <v>0.73047008885114983</v>
      </c>
    </row>
    <row r="389" spans="1:2" x14ac:dyDescent="0.25">
      <c r="A389" s="5">
        <v>41692</v>
      </c>
      <c r="B389">
        <v>0.74836235891455938</v>
      </c>
    </row>
    <row r="390" spans="1:2" x14ac:dyDescent="0.25">
      <c r="A390" s="5">
        <v>41693</v>
      </c>
      <c r="B390">
        <v>0.75838706108356435</v>
      </c>
    </row>
    <row r="391" spans="1:2" x14ac:dyDescent="0.25">
      <c r="A391" s="5">
        <v>41694</v>
      </c>
      <c r="B391">
        <v>0.73240957038280197</v>
      </c>
    </row>
    <row r="392" spans="1:2" x14ac:dyDescent="0.25">
      <c r="A392" s="5">
        <v>41695</v>
      </c>
      <c r="B392">
        <v>0.72774378281051022</v>
      </c>
    </row>
    <row r="393" spans="1:2" x14ac:dyDescent="0.25">
      <c r="A393" s="5">
        <v>41696</v>
      </c>
      <c r="B393">
        <v>0.72918385548646281</v>
      </c>
    </row>
    <row r="394" spans="1:2" x14ac:dyDescent="0.25">
      <c r="A394" s="5">
        <v>41697</v>
      </c>
      <c r="B394">
        <v>0.71290560647829204</v>
      </c>
    </row>
    <row r="395" spans="1:2" x14ac:dyDescent="0.25">
      <c r="A395" s="5">
        <v>41698</v>
      </c>
      <c r="B395">
        <v>0.70994476063808554</v>
      </c>
    </row>
    <row r="396" spans="1:2" x14ac:dyDescent="0.25">
      <c r="A396" s="5">
        <v>41699</v>
      </c>
      <c r="B396">
        <v>0.74118869998396264</v>
      </c>
    </row>
    <row r="397" spans="1:2" x14ac:dyDescent="0.25">
      <c r="A397" s="5">
        <v>41700</v>
      </c>
      <c r="B397">
        <v>0.72348520478796219</v>
      </c>
    </row>
    <row r="398" spans="1:2" x14ac:dyDescent="0.25">
      <c r="A398" s="5">
        <v>41701</v>
      </c>
      <c r="B398">
        <v>0.73698790827431737</v>
      </c>
    </row>
    <row r="399" spans="1:2" x14ac:dyDescent="0.25">
      <c r="A399" s="5">
        <v>41702</v>
      </c>
      <c r="B399">
        <v>0.73925738932500185</v>
      </c>
    </row>
    <row r="400" spans="1:2" x14ac:dyDescent="0.25">
      <c r="A400" s="5">
        <v>41703</v>
      </c>
      <c r="B400">
        <v>0.7565941267227756</v>
      </c>
    </row>
    <row r="401" spans="1:2" x14ac:dyDescent="0.25">
      <c r="A401" s="5">
        <v>41704</v>
      </c>
      <c r="B401">
        <v>0.74964156930512615</v>
      </c>
    </row>
    <row r="402" spans="1:2" x14ac:dyDescent="0.25">
      <c r="A402" s="5">
        <v>41705</v>
      </c>
      <c r="B402">
        <v>0.73587239640033986</v>
      </c>
    </row>
    <row r="403" spans="1:2" x14ac:dyDescent="0.25">
      <c r="A403" s="5">
        <v>41706</v>
      </c>
      <c r="B403">
        <v>0.74915595914916944</v>
      </c>
    </row>
    <row r="404" spans="1:2" x14ac:dyDescent="0.25">
      <c r="A404" s="5">
        <v>41707</v>
      </c>
      <c r="B404">
        <v>0.72497819323773649</v>
      </c>
    </row>
    <row r="405" spans="1:2" x14ac:dyDescent="0.25">
      <c r="A405" s="5">
        <v>41708</v>
      </c>
      <c r="B405">
        <v>0.73160005271868389</v>
      </c>
    </row>
    <row r="406" spans="1:2" x14ac:dyDescent="0.25">
      <c r="A406" s="5">
        <v>41709</v>
      </c>
      <c r="B406">
        <v>0.70737090885741705</v>
      </c>
    </row>
    <row r="407" spans="1:2" x14ac:dyDescent="0.25">
      <c r="A407" s="5">
        <v>41710</v>
      </c>
      <c r="B407">
        <v>0.70414143165045118</v>
      </c>
    </row>
    <row r="408" spans="1:2" x14ac:dyDescent="0.25">
      <c r="A408" s="5">
        <v>41711</v>
      </c>
      <c r="B408">
        <v>0.69583500981776369</v>
      </c>
    </row>
    <row r="409" spans="1:2" x14ac:dyDescent="0.25">
      <c r="A409" s="5">
        <v>41712</v>
      </c>
      <c r="B409">
        <v>0.69919081848622744</v>
      </c>
    </row>
    <row r="410" spans="1:2" x14ac:dyDescent="0.25">
      <c r="A410" s="5">
        <v>41713</v>
      </c>
      <c r="B410">
        <v>0.68672301091952603</v>
      </c>
    </row>
    <row r="411" spans="1:2" x14ac:dyDescent="0.25">
      <c r="A411" s="5">
        <v>41714</v>
      </c>
      <c r="B411">
        <v>0.68410973817363596</v>
      </c>
    </row>
    <row r="412" spans="1:2" x14ac:dyDescent="0.25">
      <c r="A412" s="5">
        <v>41715</v>
      </c>
      <c r="B412">
        <v>0.6839025225160057</v>
      </c>
    </row>
    <row r="413" spans="1:2" x14ac:dyDescent="0.25">
      <c r="A413" s="5">
        <v>41716</v>
      </c>
      <c r="B413">
        <v>0.67006577040869009</v>
      </c>
    </row>
    <row r="414" spans="1:2" x14ac:dyDescent="0.25">
      <c r="A414" s="5">
        <v>41717</v>
      </c>
      <c r="B414">
        <v>0.64577256045758324</v>
      </c>
    </row>
    <row r="415" spans="1:2" x14ac:dyDescent="0.25">
      <c r="A415" s="5">
        <v>41718</v>
      </c>
      <c r="B415">
        <v>0.64296925382774184</v>
      </c>
    </row>
    <row r="416" spans="1:2" x14ac:dyDescent="0.25">
      <c r="A416" s="5">
        <v>41719</v>
      </c>
      <c r="B416">
        <v>0.59562465590324576</v>
      </c>
    </row>
    <row r="417" spans="1:2" x14ac:dyDescent="0.25">
      <c r="A417" s="5">
        <v>41720</v>
      </c>
      <c r="B417">
        <v>0.63082785309715783</v>
      </c>
    </row>
    <row r="418" spans="1:2" x14ac:dyDescent="0.25">
      <c r="A418" s="5">
        <v>41721</v>
      </c>
      <c r="B418">
        <v>0.61974348912511101</v>
      </c>
    </row>
    <row r="419" spans="1:2" x14ac:dyDescent="0.25">
      <c r="A419" s="5">
        <v>41722</v>
      </c>
      <c r="B419">
        <v>0.58873372964491288</v>
      </c>
    </row>
    <row r="420" spans="1:2" x14ac:dyDescent="0.25">
      <c r="A420" s="5">
        <v>41723</v>
      </c>
      <c r="B420">
        <v>0.55308065122418915</v>
      </c>
    </row>
    <row r="421" spans="1:2" x14ac:dyDescent="0.25">
      <c r="A421" s="5">
        <v>41724</v>
      </c>
      <c r="B421">
        <v>0.56529977874220605</v>
      </c>
    </row>
    <row r="422" spans="1:2" x14ac:dyDescent="0.25">
      <c r="A422" s="5">
        <v>41725</v>
      </c>
      <c r="B422">
        <v>0.58037996409425086</v>
      </c>
    </row>
    <row r="423" spans="1:2" x14ac:dyDescent="0.25">
      <c r="A423" s="5">
        <v>41726</v>
      </c>
      <c r="B423">
        <v>0.49405957959444935</v>
      </c>
    </row>
    <row r="424" spans="1:2" x14ac:dyDescent="0.25">
      <c r="A424" s="5">
        <v>41727</v>
      </c>
      <c r="B424">
        <v>0.49224339226252933</v>
      </c>
    </row>
    <row r="425" spans="1:2" x14ac:dyDescent="0.25">
      <c r="A425" s="5">
        <v>41728</v>
      </c>
      <c r="B425">
        <v>0.44181175281580076</v>
      </c>
    </row>
    <row r="426" spans="1:2" x14ac:dyDescent="0.25">
      <c r="A426" s="5">
        <v>41729</v>
      </c>
      <c r="B426">
        <v>0.52497433768449331</v>
      </c>
    </row>
    <row r="427" spans="1:2" x14ac:dyDescent="0.25">
      <c r="A427" s="5">
        <v>41730</v>
      </c>
      <c r="B427">
        <v>0.4496827726999747</v>
      </c>
    </row>
    <row r="428" spans="1:2" x14ac:dyDescent="0.25">
      <c r="A428" s="5">
        <v>41731</v>
      </c>
      <c r="B428">
        <v>0.37505737113972254</v>
      </c>
    </row>
    <row r="429" spans="1:2" x14ac:dyDescent="0.25">
      <c r="A429" s="5">
        <v>41732</v>
      </c>
      <c r="B429">
        <v>0.25046196687687799</v>
      </c>
    </row>
    <row r="430" spans="1:2" x14ac:dyDescent="0.25">
      <c r="A430" s="5">
        <v>41733</v>
      </c>
      <c r="B430">
        <v>0.18276954489701577</v>
      </c>
    </row>
    <row r="431" spans="1:2" x14ac:dyDescent="0.25">
      <c r="A431" s="5">
        <v>41734</v>
      </c>
      <c r="B431">
        <v>0.13592136710305355</v>
      </c>
    </row>
    <row r="432" spans="1:2" x14ac:dyDescent="0.25">
      <c r="A432" s="5">
        <v>41735</v>
      </c>
      <c r="B432">
        <v>1.0506441158634626E-4</v>
      </c>
    </row>
    <row r="433" spans="1:2" x14ac:dyDescent="0.25">
      <c r="A433" s="5">
        <v>41736</v>
      </c>
      <c r="B433">
        <v>-0.10521808063364221</v>
      </c>
    </row>
    <row r="434" spans="1:2" x14ac:dyDescent="0.25">
      <c r="A434" s="5">
        <v>41737</v>
      </c>
      <c r="B434">
        <v>-0.27927511350877993</v>
      </c>
    </row>
    <row r="435" spans="1:2" x14ac:dyDescent="0.25">
      <c r="A435" s="5">
        <v>41738</v>
      </c>
      <c r="B435">
        <v>-0.33517732816984136</v>
      </c>
    </row>
    <row r="436" spans="1:2" x14ac:dyDescent="0.25">
      <c r="A436" s="5">
        <v>41739</v>
      </c>
      <c r="B436">
        <v>-0.47252462724510508</v>
      </c>
    </row>
    <row r="437" spans="1:2" x14ac:dyDescent="0.25">
      <c r="A437" s="5">
        <v>41740</v>
      </c>
      <c r="B437">
        <v>-2.1789488644727233</v>
      </c>
    </row>
    <row r="438" spans="1:2" x14ac:dyDescent="0.25">
      <c r="A438" s="5">
        <v>41741</v>
      </c>
      <c r="B438">
        <v>-1.5829657446357797</v>
      </c>
    </row>
    <row r="439" spans="1:2" x14ac:dyDescent="0.25">
      <c r="A439" s="5">
        <v>41742</v>
      </c>
      <c r="B439">
        <v>-3.5540148596769803</v>
      </c>
    </row>
    <row r="440" spans="1:2" x14ac:dyDescent="0.25">
      <c r="A440" s="5">
        <v>41743</v>
      </c>
      <c r="B440">
        <v>-17.03637043434324</v>
      </c>
    </row>
    <row r="441" spans="1:2" x14ac:dyDescent="0.25">
      <c r="A441" s="5">
        <v>41744</v>
      </c>
      <c r="B441">
        <v>18.192407240535189</v>
      </c>
    </row>
    <row r="442" spans="1:2" x14ac:dyDescent="0.25">
      <c r="A442" s="5">
        <v>41745</v>
      </c>
      <c r="B442">
        <v>12.048063552152675</v>
      </c>
    </row>
    <row r="443" spans="1:2" x14ac:dyDescent="0.25">
      <c r="A443" s="5">
        <v>41746</v>
      </c>
      <c r="B443">
        <v>-9.6113038655966161</v>
      </c>
    </row>
    <row r="444" spans="1:2" x14ac:dyDescent="0.25">
      <c r="A444" s="5">
        <v>41747</v>
      </c>
      <c r="B444">
        <v>-3.8113543528746243</v>
      </c>
    </row>
    <row r="445" spans="1:2" x14ac:dyDescent="0.25">
      <c r="A445" s="5">
        <v>41748</v>
      </c>
      <c r="B445">
        <v>-2.809236379132745</v>
      </c>
    </row>
    <row r="446" spans="1:2" x14ac:dyDescent="0.25">
      <c r="A446" s="5">
        <v>41749</v>
      </c>
      <c r="B446">
        <v>21.56080467002122</v>
      </c>
    </row>
    <row r="447" spans="1:2" x14ac:dyDescent="0.25">
      <c r="A447" s="5">
        <v>41750</v>
      </c>
      <c r="B447">
        <v>-7.0336548709668243</v>
      </c>
    </row>
    <row r="448" spans="1:2" x14ac:dyDescent="0.25">
      <c r="A448" s="5">
        <v>41751</v>
      </c>
      <c r="B448">
        <v>-0.29681404691381835</v>
      </c>
    </row>
    <row r="449" spans="1:2" x14ac:dyDescent="0.25">
      <c r="A449" s="5">
        <v>41752</v>
      </c>
      <c r="B449">
        <v>-1.8606710496752255</v>
      </c>
    </row>
    <row r="450" spans="1:2" x14ac:dyDescent="0.25">
      <c r="A450" s="5">
        <v>41753</v>
      </c>
      <c r="B450">
        <v>-2.5469053392077932</v>
      </c>
    </row>
    <row r="451" spans="1:2" x14ac:dyDescent="0.25">
      <c r="A451" s="5">
        <v>41754</v>
      </c>
      <c r="B451">
        <v>-4.2627510277253604</v>
      </c>
    </row>
    <row r="452" spans="1:2" x14ac:dyDescent="0.25">
      <c r="A452" s="5">
        <v>41755</v>
      </c>
      <c r="B452">
        <v>-3.9694156303308632</v>
      </c>
    </row>
    <row r="453" spans="1:2" x14ac:dyDescent="0.25">
      <c r="A453" s="5">
        <v>41756</v>
      </c>
      <c r="B453">
        <v>-3.0685073354900529</v>
      </c>
    </row>
    <row r="454" spans="1:2" x14ac:dyDescent="0.25">
      <c r="A454" s="5">
        <v>41757</v>
      </c>
      <c r="B454">
        <v>-5.7606824530838718</v>
      </c>
    </row>
    <row r="455" spans="1:2" x14ac:dyDescent="0.25">
      <c r="A455" s="5">
        <v>41758</v>
      </c>
      <c r="B455">
        <v>-5.4765661381825712</v>
      </c>
    </row>
    <row r="456" spans="1:2" x14ac:dyDescent="0.25">
      <c r="A456" s="5">
        <v>41759</v>
      </c>
      <c r="B456">
        <v>-6.5147573342633693</v>
      </c>
    </row>
    <row r="457" spans="1:2" x14ac:dyDescent="0.25">
      <c r="A457" s="5">
        <v>41760</v>
      </c>
      <c r="B457">
        <v>7.5673512408136085</v>
      </c>
    </row>
    <row r="458" spans="1:2" x14ac:dyDescent="0.25">
      <c r="A458" s="5">
        <v>41761</v>
      </c>
      <c r="B458">
        <v>-14.628846983250732</v>
      </c>
    </row>
    <row r="459" spans="1:2" x14ac:dyDescent="0.25">
      <c r="A459" s="5">
        <v>41762</v>
      </c>
      <c r="B459">
        <v>-222.33532985358227</v>
      </c>
    </row>
    <row r="460" spans="1:2" x14ac:dyDescent="0.25">
      <c r="A460" s="5">
        <v>41763</v>
      </c>
      <c r="B460">
        <v>-141.24670305604499</v>
      </c>
    </row>
    <row r="461" spans="1:2" x14ac:dyDescent="0.25">
      <c r="A461" s="5">
        <v>41764</v>
      </c>
      <c r="B461">
        <v>24.995239068172232</v>
      </c>
    </row>
    <row r="462" spans="1:2" x14ac:dyDescent="0.25">
      <c r="A462" s="5">
        <v>41765</v>
      </c>
      <c r="B462">
        <v>48.734019432299498</v>
      </c>
    </row>
    <row r="463" spans="1:2" x14ac:dyDescent="0.25">
      <c r="A463" s="5">
        <v>41766</v>
      </c>
      <c r="B463">
        <v>-24.702630645676098</v>
      </c>
    </row>
    <row r="464" spans="1:2" x14ac:dyDescent="0.25">
      <c r="A464" s="5">
        <v>41767</v>
      </c>
      <c r="B464">
        <v>18.298879435214111</v>
      </c>
    </row>
    <row r="465" spans="1:2" x14ac:dyDescent="0.25">
      <c r="A465" s="5">
        <v>41768</v>
      </c>
      <c r="B465">
        <v>-49.761218671532099</v>
      </c>
    </row>
    <row r="466" spans="1:2" x14ac:dyDescent="0.25">
      <c r="A466" s="5">
        <v>41769</v>
      </c>
      <c r="B466" t="s">
        <v>24</v>
      </c>
    </row>
    <row r="467" spans="1:2" x14ac:dyDescent="0.25">
      <c r="A467" s="5">
        <v>41770</v>
      </c>
      <c r="B467" t="s">
        <v>24</v>
      </c>
    </row>
    <row r="468" spans="1:2" x14ac:dyDescent="0.25">
      <c r="A468" s="5">
        <v>41771</v>
      </c>
      <c r="B468" t="s">
        <v>24</v>
      </c>
    </row>
    <row r="469" spans="1:2" x14ac:dyDescent="0.25">
      <c r="A469" s="5">
        <v>41772</v>
      </c>
      <c r="B469" t="s">
        <v>24</v>
      </c>
    </row>
    <row r="470" spans="1:2" x14ac:dyDescent="0.25">
      <c r="A470" s="5">
        <v>41773</v>
      </c>
      <c r="B470" t="s">
        <v>24</v>
      </c>
    </row>
    <row r="471" spans="1:2" x14ac:dyDescent="0.25">
      <c r="A471" s="5">
        <v>41774</v>
      </c>
      <c r="B471" t="s">
        <v>24</v>
      </c>
    </row>
    <row r="472" spans="1:2" x14ac:dyDescent="0.25">
      <c r="A472" s="5">
        <v>41775</v>
      </c>
      <c r="B472" t="s">
        <v>24</v>
      </c>
    </row>
    <row r="473" spans="1:2" x14ac:dyDescent="0.25">
      <c r="A473" s="5">
        <v>41776</v>
      </c>
      <c r="B473" t="s">
        <v>24</v>
      </c>
    </row>
    <row r="474" spans="1:2" x14ac:dyDescent="0.25">
      <c r="A474" s="5">
        <v>41777</v>
      </c>
      <c r="B474" t="s">
        <v>24</v>
      </c>
    </row>
    <row r="475" spans="1:2" x14ac:dyDescent="0.25">
      <c r="A475" s="5">
        <v>41778</v>
      </c>
      <c r="B475" t="s">
        <v>24</v>
      </c>
    </row>
    <row r="476" spans="1:2" x14ac:dyDescent="0.25">
      <c r="A476" s="5">
        <v>41779</v>
      </c>
      <c r="B476" t="s">
        <v>24</v>
      </c>
    </row>
    <row r="477" spans="1:2" x14ac:dyDescent="0.25">
      <c r="A477" s="5">
        <v>41780</v>
      </c>
      <c r="B477" t="s">
        <v>24</v>
      </c>
    </row>
    <row r="478" spans="1:2" x14ac:dyDescent="0.25">
      <c r="A478" s="5">
        <v>41781</v>
      </c>
      <c r="B478" t="s">
        <v>24</v>
      </c>
    </row>
    <row r="479" spans="1:2" x14ac:dyDescent="0.25">
      <c r="A479" s="5">
        <v>41782</v>
      </c>
      <c r="B479" t="s">
        <v>24</v>
      </c>
    </row>
    <row r="480" spans="1:2" x14ac:dyDescent="0.25">
      <c r="A480" s="5">
        <v>41783</v>
      </c>
      <c r="B480" t="s">
        <v>24</v>
      </c>
    </row>
    <row r="481" spans="1:2" x14ac:dyDescent="0.25">
      <c r="A481" s="5">
        <v>41784</v>
      </c>
      <c r="B481" t="s">
        <v>24</v>
      </c>
    </row>
    <row r="482" spans="1:2" x14ac:dyDescent="0.25">
      <c r="A482" s="5">
        <v>41785</v>
      </c>
      <c r="B482" t="s">
        <v>24</v>
      </c>
    </row>
    <row r="483" spans="1:2" x14ac:dyDescent="0.25">
      <c r="A483" s="5">
        <v>41786</v>
      </c>
      <c r="B483" t="s">
        <v>24</v>
      </c>
    </row>
    <row r="484" spans="1:2" x14ac:dyDescent="0.25">
      <c r="A484" s="5">
        <v>41787</v>
      </c>
      <c r="B484" t="s">
        <v>24</v>
      </c>
    </row>
    <row r="485" spans="1:2" x14ac:dyDescent="0.25">
      <c r="A485" s="5">
        <v>41788</v>
      </c>
      <c r="B485" t="s">
        <v>24</v>
      </c>
    </row>
    <row r="486" spans="1:2" x14ac:dyDescent="0.25">
      <c r="A486" s="5">
        <v>41789</v>
      </c>
      <c r="B486" t="s">
        <v>24</v>
      </c>
    </row>
    <row r="487" spans="1:2" x14ac:dyDescent="0.25">
      <c r="A487" s="5">
        <v>41790</v>
      </c>
      <c r="B487" t="s">
        <v>24</v>
      </c>
    </row>
    <row r="488" spans="1:2" x14ac:dyDescent="0.25">
      <c r="A488" s="5">
        <v>41791</v>
      </c>
      <c r="B488" t="s">
        <v>24</v>
      </c>
    </row>
    <row r="489" spans="1:2" x14ac:dyDescent="0.25">
      <c r="A489" s="5">
        <v>41792</v>
      </c>
      <c r="B489" t="s">
        <v>24</v>
      </c>
    </row>
    <row r="490" spans="1:2" x14ac:dyDescent="0.25">
      <c r="A490" s="5">
        <v>41793</v>
      </c>
      <c r="B490" t="s">
        <v>24</v>
      </c>
    </row>
    <row r="491" spans="1:2" x14ac:dyDescent="0.25">
      <c r="A491" s="5">
        <v>41794</v>
      </c>
      <c r="B491" t="s">
        <v>24</v>
      </c>
    </row>
    <row r="492" spans="1:2" x14ac:dyDescent="0.25">
      <c r="A492" s="5">
        <v>41795</v>
      </c>
      <c r="B492" t="s">
        <v>24</v>
      </c>
    </row>
    <row r="493" spans="1:2" x14ac:dyDescent="0.25">
      <c r="A493" s="5">
        <v>41796</v>
      </c>
      <c r="B493" t="s">
        <v>24</v>
      </c>
    </row>
    <row r="494" spans="1:2" x14ac:dyDescent="0.25">
      <c r="A494" s="5">
        <v>41797</v>
      </c>
      <c r="B494" t="s">
        <v>24</v>
      </c>
    </row>
    <row r="495" spans="1:2" x14ac:dyDescent="0.25">
      <c r="A495" s="5">
        <v>41798</v>
      </c>
      <c r="B495" t="s">
        <v>24</v>
      </c>
    </row>
    <row r="496" spans="1:2" x14ac:dyDescent="0.25">
      <c r="A496" s="5">
        <v>41799</v>
      </c>
      <c r="B496" t="s">
        <v>24</v>
      </c>
    </row>
    <row r="497" spans="1:2" x14ac:dyDescent="0.25">
      <c r="A497" s="5">
        <v>41800</v>
      </c>
      <c r="B497" t="s">
        <v>24</v>
      </c>
    </row>
    <row r="498" spans="1:2" x14ac:dyDescent="0.25">
      <c r="A498" s="5">
        <v>41801</v>
      </c>
      <c r="B498" t="s">
        <v>24</v>
      </c>
    </row>
    <row r="499" spans="1:2" x14ac:dyDescent="0.25">
      <c r="A499" s="5">
        <v>41802</v>
      </c>
      <c r="B499" t="s">
        <v>24</v>
      </c>
    </row>
    <row r="500" spans="1:2" x14ac:dyDescent="0.25">
      <c r="A500" s="5">
        <v>41803</v>
      </c>
      <c r="B500" t="s">
        <v>24</v>
      </c>
    </row>
    <row r="501" spans="1:2" x14ac:dyDescent="0.25">
      <c r="A501" s="5">
        <v>41804</v>
      </c>
      <c r="B501" t="s">
        <v>24</v>
      </c>
    </row>
    <row r="502" spans="1:2" x14ac:dyDescent="0.25">
      <c r="A502" s="5">
        <v>41805</v>
      </c>
      <c r="B502" t="s">
        <v>24</v>
      </c>
    </row>
    <row r="503" spans="1:2" x14ac:dyDescent="0.25">
      <c r="A503" s="5">
        <v>41944</v>
      </c>
      <c r="B503" t="s">
        <v>24</v>
      </c>
    </row>
    <row r="504" spans="1:2" x14ac:dyDescent="0.25">
      <c r="A504" s="5">
        <v>41945</v>
      </c>
      <c r="B504" t="s">
        <v>24</v>
      </c>
    </row>
    <row r="505" spans="1:2" x14ac:dyDescent="0.25">
      <c r="A505" s="5">
        <v>41946</v>
      </c>
      <c r="B505" t="s">
        <v>24</v>
      </c>
    </row>
    <row r="506" spans="1:2" x14ac:dyDescent="0.25">
      <c r="A506" s="5">
        <v>41947</v>
      </c>
      <c r="B506" t="s">
        <v>24</v>
      </c>
    </row>
    <row r="507" spans="1:2" x14ac:dyDescent="0.25">
      <c r="A507" s="5">
        <v>41948</v>
      </c>
      <c r="B507" t="s">
        <v>24</v>
      </c>
    </row>
    <row r="508" spans="1:2" x14ac:dyDescent="0.25">
      <c r="A508" s="5">
        <v>41949</v>
      </c>
      <c r="B508" t="s">
        <v>24</v>
      </c>
    </row>
    <row r="509" spans="1:2" x14ac:dyDescent="0.25">
      <c r="A509" s="5">
        <v>41950</v>
      </c>
      <c r="B509" t="s">
        <v>24</v>
      </c>
    </row>
    <row r="510" spans="1:2" x14ac:dyDescent="0.25">
      <c r="A510" s="5">
        <v>41951</v>
      </c>
      <c r="B510" t="s">
        <v>24</v>
      </c>
    </row>
    <row r="511" spans="1:2" x14ac:dyDescent="0.25">
      <c r="A511" s="5">
        <v>41952</v>
      </c>
      <c r="B511" t="s">
        <v>24</v>
      </c>
    </row>
    <row r="512" spans="1:2" x14ac:dyDescent="0.25">
      <c r="A512" s="5">
        <v>41953</v>
      </c>
      <c r="B512" t="s">
        <v>24</v>
      </c>
    </row>
    <row r="513" spans="1:2" x14ac:dyDescent="0.25">
      <c r="A513" s="5">
        <v>41954</v>
      </c>
      <c r="B513" t="s">
        <v>24</v>
      </c>
    </row>
    <row r="514" spans="1:2" x14ac:dyDescent="0.25">
      <c r="A514" s="5">
        <v>41955</v>
      </c>
      <c r="B514" t="s">
        <v>24</v>
      </c>
    </row>
    <row r="515" spans="1:2" x14ac:dyDescent="0.25">
      <c r="A515" s="5">
        <v>41956</v>
      </c>
      <c r="B515" t="s">
        <v>24</v>
      </c>
    </row>
    <row r="516" spans="1:2" x14ac:dyDescent="0.25">
      <c r="A516" s="5">
        <v>41957</v>
      </c>
      <c r="B516" t="s">
        <v>24</v>
      </c>
    </row>
    <row r="517" spans="1:2" x14ac:dyDescent="0.25">
      <c r="A517" s="5">
        <v>41958</v>
      </c>
      <c r="B517" t="s">
        <v>24</v>
      </c>
    </row>
    <row r="518" spans="1:2" x14ac:dyDescent="0.25">
      <c r="A518" s="5">
        <v>41959</v>
      </c>
      <c r="B518" t="s">
        <v>24</v>
      </c>
    </row>
    <row r="519" spans="1:2" x14ac:dyDescent="0.25">
      <c r="A519" s="5">
        <v>41960</v>
      </c>
      <c r="B519" t="s">
        <v>24</v>
      </c>
    </row>
    <row r="520" spans="1:2" x14ac:dyDescent="0.25">
      <c r="A520" s="5">
        <v>41961</v>
      </c>
      <c r="B520" t="s">
        <v>24</v>
      </c>
    </row>
    <row r="521" spans="1:2" x14ac:dyDescent="0.25">
      <c r="A521" s="5">
        <v>41962</v>
      </c>
      <c r="B521" t="s">
        <v>24</v>
      </c>
    </row>
    <row r="522" spans="1:2" x14ac:dyDescent="0.25">
      <c r="A522" s="5">
        <v>41963</v>
      </c>
      <c r="B522" t="s">
        <v>24</v>
      </c>
    </row>
    <row r="523" spans="1:2" x14ac:dyDescent="0.25">
      <c r="A523" s="5">
        <v>41964</v>
      </c>
      <c r="B523" t="s">
        <v>24</v>
      </c>
    </row>
    <row r="524" spans="1:2" x14ac:dyDescent="0.25">
      <c r="A524" s="5">
        <v>41965</v>
      </c>
      <c r="B524" t="s">
        <v>24</v>
      </c>
    </row>
    <row r="525" spans="1:2" x14ac:dyDescent="0.25">
      <c r="A525" s="5">
        <v>41966</v>
      </c>
      <c r="B525" t="s">
        <v>24</v>
      </c>
    </row>
    <row r="526" spans="1:2" x14ac:dyDescent="0.25">
      <c r="A526" s="5">
        <v>41967</v>
      </c>
      <c r="B526" t="s">
        <v>24</v>
      </c>
    </row>
    <row r="527" spans="1:2" x14ac:dyDescent="0.25">
      <c r="A527" s="5">
        <v>41968</v>
      </c>
      <c r="B527" t="s">
        <v>24</v>
      </c>
    </row>
    <row r="528" spans="1:2" x14ac:dyDescent="0.25">
      <c r="A528" s="5">
        <v>41969</v>
      </c>
      <c r="B528" t="s">
        <v>24</v>
      </c>
    </row>
    <row r="529" spans="1:2" x14ac:dyDescent="0.25">
      <c r="A529" s="5">
        <v>41970</v>
      </c>
      <c r="B529" t="s">
        <v>24</v>
      </c>
    </row>
    <row r="530" spans="1:2" x14ac:dyDescent="0.25">
      <c r="A530" s="5">
        <v>41971</v>
      </c>
      <c r="B530" t="s">
        <v>24</v>
      </c>
    </row>
    <row r="531" spans="1:2" x14ac:dyDescent="0.25">
      <c r="A531" s="5">
        <v>41972</v>
      </c>
      <c r="B531" t="s">
        <v>24</v>
      </c>
    </row>
    <row r="532" spans="1:2" x14ac:dyDescent="0.25">
      <c r="A532" s="5">
        <v>41973</v>
      </c>
      <c r="B532" t="s">
        <v>24</v>
      </c>
    </row>
    <row r="533" spans="1:2" x14ac:dyDescent="0.25">
      <c r="A533" s="5">
        <v>41974</v>
      </c>
      <c r="B533">
        <v>1</v>
      </c>
    </row>
    <row r="534" spans="1:2" x14ac:dyDescent="0.25">
      <c r="A534" s="5">
        <v>41975</v>
      </c>
      <c r="B534">
        <v>0.97531782961171831</v>
      </c>
    </row>
    <row r="535" spans="1:2" x14ac:dyDescent="0.25">
      <c r="A535" s="5">
        <v>41976</v>
      </c>
      <c r="B535">
        <v>0.89576003470418819</v>
      </c>
    </row>
    <row r="536" spans="1:2" x14ac:dyDescent="0.25">
      <c r="A536" s="5">
        <v>41977</v>
      </c>
      <c r="B536">
        <v>0.90599322634072588</v>
      </c>
    </row>
    <row r="537" spans="1:2" x14ac:dyDescent="0.25">
      <c r="A537" s="5">
        <v>41978</v>
      </c>
      <c r="B537">
        <v>0.88370155418515517</v>
      </c>
    </row>
    <row r="538" spans="1:2" x14ac:dyDescent="0.25">
      <c r="A538" s="5">
        <v>41979</v>
      </c>
      <c r="B538">
        <v>0.8680014278848891</v>
      </c>
    </row>
    <row r="539" spans="1:2" x14ac:dyDescent="0.25">
      <c r="A539" s="5">
        <v>41980</v>
      </c>
      <c r="B539">
        <v>0.89753100452975887</v>
      </c>
    </row>
    <row r="540" spans="1:2" x14ac:dyDescent="0.25">
      <c r="A540" s="5">
        <v>41981</v>
      </c>
      <c r="B540">
        <v>0.88534874410073972</v>
      </c>
    </row>
    <row r="541" spans="1:2" x14ac:dyDescent="0.25">
      <c r="A541" s="5">
        <v>41982</v>
      </c>
      <c r="B541">
        <v>0.87081396552008627</v>
      </c>
    </row>
    <row r="542" spans="1:2" x14ac:dyDescent="0.25">
      <c r="A542" s="5">
        <v>41983</v>
      </c>
      <c r="B542">
        <v>0.88410181143225741</v>
      </c>
    </row>
    <row r="543" spans="1:2" x14ac:dyDescent="0.25">
      <c r="A543" s="5">
        <v>41984</v>
      </c>
      <c r="B543">
        <v>0.86081292558316214</v>
      </c>
    </row>
    <row r="544" spans="1:2" x14ac:dyDescent="0.25">
      <c r="A544" s="5">
        <v>41985</v>
      </c>
      <c r="B544">
        <v>0.8771681543544787</v>
      </c>
    </row>
    <row r="545" spans="1:2" x14ac:dyDescent="0.25">
      <c r="A545" s="5">
        <v>41986</v>
      </c>
      <c r="B545">
        <v>0.84839283048467806</v>
      </c>
    </row>
    <row r="546" spans="1:2" x14ac:dyDescent="0.25">
      <c r="A546" s="5">
        <v>41987</v>
      </c>
      <c r="B546">
        <v>0.85861833417748656</v>
      </c>
    </row>
    <row r="547" spans="1:2" x14ac:dyDescent="0.25">
      <c r="A547" s="5">
        <v>41988</v>
      </c>
      <c r="B547">
        <v>0.81745831234251909</v>
      </c>
    </row>
    <row r="548" spans="1:2" x14ac:dyDescent="0.25">
      <c r="A548" s="5">
        <v>41989</v>
      </c>
      <c r="B548">
        <v>0.76519686031897782</v>
      </c>
    </row>
    <row r="549" spans="1:2" x14ac:dyDescent="0.25">
      <c r="A549" s="5">
        <v>41990</v>
      </c>
      <c r="B549">
        <v>0.81877021723630394</v>
      </c>
    </row>
    <row r="550" spans="1:2" x14ac:dyDescent="0.25">
      <c r="A550" s="5">
        <v>41991</v>
      </c>
      <c r="B550">
        <v>0.82019624046220574</v>
      </c>
    </row>
    <row r="551" spans="1:2" x14ac:dyDescent="0.25">
      <c r="A551" s="5">
        <v>41992</v>
      </c>
      <c r="B551">
        <v>0.79947263237661748</v>
      </c>
    </row>
    <row r="552" spans="1:2" x14ac:dyDescent="0.25">
      <c r="A552" s="5">
        <v>41993</v>
      </c>
      <c r="B552">
        <v>0.78400936126364396</v>
      </c>
    </row>
    <row r="553" spans="1:2" x14ac:dyDescent="0.25">
      <c r="A553" s="5">
        <v>41994</v>
      </c>
      <c r="B553">
        <v>0.76611064404435114</v>
      </c>
    </row>
    <row r="554" spans="1:2" x14ac:dyDescent="0.25">
      <c r="A554" s="5">
        <v>41995</v>
      </c>
      <c r="B554">
        <v>0.76371223644677844</v>
      </c>
    </row>
    <row r="555" spans="1:2" x14ac:dyDescent="0.25">
      <c r="A555" s="5">
        <v>41996</v>
      </c>
      <c r="B555">
        <v>0.78143820635011751</v>
      </c>
    </row>
    <row r="556" spans="1:2" x14ac:dyDescent="0.25">
      <c r="A556" s="5">
        <v>41997</v>
      </c>
      <c r="B556">
        <v>0.7662894066947693</v>
      </c>
    </row>
    <row r="557" spans="1:2" x14ac:dyDescent="0.25">
      <c r="A557" s="5">
        <v>41998</v>
      </c>
      <c r="B557">
        <v>0.73528474818869449</v>
      </c>
    </row>
    <row r="558" spans="1:2" x14ac:dyDescent="0.25">
      <c r="A558" s="5">
        <v>41999</v>
      </c>
      <c r="B558">
        <v>0.74190526667234746</v>
      </c>
    </row>
    <row r="559" spans="1:2" x14ac:dyDescent="0.25">
      <c r="A559" s="5">
        <v>42000</v>
      </c>
      <c r="B559">
        <v>0.75176632500254792</v>
      </c>
    </row>
    <row r="560" spans="1:2" x14ac:dyDescent="0.25">
      <c r="A560" s="5">
        <v>42001</v>
      </c>
      <c r="B560">
        <v>0.75794381538814326</v>
      </c>
    </row>
    <row r="561" spans="1:2" x14ac:dyDescent="0.25">
      <c r="A561" s="5">
        <v>42002</v>
      </c>
      <c r="B561">
        <v>0.76886538600182164</v>
      </c>
    </row>
    <row r="562" spans="1:2" x14ac:dyDescent="0.25">
      <c r="A562" s="5">
        <v>42003</v>
      </c>
      <c r="B562">
        <v>0.75653128245589507</v>
      </c>
    </row>
    <row r="563" spans="1:2" x14ac:dyDescent="0.25">
      <c r="A563" s="5">
        <v>42004</v>
      </c>
      <c r="B563">
        <v>0.75987902907013938</v>
      </c>
    </row>
    <row r="564" spans="1:2" x14ac:dyDescent="0.25">
      <c r="A564" s="5">
        <v>42005</v>
      </c>
      <c r="B564">
        <v>0.67936783675213397</v>
      </c>
    </row>
    <row r="565" spans="1:2" x14ac:dyDescent="0.25">
      <c r="A565" s="5">
        <v>42006</v>
      </c>
      <c r="B565">
        <v>0.63603165806116102</v>
      </c>
    </row>
    <row r="566" spans="1:2" x14ac:dyDescent="0.25">
      <c r="A566" s="5">
        <v>42007</v>
      </c>
      <c r="B566">
        <v>0.70533678950118528</v>
      </c>
    </row>
    <row r="567" spans="1:2" x14ac:dyDescent="0.25">
      <c r="A567" s="5">
        <v>42008</v>
      </c>
      <c r="B567">
        <v>0.73964487115556254</v>
      </c>
    </row>
    <row r="568" spans="1:2" x14ac:dyDescent="0.25">
      <c r="A568" s="5">
        <v>42009</v>
      </c>
      <c r="B568">
        <v>0.77267296797407758</v>
      </c>
    </row>
    <row r="569" spans="1:2" x14ac:dyDescent="0.25">
      <c r="A569" s="5">
        <v>42010</v>
      </c>
      <c r="B569">
        <v>0.760375242492489</v>
      </c>
    </row>
    <row r="570" spans="1:2" x14ac:dyDescent="0.25">
      <c r="A570" s="5">
        <v>42011</v>
      </c>
      <c r="B570">
        <v>0.74745650763417459</v>
      </c>
    </row>
    <row r="571" spans="1:2" x14ac:dyDescent="0.25">
      <c r="A571" s="5">
        <v>42012</v>
      </c>
      <c r="B571">
        <v>0.74853534152559953</v>
      </c>
    </row>
    <row r="572" spans="1:2" x14ac:dyDescent="0.25">
      <c r="A572" s="5">
        <v>42013</v>
      </c>
      <c r="B572">
        <v>0.72563028168441868</v>
      </c>
    </row>
    <row r="573" spans="1:2" x14ac:dyDescent="0.25">
      <c r="A573" s="5">
        <v>42014</v>
      </c>
      <c r="B573">
        <v>0.72252112907703492</v>
      </c>
    </row>
    <row r="574" spans="1:2" x14ac:dyDescent="0.25">
      <c r="A574" s="5">
        <v>42015</v>
      </c>
      <c r="B574">
        <v>0.6868240595114683</v>
      </c>
    </row>
    <row r="575" spans="1:2" x14ac:dyDescent="0.25">
      <c r="A575" s="5">
        <v>42016</v>
      </c>
      <c r="B575">
        <v>0.65519953961596067</v>
      </c>
    </row>
    <row r="576" spans="1:2" x14ac:dyDescent="0.25">
      <c r="A576" s="5">
        <v>42017</v>
      </c>
      <c r="B576">
        <v>0.66396067022405625</v>
      </c>
    </row>
    <row r="577" spans="1:2" x14ac:dyDescent="0.25">
      <c r="A577" s="5">
        <v>42018</v>
      </c>
      <c r="B577">
        <v>0.69010255280913491</v>
      </c>
    </row>
    <row r="578" spans="1:2" x14ac:dyDescent="0.25">
      <c r="A578" s="5">
        <v>42019</v>
      </c>
      <c r="B578">
        <v>0.68851789880992409</v>
      </c>
    </row>
    <row r="579" spans="1:2" x14ac:dyDescent="0.25">
      <c r="A579" s="5">
        <v>42020</v>
      </c>
      <c r="B579">
        <v>0.67574944325082376</v>
      </c>
    </row>
    <row r="580" spans="1:2" x14ac:dyDescent="0.25">
      <c r="A580" s="5">
        <v>42021</v>
      </c>
      <c r="B580">
        <v>0.69078119163435969</v>
      </c>
    </row>
    <row r="581" spans="1:2" x14ac:dyDescent="0.25">
      <c r="A581" s="5">
        <v>42022</v>
      </c>
      <c r="B581">
        <v>0.69600250976002809</v>
      </c>
    </row>
    <row r="582" spans="1:2" x14ac:dyDescent="0.25">
      <c r="A582" s="5">
        <v>42023</v>
      </c>
      <c r="B582">
        <v>0.70358114577491448</v>
      </c>
    </row>
    <row r="583" spans="1:2" x14ac:dyDescent="0.25">
      <c r="A583" s="5">
        <v>42024</v>
      </c>
      <c r="B583">
        <v>0.69568600934957503</v>
      </c>
    </row>
    <row r="584" spans="1:2" x14ac:dyDescent="0.25">
      <c r="A584" s="5">
        <v>42025</v>
      </c>
      <c r="B584">
        <v>0.6850233242944731</v>
      </c>
    </row>
    <row r="585" spans="1:2" x14ac:dyDescent="0.25">
      <c r="A585" s="5">
        <v>42026</v>
      </c>
      <c r="B585">
        <v>0.68352781645209981</v>
      </c>
    </row>
    <row r="586" spans="1:2" x14ac:dyDescent="0.25">
      <c r="A586" s="5">
        <v>42027</v>
      </c>
      <c r="B586">
        <v>0.70252426456469097</v>
      </c>
    </row>
    <row r="587" spans="1:2" x14ac:dyDescent="0.25">
      <c r="A587" s="5">
        <v>42028</v>
      </c>
      <c r="B587">
        <v>0.70704952528507126</v>
      </c>
    </row>
    <row r="588" spans="1:2" x14ac:dyDescent="0.25">
      <c r="A588" s="5">
        <v>42029</v>
      </c>
      <c r="B588">
        <v>0.68383137703772323</v>
      </c>
    </row>
    <row r="589" spans="1:2" x14ac:dyDescent="0.25">
      <c r="A589" s="5">
        <v>42030</v>
      </c>
      <c r="B589">
        <v>0.69383828784275614</v>
      </c>
    </row>
    <row r="590" spans="1:2" x14ac:dyDescent="0.25">
      <c r="A590" s="5">
        <v>42031</v>
      </c>
      <c r="B590">
        <v>0.69721777843891319</v>
      </c>
    </row>
    <row r="591" spans="1:2" x14ac:dyDescent="0.25">
      <c r="A591" s="5">
        <v>42032</v>
      </c>
      <c r="B591">
        <v>0.69529682298071516</v>
      </c>
    </row>
    <row r="592" spans="1:2" x14ac:dyDescent="0.25">
      <c r="A592" s="5">
        <v>42033</v>
      </c>
      <c r="B592">
        <v>0.70471607244418888</v>
      </c>
    </row>
    <row r="593" spans="1:2" x14ac:dyDescent="0.25">
      <c r="A593" s="5">
        <v>42034</v>
      </c>
      <c r="B593">
        <v>0.71864797154698046</v>
      </c>
    </row>
    <row r="594" spans="1:2" x14ac:dyDescent="0.25">
      <c r="A594" s="5">
        <v>42035</v>
      </c>
      <c r="B594">
        <v>0.7339543498040858</v>
      </c>
    </row>
    <row r="595" spans="1:2" x14ac:dyDescent="0.25">
      <c r="A595" s="5">
        <v>42036</v>
      </c>
      <c r="B595">
        <v>0.71846509858732588</v>
      </c>
    </row>
    <row r="596" spans="1:2" x14ac:dyDescent="0.25">
      <c r="A596" s="5">
        <v>42037</v>
      </c>
      <c r="B596">
        <v>0.71486826827508798</v>
      </c>
    </row>
    <row r="597" spans="1:2" x14ac:dyDescent="0.25">
      <c r="A597" s="5">
        <v>42038</v>
      </c>
      <c r="B597">
        <v>0.73271276344490666</v>
      </c>
    </row>
    <row r="598" spans="1:2" x14ac:dyDescent="0.25">
      <c r="A598" s="5">
        <v>42039</v>
      </c>
      <c r="B598">
        <v>0.73474272422759523</v>
      </c>
    </row>
    <row r="599" spans="1:2" x14ac:dyDescent="0.25">
      <c r="A599" s="5">
        <v>42040</v>
      </c>
      <c r="B599">
        <v>0.74508313219841971</v>
      </c>
    </row>
    <row r="600" spans="1:2" x14ac:dyDescent="0.25">
      <c r="A600" s="5">
        <v>42041</v>
      </c>
      <c r="B600">
        <v>0.74245262747450969</v>
      </c>
    </row>
    <row r="601" spans="1:2" x14ac:dyDescent="0.25">
      <c r="A601" s="5">
        <v>42042</v>
      </c>
      <c r="B601">
        <v>0.72264650163349697</v>
      </c>
    </row>
    <row r="602" spans="1:2" x14ac:dyDescent="0.25">
      <c r="A602" s="5">
        <v>42043</v>
      </c>
      <c r="B602">
        <v>0.72178602040002204</v>
      </c>
    </row>
    <row r="603" spans="1:2" x14ac:dyDescent="0.25">
      <c r="A603" s="5">
        <v>42044</v>
      </c>
      <c r="B603">
        <v>0.71112431137901821</v>
      </c>
    </row>
    <row r="604" spans="1:2" x14ac:dyDescent="0.25">
      <c r="A604" s="5">
        <v>42045</v>
      </c>
      <c r="B604">
        <v>0.7212310982663771</v>
      </c>
    </row>
    <row r="605" spans="1:2" x14ac:dyDescent="0.25">
      <c r="A605" s="5">
        <v>42046</v>
      </c>
      <c r="B605">
        <v>0.74737744049211641</v>
      </c>
    </row>
    <row r="606" spans="1:2" x14ac:dyDescent="0.25">
      <c r="A606" s="5">
        <v>42047</v>
      </c>
      <c r="B606">
        <v>0.72296056735727332</v>
      </c>
    </row>
    <row r="607" spans="1:2" x14ac:dyDescent="0.25">
      <c r="A607" s="5">
        <v>42048</v>
      </c>
      <c r="B607">
        <v>0.74356121558344346</v>
      </c>
    </row>
    <row r="608" spans="1:2" x14ac:dyDescent="0.25">
      <c r="A608" s="5">
        <v>42049</v>
      </c>
      <c r="B608">
        <v>0.71013981453270947</v>
      </c>
    </row>
    <row r="609" spans="1:2" x14ac:dyDescent="0.25">
      <c r="A609" s="5">
        <v>42050</v>
      </c>
      <c r="B609">
        <v>0.72387916256034057</v>
      </c>
    </row>
    <row r="610" spans="1:2" x14ac:dyDescent="0.25">
      <c r="A610" s="5">
        <v>42051</v>
      </c>
      <c r="B610">
        <v>0.73485411272563195</v>
      </c>
    </row>
    <row r="611" spans="1:2" x14ac:dyDescent="0.25">
      <c r="A611" s="5">
        <v>42052</v>
      </c>
      <c r="B611">
        <v>0.75153953520105465</v>
      </c>
    </row>
    <row r="612" spans="1:2" x14ac:dyDescent="0.25">
      <c r="A612" s="5">
        <v>42053</v>
      </c>
      <c r="B612">
        <v>0.74322903697974108</v>
      </c>
    </row>
    <row r="613" spans="1:2" x14ac:dyDescent="0.25">
      <c r="A613" s="5">
        <v>42054</v>
      </c>
      <c r="B613">
        <v>0.71786198162705528</v>
      </c>
    </row>
    <row r="614" spans="1:2" x14ac:dyDescent="0.25">
      <c r="A614" s="5">
        <v>42055</v>
      </c>
      <c r="B614">
        <v>0.72102839958166931</v>
      </c>
    </row>
    <row r="615" spans="1:2" x14ac:dyDescent="0.25">
      <c r="A615" s="5">
        <v>42056</v>
      </c>
      <c r="B615">
        <v>0.72620440162713951</v>
      </c>
    </row>
    <row r="616" spans="1:2" x14ac:dyDescent="0.25">
      <c r="A616" s="5">
        <v>42057</v>
      </c>
      <c r="B616">
        <v>0.71741556424514197</v>
      </c>
    </row>
    <row r="617" spans="1:2" x14ac:dyDescent="0.25">
      <c r="A617" s="5">
        <v>42058</v>
      </c>
      <c r="B617">
        <v>0.70226015778577278</v>
      </c>
    </row>
    <row r="618" spans="1:2" x14ac:dyDescent="0.25">
      <c r="A618" s="5">
        <v>42059</v>
      </c>
      <c r="B618">
        <v>0.69637375484596897</v>
      </c>
    </row>
    <row r="619" spans="1:2" x14ac:dyDescent="0.25">
      <c r="A619" s="5">
        <v>42060</v>
      </c>
      <c r="B619">
        <v>0.69648797321142752</v>
      </c>
    </row>
    <row r="620" spans="1:2" x14ac:dyDescent="0.25">
      <c r="A620" s="5">
        <v>42061</v>
      </c>
      <c r="B620">
        <v>0.6881971051481075</v>
      </c>
    </row>
    <row r="621" spans="1:2" x14ac:dyDescent="0.25">
      <c r="A621" s="5">
        <v>42062</v>
      </c>
      <c r="B621">
        <v>0.69219278127893069</v>
      </c>
    </row>
    <row r="622" spans="1:2" x14ac:dyDescent="0.25">
      <c r="A622" s="5">
        <v>42063</v>
      </c>
      <c r="B622">
        <v>0.68397163687894824</v>
      </c>
    </row>
    <row r="623" spans="1:2" x14ac:dyDescent="0.25">
      <c r="A623" s="5">
        <v>42064</v>
      </c>
      <c r="B623">
        <v>0.68689105344224077</v>
      </c>
    </row>
    <row r="624" spans="1:2" x14ac:dyDescent="0.25">
      <c r="A624" s="5">
        <v>42065</v>
      </c>
      <c r="B624">
        <v>0.69564594576685868</v>
      </c>
    </row>
    <row r="625" spans="1:2" x14ac:dyDescent="0.25">
      <c r="A625" s="5">
        <v>42066</v>
      </c>
      <c r="B625">
        <v>0.68352706585738077</v>
      </c>
    </row>
    <row r="626" spans="1:2" x14ac:dyDescent="0.25">
      <c r="A626" s="5">
        <v>42067</v>
      </c>
      <c r="B626">
        <v>0.66788618895819996</v>
      </c>
    </row>
    <row r="627" spans="1:2" x14ac:dyDescent="0.25">
      <c r="A627" s="5">
        <v>42068</v>
      </c>
      <c r="B627">
        <v>0.69027351322304054</v>
      </c>
    </row>
    <row r="628" spans="1:2" x14ac:dyDescent="0.25">
      <c r="A628" s="5">
        <v>42069</v>
      </c>
      <c r="B628">
        <v>0.69721192809418764</v>
      </c>
    </row>
    <row r="629" spans="1:2" x14ac:dyDescent="0.25">
      <c r="A629" s="5">
        <v>42070</v>
      </c>
      <c r="B629">
        <v>0.68924165875143906</v>
      </c>
    </row>
    <row r="630" spans="1:2" x14ac:dyDescent="0.25">
      <c r="A630" s="5">
        <v>42071</v>
      </c>
      <c r="B630">
        <v>0.69346974556705276</v>
      </c>
    </row>
    <row r="631" spans="1:2" x14ac:dyDescent="0.25">
      <c r="A631" s="5">
        <v>42072</v>
      </c>
      <c r="B631">
        <v>0.6831608923512279</v>
      </c>
    </row>
    <row r="632" spans="1:2" x14ac:dyDescent="0.25">
      <c r="A632" s="5">
        <v>42073</v>
      </c>
      <c r="B632">
        <v>0.68958938970519112</v>
      </c>
    </row>
    <row r="633" spans="1:2" x14ac:dyDescent="0.25">
      <c r="A633" s="5">
        <v>42074</v>
      </c>
      <c r="B633">
        <v>0.67041356400669527</v>
      </c>
    </row>
    <row r="634" spans="1:2" x14ac:dyDescent="0.25">
      <c r="A634" s="5">
        <v>42075</v>
      </c>
      <c r="B634">
        <v>0.67271037515159926</v>
      </c>
    </row>
    <row r="635" spans="1:2" x14ac:dyDescent="0.25">
      <c r="A635" s="5">
        <v>42076</v>
      </c>
      <c r="B635">
        <v>0.64927458856923725</v>
      </c>
    </row>
    <row r="636" spans="1:2" x14ac:dyDescent="0.25">
      <c r="A636" s="5">
        <v>42077</v>
      </c>
      <c r="B636">
        <v>0.65925540345986844</v>
      </c>
    </row>
    <row r="637" spans="1:2" x14ac:dyDescent="0.25">
      <c r="A637" s="5">
        <v>42078</v>
      </c>
      <c r="B637">
        <v>0.65669158637981995</v>
      </c>
    </row>
    <row r="638" spans="1:2" x14ac:dyDescent="0.25">
      <c r="A638" s="5">
        <v>42079</v>
      </c>
      <c r="B638">
        <v>0.63942053425812284</v>
      </c>
    </row>
    <row r="639" spans="1:2" x14ac:dyDescent="0.25">
      <c r="A639" s="5">
        <v>42080</v>
      </c>
      <c r="B639">
        <v>0.63064019554314077</v>
      </c>
    </row>
    <row r="640" spans="1:2" x14ac:dyDescent="0.25">
      <c r="A640" s="5">
        <v>42081</v>
      </c>
      <c r="B640">
        <v>0.63359282893270485</v>
      </c>
    </row>
    <row r="641" spans="1:2" x14ac:dyDescent="0.25">
      <c r="A641" s="5">
        <v>42082</v>
      </c>
      <c r="B641">
        <v>0.63730368465209652</v>
      </c>
    </row>
    <row r="642" spans="1:2" x14ac:dyDescent="0.25">
      <c r="A642" s="5">
        <v>42083</v>
      </c>
      <c r="B642">
        <v>0.64978856251821249</v>
      </c>
    </row>
    <row r="643" spans="1:2" x14ac:dyDescent="0.25">
      <c r="A643" s="5">
        <v>42084</v>
      </c>
      <c r="B643">
        <v>0.6533324679375595</v>
      </c>
    </row>
    <row r="644" spans="1:2" x14ac:dyDescent="0.25">
      <c r="A644" s="5">
        <v>42085</v>
      </c>
      <c r="B644">
        <v>0.6526021100599575</v>
      </c>
    </row>
    <row r="645" spans="1:2" x14ac:dyDescent="0.25">
      <c r="A645" s="5">
        <v>42086</v>
      </c>
      <c r="B645">
        <v>0.63315423805621318</v>
      </c>
    </row>
    <row r="646" spans="1:2" x14ac:dyDescent="0.25">
      <c r="A646" s="5">
        <v>42087</v>
      </c>
      <c r="B646">
        <v>0.60909394378278914</v>
      </c>
    </row>
    <row r="647" spans="1:2" x14ac:dyDescent="0.25">
      <c r="A647" s="5">
        <v>42088</v>
      </c>
      <c r="B647">
        <v>0.56516271461371836</v>
      </c>
    </row>
    <row r="648" spans="1:2" x14ac:dyDescent="0.25">
      <c r="A648" s="5">
        <v>42089</v>
      </c>
      <c r="B648">
        <v>0.56903602341272841</v>
      </c>
    </row>
    <row r="649" spans="1:2" x14ac:dyDescent="0.25">
      <c r="A649" s="5">
        <v>42090</v>
      </c>
      <c r="B649">
        <v>0.57528942129063665</v>
      </c>
    </row>
    <row r="650" spans="1:2" x14ac:dyDescent="0.25">
      <c r="A650" s="5">
        <v>42091</v>
      </c>
      <c r="B650">
        <v>0.61267474575451841</v>
      </c>
    </row>
    <row r="651" spans="1:2" x14ac:dyDescent="0.25">
      <c r="A651" s="5">
        <v>42092</v>
      </c>
      <c r="B651">
        <v>0.62641467596615297</v>
      </c>
    </row>
    <row r="652" spans="1:2" x14ac:dyDescent="0.25">
      <c r="A652" s="5">
        <v>42093</v>
      </c>
      <c r="B652">
        <v>0.59042891369170714</v>
      </c>
    </row>
    <row r="653" spans="1:2" x14ac:dyDescent="0.25">
      <c r="A653" s="5">
        <v>42094</v>
      </c>
      <c r="B653">
        <v>0.59044158791794521</v>
      </c>
    </row>
    <row r="654" spans="1:2" x14ac:dyDescent="0.25">
      <c r="A654" s="5">
        <v>42095</v>
      </c>
      <c r="B654">
        <v>0.57507239988121706</v>
      </c>
    </row>
    <row r="655" spans="1:2" x14ac:dyDescent="0.25">
      <c r="A655" s="5">
        <v>42096</v>
      </c>
      <c r="B655">
        <v>0.59028323673607408</v>
      </c>
    </row>
    <row r="656" spans="1:2" x14ac:dyDescent="0.25">
      <c r="A656" s="5">
        <v>42097</v>
      </c>
      <c r="B656">
        <v>0.55502482604365366</v>
      </c>
    </row>
    <row r="657" spans="1:2" x14ac:dyDescent="0.25">
      <c r="A657" s="5">
        <v>42098</v>
      </c>
      <c r="B657">
        <v>0.58742462951398577</v>
      </c>
    </row>
    <row r="658" spans="1:2" x14ac:dyDescent="0.25">
      <c r="A658" s="5">
        <v>42099</v>
      </c>
      <c r="B658">
        <v>0.56126704051355336</v>
      </c>
    </row>
    <row r="659" spans="1:2" x14ac:dyDescent="0.25">
      <c r="A659" s="5">
        <v>42100</v>
      </c>
      <c r="B659">
        <v>0.63352996890652391</v>
      </c>
    </row>
    <row r="660" spans="1:2" x14ac:dyDescent="0.25">
      <c r="A660" s="5">
        <v>42101</v>
      </c>
      <c r="B660">
        <v>0.60236669772770157</v>
      </c>
    </row>
    <row r="661" spans="1:2" x14ac:dyDescent="0.25">
      <c r="A661" s="5">
        <v>42102</v>
      </c>
      <c r="B661">
        <v>0.63112858962273766</v>
      </c>
    </row>
    <row r="662" spans="1:2" x14ac:dyDescent="0.25">
      <c r="A662" s="5">
        <v>42103</v>
      </c>
      <c r="B662">
        <v>0.58111095314722017</v>
      </c>
    </row>
    <row r="663" spans="1:2" x14ac:dyDescent="0.25">
      <c r="A663" s="5">
        <v>42104</v>
      </c>
      <c r="B663">
        <v>0.59710173958172197</v>
      </c>
    </row>
    <row r="664" spans="1:2" x14ac:dyDescent="0.25">
      <c r="A664" s="5">
        <v>42105</v>
      </c>
      <c r="B664">
        <v>0.56557321526916338</v>
      </c>
    </row>
    <row r="665" spans="1:2" x14ac:dyDescent="0.25">
      <c r="A665" s="5">
        <v>42106</v>
      </c>
      <c r="B665">
        <v>0.50736162111719463</v>
      </c>
    </row>
    <row r="666" spans="1:2" x14ac:dyDescent="0.25">
      <c r="A666" s="5">
        <v>42107</v>
      </c>
      <c r="B666">
        <v>0.12058444738169427</v>
      </c>
    </row>
    <row r="667" spans="1:2" x14ac:dyDescent="0.25">
      <c r="A667" s="5">
        <v>42108</v>
      </c>
      <c r="B667">
        <v>-1.1989182913323723E-2</v>
      </c>
    </row>
    <row r="668" spans="1:2" x14ac:dyDescent="0.25">
      <c r="A668" s="5">
        <v>42109</v>
      </c>
      <c r="B668">
        <v>0.16509782975433288</v>
      </c>
    </row>
    <row r="669" spans="1:2" x14ac:dyDescent="0.25">
      <c r="A669" s="5">
        <v>42110</v>
      </c>
      <c r="B669">
        <v>-0.18410451912297979</v>
      </c>
    </row>
    <row r="670" spans="1:2" x14ac:dyDescent="0.25">
      <c r="A670" s="5">
        <v>42111</v>
      </c>
      <c r="B670">
        <v>0.25223835307942882</v>
      </c>
    </row>
    <row r="671" spans="1:2" x14ac:dyDescent="0.25">
      <c r="A671" s="5">
        <v>42112</v>
      </c>
      <c r="B671">
        <v>0.44425576382992615</v>
      </c>
    </row>
    <row r="672" spans="1:2" x14ac:dyDescent="0.25">
      <c r="A672" s="5">
        <v>42113</v>
      </c>
      <c r="B672">
        <v>0.58589232043329642</v>
      </c>
    </row>
    <row r="673" spans="1:2" x14ac:dyDescent="0.25">
      <c r="A673" s="5">
        <v>42114</v>
      </c>
      <c r="B673">
        <v>0.62938598244773325</v>
      </c>
    </row>
    <row r="674" spans="1:2" x14ac:dyDescent="0.25">
      <c r="A674" s="5">
        <v>42115</v>
      </c>
      <c r="B674">
        <v>0.63760548426780717</v>
      </c>
    </row>
    <row r="675" spans="1:2" x14ac:dyDescent="0.25">
      <c r="A675" s="5">
        <v>42116</v>
      </c>
      <c r="B675">
        <v>0.60510371616886016</v>
      </c>
    </row>
    <row r="676" spans="1:2" x14ac:dyDescent="0.25">
      <c r="A676" s="5">
        <v>42117</v>
      </c>
      <c r="B676">
        <v>0.53236522864321234</v>
      </c>
    </row>
    <row r="677" spans="1:2" x14ac:dyDescent="0.25">
      <c r="A677" s="5">
        <v>42118</v>
      </c>
      <c r="B677">
        <v>0.43923191454342081</v>
      </c>
    </row>
    <row r="678" spans="1:2" x14ac:dyDescent="0.25">
      <c r="A678" s="5">
        <v>42119</v>
      </c>
      <c r="B678">
        <v>0.53003319566004281</v>
      </c>
    </row>
    <row r="679" spans="1:2" x14ac:dyDescent="0.25">
      <c r="A679" s="5">
        <v>42120</v>
      </c>
      <c r="B679" t="s">
        <v>24</v>
      </c>
    </row>
    <row r="680" spans="1:2" x14ac:dyDescent="0.25">
      <c r="A680" s="5">
        <v>42121</v>
      </c>
      <c r="B680">
        <v>0.54205175431248709</v>
      </c>
    </row>
    <row r="681" spans="1:2" x14ac:dyDescent="0.25">
      <c r="A681" s="5">
        <v>42122</v>
      </c>
      <c r="B681">
        <v>0.48832973552910525</v>
      </c>
    </row>
    <row r="682" spans="1:2" x14ac:dyDescent="0.25">
      <c r="A682" s="5">
        <v>42123</v>
      </c>
      <c r="B682">
        <v>0.46536096264371246</v>
      </c>
    </row>
    <row r="683" spans="1:2" x14ac:dyDescent="0.25">
      <c r="A683" s="5">
        <v>42124</v>
      </c>
      <c r="B683">
        <v>0.39813025671221464</v>
      </c>
    </row>
    <row r="684" spans="1:2" x14ac:dyDescent="0.25">
      <c r="A684" s="5">
        <v>42125</v>
      </c>
      <c r="B684">
        <v>0.6277528944445655</v>
      </c>
    </row>
    <row r="685" spans="1:2" x14ac:dyDescent="0.25">
      <c r="A685" s="5">
        <v>42126</v>
      </c>
      <c r="B685">
        <v>0.47898748210649217</v>
      </c>
    </row>
    <row r="686" spans="1:2" x14ac:dyDescent="0.25">
      <c r="A686" s="5">
        <v>42127</v>
      </c>
      <c r="B686">
        <v>0.75044849883448894</v>
      </c>
    </row>
    <row r="687" spans="1:2" x14ac:dyDescent="0.25">
      <c r="A687" s="5">
        <v>42128</v>
      </c>
      <c r="B687">
        <v>0.78880178291956138</v>
      </c>
    </row>
    <row r="688" spans="1:2" x14ac:dyDescent="0.25">
      <c r="A688" s="5">
        <v>42129</v>
      </c>
      <c r="B688">
        <v>0.68797668453398297</v>
      </c>
    </row>
    <row r="689" spans="1:2" x14ac:dyDescent="0.25">
      <c r="A689" s="5">
        <v>42130</v>
      </c>
      <c r="B689">
        <v>2.0156386292872317</v>
      </c>
    </row>
    <row r="690" spans="1:2" x14ac:dyDescent="0.25">
      <c r="A690" s="5">
        <v>42131</v>
      </c>
      <c r="B690">
        <v>0.59634371838258382</v>
      </c>
    </row>
    <row r="691" spans="1:2" x14ac:dyDescent="0.25">
      <c r="A691" s="5">
        <v>42132</v>
      </c>
      <c r="B691">
        <v>0.91095138051868207</v>
      </c>
    </row>
    <row r="692" spans="1:2" x14ac:dyDescent="0.25">
      <c r="A692" s="5">
        <v>42133</v>
      </c>
      <c r="B692">
        <v>0.94795281054823044</v>
      </c>
    </row>
    <row r="693" spans="1:2" x14ac:dyDescent="0.25">
      <c r="A693" s="5">
        <v>42134</v>
      </c>
      <c r="B693">
        <v>0.99307958477508651</v>
      </c>
    </row>
    <row r="694" spans="1:2" x14ac:dyDescent="0.25">
      <c r="A694" s="5">
        <v>42135</v>
      </c>
      <c r="B694">
        <v>1.0000000000039317</v>
      </c>
    </row>
    <row r="695" spans="1:2" x14ac:dyDescent="0.25">
      <c r="A695" s="5">
        <v>42136</v>
      </c>
      <c r="B695" t="s">
        <v>24</v>
      </c>
    </row>
    <row r="696" spans="1:2" x14ac:dyDescent="0.25">
      <c r="A696" s="5">
        <v>42137</v>
      </c>
      <c r="B696" t="s">
        <v>24</v>
      </c>
    </row>
    <row r="697" spans="1:2" x14ac:dyDescent="0.25">
      <c r="A697" s="5">
        <v>42138</v>
      </c>
      <c r="B697" t="s">
        <v>24</v>
      </c>
    </row>
    <row r="698" spans="1:2" x14ac:dyDescent="0.25">
      <c r="A698" s="5">
        <v>42139</v>
      </c>
      <c r="B698" t="s">
        <v>24</v>
      </c>
    </row>
    <row r="699" spans="1:2" x14ac:dyDescent="0.25">
      <c r="A699" s="5">
        <v>42140</v>
      </c>
      <c r="B699" t="s">
        <v>24</v>
      </c>
    </row>
    <row r="700" spans="1:2" x14ac:dyDescent="0.25">
      <c r="A700" s="5">
        <v>42141</v>
      </c>
      <c r="B700" t="s">
        <v>24</v>
      </c>
    </row>
    <row r="701" spans="1:2" x14ac:dyDescent="0.25">
      <c r="A701" s="5">
        <v>42142</v>
      </c>
      <c r="B701" t="s">
        <v>24</v>
      </c>
    </row>
    <row r="702" spans="1:2" x14ac:dyDescent="0.25">
      <c r="A702" s="5">
        <v>42143</v>
      </c>
      <c r="B702" t="s">
        <v>24</v>
      </c>
    </row>
    <row r="703" spans="1:2" x14ac:dyDescent="0.25">
      <c r="A703" s="5">
        <v>42144</v>
      </c>
      <c r="B703" t="s">
        <v>24</v>
      </c>
    </row>
    <row r="704" spans="1:2" x14ac:dyDescent="0.25">
      <c r="A704" s="5">
        <v>42145</v>
      </c>
      <c r="B704" t="s">
        <v>24</v>
      </c>
    </row>
    <row r="705" spans="1:2" x14ac:dyDescent="0.25">
      <c r="A705" s="5">
        <v>42146</v>
      </c>
      <c r="B705" t="s">
        <v>24</v>
      </c>
    </row>
    <row r="706" spans="1:2" x14ac:dyDescent="0.25">
      <c r="A706" s="5">
        <v>42147</v>
      </c>
      <c r="B706" t="s">
        <v>24</v>
      </c>
    </row>
    <row r="707" spans="1:2" x14ac:dyDescent="0.25">
      <c r="A707" s="5">
        <v>42148</v>
      </c>
      <c r="B707" t="s">
        <v>24</v>
      </c>
    </row>
    <row r="708" spans="1:2" x14ac:dyDescent="0.25">
      <c r="A708" s="5">
        <v>42149</v>
      </c>
      <c r="B708" t="s">
        <v>24</v>
      </c>
    </row>
    <row r="709" spans="1:2" x14ac:dyDescent="0.25">
      <c r="A709" s="5">
        <v>42150</v>
      </c>
      <c r="B709" t="s">
        <v>24</v>
      </c>
    </row>
    <row r="710" spans="1:2" x14ac:dyDescent="0.25">
      <c r="A710" s="5">
        <v>42151</v>
      </c>
      <c r="B710" t="s">
        <v>24</v>
      </c>
    </row>
    <row r="711" spans="1:2" x14ac:dyDescent="0.25">
      <c r="A711" s="5">
        <v>42152</v>
      </c>
      <c r="B711" t="s">
        <v>24</v>
      </c>
    </row>
    <row r="712" spans="1:2" x14ac:dyDescent="0.25">
      <c r="A712" s="5">
        <v>42153</v>
      </c>
      <c r="B712" t="s">
        <v>24</v>
      </c>
    </row>
    <row r="713" spans="1:2" x14ac:dyDescent="0.25">
      <c r="A713" s="5">
        <v>42154</v>
      </c>
      <c r="B713" t="s">
        <v>24</v>
      </c>
    </row>
    <row r="714" spans="1:2" x14ac:dyDescent="0.25">
      <c r="A714" s="5">
        <v>42155</v>
      </c>
      <c r="B714" t="s">
        <v>24</v>
      </c>
    </row>
    <row r="715" spans="1:2" x14ac:dyDescent="0.25">
      <c r="A715" s="5">
        <v>42156</v>
      </c>
      <c r="B715" t="s">
        <v>24</v>
      </c>
    </row>
    <row r="716" spans="1:2" x14ac:dyDescent="0.25">
      <c r="A716" s="5">
        <v>42157</v>
      </c>
      <c r="B716" t="s">
        <v>24</v>
      </c>
    </row>
    <row r="717" spans="1:2" x14ac:dyDescent="0.25">
      <c r="A717" s="5">
        <v>42158</v>
      </c>
      <c r="B717" t="s">
        <v>24</v>
      </c>
    </row>
    <row r="718" spans="1:2" x14ac:dyDescent="0.25">
      <c r="A718" s="5">
        <v>42159</v>
      </c>
      <c r="B718" t="s">
        <v>24</v>
      </c>
    </row>
    <row r="719" spans="1:2" x14ac:dyDescent="0.25">
      <c r="A719" s="5">
        <v>42160</v>
      </c>
      <c r="B719" t="s">
        <v>24</v>
      </c>
    </row>
    <row r="720" spans="1:2" x14ac:dyDescent="0.25">
      <c r="A720" s="5">
        <v>42161</v>
      </c>
      <c r="B720" t="s">
        <v>24</v>
      </c>
    </row>
    <row r="721" spans="1:2" x14ac:dyDescent="0.25">
      <c r="A721" s="5">
        <v>42162</v>
      </c>
      <c r="B721" t="s">
        <v>24</v>
      </c>
    </row>
    <row r="722" spans="1:2" x14ac:dyDescent="0.25">
      <c r="A722" s="5">
        <v>42163</v>
      </c>
      <c r="B722" t="s">
        <v>24</v>
      </c>
    </row>
    <row r="723" spans="1:2" x14ac:dyDescent="0.25">
      <c r="A723" s="5">
        <v>42164</v>
      </c>
      <c r="B723" t="s">
        <v>24</v>
      </c>
    </row>
    <row r="724" spans="1:2" x14ac:dyDescent="0.25">
      <c r="A724" s="5">
        <v>42165</v>
      </c>
      <c r="B724" t="s">
        <v>24</v>
      </c>
    </row>
    <row r="725" spans="1:2" x14ac:dyDescent="0.25">
      <c r="A725" s="5">
        <v>42166</v>
      </c>
      <c r="B725" t="s">
        <v>24</v>
      </c>
    </row>
    <row r="726" spans="1:2" x14ac:dyDescent="0.25">
      <c r="A726" s="5">
        <v>42167</v>
      </c>
      <c r="B726" t="s">
        <v>24</v>
      </c>
    </row>
    <row r="727" spans="1:2" x14ac:dyDescent="0.25">
      <c r="A727" s="5">
        <v>42168</v>
      </c>
      <c r="B727" t="s">
        <v>24</v>
      </c>
    </row>
    <row r="728" spans="1:2" x14ac:dyDescent="0.25">
      <c r="A728" s="5">
        <v>42169</v>
      </c>
      <c r="B728" t="s">
        <v>24</v>
      </c>
    </row>
    <row r="729" spans="1:2" x14ac:dyDescent="0.25">
      <c r="A729" s="5">
        <v>42170</v>
      </c>
      <c r="B729" t="s">
        <v>24</v>
      </c>
    </row>
    <row r="730" spans="1:2" x14ac:dyDescent="0.25">
      <c r="A730" s="5">
        <v>42171</v>
      </c>
      <c r="B730" t="s">
        <v>24</v>
      </c>
    </row>
    <row r="731" spans="1:2" x14ac:dyDescent="0.25">
      <c r="A731" s="5">
        <v>42172</v>
      </c>
      <c r="B731" t="s">
        <v>24</v>
      </c>
    </row>
    <row r="732" spans="1:2" x14ac:dyDescent="0.25">
      <c r="A732" s="5">
        <v>42173</v>
      </c>
      <c r="B732" t="s">
        <v>24</v>
      </c>
    </row>
    <row r="733" spans="1:2" x14ac:dyDescent="0.25">
      <c r="A733" s="5">
        <v>42174</v>
      </c>
      <c r="B733" t="s">
        <v>24</v>
      </c>
    </row>
    <row r="734" spans="1:2" x14ac:dyDescent="0.25">
      <c r="A734" s="5">
        <v>42175</v>
      </c>
      <c r="B734" t="s">
        <v>24</v>
      </c>
    </row>
    <row r="735" spans="1:2" x14ac:dyDescent="0.25">
      <c r="A735" s="5">
        <v>42176</v>
      </c>
      <c r="B735" t="s">
        <v>24</v>
      </c>
    </row>
    <row r="736" spans="1:2" x14ac:dyDescent="0.25">
      <c r="A736" s="5">
        <v>42177</v>
      </c>
      <c r="B736" t="s">
        <v>24</v>
      </c>
    </row>
    <row r="737" spans="1:2" x14ac:dyDescent="0.25">
      <c r="A737" s="5">
        <v>42178</v>
      </c>
      <c r="B737" t="s">
        <v>24</v>
      </c>
    </row>
    <row r="738" spans="1:2" x14ac:dyDescent="0.25">
      <c r="A738" s="5">
        <v>42179</v>
      </c>
      <c r="B738" t="s">
        <v>24</v>
      </c>
    </row>
    <row r="739" spans="1:2" x14ac:dyDescent="0.25">
      <c r="A739" s="5">
        <v>42180</v>
      </c>
      <c r="B739" t="s">
        <v>24</v>
      </c>
    </row>
    <row r="740" spans="1:2" x14ac:dyDescent="0.25">
      <c r="A740" s="5">
        <v>42181</v>
      </c>
      <c r="B740" t="s">
        <v>24</v>
      </c>
    </row>
    <row r="741" spans="1:2" x14ac:dyDescent="0.25">
      <c r="A741" s="5">
        <v>42182</v>
      </c>
      <c r="B741" t="s">
        <v>24</v>
      </c>
    </row>
    <row r="742" spans="1:2" x14ac:dyDescent="0.25">
      <c r="A742" s="5">
        <v>42183</v>
      </c>
      <c r="B742" t="s">
        <v>24</v>
      </c>
    </row>
    <row r="743" spans="1:2" x14ac:dyDescent="0.25">
      <c r="A743" s="5">
        <v>42184</v>
      </c>
      <c r="B743" t="s">
        <v>24</v>
      </c>
    </row>
    <row r="744" spans="1:2" x14ac:dyDescent="0.25">
      <c r="A744" s="5">
        <v>42185</v>
      </c>
      <c r="B744" t="s">
        <v>24</v>
      </c>
    </row>
    <row r="745" spans="1:2" x14ac:dyDescent="0.25">
      <c r="A745" s="5">
        <v>42309</v>
      </c>
      <c r="B745" t="s">
        <v>24</v>
      </c>
    </row>
    <row r="746" spans="1:2" x14ac:dyDescent="0.25">
      <c r="A746" s="5">
        <v>42310</v>
      </c>
      <c r="B746" t="s">
        <v>24</v>
      </c>
    </row>
    <row r="747" spans="1:2" x14ac:dyDescent="0.25">
      <c r="A747" s="5">
        <v>42311</v>
      </c>
      <c r="B747" t="s">
        <v>24</v>
      </c>
    </row>
    <row r="748" spans="1:2" x14ac:dyDescent="0.25">
      <c r="A748" s="5">
        <v>42312</v>
      </c>
      <c r="B748" t="s">
        <v>24</v>
      </c>
    </row>
    <row r="749" spans="1:2" x14ac:dyDescent="0.25">
      <c r="A749" s="5">
        <v>42313</v>
      </c>
      <c r="B749" t="s">
        <v>24</v>
      </c>
    </row>
    <row r="750" spans="1:2" x14ac:dyDescent="0.25">
      <c r="A750" s="5">
        <v>42314</v>
      </c>
      <c r="B750" t="s">
        <v>24</v>
      </c>
    </row>
    <row r="751" spans="1:2" x14ac:dyDescent="0.25">
      <c r="A751" s="5">
        <v>42315</v>
      </c>
      <c r="B751" t="s">
        <v>24</v>
      </c>
    </row>
    <row r="752" spans="1:2" x14ac:dyDescent="0.25">
      <c r="A752" s="5">
        <v>42316</v>
      </c>
      <c r="B752" t="s">
        <v>24</v>
      </c>
    </row>
    <row r="753" spans="1:2" x14ac:dyDescent="0.25">
      <c r="A753" s="5">
        <v>42317</v>
      </c>
      <c r="B753" t="s">
        <v>24</v>
      </c>
    </row>
    <row r="754" spans="1:2" x14ac:dyDescent="0.25">
      <c r="A754" s="5">
        <v>42318</v>
      </c>
      <c r="B754" t="s">
        <v>24</v>
      </c>
    </row>
    <row r="755" spans="1:2" x14ac:dyDescent="0.25">
      <c r="A755" s="5">
        <v>42319</v>
      </c>
      <c r="B755" t="s">
        <v>24</v>
      </c>
    </row>
    <row r="756" spans="1:2" x14ac:dyDescent="0.25">
      <c r="A756" s="5">
        <v>42320</v>
      </c>
      <c r="B756" t="s">
        <v>24</v>
      </c>
    </row>
    <row r="757" spans="1:2" x14ac:dyDescent="0.25">
      <c r="A757" s="5">
        <v>42321</v>
      </c>
      <c r="B757" t="s">
        <v>24</v>
      </c>
    </row>
    <row r="758" spans="1:2" x14ac:dyDescent="0.25">
      <c r="A758" s="5">
        <v>42322</v>
      </c>
      <c r="B758" t="s">
        <v>24</v>
      </c>
    </row>
    <row r="759" spans="1:2" x14ac:dyDescent="0.25">
      <c r="A759" s="5">
        <v>42323</v>
      </c>
      <c r="B759" t="s">
        <v>24</v>
      </c>
    </row>
    <row r="760" spans="1:2" x14ac:dyDescent="0.25">
      <c r="A760" s="5">
        <v>42324</v>
      </c>
      <c r="B760" t="s">
        <v>24</v>
      </c>
    </row>
    <row r="761" spans="1:2" x14ac:dyDescent="0.25">
      <c r="A761" s="5">
        <v>42325</v>
      </c>
      <c r="B761" t="s">
        <v>24</v>
      </c>
    </row>
    <row r="762" spans="1:2" x14ac:dyDescent="0.25">
      <c r="A762" s="5">
        <v>42326</v>
      </c>
      <c r="B762" t="s">
        <v>24</v>
      </c>
    </row>
    <row r="763" spans="1:2" x14ac:dyDescent="0.25">
      <c r="A763" s="5">
        <v>42327</v>
      </c>
      <c r="B763" t="s">
        <v>24</v>
      </c>
    </row>
    <row r="764" spans="1:2" x14ac:dyDescent="0.25">
      <c r="A764" s="5">
        <v>42328</v>
      </c>
      <c r="B764" t="s">
        <v>24</v>
      </c>
    </row>
    <row r="765" spans="1:2" x14ac:dyDescent="0.25">
      <c r="A765" s="5">
        <v>42329</v>
      </c>
      <c r="B765" t="s">
        <v>24</v>
      </c>
    </row>
    <row r="766" spans="1:2" x14ac:dyDescent="0.25">
      <c r="A766" s="5">
        <v>42330</v>
      </c>
      <c r="B766" t="s">
        <v>24</v>
      </c>
    </row>
    <row r="767" spans="1:2" x14ac:dyDescent="0.25">
      <c r="A767" s="5">
        <v>42331</v>
      </c>
      <c r="B767" t="s">
        <v>24</v>
      </c>
    </row>
    <row r="768" spans="1:2" x14ac:dyDescent="0.25">
      <c r="A768" s="5">
        <v>42332</v>
      </c>
      <c r="B768" t="s">
        <v>24</v>
      </c>
    </row>
    <row r="769" spans="1:2" x14ac:dyDescent="0.25">
      <c r="A769" s="5">
        <v>42333</v>
      </c>
      <c r="B769">
        <v>1</v>
      </c>
    </row>
    <row r="770" spans="1:2" x14ac:dyDescent="0.25">
      <c r="A770" s="5">
        <v>42334</v>
      </c>
      <c r="B770">
        <v>1</v>
      </c>
    </row>
    <row r="771" spans="1:2" x14ac:dyDescent="0.25">
      <c r="A771" s="5">
        <v>42335</v>
      </c>
      <c r="B771">
        <v>1</v>
      </c>
    </row>
    <row r="772" spans="1:2" x14ac:dyDescent="0.25">
      <c r="A772" s="5">
        <v>42336</v>
      </c>
      <c r="B772">
        <v>1</v>
      </c>
    </row>
    <row r="773" spans="1:2" x14ac:dyDescent="0.25">
      <c r="A773" s="5">
        <v>42337</v>
      </c>
      <c r="B773">
        <v>1</v>
      </c>
    </row>
    <row r="774" spans="1:2" x14ac:dyDescent="0.25">
      <c r="A774" s="5">
        <v>42338</v>
      </c>
      <c r="B774">
        <v>1</v>
      </c>
    </row>
    <row r="775" spans="1:2" x14ac:dyDescent="0.25">
      <c r="A775" s="5">
        <v>42339</v>
      </c>
      <c r="B775">
        <v>0.8154815903457584</v>
      </c>
    </row>
    <row r="776" spans="1:2" x14ac:dyDescent="0.25">
      <c r="A776" s="5">
        <v>42340</v>
      </c>
      <c r="B776">
        <v>0.86335195501115736</v>
      </c>
    </row>
    <row r="777" spans="1:2" x14ac:dyDescent="0.25">
      <c r="A777" s="5">
        <v>42341</v>
      </c>
      <c r="B777">
        <v>0.92023815267426212</v>
      </c>
    </row>
    <row r="778" spans="1:2" x14ac:dyDescent="0.25">
      <c r="A778" s="5">
        <v>42342</v>
      </c>
      <c r="B778">
        <v>0.96575044504750784</v>
      </c>
    </row>
    <row r="779" spans="1:2" x14ac:dyDescent="0.25">
      <c r="A779" s="5">
        <v>42343</v>
      </c>
      <c r="B779">
        <v>0.88739707188819517</v>
      </c>
    </row>
    <row r="780" spans="1:2" x14ac:dyDescent="0.25">
      <c r="A780" s="5">
        <v>42344</v>
      </c>
      <c r="B780">
        <v>0.85316541225265963</v>
      </c>
    </row>
    <row r="781" spans="1:2" x14ac:dyDescent="0.25">
      <c r="A781" s="5">
        <v>42345</v>
      </c>
      <c r="B781">
        <v>0.77646803844684231</v>
      </c>
    </row>
    <row r="782" spans="1:2" x14ac:dyDescent="0.25">
      <c r="A782" s="5">
        <v>42346</v>
      </c>
      <c r="B782">
        <v>0.82171959049900334</v>
      </c>
    </row>
    <row r="783" spans="1:2" x14ac:dyDescent="0.25">
      <c r="A783" s="5">
        <v>42347</v>
      </c>
      <c r="B783">
        <v>0.85240466099554146</v>
      </c>
    </row>
    <row r="784" spans="1:2" x14ac:dyDescent="0.25">
      <c r="A784" s="5">
        <v>42348</v>
      </c>
      <c r="B784">
        <v>0.81502600257977309</v>
      </c>
    </row>
    <row r="785" spans="1:2" x14ac:dyDescent="0.25">
      <c r="A785" s="5">
        <v>42349</v>
      </c>
      <c r="B785">
        <v>0.82604728117222637</v>
      </c>
    </row>
    <row r="786" spans="1:2" x14ac:dyDescent="0.25">
      <c r="A786" s="5">
        <v>42350</v>
      </c>
      <c r="B786">
        <v>0.7922210288262117</v>
      </c>
    </row>
    <row r="787" spans="1:2" x14ac:dyDescent="0.25">
      <c r="A787" s="5">
        <v>42351</v>
      </c>
      <c r="B787">
        <v>0.80057647573639412</v>
      </c>
    </row>
    <row r="788" spans="1:2" x14ac:dyDescent="0.25">
      <c r="A788" s="5">
        <v>42352</v>
      </c>
      <c r="B788">
        <v>0.81534043637361053</v>
      </c>
    </row>
    <row r="789" spans="1:2" x14ac:dyDescent="0.25">
      <c r="A789" s="5">
        <v>42353</v>
      </c>
      <c r="B789">
        <v>0.82321662917885119</v>
      </c>
    </row>
    <row r="790" spans="1:2" x14ac:dyDescent="0.25">
      <c r="A790" s="5">
        <v>42354</v>
      </c>
      <c r="B790">
        <v>0.76792909203806559</v>
      </c>
    </row>
    <row r="791" spans="1:2" x14ac:dyDescent="0.25">
      <c r="A791" s="5">
        <v>42355</v>
      </c>
      <c r="B791">
        <v>0.8037975726635459</v>
      </c>
    </row>
    <row r="792" spans="1:2" x14ac:dyDescent="0.25">
      <c r="A792" s="5">
        <v>42356</v>
      </c>
      <c r="B792">
        <v>0.71837009871173996</v>
      </c>
    </row>
    <row r="793" spans="1:2" x14ac:dyDescent="0.25">
      <c r="A793" s="5">
        <v>42357</v>
      </c>
      <c r="B793">
        <v>0.77413854218601552</v>
      </c>
    </row>
    <row r="794" spans="1:2" x14ac:dyDescent="0.25">
      <c r="A794" s="5">
        <v>42358</v>
      </c>
      <c r="B794">
        <v>0.7896684589732339</v>
      </c>
    </row>
    <row r="795" spans="1:2" x14ac:dyDescent="0.25">
      <c r="A795" s="5">
        <v>42359</v>
      </c>
      <c r="B795">
        <v>0.78941882890498394</v>
      </c>
    </row>
    <row r="796" spans="1:2" x14ac:dyDescent="0.25">
      <c r="A796" s="5">
        <v>42360</v>
      </c>
      <c r="B796">
        <v>0.78942014594611787</v>
      </c>
    </row>
    <row r="797" spans="1:2" x14ac:dyDescent="0.25">
      <c r="A797" s="5">
        <v>42361</v>
      </c>
      <c r="B797">
        <v>0.78498807251789215</v>
      </c>
    </row>
    <row r="798" spans="1:2" x14ac:dyDescent="0.25">
      <c r="A798" s="5">
        <v>42362</v>
      </c>
      <c r="B798">
        <v>0.76796848245691962</v>
      </c>
    </row>
    <row r="799" spans="1:2" x14ac:dyDescent="0.25">
      <c r="A799" s="5">
        <v>42363</v>
      </c>
      <c r="B799">
        <v>0.77274050480572509</v>
      </c>
    </row>
    <row r="800" spans="1:2" x14ac:dyDescent="0.25">
      <c r="A800" s="5">
        <v>42364</v>
      </c>
      <c r="B800">
        <v>0.75852981196516323</v>
      </c>
    </row>
    <row r="801" spans="1:2" x14ac:dyDescent="0.25">
      <c r="A801" s="5">
        <v>42365</v>
      </c>
      <c r="B801">
        <v>0.76176226357938881</v>
      </c>
    </row>
    <row r="802" spans="1:2" x14ac:dyDescent="0.25">
      <c r="A802" s="5">
        <v>42366</v>
      </c>
      <c r="B802">
        <v>0.76238065856721371</v>
      </c>
    </row>
    <row r="803" spans="1:2" x14ac:dyDescent="0.25">
      <c r="A803" s="5">
        <v>42367</v>
      </c>
      <c r="B803">
        <v>0.75077294438446218</v>
      </c>
    </row>
    <row r="804" spans="1:2" x14ac:dyDescent="0.25">
      <c r="A804" s="5">
        <v>42368</v>
      </c>
      <c r="B804">
        <v>0.74181024594635614</v>
      </c>
    </row>
    <row r="805" spans="1:2" x14ac:dyDescent="0.25">
      <c r="A805" s="5">
        <v>42369</v>
      </c>
      <c r="B805">
        <v>0.72000634820801057</v>
      </c>
    </row>
    <row r="806" spans="1:2" x14ac:dyDescent="0.25">
      <c r="A806" s="5">
        <v>42370</v>
      </c>
      <c r="B806">
        <v>0.57032477240585089</v>
      </c>
    </row>
    <row r="807" spans="1:2" x14ac:dyDescent="0.25">
      <c r="A807" s="5">
        <v>42371</v>
      </c>
      <c r="B807">
        <v>0.37627632278927142</v>
      </c>
    </row>
    <row r="808" spans="1:2" x14ac:dyDescent="0.25">
      <c r="A808" s="5">
        <v>42372</v>
      </c>
      <c r="B808">
        <v>0.45544492549444909</v>
      </c>
    </row>
    <row r="809" spans="1:2" x14ac:dyDescent="0.25">
      <c r="A809" s="5">
        <v>42373</v>
      </c>
      <c r="B809">
        <v>0.61784255350690975</v>
      </c>
    </row>
    <row r="810" spans="1:2" x14ac:dyDescent="0.25">
      <c r="A810" s="5">
        <v>42374</v>
      </c>
      <c r="B810">
        <v>0.73048303390440794</v>
      </c>
    </row>
    <row r="811" spans="1:2" x14ac:dyDescent="0.25">
      <c r="A811" s="5">
        <v>42375</v>
      </c>
      <c r="B811">
        <v>0.73941181864135119</v>
      </c>
    </row>
    <row r="812" spans="1:2" x14ac:dyDescent="0.25">
      <c r="A812" s="5">
        <v>42376</v>
      </c>
      <c r="B812">
        <v>0.74383561513262131</v>
      </c>
    </row>
    <row r="813" spans="1:2" x14ac:dyDescent="0.25">
      <c r="A813" s="5">
        <v>42377</v>
      </c>
      <c r="B813">
        <v>0.71197843824878071</v>
      </c>
    </row>
    <row r="814" spans="1:2" x14ac:dyDescent="0.25">
      <c r="A814" s="5">
        <v>42378</v>
      </c>
      <c r="B814">
        <v>0.7088207490298345</v>
      </c>
    </row>
    <row r="815" spans="1:2" x14ac:dyDescent="0.25">
      <c r="A815" s="5">
        <v>42379</v>
      </c>
      <c r="B815">
        <v>0.70517983002646156</v>
      </c>
    </row>
    <row r="816" spans="1:2" x14ac:dyDescent="0.25">
      <c r="A816" s="5">
        <v>42380</v>
      </c>
      <c r="B816">
        <v>0.71587972369661523</v>
      </c>
    </row>
    <row r="817" spans="1:2" x14ac:dyDescent="0.25">
      <c r="A817" s="5">
        <v>42381</v>
      </c>
      <c r="B817">
        <v>0.72176389795545814</v>
      </c>
    </row>
    <row r="818" spans="1:2" x14ac:dyDescent="0.25">
      <c r="A818" s="5">
        <v>42382</v>
      </c>
      <c r="B818">
        <v>0.69991614398826096</v>
      </c>
    </row>
    <row r="819" spans="1:2" x14ac:dyDescent="0.25">
      <c r="A819" s="5">
        <v>42383</v>
      </c>
      <c r="B819">
        <v>0.69240652355316357</v>
      </c>
    </row>
    <row r="820" spans="1:2" x14ac:dyDescent="0.25">
      <c r="A820" s="5">
        <v>42384</v>
      </c>
      <c r="B820">
        <v>0.6821385458121606</v>
      </c>
    </row>
    <row r="821" spans="1:2" x14ac:dyDescent="0.25">
      <c r="A821" s="5">
        <v>42385</v>
      </c>
      <c r="B821">
        <v>0.69207894498357381</v>
      </c>
    </row>
    <row r="822" spans="1:2" x14ac:dyDescent="0.25">
      <c r="A822" s="5">
        <v>42386</v>
      </c>
      <c r="B822">
        <v>0.67410404778278399</v>
      </c>
    </row>
    <row r="823" spans="1:2" x14ac:dyDescent="0.25">
      <c r="A823" s="5">
        <v>42387</v>
      </c>
      <c r="B823">
        <v>0.66798891425381113</v>
      </c>
    </row>
    <row r="824" spans="1:2" x14ac:dyDescent="0.25">
      <c r="A824" s="5">
        <v>42388</v>
      </c>
      <c r="B824">
        <v>0.6917958241802018</v>
      </c>
    </row>
    <row r="825" spans="1:2" x14ac:dyDescent="0.25">
      <c r="A825" s="5">
        <v>42389</v>
      </c>
      <c r="B825">
        <v>0.69760798284701742</v>
      </c>
    </row>
    <row r="826" spans="1:2" x14ac:dyDescent="0.25">
      <c r="A826" s="5">
        <v>42390</v>
      </c>
      <c r="B826">
        <v>0.68259666322641388</v>
      </c>
    </row>
    <row r="827" spans="1:2" x14ac:dyDescent="0.25">
      <c r="A827" s="5">
        <v>42391</v>
      </c>
      <c r="B827">
        <v>0.68095320701360296</v>
      </c>
    </row>
    <row r="828" spans="1:2" x14ac:dyDescent="0.25">
      <c r="A828" s="5">
        <v>42392</v>
      </c>
      <c r="B828">
        <v>0.69307266532039713</v>
      </c>
    </row>
    <row r="829" spans="1:2" x14ac:dyDescent="0.25">
      <c r="A829" s="5">
        <v>42393</v>
      </c>
      <c r="B829">
        <v>0.68787946108665654</v>
      </c>
    </row>
    <row r="830" spans="1:2" x14ac:dyDescent="0.25">
      <c r="A830" s="5">
        <v>42394</v>
      </c>
      <c r="B830">
        <v>0.68841016530217247</v>
      </c>
    </row>
    <row r="831" spans="1:2" x14ac:dyDescent="0.25">
      <c r="A831" s="5">
        <v>42395</v>
      </c>
      <c r="B831">
        <v>0.6792549225295974</v>
      </c>
    </row>
    <row r="832" spans="1:2" x14ac:dyDescent="0.25">
      <c r="A832" s="5">
        <v>42396</v>
      </c>
      <c r="B832">
        <v>0.68866129328996128</v>
      </c>
    </row>
    <row r="833" spans="1:2" x14ac:dyDescent="0.25">
      <c r="A833" s="5">
        <v>42397</v>
      </c>
      <c r="B833">
        <v>0.69260083611586143</v>
      </c>
    </row>
    <row r="834" spans="1:2" x14ac:dyDescent="0.25">
      <c r="A834" s="5">
        <v>42398</v>
      </c>
      <c r="B834">
        <v>0.69442647836482674</v>
      </c>
    </row>
    <row r="835" spans="1:2" x14ac:dyDescent="0.25">
      <c r="A835" s="5">
        <v>42399</v>
      </c>
      <c r="B835">
        <v>0.71348908724426152</v>
      </c>
    </row>
    <row r="836" spans="1:2" x14ac:dyDescent="0.25">
      <c r="A836" s="5">
        <v>42400</v>
      </c>
      <c r="B836">
        <v>0.7279570603248301</v>
      </c>
    </row>
    <row r="837" spans="1:2" x14ac:dyDescent="0.25">
      <c r="A837" s="5">
        <v>42401</v>
      </c>
      <c r="B837">
        <v>0.72014784090588146</v>
      </c>
    </row>
    <row r="838" spans="1:2" x14ac:dyDescent="0.25">
      <c r="A838" s="5">
        <v>42402</v>
      </c>
      <c r="B838">
        <v>0.71447019742095341</v>
      </c>
    </row>
    <row r="839" spans="1:2" x14ac:dyDescent="0.25">
      <c r="A839" s="5">
        <v>42403</v>
      </c>
      <c r="B839">
        <v>0.72012991987854835</v>
      </c>
    </row>
    <row r="840" spans="1:2" x14ac:dyDescent="0.25">
      <c r="A840" s="5">
        <v>42404</v>
      </c>
      <c r="B840">
        <v>0.72073441269173366</v>
      </c>
    </row>
    <row r="841" spans="1:2" x14ac:dyDescent="0.25">
      <c r="A841" s="5">
        <v>42405</v>
      </c>
      <c r="B841">
        <v>0.72310140090525254</v>
      </c>
    </row>
    <row r="842" spans="1:2" x14ac:dyDescent="0.25">
      <c r="A842" s="5">
        <v>42406</v>
      </c>
      <c r="B842">
        <v>0.71782002475145357</v>
      </c>
    </row>
    <row r="843" spans="1:2" x14ac:dyDescent="0.25">
      <c r="A843" s="5">
        <v>42407</v>
      </c>
      <c r="B843">
        <v>0.7247337764568661</v>
      </c>
    </row>
    <row r="844" spans="1:2" x14ac:dyDescent="0.25">
      <c r="A844" s="5">
        <v>42408</v>
      </c>
      <c r="B844">
        <v>0.70712277635491416</v>
      </c>
    </row>
    <row r="845" spans="1:2" x14ac:dyDescent="0.25">
      <c r="A845" s="5">
        <v>42409</v>
      </c>
      <c r="B845">
        <v>0.71348321753236466</v>
      </c>
    </row>
    <row r="846" spans="1:2" x14ac:dyDescent="0.25">
      <c r="A846" s="5">
        <v>42410</v>
      </c>
      <c r="B846">
        <v>0.72542597007504883</v>
      </c>
    </row>
    <row r="847" spans="1:2" x14ac:dyDescent="0.25">
      <c r="A847" s="5">
        <v>42411</v>
      </c>
      <c r="B847">
        <v>0.73955468435966421</v>
      </c>
    </row>
    <row r="848" spans="1:2" x14ac:dyDescent="0.25">
      <c r="A848" s="5">
        <v>42412</v>
      </c>
      <c r="B848">
        <v>0.72922219372802255</v>
      </c>
    </row>
    <row r="849" spans="1:2" x14ac:dyDescent="0.25">
      <c r="A849" s="5">
        <v>42413</v>
      </c>
      <c r="B849">
        <v>0.73478791207438543</v>
      </c>
    </row>
    <row r="850" spans="1:2" x14ac:dyDescent="0.25">
      <c r="A850" s="5">
        <v>42414</v>
      </c>
      <c r="B850">
        <v>0.72901062613717504</v>
      </c>
    </row>
    <row r="851" spans="1:2" x14ac:dyDescent="0.25">
      <c r="A851" s="5">
        <v>42415</v>
      </c>
      <c r="B851">
        <v>0.72110893939546261</v>
      </c>
    </row>
    <row r="852" spans="1:2" x14ac:dyDescent="0.25">
      <c r="A852" s="5">
        <v>42416</v>
      </c>
      <c r="B852">
        <v>0.72837020705859978</v>
      </c>
    </row>
    <row r="853" spans="1:2" x14ac:dyDescent="0.25">
      <c r="A853" s="5">
        <v>42417</v>
      </c>
      <c r="B853">
        <v>0.71768958410397832</v>
      </c>
    </row>
    <row r="854" spans="1:2" x14ac:dyDescent="0.25">
      <c r="A854" s="5">
        <v>42418</v>
      </c>
      <c r="B854">
        <v>0.70972103124731734</v>
      </c>
    </row>
    <row r="855" spans="1:2" x14ac:dyDescent="0.25">
      <c r="A855" s="5">
        <v>42419</v>
      </c>
      <c r="B855">
        <v>0.72512671100989956</v>
      </c>
    </row>
    <row r="856" spans="1:2" x14ac:dyDescent="0.25">
      <c r="A856" s="5">
        <v>42420</v>
      </c>
      <c r="B856">
        <v>0.71465791691844927</v>
      </c>
    </row>
    <row r="857" spans="1:2" x14ac:dyDescent="0.25">
      <c r="A857" s="5">
        <v>42421</v>
      </c>
      <c r="B857">
        <v>0.70980929319266195</v>
      </c>
    </row>
    <row r="858" spans="1:2" x14ac:dyDescent="0.25">
      <c r="A858" s="5">
        <v>42422</v>
      </c>
      <c r="B858">
        <v>0.72608038181035228</v>
      </c>
    </row>
    <row r="859" spans="1:2" x14ac:dyDescent="0.25">
      <c r="A859" s="5">
        <v>42423</v>
      </c>
      <c r="B859">
        <v>0.71781623268896677</v>
      </c>
    </row>
    <row r="860" spans="1:2" x14ac:dyDescent="0.25">
      <c r="A860" s="5">
        <v>42424</v>
      </c>
      <c r="B860">
        <v>0.71443968732150887</v>
      </c>
    </row>
    <row r="861" spans="1:2" x14ac:dyDescent="0.25">
      <c r="A861" s="5">
        <v>42425</v>
      </c>
      <c r="B861">
        <v>0.71357480665770512</v>
      </c>
    </row>
    <row r="862" spans="1:2" x14ac:dyDescent="0.25">
      <c r="A862" s="5">
        <v>42426</v>
      </c>
      <c r="B862">
        <v>0.7161848333958879</v>
      </c>
    </row>
    <row r="863" spans="1:2" x14ac:dyDescent="0.25">
      <c r="A863" s="5">
        <v>42427</v>
      </c>
      <c r="B863">
        <v>0.69579378586032736</v>
      </c>
    </row>
    <row r="864" spans="1:2" x14ac:dyDescent="0.25">
      <c r="A864" s="5">
        <v>42428</v>
      </c>
      <c r="B864">
        <v>0.70156138738443341</v>
      </c>
    </row>
    <row r="865" spans="1:2" x14ac:dyDescent="0.25">
      <c r="A865" s="5">
        <v>42429</v>
      </c>
      <c r="B865">
        <v>0.72744894262867299</v>
      </c>
    </row>
    <row r="866" spans="1:2" x14ac:dyDescent="0.25">
      <c r="A866" s="5">
        <v>42430</v>
      </c>
      <c r="B866">
        <v>0.72637333902794365</v>
      </c>
    </row>
    <row r="867" spans="1:2" x14ac:dyDescent="0.25">
      <c r="A867" s="5">
        <v>42431</v>
      </c>
      <c r="B867">
        <v>0.72456159771826567</v>
      </c>
    </row>
    <row r="868" spans="1:2" x14ac:dyDescent="0.25">
      <c r="A868" s="5">
        <v>42432</v>
      </c>
      <c r="B868">
        <v>0.73905186914939724</v>
      </c>
    </row>
    <row r="869" spans="1:2" x14ac:dyDescent="0.25">
      <c r="A869" s="5">
        <v>42433</v>
      </c>
      <c r="B869">
        <v>0.70520432154857537</v>
      </c>
    </row>
    <row r="870" spans="1:2" x14ac:dyDescent="0.25">
      <c r="A870" s="5">
        <v>42434</v>
      </c>
      <c r="B870">
        <v>0.68827485732123717</v>
      </c>
    </row>
    <row r="871" spans="1:2" x14ac:dyDescent="0.25">
      <c r="A871" s="5">
        <v>42435</v>
      </c>
      <c r="B871">
        <v>0.67610539640142209</v>
      </c>
    </row>
    <row r="872" spans="1:2" x14ac:dyDescent="0.25">
      <c r="A872" s="5">
        <v>42436</v>
      </c>
      <c r="B872">
        <v>0.66240678164183886</v>
      </c>
    </row>
    <row r="873" spans="1:2" x14ac:dyDescent="0.25">
      <c r="A873" s="5">
        <v>42437</v>
      </c>
      <c r="B873">
        <v>0.65744223195387363</v>
      </c>
    </row>
    <row r="874" spans="1:2" x14ac:dyDescent="0.25">
      <c r="A874" s="5">
        <v>42438</v>
      </c>
      <c r="B874">
        <v>0.64331824710001262</v>
      </c>
    </row>
    <row r="875" spans="1:2" x14ac:dyDescent="0.25">
      <c r="A875" s="5">
        <v>42439</v>
      </c>
      <c r="B875">
        <v>0.65460001580789873</v>
      </c>
    </row>
    <row r="876" spans="1:2" x14ac:dyDescent="0.25">
      <c r="A876" s="5">
        <v>42440</v>
      </c>
      <c r="B876">
        <v>0.62518581431849785</v>
      </c>
    </row>
    <row r="877" spans="1:2" x14ac:dyDescent="0.25">
      <c r="A877" s="5">
        <v>42441</v>
      </c>
      <c r="B877">
        <v>0.61663467874035038</v>
      </c>
    </row>
    <row r="878" spans="1:2" x14ac:dyDescent="0.25">
      <c r="A878" s="5">
        <v>42442</v>
      </c>
      <c r="B878">
        <v>0.59370226546440175</v>
      </c>
    </row>
    <row r="879" spans="1:2" x14ac:dyDescent="0.25">
      <c r="A879" s="5">
        <v>42443</v>
      </c>
      <c r="B879">
        <v>0.56928829772309608</v>
      </c>
    </row>
    <row r="880" spans="1:2" x14ac:dyDescent="0.25">
      <c r="A880" s="5">
        <v>42444</v>
      </c>
      <c r="B880">
        <v>0.56152024166101411</v>
      </c>
    </row>
    <row r="881" spans="1:2" x14ac:dyDescent="0.25">
      <c r="A881" s="5">
        <v>42445</v>
      </c>
      <c r="B881">
        <v>0.52414645285897155</v>
      </c>
    </row>
    <row r="882" spans="1:2" x14ac:dyDescent="0.25">
      <c r="A882" s="5">
        <v>42446</v>
      </c>
      <c r="B882">
        <v>0.57876288770490325</v>
      </c>
    </row>
    <row r="883" spans="1:2" x14ac:dyDescent="0.25">
      <c r="A883" s="5">
        <v>42447</v>
      </c>
      <c r="B883">
        <v>0.56085676326604128</v>
      </c>
    </row>
    <row r="884" spans="1:2" x14ac:dyDescent="0.25">
      <c r="A884" s="5">
        <v>42448</v>
      </c>
      <c r="B884">
        <v>0.54905722467653995</v>
      </c>
    </row>
    <row r="885" spans="1:2" x14ac:dyDescent="0.25">
      <c r="A885" s="5">
        <v>42449</v>
      </c>
      <c r="B885">
        <v>0.53732462574770368</v>
      </c>
    </row>
    <row r="886" spans="1:2" x14ac:dyDescent="0.25">
      <c r="A886" s="5">
        <v>42450</v>
      </c>
      <c r="B886">
        <v>0.51433032043037452</v>
      </c>
    </row>
    <row r="887" spans="1:2" x14ac:dyDescent="0.25">
      <c r="A887" s="5">
        <v>42451</v>
      </c>
      <c r="B887">
        <v>0.50102239927114023</v>
      </c>
    </row>
    <row r="888" spans="1:2" x14ac:dyDescent="0.25">
      <c r="A888" s="5">
        <v>42452</v>
      </c>
      <c r="B888">
        <v>0.50327825222677314</v>
      </c>
    </row>
    <row r="889" spans="1:2" x14ac:dyDescent="0.25">
      <c r="A889" s="5">
        <v>42453</v>
      </c>
      <c r="B889">
        <v>0.50421097995283604</v>
      </c>
    </row>
    <row r="890" spans="1:2" x14ac:dyDescent="0.25">
      <c r="A890" s="5">
        <v>42454</v>
      </c>
      <c r="B890">
        <v>0.50771766843198851</v>
      </c>
    </row>
    <row r="891" spans="1:2" x14ac:dyDescent="0.25">
      <c r="A891" s="5">
        <v>42455</v>
      </c>
      <c r="B891">
        <v>0.44218245176828841</v>
      </c>
    </row>
    <row r="892" spans="1:2" x14ac:dyDescent="0.25">
      <c r="A892" s="5">
        <v>42456</v>
      </c>
      <c r="B892">
        <v>0.41643861447243269</v>
      </c>
    </row>
    <row r="893" spans="1:2" x14ac:dyDescent="0.25">
      <c r="A893" s="5">
        <v>42457</v>
      </c>
      <c r="B893">
        <v>0.38732830844555327</v>
      </c>
    </row>
    <row r="894" spans="1:2" x14ac:dyDescent="0.25">
      <c r="A894" s="5">
        <v>42458</v>
      </c>
      <c r="B894">
        <v>0.34299307635520243</v>
      </c>
    </row>
    <row r="895" spans="1:2" x14ac:dyDescent="0.25">
      <c r="A895" s="5">
        <v>42459</v>
      </c>
      <c r="B895">
        <v>0.40018579241023366</v>
      </c>
    </row>
    <row r="896" spans="1:2" x14ac:dyDescent="0.25">
      <c r="A896" s="5">
        <v>42460</v>
      </c>
      <c r="B896">
        <v>0.38795662257875596</v>
      </c>
    </row>
    <row r="897" spans="1:2" x14ac:dyDescent="0.25">
      <c r="A897" s="5">
        <v>42461</v>
      </c>
      <c r="B897">
        <v>0.28996802067778099</v>
      </c>
    </row>
    <row r="898" spans="1:2" x14ac:dyDescent="0.25">
      <c r="A898" s="5">
        <v>42462</v>
      </c>
      <c r="B898">
        <v>0.34239424484642872</v>
      </c>
    </row>
    <row r="899" spans="1:2" x14ac:dyDescent="0.25">
      <c r="A899" s="5">
        <v>42463</v>
      </c>
      <c r="B899">
        <v>0.49552139249742105</v>
      </c>
    </row>
    <row r="900" spans="1:2" x14ac:dyDescent="0.25">
      <c r="A900" s="5">
        <v>42464</v>
      </c>
      <c r="B900">
        <v>0.72732158785141732</v>
      </c>
    </row>
    <row r="901" spans="1:2" x14ac:dyDescent="0.25">
      <c r="A901" s="5">
        <v>42465</v>
      </c>
      <c r="B901">
        <v>0.70233905752601067</v>
      </c>
    </row>
    <row r="902" spans="1:2" x14ac:dyDescent="0.25">
      <c r="A902" s="5">
        <v>42466</v>
      </c>
      <c r="B902">
        <v>0.71015928282713281</v>
      </c>
    </row>
    <row r="903" spans="1:2" x14ac:dyDescent="0.25">
      <c r="A903" s="5">
        <v>42467</v>
      </c>
      <c r="B903">
        <v>0.66556664207788174</v>
      </c>
    </row>
    <row r="904" spans="1:2" x14ac:dyDescent="0.25">
      <c r="A904" s="5">
        <v>42468</v>
      </c>
      <c r="B904">
        <v>0.67938865507001955</v>
      </c>
    </row>
    <row r="905" spans="1:2" x14ac:dyDescent="0.25">
      <c r="A905" s="5">
        <v>42469</v>
      </c>
      <c r="B905">
        <v>0.3738555442522889</v>
      </c>
    </row>
    <row r="906" spans="1:2" x14ac:dyDescent="0.25">
      <c r="A906" s="5">
        <v>42470</v>
      </c>
      <c r="B906">
        <v>0.50071340428799482</v>
      </c>
    </row>
    <row r="907" spans="1:2" x14ac:dyDescent="0.25">
      <c r="A907" s="5">
        <v>42471</v>
      </c>
      <c r="B907" t="s">
        <v>24</v>
      </c>
    </row>
    <row r="908" spans="1:2" x14ac:dyDescent="0.25">
      <c r="A908" s="5">
        <v>42472</v>
      </c>
      <c r="B908" t="s">
        <v>24</v>
      </c>
    </row>
    <row r="909" spans="1:2" x14ac:dyDescent="0.25">
      <c r="A909" s="5">
        <v>42473</v>
      </c>
      <c r="B909" t="s">
        <v>24</v>
      </c>
    </row>
    <row r="910" spans="1:2" x14ac:dyDescent="0.25">
      <c r="A910" s="5">
        <v>42474</v>
      </c>
      <c r="B910" t="s">
        <v>24</v>
      </c>
    </row>
    <row r="911" spans="1:2" x14ac:dyDescent="0.25">
      <c r="A911" s="5">
        <v>42475</v>
      </c>
      <c r="B911" t="s">
        <v>24</v>
      </c>
    </row>
    <row r="912" spans="1:2" x14ac:dyDescent="0.25">
      <c r="A912" s="5">
        <v>42476</v>
      </c>
      <c r="B912" t="s">
        <v>24</v>
      </c>
    </row>
    <row r="913" spans="1:2" x14ac:dyDescent="0.25">
      <c r="A913" s="5">
        <v>42477</v>
      </c>
      <c r="B913" t="s">
        <v>24</v>
      </c>
    </row>
    <row r="914" spans="1:2" x14ac:dyDescent="0.25">
      <c r="A914" s="5">
        <v>42478</v>
      </c>
      <c r="B914" t="s">
        <v>24</v>
      </c>
    </row>
    <row r="915" spans="1:2" x14ac:dyDescent="0.25">
      <c r="A915" s="5">
        <v>42479</v>
      </c>
      <c r="B915" t="s">
        <v>24</v>
      </c>
    </row>
    <row r="916" spans="1:2" x14ac:dyDescent="0.25">
      <c r="A916" s="5">
        <v>42480</v>
      </c>
      <c r="B916" t="s">
        <v>24</v>
      </c>
    </row>
    <row r="917" spans="1:2" x14ac:dyDescent="0.25">
      <c r="A917" s="5">
        <v>42481</v>
      </c>
      <c r="B917" t="s">
        <v>24</v>
      </c>
    </row>
    <row r="918" spans="1:2" x14ac:dyDescent="0.25">
      <c r="A918" s="5">
        <v>42482</v>
      </c>
      <c r="B918" t="s">
        <v>24</v>
      </c>
    </row>
    <row r="919" spans="1:2" x14ac:dyDescent="0.25">
      <c r="A919" s="5">
        <v>42483</v>
      </c>
      <c r="B919" t="s">
        <v>24</v>
      </c>
    </row>
    <row r="920" spans="1:2" x14ac:dyDescent="0.25">
      <c r="A920" s="5">
        <v>42484</v>
      </c>
      <c r="B920" t="s">
        <v>24</v>
      </c>
    </row>
    <row r="921" spans="1:2" x14ac:dyDescent="0.25">
      <c r="A921" s="5">
        <v>42485</v>
      </c>
      <c r="B921" t="s">
        <v>24</v>
      </c>
    </row>
    <row r="922" spans="1:2" x14ac:dyDescent="0.25">
      <c r="A922" s="5">
        <v>42486</v>
      </c>
      <c r="B922" t="s">
        <v>24</v>
      </c>
    </row>
    <row r="923" spans="1:2" x14ac:dyDescent="0.25">
      <c r="A923" s="5">
        <v>42487</v>
      </c>
      <c r="B923" t="s">
        <v>24</v>
      </c>
    </row>
    <row r="924" spans="1:2" x14ac:dyDescent="0.25">
      <c r="A924" s="5">
        <v>42488</v>
      </c>
      <c r="B924" t="s">
        <v>24</v>
      </c>
    </row>
    <row r="925" spans="1:2" x14ac:dyDescent="0.25">
      <c r="A925" s="5">
        <v>42489</v>
      </c>
      <c r="B925" t="s">
        <v>24</v>
      </c>
    </row>
    <row r="926" spans="1:2" x14ac:dyDescent="0.25">
      <c r="A926" s="5">
        <v>42490</v>
      </c>
      <c r="B926" t="s">
        <v>24</v>
      </c>
    </row>
    <row r="927" spans="1:2" x14ac:dyDescent="0.25">
      <c r="A927" s="5">
        <v>42491</v>
      </c>
      <c r="B927" t="s">
        <v>24</v>
      </c>
    </row>
    <row r="928" spans="1:2" x14ac:dyDescent="0.25">
      <c r="A928" s="5">
        <v>42492</v>
      </c>
      <c r="B928" t="s">
        <v>24</v>
      </c>
    </row>
    <row r="929" spans="1:2" x14ac:dyDescent="0.25">
      <c r="A929" s="5">
        <v>42493</v>
      </c>
      <c r="B929" t="s">
        <v>24</v>
      </c>
    </row>
    <row r="930" spans="1:2" x14ac:dyDescent="0.25">
      <c r="A930" s="5">
        <v>42494</v>
      </c>
      <c r="B930" t="s">
        <v>24</v>
      </c>
    </row>
    <row r="931" spans="1:2" x14ac:dyDescent="0.25">
      <c r="A931" s="5">
        <v>42495</v>
      </c>
      <c r="B931" t="s">
        <v>24</v>
      </c>
    </row>
    <row r="932" spans="1:2" x14ac:dyDescent="0.25">
      <c r="A932" s="5">
        <v>42496</v>
      </c>
      <c r="B932" t="s">
        <v>24</v>
      </c>
    </row>
    <row r="933" spans="1:2" x14ac:dyDescent="0.25">
      <c r="A933" s="5">
        <v>42497</v>
      </c>
      <c r="B933" t="s">
        <v>24</v>
      </c>
    </row>
    <row r="934" spans="1:2" x14ac:dyDescent="0.25">
      <c r="A934" s="5">
        <v>42498</v>
      </c>
      <c r="B934" t="s">
        <v>24</v>
      </c>
    </row>
    <row r="935" spans="1:2" x14ac:dyDescent="0.25">
      <c r="A935" s="5">
        <v>42499</v>
      </c>
      <c r="B935" t="s">
        <v>24</v>
      </c>
    </row>
    <row r="936" spans="1:2" x14ac:dyDescent="0.25">
      <c r="A936" s="5">
        <v>42500</v>
      </c>
      <c r="B936" t="s">
        <v>24</v>
      </c>
    </row>
    <row r="937" spans="1:2" x14ac:dyDescent="0.25">
      <c r="A937" s="5">
        <v>42501</v>
      </c>
      <c r="B937" t="s">
        <v>24</v>
      </c>
    </row>
    <row r="938" spans="1:2" x14ac:dyDescent="0.25">
      <c r="A938" s="5">
        <v>42502</v>
      </c>
      <c r="B938" t="s">
        <v>24</v>
      </c>
    </row>
    <row r="939" spans="1:2" x14ac:dyDescent="0.25">
      <c r="A939" s="5">
        <v>42503</v>
      </c>
      <c r="B939" t="s">
        <v>24</v>
      </c>
    </row>
    <row r="940" spans="1:2" x14ac:dyDescent="0.25">
      <c r="A940" s="5">
        <v>42504</v>
      </c>
      <c r="B940" t="s">
        <v>24</v>
      </c>
    </row>
    <row r="941" spans="1:2" x14ac:dyDescent="0.25">
      <c r="A941" s="5">
        <v>42505</v>
      </c>
      <c r="B941" t="s">
        <v>24</v>
      </c>
    </row>
    <row r="942" spans="1:2" x14ac:dyDescent="0.25">
      <c r="A942" s="5">
        <v>42506</v>
      </c>
      <c r="B942" t="s">
        <v>24</v>
      </c>
    </row>
    <row r="943" spans="1:2" x14ac:dyDescent="0.25">
      <c r="A943" s="5">
        <v>42507</v>
      </c>
      <c r="B943" t="s">
        <v>24</v>
      </c>
    </row>
    <row r="944" spans="1:2" x14ac:dyDescent="0.25">
      <c r="A944" s="5">
        <v>42508</v>
      </c>
      <c r="B944" t="s">
        <v>24</v>
      </c>
    </row>
    <row r="945" spans="1:2" x14ac:dyDescent="0.25">
      <c r="A945" s="5">
        <v>42509</v>
      </c>
      <c r="B945" t="s">
        <v>24</v>
      </c>
    </row>
    <row r="946" spans="1:2" x14ac:dyDescent="0.25">
      <c r="A946" s="5">
        <v>42510</v>
      </c>
      <c r="B946" t="s">
        <v>24</v>
      </c>
    </row>
    <row r="947" spans="1:2" x14ac:dyDescent="0.25">
      <c r="A947" s="5">
        <v>42511</v>
      </c>
      <c r="B947" t="s">
        <v>24</v>
      </c>
    </row>
    <row r="948" spans="1:2" x14ac:dyDescent="0.25">
      <c r="A948" s="5">
        <v>42512</v>
      </c>
      <c r="B948" t="s">
        <v>24</v>
      </c>
    </row>
    <row r="949" spans="1:2" x14ac:dyDescent="0.25">
      <c r="A949" s="5">
        <v>42513</v>
      </c>
      <c r="B949" t="s">
        <v>24</v>
      </c>
    </row>
    <row r="950" spans="1:2" x14ac:dyDescent="0.25">
      <c r="A950" s="5">
        <v>42514</v>
      </c>
      <c r="B950" t="s">
        <v>24</v>
      </c>
    </row>
    <row r="951" spans="1:2" x14ac:dyDescent="0.25">
      <c r="A951" s="5">
        <v>42515</v>
      </c>
      <c r="B951" t="s">
        <v>24</v>
      </c>
    </row>
    <row r="952" spans="1:2" x14ac:dyDescent="0.25">
      <c r="A952" s="5">
        <v>42516</v>
      </c>
      <c r="B952" t="s">
        <v>24</v>
      </c>
    </row>
    <row r="953" spans="1:2" x14ac:dyDescent="0.25">
      <c r="A953" s="5">
        <v>42517</v>
      </c>
      <c r="B953" t="s">
        <v>24</v>
      </c>
    </row>
    <row r="954" spans="1:2" x14ac:dyDescent="0.25">
      <c r="A954" s="5">
        <v>42518</v>
      </c>
      <c r="B954" t="s">
        <v>24</v>
      </c>
    </row>
    <row r="955" spans="1:2" x14ac:dyDescent="0.25">
      <c r="A955" s="5">
        <v>42519</v>
      </c>
      <c r="B955" t="s">
        <v>24</v>
      </c>
    </row>
    <row r="956" spans="1:2" x14ac:dyDescent="0.25">
      <c r="A956" s="5">
        <v>42520</v>
      </c>
      <c r="B956" t="s">
        <v>24</v>
      </c>
    </row>
    <row r="957" spans="1:2" x14ac:dyDescent="0.25">
      <c r="A957" s="5">
        <v>42521</v>
      </c>
      <c r="B957" t="s">
        <v>24</v>
      </c>
    </row>
    <row r="958" spans="1:2" x14ac:dyDescent="0.25">
      <c r="A958" s="5">
        <v>42522</v>
      </c>
      <c r="B958" t="s">
        <v>24</v>
      </c>
    </row>
    <row r="959" spans="1:2" x14ac:dyDescent="0.25">
      <c r="A959" s="5">
        <v>42523</v>
      </c>
      <c r="B959" t="s">
        <v>24</v>
      </c>
    </row>
    <row r="960" spans="1:2" x14ac:dyDescent="0.25">
      <c r="A960" s="5">
        <v>42524</v>
      </c>
      <c r="B960" t="s">
        <v>24</v>
      </c>
    </row>
    <row r="961" spans="1:2" x14ac:dyDescent="0.25">
      <c r="A961" s="5">
        <v>42525</v>
      </c>
      <c r="B961" t="s">
        <v>24</v>
      </c>
    </row>
    <row r="962" spans="1:2" x14ac:dyDescent="0.25">
      <c r="A962" s="5">
        <v>42526</v>
      </c>
      <c r="B962" t="s">
        <v>24</v>
      </c>
    </row>
    <row r="963" spans="1:2" x14ac:dyDescent="0.25">
      <c r="A963" s="5">
        <v>42527</v>
      </c>
      <c r="B963" t="s">
        <v>24</v>
      </c>
    </row>
    <row r="964" spans="1:2" x14ac:dyDescent="0.25">
      <c r="A964" s="5">
        <v>42528</v>
      </c>
      <c r="B964" t="s">
        <v>24</v>
      </c>
    </row>
    <row r="965" spans="1:2" x14ac:dyDescent="0.25">
      <c r="A965" s="5">
        <v>42529</v>
      </c>
      <c r="B965" t="s">
        <v>24</v>
      </c>
    </row>
    <row r="966" spans="1:2" x14ac:dyDescent="0.25">
      <c r="A966" s="5">
        <v>42530</v>
      </c>
      <c r="B966" t="s">
        <v>24</v>
      </c>
    </row>
    <row r="967" spans="1:2" x14ac:dyDescent="0.25">
      <c r="A967" s="5">
        <v>42531</v>
      </c>
      <c r="B967" t="s">
        <v>24</v>
      </c>
    </row>
    <row r="968" spans="1:2" x14ac:dyDescent="0.25">
      <c r="A968" s="5">
        <v>42532</v>
      </c>
      <c r="B968" t="s">
        <v>24</v>
      </c>
    </row>
    <row r="969" spans="1:2" x14ac:dyDescent="0.25">
      <c r="A969" s="5">
        <v>42533</v>
      </c>
      <c r="B969" t="s">
        <v>24</v>
      </c>
    </row>
    <row r="970" spans="1:2" x14ac:dyDescent="0.25">
      <c r="A970" s="5">
        <v>42534</v>
      </c>
      <c r="B970" t="s">
        <v>24</v>
      </c>
    </row>
    <row r="971" spans="1:2" x14ac:dyDescent="0.25">
      <c r="A971" s="5">
        <v>42535</v>
      </c>
      <c r="B971" t="s">
        <v>24</v>
      </c>
    </row>
    <row r="972" spans="1:2" x14ac:dyDescent="0.25">
      <c r="A972" s="5">
        <v>42536</v>
      </c>
      <c r="B972" t="s">
        <v>24</v>
      </c>
    </row>
    <row r="973" spans="1:2" x14ac:dyDescent="0.25">
      <c r="A973" s="5">
        <v>42537</v>
      </c>
      <c r="B973" t="s">
        <v>24</v>
      </c>
    </row>
    <row r="974" spans="1:2" x14ac:dyDescent="0.25">
      <c r="A974" s="5">
        <v>42538</v>
      </c>
      <c r="B974" t="s">
        <v>24</v>
      </c>
    </row>
    <row r="975" spans="1:2" x14ac:dyDescent="0.25">
      <c r="A975" s="5">
        <v>42539</v>
      </c>
      <c r="B975" t="s">
        <v>24</v>
      </c>
    </row>
    <row r="976" spans="1:2" x14ac:dyDescent="0.25">
      <c r="A976" s="5">
        <v>42540</v>
      </c>
      <c r="B976" t="s">
        <v>24</v>
      </c>
    </row>
    <row r="977" spans="1:2" x14ac:dyDescent="0.25">
      <c r="A977" s="5">
        <v>42541</v>
      </c>
      <c r="B977" t="s">
        <v>24</v>
      </c>
    </row>
    <row r="978" spans="1:2" x14ac:dyDescent="0.25">
      <c r="A978" s="5">
        <v>42542</v>
      </c>
      <c r="B978" t="s">
        <v>24</v>
      </c>
    </row>
    <row r="979" spans="1:2" x14ac:dyDescent="0.25">
      <c r="A979" s="5">
        <v>42543</v>
      </c>
      <c r="B979" t="s">
        <v>24</v>
      </c>
    </row>
    <row r="980" spans="1:2" x14ac:dyDescent="0.25">
      <c r="A980" s="5">
        <v>42544</v>
      </c>
      <c r="B980" t="s">
        <v>24</v>
      </c>
    </row>
    <row r="981" spans="1:2" x14ac:dyDescent="0.25">
      <c r="A981" s="5">
        <v>42545</v>
      </c>
      <c r="B981" t="s">
        <v>24</v>
      </c>
    </row>
    <row r="982" spans="1:2" x14ac:dyDescent="0.25">
      <c r="A982" s="5">
        <v>42546</v>
      </c>
      <c r="B982" t="s">
        <v>24</v>
      </c>
    </row>
    <row r="983" spans="1:2" x14ac:dyDescent="0.25">
      <c r="A983" s="5">
        <v>42547</v>
      </c>
      <c r="B983" t="s">
        <v>24</v>
      </c>
    </row>
    <row r="984" spans="1:2" x14ac:dyDescent="0.25">
      <c r="A984" s="5">
        <v>42548</v>
      </c>
      <c r="B984" t="s">
        <v>24</v>
      </c>
    </row>
    <row r="985" spans="1:2" x14ac:dyDescent="0.25">
      <c r="A985" s="5">
        <v>42549</v>
      </c>
      <c r="B985" t="s">
        <v>24</v>
      </c>
    </row>
    <row r="986" spans="1:2" x14ac:dyDescent="0.25">
      <c r="A986" s="5">
        <v>42550</v>
      </c>
      <c r="B986" t="s">
        <v>24</v>
      </c>
    </row>
    <row r="987" spans="1:2" x14ac:dyDescent="0.25">
      <c r="A987" s="5">
        <v>42551</v>
      </c>
      <c r="B987" t="s">
        <v>24</v>
      </c>
    </row>
    <row r="988" spans="1:2" x14ac:dyDescent="0.25">
      <c r="A988" s="5">
        <v>42552</v>
      </c>
      <c r="B988" t="s">
        <v>24</v>
      </c>
    </row>
    <row r="989" spans="1:2" x14ac:dyDescent="0.25">
      <c r="A989" s="5">
        <v>42553</v>
      </c>
      <c r="B989" t="s">
        <v>24</v>
      </c>
    </row>
    <row r="990" spans="1:2" x14ac:dyDescent="0.25">
      <c r="A990" s="5">
        <v>42554</v>
      </c>
      <c r="B990" t="s">
        <v>24</v>
      </c>
    </row>
    <row r="991" spans="1:2" x14ac:dyDescent="0.25">
      <c r="A991" s="5">
        <v>42555</v>
      </c>
      <c r="B991" t="s">
        <v>24</v>
      </c>
    </row>
    <row r="992" spans="1:2" x14ac:dyDescent="0.25">
      <c r="A992" s="5">
        <v>42556</v>
      </c>
      <c r="B992" t="s">
        <v>24</v>
      </c>
    </row>
    <row r="993" spans="1:2" x14ac:dyDescent="0.25">
      <c r="A993" s="5">
        <v>42557</v>
      </c>
      <c r="B993" t="s">
        <v>24</v>
      </c>
    </row>
    <row r="994" spans="1:2" x14ac:dyDescent="0.25">
      <c r="A994" s="5">
        <v>42558</v>
      </c>
      <c r="B994" t="s">
        <v>24</v>
      </c>
    </row>
    <row r="995" spans="1:2" x14ac:dyDescent="0.25">
      <c r="A995" s="5">
        <v>42559</v>
      </c>
      <c r="B995" t="s">
        <v>24</v>
      </c>
    </row>
    <row r="996" spans="1:2" x14ac:dyDescent="0.25">
      <c r="A996" s="5">
        <v>42560</v>
      </c>
      <c r="B996" t="s">
        <v>24</v>
      </c>
    </row>
    <row r="997" spans="1:2" x14ac:dyDescent="0.25">
      <c r="A997" s="5">
        <v>42561</v>
      </c>
      <c r="B997" t="s">
        <v>24</v>
      </c>
    </row>
    <row r="998" spans="1:2" x14ac:dyDescent="0.25">
      <c r="A998" s="5">
        <v>42562</v>
      </c>
      <c r="B998" t="s">
        <v>24</v>
      </c>
    </row>
    <row r="999" spans="1:2" x14ac:dyDescent="0.25">
      <c r="A999" s="5">
        <v>42563</v>
      </c>
      <c r="B999" t="s">
        <v>24</v>
      </c>
    </row>
    <row r="1000" spans="1:2" x14ac:dyDescent="0.25">
      <c r="A1000" s="5">
        <v>42564</v>
      </c>
      <c r="B1000" t="s">
        <v>24</v>
      </c>
    </row>
    <row r="1001" spans="1:2" x14ac:dyDescent="0.25">
      <c r="A1001" s="5">
        <v>42565</v>
      </c>
      <c r="B1001" t="s">
        <v>24</v>
      </c>
    </row>
    <row r="1002" spans="1:2" x14ac:dyDescent="0.25">
      <c r="A1002" s="5">
        <v>42566</v>
      </c>
      <c r="B1002" t="s">
        <v>24</v>
      </c>
    </row>
    <row r="1003" spans="1:2" x14ac:dyDescent="0.25">
      <c r="A1003" s="5">
        <v>42567</v>
      </c>
      <c r="B1003" t="s">
        <v>24</v>
      </c>
    </row>
    <row r="1004" spans="1:2" x14ac:dyDescent="0.25">
      <c r="A1004" s="5">
        <v>42568</v>
      </c>
      <c r="B1004" t="s">
        <v>24</v>
      </c>
    </row>
    <row r="1005" spans="1:2" x14ac:dyDescent="0.25">
      <c r="A1005" s="5">
        <v>42569</v>
      </c>
      <c r="B1005" t="s">
        <v>24</v>
      </c>
    </row>
    <row r="1006" spans="1:2" x14ac:dyDescent="0.25">
      <c r="A1006" s="5">
        <v>42570</v>
      </c>
      <c r="B1006" t="s">
        <v>24</v>
      </c>
    </row>
    <row r="1007" spans="1:2" x14ac:dyDescent="0.25">
      <c r="A1007" s="5">
        <v>42571</v>
      </c>
      <c r="B1007" t="s">
        <v>24</v>
      </c>
    </row>
    <row r="1008" spans="1:2" x14ac:dyDescent="0.25">
      <c r="A1008" s="5">
        <v>42572</v>
      </c>
      <c r="B1008" t="s">
        <v>24</v>
      </c>
    </row>
    <row r="1009" spans="1:2" x14ac:dyDescent="0.25">
      <c r="A1009" s="5">
        <v>42573</v>
      </c>
      <c r="B1009" t="s">
        <v>24</v>
      </c>
    </row>
    <row r="1010" spans="1:2" x14ac:dyDescent="0.25">
      <c r="A1010" s="5">
        <v>42574</v>
      </c>
      <c r="B1010" t="s">
        <v>24</v>
      </c>
    </row>
    <row r="1011" spans="1:2" x14ac:dyDescent="0.25">
      <c r="A1011" s="5">
        <v>42575</v>
      </c>
      <c r="B1011" t="s">
        <v>24</v>
      </c>
    </row>
    <row r="1012" spans="1:2" x14ac:dyDescent="0.25">
      <c r="A1012" s="5">
        <v>42576</v>
      </c>
      <c r="B1012" t="s">
        <v>24</v>
      </c>
    </row>
    <row r="1013" spans="1:2" x14ac:dyDescent="0.25">
      <c r="A1013" s="5">
        <v>42577</v>
      </c>
      <c r="B1013" t="s">
        <v>24</v>
      </c>
    </row>
    <row r="1014" spans="1:2" x14ac:dyDescent="0.25">
      <c r="A1014" s="5">
        <v>42578</v>
      </c>
      <c r="B1014" t="s">
        <v>24</v>
      </c>
    </row>
    <row r="1015" spans="1:2" x14ac:dyDescent="0.25">
      <c r="A1015" s="5">
        <v>42579</v>
      </c>
      <c r="B1015" t="s">
        <v>24</v>
      </c>
    </row>
    <row r="1016" spans="1:2" x14ac:dyDescent="0.25">
      <c r="A1016" s="5">
        <v>42580</v>
      </c>
      <c r="B1016" t="s">
        <v>24</v>
      </c>
    </row>
    <row r="1017" spans="1:2" x14ac:dyDescent="0.25">
      <c r="A1017" s="5">
        <v>42581</v>
      </c>
      <c r="B1017" t="s">
        <v>24</v>
      </c>
    </row>
    <row r="1018" spans="1:2" x14ac:dyDescent="0.25">
      <c r="A1018" s="5">
        <v>42675</v>
      </c>
      <c r="B1018" t="s">
        <v>24</v>
      </c>
    </row>
    <row r="1019" spans="1:2" x14ac:dyDescent="0.25">
      <c r="A1019" s="5">
        <v>42676</v>
      </c>
      <c r="B1019" t="s">
        <v>24</v>
      </c>
    </row>
    <row r="1020" spans="1:2" x14ac:dyDescent="0.25">
      <c r="A1020" s="5">
        <v>42677</v>
      </c>
      <c r="B1020" t="s">
        <v>24</v>
      </c>
    </row>
    <row r="1021" spans="1:2" x14ac:dyDescent="0.25">
      <c r="A1021" s="5">
        <v>42678</v>
      </c>
      <c r="B1021" t="s">
        <v>24</v>
      </c>
    </row>
    <row r="1022" spans="1:2" x14ac:dyDescent="0.25">
      <c r="A1022" s="5">
        <v>42679</v>
      </c>
      <c r="B1022" t="s">
        <v>24</v>
      </c>
    </row>
    <row r="1023" spans="1:2" x14ac:dyDescent="0.25">
      <c r="A1023" s="5">
        <v>42680</v>
      </c>
      <c r="B1023" t="s">
        <v>24</v>
      </c>
    </row>
    <row r="1024" spans="1:2" x14ac:dyDescent="0.25">
      <c r="A1024" s="5">
        <v>42681</v>
      </c>
      <c r="B1024" t="s">
        <v>24</v>
      </c>
    </row>
    <row r="1025" spans="1:2" x14ac:dyDescent="0.25">
      <c r="A1025" s="5">
        <v>42682</v>
      </c>
      <c r="B1025" t="s">
        <v>24</v>
      </c>
    </row>
    <row r="1026" spans="1:2" x14ac:dyDescent="0.25">
      <c r="A1026" s="5">
        <v>42683</v>
      </c>
      <c r="B1026" t="s">
        <v>24</v>
      </c>
    </row>
    <row r="1027" spans="1:2" x14ac:dyDescent="0.25">
      <c r="A1027" s="5">
        <v>42684</v>
      </c>
      <c r="B1027" t="s">
        <v>24</v>
      </c>
    </row>
    <row r="1028" spans="1:2" x14ac:dyDescent="0.25">
      <c r="A1028" s="5">
        <v>42685</v>
      </c>
      <c r="B1028" t="s">
        <v>24</v>
      </c>
    </row>
    <row r="1029" spans="1:2" x14ac:dyDescent="0.25">
      <c r="A1029" s="5">
        <v>42686</v>
      </c>
      <c r="B1029" t="s">
        <v>24</v>
      </c>
    </row>
    <row r="1030" spans="1:2" x14ac:dyDescent="0.25">
      <c r="A1030" s="5">
        <v>42687</v>
      </c>
      <c r="B1030" t="s">
        <v>24</v>
      </c>
    </row>
    <row r="1031" spans="1:2" x14ac:dyDescent="0.25">
      <c r="A1031" s="5">
        <v>42688</v>
      </c>
      <c r="B1031" t="s">
        <v>24</v>
      </c>
    </row>
    <row r="1032" spans="1:2" x14ac:dyDescent="0.25">
      <c r="A1032" s="5">
        <v>42689</v>
      </c>
      <c r="B1032" t="s">
        <v>24</v>
      </c>
    </row>
    <row r="1033" spans="1:2" x14ac:dyDescent="0.25">
      <c r="A1033" s="5">
        <v>42690</v>
      </c>
      <c r="B1033" t="s">
        <v>24</v>
      </c>
    </row>
    <row r="1034" spans="1:2" x14ac:dyDescent="0.25">
      <c r="A1034" s="5">
        <v>42691</v>
      </c>
      <c r="B1034" t="s">
        <v>24</v>
      </c>
    </row>
    <row r="1035" spans="1:2" x14ac:dyDescent="0.25">
      <c r="A1035" s="5">
        <v>42692</v>
      </c>
      <c r="B1035" t="s">
        <v>24</v>
      </c>
    </row>
    <row r="1036" spans="1:2" x14ac:dyDescent="0.25">
      <c r="A1036" s="5">
        <v>42693</v>
      </c>
      <c r="B1036" t="s">
        <v>24</v>
      </c>
    </row>
    <row r="1037" spans="1:2" x14ac:dyDescent="0.25">
      <c r="A1037" s="5">
        <v>42694</v>
      </c>
      <c r="B1037" t="s">
        <v>24</v>
      </c>
    </row>
    <row r="1038" spans="1:2" x14ac:dyDescent="0.25">
      <c r="A1038" s="5">
        <v>42695</v>
      </c>
      <c r="B1038" t="s">
        <v>24</v>
      </c>
    </row>
    <row r="1039" spans="1:2" x14ac:dyDescent="0.25">
      <c r="A1039" s="5">
        <v>42696</v>
      </c>
      <c r="B1039" t="s">
        <v>24</v>
      </c>
    </row>
    <row r="1040" spans="1:2" x14ac:dyDescent="0.25">
      <c r="A1040" s="5">
        <v>42697</v>
      </c>
      <c r="B1040" t="s">
        <v>24</v>
      </c>
    </row>
    <row r="1041" spans="1:2" x14ac:dyDescent="0.25">
      <c r="A1041" s="5">
        <v>42698</v>
      </c>
      <c r="B1041" t="s">
        <v>24</v>
      </c>
    </row>
    <row r="1042" spans="1:2" x14ac:dyDescent="0.25">
      <c r="A1042" s="5">
        <v>42699</v>
      </c>
      <c r="B1042" t="s">
        <v>24</v>
      </c>
    </row>
    <row r="1043" spans="1:2" x14ac:dyDescent="0.25">
      <c r="A1043" s="5">
        <v>42700</v>
      </c>
      <c r="B1043" t="s">
        <v>24</v>
      </c>
    </row>
    <row r="1044" spans="1:2" x14ac:dyDescent="0.25">
      <c r="A1044" s="5">
        <v>42701</v>
      </c>
      <c r="B1044" t="s">
        <v>24</v>
      </c>
    </row>
    <row r="1045" spans="1:2" x14ac:dyDescent="0.25">
      <c r="A1045" s="5">
        <v>42702</v>
      </c>
      <c r="B1045" t="s">
        <v>24</v>
      </c>
    </row>
    <row r="1046" spans="1:2" x14ac:dyDescent="0.25">
      <c r="A1046" s="5">
        <v>42703</v>
      </c>
      <c r="B1046" t="s">
        <v>24</v>
      </c>
    </row>
    <row r="1047" spans="1:2" x14ac:dyDescent="0.25">
      <c r="A1047" s="5">
        <v>42704</v>
      </c>
      <c r="B1047" t="s">
        <v>24</v>
      </c>
    </row>
    <row r="1048" spans="1:2" x14ac:dyDescent="0.25">
      <c r="A1048" s="5">
        <v>42705</v>
      </c>
      <c r="B1048" t="s">
        <v>24</v>
      </c>
    </row>
    <row r="1049" spans="1:2" x14ac:dyDescent="0.25">
      <c r="A1049" s="5">
        <v>42706</v>
      </c>
      <c r="B1049" t="s">
        <v>24</v>
      </c>
    </row>
    <row r="1050" spans="1:2" x14ac:dyDescent="0.25">
      <c r="A1050" s="5">
        <v>42707</v>
      </c>
      <c r="B1050" t="s">
        <v>24</v>
      </c>
    </row>
    <row r="1051" spans="1:2" x14ac:dyDescent="0.25">
      <c r="A1051" s="5">
        <v>42708</v>
      </c>
      <c r="B1051" t="s">
        <v>24</v>
      </c>
    </row>
    <row r="1052" spans="1:2" x14ac:dyDescent="0.25">
      <c r="A1052" s="5">
        <v>42709</v>
      </c>
      <c r="B1052" t="s">
        <v>24</v>
      </c>
    </row>
    <row r="1053" spans="1:2" x14ac:dyDescent="0.25">
      <c r="A1053" s="5">
        <v>42710</v>
      </c>
      <c r="B1053">
        <v>1</v>
      </c>
    </row>
    <row r="1054" spans="1:2" x14ac:dyDescent="0.25">
      <c r="A1054" s="5">
        <v>42711</v>
      </c>
      <c r="B1054">
        <v>1</v>
      </c>
    </row>
    <row r="1055" spans="1:2" x14ac:dyDescent="0.25">
      <c r="A1055" s="5">
        <v>42712</v>
      </c>
      <c r="B1055">
        <v>1</v>
      </c>
    </row>
    <row r="1056" spans="1:2" x14ac:dyDescent="0.25">
      <c r="A1056" s="5">
        <v>42713</v>
      </c>
      <c r="B1056">
        <v>1</v>
      </c>
    </row>
    <row r="1057" spans="1:2" x14ac:dyDescent="0.25">
      <c r="A1057" s="5">
        <v>42714</v>
      </c>
      <c r="B1057">
        <v>1</v>
      </c>
    </row>
    <row r="1058" spans="1:2" x14ac:dyDescent="0.25">
      <c r="A1058" s="5">
        <v>42715</v>
      </c>
      <c r="B1058">
        <v>0.9938699694826254</v>
      </c>
    </row>
    <row r="1059" spans="1:2" x14ac:dyDescent="0.25">
      <c r="A1059" s="5">
        <v>42716</v>
      </c>
      <c r="B1059">
        <v>0.95587686198881228</v>
      </c>
    </row>
    <row r="1060" spans="1:2" x14ac:dyDescent="0.25">
      <c r="A1060" s="5">
        <v>42717</v>
      </c>
      <c r="B1060">
        <v>0.93073801041614612</v>
      </c>
    </row>
    <row r="1061" spans="1:2" x14ac:dyDescent="0.25">
      <c r="A1061" s="5">
        <v>42718</v>
      </c>
      <c r="B1061">
        <v>0.91713382757978212</v>
      </c>
    </row>
    <row r="1062" spans="1:2" x14ac:dyDescent="0.25">
      <c r="A1062" s="5">
        <v>42719</v>
      </c>
      <c r="B1062">
        <v>0.90039582332329227</v>
      </c>
    </row>
    <row r="1063" spans="1:2" x14ac:dyDescent="0.25">
      <c r="A1063" s="5">
        <v>42720</v>
      </c>
      <c r="B1063">
        <v>0.82895004058741528</v>
      </c>
    </row>
    <row r="1064" spans="1:2" x14ac:dyDescent="0.25">
      <c r="A1064" s="5">
        <v>42721</v>
      </c>
      <c r="B1064">
        <v>0.84217013973542465</v>
      </c>
    </row>
    <row r="1065" spans="1:2" x14ac:dyDescent="0.25">
      <c r="A1065" s="5">
        <v>42722</v>
      </c>
      <c r="B1065">
        <v>0.83103285446660247</v>
      </c>
    </row>
    <row r="1066" spans="1:2" x14ac:dyDescent="0.25">
      <c r="A1066" s="5">
        <v>42723</v>
      </c>
      <c r="B1066">
        <v>0.82432048517490253</v>
      </c>
    </row>
    <row r="1067" spans="1:2" x14ac:dyDescent="0.25">
      <c r="A1067" s="5">
        <v>42724</v>
      </c>
      <c r="B1067">
        <v>0.81549436869723169</v>
      </c>
    </row>
    <row r="1068" spans="1:2" x14ac:dyDescent="0.25">
      <c r="A1068" s="5">
        <v>42725</v>
      </c>
      <c r="B1068">
        <v>0.79414741922643906</v>
      </c>
    </row>
    <row r="1069" spans="1:2" x14ac:dyDescent="0.25">
      <c r="A1069" s="5">
        <v>42726</v>
      </c>
      <c r="B1069">
        <v>0.80189563618986059</v>
      </c>
    </row>
    <row r="1070" spans="1:2" x14ac:dyDescent="0.25">
      <c r="A1070" s="5">
        <v>42727</v>
      </c>
      <c r="B1070">
        <v>0.79005501496694586</v>
      </c>
    </row>
    <row r="1071" spans="1:2" x14ac:dyDescent="0.25">
      <c r="A1071" s="5">
        <v>42728</v>
      </c>
      <c r="B1071">
        <v>0.80655612098785012</v>
      </c>
    </row>
    <row r="1072" spans="1:2" x14ac:dyDescent="0.25">
      <c r="A1072" s="5">
        <v>42729</v>
      </c>
      <c r="B1072">
        <v>0.80502228391231923</v>
      </c>
    </row>
    <row r="1073" spans="1:2" x14ac:dyDescent="0.25">
      <c r="A1073" s="5">
        <v>42730</v>
      </c>
      <c r="B1073">
        <v>0.77726973576655778</v>
      </c>
    </row>
    <row r="1074" spans="1:2" x14ac:dyDescent="0.25">
      <c r="A1074" s="5">
        <v>42731</v>
      </c>
      <c r="B1074">
        <v>0.76522658921588127</v>
      </c>
    </row>
    <row r="1075" spans="1:2" x14ac:dyDescent="0.25">
      <c r="A1075" s="5">
        <v>42732</v>
      </c>
      <c r="B1075">
        <v>0.59891507127677268</v>
      </c>
    </row>
    <row r="1076" spans="1:2" x14ac:dyDescent="0.25">
      <c r="A1076" s="5">
        <v>42733</v>
      </c>
      <c r="B1076">
        <v>0.90444153529757965</v>
      </c>
    </row>
    <row r="1077" spans="1:2" x14ac:dyDescent="0.25">
      <c r="A1077" s="5">
        <v>42734</v>
      </c>
      <c r="B1077">
        <v>0.71573997995057115</v>
      </c>
    </row>
    <row r="1078" spans="1:2" x14ac:dyDescent="0.25">
      <c r="A1078" s="5">
        <v>42735</v>
      </c>
      <c r="B1078">
        <v>0.64075051245497072</v>
      </c>
    </row>
    <row r="1079" spans="1:2" x14ac:dyDescent="0.25">
      <c r="A1079" s="5">
        <v>42736</v>
      </c>
      <c r="B1079">
        <v>0.19273446263413951</v>
      </c>
    </row>
    <row r="1080" spans="1:2" x14ac:dyDescent="0.25">
      <c r="A1080" s="5">
        <v>42737</v>
      </c>
      <c r="B1080">
        <v>-1.8333024653812877</v>
      </c>
    </row>
    <row r="1081" spans="1:2" x14ac:dyDescent="0.25">
      <c r="A1081" s="5">
        <v>42738</v>
      </c>
      <c r="B1081">
        <v>-2.0239815999958428</v>
      </c>
    </row>
    <row r="1082" spans="1:2" x14ac:dyDescent="0.25">
      <c r="A1082" s="5">
        <v>42739</v>
      </c>
      <c r="B1082">
        <v>0.21247837975000505</v>
      </c>
    </row>
    <row r="1083" spans="1:2" x14ac:dyDescent="0.25">
      <c r="A1083" s="5">
        <v>42740</v>
      </c>
      <c r="B1083">
        <v>0.6623793931064984</v>
      </c>
    </row>
    <row r="1084" spans="1:2" x14ac:dyDescent="0.25">
      <c r="A1084" s="5">
        <v>42741</v>
      </c>
      <c r="B1084">
        <v>0.70669106508450008</v>
      </c>
    </row>
    <row r="1085" spans="1:2" x14ac:dyDescent="0.25">
      <c r="A1085" s="5">
        <v>42742</v>
      </c>
      <c r="B1085">
        <v>0.68799133046418004</v>
      </c>
    </row>
    <row r="1086" spans="1:2" x14ac:dyDescent="0.25">
      <c r="A1086" s="5">
        <v>42743</v>
      </c>
      <c r="B1086">
        <v>0.68389907620966695</v>
      </c>
    </row>
    <row r="1087" spans="1:2" x14ac:dyDescent="0.25">
      <c r="A1087" s="5">
        <v>42744</v>
      </c>
      <c r="B1087">
        <v>0.67374480118524505</v>
      </c>
    </row>
    <row r="1088" spans="1:2" x14ac:dyDescent="0.25">
      <c r="A1088" s="5">
        <v>42745</v>
      </c>
      <c r="B1088">
        <v>0.66122886077212728</v>
      </c>
    </row>
    <row r="1089" spans="1:2" x14ac:dyDescent="0.25">
      <c r="A1089" s="5">
        <v>42746</v>
      </c>
      <c r="B1089">
        <v>0.62331336901858236</v>
      </c>
    </row>
    <row r="1090" spans="1:2" x14ac:dyDescent="0.25">
      <c r="A1090" s="5">
        <v>42747</v>
      </c>
      <c r="B1090">
        <v>0.59350798797081417</v>
      </c>
    </row>
    <row r="1091" spans="1:2" x14ac:dyDescent="0.25">
      <c r="A1091" s="5">
        <v>42748</v>
      </c>
      <c r="B1091">
        <v>0.57626272231922415</v>
      </c>
    </row>
    <row r="1092" spans="1:2" x14ac:dyDescent="0.25">
      <c r="A1092" s="5">
        <v>42749</v>
      </c>
      <c r="B1092">
        <v>0.60260958420543365</v>
      </c>
    </row>
    <row r="1093" spans="1:2" x14ac:dyDescent="0.25">
      <c r="A1093" s="5">
        <v>42750</v>
      </c>
      <c r="B1093">
        <v>0.64942983897871287</v>
      </c>
    </row>
    <row r="1094" spans="1:2" x14ac:dyDescent="0.25">
      <c r="A1094" s="5">
        <v>42751</v>
      </c>
      <c r="B1094">
        <v>0.67570079649203685</v>
      </c>
    </row>
    <row r="1095" spans="1:2" x14ac:dyDescent="0.25">
      <c r="A1095" s="5">
        <v>42752</v>
      </c>
      <c r="B1095">
        <v>0.69164758945158111</v>
      </c>
    </row>
    <row r="1096" spans="1:2" x14ac:dyDescent="0.25">
      <c r="A1096" s="5">
        <v>42753</v>
      </c>
      <c r="B1096">
        <v>0.69584614723951788</v>
      </c>
    </row>
    <row r="1097" spans="1:2" x14ac:dyDescent="0.25">
      <c r="A1097" s="5">
        <v>42754</v>
      </c>
      <c r="B1097">
        <v>0.69417801276269153</v>
      </c>
    </row>
    <row r="1098" spans="1:2" x14ac:dyDescent="0.25">
      <c r="A1098" s="5">
        <v>42755</v>
      </c>
      <c r="B1098">
        <v>0.69840664187290669</v>
      </c>
    </row>
    <row r="1099" spans="1:2" x14ac:dyDescent="0.25">
      <c r="A1099" s="5">
        <v>42756</v>
      </c>
      <c r="B1099">
        <v>0.6728888395553726</v>
      </c>
    </row>
    <row r="1100" spans="1:2" x14ac:dyDescent="0.25">
      <c r="A1100" s="5">
        <v>42757</v>
      </c>
      <c r="B1100">
        <v>0.68709203851579059</v>
      </c>
    </row>
    <row r="1101" spans="1:2" x14ac:dyDescent="0.25">
      <c r="A1101" s="5">
        <v>42758</v>
      </c>
      <c r="B1101">
        <v>0.68478062257956751</v>
      </c>
    </row>
    <row r="1102" spans="1:2" x14ac:dyDescent="0.25">
      <c r="A1102" s="5">
        <v>42759</v>
      </c>
      <c r="B1102">
        <v>0.70433935876937004</v>
      </c>
    </row>
    <row r="1103" spans="1:2" x14ac:dyDescent="0.25">
      <c r="A1103" s="5">
        <v>42760</v>
      </c>
      <c r="B1103">
        <v>0.69954670262291652</v>
      </c>
    </row>
    <row r="1104" spans="1:2" x14ac:dyDescent="0.25">
      <c r="A1104" s="5">
        <v>42761</v>
      </c>
      <c r="B1104">
        <v>0.69620932008588388</v>
      </c>
    </row>
    <row r="1105" spans="1:2" x14ac:dyDescent="0.25">
      <c r="A1105" s="5">
        <v>42762</v>
      </c>
      <c r="B1105">
        <v>0.69578590732834611</v>
      </c>
    </row>
    <row r="1106" spans="1:2" x14ac:dyDescent="0.25">
      <c r="A1106" s="5">
        <v>42763</v>
      </c>
      <c r="B1106">
        <v>0.67941402217940661</v>
      </c>
    </row>
    <row r="1107" spans="1:2" x14ac:dyDescent="0.25">
      <c r="A1107" s="5">
        <v>42764</v>
      </c>
      <c r="B1107">
        <v>0.68341715127495162</v>
      </c>
    </row>
    <row r="1108" spans="1:2" x14ac:dyDescent="0.25">
      <c r="A1108" s="5">
        <v>42765</v>
      </c>
      <c r="B1108">
        <v>0.70042495746359046</v>
      </c>
    </row>
    <row r="1109" spans="1:2" x14ac:dyDescent="0.25">
      <c r="A1109" s="5">
        <v>42766</v>
      </c>
      <c r="B1109">
        <v>0.71269479364646304</v>
      </c>
    </row>
    <row r="1110" spans="1:2" x14ac:dyDescent="0.25">
      <c r="A1110" s="5">
        <v>42767</v>
      </c>
      <c r="B1110">
        <v>0.70674420061727938</v>
      </c>
    </row>
    <row r="1111" spans="1:2" x14ac:dyDescent="0.25">
      <c r="A1111" s="5">
        <v>42768</v>
      </c>
      <c r="B1111">
        <v>0.72309680485233896</v>
      </c>
    </row>
    <row r="1112" spans="1:2" x14ac:dyDescent="0.25">
      <c r="A1112" s="5">
        <v>42769</v>
      </c>
      <c r="B1112">
        <v>0.73071195922646692</v>
      </c>
    </row>
    <row r="1113" spans="1:2" x14ac:dyDescent="0.25">
      <c r="A1113" s="5">
        <v>42770</v>
      </c>
      <c r="B1113">
        <v>0.69960070163936017</v>
      </c>
    </row>
    <row r="1114" spans="1:2" x14ac:dyDescent="0.25">
      <c r="A1114" s="5">
        <v>42771</v>
      </c>
      <c r="B1114">
        <v>0.71427077239088432</v>
      </c>
    </row>
    <row r="1115" spans="1:2" x14ac:dyDescent="0.25">
      <c r="A1115" s="5">
        <v>42772</v>
      </c>
      <c r="B1115">
        <v>0.71050639555120687</v>
      </c>
    </row>
    <row r="1116" spans="1:2" x14ac:dyDescent="0.25">
      <c r="A1116" s="5">
        <v>42773</v>
      </c>
      <c r="B1116">
        <v>0.71730314699398245</v>
      </c>
    </row>
    <row r="1117" spans="1:2" x14ac:dyDescent="0.25">
      <c r="A1117" s="5">
        <v>42774</v>
      </c>
      <c r="B1117">
        <v>0.71003466570074369</v>
      </c>
    </row>
    <row r="1118" spans="1:2" x14ac:dyDescent="0.25">
      <c r="A1118" s="5">
        <v>42775</v>
      </c>
      <c r="B1118">
        <v>0.70788457138010485</v>
      </c>
    </row>
    <row r="1119" spans="1:2" x14ac:dyDescent="0.25">
      <c r="A1119" s="5">
        <v>42776</v>
      </c>
      <c r="B1119">
        <v>0.70500472649948764</v>
      </c>
    </row>
    <row r="1120" spans="1:2" x14ac:dyDescent="0.25">
      <c r="A1120" s="5">
        <v>42777</v>
      </c>
      <c r="B1120">
        <v>0.71253683475328256</v>
      </c>
    </row>
    <row r="1121" spans="1:2" x14ac:dyDescent="0.25">
      <c r="A1121" s="5">
        <v>42778</v>
      </c>
      <c r="B1121">
        <v>0.71314254312994252</v>
      </c>
    </row>
    <row r="1122" spans="1:2" x14ac:dyDescent="0.25">
      <c r="A1122" s="5">
        <v>42779</v>
      </c>
      <c r="B1122">
        <v>0.70427788559058924</v>
      </c>
    </row>
    <row r="1123" spans="1:2" x14ac:dyDescent="0.25">
      <c r="A1123" s="5">
        <v>42780</v>
      </c>
      <c r="B1123">
        <v>0.71448755861595703</v>
      </c>
    </row>
    <row r="1124" spans="1:2" x14ac:dyDescent="0.25">
      <c r="A1124" s="5">
        <v>42781</v>
      </c>
      <c r="B1124">
        <v>0.74122848953361731</v>
      </c>
    </row>
    <row r="1125" spans="1:2" x14ac:dyDescent="0.25">
      <c r="A1125" s="5">
        <v>42782</v>
      </c>
      <c r="B1125">
        <v>0.72779539181161657</v>
      </c>
    </row>
    <row r="1126" spans="1:2" x14ac:dyDescent="0.25">
      <c r="A1126" s="5">
        <v>42783</v>
      </c>
      <c r="B1126">
        <v>0.72407873732303341</v>
      </c>
    </row>
    <row r="1127" spans="1:2" x14ac:dyDescent="0.25">
      <c r="A1127" s="5">
        <v>42784</v>
      </c>
      <c r="B1127">
        <v>0.71498354543372822</v>
      </c>
    </row>
    <row r="1128" spans="1:2" x14ac:dyDescent="0.25">
      <c r="A1128" s="5">
        <v>42785</v>
      </c>
      <c r="B1128">
        <v>0.70432545307996464</v>
      </c>
    </row>
    <row r="1129" spans="1:2" x14ac:dyDescent="0.25">
      <c r="A1129" s="5">
        <v>42786</v>
      </c>
      <c r="B1129">
        <v>0.70224208826518586</v>
      </c>
    </row>
    <row r="1130" spans="1:2" x14ac:dyDescent="0.25">
      <c r="A1130" s="5">
        <v>42787</v>
      </c>
      <c r="B1130">
        <v>0.73035491591175528</v>
      </c>
    </row>
    <row r="1131" spans="1:2" x14ac:dyDescent="0.25">
      <c r="A1131" s="5">
        <v>42788</v>
      </c>
      <c r="B1131">
        <v>0.71037859252572721</v>
      </c>
    </row>
    <row r="1132" spans="1:2" x14ac:dyDescent="0.25">
      <c r="A1132" s="5">
        <v>42789</v>
      </c>
      <c r="B1132">
        <v>0.70225490473234209</v>
      </c>
    </row>
    <row r="1133" spans="1:2" x14ac:dyDescent="0.25">
      <c r="A1133" s="5">
        <v>42790</v>
      </c>
      <c r="B1133">
        <v>0.70818075888870646</v>
      </c>
    </row>
    <row r="1134" spans="1:2" x14ac:dyDescent="0.25">
      <c r="A1134" s="5">
        <v>42791</v>
      </c>
      <c r="B1134">
        <v>0.70377774240955981</v>
      </c>
    </row>
    <row r="1135" spans="1:2" x14ac:dyDescent="0.25">
      <c r="A1135" s="5">
        <v>42792</v>
      </c>
      <c r="B1135">
        <v>0.70441242561766415</v>
      </c>
    </row>
    <row r="1136" spans="1:2" x14ac:dyDescent="0.25">
      <c r="A1136" s="5">
        <v>42793</v>
      </c>
      <c r="B1136">
        <v>0.7109002522794422</v>
      </c>
    </row>
    <row r="1137" spans="1:2" x14ac:dyDescent="0.25">
      <c r="A1137" s="5">
        <v>42794</v>
      </c>
      <c r="B1137">
        <v>0.71087978054395162</v>
      </c>
    </row>
    <row r="1138" spans="1:2" x14ac:dyDescent="0.25">
      <c r="A1138" s="5">
        <v>42795</v>
      </c>
      <c r="B1138">
        <v>0.73062048092003151</v>
      </c>
    </row>
    <row r="1139" spans="1:2" x14ac:dyDescent="0.25">
      <c r="A1139" s="5">
        <v>42796</v>
      </c>
      <c r="B1139">
        <v>0.72422224195177043</v>
      </c>
    </row>
    <row r="1140" spans="1:2" x14ac:dyDescent="0.25">
      <c r="A1140" s="5">
        <v>42797</v>
      </c>
      <c r="B1140">
        <v>0.70628514551296773</v>
      </c>
    </row>
    <row r="1141" spans="1:2" x14ac:dyDescent="0.25">
      <c r="A1141" s="5">
        <v>42798</v>
      </c>
      <c r="B1141">
        <v>0.71864260711882333</v>
      </c>
    </row>
    <row r="1142" spans="1:2" x14ac:dyDescent="0.25">
      <c r="A1142" s="5">
        <v>42799</v>
      </c>
      <c r="B1142">
        <v>0.70513276137911829</v>
      </c>
    </row>
    <row r="1143" spans="1:2" x14ac:dyDescent="0.25">
      <c r="A1143" s="5">
        <v>42800</v>
      </c>
      <c r="B1143">
        <v>0.7001958134212829</v>
      </c>
    </row>
    <row r="1144" spans="1:2" x14ac:dyDescent="0.25">
      <c r="A1144" s="5">
        <v>42801</v>
      </c>
      <c r="B1144">
        <v>0.70418818343504819</v>
      </c>
    </row>
    <row r="1145" spans="1:2" x14ac:dyDescent="0.25">
      <c r="A1145" s="5">
        <v>42802</v>
      </c>
      <c r="B1145">
        <v>0.68759769154031869</v>
      </c>
    </row>
    <row r="1146" spans="1:2" x14ac:dyDescent="0.25">
      <c r="A1146" s="5">
        <v>42803</v>
      </c>
      <c r="B1146">
        <v>0.68087553989185157</v>
      </c>
    </row>
    <row r="1147" spans="1:2" x14ac:dyDescent="0.25">
      <c r="A1147" s="5">
        <v>42804</v>
      </c>
      <c r="B1147">
        <v>0.66272785747148877</v>
      </c>
    </row>
    <row r="1148" spans="1:2" x14ac:dyDescent="0.25">
      <c r="A1148" s="5">
        <v>42805</v>
      </c>
      <c r="B1148">
        <v>0.64840745282579859</v>
      </c>
    </row>
    <row r="1149" spans="1:2" x14ac:dyDescent="0.25">
      <c r="A1149" s="5">
        <v>42806</v>
      </c>
      <c r="B1149">
        <v>0.64749044423619195</v>
      </c>
    </row>
    <row r="1150" spans="1:2" x14ac:dyDescent="0.25">
      <c r="A1150" s="5">
        <v>42807</v>
      </c>
      <c r="B1150">
        <v>0.65305349873743579</v>
      </c>
    </row>
    <row r="1151" spans="1:2" x14ac:dyDescent="0.25">
      <c r="A1151" s="5">
        <v>42808</v>
      </c>
      <c r="B1151">
        <v>0.63670575249856087</v>
      </c>
    </row>
    <row r="1152" spans="1:2" x14ac:dyDescent="0.25">
      <c r="A1152" s="5">
        <v>42809</v>
      </c>
      <c r="B1152">
        <v>0.62404295706994861</v>
      </c>
    </row>
    <row r="1153" spans="1:2" x14ac:dyDescent="0.25">
      <c r="A1153" s="5">
        <v>42810</v>
      </c>
      <c r="B1153">
        <v>0.61680903138934984</v>
      </c>
    </row>
    <row r="1154" spans="1:2" x14ac:dyDescent="0.25">
      <c r="A1154" s="5">
        <v>42811</v>
      </c>
      <c r="B1154">
        <v>0.56588254705953223</v>
      </c>
    </row>
    <row r="1155" spans="1:2" x14ac:dyDescent="0.25">
      <c r="A1155" s="5">
        <v>42812</v>
      </c>
      <c r="B1155">
        <v>0.56187473972397295</v>
      </c>
    </row>
    <row r="1156" spans="1:2" x14ac:dyDescent="0.25">
      <c r="A1156" s="5">
        <v>42813</v>
      </c>
      <c r="B1156">
        <v>0.55941225652006143</v>
      </c>
    </row>
    <row r="1157" spans="1:2" x14ac:dyDescent="0.25">
      <c r="A1157" s="5">
        <v>42814</v>
      </c>
      <c r="B1157">
        <v>0.53233736842894386</v>
      </c>
    </row>
    <row r="1158" spans="1:2" x14ac:dyDescent="0.25">
      <c r="A1158" s="5">
        <v>42815</v>
      </c>
      <c r="B1158">
        <v>0.53455319207609853</v>
      </c>
    </row>
    <row r="1159" spans="1:2" x14ac:dyDescent="0.25">
      <c r="A1159" s="5">
        <v>42816</v>
      </c>
      <c r="B1159">
        <v>0.53336460864796176</v>
      </c>
    </row>
    <row r="1160" spans="1:2" x14ac:dyDescent="0.25">
      <c r="A1160" s="5">
        <v>42817</v>
      </c>
      <c r="B1160">
        <v>0.49379671398029956</v>
      </c>
    </row>
    <row r="1161" spans="1:2" x14ac:dyDescent="0.25">
      <c r="A1161" s="5">
        <v>42818</v>
      </c>
      <c r="B1161">
        <v>0.49113823519156097</v>
      </c>
    </row>
    <row r="1162" spans="1:2" x14ac:dyDescent="0.25">
      <c r="A1162" s="5">
        <v>42819</v>
      </c>
      <c r="B1162">
        <v>0.44906994573302433</v>
      </c>
    </row>
    <row r="1163" spans="1:2" x14ac:dyDescent="0.25">
      <c r="A1163" s="5">
        <v>42820</v>
      </c>
      <c r="B1163">
        <v>0.39114462555158575</v>
      </c>
    </row>
    <row r="1164" spans="1:2" x14ac:dyDescent="0.25">
      <c r="A1164" s="5">
        <v>42821</v>
      </c>
      <c r="B1164">
        <v>0.38174688767769455</v>
      </c>
    </row>
    <row r="1165" spans="1:2" x14ac:dyDescent="0.25">
      <c r="A1165" s="5">
        <v>42822</v>
      </c>
      <c r="B1165">
        <v>0.23354214734665715</v>
      </c>
    </row>
    <row r="1166" spans="1:2" x14ac:dyDescent="0.25">
      <c r="A1166" s="5">
        <v>42823</v>
      </c>
      <c r="B1166">
        <v>0.34765164327390213</v>
      </c>
    </row>
    <row r="1167" spans="1:2" x14ac:dyDescent="0.25">
      <c r="A1167" s="5">
        <v>42824</v>
      </c>
      <c r="B1167">
        <v>0.35632874816591964</v>
      </c>
    </row>
    <row r="1168" spans="1:2" x14ac:dyDescent="0.25">
      <c r="A1168" s="5">
        <v>42825</v>
      </c>
      <c r="B1168">
        <v>0.31947463991265007</v>
      </c>
    </row>
    <row r="1169" spans="1:2" x14ac:dyDescent="0.25">
      <c r="A1169" s="5">
        <v>42826</v>
      </c>
      <c r="B1169">
        <v>0.33781162738741372</v>
      </c>
    </row>
    <row r="1170" spans="1:2" x14ac:dyDescent="0.25">
      <c r="A1170" s="5">
        <v>42827</v>
      </c>
      <c r="B1170">
        <v>0.34668829601142348</v>
      </c>
    </row>
    <row r="1171" spans="1:2" x14ac:dyDescent="0.25">
      <c r="A1171" s="5">
        <v>42828</v>
      </c>
      <c r="B1171">
        <v>0.35562024810757292</v>
      </c>
    </row>
    <row r="1172" spans="1:2" x14ac:dyDescent="0.25">
      <c r="A1172" s="5">
        <v>42829</v>
      </c>
      <c r="B1172">
        <v>0.35038664805906533</v>
      </c>
    </row>
    <row r="1173" spans="1:2" x14ac:dyDescent="0.25">
      <c r="A1173" s="5">
        <v>42830</v>
      </c>
      <c r="B1173">
        <v>0.35326748447486017</v>
      </c>
    </row>
    <row r="1174" spans="1:2" x14ac:dyDescent="0.25">
      <c r="A1174" s="5">
        <v>42831</v>
      </c>
      <c r="B1174">
        <v>0.41670236784358738</v>
      </c>
    </row>
    <row r="1175" spans="1:2" x14ac:dyDescent="0.25">
      <c r="A1175" s="5">
        <v>42832</v>
      </c>
      <c r="B1175">
        <v>0.46800093914074248</v>
      </c>
    </row>
    <row r="1176" spans="1:2" x14ac:dyDescent="0.25">
      <c r="A1176" s="5">
        <v>42833</v>
      </c>
      <c r="B1176">
        <v>0.46205628596232479</v>
      </c>
    </row>
    <row r="1177" spans="1:2" x14ac:dyDescent="0.25">
      <c r="A1177" s="5">
        <v>42834</v>
      </c>
      <c r="B1177">
        <v>0.3470314770116269</v>
      </c>
    </row>
    <row r="1178" spans="1:2" x14ac:dyDescent="0.25">
      <c r="A1178" s="5">
        <v>42835</v>
      </c>
      <c r="B1178">
        <v>0.49738349876239729</v>
      </c>
    </row>
    <row r="1179" spans="1:2" x14ac:dyDescent="0.25">
      <c r="A1179" s="5">
        <v>42836</v>
      </c>
      <c r="B1179">
        <v>0.38469489266355028</v>
      </c>
    </row>
    <row r="1180" spans="1:2" x14ac:dyDescent="0.25">
      <c r="A1180" s="5">
        <v>42837</v>
      </c>
      <c r="B1180">
        <v>0.38355760408408301</v>
      </c>
    </row>
    <row r="1181" spans="1:2" x14ac:dyDescent="0.25">
      <c r="A1181" s="5">
        <v>42838</v>
      </c>
      <c r="B1181">
        <v>0.34025145403919071</v>
      </c>
    </row>
    <row r="1182" spans="1:2" x14ac:dyDescent="0.25">
      <c r="A1182" s="5">
        <v>42839</v>
      </c>
      <c r="B1182">
        <v>5.6359792217306644E-2</v>
      </c>
    </row>
    <row r="1183" spans="1:2" x14ac:dyDescent="0.25">
      <c r="A1183" s="5">
        <v>42840</v>
      </c>
      <c r="B1183">
        <v>6.1914289555915152E-2</v>
      </c>
    </row>
    <row r="1184" spans="1:2" x14ac:dyDescent="0.25">
      <c r="A1184" s="5">
        <v>42841</v>
      </c>
      <c r="B1184">
        <v>-0.52602300173476091</v>
      </c>
    </row>
    <row r="1185" spans="1:2" x14ac:dyDescent="0.25">
      <c r="A1185" s="5">
        <v>42842</v>
      </c>
      <c r="B1185">
        <v>-3.4484987596965144</v>
      </c>
    </row>
    <row r="1186" spans="1:2" x14ac:dyDescent="0.25">
      <c r="A1186" s="5">
        <v>42843</v>
      </c>
      <c r="B1186">
        <v>-0.18165381182219523</v>
      </c>
    </row>
    <row r="1187" spans="1:2" x14ac:dyDescent="0.25">
      <c r="A1187" s="5">
        <v>42844</v>
      </c>
      <c r="B1187">
        <v>-1.0020089213414265</v>
      </c>
    </row>
    <row r="1188" spans="1:2" x14ac:dyDescent="0.25">
      <c r="A1188" s="5">
        <v>42845</v>
      </c>
      <c r="B1188">
        <v>-1.1642517243223012</v>
      </c>
    </row>
    <row r="1189" spans="1:2" x14ac:dyDescent="0.25">
      <c r="A1189" s="5">
        <v>42846</v>
      </c>
      <c r="B1189">
        <v>-0.53996992371311225</v>
      </c>
    </row>
    <row r="1190" spans="1:2" x14ac:dyDescent="0.25">
      <c r="A1190" s="5">
        <v>42847</v>
      </c>
      <c r="B1190">
        <v>-0.74661007203146434</v>
      </c>
    </row>
    <row r="1191" spans="1:2" x14ac:dyDescent="0.25">
      <c r="A1191" s="5">
        <v>42848</v>
      </c>
      <c r="B1191">
        <v>0.27345282304378865</v>
      </c>
    </row>
    <row r="1192" spans="1:2" x14ac:dyDescent="0.25">
      <c r="A1192" s="5">
        <v>42849</v>
      </c>
      <c r="B1192">
        <v>9.2336833587730108E-2</v>
      </c>
    </row>
    <row r="1193" spans="1:2" x14ac:dyDescent="0.25">
      <c r="A1193" s="5">
        <v>42850</v>
      </c>
      <c r="B1193">
        <v>8.6892863977541136E-3</v>
      </c>
    </row>
    <row r="1194" spans="1:2" x14ac:dyDescent="0.25">
      <c r="A1194" s="5">
        <v>42851</v>
      </c>
      <c r="B1194">
        <v>-1.0804427764540987</v>
      </c>
    </row>
    <row r="1195" spans="1:2" x14ac:dyDescent="0.25">
      <c r="A1195" s="5">
        <v>42852</v>
      </c>
      <c r="B1195">
        <v>-3.9574515911404831</v>
      </c>
    </row>
    <row r="1196" spans="1:2" x14ac:dyDescent="0.25">
      <c r="A1196" s="5">
        <v>42853</v>
      </c>
      <c r="B1196">
        <v>-0.19641429158364038</v>
      </c>
    </row>
    <row r="1197" spans="1:2" x14ac:dyDescent="0.25">
      <c r="A1197" s="5">
        <v>42854</v>
      </c>
      <c r="B1197">
        <v>0.18419218628361453</v>
      </c>
    </row>
    <row r="1198" spans="1:2" x14ac:dyDescent="0.25">
      <c r="A1198" s="5">
        <v>42855</v>
      </c>
      <c r="B1198">
        <v>-0.39259770820756607</v>
      </c>
    </row>
    <row r="1199" spans="1:2" x14ac:dyDescent="0.25">
      <c r="A1199" s="5">
        <v>42856</v>
      </c>
      <c r="B1199" t="s">
        <v>24</v>
      </c>
    </row>
    <row r="1200" spans="1:2" x14ac:dyDescent="0.25">
      <c r="A1200" s="5">
        <v>42857</v>
      </c>
      <c r="B1200">
        <v>0.69280392043603556</v>
      </c>
    </row>
    <row r="1201" spans="1:2" x14ac:dyDescent="0.25">
      <c r="A1201" s="5">
        <v>42858</v>
      </c>
      <c r="B1201">
        <v>1.1218799510455566</v>
      </c>
    </row>
    <row r="1202" spans="1:2" x14ac:dyDescent="0.25">
      <c r="A1202" s="5">
        <v>42859</v>
      </c>
      <c r="B1202">
        <v>-5.4543032466865879</v>
      </c>
    </row>
    <row r="1203" spans="1:2" x14ac:dyDescent="0.25">
      <c r="A1203" s="5">
        <v>42860</v>
      </c>
      <c r="B1203" t="s">
        <v>24</v>
      </c>
    </row>
    <row r="1204" spans="1:2" x14ac:dyDescent="0.25">
      <c r="A1204" s="5">
        <v>42861</v>
      </c>
      <c r="B1204" t="s">
        <v>24</v>
      </c>
    </row>
    <row r="1205" spans="1:2" x14ac:dyDescent="0.25">
      <c r="A1205" s="5">
        <v>42862</v>
      </c>
      <c r="B1205" t="s">
        <v>24</v>
      </c>
    </row>
    <row r="1206" spans="1:2" x14ac:dyDescent="0.25">
      <c r="A1206" s="5">
        <v>42863</v>
      </c>
      <c r="B1206" t="s">
        <v>24</v>
      </c>
    </row>
    <row r="1207" spans="1:2" x14ac:dyDescent="0.25">
      <c r="A1207" s="5">
        <v>42864</v>
      </c>
      <c r="B1207" t="s">
        <v>24</v>
      </c>
    </row>
    <row r="1208" spans="1:2" x14ac:dyDescent="0.25">
      <c r="A1208" s="5">
        <v>42865</v>
      </c>
      <c r="B1208" t="s">
        <v>24</v>
      </c>
    </row>
    <row r="1209" spans="1:2" x14ac:dyDescent="0.25">
      <c r="A1209" s="5">
        <v>42866</v>
      </c>
      <c r="B1209" t="s">
        <v>24</v>
      </c>
    </row>
    <row r="1210" spans="1:2" x14ac:dyDescent="0.25">
      <c r="A1210" s="5">
        <v>42867</v>
      </c>
      <c r="B1210" t="s">
        <v>24</v>
      </c>
    </row>
    <row r="1211" spans="1:2" x14ac:dyDescent="0.25">
      <c r="A1211" s="5">
        <v>42868</v>
      </c>
      <c r="B1211" t="s">
        <v>24</v>
      </c>
    </row>
    <row r="1212" spans="1:2" x14ac:dyDescent="0.25">
      <c r="A1212" s="5">
        <v>42869</v>
      </c>
      <c r="B1212" t="s">
        <v>24</v>
      </c>
    </row>
    <row r="1213" spans="1:2" x14ac:dyDescent="0.25">
      <c r="A1213" s="5">
        <v>42870</v>
      </c>
      <c r="B1213" t="s">
        <v>24</v>
      </c>
    </row>
    <row r="1214" spans="1:2" x14ac:dyDescent="0.25">
      <c r="A1214" s="5">
        <v>42871</v>
      </c>
      <c r="B1214" t="s">
        <v>24</v>
      </c>
    </row>
    <row r="1215" spans="1:2" x14ac:dyDescent="0.25">
      <c r="A1215" s="5">
        <v>42872</v>
      </c>
      <c r="B1215" t="s">
        <v>24</v>
      </c>
    </row>
    <row r="1216" spans="1:2" x14ac:dyDescent="0.25">
      <c r="A1216" s="5">
        <v>42873</v>
      </c>
      <c r="B1216" t="s">
        <v>24</v>
      </c>
    </row>
    <row r="1217" spans="1:2" x14ac:dyDescent="0.25">
      <c r="A1217" s="5">
        <v>42874</v>
      </c>
      <c r="B1217" t="s">
        <v>24</v>
      </c>
    </row>
    <row r="1218" spans="1:2" x14ac:dyDescent="0.25">
      <c r="A1218" s="5">
        <v>42875</v>
      </c>
      <c r="B1218" t="s">
        <v>24</v>
      </c>
    </row>
    <row r="1219" spans="1:2" x14ac:dyDescent="0.25">
      <c r="A1219" s="5">
        <v>42876</v>
      </c>
      <c r="B1219" t="s">
        <v>24</v>
      </c>
    </row>
    <row r="1220" spans="1:2" x14ac:dyDescent="0.25">
      <c r="A1220" s="5">
        <v>42877</v>
      </c>
      <c r="B1220" t="s">
        <v>24</v>
      </c>
    </row>
    <row r="1221" spans="1:2" x14ac:dyDescent="0.25">
      <c r="A1221" s="5">
        <v>42878</v>
      </c>
      <c r="B1221" t="s">
        <v>24</v>
      </c>
    </row>
    <row r="1222" spans="1:2" x14ac:dyDescent="0.25">
      <c r="A1222" s="5">
        <v>42879</v>
      </c>
      <c r="B1222" t="s">
        <v>24</v>
      </c>
    </row>
    <row r="1223" spans="1:2" x14ac:dyDescent="0.25">
      <c r="A1223" s="5">
        <v>42880</v>
      </c>
      <c r="B1223" t="s">
        <v>24</v>
      </c>
    </row>
    <row r="1224" spans="1:2" x14ac:dyDescent="0.25">
      <c r="A1224" s="5">
        <v>42881</v>
      </c>
      <c r="B1224" t="s">
        <v>24</v>
      </c>
    </row>
    <row r="1225" spans="1:2" x14ac:dyDescent="0.25">
      <c r="A1225" s="5">
        <v>42882</v>
      </c>
      <c r="B1225" t="s">
        <v>24</v>
      </c>
    </row>
    <row r="1226" spans="1:2" x14ac:dyDescent="0.25">
      <c r="A1226" s="5">
        <v>42883</v>
      </c>
      <c r="B1226" t="s">
        <v>24</v>
      </c>
    </row>
    <row r="1227" spans="1:2" x14ac:dyDescent="0.25">
      <c r="A1227" s="5">
        <v>42884</v>
      </c>
      <c r="B1227" t="s">
        <v>24</v>
      </c>
    </row>
    <row r="1228" spans="1:2" x14ac:dyDescent="0.25">
      <c r="A1228" s="5">
        <v>42885</v>
      </c>
      <c r="B1228" t="s">
        <v>24</v>
      </c>
    </row>
    <row r="1229" spans="1:2" x14ac:dyDescent="0.25">
      <c r="A1229" s="5">
        <v>42886</v>
      </c>
      <c r="B1229" t="s">
        <v>24</v>
      </c>
    </row>
    <row r="1230" spans="1:2" x14ac:dyDescent="0.25">
      <c r="A1230" s="5">
        <v>42887</v>
      </c>
      <c r="B1230" t="s">
        <v>24</v>
      </c>
    </row>
    <row r="1231" spans="1:2" x14ac:dyDescent="0.25">
      <c r="A1231" s="5">
        <v>42888</v>
      </c>
      <c r="B1231" t="s">
        <v>24</v>
      </c>
    </row>
    <row r="1232" spans="1:2" x14ac:dyDescent="0.25">
      <c r="A1232" s="5">
        <v>42889</v>
      </c>
      <c r="B1232" t="s">
        <v>24</v>
      </c>
    </row>
    <row r="1233" spans="1:2" x14ac:dyDescent="0.25">
      <c r="A1233" s="5">
        <v>42890</v>
      </c>
      <c r="B1233" t="s">
        <v>24</v>
      </c>
    </row>
    <row r="1234" spans="1:2" x14ac:dyDescent="0.25">
      <c r="A1234" s="5">
        <v>42891</v>
      </c>
      <c r="B1234" t="s">
        <v>24</v>
      </c>
    </row>
    <row r="1235" spans="1:2" x14ac:dyDescent="0.25">
      <c r="A1235" s="5">
        <v>42892</v>
      </c>
      <c r="B1235" t="s">
        <v>24</v>
      </c>
    </row>
    <row r="1236" spans="1:2" x14ac:dyDescent="0.25">
      <c r="A1236" s="5">
        <v>42893</v>
      </c>
      <c r="B1236" t="s">
        <v>24</v>
      </c>
    </row>
    <row r="1237" spans="1:2" x14ac:dyDescent="0.25">
      <c r="A1237" s="5">
        <v>42894</v>
      </c>
      <c r="B1237" t="s">
        <v>24</v>
      </c>
    </row>
    <row r="1238" spans="1:2" x14ac:dyDescent="0.25">
      <c r="A1238" s="5">
        <v>42895</v>
      </c>
      <c r="B1238" t="s">
        <v>24</v>
      </c>
    </row>
    <row r="1239" spans="1:2" x14ac:dyDescent="0.25">
      <c r="A1239" s="5">
        <v>42896</v>
      </c>
      <c r="B1239" t="s">
        <v>24</v>
      </c>
    </row>
    <row r="1240" spans="1:2" x14ac:dyDescent="0.25">
      <c r="A1240" s="5">
        <v>42897</v>
      </c>
      <c r="B1240" t="s">
        <v>24</v>
      </c>
    </row>
    <row r="1241" spans="1:2" x14ac:dyDescent="0.25">
      <c r="A1241" s="5">
        <v>42898</v>
      </c>
      <c r="B1241" t="s">
        <v>24</v>
      </c>
    </row>
    <row r="1242" spans="1:2" x14ac:dyDescent="0.25">
      <c r="A1242" s="5">
        <v>42899</v>
      </c>
      <c r="B1242" t="s">
        <v>24</v>
      </c>
    </row>
    <row r="1243" spans="1:2" x14ac:dyDescent="0.25">
      <c r="A1243" s="5">
        <v>42900</v>
      </c>
      <c r="B1243" t="s">
        <v>24</v>
      </c>
    </row>
    <row r="1244" spans="1:2" x14ac:dyDescent="0.25">
      <c r="A1244" s="5">
        <v>42901</v>
      </c>
      <c r="B1244" t="s">
        <v>24</v>
      </c>
    </row>
    <row r="1245" spans="1:2" x14ac:dyDescent="0.25">
      <c r="A1245" s="5">
        <v>42902</v>
      </c>
      <c r="B1245" t="s">
        <v>24</v>
      </c>
    </row>
    <row r="1246" spans="1:2" x14ac:dyDescent="0.25">
      <c r="A1246" s="5">
        <v>42903</v>
      </c>
      <c r="B1246" t="s">
        <v>24</v>
      </c>
    </row>
    <row r="1247" spans="1:2" x14ac:dyDescent="0.25">
      <c r="A1247" s="5">
        <v>42904</v>
      </c>
      <c r="B1247" t="s">
        <v>24</v>
      </c>
    </row>
    <row r="1248" spans="1:2" x14ac:dyDescent="0.25">
      <c r="A1248" s="5">
        <v>42905</v>
      </c>
      <c r="B1248" t="s">
        <v>24</v>
      </c>
    </row>
    <row r="1249" spans="1:2" x14ac:dyDescent="0.25">
      <c r="A1249" s="5">
        <v>42906</v>
      </c>
      <c r="B1249" t="s">
        <v>24</v>
      </c>
    </row>
    <row r="1250" spans="1:2" x14ac:dyDescent="0.25">
      <c r="A1250" s="5">
        <v>42907</v>
      </c>
      <c r="B1250" t="s">
        <v>24</v>
      </c>
    </row>
    <row r="1251" spans="1:2" x14ac:dyDescent="0.25">
      <c r="A1251" s="5">
        <v>42908</v>
      </c>
      <c r="B1251" t="s">
        <v>24</v>
      </c>
    </row>
    <row r="1252" spans="1:2" x14ac:dyDescent="0.25">
      <c r="A1252" s="5">
        <v>42909</v>
      </c>
      <c r="B1252" t="s">
        <v>24</v>
      </c>
    </row>
    <row r="1253" spans="1:2" x14ac:dyDescent="0.25">
      <c r="A1253" s="5">
        <v>42910</v>
      </c>
      <c r="B1253" t="s">
        <v>24</v>
      </c>
    </row>
    <row r="1254" spans="1:2" x14ac:dyDescent="0.25">
      <c r="A1254" s="5">
        <v>42911</v>
      </c>
      <c r="B1254" t="s">
        <v>24</v>
      </c>
    </row>
    <row r="1255" spans="1:2" x14ac:dyDescent="0.25">
      <c r="A1255" s="5">
        <v>42912</v>
      </c>
      <c r="B1255" t="s">
        <v>24</v>
      </c>
    </row>
    <row r="1256" spans="1:2" x14ac:dyDescent="0.25">
      <c r="A1256" s="5">
        <v>42913</v>
      </c>
      <c r="B1256" t="s">
        <v>24</v>
      </c>
    </row>
    <row r="1257" spans="1:2" x14ac:dyDescent="0.25">
      <c r="A1257" s="5">
        <v>42914</v>
      </c>
      <c r="B1257" t="s">
        <v>24</v>
      </c>
    </row>
    <row r="1258" spans="1:2" x14ac:dyDescent="0.25">
      <c r="A1258" s="5">
        <v>42915</v>
      </c>
      <c r="B1258" t="s">
        <v>24</v>
      </c>
    </row>
    <row r="1259" spans="1:2" x14ac:dyDescent="0.25">
      <c r="A1259" s="5">
        <v>42916</v>
      </c>
      <c r="B1259" t="s">
        <v>24</v>
      </c>
    </row>
    <row r="1260" spans="1:2" x14ac:dyDescent="0.25">
      <c r="A1260" s="5">
        <v>42917</v>
      </c>
      <c r="B1260" t="s">
        <v>24</v>
      </c>
    </row>
    <row r="1261" spans="1:2" x14ac:dyDescent="0.25">
      <c r="A1261" s="5">
        <v>42918</v>
      </c>
      <c r="B1261" t="s">
        <v>24</v>
      </c>
    </row>
    <row r="1262" spans="1:2" x14ac:dyDescent="0.25">
      <c r="A1262" s="5">
        <v>42919</v>
      </c>
      <c r="B1262" t="s">
        <v>24</v>
      </c>
    </row>
    <row r="1263" spans="1:2" x14ac:dyDescent="0.25">
      <c r="A1263" s="5">
        <v>42920</v>
      </c>
      <c r="B1263" t="s">
        <v>24</v>
      </c>
    </row>
    <row r="1264" spans="1:2" x14ac:dyDescent="0.25">
      <c r="A1264" s="5">
        <v>42921</v>
      </c>
      <c r="B1264" t="s">
        <v>24</v>
      </c>
    </row>
    <row r="1265" spans="1:2" x14ac:dyDescent="0.25">
      <c r="A1265" s="5">
        <v>42922</v>
      </c>
      <c r="B1265" t="s">
        <v>24</v>
      </c>
    </row>
    <row r="1266" spans="1:2" x14ac:dyDescent="0.25">
      <c r="A1266" s="5">
        <v>42923</v>
      </c>
      <c r="B1266" t="s">
        <v>24</v>
      </c>
    </row>
    <row r="1267" spans="1:2" x14ac:dyDescent="0.25">
      <c r="A1267" s="5">
        <v>42924</v>
      </c>
      <c r="B1267" t="s">
        <v>24</v>
      </c>
    </row>
    <row r="1268" spans="1:2" x14ac:dyDescent="0.25">
      <c r="A1268" s="5">
        <v>42925</v>
      </c>
      <c r="B1268" t="s">
        <v>24</v>
      </c>
    </row>
    <row r="1269" spans="1:2" x14ac:dyDescent="0.25">
      <c r="A1269" s="5">
        <v>42926</v>
      </c>
      <c r="B1269" t="s">
        <v>24</v>
      </c>
    </row>
    <row r="1270" spans="1:2" x14ac:dyDescent="0.25">
      <c r="A1270" s="5">
        <v>42927</v>
      </c>
      <c r="B1270" t="s">
        <v>24</v>
      </c>
    </row>
    <row r="1271" spans="1:2" x14ac:dyDescent="0.25">
      <c r="A1271" s="5">
        <v>42928</v>
      </c>
      <c r="B1271" t="s">
        <v>24</v>
      </c>
    </row>
    <row r="1272" spans="1:2" x14ac:dyDescent="0.25">
      <c r="A1272" s="5">
        <v>42929</v>
      </c>
      <c r="B1272" t="s">
        <v>24</v>
      </c>
    </row>
    <row r="1273" spans="1:2" x14ac:dyDescent="0.25">
      <c r="A1273" s="5">
        <v>42930</v>
      </c>
      <c r="B1273" t="s">
        <v>24</v>
      </c>
    </row>
    <row r="1274" spans="1:2" x14ac:dyDescent="0.25">
      <c r="A1274" s="5">
        <v>42931</v>
      </c>
      <c r="B1274" t="s">
        <v>24</v>
      </c>
    </row>
    <row r="1275" spans="1:2" x14ac:dyDescent="0.25">
      <c r="A1275" s="5">
        <v>42932</v>
      </c>
      <c r="B1275" t="s">
        <v>24</v>
      </c>
    </row>
    <row r="1276" spans="1:2" x14ac:dyDescent="0.25">
      <c r="A1276" s="5">
        <v>42933</v>
      </c>
      <c r="B1276" t="s">
        <v>24</v>
      </c>
    </row>
    <row r="1277" spans="1:2" x14ac:dyDescent="0.25">
      <c r="A1277" s="5">
        <v>42934</v>
      </c>
      <c r="B1277" t="s">
        <v>24</v>
      </c>
    </row>
    <row r="1278" spans="1:2" x14ac:dyDescent="0.25">
      <c r="A1278" s="5">
        <v>42935</v>
      </c>
      <c r="B1278" t="s">
        <v>24</v>
      </c>
    </row>
    <row r="1279" spans="1:2" x14ac:dyDescent="0.25">
      <c r="A1279" s="5">
        <v>42936</v>
      </c>
      <c r="B1279" t="s">
        <v>24</v>
      </c>
    </row>
    <row r="1280" spans="1:2" x14ac:dyDescent="0.25">
      <c r="A1280" s="5">
        <v>42937</v>
      </c>
      <c r="B1280" t="s">
        <v>24</v>
      </c>
    </row>
    <row r="1281" spans="1:2" x14ac:dyDescent="0.25">
      <c r="A1281" s="5">
        <v>42938</v>
      </c>
      <c r="B1281" t="s">
        <v>24</v>
      </c>
    </row>
    <row r="1282" spans="1:2" x14ac:dyDescent="0.25">
      <c r="A1282" s="5">
        <v>42939</v>
      </c>
      <c r="B1282" t="s">
        <v>24</v>
      </c>
    </row>
    <row r="1283" spans="1:2" x14ac:dyDescent="0.25">
      <c r="A1283" s="5">
        <v>42940</v>
      </c>
      <c r="B1283" t="s">
        <v>24</v>
      </c>
    </row>
    <row r="1284" spans="1:2" x14ac:dyDescent="0.25">
      <c r="A1284" s="5">
        <v>42941</v>
      </c>
      <c r="B1284" t="s">
        <v>24</v>
      </c>
    </row>
    <row r="1285" spans="1:2" x14ac:dyDescent="0.25">
      <c r="A1285" s="5">
        <v>42942</v>
      </c>
      <c r="B1285" t="s">
        <v>24</v>
      </c>
    </row>
    <row r="1286" spans="1:2" x14ac:dyDescent="0.25">
      <c r="A1286" s="5">
        <v>42943</v>
      </c>
      <c r="B1286" t="s">
        <v>24</v>
      </c>
    </row>
    <row r="1287" spans="1:2" x14ac:dyDescent="0.25">
      <c r="A1287" s="5">
        <v>42944</v>
      </c>
      <c r="B1287" t="s">
        <v>24</v>
      </c>
    </row>
    <row r="1288" spans="1:2" x14ac:dyDescent="0.25">
      <c r="A1288" s="5">
        <v>42945</v>
      </c>
      <c r="B1288" t="s">
        <v>24</v>
      </c>
    </row>
    <row r="1289" spans="1:2" x14ac:dyDescent="0.25">
      <c r="A1289" s="5">
        <v>42946</v>
      </c>
      <c r="B1289" t="s">
        <v>24</v>
      </c>
    </row>
    <row r="1290" spans="1:2" x14ac:dyDescent="0.25">
      <c r="A1290" s="5">
        <v>42947</v>
      </c>
      <c r="B1290" t="s">
        <v>24</v>
      </c>
    </row>
    <row r="1291" spans="1:2" x14ac:dyDescent="0.25">
      <c r="A1291" s="5">
        <v>42948</v>
      </c>
      <c r="B1291" t="s">
        <v>24</v>
      </c>
    </row>
    <row r="1292" spans="1:2" x14ac:dyDescent="0.25">
      <c r="A1292" s="5">
        <v>43040</v>
      </c>
      <c r="B1292" t="s">
        <v>24</v>
      </c>
    </row>
    <row r="1293" spans="1:2" x14ac:dyDescent="0.25">
      <c r="A1293" s="5">
        <v>43041</v>
      </c>
      <c r="B1293" t="s">
        <v>24</v>
      </c>
    </row>
    <row r="1294" spans="1:2" x14ac:dyDescent="0.25">
      <c r="A1294" s="5">
        <v>43042</v>
      </c>
      <c r="B1294" t="s">
        <v>24</v>
      </c>
    </row>
    <row r="1295" spans="1:2" x14ac:dyDescent="0.25">
      <c r="A1295" s="5">
        <v>43043</v>
      </c>
      <c r="B1295" t="s">
        <v>24</v>
      </c>
    </row>
    <row r="1296" spans="1:2" x14ac:dyDescent="0.25">
      <c r="A1296" s="5">
        <v>43044</v>
      </c>
      <c r="B1296" t="s">
        <v>24</v>
      </c>
    </row>
    <row r="1297" spans="1:2" x14ac:dyDescent="0.25">
      <c r="A1297" s="5">
        <v>43045</v>
      </c>
      <c r="B1297" t="s">
        <v>24</v>
      </c>
    </row>
    <row r="1298" spans="1:2" x14ac:dyDescent="0.25">
      <c r="A1298" s="5">
        <v>43046</v>
      </c>
      <c r="B1298" t="s">
        <v>24</v>
      </c>
    </row>
    <row r="1299" spans="1:2" x14ac:dyDescent="0.25">
      <c r="A1299" s="5">
        <v>43047</v>
      </c>
      <c r="B1299" t="s">
        <v>24</v>
      </c>
    </row>
    <row r="1300" spans="1:2" x14ac:dyDescent="0.25">
      <c r="A1300" s="5">
        <v>43048</v>
      </c>
      <c r="B1300" t="s">
        <v>24</v>
      </c>
    </row>
    <row r="1301" spans="1:2" x14ac:dyDescent="0.25">
      <c r="A1301" s="5">
        <v>43049</v>
      </c>
      <c r="B1301" t="s">
        <v>24</v>
      </c>
    </row>
    <row r="1302" spans="1:2" x14ac:dyDescent="0.25">
      <c r="A1302" s="5">
        <v>43050</v>
      </c>
      <c r="B1302" t="s">
        <v>24</v>
      </c>
    </row>
    <row r="1303" spans="1:2" x14ac:dyDescent="0.25">
      <c r="A1303" s="5">
        <v>43051</v>
      </c>
      <c r="B1303" t="s">
        <v>24</v>
      </c>
    </row>
    <row r="1304" spans="1:2" x14ac:dyDescent="0.25">
      <c r="A1304" s="5">
        <v>43052</v>
      </c>
      <c r="B1304" t="s">
        <v>24</v>
      </c>
    </row>
    <row r="1305" spans="1:2" x14ac:dyDescent="0.25">
      <c r="A1305" s="5">
        <v>43053</v>
      </c>
      <c r="B1305" t="s">
        <v>24</v>
      </c>
    </row>
    <row r="1306" spans="1:2" x14ac:dyDescent="0.25">
      <c r="A1306" s="5">
        <v>43054</v>
      </c>
      <c r="B1306" t="s">
        <v>24</v>
      </c>
    </row>
    <row r="1307" spans="1:2" x14ac:dyDescent="0.25">
      <c r="A1307" s="5">
        <v>43055</v>
      </c>
      <c r="B1307" t="s">
        <v>24</v>
      </c>
    </row>
    <row r="1308" spans="1:2" x14ac:dyDescent="0.25">
      <c r="A1308" s="5">
        <v>43056</v>
      </c>
      <c r="B1308" t="s">
        <v>24</v>
      </c>
    </row>
    <row r="1309" spans="1:2" x14ac:dyDescent="0.25">
      <c r="A1309" s="5">
        <v>43057</v>
      </c>
      <c r="B1309" t="s">
        <v>24</v>
      </c>
    </row>
    <row r="1310" spans="1:2" x14ac:dyDescent="0.25">
      <c r="A1310" s="5">
        <v>43058</v>
      </c>
      <c r="B1310" t="s">
        <v>24</v>
      </c>
    </row>
    <row r="1311" spans="1:2" x14ac:dyDescent="0.25">
      <c r="A1311" s="5">
        <v>43059</v>
      </c>
      <c r="B1311" t="s">
        <v>24</v>
      </c>
    </row>
    <row r="1312" spans="1:2" x14ac:dyDescent="0.25">
      <c r="A1312" s="5">
        <v>43060</v>
      </c>
      <c r="B1312" t="s">
        <v>24</v>
      </c>
    </row>
    <row r="1313" spans="1:2" x14ac:dyDescent="0.25">
      <c r="A1313" s="5">
        <v>43061</v>
      </c>
      <c r="B1313" t="s">
        <v>24</v>
      </c>
    </row>
    <row r="1314" spans="1:2" x14ac:dyDescent="0.25">
      <c r="A1314" s="5">
        <v>43062</v>
      </c>
      <c r="B1314" t="s">
        <v>24</v>
      </c>
    </row>
    <row r="1315" spans="1:2" x14ac:dyDescent="0.25">
      <c r="A1315" s="5">
        <v>43063</v>
      </c>
      <c r="B1315" t="s">
        <v>24</v>
      </c>
    </row>
    <row r="1316" spans="1:2" x14ac:dyDescent="0.25">
      <c r="A1316" s="5">
        <v>43064</v>
      </c>
      <c r="B1316" t="s">
        <v>24</v>
      </c>
    </row>
    <row r="1317" spans="1:2" x14ac:dyDescent="0.25">
      <c r="A1317" s="5">
        <v>43065</v>
      </c>
      <c r="B1317" t="s">
        <v>24</v>
      </c>
    </row>
    <row r="1318" spans="1:2" x14ac:dyDescent="0.25">
      <c r="A1318" s="5">
        <v>43066</v>
      </c>
      <c r="B1318" t="s">
        <v>24</v>
      </c>
    </row>
    <row r="1319" spans="1:2" x14ac:dyDescent="0.25">
      <c r="A1319" s="5">
        <v>43067</v>
      </c>
      <c r="B1319" t="s">
        <v>24</v>
      </c>
    </row>
    <row r="1320" spans="1:2" x14ac:dyDescent="0.25">
      <c r="A1320" s="5">
        <v>43068</v>
      </c>
      <c r="B1320" t="s">
        <v>24</v>
      </c>
    </row>
    <row r="1321" spans="1:2" x14ac:dyDescent="0.25">
      <c r="A1321" s="5">
        <v>43069</v>
      </c>
      <c r="B1321" t="s">
        <v>24</v>
      </c>
    </row>
    <row r="1322" spans="1:2" x14ac:dyDescent="0.25">
      <c r="A1322" s="5">
        <v>43070</v>
      </c>
      <c r="B1322">
        <v>1</v>
      </c>
    </row>
    <row r="1323" spans="1:2" x14ac:dyDescent="0.25">
      <c r="A1323" s="5">
        <v>43071</v>
      </c>
      <c r="B1323">
        <v>1</v>
      </c>
    </row>
    <row r="1324" spans="1:2" x14ac:dyDescent="0.25">
      <c r="A1324" s="5">
        <v>43072</v>
      </c>
      <c r="B1324">
        <v>1</v>
      </c>
    </row>
    <row r="1325" spans="1:2" x14ac:dyDescent="0.25">
      <c r="A1325" s="5">
        <v>43073</v>
      </c>
      <c r="B1325">
        <v>1</v>
      </c>
    </row>
    <row r="1326" spans="1:2" x14ac:dyDescent="0.25">
      <c r="A1326" s="5">
        <v>43074</v>
      </c>
      <c r="B1326">
        <v>1</v>
      </c>
    </row>
    <row r="1327" spans="1:2" x14ac:dyDescent="0.25">
      <c r="A1327" s="5">
        <v>43075</v>
      </c>
      <c r="B1327">
        <v>1</v>
      </c>
    </row>
    <row r="1328" spans="1:2" x14ac:dyDescent="0.25">
      <c r="A1328" s="5">
        <v>43076</v>
      </c>
      <c r="B1328">
        <v>0.99480126413164582</v>
      </c>
    </row>
    <row r="1329" spans="1:2" x14ac:dyDescent="0.25">
      <c r="A1329" s="5">
        <v>43077</v>
      </c>
      <c r="B1329">
        <v>0.96751685694405265</v>
      </c>
    </row>
    <row r="1330" spans="1:2" x14ac:dyDescent="0.25">
      <c r="A1330" s="5">
        <v>43078</v>
      </c>
      <c r="B1330">
        <v>0.90078992499562172</v>
      </c>
    </row>
    <row r="1331" spans="1:2" x14ac:dyDescent="0.25">
      <c r="A1331" s="5">
        <v>43079</v>
      </c>
      <c r="B1331">
        <v>0.89999227790598191</v>
      </c>
    </row>
    <row r="1332" spans="1:2" x14ac:dyDescent="0.25">
      <c r="A1332" s="5">
        <v>43080</v>
      </c>
      <c r="B1332">
        <v>0.88969924133364153</v>
      </c>
    </row>
    <row r="1333" spans="1:2" x14ac:dyDescent="0.25">
      <c r="A1333" s="5">
        <v>43081</v>
      </c>
      <c r="B1333">
        <v>0.86545339312955161</v>
      </c>
    </row>
    <row r="1334" spans="1:2" x14ac:dyDescent="0.25">
      <c r="A1334" s="5">
        <v>43082</v>
      </c>
      <c r="B1334">
        <v>0.85426305199697772</v>
      </c>
    </row>
    <row r="1335" spans="1:2" x14ac:dyDescent="0.25">
      <c r="A1335" s="5">
        <v>43083</v>
      </c>
      <c r="B1335">
        <v>0.87988639993633178</v>
      </c>
    </row>
    <row r="1336" spans="1:2" x14ac:dyDescent="0.25">
      <c r="A1336" s="5">
        <v>43084</v>
      </c>
      <c r="B1336">
        <v>0.84579030383483966</v>
      </c>
    </row>
    <row r="1337" spans="1:2" x14ac:dyDescent="0.25">
      <c r="A1337" s="5">
        <v>43085</v>
      </c>
      <c r="B1337">
        <v>0.84642739935907474</v>
      </c>
    </row>
    <row r="1338" spans="1:2" x14ac:dyDescent="0.25">
      <c r="A1338" s="5">
        <v>43086</v>
      </c>
      <c r="B1338">
        <v>0.85959678023594244</v>
      </c>
    </row>
    <row r="1339" spans="1:2" x14ac:dyDescent="0.25">
      <c r="A1339" s="5">
        <v>43087</v>
      </c>
      <c r="B1339">
        <v>0.85945896211255424</v>
      </c>
    </row>
    <row r="1340" spans="1:2" x14ac:dyDescent="0.25">
      <c r="A1340" s="5">
        <v>43088</v>
      </c>
      <c r="B1340">
        <v>0.8552812419100323</v>
      </c>
    </row>
    <row r="1341" spans="1:2" x14ac:dyDescent="0.25">
      <c r="A1341" s="5">
        <v>43089</v>
      </c>
      <c r="B1341">
        <v>0.86452142069008608</v>
      </c>
    </row>
    <row r="1342" spans="1:2" x14ac:dyDescent="0.25">
      <c r="A1342" s="5">
        <v>43090</v>
      </c>
      <c r="B1342">
        <v>0.83929559665477438</v>
      </c>
    </row>
    <row r="1343" spans="1:2" x14ac:dyDescent="0.25">
      <c r="A1343" s="5">
        <v>43091</v>
      </c>
      <c r="B1343">
        <v>0.81890718962458864</v>
      </c>
    </row>
    <row r="1344" spans="1:2" x14ac:dyDescent="0.25">
      <c r="A1344" s="5">
        <v>43092</v>
      </c>
      <c r="B1344">
        <v>0.80240575339322517</v>
      </c>
    </row>
    <row r="1345" spans="1:2" x14ac:dyDescent="0.25">
      <c r="A1345" s="5">
        <v>43093</v>
      </c>
      <c r="B1345">
        <v>0.80877162729411833</v>
      </c>
    </row>
    <row r="1346" spans="1:2" x14ac:dyDescent="0.25">
      <c r="A1346" s="5">
        <v>43094</v>
      </c>
      <c r="B1346">
        <v>0.80406335948156782</v>
      </c>
    </row>
    <row r="1347" spans="1:2" x14ac:dyDescent="0.25">
      <c r="A1347" s="5">
        <v>43095</v>
      </c>
      <c r="B1347">
        <v>0.78673721129454066</v>
      </c>
    </row>
    <row r="1348" spans="1:2" x14ac:dyDescent="0.25">
      <c r="A1348" s="5">
        <v>43096</v>
      </c>
      <c r="B1348">
        <v>0.77301381288033533</v>
      </c>
    </row>
    <row r="1349" spans="1:2" x14ac:dyDescent="0.25">
      <c r="A1349" s="5">
        <v>43097</v>
      </c>
      <c r="B1349">
        <v>0.70109510998229063</v>
      </c>
    </row>
    <row r="1350" spans="1:2" x14ac:dyDescent="0.25">
      <c r="A1350" s="5">
        <v>43098</v>
      </c>
      <c r="B1350">
        <v>0.60139411489254402</v>
      </c>
    </row>
    <row r="1351" spans="1:2" x14ac:dyDescent="0.25">
      <c r="A1351" s="5">
        <v>43099</v>
      </c>
      <c r="B1351">
        <v>0.46741308383202573</v>
      </c>
    </row>
    <row r="1352" spans="1:2" x14ac:dyDescent="0.25">
      <c r="A1352" s="5">
        <v>43100</v>
      </c>
      <c r="B1352">
        <v>3.3810298409049123E-2</v>
      </c>
    </row>
    <row r="1353" spans="1:2" x14ac:dyDescent="0.25">
      <c r="A1353" s="5">
        <v>43101</v>
      </c>
      <c r="B1353">
        <v>-1.7927395071901697</v>
      </c>
    </row>
    <row r="1354" spans="1:2" x14ac:dyDescent="0.25">
      <c r="A1354" s="5">
        <v>43102</v>
      </c>
      <c r="B1354">
        <v>-2.2731032764374617</v>
      </c>
    </row>
    <row r="1355" spans="1:2" x14ac:dyDescent="0.25">
      <c r="A1355" s="5">
        <v>43103</v>
      </c>
      <c r="B1355">
        <v>6.842897114198912E-2</v>
      </c>
    </row>
    <row r="1356" spans="1:2" x14ac:dyDescent="0.25">
      <c r="A1356" s="5">
        <v>43104</v>
      </c>
      <c r="B1356">
        <v>0.64819742970117089</v>
      </c>
    </row>
    <row r="1357" spans="1:2" x14ac:dyDescent="0.25">
      <c r="A1357" s="5">
        <v>43105</v>
      </c>
      <c r="B1357">
        <v>0.72752914419271963</v>
      </c>
    </row>
    <row r="1358" spans="1:2" x14ac:dyDescent="0.25">
      <c r="A1358" s="5">
        <v>43106</v>
      </c>
      <c r="B1358">
        <v>0.72156220446730657</v>
      </c>
    </row>
    <row r="1359" spans="1:2" x14ac:dyDescent="0.25">
      <c r="A1359" s="5">
        <v>43107</v>
      </c>
      <c r="B1359">
        <v>0.73247464475701629</v>
      </c>
    </row>
    <row r="1360" spans="1:2" x14ac:dyDescent="0.25">
      <c r="A1360" s="5">
        <v>43108</v>
      </c>
      <c r="B1360">
        <v>0.73219898948338358</v>
      </c>
    </row>
    <row r="1361" spans="1:2" x14ac:dyDescent="0.25">
      <c r="A1361" s="5">
        <v>43109</v>
      </c>
      <c r="B1361">
        <v>0.75329028415217247</v>
      </c>
    </row>
    <row r="1362" spans="1:2" x14ac:dyDescent="0.25">
      <c r="A1362" s="5">
        <v>43110</v>
      </c>
      <c r="B1362">
        <v>0.74049083222491285</v>
      </c>
    </row>
    <row r="1363" spans="1:2" x14ac:dyDescent="0.25">
      <c r="A1363" s="5">
        <v>43111</v>
      </c>
      <c r="B1363">
        <v>0.73106543547261893</v>
      </c>
    </row>
    <row r="1364" spans="1:2" x14ac:dyDescent="0.25">
      <c r="A1364" s="5">
        <v>43112</v>
      </c>
      <c r="B1364">
        <v>0.71725859272335835</v>
      </c>
    </row>
    <row r="1365" spans="1:2" x14ac:dyDescent="0.25">
      <c r="A1365" s="5">
        <v>43113</v>
      </c>
      <c r="B1365">
        <v>0.73211843410463806</v>
      </c>
    </row>
    <row r="1366" spans="1:2" x14ac:dyDescent="0.25">
      <c r="A1366" s="5">
        <v>43114</v>
      </c>
      <c r="B1366">
        <v>0.74324107251478233</v>
      </c>
    </row>
    <row r="1367" spans="1:2" x14ac:dyDescent="0.25">
      <c r="A1367" s="5">
        <v>43115</v>
      </c>
      <c r="B1367">
        <v>0.75610715386882388</v>
      </c>
    </row>
    <row r="1368" spans="1:2" x14ac:dyDescent="0.25">
      <c r="A1368" s="5">
        <v>43116</v>
      </c>
      <c r="B1368">
        <v>0.75570440793075766</v>
      </c>
    </row>
    <row r="1369" spans="1:2" x14ac:dyDescent="0.25">
      <c r="A1369" s="5">
        <v>43117</v>
      </c>
      <c r="B1369">
        <v>0.75852958694751293</v>
      </c>
    </row>
    <row r="1370" spans="1:2" x14ac:dyDescent="0.25">
      <c r="A1370" s="5">
        <v>43118</v>
      </c>
      <c r="B1370">
        <v>0.74678467743145938</v>
      </c>
    </row>
    <row r="1371" spans="1:2" x14ac:dyDescent="0.25">
      <c r="A1371" s="5">
        <v>43119</v>
      </c>
      <c r="B1371">
        <v>0.74120464568197719</v>
      </c>
    </row>
    <row r="1372" spans="1:2" x14ac:dyDescent="0.25">
      <c r="A1372" s="5">
        <v>43120</v>
      </c>
      <c r="B1372">
        <v>0.74310772502490596</v>
      </c>
    </row>
    <row r="1373" spans="1:2" x14ac:dyDescent="0.25">
      <c r="A1373" s="5">
        <v>43121</v>
      </c>
      <c r="B1373">
        <v>0.73688024356534887</v>
      </c>
    </row>
    <row r="1374" spans="1:2" x14ac:dyDescent="0.25">
      <c r="A1374" s="5">
        <v>43122</v>
      </c>
      <c r="B1374">
        <v>0.72983959997430192</v>
      </c>
    </row>
    <row r="1375" spans="1:2" x14ac:dyDescent="0.25">
      <c r="A1375" s="5">
        <v>43123</v>
      </c>
      <c r="B1375">
        <v>0.73901735175867755</v>
      </c>
    </row>
    <row r="1376" spans="1:2" x14ac:dyDescent="0.25">
      <c r="A1376" s="5">
        <v>43124</v>
      </c>
      <c r="B1376">
        <v>0.73810785588318717</v>
      </c>
    </row>
    <row r="1377" spans="1:2" x14ac:dyDescent="0.25">
      <c r="A1377" s="5">
        <v>43125</v>
      </c>
      <c r="B1377">
        <v>0.73214473498312316</v>
      </c>
    </row>
    <row r="1378" spans="1:2" x14ac:dyDescent="0.25">
      <c r="A1378" s="5">
        <v>43126</v>
      </c>
      <c r="B1378">
        <v>0.73255978710861369</v>
      </c>
    </row>
    <row r="1379" spans="1:2" x14ac:dyDescent="0.25">
      <c r="A1379" s="5">
        <v>43127</v>
      </c>
      <c r="B1379">
        <v>0.73596958126919998</v>
      </c>
    </row>
    <row r="1380" spans="1:2" x14ac:dyDescent="0.25">
      <c r="A1380" s="5">
        <v>43128</v>
      </c>
      <c r="B1380">
        <v>0.71161741882494667</v>
      </c>
    </row>
    <row r="1381" spans="1:2" x14ac:dyDescent="0.25">
      <c r="A1381" s="5">
        <v>43129</v>
      </c>
      <c r="B1381">
        <v>0.72037828462373377</v>
      </c>
    </row>
    <row r="1382" spans="1:2" x14ac:dyDescent="0.25">
      <c r="A1382" s="5">
        <v>43130</v>
      </c>
      <c r="B1382">
        <v>0.72225549424624857</v>
      </c>
    </row>
    <row r="1383" spans="1:2" x14ac:dyDescent="0.25">
      <c r="A1383" s="5">
        <v>43131</v>
      </c>
      <c r="B1383">
        <v>0.72103137309452758</v>
      </c>
    </row>
    <row r="1384" spans="1:2" x14ac:dyDescent="0.25">
      <c r="A1384" s="5">
        <v>43132</v>
      </c>
      <c r="B1384">
        <v>0.73671141952082453</v>
      </c>
    </row>
    <row r="1385" spans="1:2" x14ac:dyDescent="0.25">
      <c r="A1385" s="5">
        <v>43133</v>
      </c>
      <c r="B1385">
        <v>0.72606183046093009</v>
      </c>
    </row>
    <row r="1386" spans="1:2" x14ac:dyDescent="0.25">
      <c r="A1386" s="5">
        <v>43134</v>
      </c>
      <c r="B1386">
        <v>0.74481724381316783</v>
      </c>
    </row>
    <row r="1387" spans="1:2" x14ac:dyDescent="0.25">
      <c r="A1387" s="5">
        <v>43135</v>
      </c>
      <c r="B1387">
        <v>0.75241252026637673</v>
      </c>
    </row>
    <row r="1388" spans="1:2" x14ac:dyDescent="0.25">
      <c r="A1388" s="5">
        <v>43136</v>
      </c>
      <c r="B1388">
        <v>0.74871260215905888</v>
      </c>
    </row>
    <row r="1389" spans="1:2" x14ac:dyDescent="0.25">
      <c r="A1389" s="5">
        <v>43137</v>
      </c>
      <c r="B1389">
        <v>0.74497518550878628</v>
      </c>
    </row>
    <row r="1390" spans="1:2" x14ac:dyDescent="0.25">
      <c r="A1390" s="5">
        <v>43138</v>
      </c>
      <c r="B1390">
        <v>0.73335026367936862</v>
      </c>
    </row>
    <row r="1391" spans="1:2" x14ac:dyDescent="0.25">
      <c r="A1391" s="5">
        <v>43139</v>
      </c>
      <c r="B1391">
        <v>0.7303215308650276</v>
      </c>
    </row>
    <row r="1392" spans="1:2" x14ac:dyDescent="0.25">
      <c r="A1392" s="5">
        <v>43140</v>
      </c>
      <c r="B1392">
        <v>0.72978489397947677</v>
      </c>
    </row>
    <row r="1393" spans="1:2" x14ac:dyDescent="0.25">
      <c r="A1393" s="5">
        <v>43141</v>
      </c>
      <c r="B1393">
        <v>0.72546798685196623</v>
      </c>
    </row>
    <row r="1394" spans="1:2" x14ac:dyDescent="0.25">
      <c r="A1394" s="5">
        <v>43142</v>
      </c>
      <c r="B1394">
        <v>0.73007435073324412</v>
      </c>
    </row>
    <row r="1395" spans="1:2" x14ac:dyDescent="0.25">
      <c r="A1395" s="5">
        <v>43143</v>
      </c>
      <c r="B1395">
        <v>0.73215854104888656</v>
      </c>
    </row>
    <row r="1396" spans="1:2" x14ac:dyDescent="0.25">
      <c r="A1396" s="5">
        <v>43144</v>
      </c>
      <c r="B1396">
        <v>0.7330259313114933</v>
      </c>
    </row>
    <row r="1397" spans="1:2" x14ac:dyDescent="0.25">
      <c r="A1397" s="5">
        <v>43145</v>
      </c>
      <c r="B1397">
        <v>0.74523745787383588</v>
      </c>
    </row>
    <row r="1398" spans="1:2" x14ac:dyDescent="0.25">
      <c r="A1398" s="5">
        <v>43146</v>
      </c>
      <c r="B1398">
        <v>0.75461574519332042</v>
      </c>
    </row>
    <row r="1399" spans="1:2" x14ac:dyDescent="0.25">
      <c r="A1399" s="5">
        <v>43147</v>
      </c>
      <c r="B1399">
        <v>0.72630086417811002</v>
      </c>
    </row>
    <row r="1400" spans="1:2" x14ac:dyDescent="0.25">
      <c r="A1400" s="5">
        <v>43148</v>
      </c>
      <c r="B1400">
        <v>0.72966351237579252</v>
      </c>
    </row>
    <row r="1401" spans="1:2" x14ac:dyDescent="0.25">
      <c r="A1401" s="5">
        <v>43149</v>
      </c>
      <c r="B1401">
        <v>0.75208545866161947</v>
      </c>
    </row>
    <row r="1402" spans="1:2" x14ac:dyDescent="0.25">
      <c r="A1402" s="5">
        <v>43150</v>
      </c>
      <c r="B1402">
        <v>0.75129858507909042</v>
      </c>
    </row>
    <row r="1403" spans="1:2" x14ac:dyDescent="0.25">
      <c r="A1403" s="5">
        <v>43151</v>
      </c>
      <c r="B1403">
        <v>0.75130774170463421</v>
      </c>
    </row>
    <row r="1404" spans="1:2" x14ac:dyDescent="0.25">
      <c r="A1404" s="5">
        <v>43152</v>
      </c>
      <c r="B1404">
        <v>0.73970438999625021</v>
      </c>
    </row>
    <row r="1405" spans="1:2" x14ac:dyDescent="0.25">
      <c r="A1405" s="5">
        <v>43153</v>
      </c>
      <c r="B1405">
        <v>0.74030374440065316</v>
      </c>
    </row>
    <row r="1406" spans="1:2" x14ac:dyDescent="0.25">
      <c r="A1406" s="5">
        <v>43154</v>
      </c>
      <c r="B1406">
        <v>0.7125618922682555</v>
      </c>
    </row>
    <row r="1407" spans="1:2" x14ac:dyDescent="0.25">
      <c r="A1407" s="5">
        <v>43155</v>
      </c>
      <c r="B1407">
        <v>0.69084078414741268</v>
      </c>
    </row>
    <row r="1408" spans="1:2" x14ac:dyDescent="0.25">
      <c r="A1408" s="5">
        <v>43156</v>
      </c>
      <c r="B1408">
        <v>0.69379270753548439</v>
      </c>
    </row>
    <row r="1409" spans="1:2" x14ac:dyDescent="0.25">
      <c r="A1409" s="5">
        <v>43157</v>
      </c>
      <c r="B1409">
        <v>0.70355531099632285</v>
      </c>
    </row>
    <row r="1410" spans="1:2" x14ac:dyDescent="0.25">
      <c r="A1410" s="5">
        <v>43158</v>
      </c>
      <c r="B1410">
        <v>0.71631341802904946</v>
      </c>
    </row>
    <row r="1411" spans="1:2" x14ac:dyDescent="0.25">
      <c r="A1411" s="5">
        <v>43159</v>
      </c>
      <c r="B1411">
        <v>0.70323978884461258</v>
      </c>
    </row>
    <row r="1412" spans="1:2" x14ac:dyDescent="0.25">
      <c r="A1412" s="5">
        <v>43160</v>
      </c>
      <c r="B1412">
        <v>0.69934135861143254</v>
      </c>
    </row>
    <row r="1413" spans="1:2" x14ac:dyDescent="0.25">
      <c r="A1413" s="5">
        <v>43161</v>
      </c>
      <c r="B1413">
        <v>0.70648786603168923</v>
      </c>
    </row>
    <row r="1414" spans="1:2" x14ac:dyDescent="0.25">
      <c r="A1414" s="5">
        <v>43162</v>
      </c>
      <c r="B1414">
        <v>0.7146209588714354</v>
      </c>
    </row>
    <row r="1415" spans="1:2" x14ac:dyDescent="0.25">
      <c r="A1415" s="5">
        <v>43163</v>
      </c>
      <c r="B1415">
        <v>0.72499688250644023</v>
      </c>
    </row>
    <row r="1416" spans="1:2" x14ac:dyDescent="0.25">
      <c r="A1416" s="5">
        <v>43164</v>
      </c>
      <c r="B1416">
        <v>0.73023440724184019</v>
      </c>
    </row>
    <row r="1417" spans="1:2" x14ac:dyDescent="0.25">
      <c r="A1417" s="5">
        <v>43165</v>
      </c>
      <c r="B1417">
        <v>0.72369625480727495</v>
      </c>
    </row>
    <row r="1418" spans="1:2" x14ac:dyDescent="0.25">
      <c r="A1418" s="5">
        <v>43166</v>
      </c>
      <c r="B1418">
        <v>0.71926390932904638</v>
      </c>
    </row>
    <row r="1419" spans="1:2" x14ac:dyDescent="0.25">
      <c r="A1419" s="5">
        <v>43167</v>
      </c>
      <c r="B1419">
        <v>0.71873630624006046</v>
      </c>
    </row>
    <row r="1420" spans="1:2" x14ac:dyDescent="0.25">
      <c r="A1420" s="5">
        <v>43168</v>
      </c>
      <c r="B1420">
        <v>0.71796971396699583</v>
      </c>
    </row>
    <row r="1421" spans="1:2" x14ac:dyDescent="0.25">
      <c r="A1421" s="5">
        <v>43169</v>
      </c>
      <c r="B1421">
        <v>0.70231748008677874</v>
      </c>
    </row>
    <row r="1422" spans="1:2" x14ac:dyDescent="0.25">
      <c r="A1422" s="5">
        <v>43170</v>
      </c>
      <c r="B1422">
        <v>0.70698987995175278</v>
      </c>
    </row>
    <row r="1423" spans="1:2" x14ac:dyDescent="0.25">
      <c r="A1423" s="5">
        <v>43171</v>
      </c>
      <c r="B1423">
        <v>0.72710833667700403</v>
      </c>
    </row>
    <row r="1424" spans="1:2" x14ac:dyDescent="0.25">
      <c r="A1424" s="5">
        <v>43172</v>
      </c>
      <c r="B1424">
        <v>0.73329551047106523</v>
      </c>
    </row>
    <row r="1425" spans="1:2" x14ac:dyDescent="0.25">
      <c r="A1425" s="5">
        <v>43173</v>
      </c>
      <c r="B1425">
        <v>0.73343150284607728</v>
      </c>
    </row>
    <row r="1426" spans="1:2" x14ac:dyDescent="0.25">
      <c r="A1426" s="5">
        <v>43174</v>
      </c>
      <c r="B1426">
        <v>0.71707616622189418</v>
      </c>
    </row>
    <row r="1427" spans="1:2" x14ac:dyDescent="0.25">
      <c r="A1427" s="5">
        <v>43175</v>
      </c>
      <c r="B1427">
        <v>0.73210145658064518</v>
      </c>
    </row>
    <row r="1428" spans="1:2" x14ac:dyDescent="0.25">
      <c r="A1428" s="5">
        <v>43176</v>
      </c>
      <c r="B1428">
        <v>0.72491713888590203</v>
      </c>
    </row>
    <row r="1429" spans="1:2" x14ac:dyDescent="0.25">
      <c r="A1429" s="5">
        <v>43177</v>
      </c>
      <c r="B1429">
        <v>0.70830626566985433</v>
      </c>
    </row>
    <row r="1430" spans="1:2" x14ac:dyDescent="0.25">
      <c r="A1430" s="5">
        <v>43178</v>
      </c>
      <c r="B1430">
        <v>0.71400233313693373</v>
      </c>
    </row>
    <row r="1431" spans="1:2" x14ac:dyDescent="0.25">
      <c r="A1431" s="5">
        <v>43179</v>
      </c>
      <c r="B1431">
        <v>0.70769018152372487</v>
      </c>
    </row>
    <row r="1432" spans="1:2" x14ac:dyDescent="0.25">
      <c r="A1432" s="5">
        <v>43180</v>
      </c>
      <c r="B1432">
        <v>0.71806817353115637</v>
      </c>
    </row>
    <row r="1433" spans="1:2" x14ac:dyDescent="0.25">
      <c r="A1433" s="5">
        <v>43181</v>
      </c>
      <c r="B1433">
        <v>0.69132924711332566</v>
      </c>
    </row>
    <row r="1434" spans="1:2" x14ac:dyDescent="0.25">
      <c r="A1434" s="5">
        <v>43182</v>
      </c>
      <c r="B1434">
        <v>0.7195031862247625</v>
      </c>
    </row>
    <row r="1435" spans="1:2" x14ac:dyDescent="0.25">
      <c r="A1435" s="5">
        <v>43183</v>
      </c>
      <c r="B1435">
        <v>0.71074292039496167</v>
      </c>
    </row>
    <row r="1436" spans="1:2" x14ac:dyDescent="0.25">
      <c r="A1436" s="5">
        <v>43184</v>
      </c>
      <c r="B1436">
        <v>0.69702694413531652</v>
      </c>
    </row>
    <row r="1437" spans="1:2" x14ac:dyDescent="0.25">
      <c r="A1437" s="5">
        <v>43185</v>
      </c>
      <c r="B1437">
        <v>0.70155056121877812</v>
      </c>
    </row>
    <row r="1438" spans="1:2" x14ac:dyDescent="0.25">
      <c r="A1438" s="5">
        <v>43186</v>
      </c>
      <c r="B1438">
        <v>0.70774683398357685</v>
      </c>
    </row>
    <row r="1439" spans="1:2" x14ac:dyDescent="0.25">
      <c r="A1439" s="5">
        <v>43187</v>
      </c>
      <c r="B1439">
        <v>0.72032897306587862</v>
      </c>
    </row>
    <row r="1440" spans="1:2" x14ac:dyDescent="0.25">
      <c r="A1440" s="5">
        <v>43188</v>
      </c>
      <c r="B1440">
        <v>0.7270777595433654</v>
      </c>
    </row>
    <row r="1441" spans="1:2" x14ac:dyDescent="0.25">
      <c r="A1441" s="5">
        <v>43189</v>
      </c>
      <c r="B1441">
        <v>0.71189377194160253</v>
      </c>
    </row>
    <row r="1442" spans="1:2" x14ac:dyDescent="0.25">
      <c r="A1442" s="5">
        <v>43190</v>
      </c>
      <c r="B1442">
        <v>0.71549609240239043</v>
      </c>
    </row>
    <row r="1443" spans="1:2" x14ac:dyDescent="0.25">
      <c r="A1443" s="5">
        <v>43191</v>
      </c>
      <c r="B1443">
        <v>0.73487859831952307</v>
      </c>
    </row>
    <row r="1444" spans="1:2" x14ac:dyDescent="0.25">
      <c r="A1444" s="5">
        <v>43192</v>
      </c>
      <c r="B1444">
        <v>0.70847253836227886</v>
      </c>
    </row>
    <row r="1445" spans="1:2" x14ac:dyDescent="0.25">
      <c r="A1445" s="5">
        <v>43193</v>
      </c>
      <c r="B1445">
        <v>0.70876013039537522</v>
      </c>
    </row>
    <row r="1446" spans="1:2" x14ac:dyDescent="0.25">
      <c r="A1446" s="5">
        <v>43194</v>
      </c>
      <c r="B1446">
        <v>0.70130373043174576</v>
      </c>
    </row>
    <row r="1447" spans="1:2" x14ac:dyDescent="0.25">
      <c r="A1447" s="5">
        <v>43195</v>
      </c>
      <c r="B1447">
        <v>0.69091204193658551</v>
      </c>
    </row>
    <row r="1448" spans="1:2" x14ac:dyDescent="0.25">
      <c r="A1448" s="5">
        <v>43196</v>
      </c>
      <c r="B1448">
        <v>0.68728911002201021</v>
      </c>
    </row>
    <row r="1449" spans="1:2" x14ac:dyDescent="0.25">
      <c r="A1449" s="5">
        <v>43197</v>
      </c>
      <c r="B1449">
        <v>0.66538501659427629</v>
      </c>
    </row>
    <row r="1450" spans="1:2" x14ac:dyDescent="0.25">
      <c r="A1450" s="5">
        <v>43198</v>
      </c>
      <c r="B1450">
        <v>0.59312833483746974</v>
      </c>
    </row>
    <row r="1451" spans="1:2" x14ac:dyDescent="0.25">
      <c r="A1451" s="5">
        <v>43199</v>
      </c>
      <c r="B1451">
        <v>0.57232351063545728</v>
      </c>
    </row>
    <row r="1452" spans="1:2" x14ac:dyDescent="0.25">
      <c r="A1452" s="5">
        <v>43200</v>
      </c>
      <c r="B1452">
        <v>0.57533322975426604</v>
      </c>
    </row>
    <row r="1453" spans="1:2" x14ac:dyDescent="0.25">
      <c r="A1453" s="5">
        <v>43201</v>
      </c>
      <c r="B1453">
        <v>0.57498057877888742</v>
      </c>
    </row>
    <row r="1454" spans="1:2" x14ac:dyDescent="0.25">
      <c r="A1454" s="5">
        <v>43202</v>
      </c>
      <c r="B1454">
        <v>0.42669312725484887</v>
      </c>
    </row>
    <row r="1455" spans="1:2" x14ac:dyDescent="0.25">
      <c r="A1455" s="5">
        <v>43203</v>
      </c>
      <c r="B1455">
        <v>8.9312540607151755E-2</v>
      </c>
    </row>
    <row r="1456" spans="1:2" x14ac:dyDescent="0.25">
      <c r="A1456" s="5">
        <v>43204</v>
      </c>
      <c r="B1456">
        <v>-0.62911670150097609</v>
      </c>
    </row>
    <row r="1457" spans="1:2" x14ac:dyDescent="0.25">
      <c r="A1457" s="5">
        <v>43205</v>
      </c>
      <c r="B1457">
        <v>-1.1418418128326191</v>
      </c>
    </row>
    <row r="1458" spans="1:2" x14ac:dyDescent="0.25">
      <c r="A1458" s="5">
        <v>43206</v>
      </c>
      <c r="B1458">
        <v>-3.3817465535109195</v>
      </c>
    </row>
    <row r="1459" spans="1:2" x14ac:dyDescent="0.25">
      <c r="A1459" s="5">
        <v>43207</v>
      </c>
      <c r="B1459">
        <v>-3.3905170757969745</v>
      </c>
    </row>
    <row r="1460" spans="1:2" x14ac:dyDescent="0.25">
      <c r="A1460" s="5">
        <v>43208</v>
      </c>
      <c r="B1460">
        <v>-0.52448886947430706</v>
      </c>
    </row>
    <row r="1461" spans="1:2" x14ac:dyDescent="0.25">
      <c r="A1461" s="5">
        <v>43209</v>
      </c>
      <c r="B1461">
        <v>0.29857454711575582</v>
      </c>
    </row>
    <row r="1462" spans="1:2" x14ac:dyDescent="0.25">
      <c r="A1462" s="5">
        <v>43210</v>
      </c>
      <c r="B1462">
        <v>0.41799605692194486</v>
      </c>
    </row>
    <row r="1463" spans="1:2" x14ac:dyDescent="0.25">
      <c r="A1463" s="5">
        <v>43211</v>
      </c>
      <c r="B1463">
        <v>0.51087403611719695</v>
      </c>
    </row>
    <row r="1464" spans="1:2" x14ac:dyDescent="0.25">
      <c r="A1464" s="5">
        <v>43212</v>
      </c>
      <c r="B1464">
        <v>0.55564756237274782</v>
      </c>
    </row>
    <row r="1465" spans="1:2" x14ac:dyDescent="0.25">
      <c r="A1465" s="5">
        <v>43213</v>
      </c>
      <c r="B1465">
        <v>0.57282911815359316</v>
      </c>
    </row>
    <row r="1466" spans="1:2" x14ac:dyDescent="0.25">
      <c r="A1466" s="5">
        <v>43214</v>
      </c>
      <c r="B1466">
        <v>0.61914291165461133</v>
      </c>
    </row>
    <row r="1467" spans="1:2" x14ac:dyDescent="0.25">
      <c r="A1467" s="5">
        <v>43215</v>
      </c>
      <c r="B1467">
        <v>0.62685178962826849</v>
      </c>
    </row>
    <row r="1468" spans="1:2" x14ac:dyDescent="0.25">
      <c r="A1468" s="5">
        <v>43216</v>
      </c>
      <c r="B1468">
        <v>0.59301939357739808</v>
      </c>
    </row>
    <row r="1469" spans="1:2" x14ac:dyDescent="0.25">
      <c r="A1469" s="5">
        <v>43217</v>
      </c>
      <c r="B1469">
        <v>0.56783128527774629</v>
      </c>
    </row>
    <row r="1470" spans="1:2" x14ac:dyDescent="0.25">
      <c r="A1470" s="5">
        <v>43218</v>
      </c>
      <c r="B1470">
        <v>0.54011794640035016</v>
      </c>
    </row>
    <row r="1471" spans="1:2" x14ac:dyDescent="0.25">
      <c r="A1471" s="5">
        <v>43219</v>
      </c>
      <c r="B1471">
        <v>0.29109703332728604</v>
      </c>
    </row>
    <row r="1472" spans="1:2" x14ac:dyDescent="0.25">
      <c r="A1472" s="5">
        <v>43220</v>
      </c>
      <c r="B1472">
        <v>0.4192898662866909</v>
      </c>
    </row>
    <row r="1473" spans="1:2" x14ac:dyDescent="0.25">
      <c r="A1473" s="5">
        <v>43221</v>
      </c>
      <c r="B1473">
        <v>0.31004713762688674</v>
      </c>
    </row>
    <row r="1474" spans="1:2" x14ac:dyDescent="0.25">
      <c r="A1474" s="5">
        <v>43222</v>
      </c>
      <c r="B1474">
        <v>0.10760564768020876</v>
      </c>
    </row>
    <row r="1475" spans="1:2" x14ac:dyDescent="0.25">
      <c r="A1475" s="5">
        <v>43223</v>
      </c>
      <c r="B1475">
        <v>0.14180414660080856</v>
      </c>
    </row>
    <row r="1476" spans="1:2" x14ac:dyDescent="0.25">
      <c r="A1476" s="5">
        <v>43224</v>
      </c>
      <c r="B1476">
        <v>7.7543279163049969E-2</v>
      </c>
    </row>
    <row r="1477" spans="1:2" x14ac:dyDescent="0.25">
      <c r="A1477" s="5">
        <v>43225</v>
      </c>
      <c r="B1477">
        <v>0.2433823933718311</v>
      </c>
    </row>
    <row r="1478" spans="1:2" x14ac:dyDescent="0.25">
      <c r="A1478" s="5">
        <v>43226</v>
      </c>
      <c r="B1478">
        <v>0.24267650275109467</v>
      </c>
    </row>
    <row r="1479" spans="1:2" x14ac:dyDescent="0.25">
      <c r="A1479" s="5">
        <v>43227</v>
      </c>
      <c r="B1479">
        <v>0.26177572769508478</v>
      </c>
    </row>
    <row r="1480" spans="1:2" x14ac:dyDescent="0.25">
      <c r="A1480" s="5">
        <v>43228</v>
      </c>
      <c r="B1480">
        <v>0.35388496015921939</v>
      </c>
    </row>
    <row r="1481" spans="1:2" x14ac:dyDescent="0.25">
      <c r="A1481" s="5">
        <v>43229</v>
      </c>
      <c r="B1481">
        <v>0.41999500826180775</v>
      </c>
    </row>
    <row r="1482" spans="1:2" x14ac:dyDescent="0.25">
      <c r="A1482" s="5">
        <v>43230</v>
      </c>
      <c r="B1482">
        <v>0.44391033814761166</v>
      </c>
    </row>
    <row r="1483" spans="1:2" x14ac:dyDescent="0.25">
      <c r="A1483" s="5">
        <v>43231</v>
      </c>
      <c r="B1483">
        <v>0.5294789585992723</v>
      </c>
    </row>
    <row r="1484" spans="1:2" x14ac:dyDescent="0.25">
      <c r="A1484" s="5">
        <v>43232</v>
      </c>
      <c r="B1484">
        <v>0.52104247006138515</v>
      </c>
    </row>
    <row r="1485" spans="1:2" x14ac:dyDescent="0.25">
      <c r="A1485" s="5">
        <v>43233</v>
      </c>
      <c r="B1485">
        <v>0.52107014505291016</v>
      </c>
    </row>
    <row r="1486" spans="1:2" x14ac:dyDescent="0.25">
      <c r="A1486" s="5">
        <v>43234</v>
      </c>
      <c r="B1486">
        <v>0.37935682240829277</v>
      </c>
    </row>
    <row r="1487" spans="1:2" x14ac:dyDescent="0.25">
      <c r="A1487" s="5">
        <v>43235</v>
      </c>
      <c r="B1487">
        <v>0.44583522215789101</v>
      </c>
    </row>
    <row r="1488" spans="1:2" x14ac:dyDescent="0.25">
      <c r="A1488" s="5">
        <v>43236</v>
      </c>
      <c r="B1488">
        <v>0.34694045559337744</v>
      </c>
    </row>
    <row r="1489" spans="1:2" x14ac:dyDescent="0.25">
      <c r="A1489" s="5">
        <v>43237</v>
      </c>
      <c r="B1489">
        <v>0.42361887674360876</v>
      </c>
    </row>
    <row r="1490" spans="1:2" x14ac:dyDescent="0.25">
      <c r="A1490" s="5">
        <v>43238</v>
      </c>
      <c r="B1490">
        <v>0.61607745964494831</v>
      </c>
    </row>
    <row r="1491" spans="1:2" x14ac:dyDescent="0.25">
      <c r="A1491" s="5">
        <v>43239</v>
      </c>
      <c r="B1491">
        <v>0.48764531526338867</v>
      </c>
    </row>
    <row r="1492" spans="1:2" x14ac:dyDescent="0.25">
      <c r="A1492" s="5">
        <v>43240</v>
      </c>
      <c r="B1492">
        <v>0.51254494355722835</v>
      </c>
    </row>
    <row r="1493" spans="1:2" x14ac:dyDescent="0.25">
      <c r="A1493" s="5">
        <v>43241</v>
      </c>
      <c r="B1493">
        <v>0.39390582576509053</v>
      </c>
    </row>
    <row r="1494" spans="1:2" x14ac:dyDescent="0.25">
      <c r="A1494" s="5">
        <v>43242</v>
      </c>
      <c r="B1494">
        <v>0.50583566045146844</v>
      </c>
    </row>
    <row r="1495" spans="1:2" x14ac:dyDescent="0.25">
      <c r="A1495" s="5">
        <v>43243</v>
      </c>
      <c r="B1495">
        <v>0.46074496035587986</v>
      </c>
    </row>
    <row r="1496" spans="1:2" x14ac:dyDescent="0.25">
      <c r="A1496" s="5">
        <v>43244</v>
      </c>
      <c r="B1496">
        <v>0.29779738932649702</v>
      </c>
    </row>
    <row r="1497" spans="1:2" x14ac:dyDescent="0.25">
      <c r="A1497" s="5">
        <v>43245</v>
      </c>
      <c r="B1497">
        <v>0.48583905887697537</v>
      </c>
    </row>
    <row r="1498" spans="1:2" x14ac:dyDescent="0.25">
      <c r="A1498" s="5">
        <v>43246</v>
      </c>
      <c r="B1498">
        <v>0.333552130092029</v>
      </c>
    </row>
    <row r="1499" spans="1:2" x14ac:dyDescent="0.25">
      <c r="A1499" s="5">
        <v>43247</v>
      </c>
      <c r="B1499">
        <v>-1.037461973190211E-2</v>
      </c>
    </row>
    <row r="1500" spans="1:2" x14ac:dyDescent="0.25">
      <c r="A1500" s="5">
        <v>43248</v>
      </c>
      <c r="B1500">
        <v>-0.45668441921297742</v>
      </c>
    </row>
    <row r="1501" spans="1:2" x14ac:dyDescent="0.25">
      <c r="A1501" s="5">
        <v>43249</v>
      </c>
      <c r="B1501">
        <v>0.46657360785648255</v>
      </c>
    </row>
    <row r="1502" spans="1:2" x14ac:dyDescent="0.25">
      <c r="A1502" s="5">
        <v>43250</v>
      </c>
      <c r="B1502">
        <v>0.63483323391082569</v>
      </c>
    </row>
    <row r="1503" spans="1:2" x14ac:dyDescent="0.25">
      <c r="A1503" s="5">
        <v>43251</v>
      </c>
      <c r="B1503">
        <v>0.40055331700311009</v>
      </c>
    </row>
    <row r="1504" spans="1:2" x14ac:dyDescent="0.25">
      <c r="A1504" s="5">
        <v>43252</v>
      </c>
      <c r="B1504">
        <v>0.42828003250182145</v>
      </c>
    </row>
    <row r="1505" spans="1:2" x14ac:dyDescent="0.25">
      <c r="A1505" s="5">
        <v>43253</v>
      </c>
      <c r="B1505">
        <v>0.32898549224510376</v>
      </c>
    </row>
    <row r="1506" spans="1:2" x14ac:dyDescent="0.25">
      <c r="A1506" s="5">
        <v>43254</v>
      </c>
      <c r="B1506">
        <v>0.49233211801345989</v>
      </c>
    </row>
    <row r="1507" spans="1:2" x14ac:dyDescent="0.25">
      <c r="A1507" s="5">
        <v>43255</v>
      </c>
      <c r="B1507">
        <v>-1.3553321274631769</v>
      </c>
    </row>
    <row r="1508" spans="1:2" x14ac:dyDescent="0.25">
      <c r="A1508" s="5">
        <v>43256</v>
      </c>
      <c r="B1508">
        <v>0.70314993710125062</v>
      </c>
    </row>
    <row r="1509" spans="1:2" x14ac:dyDescent="0.25">
      <c r="A1509" s="5">
        <v>43257</v>
      </c>
      <c r="B1509">
        <v>0.10402695511922871</v>
      </c>
    </row>
    <row r="1510" spans="1:2" x14ac:dyDescent="0.25">
      <c r="A1510" s="5">
        <v>43258</v>
      </c>
      <c r="B1510" t="s">
        <v>24</v>
      </c>
    </row>
    <row r="1511" spans="1:2" x14ac:dyDescent="0.25">
      <c r="A1511" s="5">
        <v>43259</v>
      </c>
      <c r="B1511" t="s">
        <v>24</v>
      </c>
    </row>
    <row r="1512" spans="1:2" x14ac:dyDescent="0.25">
      <c r="A1512" s="5">
        <v>43260</v>
      </c>
      <c r="B1512" t="s">
        <v>24</v>
      </c>
    </row>
    <row r="1513" spans="1:2" x14ac:dyDescent="0.25">
      <c r="A1513" s="5">
        <v>43261</v>
      </c>
      <c r="B1513" t="s">
        <v>24</v>
      </c>
    </row>
    <row r="1514" spans="1:2" x14ac:dyDescent="0.25">
      <c r="A1514" s="5">
        <v>43262</v>
      </c>
      <c r="B1514" t="s">
        <v>24</v>
      </c>
    </row>
    <row r="1515" spans="1:2" x14ac:dyDescent="0.25">
      <c r="A1515" s="5">
        <v>43263</v>
      </c>
      <c r="B1515" t="s">
        <v>24</v>
      </c>
    </row>
    <row r="1516" spans="1:2" x14ac:dyDescent="0.25">
      <c r="A1516" s="5">
        <v>43264</v>
      </c>
      <c r="B1516" t="s">
        <v>24</v>
      </c>
    </row>
    <row r="1517" spans="1:2" x14ac:dyDescent="0.25">
      <c r="A1517" s="5">
        <v>43265</v>
      </c>
      <c r="B1517" t="s">
        <v>24</v>
      </c>
    </row>
    <row r="1518" spans="1:2" x14ac:dyDescent="0.25">
      <c r="A1518" s="5">
        <v>43266</v>
      </c>
      <c r="B1518" t="s">
        <v>24</v>
      </c>
    </row>
    <row r="1519" spans="1:2" x14ac:dyDescent="0.25">
      <c r="A1519" s="5">
        <v>43267</v>
      </c>
      <c r="B1519" t="s">
        <v>24</v>
      </c>
    </row>
    <row r="1520" spans="1:2" x14ac:dyDescent="0.25">
      <c r="A1520" s="5">
        <v>43268</v>
      </c>
      <c r="B1520" t="s">
        <v>24</v>
      </c>
    </row>
    <row r="1521" spans="1:2" x14ac:dyDescent="0.25">
      <c r="A1521" s="5">
        <v>43269</v>
      </c>
      <c r="B1521" t="s">
        <v>24</v>
      </c>
    </row>
    <row r="1522" spans="1:2" x14ac:dyDescent="0.25">
      <c r="A1522" s="5">
        <v>43270</v>
      </c>
      <c r="B1522" t="s">
        <v>24</v>
      </c>
    </row>
    <row r="1523" spans="1:2" x14ac:dyDescent="0.25">
      <c r="A1523" s="5">
        <v>43271</v>
      </c>
      <c r="B1523" t="s">
        <v>24</v>
      </c>
    </row>
    <row r="1524" spans="1:2" x14ac:dyDescent="0.25">
      <c r="A1524" s="5">
        <v>43272</v>
      </c>
      <c r="B1524" t="s">
        <v>24</v>
      </c>
    </row>
    <row r="1525" spans="1:2" x14ac:dyDescent="0.25">
      <c r="A1525" s="5">
        <v>43273</v>
      </c>
      <c r="B1525" t="s">
        <v>24</v>
      </c>
    </row>
    <row r="1526" spans="1:2" x14ac:dyDescent="0.25">
      <c r="A1526" s="5">
        <v>43274</v>
      </c>
      <c r="B1526" t="s">
        <v>24</v>
      </c>
    </row>
    <row r="1527" spans="1:2" x14ac:dyDescent="0.25">
      <c r="A1527" s="5">
        <v>43275</v>
      </c>
      <c r="B1527" t="s">
        <v>24</v>
      </c>
    </row>
    <row r="1528" spans="1:2" x14ac:dyDescent="0.25">
      <c r="A1528" s="5">
        <v>43276</v>
      </c>
      <c r="B1528" t="s">
        <v>24</v>
      </c>
    </row>
    <row r="1529" spans="1:2" x14ac:dyDescent="0.25">
      <c r="A1529" s="5">
        <v>43277</v>
      </c>
      <c r="B1529" t="s">
        <v>24</v>
      </c>
    </row>
    <row r="1530" spans="1:2" x14ac:dyDescent="0.25">
      <c r="A1530" s="5">
        <v>43278</v>
      </c>
      <c r="B1530" t="s">
        <v>24</v>
      </c>
    </row>
    <row r="1531" spans="1:2" x14ac:dyDescent="0.25">
      <c r="A1531" s="5">
        <v>43279</v>
      </c>
      <c r="B1531" t="s">
        <v>24</v>
      </c>
    </row>
    <row r="1532" spans="1:2" x14ac:dyDescent="0.25">
      <c r="A1532" s="5">
        <v>43280</v>
      </c>
      <c r="B1532" t="s">
        <v>24</v>
      </c>
    </row>
    <row r="1533" spans="1:2" x14ac:dyDescent="0.25">
      <c r="A1533" s="5">
        <v>43281</v>
      </c>
      <c r="B1533" t="s">
        <v>24</v>
      </c>
    </row>
    <row r="1534" spans="1:2" x14ac:dyDescent="0.25">
      <c r="A1534" s="5">
        <v>43282</v>
      </c>
      <c r="B1534" t="s">
        <v>24</v>
      </c>
    </row>
    <row r="1535" spans="1:2" x14ac:dyDescent="0.25">
      <c r="A1535" s="5">
        <v>43283</v>
      </c>
      <c r="B1535" t="s">
        <v>24</v>
      </c>
    </row>
    <row r="1536" spans="1:2" x14ac:dyDescent="0.25">
      <c r="A1536" s="5">
        <v>43284</v>
      </c>
      <c r="B1536" t="s">
        <v>24</v>
      </c>
    </row>
    <row r="1537" spans="1:2" x14ac:dyDescent="0.25">
      <c r="A1537" s="5">
        <v>43285</v>
      </c>
      <c r="B1537" t="s">
        <v>24</v>
      </c>
    </row>
    <row r="1538" spans="1:2" x14ac:dyDescent="0.25">
      <c r="A1538" s="5">
        <v>43286</v>
      </c>
      <c r="B1538" t="s">
        <v>24</v>
      </c>
    </row>
    <row r="1539" spans="1:2" x14ac:dyDescent="0.25">
      <c r="A1539" s="5">
        <v>43287</v>
      </c>
      <c r="B1539" t="s">
        <v>24</v>
      </c>
    </row>
    <row r="1540" spans="1:2" x14ac:dyDescent="0.25">
      <c r="A1540" s="5">
        <v>43288</v>
      </c>
      <c r="B1540" t="s">
        <v>24</v>
      </c>
    </row>
    <row r="1541" spans="1:2" x14ac:dyDescent="0.25">
      <c r="A1541" s="5">
        <v>43289</v>
      </c>
      <c r="B1541" t="s">
        <v>24</v>
      </c>
    </row>
    <row r="1542" spans="1:2" x14ac:dyDescent="0.25">
      <c r="A1542" s="5">
        <v>43290</v>
      </c>
      <c r="B1542" t="s">
        <v>24</v>
      </c>
    </row>
    <row r="1543" spans="1:2" x14ac:dyDescent="0.25">
      <c r="A1543" s="5">
        <v>43291</v>
      </c>
      <c r="B1543" t="s">
        <v>24</v>
      </c>
    </row>
    <row r="1544" spans="1:2" x14ac:dyDescent="0.25">
      <c r="A1544" s="5">
        <v>43292</v>
      </c>
      <c r="B1544" t="s">
        <v>24</v>
      </c>
    </row>
    <row r="1545" spans="1:2" x14ac:dyDescent="0.25">
      <c r="A1545" s="5">
        <v>43293</v>
      </c>
      <c r="B1545" t="s">
        <v>24</v>
      </c>
    </row>
    <row r="1546" spans="1:2" x14ac:dyDescent="0.25">
      <c r="A1546" s="5">
        <v>43294</v>
      </c>
      <c r="B1546" t="s">
        <v>24</v>
      </c>
    </row>
    <row r="1547" spans="1:2" x14ac:dyDescent="0.25">
      <c r="A1547" s="5">
        <v>43295</v>
      </c>
      <c r="B1547" t="s">
        <v>24</v>
      </c>
    </row>
    <row r="1548" spans="1:2" x14ac:dyDescent="0.25">
      <c r="A1548" s="5">
        <v>43296</v>
      </c>
      <c r="B1548" t="s">
        <v>24</v>
      </c>
    </row>
    <row r="1549" spans="1:2" x14ac:dyDescent="0.25">
      <c r="A1549" s="5">
        <v>43297</v>
      </c>
      <c r="B1549" t="s">
        <v>24</v>
      </c>
    </row>
    <row r="1550" spans="1:2" x14ac:dyDescent="0.25">
      <c r="A1550" s="5">
        <v>43298</v>
      </c>
      <c r="B1550" t="s">
        <v>24</v>
      </c>
    </row>
    <row r="1551" spans="1:2" x14ac:dyDescent="0.25">
      <c r="A1551" s="5">
        <v>43299</v>
      </c>
      <c r="B1551" t="s">
        <v>24</v>
      </c>
    </row>
    <row r="1552" spans="1:2" x14ac:dyDescent="0.25">
      <c r="A1552" s="5">
        <v>43300</v>
      </c>
      <c r="B1552" t="s">
        <v>24</v>
      </c>
    </row>
    <row r="1553" spans="1:2" x14ac:dyDescent="0.25">
      <c r="A1553" s="5">
        <v>43301</v>
      </c>
      <c r="B1553" t="s">
        <v>24</v>
      </c>
    </row>
    <row r="1554" spans="1:2" x14ac:dyDescent="0.25">
      <c r="A1554" s="5">
        <v>43302</v>
      </c>
      <c r="B1554" t="s">
        <v>24</v>
      </c>
    </row>
    <row r="1555" spans="1:2" x14ac:dyDescent="0.25">
      <c r="A1555" s="5">
        <v>43303</v>
      </c>
      <c r="B1555" t="s">
        <v>24</v>
      </c>
    </row>
    <row r="1556" spans="1:2" x14ac:dyDescent="0.25">
      <c r="A1556" s="5">
        <v>43304</v>
      </c>
      <c r="B1556" t="s">
        <v>24</v>
      </c>
    </row>
    <row r="1557" spans="1:2" x14ac:dyDescent="0.25">
      <c r="A1557" s="5">
        <v>43305</v>
      </c>
      <c r="B1557" t="s">
        <v>24</v>
      </c>
    </row>
    <row r="1558" spans="1:2" x14ac:dyDescent="0.25">
      <c r="A1558" s="5">
        <v>43306</v>
      </c>
      <c r="B1558" t="s">
        <v>24</v>
      </c>
    </row>
    <row r="1559" spans="1:2" x14ac:dyDescent="0.25">
      <c r="A1559" s="5">
        <v>43307</v>
      </c>
      <c r="B1559" t="s">
        <v>24</v>
      </c>
    </row>
    <row r="1560" spans="1:2" x14ac:dyDescent="0.25">
      <c r="A1560" s="5">
        <v>43308</v>
      </c>
      <c r="B1560" t="s">
        <v>24</v>
      </c>
    </row>
    <row r="1561" spans="1:2" x14ac:dyDescent="0.25">
      <c r="A1561" s="5">
        <v>43309</v>
      </c>
      <c r="B1561" t="s">
        <v>24</v>
      </c>
    </row>
    <row r="1562" spans="1:2" x14ac:dyDescent="0.25">
      <c r="A1562" s="5">
        <v>43310</v>
      </c>
      <c r="B1562" t="s">
        <v>24</v>
      </c>
    </row>
    <row r="1563" spans="1:2" x14ac:dyDescent="0.25">
      <c r="A1563" s="5">
        <v>43311</v>
      </c>
      <c r="B1563" t="s">
        <v>24</v>
      </c>
    </row>
    <row r="1564" spans="1:2" x14ac:dyDescent="0.25">
      <c r="A1564" s="5">
        <v>43312</v>
      </c>
      <c r="B1564" t="s">
        <v>24</v>
      </c>
    </row>
    <row r="1565" spans="1:2" x14ac:dyDescent="0.25">
      <c r="A1565" s="5">
        <v>43313</v>
      </c>
      <c r="B1565" t="s">
        <v>24</v>
      </c>
    </row>
    <row r="1566" spans="1:2" x14ac:dyDescent="0.25">
      <c r="A1566" s="5">
        <v>43405</v>
      </c>
      <c r="B1566" t="s">
        <v>24</v>
      </c>
    </row>
    <row r="1567" spans="1:2" x14ac:dyDescent="0.25">
      <c r="A1567" s="5">
        <v>43406</v>
      </c>
      <c r="B1567" t="s">
        <v>24</v>
      </c>
    </row>
    <row r="1568" spans="1:2" x14ac:dyDescent="0.25">
      <c r="A1568" s="5">
        <v>43407</v>
      </c>
      <c r="B1568" t="s">
        <v>24</v>
      </c>
    </row>
    <row r="1569" spans="1:2" x14ac:dyDescent="0.25">
      <c r="A1569" s="5">
        <v>43408</v>
      </c>
      <c r="B1569" t="s">
        <v>24</v>
      </c>
    </row>
    <row r="1570" spans="1:2" x14ac:dyDescent="0.25">
      <c r="A1570" s="5">
        <v>43409</v>
      </c>
      <c r="B1570" t="s">
        <v>24</v>
      </c>
    </row>
    <row r="1571" spans="1:2" x14ac:dyDescent="0.25">
      <c r="A1571" s="5">
        <v>43410</v>
      </c>
      <c r="B1571" t="s">
        <v>24</v>
      </c>
    </row>
    <row r="1572" spans="1:2" x14ac:dyDescent="0.25">
      <c r="A1572" s="5">
        <v>43411</v>
      </c>
      <c r="B1572" t="s">
        <v>24</v>
      </c>
    </row>
    <row r="1573" spans="1:2" x14ac:dyDescent="0.25">
      <c r="A1573" s="5">
        <v>43412</v>
      </c>
      <c r="B1573" t="s">
        <v>24</v>
      </c>
    </row>
    <row r="1574" spans="1:2" x14ac:dyDescent="0.25">
      <c r="A1574" s="5">
        <v>43413</v>
      </c>
      <c r="B1574" t="s">
        <v>24</v>
      </c>
    </row>
    <row r="1575" spans="1:2" x14ac:dyDescent="0.25">
      <c r="A1575" s="5">
        <v>43414</v>
      </c>
      <c r="B1575" t="s">
        <v>24</v>
      </c>
    </row>
    <row r="1576" spans="1:2" x14ac:dyDescent="0.25">
      <c r="A1576" s="5">
        <v>43415</v>
      </c>
      <c r="B1576" t="s">
        <v>24</v>
      </c>
    </row>
    <row r="1577" spans="1:2" x14ac:dyDescent="0.25">
      <c r="A1577" s="5">
        <v>43416</v>
      </c>
      <c r="B1577" t="s">
        <v>24</v>
      </c>
    </row>
    <row r="1578" spans="1:2" x14ac:dyDescent="0.25">
      <c r="A1578" s="5">
        <v>43417</v>
      </c>
      <c r="B1578" t="s">
        <v>24</v>
      </c>
    </row>
    <row r="1579" spans="1:2" x14ac:dyDescent="0.25">
      <c r="A1579" s="5">
        <v>43418</v>
      </c>
      <c r="B1579" t="s">
        <v>24</v>
      </c>
    </row>
    <row r="1580" spans="1:2" x14ac:dyDescent="0.25">
      <c r="A1580" s="5">
        <v>43419</v>
      </c>
      <c r="B1580" t="s">
        <v>24</v>
      </c>
    </row>
    <row r="1581" spans="1:2" x14ac:dyDescent="0.25">
      <c r="A1581" s="5">
        <v>43420</v>
      </c>
      <c r="B1581" t="s">
        <v>24</v>
      </c>
    </row>
    <row r="1582" spans="1:2" x14ac:dyDescent="0.25">
      <c r="A1582" s="5">
        <v>43421</v>
      </c>
      <c r="B1582" t="s">
        <v>24</v>
      </c>
    </row>
    <row r="1583" spans="1:2" x14ac:dyDescent="0.25">
      <c r="A1583" s="5">
        <v>43422</v>
      </c>
      <c r="B1583" t="s">
        <v>24</v>
      </c>
    </row>
    <row r="1584" spans="1:2" x14ac:dyDescent="0.25">
      <c r="A1584" s="5">
        <v>43423</v>
      </c>
      <c r="B1584" t="s">
        <v>24</v>
      </c>
    </row>
    <row r="1585" spans="1:2" x14ac:dyDescent="0.25">
      <c r="A1585" s="5">
        <v>43424</v>
      </c>
      <c r="B1585" t="s">
        <v>24</v>
      </c>
    </row>
    <row r="1586" spans="1:2" x14ac:dyDescent="0.25">
      <c r="A1586" s="5">
        <v>43425</v>
      </c>
      <c r="B1586">
        <v>0.93294331244465356</v>
      </c>
    </row>
    <row r="1587" spans="1:2" x14ac:dyDescent="0.25">
      <c r="A1587" s="5">
        <v>43426</v>
      </c>
      <c r="B1587">
        <v>1</v>
      </c>
    </row>
    <row r="1588" spans="1:2" x14ac:dyDescent="0.25">
      <c r="A1588" s="5">
        <v>43427</v>
      </c>
      <c r="B1588">
        <v>0.84415530430811558</v>
      </c>
    </row>
    <row r="1589" spans="1:2" x14ac:dyDescent="0.25">
      <c r="A1589" s="5">
        <v>43428</v>
      </c>
      <c r="B1589">
        <v>0.98447306767327192</v>
      </c>
    </row>
    <row r="1590" spans="1:2" x14ac:dyDescent="0.25">
      <c r="A1590" s="5">
        <v>43429</v>
      </c>
      <c r="B1590">
        <v>0.98432462146041633</v>
      </c>
    </row>
    <row r="1591" spans="1:2" x14ac:dyDescent="0.25">
      <c r="A1591" s="5">
        <v>43430</v>
      </c>
      <c r="B1591">
        <v>0.98505186544160028</v>
      </c>
    </row>
    <row r="1592" spans="1:2" x14ac:dyDescent="0.25">
      <c r="A1592" s="5">
        <v>43431</v>
      </c>
      <c r="B1592">
        <v>0.9180665330761909</v>
      </c>
    </row>
    <row r="1593" spans="1:2" x14ac:dyDescent="0.25">
      <c r="A1593" s="5">
        <v>43432</v>
      </c>
      <c r="B1593">
        <v>0.91764545099421579</v>
      </c>
    </row>
    <row r="1594" spans="1:2" x14ac:dyDescent="0.25">
      <c r="A1594" s="5">
        <v>43433</v>
      </c>
      <c r="B1594">
        <v>0.91012307140216597</v>
      </c>
    </row>
    <row r="1595" spans="1:2" x14ac:dyDescent="0.25">
      <c r="A1595" s="5">
        <v>43434</v>
      </c>
      <c r="B1595">
        <v>0.89064899395886488</v>
      </c>
    </row>
    <row r="1596" spans="1:2" x14ac:dyDescent="0.25">
      <c r="A1596" s="5">
        <v>43435</v>
      </c>
      <c r="B1596">
        <v>0.88682709771348878</v>
      </c>
    </row>
    <row r="1597" spans="1:2" x14ac:dyDescent="0.25">
      <c r="A1597" s="5">
        <v>43436</v>
      </c>
      <c r="B1597">
        <v>0.88835889089697695</v>
      </c>
    </row>
    <row r="1598" spans="1:2" x14ac:dyDescent="0.25">
      <c r="A1598" s="5">
        <v>43437</v>
      </c>
      <c r="B1598">
        <v>0.88914648409222885</v>
      </c>
    </row>
    <row r="1599" spans="1:2" x14ac:dyDescent="0.25">
      <c r="A1599" s="5">
        <v>43438</v>
      </c>
      <c r="B1599">
        <v>0.89866877487802277</v>
      </c>
    </row>
    <row r="1600" spans="1:2" x14ac:dyDescent="0.25">
      <c r="A1600" s="5">
        <v>43439</v>
      </c>
      <c r="B1600">
        <v>0.90414130667107773</v>
      </c>
    </row>
    <row r="1601" spans="1:2" x14ac:dyDescent="0.25">
      <c r="A1601" s="5">
        <v>43440</v>
      </c>
      <c r="B1601">
        <v>0.89759307189391602</v>
      </c>
    </row>
    <row r="1602" spans="1:2" x14ac:dyDescent="0.25">
      <c r="A1602" s="5">
        <v>43441</v>
      </c>
      <c r="B1602">
        <v>0.89787129833048218</v>
      </c>
    </row>
    <row r="1603" spans="1:2" x14ac:dyDescent="0.25">
      <c r="A1603" s="5">
        <v>43442</v>
      </c>
      <c r="B1603">
        <v>0.87459838002074519</v>
      </c>
    </row>
    <row r="1604" spans="1:2" x14ac:dyDescent="0.25">
      <c r="A1604" s="5">
        <v>43443</v>
      </c>
      <c r="B1604">
        <v>0.87068973660704319</v>
      </c>
    </row>
    <row r="1605" spans="1:2" x14ac:dyDescent="0.25">
      <c r="A1605" s="5">
        <v>43444</v>
      </c>
      <c r="B1605">
        <v>0.85684326800280253</v>
      </c>
    </row>
    <row r="1606" spans="1:2" x14ac:dyDescent="0.25">
      <c r="A1606" s="5">
        <v>43445</v>
      </c>
      <c r="B1606">
        <v>0.84665354674415605</v>
      </c>
    </row>
    <row r="1607" spans="1:2" x14ac:dyDescent="0.25">
      <c r="A1607" s="5">
        <v>43446</v>
      </c>
      <c r="B1607">
        <v>0.83612308180921924</v>
      </c>
    </row>
    <row r="1608" spans="1:2" x14ac:dyDescent="0.25">
      <c r="A1608" s="5">
        <v>43447</v>
      </c>
      <c r="B1608">
        <v>0.84680890365294348</v>
      </c>
    </row>
    <row r="1609" spans="1:2" x14ac:dyDescent="0.25">
      <c r="A1609" s="5">
        <v>43448</v>
      </c>
      <c r="B1609">
        <v>0.8536011310813173</v>
      </c>
    </row>
    <row r="1610" spans="1:2" x14ac:dyDescent="0.25">
      <c r="A1610" s="5">
        <v>43449</v>
      </c>
      <c r="B1610">
        <v>0.83773515364161732</v>
      </c>
    </row>
    <row r="1611" spans="1:2" x14ac:dyDescent="0.25">
      <c r="A1611" s="5">
        <v>43450</v>
      </c>
      <c r="B1611">
        <v>0.83268393335140134</v>
      </c>
    </row>
    <row r="1612" spans="1:2" x14ac:dyDescent="0.25">
      <c r="A1612" s="5">
        <v>43451</v>
      </c>
      <c r="B1612">
        <v>0.83465575418413107</v>
      </c>
    </row>
    <row r="1613" spans="1:2" x14ac:dyDescent="0.25">
      <c r="A1613" s="5">
        <v>43452</v>
      </c>
      <c r="B1613">
        <v>0.83089592369755916</v>
      </c>
    </row>
    <row r="1614" spans="1:2" x14ac:dyDescent="0.25">
      <c r="A1614" s="5">
        <v>43453</v>
      </c>
      <c r="B1614">
        <v>0.82992354979053107</v>
      </c>
    </row>
    <row r="1615" spans="1:2" x14ac:dyDescent="0.25">
      <c r="A1615" s="5">
        <v>43454</v>
      </c>
      <c r="B1615">
        <v>0.8172498398115764</v>
      </c>
    </row>
    <row r="1616" spans="1:2" x14ac:dyDescent="0.25">
      <c r="A1616" s="5">
        <v>43455</v>
      </c>
      <c r="B1616">
        <v>0.81225081551445977</v>
      </c>
    </row>
    <row r="1617" spans="1:2" x14ac:dyDescent="0.25">
      <c r="A1617" s="5">
        <v>43456</v>
      </c>
      <c r="B1617">
        <v>0.81963310567607761</v>
      </c>
    </row>
    <row r="1618" spans="1:2" x14ac:dyDescent="0.25">
      <c r="A1618" s="5">
        <v>43457</v>
      </c>
      <c r="B1618">
        <v>0.79768083820510904</v>
      </c>
    </row>
    <row r="1619" spans="1:2" x14ac:dyDescent="0.25">
      <c r="A1619" s="5">
        <v>43458</v>
      </c>
      <c r="B1619">
        <v>0.79662794401809855</v>
      </c>
    </row>
    <row r="1620" spans="1:2" x14ac:dyDescent="0.25">
      <c r="A1620" s="5">
        <v>43459</v>
      </c>
      <c r="B1620">
        <v>0.78450995778491284</v>
      </c>
    </row>
    <row r="1621" spans="1:2" x14ac:dyDescent="0.25">
      <c r="A1621" s="5">
        <v>43460</v>
      </c>
      <c r="B1621">
        <v>0.77231179117212589</v>
      </c>
    </row>
    <row r="1622" spans="1:2" x14ac:dyDescent="0.25">
      <c r="A1622" s="5">
        <v>43461</v>
      </c>
      <c r="B1622">
        <v>0.78040683281630729</v>
      </c>
    </row>
    <row r="1623" spans="1:2" x14ac:dyDescent="0.25">
      <c r="A1623" s="5">
        <v>43462</v>
      </c>
      <c r="B1623">
        <v>0.78006397791735504</v>
      </c>
    </row>
    <row r="1624" spans="1:2" x14ac:dyDescent="0.25">
      <c r="A1624" s="5">
        <v>43463</v>
      </c>
      <c r="B1624">
        <v>0.7377814798349055</v>
      </c>
    </row>
    <row r="1625" spans="1:2" x14ac:dyDescent="0.25">
      <c r="A1625" s="5">
        <v>43464</v>
      </c>
      <c r="B1625">
        <v>0.50690974687675472</v>
      </c>
    </row>
    <row r="1626" spans="1:2" x14ac:dyDescent="0.25">
      <c r="A1626" s="5">
        <v>43465</v>
      </c>
      <c r="B1626">
        <v>5.982742750538856E-2</v>
      </c>
    </row>
    <row r="1627" spans="1:2" x14ac:dyDescent="0.25">
      <c r="A1627" s="5">
        <v>43466</v>
      </c>
      <c r="B1627">
        <v>-1.3481983266578412</v>
      </c>
    </row>
    <row r="1628" spans="1:2" x14ac:dyDescent="0.25">
      <c r="A1628" s="5">
        <v>43467</v>
      </c>
      <c r="B1628">
        <v>-0.72753685098299237</v>
      </c>
    </row>
    <row r="1629" spans="1:2" x14ac:dyDescent="0.25">
      <c r="A1629" s="5">
        <v>43468</v>
      </c>
      <c r="B1629">
        <v>0.59678072578604857</v>
      </c>
    </row>
    <row r="1630" spans="1:2" x14ac:dyDescent="0.25">
      <c r="A1630" s="5">
        <v>43469</v>
      </c>
      <c r="B1630">
        <v>0.75079103884677667</v>
      </c>
    </row>
    <row r="1631" spans="1:2" x14ac:dyDescent="0.25">
      <c r="A1631" s="5">
        <v>43470</v>
      </c>
      <c r="B1631">
        <v>0.76230307614057446</v>
      </c>
    </row>
    <row r="1632" spans="1:2" x14ac:dyDescent="0.25">
      <c r="A1632" s="5">
        <v>43471</v>
      </c>
      <c r="B1632">
        <v>0.75088162940545278</v>
      </c>
    </row>
    <row r="1633" spans="1:2" x14ac:dyDescent="0.25">
      <c r="A1633" s="5">
        <v>43472</v>
      </c>
      <c r="B1633">
        <v>0.7625173111214707</v>
      </c>
    </row>
    <row r="1634" spans="1:2" x14ac:dyDescent="0.25">
      <c r="A1634" s="5">
        <v>43473</v>
      </c>
      <c r="B1634">
        <v>0.76587473560621566</v>
      </c>
    </row>
    <row r="1635" spans="1:2" x14ac:dyDescent="0.25">
      <c r="A1635" s="5">
        <v>43474</v>
      </c>
      <c r="B1635">
        <v>0.75857326904538847</v>
      </c>
    </row>
    <row r="1636" spans="1:2" x14ac:dyDescent="0.25">
      <c r="A1636" s="5">
        <v>43475</v>
      </c>
      <c r="B1636">
        <v>0.76361781752426472</v>
      </c>
    </row>
    <row r="1637" spans="1:2" x14ac:dyDescent="0.25">
      <c r="A1637" s="5">
        <v>43476</v>
      </c>
      <c r="B1637">
        <v>0.75637410523559045</v>
      </c>
    </row>
    <row r="1638" spans="1:2" x14ac:dyDescent="0.25">
      <c r="A1638" s="5">
        <v>43477</v>
      </c>
      <c r="B1638">
        <v>0.75354929772217116</v>
      </c>
    </row>
    <row r="1639" spans="1:2" x14ac:dyDescent="0.25">
      <c r="A1639" s="5">
        <v>43478</v>
      </c>
      <c r="B1639">
        <v>0.74934616222042427</v>
      </c>
    </row>
    <row r="1640" spans="1:2" x14ac:dyDescent="0.25">
      <c r="A1640" s="5">
        <v>43479</v>
      </c>
      <c r="B1640">
        <v>0.75951591437017085</v>
      </c>
    </row>
    <row r="1641" spans="1:2" x14ac:dyDescent="0.25">
      <c r="A1641" s="5">
        <v>43480</v>
      </c>
      <c r="B1641">
        <v>0.77192552245478396</v>
      </c>
    </row>
    <row r="1642" spans="1:2" x14ac:dyDescent="0.25">
      <c r="A1642" s="5">
        <v>43481</v>
      </c>
      <c r="B1642">
        <v>0.77353998212776709</v>
      </c>
    </row>
    <row r="1643" spans="1:2" x14ac:dyDescent="0.25">
      <c r="A1643" s="5">
        <v>43482</v>
      </c>
      <c r="B1643">
        <v>0.76790624193203094</v>
      </c>
    </row>
    <row r="1644" spans="1:2" x14ac:dyDescent="0.25">
      <c r="A1644" s="5">
        <v>43483</v>
      </c>
      <c r="B1644">
        <v>0.75900279012495508</v>
      </c>
    </row>
    <row r="1645" spans="1:2" x14ac:dyDescent="0.25">
      <c r="A1645" s="5">
        <v>43484</v>
      </c>
      <c r="B1645">
        <v>0.76607093190242359</v>
      </c>
    </row>
    <row r="1646" spans="1:2" x14ac:dyDescent="0.25">
      <c r="A1646" s="5">
        <v>43485</v>
      </c>
      <c r="B1646">
        <v>0.75503291604890033</v>
      </c>
    </row>
    <row r="1647" spans="1:2" x14ac:dyDescent="0.25">
      <c r="A1647" s="5">
        <v>43486</v>
      </c>
      <c r="B1647">
        <v>0.75868779162176547</v>
      </c>
    </row>
    <row r="1648" spans="1:2" x14ac:dyDescent="0.25">
      <c r="A1648" s="5">
        <v>43487</v>
      </c>
      <c r="B1648">
        <v>0.75596298536092721</v>
      </c>
    </row>
    <row r="1649" spans="1:2" x14ac:dyDescent="0.25">
      <c r="A1649" s="5">
        <v>43488</v>
      </c>
      <c r="B1649">
        <v>0.7858334875535431</v>
      </c>
    </row>
    <row r="1650" spans="1:2" x14ac:dyDescent="0.25">
      <c r="A1650" s="5">
        <v>43489</v>
      </c>
      <c r="B1650">
        <v>0.78590174825888892</v>
      </c>
    </row>
    <row r="1651" spans="1:2" x14ac:dyDescent="0.25">
      <c r="A1651" s="5">
        <v>43490</v>
      </c>
      <c r="B1651">
        <v>0.7786287348854628</v>
      </c>
    </row>
    <row r="1652" spans="1:2" x14ac:dyDescent="0.25">
      <c r="A1652" s="5">
        <v>43491</v>
      </c>
      <c r="B1652">
        <v>0.77006754837112235</v>
      </c>
    </row>
    <row r="1653" spans="1:2" x14ac:dyDescent="0.25">
      <c r="A1653" s="5">
        <v>43492</v>
      </c>
      <c r="B1653">
        <v>0.77010791909327758</v>
      </c>
    </row>
    <row r="1654" spans="1:2" x14ac:dyDescent="0.25">
      <c r="A1654" s="5">
        <v>43493</v>
      </c>
      <c r="B1654">
        <v>0.77443001427086877</v>
      </c>
    </row>
    <row r="1655" spans="1:2" x14ac:dyDescent="0.25">
      <c r="A1655" s="5">
        <v>43494</v>
      </c>
      <c r="B1655">
        <v>0.76735762628047965</v>
      </c>
    </row>
    <row r="1656" spans="1:2" x14ac:dyDescent="0.25">
      <c r="A1656" s="5">
        <v>43495</v>
      </c>
      <c r="B1656">
        <v>0.7752370437877526</v>
      </c>
    </row>
    <row r="1657" spans="1:2" x14ac:dyDescent="0.25">
      <c r="A1657" s="5">
        <v>43496</v>
      </c>
      <c r="B1657">
        <v>0.78557080311162775</v>
      </c>
    </row>
    <row r="1658" spans="1:2" x14ac:dyDescent="0.25">
      <c r="A1658" s="5">
        <v>43497</v>
      </c>
      <c r="B1658">
        <v>0.77878411696128902</v>
      </c>
    </row>
    <row r="1659" spans="1:2" x14ac:dyDescent="0.25">
      <c r="A1659" s="5">
        <v>43498</v>
      </c>
      <c r="B1659">
        <v>0.77858246972902645</v>
      </c>
    </row>
    <row r="1660" spans="1:2" x14ac:dyDescent="0.25">
      <c r="A1660" s="5">
        <v>43499</v>
      </c>
      <c r="B1660">
        <v>0.78783843160786782</v>
      </c>
    </row>
    <row r="1661" spans="1:2" x14ac:dyDescent="0.25">
      <c r="A1661" s="5">
        <v>43500</v>
      </c>
      <c r="B1661">
        <v>0.78709868584712761</v>
      </c>
    </row>
    <row r="1662" spans="1:2" x14ac:dyDescent="0.25">
      <c r="A1662" s="5">
        <v>43501</v>
      </c>
      <c r="B1662">
        <v>0.79765758787694818</v>
      </c>
    </row>
    <row r="1663" spans="1:2" x14ac:dyDescent="0.25">
      <c r="A1663" s="5">
        <v>43502</v>
      </c>
      <c r="B1663">
        <v>0.80103472137361653</v>
      </c>
    </row>
    <row r="1664" spans="1:2" x14ac:dyDescent="0.25">
      <c r="A1664" s="5">
        <v>43503</v>
      </c>
      <c r="B1664">
        <v>0.81062377351635906</v>
      </c>
    </row>
    <row r="1665" spans="1:2" x14ac:dyDescent="0.25">
      <c r="A1665" s="5">
        <v>43504</v>
      </c>
      <c r="B1665">
        <v>0.80638088873142955</v>
      </c>
    </row>
    <row r="1666" spans="1:2" x14ac:dyDescent="0.25">
      <c r="A1666" s="5">
        <v>43505</v>
      </c>
      <c r="B1666">
        <v>0.77664380094497476</v>
      </c>
    </row>
    <row r="1667" spans="1:2" x14ac:dyDescent="0.25">
      <c r="A1667" s="5">
        <v>43506</v>
      </c>
      <c r="B1667">
        <v>0.78213725128025968</v>
      </c>
    </row>
    <row r="1668" spans="1:2" x14ac:dyDescent="0.25">
      <c r="A1668" s="5">
        <v>43507</v>
      </c>
      <c r="B1668">
        <v>0.78018114588282583</v>
      </c>
    </row>
    <row r="1669" spans="1:2" x14ac:dyDescent="0.25">
      <c r="A1669" s="5">
        <v>43508</v>
      </c>
      <c r="B1669">
        <v>0.78782563992153698</v>
      </c>
    </row>
    <row r="1670" spans="1:2" x14ac:dyDescent="0.25">
      <c r="A1670" s="5">
        <v>43509</v>
      </c>
      <c r="B1670">
        <v>0.76760973007832234</v>
      </c>
    </row>
    <row r="1671" spans="1:2" x14ac:dyDescent="0.25">
      <c r="A1671" s="5">
        <v>43510</v>
      </c>
      <c r="B1671">
        <v>0.76126801083907847</v>
      </c>
    </row>
    <row r="1672" spans="1:2" x14ac:dyDescent="0.25">
      <c r="A1672" s="5">
        <v>43511</v>
      </c>
      <c r="B1672">
        <v>0.75406262988937811</v>
      </c>
    </row>
    <row r="1673" spans="1:2" x14ac:dyDescent="0.25">
      <c r="A1673" s="5">
        <v>43512</v>
      </c>
      <c r="B1673">
        <v>0.76088580149958873</v>
      </c>
    </row>
    <row r="1674" spans="1:2" x14ac:dyDescent="0.25">
      <c r="A1674" s="5">
        <v>43513</v>
      </c>
      <c r="B1674">
        <v>0.75923997479326255</v>
      </c>
    </row>
    <row r="1675" spans="1:2" x14ac:dyDescent="0.25">
      <c r="A1675" s="5">
        <v>43514</v>
      </c>
      <c r="B1675">
        <v>0.76341446133070323</v>
      </c>
    </row>
    <row r="1676" spans="1:2" x14ac:dyDescent="0.25">
      <c r="A1676" s="5">
        <v>43515</v>
      </c>
      <c r="B1676">
        <v>0.75237649350931368</v>
      </c>
    </row>
    <row r="1677" spans="1:2" x14ac:dyDescent="0.25">
      <c r="A1677" s="5">
        <v>43516</v>
      </c>
      <c r="B1677">
        <v>0.76270611992292858</v>
      </c>
    </row>
    <row r="1678" spans="1:2" x14ac:dyDescent="0.25">
      <c r="A1678" s="5">
        <v>43517</v>
      </c>
      <c r="B1678">
        <v>0.76499267221913558</v>
      </c>
    </row>
    <row r="1679" spans="1:2" x14ac:dyDescent="0.25">
      <c r="A1679" s="5">
        <v>43518</v>
      </c>
      <c r="B1679">
        <v>0.76308042896756756</v>
      </c>
    </row>
    <row r="1680" spans="1:2" x14ac:dyDescent="0.25">
      <c r="A1680" s="5">
        <v>43519</v>
      </c>
      <c r="B1680">
        <v>0.76614756882367796</v>
      </c>
    </row>
    <row r="1681" spans="1:2" x14ac:dyDescent="0.25">
      <c r="A1681" s="5">
        <v>43520</v>
      </c>
      <c r="B1681">
        <v>0.74542343027094726</v>
      </c>
    </row>
    <row r="1682" spans="1:2" x14ac:dyDescent="0.25">
      <c r="A1682" s="5">
        <v>43521</v>
      </c>
      <c r="B1682">
        <v>0.75733492900061716</v>
      </c>
    </row>
    <row r="1683" spans="1:2" x14ac:dyDescent="0.25">
      <c r="A1683" s="5">
        <v>43522</v>
      </c>
      <c r="B1683">
        <v>0.75325427433149217</v>
      </c>
    </row>
    <row r="1684" spans="1:2" x14ac:dyDescent="0.25">
      <c r="A1684" s="5">
        <v>43523</v>
      </c>
      <c r="B1684">
        <v>0.75148478837335242</v>
      </c>
    </row>
    <row r="1685" spans="1:2" x14ac:dyDescent="0.25">
      <c r="A1685" s="5">
        <v>43524</v>
      </c>
      <c r="B1685">
        <v>0.74483574190478441</v>
      </c>
    </row>
    <row r="1686" spans="1:2" x14ac:dyDescent="0.25">
      <c r="A1686" s="5">
        <v>43525</v>
      </c>
      <c r="B1686">
        <v>0.75885692030038598</v>
      </c>
    </row>
    <row r="1687" spans="1:2" x14ac:dyDescent="0.25">
      <c r="A1687" s="5">
        <v>43526</v>
      </c>
      <c r="B1687">
        <v>0.74993348831821716</v>
      </c>
    </row>
    <row r="1688" spans="1:2" x14ac:dyDescent="0.25">
      <c r="A1688" s="5">
        <v>43527</v>
      </c>
      <c r="B1688">
        <v>0.76238749652759275</v>
      </c>
    </row>
    <row r="1689" spans="1:2" x14ac:dyDescent="0.25">
      <c r="A1689" s="5">
        <v>43528</v>
      </c>
      <c r="B1689">
        <v>0.77997476927080889</v>
      </c>
    </row>
    <row r="1690" spans="1:2" x14ac:dyDescent="0.25">
      <c r="A1690" s="5">
        <v>43529</v>
      </c>
      <c r="B1690">
        <v>0.79055082437342139</v>
      </c>
    </row>
    <row r="1691" spans="1:2" x14ac:dyDescent="0.25">
      <c r="A1691" s="5">
        <v>43530</v>
      </c>
      <c r="B1691">
        <v>0.78917586440018883</v>
      </c>
    </row>
    <row r="1692" spans="1:2" x14ac:dyDescent="0.25">
      <c r="A1692" s="5">
        <v>43531</v>
      </c>
      <c r="B1692">
        <v>0.78385262819377377</v>
      </c>
    </row>
    <row r="1693" spans="1:2" x14ac:dyDescent="0.25">
      <c r="A1693" s="5">
        <v>43532</v>
      </c>
      <c r="B1693">
        <v>0.78570383735449678</v>
      </c>
    </row>
    <row r="1694" spans="1:2" x14ac:dyDescent="0.25">
      <c r="A1694" s="5">
        <v>43533</v>
      </c>
      <c r="B1694">
        <v>0.7926502282710155</v>
      </c>
    </row>
    <row r="1695" spans="1:2" x14ac:dyDescent="0.25">
      <c r="A1695" s="5">
        <v>43534</v>
      </c>
      <c r="B1695">
        <v>0.79865349318071321</v>
      </c>
    </row>
    <row r="1696" spans="1:2" x14ac:dyDescent="0.25">
      <c r="A1696" s="5">
        <v>43535</v>
      </c>
      <c r="B1696">
        <v>0.78791486688051082</v>
      </c>
    </row>
    <row r="1697" spans="1:2" x14ac:dyDescent="0.25">
      <c r="A1697" s="5">
        <v>43536</v>
      </c>
      <c r="B1697">
        <v>0.79855274635016527</v>
      </c>
    </row>
    <row r="1698" spans="1:2" x14ac:dyDescent="0.25">
      <c r="A1698" s="5">
        <v>43537</v>
      </c>
      <c r="B1698">
        <v>0.7730704715927732</v>
      </c>
    </row>
    <row r="1699" spans="1:2" x14ac:dyDescent="0.25">
      <c r="A1699" s="5">
        <v>43538</v>
      </c>
      <c r="B1699">
        <v>0.76121434954187672</v>
      </c>
    </row>
    <row r="1700" spans="1:2" x14ac:dyDescent="0.25">
      <c r="A1700" s="5">
        <v>43539</v>
      </c>
      <c r="B1700">
        <v>0.75705319458310494</v>
      </c>
    </row>
    <row r="1701" spans="1:2" x14ac:dyDescent="0.25">
      <c r="A1701" s="5">
        <v>43540</v>
      </c>
      <c r="B1701">
        <v>0.75041356787848335</v>
      </c>
    </row>
    <row r="1702" spans="1:2" x14ac:dyDescent="0.25">
      <c r="A1702" s="5">
        <v>43541</v>
      </c>
      <c r="B1702">
        <v>0.74677434065751369</v>
      </c>
    </row>
    <row r="1703" spans="1:2" x14ac:dyDescent="0.25">
      <c r="A1703" s="5">
        <v>43542</v>
      </c>
      <c r="B1703">
        <v>0.75308386310065589</v>
      </c>
    </row>
    <row r="1704" spans="1:2" x14ac:dyDescent="0.25">
      <c r="A1704" s="5">
        <v>43543</v>
      </c>
      <c r="B1704">
        <v>0.75135679628006558</v>
      </c>
    </row>
    <row r="1705" spans="1:2" x14ac:dyDescent="0.25">
      <c r="A1705" s="5">
        <v>43544</v>
      </c>
      <c r="B1705">
        <v>0.73628453049562326</v>
      </c>
    </row>
    <row r="1706" spans="1:2" x14ac:dyDescent="0.25">
      <c r="A1706" s="5">
        <v>43545</v>
      </c>
      <c r="B1706">
        <v>0.74100211370444413</v>
      </c>
    </row>
    <row r="1707" spans="1:2" x14ac:dyDescent="0.25">
      <c r="A1707" s="5">
        <v>43546</v>
      </c>
      <c r="B1707">
        <v>0.73060955122976223</v>
      </c>
    </row>
    <row r="1708" spans="1:2" x14ac:dyDescent="0.25">
      <c r="A1708" s="5">
        <v>43547</v>
      </c>
      <c r="B1708">
        <v>0.73173737171504549</v>
      </c>
    </row>
    <row r="1709" spans="1:2" x14ac:dyDescent="0.25">
      <c r="A1709" s="5">
        <v>43548</v>
      </c>
      <c r="B1709">
        <v>0.72781614137174622</v>
      </c>
    </row>
    <row r="1710" spans="1:2" x14ac:dyDescent="0.25">
      <c r="A1710" s="5">
        <v>43549</v>
      </c>
      <c r="B1710">
        <v>0.71630315801339262</v>
      </c>
    </row>
    <row r="1711" spans="1:2" x14ac:dyDescent="0.25">
      <c r="A1711" s="5">
        <v>43550</v>
      </c>
      <c r="B1711">
        <v>0.72488967267209914</v>
      </c>
    </row>
    <row r="1712" spans="1:2" x14ac:dyDescent="0.25">
      <c r="A1712" s="5">
        <v>43551</v>
      </c>
      <c r="B1712">
        <v>0.74500145794374195</v>
      </c>
    </row>
    <row r="1713" spans="1:2" x14ac:dyDescent="0.25">
      <c r="A1713" s="5">
        <v>43552</v>
      </c>
      <c r="B1713">
        <v>0.71385514705739095</v>
      </c>
    </row>
    <row r="1714" spans="1:2" x14ac:dyDescent="0.25">
      <c r="A1714" s="5">
        <v>43553</v>
      </c>
      <c r="B1714">
        <v>0.69266201199401733</v>
      </c>
    </row>
    <row r="1715" spans="1:2" x14ac:dyDescent="0.25">
      <c r="A1715" s="5">
        <v>43554</v>
      </c>
      <c r="B1715">
        <v>0.69403016805037232</v>
      </c>
    </row>
    <row r="1716" spans="1:2" x14ac:dyDescent="0.25">
      <c r="A1716" s="5">
        <v>43555</v>
      </c>
      <c r="B1716">
        <v>0.68565794243193345</v>
      </c>
    </row>
    <row r="1717" spans="1:2" x14ac:dyDescent="0.25">
      <c r="A1717" s="5">
        <v>43556</v>
      </c>
      <c r="B1717">
        <v>0.66896003753531008</v>
      </c>
    </row>
    <row r="1718" spans="1:2" x14ac:dyDescent="0.25">
      <c r="A1718" s="5">
        <v>43557</v>
      </c>
      <c r="B1718">
        <v>0.66034097358115618</v>
      </c>
    </row>
    <row r="1719" spans="1:2" x14ac:dyDescent="0.25">
      <c r="A1719" s="5">
        <v>43558</v>
      </c>
      <c r="B1719">
        <v>0.66659293978227474</v>
      </c>
    </row>
    <row r="1720" spans="1:2" x14ac:dyDescent="0.25">
      <c r="A1720" s="5">
        <v>43559</v>
      </c>
      <c r="B1720">
        <v>0.67699219072792616</v>
      </c>
    </row>
    <row r="1721" spans="1:2" x14ac:dyDescent="0.25">
      <c r="A1721" s="5">
        <v>43560</v>
      </c>
      <c r="B1721">
        <v>0.68258577339116255</v>
      </c>
    </row>
    <row r="1722" spans="1:2" x14ac:dyDescent="0.25">
      <c r="A1722" s="5">
        <v>43561</v>
      </c>
      <c r="B1722">
        <v>0.67634934342305253</v>
      </c>
    </row>
    <row r="1723" spans="1:2" x14ac:dyDescent="0.25">
      <c r="A1723" s="5">
        <v>43562</v>
      </c>
      <c r="B1723">
        <v>0.64047431831787793</v>
      </c>
    </row>
    <row r="1724" spans="1:2" x14ac:dyDescent="0.25">
      <c r="A1724" s="5">
        <v>43563</v>
      </c>
      <c r="B1724">
        <v>0.61323144302450572</v>
      </c>
    </row>
    <row r="1725" spans="1:2" x14ac:dyDescent="0.25">
      <c r="A1725" s="5">
        <v>43564</v>
      </c>
      <c r="B1725">
        <v>0.57340402200856122</v>
      </c>
    </row>
    <row r="1726" spans="1:2" x14ac:dyDescent="0.25">
      <c r="A1726" s="5">
        <v>43565</v>
      </c>
      <c r="B1726">
        <v>0.54966393394121704</v>
      </c>
    </row>
    <row r="1727" spans="1:2" x14ac:dyDescent="0.25">
      <c r="A1727" s="5">
        <v>43566</v>
      </c>
      <c r="B1727">
        <v>0.4930380072792494</v>
      </c>
    </row>
    <row r="1728" spans="1:2" x14ac:dyDescent="0.25">
      <c r="A1728" s="5">
        <v>43567</v>
      </c>
      <c r="B1728">
        <v>0.25472273453259947</v>
      </c>
    </row>
    <row r="1729" spans="1:2" x14ac:dyDescent="0.25">
      <c r="A1729" s="5">
        <v>43568</v>
      </c>
      <c r="B1729">
        <v>-3.694244510894238E-2</v>
      </c>
    </row>
    <row r="1730" spans="1:2" x14ac:dyDescent="0.25">
      <c r="A1730" s="5">
        <v>43569</v>
      </c>
      <c r="B1730">
        <v>-3.2974926216856599</v>
      </c>
    </row>
    <row r="1731" spans="1:2" x14ac:dyDescent="0.25">
      <c r="A1731" s="5">
        <v>43570</v>
      </c>
      <c r="B1731">
        <v>17.995945709642189</v>
      </c>
    </row>
    <row r="1732" spans="1:2" x14ac:dyDescent="0.25">
      <c r="A1732" s="5">
        <v>43571</v>
      </c>
      <c r="B1732">
        <v>11.322063765852452</v>
      </c>
    </row>
    <row r="1733" spans="1:2" x14ac:dyDescent="0.25">
      <c r="A1733" s="5">
        <v>43572</v>
      </c>
      <c r="B1733">
        <v>-1.0648203711851048</v>
      </c>
    </row>
    <row r="1734" spans="1:2" x14ac:dyDescent="0.25">
      <c r="A1734" s="5">
        <v>43573</v>
      </c>
      <c r="B1734">
        <v>-0.14409443106804312</v>
      </c>
    </row>
    <row r="1735" spans="1:2" x14ac:dyDescent="0.25">
      <c r="A1735" s="5">
        <v>43574</v>
      </c>
      <c r="B1735">
        <v>0.45207747988825536</v>
      </c>
    </row>
    <row r="1736" spans="1:2" x14ac:dyDescent="0.25">
      <c r="A1736" s="5">
        <v>43575</v>
      </c>
      <c r="B1736">
        <v>0.49742465903637545</v>
      </c>
    </row>
    <row r="1737" spans="1:2" x14ac:dyDescent="0.25">
      <c r="A1737" s="5">
        <v>43576</v>
      </c>
      <c r="B1737">
        <v>0.46106335063409909</v>
      </c>
    </row>
    <row r="1738" spans="1:2" x14ac:dyDescent="0.25">
      <c r="A1738" s="5">
        <v>43577</v>
      </c>
      <c r="B1738">
        <v>0.48672227386011352</v>
      </c>
    </row>
    <row r="1739" spans="1:2" x14ac:dyDescent="0.25">
      <c r="A1739" s="5">
        <v>43578</v>
      </c>
      <c r="B1739">
        <v>0.4645490098786596</v>
      </c>
    </row>
    <row r="1740" spans="1:2" x14ac:dyDescent="0.25">
      <c r="A1740" s="5">
        <v>43579</v>
      </c>
      <c r="B1740">
        <v>0.44876221619911055</v>
      </c>
    </row>
    <row r="1741" spans="1:2" x14ac:dyDescent="0.25">
      <c r="A1741" s="5">
        <v>43580</v>
      </c>
      <c r="B1741">
        <v>0.43741743795820692</v>
      </c>
    </row>
    <row r="1742" spans="1:2" x14ac:dyDescent="0.25">
      <c r="A1742" s="5">
        <v>43581</v>
      </c>
      <c r="B1742">
        <v>0.41034426054581841</v>
      </c>
    </row>
    <row r="1743" spans="1:2" x14ac:dyDescent="0.25">
      <c r="A1743" s="5">
        <v>43582</v>
      </c>
      <c r="B1743">
        <v>0.16962666000935459</v>
      </c>
    </row>
    <row r="1744" spans="1:2" x14ac:dyDescent="0.25">
      <c r="A1744" s="5">
        <v>43583</v>
      </c>
      <c r="B1744">
        <v>0.26928555359935219</v>
      </c>
    </row>
    <row r="1745" spans="1:2" x14ac:dyDescent="0.25">
      <c r="A1745" s="5">
        <v>43584</v>
      </c>
      <c r="B1745">
        <v>0.26345593529567235</v>
      </c>
    </row>
    <row r="1746" spans="1:2" x14ac:dyDescent="0.25">
      <c r="A1746" s="5">
        <v>43585</v>
      </c>
      <c r="B1746">
        <v>0.1238794736910889</v>
      </c>
    </row>
    <row r="1747" spans="1:2" x14ac:dyDescent="0.25">
      <c r="A1747" s="5">
        <v>43586</v>
      </c>
      <c r="B1747">
        <v>-8.9699853314499922E-2</v>
      </c>
    </row>
    <row r="1748" spans="1:2" x14ac:dyDescent="0.25">
      <c r="A1748" s="5">
        <v>43587</v>
      </c>
      <c r="B1748">
        <v>-1.1805138910192625</v>
      </c>
    </row>
    <row r="1749" spans="1:2" x14ac:dyDescent="0.25">
      <c r="A1749" s="5">
        <v>43588</v>
      </c>
      <c r="B1749">
        <v>-2.2412459624605003</v>
      </c>
    </row>
    <row r="1750" spans="1:2" x14ac:dyDescent="0.25">
      <c r="A1750" s="5">
        <v>43589</v>
      </c>
      <c r="B1750">
        <v>-24.04345699835811</v>
      </c>
    </row>
    <row r="1751" spans="1:2" x14ac:dyDescent="0.25">
      <c r="A1751" s="5">
        <v>43590</v>
      </c>
      <c r="B1751">
        <v>-3.4603996421060952</v>
      </c>
    </row>
    <row r="1752" spans="1:2" x14ac:dyDescent="0.25">
      <c r="A1752" s="5">
        <v>43591</v>
      </c>
      <c r="B1752">
        <v>-5.1105656397945767</v>
      </c>
    </row>
    <row r="1753" spans="1:2" x14ac:dyDescent="0.25">
      <c r="A1753" s="5">
        <v>43592</v>
      </c>
      <c r="B1753">
        <v>5.778681138343587</v>
      </c>
    </row>
    <row r="1754" spans="1:2" x14ac:dyDescent="0.25">
      <c r="A1754" s="5">
        <v>43593</v>
      </c>
      <c r="B1754">
        <v>-5.5182805825784014</v>
      </c>
    </row>
    <row r="1755" spans="1:2" x14ac:dyDescent="0.25">
      <c r="A1755" s="5">
        <v>43594</v>
      </c>
      <c r="B1755" t="s">
        <v>24</v>
      </c>
    </row>
    <row r="1756" spans="1:2" x14ac:dyDescent="0.25">
      <c r="A1756" s="5">
        <v>43595</v>
      </c>
      <c r="B1756" t="s">
        <v>24</v>
      </c>
    </row>
    <row r="1757" spans="1:2" x14ac:dyDescent="0.25">
      <c r="A1757" s="5">
        <v>43596</v>
      </c>
      <c r="B1757" t="s">
        <v>24</v>
      </c>
    </row>
    <row r="1758" spans="1:2" x14ac:dyDescent="0.25">
      <c r="A1758" s="5">
        <v>43597</v>
      </c>
      <c r="B1758" t="s">
        <v>24</v>
      </c>
    </row>
    <row r="1759" spans="1:2" x14ac:dyDescent="0.25">
      <c r="A1759" s="5">
        <v>43598</v>
      </c>
      <c r="B1759" t="s">
        <v>24</v>
      </c>
    </row>
    <row r="1760" spans="1:2" x14ac:dyDescent="0.25">
      <c r="A1760" s="5">
        <v>43599</v>
      </c>
      <c r="B1760" t="s">
        <v>24</v>
      </c>
    </row>
    <row r="1761" spans="1:2" x14ac:dyDescent="0.25">
      <c r="A1761" s="5">
        <v>43600</v>
      </c>
      <c r="B1761" t="s">
        <v>24</v>
      </c>
    </row>
    <row r="1762" spans="1:2" x14ac:dyDescent="0.25">
      <c r="A1762" s="5">
        <v>43601</v>
      </c>
      <c r="B1762" t="s">
        <v>24</v>
      </c>
    </row>
    <row r="1763" spans="1:2" x14ac:dyDescent="0.25">
      <c r="A1763" s="5">
        <v>43602</v>
      </c>
      <c r="B1763" t="s">
        <v>24</v>
      </c>
    </row>
    <row r="1764" spans="1:2" x14ac:dyDescent="0.25">
      <c r="A1764" s="5">
        <v>43603</v>
      </c>
      <c r="B1764" t="s">
        <v>24</v>
      </c>
    </row>
    <row r="1765" spans="1:2" x14ac:dyDescent="0.25">
      <c r="A1765" s="5">
        <v>43604</v>
      </c>
      <c r="B1765" t="s">
        <v>24</v>
      </c>
    </row>
    <row r="1766" spans="1:2" x14ac:dyDescent="0.25">
      <c r="A1766" s="5">
        <v>43605</v>
      </c>
      <c r="B1766" t="s">
        <v>24</v>
      </c>
    </row>
    <row r="1767" spans="1:2" x14ac:dyDescent="0.25">
      <c r="A1767" s="5">
        <v>43606</v>
      </c>
      <c r="B1767" t="s">
        <v>24</v>
      </c>
    </row>
    <row r="1768" spans="1:2" x14ac:dyDescent="0.25">
      <c r="A1768" s="5">
        <v>43607</v>
      </c>
      <c r="B1768" t="s">
        <v>24</v>
      </c>
    </row>
    <row r="1769" spans="1:2" x14ac:dyDescent="0.25">
      <c r="A1769" s="5">
        <v>43608</v>
      </c>
      <c r="B1769" t="s">
        <v>24</v>
      </c>
    </row>
    <row r="1770" spans="1:2" x14ac:dyDescent="0.25">
      <c r="A1770" s="5">
        <v>43609</v>
      </c>
      <c r="B1770" t="s">
        <v>24</v>
      </c>
    </row>
    <row r="1771" spans="1:2" x14ac:dyDescent="0.25">
      <c r="A1771" s="5">
        <v>43610</v>
      </c>
      <c r="B1771" t="s">
        <v>24</v>
      </c>
    </row>
    <row r="1772" spans="1:2" x14ac:dyDescent="0.25">
      <c r="A1772" s="5">
        <v>43611</v>
      </c>
      <c r="B1772" t="s">
        <v>24</v>
      </c>
    </row>
    <row r="1773" spans="1:2" x14ac:dyDescent="0.25">
      <c r="A1773" s="5">
        <v>43612</v>
      </c>
      <c r="B1773" t="s">
        <v>24</v>
      </c>
    </row>
    <row r="1774" spans="1:2" x14ac:dyDescent="0.25">
      <c r="A1774" s="5">
        <v>43613</v>
      </c>
      <c r="B1774" t="s">
        <v>24</v>
      </c>
    </row>
    <row r="1775" spans="1:2" x14ac:dyDescent="0.25">
      <c r="A1775" s="5">
        <v>43614</v>
      </c>
      <c r="B1775" t="s">
        <v>24</v>
      </c>
    </row>
    <row r="1776" spans="1:2" x14ac:dyDescent="0.25">
      <c r="A1776" s="5">
        <v>43615</v>
      </c>
      <c r="B1776" t="s">
        <v>24</v>
      </c>
    </row>
    <row r="1777" spans="1:2" x14ac:dyDescent="0.25">
      <c r="A1777" s="5">
        <v>43616</v>
      </c>
      <c r="B1777" t="s">
        <v>24</v>
      </c>
    </row>
    <row r="1778" spans="1:2" x14ac:dyDescent="0.25">
      <c r="A1778" s="5">
        <v>43617</v>
      </c>
      <c r="B1778" t="s">
        <v>24</v>
      </c>
    </row>
    <row r="1779" spans="1:2" x14ac:dyDescent="0.25">
      <c r="A1779" s="5">
        <v>43618</v>
      </c>
      <c r="B1779" t="s">
        <v>24</v>
      </c>
    </row>
    <row r="1780" spans="1:2" x14ac:dyDescent="0.25">
      <c r="A1780" s="5">
        <v>43619</v>
      </c>
      <c r="B1780" t="s">
        <v>24</v>
      </c>
    </row>
    <row r="1781" spans="1:2" x14ac:dyDescent="0.25">
      <c r="A1781" s="5">
        <v>43620</v>
      </c>
      <c r="B1781" t="s">
        <v>24</v>
      </c>
    </row>
    <row r="1782" spans="1:2" x14ac:dyDescent="0.25">
      <c r="A1782" s="5">
        <v>43621</v>
      </c>
      <c r="B1782" t="s">
        <v>24</v>
      </c>
    </row>
    <row r="1783" spans="1:2" x14ac:dyDescent="0.25">
      <c r="A1783" s="5">
        <v>43622</v>
      </c>
      <c r="B1783" t="s">
        <v>24</v>
      </c>
    </row>
    <row r="1784" spans="1:2" x14ac:dyDescent="0.25">
      <c r="A1784" s="5">
        <v>43623</v>
      </c>
      <c r="B1784" t="s">
        <v>24</v>
      </c>
    </row>
    <row r="1785" spans="1:2" x14ac:dyDescent="0.25">
      <c r="A1785" s="5">
        <v>43624</v>
      </c>
      <c r="B1785" t="s">
        <v>24</v>
      </c>
    </row>
    <row r="1786" spans="1:2" x14ac:dyDescent="0.25">
      <c r="A1786" s="5">
        <v>43625</v>
      </c>
      <c r="B1786" t="s">
        <v>24</v>
      </c>
    </row>
    <row r="1787" spans="1:2" x14ac:dyDescent="0.25">
      <c r="A1787" s="5">
        <v>43626</v>
      </c>
      <c r="B1787" t="s">
        <v>24</v>
      </c>
    </row>
    <row r="1788" spans="1:2" x14ac:dyDescent="0.25">
      <c r="A1788" s="5">
        <v>43627</v>
      </c>
      <c r="B1788" t="s">
        <v>24</v>
      </c>
    </row>
    <row r="1789" spans="1:2" x14ac:dyDescent="0.25">
      <c r="A1789" s="5">
        <v>43628</v>
      </c>
      <c r="B1789" t="s">
        <v>24</v>
      </c>
    </row>
    <row r="1790" spans="1:2" x14ac:dyDescent="0.25">
      <c r="A1790" s="5">
        <v>43629</v>
      </c>
      <c r="B1790" t="s">
        <v>24</v>
      </c>
    </row>
    <row r="1791" spans="1:2" x14ac:dyDescent="0.25">
      <c r="A1791" s="5">
        <v>43630</v>
      </c>
      <c r="B1791" t="s">
        <v>24</v>
      </c>
    </row>
    <row r="1792" spans="1:2" x14ac:dyDescent="0.25">
      <c r="A1792" s="5">
        <v>43631</v>
      </c>
      <c r="B1792" t="s">
        <v>24</v>
      </c>
    </row>
    <row r="1793" spans="1:2" x14ac:dyDescent="0.25">
      <c r="A1793" s="5">
        <v>43632</v>
      </c>
      <c r="B1793" t="s">
        <v>24</v>
      </c>
    </row>
    <row r="1794" spans="1:2" x14ac:dyDescent="0.25">
      <c r="A1794" s="5">
        <v>43633</v>
      </c>
      <c r="B1794" t="s">
        <v>24</v>
      </c>
    </row>
    <row r="1795" spans="1:2" x14ac:dyDescent="0.25">
      <c r="A1795" s="5">
        <v>43634</v>
      </c>
      <c r="B1795" t="s">
        <v>24</v>
      </c>
    </row>
    <row r="1796" spans="1:2" x14ac:dyDescent="0.25">
      <c r="A1796" s="5">
        <v>43635</v>
      </c>
      <c r="B1796" t="s">
        <v>24</v>
      </c>
    </row>
    <row r="1797" spans="1:2" x14ac:dyDescent="0.25">
      <c r="A1797" s="5">
        <v>43636</v>
      </c>
      <c r="B1797" t="s">
        <v>24</v>
      </c>
    </row>
    <row r="1798" spans="1:2" x14ac:dyDescent="0.25">
      <c r="A1798" s="5">
        <v>43637</v>
      </c>
      <c r="B1798" t="s">
        <v>24</v>
      </c>
    </row>
    <row r="1799" spans="1:2" x14ac:dyDescent="0.25">
      <c r="A1799" s="5">
        <v>43638</v>
      </c>
      <c r="B1799" t="s">
        <v>24</v>
      </c>
    </row>
    <row r="1800" spans="1:2" x14ac:dyDescent="0.25">
      <c r="A1800" s="5">
        <v>43639</v>
      </c>
      <c r="B1800" t="s">
        <v>24</v>
      </c>
    </row>
    <row r="1801" spans="1:2" x14ac:dyDescent="0.25">
      <c r="A1801" s="5">
        <v>43640</v>
      </c>
      <c r="B1801" t="s">
        <v>24</v>
      </c>
    </row>
    <row r="1802" spans="1:2" x14ac:dyDescent="0.25">
      <c r="A1802" s="5">
        <v>43641</v>
      </c>
      <c r="B1802" t="s">
        <v>24</v>
      </c>
    </row>
    <row r="1803" spans="1:2" x14ac:dyDescent="0.25">
      <c r="A1803" s="5">
        <v>43642</v>
      </c>
      <c r="B1803" t="s">
        <v>24</v>
      </c>
    </row>
    <row r="1804" spans="1:2" x14ac:dyDescent="0.25">
      <c r="A1804" s="5">
        <v>43643</v>
      </c>
      <c r="B1804" t="s">
        <v>24</v>
      </c>
    </row>
    <row r="1805" spans="1:2" x14ac:dyDescent="0.25">
      <c r="A1805" s="5">
        <v>43644</v>
      </c>
      <c r="B1805" t="s">
        <v>24</v>
      </c>
    </row>
    <row r="1806" spans="1:2" x14ac:dyDescent="0.25">
      <c r="A1806" s="5">
        <v>43645</v>
      </c>
      <c r="B1806" t="s">
        <v>24</v>
      </c>
    </row>
    <row r="1807" spans="1:2" x14ac:dyDescent="0.25">
      <c r="A1807" s="5">
        <v>43646</v>
      </c>
      <c r="B1807" t="s">
        <v>24</v>
      </c>
    </row>
    <row r="1808" spans="1:2" x14ac:dyDescent="0.25">
      <c r="A1808" s="5">
        <v>43647</v>
      </c>
      <c r="B1808" t="s">
        <v>24</v>
      </c>
    </row>
    <row r="1809" spans="1:2" x14ac:dyDescent="0.25">
      <c r="A1809" s="5">
        <v>43648</v>
      </c>
      <c r="B1809" t="s">
        <v>24</v>
      </c>
    </row>
    <row r="1810" spans="1:2" x14ac:dyDescent="0.25">
      <c r="A1810" s="5">
        <v>43649</v>
      </c>
      <c r="B1810" t="s">
        <v>24</v>
      </c>
    </row>
    <row r="1811" spans="1:2" x14ac:dyDescent="0.25">
      <c r="A1811" s="5">
        <v>43650</v>
      </c>
      <c r="B1811" t="s">
        <v>24</v>
      </c>
    </row>
    <row r="1812" spans="1:2" x14ac:dyDescent="0.25">
      <c r="A1812" s="5">
        <v>43651</v>
      </c>
      <c r="B1812" t="s">
        <v>24</v>
      </c>
    </row>
    <row r="1813" spans="1:2" x14ac:dyDescent="0.25">
      <c r="A1813" s="5">
        <v>43652</v>
      </c>
      <c r="B1813" t="s">
        <v>24</v>
      </c>
    </row>
    <row r="1814" spans="1:2" x14ac:dyDescent="0.25">
      <c r="A1814" s="5">
        <v>43653</v>
      </c>
      <c r="B1814" t="s">
        <v>24</v>
      </c>
    </row>
    <row r="1815" spans="1:2" x14ac:dyDescent="0.25">
      <c r="A1815" s="5">
        <v>43654</v>
      </c>
      <c r="B1815" t="s">
        <v>24</v>
      </c>
    </row>
    <row r="1816" spans="1:2" x14ac:dyDescent="0.25">
      <c r="A1816" s="5">
        <v>43655</v>
      </c>
      <c r="B1816" t="s">
        <v>24</v>
      </c>
    </row>
    <row r="1817" spans="1:2" x14ac:dyDescent="0.25">
      <c r="A1817" s="5">
        <v>43656</v>
      </c>
      <c r="B1817" t="s">
        <v>24</v>
      </c>
    </row>
    <row r="1818" spans="1:2" x14ac:dyDescent="0.25">
      <c r="A1818" s="5">
        <v>43657</v>
      </c>
      <c r="B1818" t="s">
        <v>24</v>
      </c>
    </row>
    <row r="1819" spans="1:2" x14ac:dyDescent="0.25">
      <c r="A1819" s="5">
        <v>43658</v>
      </c>
      <c r="B1819" t="s">
        <v>24</v>
      </c>
    </row>
    <row r="1820" spans="1:2" x14ac:dyDescent="0.25">
      <c r="A1820" s="5">
        <v>43659</v>
      </c>
      <c r="B1820" t="s">
        <v>24</v>
      </c>
    </row>
    <row r="1821" spans="1:2" x14ac:dyDescent="0.25">
      <c r="A1821" s="5">
        <v>43660</v>
      </c>
      <c r="B1821" t="s">
        <v>24</v>
      </c>
    </row>
    <row r="1822" spans="1:2" x14ac:dyDescent="0.25">
      <c r="A1822" s="5">
        <v>43661</v>
      </c>
      <c r="B1822" t="s">
        <v>24</v>
      </c>
    </row>
    <row r="1823" spans="1:2" x14ac:dyDescent="0.25">
      <c r="A1823" s="5">
        <v>43662</v>
      </c>
      <c r="B1823" t="s">
        <v>24</v>
      </c>
    </row>
    <row r="1824" spans="1:2" x14ac:dyDescent="0.25">
      <c r="A1824" s="5">
        <v>43663</v>
      </c>
      <c r="B1824" t="s">
        <v>24</v>
      </c>
    </row>
    <row r="1825" spans="1:2" x14ac:dyDescent="0.25">
      <c r="A1825" s="5">
        <v>43664</v>
      </c>
      <c r="B1825" t="s">
        <v>24</v>
      </c>
    </row>
    <row r="1826" spans="1:2" x14ac:dyDescent="0.25">
      <c r="A1826" s="5">
        <v>43665</v>
      </c>
      <c r="B1826" t="s">
        <v>24</v>
      </c>
    </row>
    <row r="1827" spans="1:2" x14ac:dyDescent="0.25">
      <c r="A1827" s="5">
        <v>43666</v>
      </c>
      <c r="B1827" t="s">
        <v>24</v>
      </c>
    </row>
    <row r="1828" spans="1:2" x14ac:dyDescent="0.25">
      <c r="A1828" s="5">
        <v>43667</v>
      </c>
      <c r="B1828" t="s">
        <v>24</v>
      </c>
    </row>
    <row r="1829" spans="1:2" x14ac:dyDescent="0.25">
      <c r="A1829" s="5">
        <v>43668</v>
      </c>
      <c r="B1829" t="s">
        <v>24</v>
      </c>
    </row>
    <row r="1830" spans="1:2" x14ac:dyDescent="0.25">
      <c r="A1830" s="5">
        <v>43669</v>
      </c>
      <c r="B1830" t="s">
        <v>24</v>
      </c>
    </row>
    <row r="1831" spans="1:2" x14ac:dyDescent="0.25">
      <c r="A1831" s="5">
        <v>43670</v>
      </c>
      <c r="B1831" t="s">
        <v>24</v>
      </c>
    </row>
    <row r="1832" spans="1:2" x14ac:dyDescent="0.25">
      <c r="A1832" s="5">
        <v>43671</v>
      </c>
      <c r="B1832" t="s">
        <v>24</v>
      </c>
    </row>
    <row r="1833" spans="1:2" x14ac:dyDescent="0.25">
      <c r="A1833" s="5">
        <v>43672</v>
      </c>
      <c r="B1833" t="s">
        <v>24</v>
      </c>
    </row>
    <row r="1834" spans="1:2" x14ac:dyDescent="0.25">
      <c r="A1834" s="5">
        <v>43673</v>
      </c>
      <c r="B1834" t="s">
        <v>24</v>
      </c>
    </row>
    <row r="1835" spans="1:2" x14ac:dyDescent="0.25">
      <c r="A1835" s="5">
        <v>43674</v>
      </c>
      <c r="B1835" t="s">
        <v>24</v>
      </c>
    </row>
    <row r="1836" spans="1:2" x14ac:dyDescent="0.25">
      <c r="A1836" s="5">
        <v>43675</v>
      </c>
      <c r="B1836" t="s">
        <v>24</v>
      </c>
    </row>
    <row r="1837" spans="1:2" x14ac:dyDescent="0.25">
      <c r="A1837" s="5">
        <v>43676</v>
      </c>
      <c r="B1837" t="s">
        <v>24</v>
      </c>
    </row>
    <row r="1838" spans="1:2" x14ac:dyDescent="0.25">
      <c r="A1838" s="5">
        <v>43677</v>
      </c>
      <c r="B1838" t="s">
        <v>24</v>
      </c>
    </row>
    <row r="1839" spans="1:2" x14ac:dyDescent="0.25">
      <c r="A1839" s="5">
        <v>43678</v>
      </c>
      <c r="B1839" t="s">
        <v>24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28"/>
  <sheetViews>
    <sheetView topLeftCell="A11" workbookViewId="0">
      <selection activeCell="D50" sqref="D50"/>
    </sheetView>
  </sheetViews>
  <sheetFormatPr defaultRowHeight="15" x14ac:dyDescent="0.25"/>
  <cols>
    <col min="1" max="2" width="11.5703125" customWidth="1"/>
    <col min="3" max="3" width="15" customWidth="1"/>
    <col min="19" max="19" width="15.7109375" customWidth="1"/>
    <col min="20" max="20" width="11.140625" style="38" bestFit="1" customWidth="1"/>
    <col min="22" max="22" width="11.140625" style="38" bestFit="1" customWidth="1"/>
    <col min="24" max="24" width="11.140625" style="38" bestFit="1" customWidth="1"/>
    <col min="26" max="26" width="11.140625" style="38" bestFit="1" customWidth="1"/>
    <col min="28" max="28" width="11.140625" style="38" bestFit="1" customWidth="1"/>
    <col min="30" max="30" width="11.140625" style="38" bestFit="1" customWidth="1"/>
    <col min="32" max="32" width="11.140625" style="38" bestFit="1" customWidth="1"/>
  </cols>
  <sheetData>
    <row r="1" spans="1:43" x14ac:dyDescent="0.25">
      <c r="A1" s="17"/>
      <c r="B1" s="15" t="s">
        <v>1</v>
      </c>
      <c r="C1" s="9" t="s">
        <v>16</v>
      </c>
      <c r="D1" s="9">
        <v>2012</v>
      </c>
      <c r="E1" s="9">
        <v>2013</v>
      </c>
      <c r="F1" s="9">
        <v>2014</v>
      </c>
      <c r="G1" s="9">
        <v>2015</v>
      </c>
      <c r="H1" s="9">
        <v>2016</v>
      </c>
      <c r="I1" s="9">
        <v>2017</v>
      </c>
      <c r="J1" s="9">
        <v>2018</v>
      </c>
      <c r="K1" s="9">
        <v>2019</v>
      </c>
      <c r="L1" s="9">
        <v>2020</v>
      </c>
      <c r="M1" s="9">
        <v>2021</v>
      </c>
      <c r="N1" s="9">
        <v>2022</v>
      </c>
      <c r="O1" s="10">
        <v>2023</v>
      </c>
      <c r="S1" s="27" t="s">
        <v>17</v>
      </c>
      <c r="T1" s="42">
        <v>2012</v>
      </c>
      <c r="U1" s="29">
        <v>2012</v>
      </c>
      <c r="V1" s="42">
        <v>2013</v>
      </c>
      <c r="W1" s="29">
        <v>2013</v>
      </c>
      <c r="X1" s="42">
        <v>2014</v>
      </c>
      <c r="Y1" s="29">
        <v>2014</v>
      </c>
      <c r="Z1" s="42">
        <v>2015</v>
      </c>
      <c r="AA1" s="29">
        <v>2015</v>
      </c>
      <c r="AB1" s="42">
        <v>2016</v>
      </c>
      <c r="AC1" s="29">
        <v>2016</v>
      </c>
      <c r="AD1" s="42">
        <v>2017</v>
      </c>
      <c r="AE1" s="29">
        <v>2017</v>
      </c>
      <c r="AF1" s="42">
        <v>2018</v>
      </c>
      <c r="AG1" s="29">
        <v>2018</v>
      </c>
      <c r="AH1" s="27">
        <v>2019</v>
      </c>
      <c r="AI1" s="29">
        <v>2019</v>
      </c>
      <c r="AJ1" s="27">
        <v>2020</v>
      </c>
      <c r="AK1" s="29">
        <v>2020</v>
      </c>
      <c r="AL1" s="27">
        <v>2021</v>
      </c>
      <c r="AM1" s="29">
        <v>2021</v>
      </c>
      <c r="AN1" s="27">
        <v>2022</v>
      </c>
      <c r="AO1" s="29">
        <v>2022</v>
      </c>
      <c r="AP1" s="28">
        <v>2023</v>
      </c>
      <c r="AQ1" s="30">
        <v>2023</v>
      </c>
    </row>
    <row r="2" spans="1:43" x14ac:dyDescent="0.25">
      <c r="A2" s="17">
        <f>MONTH(C2)</f>
        <v>11</v>
      </c>
      <c r="B2" s="15">
        <f>IF(DAY(C2)&lt;11,1,IF(DAY(C2)&lt;21,2,3))</f>
        <v>1</v>
      </c>
      <c r="C2" s="11">
        <v>40848</v>
      </c>
      <c r="I2">
        <f>IFERROR(IF($A2&gt;10,INDEX(daily!$A:$F,MATCH(DATE(white_production!I$1,MONTH($C2),DAY($C2)),daily!$A:$A,0),MATCH($B$1,daily!$A$1:$F$1,0)),INDEX(daily!$A:$F,MATCH(DATE(white_production!J$1,MONTH($C2),DAY($C2)),daily!$A:$A,0),MATCH($B$1,daily!$A$1:$F$1,0))),"")</f>
        <v>0</v>
      </c>
      <c r="J2">
        <f>IFERROR(IF($A2&gt;10,INDEX(daily!$A:$F,MATCH(DATE(white_production!J$1,MONTH($C2),DAY($C2)),daily!$A:$A,0),MATCH($B$1,daily!$A$1:$F$1,0)),INDEX(daily!$A:$F,MATCH(DATE(white_production!K$1,MONTH($C2),DAY($C2)),daily!$A:$A,0),MATCH($B$1,daily!$A$1:$F$1,0))),"")</f>
        <v>0</v>
      </c>
      <c r="S2" s="11">
        <v>40848</v>
      </c>
      <c r="U2" s="26"/>
      <c r="W2" s="26"/>
      <c r="Y2" s="26"/>
      <c r="AA2" s="26"/>
      <c r="AC2" s="26"/>
      <c r="AE2" s="26"/>
      <c r="AG2" s="26"/>
      <c r="AI2" s="26"/>
      <c r="AK2" s="26"/>
      <c r="AM2" s="26"/>
      <c r="AO2" s="26"/>
      <c r="AQ2" s="26"/>
    </row>
    <row r="3" spans="1:43" x14ac:dyDescent="0.25">
      <c r="A3" s="17">
        <f t="shared" ref="A3:A66" si="0">MONTH(C3)</f>
        <v>11</v>
      </c>
      <c r="B3" s="15">
        <f t="shared" ref="B3:B66" si="1">IF(DAY(C3)&lt;11,1,IF(DAY(C3)&lt;21,2,3))</f>
        <v>1</v>
      </c>
      <c r="C3" s="11">
        <v>40849</v>
      </c>
      <c r="I3">
        <f>IFERROR(IF($A3&gt;10,INDEX(daily!$A:$F,MATCH(DATE(white_production!I$1,MONTH($C3),DAY($C3)),daily!$A:$A,0),MATCH($B$1,daily!$A$1:$F$1,0)),INDEX(daily!$A:$F,MATCH(DATE(white_production!J$1,MONTH($C3),DAY($C3)),daily!$A:$A,0),MATCH($B$1,daily!$A$1:$F$1,0))),"")</f>
        <v>0</v>
      </c>
      <c r="J3">
        <f>IFERROR(IF($A3&gt;10,INDEX(daily!$A:$F,MATCH(DATE(white_production!J$1,MONTH($C3),DAY($C3)),daily!$A:$A,0),MATCH($B$1,daily!$A$1:$F$1,0)),INDEX(daily!$A:$F,MATCH(DATE(white_production!K$1,MONTH($C3),DAY($C3)),daily!$A:$A,0),MATCH($B$1,daily!$A$1:$F$1,0))),"")</f>
        <v>0</v>
      </c>
      <c r="S3" s="11">
        <v>40849</v>
      </c>
      <c r="U3" s="26"/>
      <c r="W3" s="26"/>
      <c r="Y3" s="26"/>
      <c r="AA3" s="26"/>
      <c r="AC3" s="26"/>
      <c r="AE3" s="26"/>
      <c r="AG3" s="26"/>
      <c r="AI3" s="26"/>
      <c r="AK3" s="26"/>
      <c r="AM3" s="26"/>
      <c r="AO3" s="26"/>
      <c r="AQ3" s="26"/>
    </row>
    <row r="4" spans="1:43" x14ac:dyDescent="0.25">
      <c r="A4" s="17">
        <f t="shared" si="0"/>
        <v>11</v>
      </c>
      <c r="B4" s="15">
        <f t="shared" si="1"/>
        <v>1</v>
      </c>
      <c r="C4" s="11">
        <v>40850</v>
      </c>
      <c r="I4">
        <f>IFERROR(IF($A4&gt;10,INDEX(daily!$A:$F,MATCH(DATE(white_production!I$1,MONTH($C4),DAY($C4)),daily!$A:$A,0),MATCH($B$1,daily!$A$1:$F$1,0)),INDEX(daily!$A:$F,MATCH(DATE(white_production!J$1,MONTH($C4),DAY($C4)),daily!$A:$A,0),MATCH($B$1,daily!$A$1:$F$1,0))),"")</f>
        <v>0</v>
      </c>
      <c r="J4">
        <f>IFERROR(IF($A4&gt;10,INDEX(daily!$A:$F,MATCH(DATE(white_production!J$1,MONTH($C4),DAY($C4)),daily!$A:$A,0),MATCH($B$1,daily!$A$1:$F$1,0)),INDEX(daily!$A:$F,MATCH(DATE(white_production!K$1,MONTH($C4),DAY($C4)),daily!$A:$A,0),MATCH($B$1,daily!$A$1:$F$1,0))),"")</f>
        <v>0</v>
      </c>
      <c r="S4" s="11">
        <v>40850</v>
      </c>
      <c r="U4" s="26"/>
      <c r="W4" s="26"/>
      <c r="Y4" s="26"/>
      <c r="AA4" s="26"/>
      <c r="AC4" s="26"/>
      <c r="AE4" s="26"/>
      <c r="AG4" s="26"/>
      <c r="AI4" s="26"/>
      <c r="AK4" s="26"/>
      <c r="AM4" s="26"/>
      <c r="AO4" s="26"/>
      <c r="AQ4" s="26"/>
    </row>
    <row r="5" spans="1:43" x14ac:dyDescent="0.25">
      <c r="A5" s="17">
        <f t="shared" si="0"/>
        <v>11</v>
      </c>
      <c r="B5" s="15">
        <f t="shared" si="1"/>
        <v>1</v>
      </c>
      <c r="C5" s="11">
        <v>40851</v>
      </c>
      <c r="I5">
        <f>IFERROR(IF($A5&gt;10,INDEX(daily!$A:$F,MATCH(DATE(white_production!I$1,MONTH($C5),DAY($C5)),daily!$A:$A,0),MATCH($B$1,daily!$A$1:$F$1,0)),INDEX(daily!$A:$F,MATCH(DATE(white_production!J$1,MONTH($C5),DAY($C5)),daily!$A:$A,0),MATCH($B$1,daily!$A$1:$F$1,0))),"")</f>
        <v>0</v>
      </c>
      <c r="J5">
        <f>IFERROR(IF($A5&gt;10,INDEX(daily!$A:$F,MATCH(DATE(white_production!J$1,MONTH($C5),DAY($C5)),daily!$A:$A,0),MATCH($B$1,daily!$A$1:$F$1,0)),INDEX(daily!$A:$F,MATCH(DATE(white_production!K$1,MONTH($C5),DAY($C5)),daily!$A:$A,0),MATCH($B$1,daily!$A$1:$F$1,0))),"")</f>
        <v>0</v>
      </c>
      <c r="S5" s="11">
        <v>40851</v>
      </c>
      <c r="U5" s="26"/>
      <c r="W5" s="26"/>
      <c r="Y5" s="26"/>
      <c r="AA5" s="26"/>
      <c r="AC5" s="26"/>
      <c r="AE5" s="26"/>
      <c r="AG5" s="26"/>
      <c r="AI5" s="26"/>
      <c r="AK5" s="26"/>
      <c r="AM5" s="26"/>
      <c r="AO5" s="26"/>
      <c r="AQ5" s="26"/>
    </row>
    <row r="6" spans="1:43" x14ac:dyDescent="0.25">
      <c r="A6" s="17">
        <f t="shared" si="0"/>
        <v>11</v>
      </c>
      <c r="B6" s="15">
        <f t="shared" si="1"/>
        <v>1</v>
      </c>
      <c r="C6" s="11">
        <v>40852</v>
      </c>
      <c r="I6">
        <f>IFERROR(IF($A6&gt;10,INDEX(daily!$A:$F,MATCH(DATE(white_production!I$1,MONTH($C6),DAY($C6)),daily!$A:$A,0),MATCH($B$1,daily!$A$1:$F$1,0)),INDEX(daily!$A:$F,MATCH(DATE(white_production!J$1,MONTH($C6),DAY($C6)),daily!$A:$A,0),MATCH($B$1,daily!$A$1:$F$1,0))),"")</f>
        <v>0</v>
      </c>
      <c r="J6">
        <f>IFERROR(IF($A6&gt;10,INDEX(daily!$A:$F,MATCH(DATE(white_production!J$1,MONTH($C6),DAY($C6)),daily!$A:$A,0),MATCH($B$1,daily!$A$1:$F$1,0)),INDEX(daily!$A:$F,MATCH(DATE(white_production!K$1,MONTH($C6),DAY($C6)),daily!$A:$A,0),MATCH($B$1,daily!$A$1:$F$1,0))),"")</f>
        <v>0</v>
      </c>
      <c r="S6" s="11">
        <v>40852</v>
      </c>
      <c r="U6" s="26"/>
      <c r="W6" s="26"/>
      <c r="Y6" s="26"/>
      <c r="AA6" s="26"/>
      <c r="AC6" s="26"/>
      <c r="AE6" s="26"/>
      <c r="AG6" s="26"/>
      <c r="AI6" s="26"/>
      <c r="AK6" s="26"/>
      <c r="AM6" s="26"/>
      <c r="AO6" s="26"/>
      <c r="AQ6" s="26"/>
    </row>
    <row r="7" spans="1:43" x14ac:dyDescent="0.25">
      <c r="A7" s="17">
        <f t="shared" si="0"/>
        <v>11</v>
      </c>
      <c r="B7" s="15">
        <f t="shared" si="1"/>
        <v>1</v>
      </c>
      <c r="C7" s="11">
        <v>40853</v>
      </c>
      <c r="I7">
        <f>IFERROR(IF($A7&gt;10,INDEX(daily!$A:$F,MATCH(DATE(white_production!I$1,MONTH($C7),DAY($C7)),daily!$A:$A,0),MATCH($B$1,daily!$A$1:$F$1,0)),INDEX(daily!$A:$F,MATCH(DATE(white_production!J$1,MONTH($C7),DAY($C7)),daily!$A:$A,0),MATCH($B$1,daily!$A$1:$F$1,0))),"")</f>
        <v>0</v>
      </c>
      <c r="J7">
        <f>IFERROR(IF($A7&gt;10,INDEX(daily!$A:$F,MATCH(DATE(white_production!J$1,MONTH($C7),DAY($C7)),daily!$A:$A,0),MATCH($B$1,daily!$A$1:$F$1,0)),INDEX(daily!$A:$F,MATCH(DATE(white_production!K$1,MONTH($C7),DAY($C7)),daily!$A:$A,0),MATCH($B$1,daily!$A$1:$F$1,0))),"")</f>
        <v>0</v>
      </c>
      <c r="S7" s="11">
        <v>40853</v>
      </c>
      <c r="U7" s="26"/>
      <c r="W7" s="26"/>
      <c r="Y7" s="26"/>
      <c r="AA7" s="26"/>
      <c r="AC7" s="26"/>
      <c r="AE7" s="26"/>
      <c r="AG7" s="26"/>
      <c r="AI7" s="26"/>
      <c r="AK7" s="26"/>
      <c r="AM7" s="26"/>
      <c r="AO7" s="26"/>
      <c r="AQ7" s="26"/>
    </row>
    <row r="8" spans="1:43" x14ac:dyDescent="0.25">
      <c r="A8" s="17">
        <f t="shared" si="0"/>
        <v>11</v>
      </c>
      <c r="B8" s="15">
        <f t="shared" si="1"/>
        <v>1</v>
      </c>
      <c r="C8" s="11">
        <v>40854</v>
      </c>
      <c r="I8">
        <f>IFERROR(IF($A8&gt;10,INDEX(daily!$A:$F,MATCH(DATE(white_production!I$1,MONTH($C8),DAY($C8)),daily!$A:$A,0),MATCH($B$1,daily!$A$1:$F$1,0)),INDEX(daily!$A:$F,MATCH(DATE(white_production!J$1,MONTH($C8),DAY($C8)),daily!$A:$A,0),MATCH($B$1,daily!$A$1:$F$1,0))),"")</f>
        <v>0</v>
      </c>
      <c r="J8">
        <f>IFERROR(IF($A8&gt;10,INDEX(daily!$A:$F,MATCH(DATE(white_production!J$1,MONTH($C8),DAY($C8)),daily!$A:$A,0),MATCH($B$1,daily!$A$1:$F$1,0)),INDEX(daily!$A:$F,MATCH(DATE(white_production!K$1,MONTH($C8),DAY($C8)),daily!$A:$A,0),MATCH($B$1,daily!$A$1:$F$1,0))),"")</f>
        <v>0</v>
      </c>
      <c r="S8" s="11">
        <v>40854</v>
      </c>
      <c r="U8" s="26"/>
      <c r="W8" s="26"/>
      <c r="Y8" s="26"/>
      <c r="AA8" s="26"/>
      <c r="AC8" s="26"/>
      <c r="AE8" s="26"/>
      <c r="AG8" s="26"/>
      <c r="AI8" s="26"/>
      <c r="AK8" s="26"/>
      <c r="AM8" s="26"/>
      <c r="AO8" s="26"/>
      <c r="AQ8" s="26"/>
    </row>
    <row r="9" spans="1:43" x14ac:dyDescent="0.25">
      <c r="A9" s="17">
        <f t="shared" si="0"/>
        <v>11</v>
      </c>
      <c r="B9" s="15">
        <f t="shared" si="1"/>
        <v>1</v>
      </c>
      <c r="C9" s="11">
        <v>40855</v>
      </c>
      <c r="I9">
        <f>IFERROR(IF($A9&gt;10,INDEX(daily!$A:$F,MATCH(DATE(white_production!I$1,MONTH($C9),DAY($C9)),daily!$A:$A,0),MATCH($B$1,daily!$A$1:$F$1,0)),INDEX(daily!$A:$F,MATCH(DATE(white_production!J$1,MONTH($C9),DAY($C9)),daily!$A:$A,0),MATCH($B$1,daily!$A$1:$F$1,0))),"")</f>
        <v>0</v>
      </c>
      <c r="J9">
        <f>IFERROR(IF($A9&gt;10,INDEX(daily!$A:$F,MATCH(DATE(white_production!J$1,MONTH($C9),DAY($C9)),daily!$A:$A,0),MATCH($B$1,daily!$A$1:$F$1,0)),INDEX(daily!$A:$F,MATCH(DATE(white_production!K$1,MONTH($C9),DAY($C9)),daily!$A:$A,0),MATCH($B$1,daily!$A$1:$F$1,0))),"")</f>
        <v>0</v>
      </c>
      <c r="S9" s="11">
        <v>40855</v>
      </c>
      <c r="U9" s="26"/>
      <c r="W9" s="26"/>
      <c r="Y9" s="26"/>
      <c r="AA9" s="26"/>
      <c r="AC9" s="26"/>
      <c r="AE9" s="26"/>
      <c r="AG9" s="26"/>
      <c r="AI9" s="26"/>
      <c r="AK9" s="26"/>
      <c r="AM9" s="26"/>
      <c r="AO9" s="26"/>
      <c r="AQ9" s="26"/>
    </row>
    <row r="10" spans="1:43" x14ac:dyDescent="0.25">
      <c r="A10" s="17">
        <f t="shared" si="0"/>
        <v>11</v>
      </c>
      <c r="B10" s="15">
        <f t="shared" si="1"/>
        <v>1</v>
      </c>
      <c r="C10" s="11">
        <v>40856</v>
      </c>
      <c r="I10">
        <f>IFERROR(IF($A10&gt;10,INDEX(daily!$A:$F,MATCH(DATE(white_production!I$1,MONTH($C10),DAY($C10)),daily!$A:$A,0),MATCH($B$1,daily!$A$1:$F$1,0)),INDEX(daily!$A:$F,MATCH(DATE(white_production!J$1,MONTH($C10),DAY($C10)),daily!$A:$A,0),MATCH($B$1,daily!$A$1:$F$1,0))),"")</f>
        <v>0</v>
      </c>
      <c r="J10">
        <f>IFERROR(IF($A10&gt;10,INDEX(daily!$A:$F,MATCH(DATE(white_production!J$1,MONTH($C10),DAY($C10)),daily!$A:$A,0),MATCH($B$1,daily!$A$1:$F$1,0)),INDEX(daily!$A:$F,MATCH(DATE(white_production!K$1,MONTH($C10),DAY($C10)),daily!$A:$A,0),MATCH($B$1,daily!$A$1:$F$1,0))),"")</f>
        <v>0</v>
      </c>
      <c r="S10" s="11">
        <v>40856</v>
      </c>
      <c r="U10" s="26"/>
      <c r="W10" s="26"/>
      <c r="Y10" s="26"/>
      <c r="AA10" s="26"/>
      <c r="AC10" s="26"/>
      <c r="AE10" s="26"/>
      <c r="AG10" s="26"/>
      <c r="AI10" s="26"/>
      <c r="AK10" s="26"/>
      <c r="AM10" s="26"/>
      <c r="AO10" s="26"/>
      <c r="AQ10" s="26"/>
    </row>
    <row r="11" spans="1:43" x14ac:dyDescent="0.25">
      <c r="A11" s="17">
        <f t="shared" si="0"/>
        <v>11</v>
      </c>
      <c r="B11" s="15">
        <f t="shared" si="1"/>
        <v>1</v>
      </c>
      <c r="C11" s="11">
        <v>40857</v>
      </c>
      <c r="I11">
        <f>IFERROR(IF($A11&gt;10,INDEX(daily!$A:$F,MATCH(DATE(white_production!I$1,MONTH($C11),DAY($C11)),daily!$A:$A,0),MATCH($B$1,daily!$A$1:$F$1,0)),INDEX(daily!$A:$F,MATCH(DATE(white_production!J$1,MONTH($C11),DAY($C11)),daily!$A:$A,0),MATCH($B$1,daily!$A$1:$F$1,0))),"")</f>
        <v>0</v>
      </c>
      <c r="J11">
        <f>IFERROR(IF($A11&gt;10,INDEX(daily!$A:$F,MATCH(DATE(white_production!J$1,MONTH($C11),DAY($C11)),daily!$A:$A,0),MATCH($B$1,daily!$A$1:$F$1,0)),INDEX(daily!$A:$F,MATCH(DATE(white_production!K$1,MONTH($C11),DAY($C11)),daily!$A:$A,0),MATCH($B$1,daily!$A$1:$F$1,0))),"")</f>
        <v>0</v>
      </c>
      <c r="S11" s="11">
        <v>40857</v>
      </c>
      <c r="U11" s="26"/>
      <c r="W11" s="26"/>
      <c r="Y11" s="26"/>
      <c r="AA11" s="26"/>
      <c r="AC11" s="26"/>
      <c r="AE11" s="26"/>
      <c r="AG11" s="26"/>
      <c r="AI11" s="26"/>
      <c r="AK11" s="26"/>
      <c r="AM11" s="26"/>
      <c r="AO11" s="26"/>
      <c r="AQ11" s="26"/>
    </row>
    <row r="12" spans="1:43" x14ac:dyDescent="0.25">
      <c r="A12" s="17">
        <f t="shared" si="0"/>
        <v>11</v>
      </c>
      <c r="B12" s="15">
        <f t="shared" si="1"/>
        <v>2</v>
      </c>
      <c r="C12" s="11">
        <v>40858</v>
      </c>
      <c r="I12">
        <f>IFERROR(IF($A12&gt;10,INDEX(daily!$A:$F,MATCH(DATE(white_production!I$1,MONTH($C12),DAY($C12)),daily!$A:$A,0),MATCH($B$1,daily!$A$1:$F$1,0)),INDEX(daily!$A:$F,MATCH(DATE(white_production!J$1,MONTH($C12),DAY($C12)),daily!$A:$A,0),MATCH($B$1,daily!$A$1:$F$1,0))),"")</f>
        <v>0</v>
      </c>
      <c r="J12">
        <f>IFERROR(IF($A12&gt;10,INDEX(daily!$A:$F,MATCH(DATE(white_production!J$1,MONTH($C12),DAY($C12)),daily!$A:$A,0),MATCH($B$1,daily!$A$1:$F$1,0)),INDEX(daily!$A:$F,MATCH(DATE(white_production!K$1,MONTH($C12),DAY($C12)),daily!$A:$A,0),MATCH($B$1,daily!$A$1:$F$1,0))),"")</f>
        <v>0</v>
      </c>
      <c r="S12" s="11">
        <v>40858</v>
      </c>
      <c r="U12" s="26"/>
      <c r="W12" s="26"/>
      <c r="Y12" s="26"/>
      <c r="AA12" s="26"/>
      <c r="AC12" s="26"/>
      <c r="AE12" s="26"/>
      <c r="AG12" s="26"/>
      <c r="AI12" s="26"/>
      <c r="AK12" s="26"/>
      <c r="AM12" s="26"/>
      <c r="AO12" s="26"/>
      <c r="AQ12" s="26"/>
    </row>
    <row r="13" spans="1:43" x14ac:dyDescent="0.25">
      <c r="A13" s="17">
        <f t="shared" si="0"/>
        <v>11</v>
      </c>
      <c r="B13" s="15">
        <f t="shared" si="1"/>
        <v>2</v>
      </c>
      <c r="C13" s="11">
        <v>40859</v>
      </c>
      <c r="I13">
        <f>IFERROR(IF($A13&gt;10,INDEX(daily!$A:$F,MATCH(DATE(white_production!I$1,MONTH($C13),DAY($C13)),daily!$A:$A,0),MATCH($B$1,daily!$A$1:$F$1,0)),INDEX(daily!$A:$F,MATCH(DATE(white_production!J$1,MONTH($C13),DAY($C13)),daily!$A:$A,0),MATCH($B$1,daily!$A$1:$F$1,0))),"")</f>
        <v>0</v>
      </c>
      <c r="J13">
        <f>IFERROR(IF($A13&gt;10,INDEX(daily!$A:$F,MATCH(DATE(white_production!J$1,MONTH($C13),DAY($C13)),daily!$A:$A,0),MATCH($B$1,daily!$A$1:$F$1,0)),INDEX(daily!$A:$F,MATCH(DATE(white_production!K$1,MONTH($C13),DAY($C13)),daily!$A:$A,0),MATCH($B$1,daily!$A$1:$F$1,0))),"")</f>
        <v>0</v>
      </c>
      <c r="S13" s="11">
        <v>40859</v>
      </c>
      <c r="U13" s="26"/>
      <c r="W13" s="26"/>
      <c r="Y13" s="26"/>
      <c r="AA13" s="26"/>
      <c r="AC13" s="26"/>
      <c r="AE13" s="26"/>
      <c r="AG13" s="26"/>
      <c r="AI13" s="26"/>
      <c r="AK13" s="26"/>
      <c r="AM13" s="26"/>
      <c r="AO13" s="26"/>
      <c r="AQ13" s="26"/>
    </row>
    <row r="14" spans="1:43" x14ac:dyDescent="0.25">
      <c r="A14" s="17">
        <f t="shared" si="0"/>
        <v>11</v>
      </c>
      <c r="B14" s="15">
        <f t="shared" si="1"/>
        <v>2</v>
      </c>
      <c r="C14" s="11">
        <v>40860</v>
      </c>
      <c r="I14">
        <f>IFERROR(IF($A14&gt;10,INDEX(daily!$A:$F,MATCH(DATE(white_production!I$1,MONTH($C14),DAY($C14)),daily!$A:$A,0),MATCH($B$1,daily!$A$1:$F$1,0)),INDEX(daily!$A:$F,MATCH(DATE(white_production!J$1,MONTH($C14),DAY($C14)),daily!$A:$A,0),MATCH($B$1,daily!$A$1:$F$1,0))),"")</f>
        <v>0</v>
      </c>
      <c r="J14">
        <f>IFERROR(IF($A14&gt;10,INDEX(daily!$A:$F,MATCH(DATE(white_production!J$1,MONTH($C14),DAY($C14)),daily!$A:$A,0),MATCH($B$1,daily!$A$1:$F$1,0)),INDEX(daily!$A:$F,MATCH(DATE(white_production!K$1,MONTH($C14),DAY($C14)),daily!$A:$A,0),MATCH($B$1,daily!$A$1:$F$1,0))),"")</f>
        <v>0</v>
      </c>
      <c r="S14" s="11">
        <v>40860</v>
      </c>
      <c r="U14" s="26"/>
      <c r="W14" s="26"/>
      <c r="Y14" s="26"/>
      <c r="AA14" s="26"/>
      <c r="AC14" s="26"/>
      <c r="AE14" s="26"/>
      <c r="AG14" s="26"/>
      <c r="AI14" s="26"/>
      <c r="AK14" s="26"/>
      <c r="AM14" s="26"/>
      <c r="AO14" s="26"/>
      <c r="AQ14" s="26"/>
    </row>
    <row r="15" spans="1:43" x14ac:dyDescent="0.25">
      <c r="A15" s="17">
        <f t="shared" si="0"/>
        <v>11</v>
      </c>
      <c r="B15" s="15">
        <f t="shared" si="1"/>
        <v>2</v>
      </c>
      <c r="C15" s="11">
        <v>40861</v>
      </c>
      <c r="I15">
        <f>IFERROR(IF($A15&gt;10,INDEX(daily!$A:$F,MATCH(DATE(white_production!I$1,MONTH($C15),DAY($C15)),daily!$A:$A,0),MATCH($B$1,daily!$A$1:$F$1,0)),INDEX(daily!$A:$F,MATCH(DATE(white_production!J$1,MONTH($C15),DAY($C15)),daily!$A:$A,0),MATCH($B$1,daily!$A$1:$F$1,0))),"")</f>
        <v>0</v>
      </c>
      <c r="J15">
        <f>IFERROR(IF($A15&gt;10,INDEX(daily!$A:$F,MATCH(DATE(white_production!J$1,MONTH($C15),DAY($C15)),daily!$A:$A,0),MATCH($B$1,daily!$A$1:$F$1,0)),INDEX(daily!$A:$F,MATCH(DATE(white_production!K$1,MONTH($C15),DAY($C15)),daily!$A:$A,0),MATCH($B$1,daily!$A$1:$F$1,0))),"")</f>
        <v>0</v>
      </c>
      <c r="S15" s="11">
        <v>40861</v>
      </c>
      <c r="U15" s="26"/>
      <c r="W15" s="26"/>
      <c r="Y15" s="26"/>
      <c r="AA15" s="26"/>
      <c r="AC15" s="26"/>
      <c r="AE15" s="26"/>
      <c r="AG15" s="26"/>
      <c r="AI15" s="26"/>
      <c r="AK15" s="26"/>
      <c r="AM15" s="26"/>
      <c r="AO15" s="26"/>
      <c r="AQ15" s="26"/>
    </row>
    <row r="16" spans="1:43" x14ac:dyDescent="0.25">
      <c r="A16" s="17">
        <f t="shared" si="0"/>
        <v>11</v>
      </c>
      <c r="B16" s="15">
        <f t="shared" si="1"/>
        <v>2</v>
      </c>
      <c r="C16" s="11">
        <v>40862</v>
      </c>
      <c r="I16">
        <f>IFERROR(IF($A16&gt;10,INDEX(daily!$A:$F,MATCH(DATE(white_production!I$1,MONTH($C16),DAY($C16)),daily!$A:$A,0),MATCH($B$1,daily!$A$1:$F$1,0)),INDEX(daily!$A:$F,MATCH(DATE(white_production!J$1,MONTH($C16),DAY($C16)),daily!$A:$A,0),MATCH($B$1,daily!$A$1:$F$1,0))),"")</f>
        <v>0</v>
      </c>
      <c r="J16">
        <f>IFERROR(IF($A16&gt;10,INDEX(daily!$A:$F,MATCH(DATE(white_production!J$1,MONTH($C16),DAY($C16)),daily!$A:$A,0),MATCH($B$1,daily!$A$1:$F$1,0)),INDEX(daily!$A:$F,MATCH(DATE(white_production!K$1,MONTH($C16),DAY($C16)),daily!$A:$A,0),MATCH($B$1,daily!$A$1:$F$1,0))),"")</f>
        <v>0</v>
      </c>
      <c r="S16" s="11">
        <v>40862</v>
      </c>
      <c r="U16" s="26"/>
      <c r="W16" s="26"/>
      <c r="Y16" s="26"/>
      <c r="AA16" s="26"/>
      <c r="AC16" s="26"/>
      <c r="AE16" s="26"/>
      <c r="AG16" s="26"/>
      <c r="AI16" s="26"/>
      <c r="AK16" s="26"/>
      <c r="AM16" s="26"/>
      <c r="AO16" s="26"/>
      <c r="AQ16" s="26"/>
    </row>
    <row r="17" spans="1:43" x14ac:dyDescent="0.25">
      <c r="A17" s="17">
        <f t="shared" si="0"/>
        <v>11</v>
      </c>
      <c r="B17" s="15">
        <f t="shared" si="1"/>
        <v>2</v>
      </c>
      <c r="C17" s="11">
        <v>40863</v>
      </c>
      <c r="I17">
        <f>IFERROR(IF($A17&gt;10,INDEX(daily!$A:$F,MATCH(DATE(white_production!I$1,MONTH($C17),DAY($C17)),daily!$A:$A,0),MATCH($B$1,daily!$A$1:$F$1,0)),INDEX(daily!$A:$F,MATCH(DATE(white_production!J$1,MONTH($C17),DAY($C17)),daily!$A:$A,0),MATCH($B$1,daily!$A$1:$F$1,0))),"")</f>
        <v>0</v>
      </c>
      <c r="J17">
        <f>IFERROR(IF($A17&gt;10,INDEX(daily!$A:$F,MATCH(DATE(white_production!J$1,MONTH($C17),DAY($C17)),daily!$A:$A,0),MATCH($B$1,daily!$A$1:$F$1,0)),INDEX(daily!$A:$F,MATCH(DATE(white_production!K$1,MONTH($C17),DAY($C17)),daily!$A:$A,0),MATCH($B$1,daily!$A$1:$F$1,0))),"")</f>
        <v>0</v>
      </c>
      <c r="S17" s="11">
        <v>40863</v>
      </c>
      <c r="U17" s="26"/>
      <c r="W17" s="26"/>
      <c r="Y17" s="26"/>
      <c r="AA17" s="26"/>
      <c r="AC17" s="26"/>
      <c r="AE17" s="26"/>
      <c r="AG17" s="26"/>
      <c r="AI17" s="26"/>
      <c r="AK17" s="26"/>
      <c r="AM17" s="26"/>
      <c r="AO17" s="26"/>
      <c r="AQ17" s="26"/>
    </row>
    <row r="18" spans="1:43" x14ac:dyDescent="0.25">
      <c r="A18" s="17">
        <f t="shared" si="0"/>
        <v>11</v>
      </c>
      <c r="B18" s="15">
        <f t="shared" si="1"/>
        <v>2</v>
      </c>
      <c r="C18" s="11">
        <v>40864</v>
      </c>
      <c r="I18">
        <f>IFERROR(IF($A18&gt;10,INDEX(daily!$A:$F,MATCH(DATE(white_production!I$1,MONTH($C18),DAY($C18)),daily!$A:$A,0),MATCH($B$1,daily!$A$1:$F$1,0)),INDEX(daily!$A:$F,MATCH(DATE(white_production!J$1,MONTH($C18),DAY($C18)),daily!$A:$A,0),MATCH($B$1,daily!$A$1:$F$1,0))),"")</f>
        <v>0</v>
      </c>
      <c r="J18">
        <f>IFERROR(IF($A18&gt;10,INDEX(daily!$A:$F,MATCH(DATE(white_production!J$1,MONTH($C18),DAY($C18)),daily!$A:$A,0),MATCH($B$1,daily!$A$1:$F$1,0)),INDEX(daily!$A:$F,MATCH(DATE(white_production!K$1,MONTH($C18),DAY($C18)),daily!$A:$A,0),MATCH($B$1,daily!$A$1:$F$1,0))),"")</f>
        <v>0</v>
      </c>
      <c r="S18" s="11">
        <v>40864</v>
      </c>
      <c r="U18" s="26"/>
      <c r="W18" s="26"/>
      <c r="Y18" s="26"/>
      <c r="AA18" s="26"/>
      <c r="AC18" s="26"/>
      <c r="AE18" s="26"/>
      <c r="AG18" s="26"/>
      <c r="AI18" s="26"/>
      <c r="AK18" s="26"/>
      <c r="AM18" s="26"/>
      <c r="AO18" s="26"/>
      <c r="AQ18" s="26"/>
    </row>
    <row r="19" spans="1:43" x14ac:dyDescent="0.25">
      <c r="A19" s="17">
        <f t="shared" si="0"/>
        <v>11</v>
      </c>
      <c r="B19" s="15">
        <f t="shared" si="1"/>
        <v>2</v>
      </c>
      <c r="C19" s="11">
        <v>40865</v>
      </c>
      <c r="I19">
        <f>IFERROR(IF($A19&gt;10,INDEX(daily!$A:$F,MATCH(DATE(white_production!I$1,MONTH($C19),DAY($C19)),daily!$A:$A,0),MATCH($B$1,daily!$A$1:$F$1,0)),INDEX(daily!$A:$F,MATCH(DATE(white_production!J$1,MONTH($C19),DAY($C19)),daily!$A:$A,0),MATCH($B$1,daily!$A$1:$F$1,0))),"")</f>
        <v>0</v>
      </c>
      <c r="J19">
        <f>IFERROR(IF($A19&gt;10,INDEX(daily!$A:$F,MATCH(DATE(white_production!J$1,MONTH($C19),DAY($C19)),daily!$A:$A,0),MATCH($B$1,daily!$A$1:$F$1,0)),INDEX(daily!$A:$F,MATCH(DATE(white_production!K$1,MONTH($C19),DAY($C19)),daily!$A:$A,0),MATCH($B$1,daily!$A$1:$F$1,0))),"")</f>
        <v>0</v>
      </c>
      <c r="S19" s="11">
        <v>40865</v>
      </c>
      <c r="U19" s="26"/>
      <c r="W19" s="26"/>
      <c r="Y19" s="26"/>
      <c r="AA19" s="26"/>
      <c r="AC19" s="26"/>
      <c r="AE19" s="26"/>
      <c r="AG19" s="26"/>
      <c r="AI19" s="26"/>
      <c r="AK19" s="26"/>
      <c r="AM19" s="26"/>
      <c r="AO19" s="26"/>
      <c r="AQ19" s="26"/>
    </row>
    <row r="20" spans="1:43" x14ac:dyDescent="0.25">
      <c r="A20" s="17">
        <f t="shared" si="0"/>
        <v>11</v>
      </c>
      <c r="B20" s="15">
        <f t="shared" si="1"/>
        <v>2</v>
      </c>
      <c r="C20" s="11">
        <v>40866</v>
      </c>
      <c r="I20">
        <f>IFERROR(IF($A20&gt;10,INDEX(daily!$A:$F,MATCH(DATE(white_production!I$1,MONTH($C20),DAY($C20)),daily!$A:$A,0),MATCH($B$1,daily!$A$1:$F$1,0)),INDEX(daily!$A:$F,MATCH(DATE(white_production!J$1,MONTH($C20),DAY($C20)),daily!$A:$A,0),MATCH($B$1,daily!$A$1:$F$1,0))),"")</f>
        <v>0</v>
      </c>
      <c r="J20">
        <f>IFERROR(IF($A20&gt;10,INDEX(daily!$A:$F,MATCH(DATE(white_production!J$1,MONTH($C20),DAY($C20)),daily!$A:$A,0),MATCH($B$1,daily!$A$1:$F$1,0)),INDEX(daily!$A:$F,MATCH(DATE(white_production!K$1,MONTH($C20),DAY($C20)),daily!$A:$A,0),MATCH($B$1,daily!$A$1:$F$1,0))),"")</f>
        <v>0</v>
      </c>
      <c r="S20" s="11">
        <v>40866</v>
      </c>
      <c r="U20" s="26"/>
      <c r="W20" s="26"/>
      <c r="Y20" s="26"/>
      <c r="AA20" s="26"/>
      <c r="AC20" s="26"/>
      <c r="AE20" s="26"/>
      <c r="AG20" s="26"/>
      <c r="AI20" s="26"/>
      <c r="AK20" s="26"/>
      <c r="AM20" s="26"/>
      <c r="AO20" s="26"/>
      <c r="AQ20" s="26"/>
    </row>
    <row r="21" spans="1:43" x14ac:dyDescent="0.25">
      <c r="A21" s="17">
        <f t="shared" si="0"/>
        <v>11</v>
      </c>
      <c r="B21" s="15">
        <f t="shared" si="1"/>
        <v>2</v>
      </c>
      <c r="C21" s="11">
        <v>40867</v>
      </c>
      <c r="I21">
        <f>IFERROR(IF($A21&gt;10,INDEX(daily!$A:$F,MATCH(DATE(white_production!I$1,MONTH($C21),DAY($C21)),daily!$A:$A,0),MATCH($B$1,daily!$A$1:$F$1,0)),INDEX(daily!$A:$F,MATCH(DATE(white_production!J$1,MONTH($C21),DAY($C21)),daily!$A:$A,0),MATCH($B$1,daily!$A$1:$F$1,0))),"")</f>
        <v>0</v>
      </c>
      <c r="S21" s="11">
        <v>40867</v>
      </c>
      <c r="U21" s="26"/>
      <c r="W21" s="26"/>
      <c r="Y21" s="26"/>
      <c r="AA21" s="26"/>
      <c r="AC21" s="26"/>
      <c r="AE21" s="26"/>
      <c r="AG21" s="26"/>
      <c r="AI21" s="26"/>
      <c r="AK21" s="26"/>
      <c r="AM21" s="26"/>
      <c r="AO21" s="26"/>
      <c r="AQ21" s="26"/>
    </row>
    <row r="22" spans="1:43" x14ac:dyDescent="0.25">
      <c r="A22" s="17">
        <f t="shared" si="0"/>
        <v>11</v>
      </c>
      <c r="B22" s="15">
        <f t="shared" si="1"/>
        <v>3</v>
      </c>
      <c r="C22" s="11">
        <v>40868</v>
      </c>
      <c r="D22">
        <f>IFERROR(IF($A22&gt;10,INDEX(daily!$A:$F,MATCH(DATE(white_production!D$1,MONTH($C22),DAY($C22)),daily!$A:$A,0),MATCH($B$1,daily!$A$1:$F$1,0)),INDEX(daily!$A:$F,MATCH(DATE(white_production!E$1,MONTH($C22),DAY($C22)),daily!$A:$A,0),MATCH($B$1,daily!$A$1:$F$1,0))),"")</f>
        <v>158.75</v>
      </c>
      <c r="I22">
        <f>IFERROR(IF($A22&gt;10,INDEX(daily!$A:$F,MATCH(DATE(white_production!I$1,MONTH($C22),DAY($C22)),daily!$A:$A,0),MATCH($B$1,daily!$A$1:$F$1,0)),INDEX(daily!$A:$F,MATCH(DATE(white_production!J$1,MONTH($C22),DAY($C22)),daily!$A:$A,0),MATCH($B$1,daily!$A$1:$F$1,0))),"")</f>
        <v>0</v>
      </c>
      <c r="S22" s="11">
        <v>40868</v>
      </c>
      <c r="T22" s="38">
        <f t="shared" ref="T22:T66" si="2">D22/MAX(D$2:D$228)</f>
        <v>4.0113971690021871E-3</v>
      </c>
      <c r="U22" s="26">
        <f t="shared" ref="U22:U53" si="3">T22-T21</f>
        <v>4.0113971690021871E-3</v>
      </c>
      <c r="W22" s="26"/>
      <c r="Y22" s="26"/>
      <c r="AA22" s="26"/>
      <c r="AC22" s="26"/>
      <c r="AE22" s="26"/>
      <c r="AG22" s="26"/>
      <c r="AI22" s="26"/>
      <c r="AK22" s="26"/>
      <c r="AM22" s="26"/>
      <c r="AO22" s="26"/>
      <c r="AQ22" s="26"/>
    </row>
    <row r="23" spans="1:43" x14ac:dyDescent="0.25">
      <c r="A23" s="17">
        <f t="shared" si="0"/>
        <v>11</v>
      </c>
      <c r="B23" s="15">
        <f t="shared" si="1"/>
        <v>3</v>
      </c>
      <c r="C23" s="11">
        <v>40869</v>
      </c>
      <c r="D23">
        <f>IFERROR(IF($A23&gt;10,INDEX(daily!$A:$F,MATCH(DATE(white_production!D$1,MONTH($C23),DAY($C23)),daily!$A:$A,0),MATCH($B$1,daily!$A$1:$F$1,0)),INDEX(daily!$A:$F,MATCH(DATE(white_production!E$1,MONTH($C23),DAY($C23)),daily!$A:$A,0),MATCH($B$1,daily!$A$1:$F$1,0))),"")</f>
        <v>1440.47</v>
      </c>
      <c r="I23">
        <f>IFERROR(IF($A23&gt;10,INDEX(daily!$A:$F,MATCH(DATE(white_production!I$1,MONTH($C23),DAY($C23)),daily!$A:$A,0),MATCH($B$1,daily!$A$1:$F$1,0)),INDEX(daily!$A:$F,MATCH(DATE(white_production!J$1,MONTH($C23),DAY($C23)),daily!$A:$A,0),MATCH($B$1,daily!$A$1:$F$1,0))),"")</f>
        <v>0</v>
      </c>
      <c r="S23" s="11">
        <v>40869</v>
      </c>
      <c r="T23" s="38">
        <f t="shared" si="2"/>
        <v>3.6398723023827281E-2</v>
      </c>
      <c r="U23" s="26">
        <f t="shared" si="3"/>
        <v>3.2387325854825094E-2</v>
      </c>
      <c r="W23" s="26"/>
      <c r="Y23" s="26"/>
      <c r="AA23" s="26"/>
      <c r="AC23" s="26"/>
      <c r="AE23" s="26"/>
      <c r="AG23" s="26"/>
      <c r="AI23" s="26"/>
      <c r="AK23" s="26"/>
      <c r="AM23" s="26"/>
      <c r="AO23" s="26"/>
      <c r="AQ23" s="26"/>
    </row>
    <row r="24" spans="1:43" x14ac:dyDescent="0.25">
      <c r="A24" s="17">
        <f t="shared" si="0"/>
        <v>11</v>
      </c>
      <c r="B24" s="15">
        <f t="shared" si="1"/>
        <v>3</v>
      </c>
      <c r="C24" s="11">
        <v>40870</v>
      </c>
      <c r="D24">
        <f>IFERROR(IF($A24&gt;10,INDEX(daily!$A:$F,MATCH(DATE(white_production!D$1,MONTH($C24),DAY($C24)),daily!$A:$A,0),MATCH($B$1,daily!$A$1:$F$1,0)),INDEX(daily!$A:$F,MATCH(DATE(white_production!E$1,MONTH($C24),DAY($C24)),daily!$A:$A,0),MATCH($B$1,daily!$A$1:$F$1,0))),"")</f>
        <v>910</v>
      </c>
      <c r="I24">
        <f>IFERROR(IF($A24&gt;10,INDEX(daily!$A:$F,MATCH(DATE(white_production!I$1,MONTH($C24),DAY($C24)),daily!$A:$A,0),MATCH($B$1,daily!$A$1:$F$1,0)),INDEX(daily!$A:$F,MATCH(DATE(white_production!J$1,MONTH($C24),DAY($C24)),daily!$A:$A,0),MATCH($B$1,daily!$A$1:$F$1,0))),"")</f>
        <v>0</v>
      </c>
      <c r="J24">
        <f>IFERROR(IF($A24&gt;10,INDEX(daily!$A:$F,MATCH(DATE(white_production!J$1,MONTH($C24),DAY($C24)),daily!$A:$A,0),MATCH($B$1,daily!$A$1:$F$1,0)),INDEX(daily!$A:$F,MATCH(DATE(white_production!K$1,MONTH($C24),DAY($C24)),daily!$A:$A,0),MATCH($B$1,daily!$A$1:$F$1,0))),"")</f>
        <v>1072.25</v>
      </c>
      <c r="S24" s="11">
        <v>40870</v>
      </c>
      <c r="T24" s="38">
        <f t="shared" si="2"/>
        <v>2.299446566168183E-2</v>
      </c>
      <c r="U24" s="26">
        <f t="shared" si="3"/>
        <v>-1.3404257362145452E-2</v>
      </c>
      <c r="W24" s="26"/>
      <c r="Y24" s="26"/>
      <c r="AA24" s="26"/>
      <c r="AC24" s="26"/>
      <c r="AE24" s="26"/>
      <c r="AF24" s="38">
        <f t="shared" ref="AF24:AF65" si="4">J24/MAX(J$2:J$228)</f>
        <v>3.264361363356854E-2</v>
      </c>
      <c r="AG24" s="26">
        <f t="shared" ref="AG24:AG55" si="5">AF24-AF23</f>
        <v>3.264361363356854E-2</v>
      </c>
      <c r="AI24" s="26"/>
      <c r="AK24" s="26"/>
      <c r="AM24" s="26"/>
      <c r="AO24" s="26"/>
      <c r="AQ24" s="26"/>
    </row>
    <row r="25" spans="1:43" x14ac:dyDescent="0.25">
      <c r="A25" s="17">
        <f t="shared" si="0"/>
        <v>11</v>
      </c>
      <c r="B25" s="15">
        <f t="shared" si="1"/>
        <v>3</v>
      </c>
      <c r="C25" s="11">
        <v>40871</v>
      </c>
      <c r="D25">
        <f>IFERROR(IF($A25&gt;10,INDEX(daily!$A:$F,MATCH(DATE(white_production!D$1,MONTH($C25),DAY($C25)),daily!$A:$A,0),MATCH($B$1,daily!$A$1:$F$1,0)),INDEX(daily!$A:$F,MATCH(DATE(white_production!E$1,MONTH($C25),DAY($C25)),daily!$A:$A,0),MATCH($B$1,daily!$A$1:$F$1,0))),"")</f>
        <v>1222.4999999999995</v>
      </c>
      <c r="I25">
        <f>IFERROR(IF($A25&gt;10,INDEX(daily!$A:$F,MATCH(DATE(white_production!I$1,MONTH($C25),DAY($C25)),daily!$A:$A,0),MATCH($B$1,daily!$A$1:$F$1,0)),INDEX(daily!$A:$F,MATCH(DATE(white_production!J$1,MONTH($C25),DAY($C25)),daily!$A:$A,0),MATCH($B$1,daily!$A$1:$F$1,0))),"")</f>
        <v>0</v>
      </c>
      <c r="J25">
        <f>IFERROR(IF($A25&gt;10,INDEX(daily!$A:$F,MATCH(DATE(white_production!J$1,MONTH($C25),DAY($C25)),daily!$A:$A,0),MATCH($B$1,daily!$A$1:$F$1,0)),INDEX(daily!$A:$F,MATCH(DATE(white_production!K$1,MONTH($C25),DAY($C25)),daily!$A:$A,0),MATCH($B$1,daily!$A$1:$F$1,0))),"")</f>
        <v>117</v>
      </c>
      <c r="S25" s="11">
        <v>40871</v>
      </c>
      <c r="T25" s="38">
        <f t="shared" si="2"/>
        <v>3.0890916781764862E-2</v>
      </c>
      <c r="U25" s="26">
        <f t="shared" si="3"/>
        <v>7.8964511200830326E-3</v>
      </c>
      <c r="W25" s="26"/>
      <c r="Y25" s="26"/>
      <c r="AA25" s="26"/>
      <c r="AC25" s="26"/>
      <c r="AE25" s="26"/>
      <c r="AF25" s="38">
        <f t="shared" si="4"/>
        <v>3.5619517790883835E-3</v>
      </c>
      <c r="AG25" s="26">
        <f t="shared" si="5"/>
        <v>-2.9081661854480155E-2</v>
      </c>
      <c r="AI25" s="26"/>
      <c r="AK25" s="26"/>
      <c r="AM25" s="26"/>
      <c r="AO25" s="26"/>
      <c r="AQ25" s="26"/>
    </row>
    <row r="26" spans="1:43" x14ac:dyDescent="0.25">
      <c r="A26" s="17">
        <f t="shared" si="0"/>
        <v>11</v>
      </c>
      <c r="B26" s="15">
        <f t="shared" si="1"/>
        <v>3</v>
      </c>
      <c r="C26" s="11">
        <v>40872</v>
      </c>
      <c r="D26">
        <f>IFERROR(IF($A26&gt;10,INDEX(daily!$A:$F,MATCH(DATE(white_production!D$1,MONTH($C26),DAY($C26)),daily!$A:$A,0),MATCH($B$1,daily!$A$1:$F$1,0)),INDEX(daily!$A:$F,MATCH(DATE(white_production!E$1,MONTH($C26),DAY($C26)),daily!$A:$A,0),MATCH($B$1,daily!$A$1:$F$1,0))),"")</f>
        <v>1810</v>
      </c>
      <c r="I26">
        <f>IFERROR(IF($A26&gt;10,INDEX(daily!$A:$F,MATCH(DATE(white_production!I$1,MONTH($C26),DAY($C26)),daily!$A:$A,0),MATCH($B$1,daily!$A$1:$F$1,0)),INDEX(daily!$A:$F,MATCH(DATE(white_production!J$1,MONTH($C26),DAY($C26)),daily!$A:$A,0),MATCH($B$1,daily!$A$1:$F$1,0))),"")</f>
        <v>0</v>
      </c>
      <c r="J26">
        <f>IFERROR(IF($A26&gt;10,INDEX(daily!$A:$F,MATCH(DATE(white_production!J$1,MONTH($C26),DAY($C26)),daily!$A:$A,0),MATCH($B$1,daily!$A$1:$F$1,0)),INDEX(daily!$A:$F,MATCH(DATE(white_production!K$1,MONTH($C26),DAY($C26)),daily!$A:$A,0),MATCH($B$1,daily!$A$1:$F$1,0))),"")</f>
        <v>169.5</v>
      </c>
      <c r="S26" s="11">
        <v>40872</v>
      </c>
      <c r="T26" s="38">
        <f t="shared" si="2"/>
        <v>4.5736244887520996E-2</v>
      </c>
      <c r="U26" s="26">
        <f t="shared" si="3"/>
        <v>1.4845328105756134E-2</v>
      </c>
      <c r="W26" s="26"/>
      <c r="Y26" s="26"/>
      <c r="AA26" s="26"/>
      <c r="AC26" s="26"/>
      <c r="AE26" s="26"/>
      <c r="AF26" s="38">
        <f t="shared" si="4"/>
        <v>5.160263474833171E-3</v>
      </c>
      <c r="AG26" s="26">
        <f t="shared" si="5"/>
        <v>1.5983116957447876E-3</v>
      </c>
      <c r="AI26" s="26"/>
      <c r="AK26" s="26"/>
      <c r="AM26" s="26"/>
      <c r="AO26" s="26"/>
      <c r="AQ26" s="26"/>
    </row>
    <row r="27" spans="1:43" x14ac:dyDescent="0.25">
      <c r="A27" s="17">
        <f t="shared" si="0"/>
        <v>11</v>
      </c>
      <c r="B27" s="15">
        <f t="shared" si="1"/>
        <v>3</v>
      </c>
      <c r="C27" s="11">
        <v>40873</v>
      </c>
      <c r="D27">
        <f>IFERROR(IF($A27&gt;10,INDEX(daily!$A:$F,MATCH(DATE(white_production!D$1,MONTH($C27),DAY($C27)),daily!$A:$A,0),MATCH($B$1,daily!$A$1:$F$1,0)),INDEX(daily!$A:$F,MATCH(DATE(white_production!E$1,MONTH($C27),DAY($C27)),daily!$A:$A,0),MATCH($B$1,daily!$A$1:$F$1,0))),"")</f>
        <v>1715.1199999999997</v>
      </c>
      <c r="I27">
        <f>IFERROR(IF($A27&gt;10,INDEX(daily!$A:$F,MATCH(DATE(white_production!I$1,MONTH($C27),DAY($C27)),daily!$A:$A,0),MATCH($B$1,daily!$A$1:$F$1,0)),INDEX(daily!$A:$F,MATCH(DATE(white_production!J$1,MONTH($C27),DAY($C27)),daily!$A:$A,0),MATCH($B$1,daily!$A$1:$F$1,0))),"")</f>
        <v>0</v>
      </c>
      <c r="J27">
        <f>IFERROR(IF($A27&gt;10,INDEX(daily!$A:$F,MATCH(DATE(white_production!J$1,MONTH($C27),DAY($C27)),daily!$A:$A,0),MATCH($B$1,daily!$A$1:$F$1,0)),INDEX(daily!$A:$F,MATCH(DATE(white_production!K$1,MONTH($C27),DAY($C27)),daily!$A:$A,0),MATCH($B$1,daily!$A$1:$F$1,0))),"")</f>
        <v>244.5</v>
      </c>
      <c r="S27" s="11">
        <v>40873</v>
      </c>
      <c r="T27" s="38">
        <f t="shared" si="2"/>
        <v>4.3338755984245858E-2</v>
      </c>
      <c r="U27" s="26">
        <f t="shared" si="3"/>
        <v>-2.3974889032751384E-3</v>
      </c>
      <c r="W27" s="26"/>
      <c r="Y27" s="26"/>
      <c r="AA27" s="26"/>
      <c r="AC27" s="26"/>
      <c r="AE27" s="26"/>
      <c r="AF27" s="38">
        <f t="shared" si="4"/>
        <v>7.4435658973257251E-3</v>
      </c>
      <c r="AG27" s="26">
        <f t="shared" si="5"/>
        <v>2.283302422492554E-3</v>
      </c>
      <c r="AI27" s="26"/>
      <c r="AK27" s="26"/>
      <c r="AM27" s="26"/>
      <c r="AO27" s="26"/>
      <c r="AQ27" s="26"/>
    </row>
    <row r="28" spans="1:43" x14ac:dyDescent="0.25">
      <c r="A28" s="17">
        <f t="shared" si="0"/>
        <v>11</v>
      </c>
      <c r="B28" s="15">
        <f t="shared" si="1"/>
        <v>3</v>
      </c>
      <c r="C28" s="11">
        <v>40874</v>
      </c>
      <c r="D28">
        <f>IFERROR(IF($A28&gt;10,INDEX(daily!$A:$F,MATCH(DATE(white_production!D$1,MONTH($C28),DAY($C28)),daily!$A:$A,0),MATCH($B$1,daily!$A$1:$F$1,0)),INDEX(daily!$A:$F,MATCH(DATE(white_production!E$1,MONTH($C28),DAY($C28)),daily!$A:$A,0),MATCH($B$1,daily!$A$1:$F$1,0))),"")</f>
        <v>2112.1</v>
      </c>
      <c r="I28">
        <f>IFERROR(IF($A28&gt;10,INDEX(daily!$A:$F,MATCH(DATE(white_production!I$1,MONTH($C28),DAY($C28)),daily!$A:$A,0),MATCH($B$1,daily!$A$1:$F$1,0)),INDEX(daily!$A:$F,MATCH(DATE(white_production!J$1,MONTH($C28),DAY($C28)),daily!$A:$A,0),MATCH($B$1,daily!$A$1:$F$1,0))),"")</f>
        <v>0</v>
      </c>
      <c r="J28">
        <f>IFERROR(IF($A28&gt;10,INDEX(daily!$A:$F,MATCH(DATE(white_production!J$1,MONTH($C28),DAY($C28)),daily!$A:$A,0),MATCH($B$1,daily!$A$1:$F$1,0)),INDEX(daily!$A:$F,MATCH(DATE(white_production!K$1,MONTH($C28),DAY($C28)),daily!$A:$A,0),MATCH($B$1,daily!$A$1:$F$1,0))),"")</f>
        <v>1358.05</v>
      </c>
      <c r="S28" s="11">
        <v>40874</v>
      </c>
      <c r="T28" s="38">
        <f t="shared" si="2"/>
        <v>5.3369902114327676E-2</v>
      </c>
      <c r="U28" s="26">
        <f t="shared" si="3"/>
        <v>1.0031146130081818E-2</v>
      </c>
      <c r="W28" s="26"/>
      <c r="Y28" s="26"/>
      <c r="AA28" s="26"/>
      <c r="AC28" s="26"/>
      <c r="AE28" s="26"/>
      <c r="AF28" s="38">
        <f t="shared" si="4"/>
        <v>4.1344518064880167E-2</v>
      </c>
      <c r="AG28" s="26">
        <f t="shared" si="5"/>
        <v>3.3900952167554441E-2</v>
      </c>
      <c r="AI28" s="26"/>
      <c r="AK28" s="26"/>
      <c r="AM28" s="26"/>
      <c r="AO28" s="26"/>
      <c r="AQ28" s="26"/>
    </row>
    <row r="29" spans="1:43" x14ac:dyDescent="0.25">
      <c r="A29" s="17">
        <f t="shared" si="0"/>
        <v>11</v>
      </c>
      <c r="B29" s="15">
        <f t="shared" si="1"/>
        <v>3</v>
      </c>
      <c r="C29" s="11">
        <v>40875</v>
      </c>
      <c r="D29">
        <f>IFERROR(IF($A29&gt;10,INDEX(daily!$A:$F,MATCH(DATE(white_production!D$1,MONTH($C29),DAY($C29)),daily!$A:$A,0),MATCH($B$1,daily!$A$1:$F$1,0)),INDEX(daily!$A:$F,MATCH(DATE(white_production!E$1,MONTH($C29),DAY($C29)),daily!$A:$A,0),MATCH($B$1,daily!$A$1:$F$1,0))),"")</f>
        <v>2166.1</v>
      </c>
      <c r="I29">
        <f>IFERROR(IF($A29&gt;10,INDEX(daily!$A:$F,MATCH(DATE(white_production!I$1,MONTH($C29),DAY($C29)),daily!$A:$A,0),MATCH($B$1,daily!$A$1:$F$1,0)),INDEX(daily!$A:$F,MATCH(DATE(white_production!J$1,MONTH($C29),DAY($C29)),daily!$A:$A,0),MATCH($B$1,daily!$A$1:$F$1,0))),"")</f>
        <v>0</v>
      </c>
      <c r="J29">
        <f>IFERROR(IF($A29&gt;10,INDEX(daily!$A:$F,MATCH(DATE(white_production!J$1,MONTH($C29),DAY($C29)),daily!$A:$A,0),MATCH($B$1,daily!$A$1:$F$1,0)),INDEX(daily!$A:$F,MATCH(DATE(white_production!K$1,MONTH($C29),DAY($C29)),daily!$A:$A,0),MATCH($B$1,daily!$A$1:$F$1,0))),"")</f>
        <v>1727.05</v>
      </c>
      <c r="S29" s="11">
        <v>40875</v>
      </c>
      <c r="T29" s="38">
        <f t="shared" si="2"/>
        <v>5.4734408867878032E-2</v>
      </c>
      <c r="U29" s="26">
        <f t="shared" si="3"/>
        <v>1.3645067535503555E-3</v>
      </c>
      <c r="W29" s="26"/>
      <c r="Y29" s="26"/>
      <c r="AA29" s="26"/>
      <c r="AC29" s="26"/>
      <c r="AE29" s="26"/>
      <c r="AF29" s="38">
        <f t="shared" si="4"/>
        <v>5.2578365983543526E-2</v>
      </c>
      <c r="AG29" s="26">
        <f t="shared" si="5"/>
        <v>1.1233847918663359E-2</v>
      </c>
      <c r="AI29" s="26"/>
      <c r="AK29" s="26"/>
      <c r="AM29" s="26"/>
      <c r="AO29" s="26"/>
      <c r="AQ29" s="26"/>
    </row>
    <row r="30" spans="1:43" x14ac:dyDescent="0.25">
      <c r="A30" s="17">
        <f t="shared" si="0"/>
        <v>11</v>
      </c>
      <c r="B30" s="15">
        <f t="shared" si="1"/>
        <v>3</v>
      </c>
      <c r="C30" s="11">
        <v>40876</v>
      </c>
      <c r="D30">
        <f>IFERROR(IF($A30&gt;10,INDEX(daily!$A:$F,MATCH(DATE(white_production!D$1,MONTH($C30),DAY($C30)),daily!$A:$A,0),MATCH($B$1,daily!$A$1:$F$1,0)),INDEX(daily!$A:$F,MATCH(DATE(white_production!E$1,MONTH($C30),DAY($C30)),daily!$A:$A,0),MATCH($B$1,daily!$A$1:$F$1,0))),"")</f>
        <v>2254.35</v>
      </c>
      <c r="I30">
        <f>IFERROR(IF($A30&gt;10,INDEX(daily!$A:$F,MATCH(DATE(white_production!I$1,MONTH($C30),DAY($C30)),daily!$A:$A,0),MATCH($B$1,daily!$A$1:$F$1,0)),INDEX(daily!$A:$F,MATCH(DATE(white_production!J$1,MONTH($C30),DAY($C30)),daily!$A:$A,0),MATCH($B$1,daily!$A$1:$F$1,0))),"")</f>
        <v>0</v>
      </c>
      <c r="J30">
        <f>IFERROR(IF($A30&gt;10,INDEX(daily!$A:$F,MATCH(DATE(white_production!J$1,MONTH($C30),DAY($C30)),daily!$A:$A,0),MATCH($B$1,daily!$A$1:$F$1,0)),INDEX(daily!$A:$F,MATCH(DATE(white_production!K$1,MONTH($C30),DAY($C30)),daily!$A:$A,0),MATCH($B$1,daily!$A$1:$F$1,0))),"")</f>
        <v>1995.6</v>
      </c>
      <c r="S30" s="11">
        <v>40876</v>
      </c>
      <c r="T30" s="38">
        <f t="shared" si="2"/>
        <v>5.6964366664189484E-2</v>
      </c>
      <c r="U30" s="26">
        <f t="shared" si="3"/>
        <v>2.229957796311452E-3</v>
      </c>
      <c r="W30" s="26"/>
      <c r="Y30" s="26"/>
      <c r="AA30" s="26"/>
      <c r="AC30" s="26"/>
      <c r="AE30" s="26"/>
      <c r="AF30" s="38">
        <f t="shared" si="4"/>
        <v>6.0754110857681863E-2</v>
      </c>
      <c r="AG30" s="26">
        <f t="shared" si="5"/>
        <v>8.1757448741383368E-3</v>
      </c>
      <c r="AI30" s="26"/>
      <c r="AK30" s="26"/>
      <c r="AM30" s="26"/>
      <c r="AO30" s="26"/>
      <c r="AQ30" s="26"/>
    </row>
    <row r="31" spans="1:43" x14ac:dyDescent="0.25">
      <c r="A31" s="17">
        <f t="shared" si="0"/>
        <v>11</v>
      </c>
      <c r="B31" s="15">
        <f t="shared" si="1"/>
        <v>3</v>
      </c>
      <c r="C31" s="11">
        <v>40877</v>
      </c>
      <c r="D31">
        <f>IFERROR(IF($A31&gt;10,INDEX(daily!$A:$F,MATCH(DATE(white_production!D$1,MONTH($C31),DAY($C31)),daily!$A:$A,0),MATCH($B$1,daily!$A$1:$F$1,0)),INDEX(daily!$A:$F,MATCH(DATE(white_production!E$1,MONTH($C31),DAY($C31)),daily!$A:$A,0),MATCH($B$1,daily!$A$1:$F$1,0))),"")</f>
        <v>2608.0500000000002</v>
      </c>
      <c r="I31">
        <f>IFERROR(IF($A31&gt;10,INDEX(daily!$A:$F,MATCH(DATE(white_production!I$1,MONTH($C31),DAY($C31)),daily!$A:$A,0),MATCH($B$1,daily!$A$1:$F$1,0)),INDEX(daily!$A:$F,MATCH(DATE(white_production!J$1,MONTH($C31),DAY($C31)),daily!$A:$A,0),MATCH($B$1,daily!$A$1:$F$1,0))),"")</f>
        <v>0</v>
      </c>
      <c r="J31">
        <f>IFERROR(IF($A31&gt;10,INDEX(daily!$A:$F,MATCH(DATE(white_production!J$1,MONTH($C31),DAY($C31)),daily!$A:$A,0),MATCH($B$1,daily!$A$1:$F$1,0)),INDEX(daily!$A:$F,MATCH(DATE(white_production!K$1,MONTH($C31),DAY($C31)),daily!$A:$A,0),MATCH($B$1,daily!$A$1:$F$1,0))),"")</f>
        <v>3203.3100000000004</v>
      </c>
      <c r="S31" s="11">
        <v>40877</v>
      </c>
      <c r="T31" s="38">
        <f t="shared" si="2"/>
        <v>6.5901885899944279E-2</v>
      </c>
      <c r="U31" s="26">
        <f t="shared" si="3"/>
        <v>8.9375192357547956E-3</v>
      </c>
      <c r="W31" s="26"/>
      <c r="Y31" s="26"/>
      <c r="AA31" s="26"/>
      <c r="AC31" s="26"/>
      <c r="AE31" s="26"/>
      <c r="AF31" s="38">
        <f t="shared" si="4"/>
        <v>9.7521673106594972E-2</v>
      </c>
      <c r="AG31" s="26">
        <f t="shared" si="5"/>
        <v>3.6767562248913109E-2</v>
      </c>
      <c r="AI31" s="26"/>
      <c r="AK31" s="26"/>
      <c r="AM31" s="26"/>
      <c r="AO31" s="26"/>
      <c r="AQ31" s="26"/>
    </row>
    <row r="32" spans="1:43" x14ac:dyDescent="0.25">
      <c r="A32" s="17">
        <f t="shared" si="0"/>
        <v>12</v>
      </c>
      <c r="B32" s="15">
        <f t="shared" si="1"/>
        <v>1</v>
      </c>
      <c r="C32" s="11">
        <v>40878</v>
      </c>
      <c r="D32">
        <f>IFERROR(IF($A32&gt;10,INDEX(daily!$A:$F,MATCH(DATE(white_production!D$1,MONTH($C32),DAY($C32)),daily!$A:$A,0),MATCH($B$1,daily!$A$1:$F$1,0)),INDEX(daily!$A:$F,MATCH(DATE(white_production!E$1,MONTH($C32),DAY($C32)),daily!$A:$A,0),MATCH($B$1,daily!$A$1:$F$1,0))),"")</f>
        <v>3625.15</v>
      </c>
      <c r="G32">
        <f>IFERROR(IF($A32&gt;10,INDEX(daily!$A:$F,MATCH(DATE(white_production!G$1,MONTH($C32),DAY($C32)),daily!$A:$A,0),MATCH($B$1,daily!$A$1:$F$1,0)),INDEX(daily!$A:$F,MATCH(DATE(white_production!H$1,MONTH($C32),DAY($C32)),daily!$A:$A,0),MATCH($B$1,daily!$A$1:$F$1,0))),"")</f>
        <v>786.29</v>
      </c>
      <c r="J32">
        <f>IFERROR(IF($A32&gt;10,INDEX(daily!$A:$F,MATCH(DATE(white_production!J$1,MONTH($C32),DAY($C32)),daily!$A:$A,0),MATCH($B$1,daily!$A$1:$F$1,0)),INDEX(daily!$A:$F,MATCH(DATE(white_production!K$1,MONTH($C32),DAY($C32)),daily!$A:$A,0),MATCH($B$1,daily!$A$1:$F$1,0))),"")</f>
        <v>3772.4649999999992</v>
      </c>
      <c r="S32" s="11">
        <v>40878</v>
      </c>
      <c r="T32" s="38">
        <f t="shared" si="2"/>
        <v>9.1602623289500973E-2</v>
      </c>
      <c r="U32" s="26">
        <f t="shared" si="3"/>
        <v>2.5700737389556694E-2</v>
      </c>
      <c r="W32" s="26"/>
      <c r="Y32" s="26"/>
      <c r="Z32" s="38">
        <f t="shared" ref="Z32:Z81" si="6">G32/MAX(G$2:G$228)</f>
        <v>2.288951904034546E-2</v>
      </c>
      <c r="AA32" s="26">
        <f t="shared" ref="AA32:AA63" si="7">Z32-Z31</f>
        <v>2.288951904034546E-2</v>
      </c>
      <c r="AC32" s="26"/>
      <c r="AE32" s="26"/>
      <c r="AF32" s="38">
        <f t="shared" si="4"/>
        <v>0.11484904631024492</v>
      </c>
      <c r="AG32" s="26">
        <f t="shared" si="5"/>
        <v>1.7327373203649951E-2</v>
      </c>
      <c r="AI32" s="26"/>
      <c r="AK32" s="26"/>
      <c r="AM32" s="26"/>
      <c r="AO32" s="26"/>
      <c r="AQ32" s="26"/>
    </row>
    <row r="33" spans="1:43" x14ac:dyDescent="0.25">
      <c r="A33" s="17">
        <f t="shared" si="0"/>
        <v>12</v>
      </c>
      <c r="B33" s="15">
        <f t="shared" si="1"/>
        <v>1</v>
      </c>
      <c r="C33" s="11">
        <v>40879</v>
      </c>
      <c r="D33">
        <f>IFERROR(IF($A33&gt;10,INDEX(daily!$A:$F,MATCH(DATE(white_production!D$1,MONTH($C33),DAY($C33)),daily!$A:$A,0),MATCH($B$1,daily!$A$1:$F$1,0)),INDEX(daily!$A:$F,MATCH(DATE(white_production!E$1,MONTH($C33),DAY($C33)),daily!$A:$A,0),MATCH($B$1,daily!$A$1:$F$1,0))),"")</f>
        <v>4151.45</v>
      </c>
      <c r="E33">
        <f>IFERROR(IF($A33&gt;10,INDEX(daily!$A:$F,MATCH(DATE(white_production!E$1,MONTH($C33),DAY($C33)),daily!$A:$A,0),MATCH($B$1,daily!$A$1:$F$1,0)),INDEX(daily!$A:$F,MATCH(DATE(white_production!F$1,MONTH($C33),DAY($C33)),daily!$A:$A,0),MATCH($B$1,daily!$A$1:$F$1,0))),"")</f>
        <v>60</v>
      </c>
      <c r="F33">
        <f>IFERROR(IF($A33&gt;10,INDEX(daily!$A:$F,MATCH(DATE(white_production!F$1,MONTH($C33),DAY($C33)),daily!$A:$A,0),MATCH($B$1,daily!$A$1:$F$1,0)),INDEX(daily!$A:$F,MATCH(DATE(white_production!G$1,MONTH($C33),DAY($C33)),daily!$A:$A,0),MATCH($B$1,daily!$A$1:$F$1,0))),"")</f>
        <v>119</v>
      </c>
      <c r="G33">
        <f>IFERROR(IF($A33&gt;10,INDEX(daily!$A:$F,MATCH(DATE(white_production!G$1,MONTH($C33),DAY($C33)),daily!$A:$A,0),MATCH($B$1,daily!$A$1:$F$1,0)),INDEX(daily!$A:$F,MATCH(DATE(white_production!H$1,MONTH($C33),DAY($C33)),daily!$A:$A,0),MATCH($B$1,daily!$A$1:$F$1,0))),"")</f>
        <v>1091.3000000000002</v>
      </c>
      <c r="J33">
        <f>IFERROR(IF($A33&gt;10,INDEX(daily!$A:$F,MATCH(DATE(white_production!J$1,MONTH($C33),DAY($C33)),daily!$A:$A,0),MATCH($B$1,daily!$A$1:$F$1,0)),INDEX(daily!$A:$F,MATCH(DATE(white_production!K$1,MONTH($C33),DAY($C33)),daily!$A:$A,0),MATCH($B$1,daily!$A$1:$F$1,0))),"")</f>
        <v>3999.35</v>
      </c>
      <c r="S33" s="11">
        <v>40879</v>
      </c>
      <c r="T33" s="38">
        <f t="shared" si="2"/>
        <v>0.10490151040790002</v>
      </c>
      <c r="U33" s="26">
        <f t="shared" si="3"/>
        <v>1.329888711839905E-2</v>
      </c>
      <c r="V33" s="38">
        <f t="shared" ref="V33:V81" si="8">E33/MAX(E$2:E$228)</f>
        <v>1.8388034415658125E-3</v>
      </c>
      <c r="W33" s="26">
        <f t="shared" ref="W33:W64" si="9">V33-V32</f>
        <v>1.8388034415658125E-3</v>
      </c>
      <c r="X33" s="38">
        <f t="shared" ref="X33:X81" si="10">F33/MAX(F$2:F$228)</f>
        <v>3.5141304217827501E-3</v>
      </c>
      <c r="Y33" s="26">
        <f t="shared" ref="Y33:Y64" si="11">X33-X32</f>
        <v>3.5141304217827501E-3</v>
      </c>
      <c r="Z33" s="38">
        <f t="shared" si="6"/>
        <v>3.1768599535450033E-2</v>
      </c>
      <c r="AA33" s="26">
        <f t="shared" si="7"/>
        <v>8.8790804951045729E-3</v>
      </c>
      <c r="AC33" s="26"/>
      <c r="AE33" s="26"/>
      <c r="AF33" s="38">
        <f t="shared" si="4"/>
        <v>0.12175634057860792</v>
      </c>
      <c r="AG33" s="26">
        <f t="shared" si="5"/>
        <v>6.9072942683629929E-3</v>
      </c>
      <c r="AI33" s="26"/>
      <c r="AK33" s="26"/>
      <c r="AM33" s="26"/>
      <c r="AO33" s="26"/>
      <c r="AQ33" s="26"/>
    </row>
    <row r="34" spans="1:43" x14ac:dyDescent="0.25">
      <c r="A34" s="17">
        <f t="shared" si="0"/>
        <v>12</v>
      </c>
      <c r="B34" s="15">
        <f t="shared" si="1"/>
        <v>1</v>
      </c>
      <c r="C34" s="11">
        <v>40880</v>
      </c>
      <c r="D34">
        <f>IFERROR(IF($A34&gt;10,INDEX(daily!$A:$F,MATCH(DATE(white_production!D$1,MONTH($C34),DAY($C34)),daily!$A:$A,0),MATCH($B$1,daily!$A$1:$F$1,0)),INDEX(daily!$A:$F,MATCH(DATE(white_production!E$1,MONTH($C34),DAY($C34)),daily!$A:$A,0),MATCH($B$1,daily!$A$1:$F$1,0))),"")</f>
        <v>3955.6000000000031</v>
      </c>
      <c r="E34">
        <f>IFERROR(IF($A34&gt;10,INDEX(daily!$A:$F,MATCH(DATE(white_production!E$1,MONTH($C34),DAY($C34)),daily!$A:$A,0),MATCH($B$1,daily!$A$1:$F$1,0)),INDEX(daily!$A:$F,MATCH(DATE(white_production!F$1,MONTH($C34),DAY($C34)),daily!$A:$A,0),MATCH($B$1,daily!$A$1:$F$1,0))),"")</f>
        <v>82.5</v>
      </c>
      <c r="F34">
        <f>IFERROR(IF($A34&gt;10,INDEX(daily!$A:$F,MATCH(DATE(white_production!F$1,MONTH($C34),DAY($C34)),daily!$A:$A,0),MATCH($B$1,daily!$A$1:$F$1,0)),INDEX(daily!$A:$F,MATCH(DATE(white_production!G$1,MONTH($C34),DAY($C34)),daily!$A:$A,0),MATCH($B$1,daily!$A$1:$F$1,0))),"")</f>
        <v>1300.95</v>
      </c>
      <c r="G34">
        <f>IFERROR(IF($A34&gt;10,INDEX(daily!$A:$F,MATCH(DATE(white_production!G$1,MONTH($C34),DAY($C34)),daily!$A:$A,0),MATCH($B$1,daily!$A$1:$F$1,0)),INDEX(daily!$A:$F,MATCH(DATE(white_production!H$1,MONTH($C34),DAY($C34)),daily!$A:$A,0),MATCH($B$1,daily!$A$1:$F$1,0))),"")</f>
        <v>821.65</v>
      </c>
      <c r="J34">
        <f>IFERROR(IF($A34&gt;10,INDEX(daily!$A:$F,MATCH(DATE(white_production!J$1,MONTH($C34),DAY($C34)),daily!$A:$A,0),MATCH($B$1,daily!$A$1:$F$1,0)),INDEX(daily!$A:$F,MATCH(DATE(white_production!K$1,MONTH($C34),DAY($C34)),daily!$A:$A,0),MATCH($B$1,daily!$A$1:$F$1,0))),"")</f>
        <v>4385.9750000000004</v>
      </c>
      <c r="S34" s="11">
        <v>40880</v>
      </c>
      <c r="T34" s="38">
        <f t="shared" si="2"/>
        <v>9.9952646561921668E-2</v>
      </c>
      <c r="U34" s="26">
        <f t="shared" si="3"/>
        <v>-4.9488638459783546E-3</v>
      </c>
      <c r="V34" s="38">
        <f t="shared" si="8"/>
        <v>2.5283547321529923E-3</v>
      </c>
      <c r="W34" s="26">
        <f t="shared" si="9"/>
        <v>6.8955129058717981E-4</v>
      </c>
      <c r="X34" s="38">
        <f t="shared" si="10"/>
        <v>3.8417714052254359E-2</v>
      </c>
      <c r="Y34" s="26">
        <f t="shared" si="11"/>
        <v>3.4903583630471607E-2</v>
      </c>
      <c r="Z34" s="38">
        <f t="shared" si="6"/>
        <v>2.391887639356961E-2</v>
      </c>
      <c r="AA34" s="26">
        <f t="shared" si="7"/>
        <v>-7.8497231418804235E-3</v>
      </c>
      <c r="AC34" s="26"/>
      <c r="AE34" s="26"/>
      <c r="AF34" s="38">
        <f t="shared" si="4"/>
        <v>0.13352676456655704</v>
      </c>
      <c r="AG34" s="26">
        <f t="shared" si="5"/>
        <v>1.1770423987949127E-2</v>
      </c>
      <c r="AI34" s="26"/>
      <c r="AK34" s="26"/>
      <c r="AM34" s="26"/>
      <c r="AO34" s="26"/>
      <c r="AQ34" s="26"/>
    </row>
    <row r="35" spans="1:43" x14ac:dyDescent="0.25">
      <c r="A35" s="17">
        <f t="shared" si="0"/>
        <v>12</v>
      </c>
      <c r="B35" s="15">
        <f t="shared" si="1"/>
        <v>1</v>
      </c>
      <c r="C35" s="11">
        <v>40881</v>
      </c>
      <c r="D35">
        <f>IFERROR(IF($A35&gt;10,INDEX(daily!$A:$F,MATCH(DATE(white_production!D$1,MONTH($C35),DAY($C35)),daily!$A:$A,0),MATCH($B$1,daily!$A$1:$F$1,0)),INDEX(daily!$A:$F,MATCH(DATE(white_production!E$1,MONTH($C35),DAY($C35)),daily!$A:$A,0),MATCH($B$1,daily!$A$1:$F$1,0))),"")</f>
        <v>5317.6</v>
      </c>
      <c r="E35">
        <f>IFERROR(IF($A35&gt;10,INDEX(daily!$A:$F,MATCH(DATE(white_production!E$1,MONTH($C35),DAY($C35)),daily!$A:$A,0),MATCH($B$1,daily!$A$1:$F$1,0)),INDEX(daily!$A:$F,MATCH(DATE(white_production!F$1,MONTH($C35),DAY($C35)),daily!$A:$A,0),MATCH($B$1,daily!$A$1:$F$1,0))),"")</f>
        <v>313.5</v>
      </c>
      <c r="F35">
        <f>IFERROR(IF($A35&gt;10,INDEX(daily!$A:$F,MATCH(DATE(white_production!F$1,MONTH($C35),DAY($C35)),daily!$A:$A,0),MATCH($B$1,daily!$A$1:$F$1,0)),INDEX(daily!$A:$F,MATCH(DATE(white_production!G$1,MONTH($C35),DAY($C35)),daily!$A:$A,0),MATCH($B$1,daily!$A$1:$F$1,0))),"")</f>
        <v>1883.2</v>
      </c>
      <c r="G35">
        <f>IFERROR(IF($A35&gt;10,INDEX(daily!$A:$F,MATCH(DATE(white_production!G$1,MONTH($C35),DAY($C35)),daily!$A:$A,0),MATCH($B$1,daily!$A$1:$F$1,0)),INDEX(daily!$A:$F,MATCH(DATE(white_production!H$1,MONTH($C35),DAY($C35)),daily!$A:$A,0),MATCH($B$1,daily!$A$1:$F$1,0))),"")</f>
        <v>452.7</v>
      </c>
      <c r="J35">
        <f>IFERROR(IF($A35&gt;10,INDEX(daily!$A:$F,MATCH(DATE(white_production!J$1,MONTH($C35),DAY($C35)),daily!$A:$A,0),MATCH($B$1,daily!$A$1:$F$1,0)),INDEX(daily!$A:$F,MATCH(DATE(white_production!K$1,MONTH($C35),DAY($C35)),daily!$A:$A,0),MATCH($B$1,daily!$A$1:$F$1,0))),"")</f>
        <v>5311.35</v>
      </c>
      <c r="S35" s="11">
        <v>40881</v>
      </c>
      <c r="T35" s="38">
        <f t="shared" si="2"/>
        <v>0.13436853912369154</v>
      </c>
      <c r="U35" s="26">
        <f t="shared" si="3"/>
        <v>3.441589256176987E-2</v>
      </c>
      <c r="V35" s="38">
        <f t="shared" si="8"/>
        <v>9.6077479821813708E-3</v>
      </c>
      <c r="W35" s="26">
        <f t="shared" si="9"/>
        <v>7.079393250028378E-3</v>
      </c>
      <c r="X35" s="38">
        <f t="shared" si="10"/>
        <v>5.5611852187405678E-2</v>
      </c>
      <c r="Y35" s="26">
        <f t="shared" si="11"/>
        <v>1.7194138135151318E-2</v>
      </c>
      <c r="Z35" s="38">
        <f t="shared" si="6"/>
        <v>1.3178452313477713E-2</v>
      </c>
      <c r="AA35" s="26">
        <f t="shared" si="7"/>
        <v>-1.0740424080091897E-2</v>
      </c>
      <c r="AC35" s="26"/>
      <c r="AE35" s="26"/>
      <c r="AF35" s="38">
        <f t="shared" si="4"/>
        <v>0.16169891095607766</v>
      </c>
      <c r="AG35" s="26">
        <f t="shared" si="5"/>
        <v>2.8172146389520619E-2</v>
      </c>
      <c r="AI35" s="26"/>
      <c r="AK35" s="26"/>
      <c r="AM35" s="26"/>
      <c r="AO35" s="26"/>
      <c r="AQ35" s="26"/>
    </row>
    <row r="36" spans="1:43" x14ac:dyDescent="0.25">
      <c r="A36" s="17">
        <f t="shared" si="0"/>
        <v>12</v>
      </c>
      <c r="B36" s="15">
        <f t="shared" si="1"/>
        <v>1</v>
      </c>
      <c r="C36" s="11">
        <v>40882</v>
      </c>
      <c r="D36">
        <f>IFERROR(IF($A36&gt;10,INDEX(daily!$A:$F,MATCH(DATE(white_production!D$1,MONTH($C36),DAY($C36)),daily!$A:$A,0),MATCH($B$1,daily!$A$1:$F$1,0)),INDEX(daily!$A:$F,MATCH(DATE(white_production!E$1,MONTH($C36),DAY($C36)),daily!$A:$A,0),MATCH($B$1,daily!$A$1:$F$1,0))),"")</f>
        <v>5972.2399999999961</v>
      </c>
      <c r="E36">
        <f>IFERROR(IF($A36&gt;10,INDEX(daily!$A:$F,MATCH(DATE(white_production!E$1,MONTH($C36),DAY($C36)),daily!$A:$A,0),MATCH($B$1,daily!$A$1:$F$1,0)),INDEX(daily!$A:$F,MATCH(DATE(white_production!F$1,MONTH($C36),DAY($C36)),daily!$A:$A,0),MATCH($B$1,daily!$A$1:$F$1,0))),"")</f>
        <v>884.55</v>
      </c>
      <c r="F36">
        <f>IFERROR(IF($A36&gt;10,INDEX(daily!$A:$F,MATCH(DATE(white_production!F$1,MONTH($C36),DAY($C36)),daily!$A:$A,0),MATCH($B$1,daily!$A$1:$F$1,0)),INDEX(daily!$A:$F,MATCH(DATE(white_production!G$1,MONTH($C36),DAY($C36)),daily!$A:$A,0),MATCH($B$1,daily!$A$1:$F$1,0))),"")</f>
        <v>2943.16</v>
      </c>
      <c r="G36">
        <f>IFERROR(IF($A36&gt;10,INDEX(daily!$A:$F,MATCH(DATE(white_production!G$1,MONTH($C36),DAY($C36)),daily!$A:$A,0),MATCH($B$1,daily!$A$1:$F$1,0)),INDEX(daily!$A:$F,MATCH(DATE(white_production!H$1,MONTH($C36),DAY($C36)),daily!$A:$A,0),MATCH($B$1,daily!$A$1:$F$1,0))),"")</f>
        <v>1783.35</v>
      </c>
      <c r="J36">
        <f>IFERROR(IF($A36&gt;10,INDEX(daily!$A:$F,MATCH(DATE(white_production!J$1,MONTH($C36),DAY($C36)),daily!$A:$A,0),MATCH($B$1,daily!$A$1:$F$1,0)),INDEX(daily!$A:$F,MATCH(DATE(white_production!K$1,MONTH($C36),DAY($C36)),daily!$A:$A,0),MATCH($B$1,daily!$A$1:$F$1,0))),"")</f>
        <v>5530.8349999999973</v>
      </c>
      <c r="S36" s="11">
        <v>40882</v>
      </c>
      <c r="T36" s="38">
        <f t="shared" si="2"/>
        <v>0.15091040395969516</v>
      </c>
      <c r="U36" s="26">
        <f t="shared" si="3"/>
        <v>1.6541864836003617E-2</v>
      </c>
      <c r="V36" s="38">
        <f t="shared" si="8"/>
        <v>2.7108559737283992E-2</v>
      </c>
      <c r="W36" s="26">
        <f t="shared" si="9"/>
        <v>1.7500811755102621E-2</v>
      </c>
      <c r="X36" s="38">
        <f t="shared" si="10"/>
        <v>8.6913009177933764E-2</v>
      </c>
      <c r="Y36" s="26">
        <f t="shared" si="11"/>
        <v>3.1301156990528087E-2</v>
      </c>
      <c r="Z36" s="38">
        <f t="shared" si="6"/>
        <v>5.1914718209057825E-2</v>
      </c>
      <c r="AA36" s="26">
        <f t="shared" si="7"/>
        <v>3.8736265895580116E-2</v>
      </c>
      <c r="AC36" s="26"/>
      <c r="AE36" s="26"/>
      <c r="AF36" s="38">
        <f t="shared" si="4"/>
        <v>0.1683809193854213</v>
      </c>
      <c r="AG36" s="26">
        <f t="shared" si="5"/>
        <v>6.6820084293436333E-3</v>
      </c>
      <c r="AI36" s="26"/>
      <c r="AK36" s="26"/>
      <c r="AM36" s="26"/>
      <c r="AO36" s="26"/>
      <c r="AQ36" s="26"/>
    </row>
    <row r="37" spans="1:43" x14ac:dyDescent="0.25">
      <c r="A37" s="17">
        <f t="shared" si="0"/>
        <v>12</v>
      </c>
      <c r="B37" s="15">
        <f t="shared" si="1"/>
        <v>1</v>
      </c>
      <c r="C37" s="11">
        <v>40883</v>
      </c>
      <c r="D37">
        <f>IFERROR(IF($A37&gt;10,INDEX(daily!$A:$F,MATCH(DATE(white_production!D$1,MONTH($C37),DAY($C37)),daily!$A:$A,0),MATCH($B$1,daily!$A$1:$F$1,0)),INDEX(daily!$A:$F,MATCH(DATE(white_production!E$1,MONTH($C37),DAY($C37)),daily!$A:$A,0),MATCH($B$1,daily!$A$1:$F$1,0))),"")</f>
        <v>6090.3799999999992</v>
      </c>
      <c r="E37">
        <f>IFERROR(IF($A37&gt;10,INDEX(daily!$A:$F,MATCH(DATE(white_production!E$1,MONTH($C37),DAY($C37)),daily!$A:$A,0),MATCH($B$1,daily!$A$1:$F$1,0)),INDEX(daily!$A:$F,MATCH(DATE(white_production!F$1,MONTH($C37),DAY($C37)),daily!$A:$A,0),MATCH($B$1,daily!$A$1:$F$1,0))),"")</f>
        <v>2578.0449999999996</v>
      </c>
      <c r="F37">
        <f>IFERROR(IF($A37&gt;10,INDEX(daily!$A:$F,MATCH(DATE(white_production!F$1,MONTH($C37),DAY($C37)),daily!$A:$A,0),MATCH($B$1,daily!$A$1:$F$1,0)),INDEX(daily!$A:$F,MATCH(DATE(white_production!G$1,MONTH($C37),DAY($C37)),daily!$A:$A,0),MATCH($B$1,daily!$A$1:$F$1,0))),"")</f>
        <v>4116.8000000000011</v>
      </c>
      <c r="G37">
        <f>IFERROR(IF($A37&gt;10,INDEX(daily!$A:$F,MATCH(DATE(white_production!G$1,MONTH($C37),DAY($C37)),daily!$A:$A,0),MATCH($B$1,daily!$A$1:$F$1,0)),INDEX(daily!$A:$F,MATCH(DATE(white_production!H$1,MONTH($C37),DAY($C37)),daily!$A:$A,0),MATCH($B$1,daily!$A$1:$F$1,0))),"")</f>
        <v>3083.2499999999991</v>
      </c>
      <c r="J37">
        <f>IFERROR(IF($A37&gt;10,INDEX(daily!$A:$F,MATCH(DATE(white_production!J$1,MONTH($C37),DAY($C37)),daily!$A:$A,0),MATCH($B$1,daily!$A$1:$F$1,0)),INDEX(daily!$A:$F,MATCH(DATE(white_production!K$1,MONTH($C37),DAY($C37)),daily!$A:$A,0),MATCH($B$1,daily!$A$1:$F$1,0))),"")</f>
        <v>6151.4250000000002</v>
      </c>
      <c r="S37" s="11">
        <v>40883</v>
      </c>
      <c r="T37" s="38">
        <f t="shared" si="2"/>
        <v>0.15389564151274041</v>
      </c>
      <c r="U37" s="26">
        <f t="shared" si="3"/>
        <v>2.9852375530452502E-3</v>
      </c>
      <c r="V37" s="38">
        <f t="shared" si="8"/>
        <v>7.9008633641858908E-2</v>
      </c>
      <c r="W37" s="26">
        <f t="shared" si="9"/>
        <v>5.190007390457492E-2</v>
      </c>
      <c r="X37" s="38">
        <f t="shared" si="10"/>
        <v>0.12157119428903554</v>
      </c>
      <c r="Y37" s="26">
        <f t="shared" si="11"/>
        <v>3.4658185111101775E-2</v>
      </c>
      <c r="Z37" s="38">
        <f t="shared" si="6"/>
        <v>8.9755827469693281E-2</v>
      </c>
      <c r="AA37" s="26">
        <f t="shared" si="7"/>
        <v>3.7841109260635455E-2</v>
      </c>
      <c r="AC37" s="26"/>
      <c r="AE37" s="26"/>
      <c r="AF37" s="38">
        <f t="shared" si="4"/>
        <v>0.18727418139041677</v>
      </c>
      <c r="AG37" s="26">
        <f t="shared" si="5"/>
        <v>1.889326200499547E-2</v>
      </c>
      <c r="AI37" s="26"/>
      <c r="AK37" s="26"/>
      <c r="AM37" s="26"/>
      <c r="AO37" s="26"/>
      <c r="AQ37" s="26"/>
    </row>
    <row r="38" spans="1:43" x14ac:dyDescent="0.25">
      <c r="A38" s="17">
        <f t="shared" si="0"/>
        <v>12</v>
      </c>
      <c r="B38" s="15">
        <f t="shared" si="1"/>
        <v>1</v>
      </c>
      <c r="C38" s="11">
        <v>40884</v>
      </c>
      <c r="D38">
        <f>IFERROR(IF($A38&gt;10,INDEX(daily!$A:$F,MATCH(DATE(white_production!D$1,MONTH($C38),DAY($C38)),daily!$A:$A,0),MATCH($B$1,daily!$A$1:$F$1,0)),INDEX(daily!$A:$F,MATCH(DATE(white_production!E$1,MONTH($C38),DAY($C38)),daily!$A:$A,0),MATCH($B$1,daily!$A$1:$F$1,0))),"")</f>
        <v>6250.45</v>
      </c>
      <c r="E38">
        <f>IFERROR(IF($A38&gt;10,INDEX(daily!$A:$F,MATCH(DATE(white_production!E$1,MONTH($C38),DAY($C38)),daily!$A:$A,0),MATCH($B$1,daily!$A$1:$F$1,0)),INDEX(daily!$A:$F,MATCH(DATE(white_production!F$1,MONTH($C38),DAY($C38)),daily!$A:$A,0),MATCH($B$1,daily!$A$1:$F$1,0))),"")</f>
        <v>3795.5900000000011</v>
      </c>
      <c r="F38">
        <f>IFERROR(IF($A38&gt;10,INDEX(daily!$A:$F,MATCH(DATE(white_production!F$1,MONTH($C38),DAY($C38)),daily!$A:$A,0),MATCH($B$1,daily!$A$1:$F$1,0)),INDEX(daily!$A:$F,MATCH(DATE(white_production!G$1,MONTH($C38),DAY($C38)),daily!$A:$A,0),MATCH($B$1,daily!$A$1:$F$1,0))),"")</f>
        <v>3778.05</v>
      </c>
      <c r="G38">
        <f>IFERROR(IF($A38&gt;10,INDEX(daily!$A:$F,MATCH(DATE(white_production!G$1,MONTH($C38),DAY($C38)),daily!$A:$A,0),MATCH($B$1,daily!$A$1:$F$1,0)),INDEX(daily!$A:$F,MATCH(DATE(white_production!H$1,MONTH($C38),DAY($C38)),daily!$A:$A,0),MATCH($B$1,daily!$A$1:$F$1,0))),"")</f>
        <v>5832.4250000000002</v>
      </c>
      <c r="I38">
        <f>IFERROR(IF($A38&gt;10,INDEX(daily!$A:$F,MATCH(DATE(white_production!I$1,MONTH($C38),DAY($C38)),daily!$A:$A,0),MATCH($B$1,daily!$A$1:$F$1,0)),INDEX(daily!$A:$F,MATCH(DATE(white_production!J$1,MONTH($C38),DAY($C38)),daily!$A:$A,0),MATCH($B$1,daily!$A$1:$F$1,0))),"")</f>
        <v>103.5</v>
      </c>
      <c r="J38">
        <f>IFERROR(IF($A38&gt;10,INDEX(daily!$A:$F,MATCH(DATE(white_production!J$1,MONTH($C38),DAY($C38)),daily!$A:$A,0),MATCH($B$1,daily!$A$1:$F$1,0)),INDEX(daily!$A:$F,MATCH(DATE(white_production!K$1,MONTH($C38),DAY($C38)),daily!$A:$A,0),MATCH($B$1,daily!$A$1:$F$1,0))),"")</f>
        <v>6504.25</v>
      </c>
      <c r="S38" s="11">
        <v>40884</v>
      </c>
      <c r="T38" s="38">
        <f t="shared" si="2"/>
        <v>0.15794039329127382</v>
      </c>
      <c r="U38" s="26">
        <f t="shared" si="3"/>
        <v>4.0447517785334175E-3</v>
      </c>
      <c r="V38" s="38">
        <f t="shared" si="8"/>
        <v>0.11632239924621307</v>
      </c>
      <c r="W38" s="26">
        <f t="shared" si="9"/>
        <v>3.7313765604354163E-2</v>
      </c>
      <c r="X38" s="38">
        <f t="shared" si="10"/>
        <v>0.11156773479005311</v>
      </c>
      <c r="Y38" s="26">
        <f t="shared" si="11"/>
        <v>-1.0003459498982431E-2</v>
      </c>
      <c r="Z38" s="38">
        <f t="shared" si="6"/>
        <v>0.16978646948185389</v>
      </c>
      <c r="AA38" s="26">
        <f t="shared" si="7"/>
        <v>8.0030642012160605E-2</v>
      </c>
      <c r="AC38" s="26"/>
      <c r="AD38" s="38">
        <f>I38/MAX(I$2:I$219)</f>
        <v>2.9097108295641863E-3</v>
      </c>
      <c r="AE38" s="26">
        <f t="shared" ref="AE38:AE69" si="12">AD38-AD37</f>
        <v>2.9097108295641863E-3</v>
      </c>
      <c r="AF38" s="38">
        <f t="shared" si="4"/>
        <v>0.19801559708662922</v>
      </c>
      <c r="AG38" s="26">
        <f t="shared" si="5"/>
        <v>1.0741415696212453E-2</v>
      </c>
      <c r="AI38" s="26"/>
      <c r="AK38" s="26"/>
      <c r="AM38" s="26"/>
      <c r="AO38" s="26"/>
      <c r="AQ38" s="26"/>
    </row>
    <row r="39" spans="1:43" x14ac:dyDescent="0.25">
      <c r="A39" s="17">
        <f t="shared" si="0"/>
        <v>12</v>
      </c>
      <c r="B39" s="15">
        <f t="shared" si="1"/>
        <v>1</v>
      </c>
      <c r="C39" s="11">
        <v>40885</v>
      </c>
      <c r="D39">
        <f>IFERROR(IF($A39&gt;10,INDEX(daily!$A:$F,MATCH(DATE(white_production!D$1,MONTH($C39),DAY($C39)),daily!$A:$A,0),MATCH($B$1,daily!$A$1:$F$1,0)),INDEX(daily!$A:$F,MATCH(DATE(white_production!E$1,MONTH($C39),DAY($C39)),daily!$A:$A,0),MATCH($B$1,daily!$A$1:$F$1,0))),"")</f>
        <v>6997.320000000007</v>
      </c>
      <c r="E39">
        <f>IFERROR(IF($A39&gt;10,INDEX(daily!$A:$F,MATCH(DATE(white_production!E$1,MONTH($C39),DAY($C39)),daily!$A:$A,0),MATCH($B$1,daily!$A$1:$F$1,0)),INDEX(daily!$A:$F,MATCH(DATE(white_production!F$1,MONTH($C39),DAY($C39)),daily!$A:$A,0),MATCH($B$1,daily!$A$1:$F$1,0))),"")</f>
        <v>4991.75</v>
      </c>
      <c r="F39">
        <f>IFERROR(IF($A39&gt;10,INDEX(daily!$A:$F,MATCH(DATE(white_production!F$1,MONTH($C39),DAY($C39)),daily!$A:$A,0),MATCH($B$1,daily!$A$1:$F$1,0)),INDEX(daily!$A:$F,MATCH(DATE(white_production!G$1,MONTH($C39),DAY($C39)),daily!$A:$A,0),MATCH($B$1,daily!$A$1:$F$1,0))),"")</f>
        <v>4539.1799999999985</v>
      </c>
      <c r="G39">
        <f>IFERROR(IF($A39&gt;10,INDEX(daily!$A:$F,MATCH(DATE(white_production!G$1,MONTH($C39),DAY($C39)),daily!$A:$A,0),MATCH($B$1,daily!$A$1:$F$1,0)),INDEX(daily!$A:$F,MATCH(DATE(white_production!H$1,MONTH($C39),DAY($C39)),daily!$A:$A,0),MATCH($B$1,daily!$A$1:$F$1,0))),"")</f>
        <v>5726.6750000000002</v>
      </c>
      <c r="I39">
        <f>IFERROR(IF($A39&gt;10,INDEX(daily!$A:$F,MATCH(DATE(white_production!I$1,MONTH($C39),DAY($C39)),daily!$A:$A,0),MATCH($B$1,daily!$A$1:$F$1,0)),INDEX(daily!$A:$F,MATCH(DATE(white_production!J$1,MONTH($C39),DAY($C39)),daily!$A:$A,0),MATCH($B$1,daily!$A$1:$F$1,0))),"")</f>
        <v>654.4</v>
      </c>
      <c r="J39">
        <f>IFERROR(IF($A39&gt;10,INDEX(daily!$A:$F,MATCH(DATE(white_production!J$1,MONTH($C39),DAY($C39)),daily!$A:$A,0),MATCH($B$1,daily!$A$1:$F$1,0)),INDEX(daily!$A:$F,MATCH(DATE(white_production!K$1,MONTH($C39),DAY($C39)),daily!$A:$A,0),MATCH($B$1,daily!$A$1:$F$1,0))),"")</f>
        <v>8315.2250000000004</v>
      </c>
      <c r="S39" s="11">
        <v>40885</v>
      </c>
      <c r="T39" s="38">
        <f t="shared" si="2"/>
        <v>0.17681278512505455</v>
      </c>
      <c r="U39" s="26">
        <f t="shared" si="3"/>
        <v>1.8872391833780727E-2</v>
      </c>
      <c r="V39" s="38">
        <f t="shared" si="8"/>
        <v>0.15298078465726908</v>
      </c>
      <c r="W39" s="26">
        <f t="shared" si="9"/>
        <v>3.665838541105601E-2</v>
      </c>
      <c r="X39" s="38">
        <f t="shared" si="10"/>
        <v>0.134044290150822</v>
      </c>
      <c r="Y39" s="26">
        <f t="shared" si="11"/>
        <v>2.2476555360768896E-2</v>
      </c>
      <c r="Z39" s="38">
        <f t="shared" si="6"/>
        <v>0.16670800398119059</v>
      </c>
      <c r="AA39" s="26">
        <f t="shared" si="7"/>
        <v>-3.0784655006632911E-3</v>
      </c>
      <c r="AC39" s="26"/>
      <c r="AD39" s="38">
        <f t="shared" ref="AD39:AD102" si="13">I39/MAX(I$2:I$219)</f>
        <v>1.8397244124316942E-2</v>
      </c>
      <c r="AE39" s="26">
        <f t="shared" si="12"/>
        <v>1.5487533294752756E-2</v>
      </c>
      <c r="AF39" s="38">
        <f t="shared" si="4"/>
        <v>0.25314897848094192</v>
      </c>
      <c r="AG39" s="26">
        <f t="shared" si="5"/>
        <v>5.5133381394312703E-2</v>
      </c>
      <c r="AI39" s="26"/>
      <c r="AK39" s="26"/>
      <c r="AM39" s="26"/>
      <c r="AO39" s="26"/>
      <c r="AQ39" s="26"/>
    </row>
    <row r="40" spans="1:43" x14ac:dyDescent="0.25">
      <c r="A40" s="17">
        <f t="shared" si="0"/>
        <v>12</v>
      </c>
      <c r="B40" s="15">
        <f t="shared" si="1"/>
        <v>1</v>
      </c>
      <c r="C40" s="11">
        <v>40886</v>
      </c>
      <c r="D40">
        <f>IFERROR(IF($A40&gt;10,INDEX(daily!$A:$F,MATCH(DATE(white_production!D$1,MONTH($C40),DAY($C40)),daily!$A:$A,0),MATCH($B$1,daily!$A$1:$F$1,0)),INDEX(daily!$A:$F,MATCH(DATE(white_production!E$1,MONTH($C40),DAY($C40)),daily!$A:$A,0),MATCH($B$1,daily!$A$1:$F$1,0))),"")</f>
        <v>9481.179999999993</v>
      </c>
      <c r="E40">
        <f>IFERROR(IF($A40&gt;10,INDEX(daily!$A:$F,MATCH(DATE(white_production!E$1,MONTH($C40),DAY($C40)),daily!$A:$A,0),MATCH($B$1,daily!$A$1:$F$1,0)),INDEX(daily!$A:$F,MATCH(DATE(white_production!F$1,MONTH($C40),DAY($C40)),daily!$A:$A,0),MATCH($B$1,daily!$A$1:$F$1,0))),"")</f>
        <v>6736.8850000000002</v>
      </c>
      <c r="F40">
        <f>IFERROR(IF($A40&gt;10,INDEX(daily!$A:$F,MATCH(DATE(white_production!F$1,MONTH($C40),DAY($C40)),daily!$A:$A,0),MATCH($B$1,daily!$A$1:$F$1,0)),INDEX(daily!$A:$F,MATCH(DATE(white_production!G$1,MONTH($C40),DAY($C40)),daily!$A:$A,0),MATCH($B$1,daily!$A$1:$F$1,0))),"")</f>
        <v>4587</v>
      </c>
      <c r="G40">
        <f>IFERROR(IF($A40&gt;10,INDEX(daily!$A:$F,MATCH(DATE(white_production!G$1,MONTH($C40),DAY($C40)),daily!$A:$A,0),MATCH($B$1,daily!$A$1:$F$1,0)),INDEX(daily!$A:$F,MATCH(DATE(white_production!H$1,MONTH($C40),DAY($C40)),daily!$A:$A,0),MATCH($B$1,daily!$A$1:$F$1,0))),"")</f>
        <v>4966.2</v>
      </c>
      <c r="I40">
        <f>IFERROR(IF($A40&gt;10,INDEX(daily!$A:$F,MATCH(DATE(white_production!I$1,MONTH($C40),DAY($C40)),daily!$A:$A,0),MATCH($B$1,daily!$A$1:$F$1,0)),INDEX(daily!$A:$F,MATCH(DATE(white_production!J$1,MONTH($C40),DAY($C40)),daily!$A:$A,0),MATCH($B$1,daily!$A$1:$F$1,0))),"")</f>
        <v>3103.7</v>
      </c>
      <c r="J40">
        <f>IFERROR(IF($A40&gt;10,INDEX(daily!$A:$F,MATCH(DATE(white_production!J$1,MONTH($C40),DAY($C40)),daily!$A:$A,0),MATCH($B$1,daily!$A$1:$F$1,0)),INDEX(daily!$A:$F,MATCH(DATE(white_production!K$1,MONTH($C40),DAY($C40)),daily!$A:$A,0),MATCH($B$1,daily!$A$1:$F$1,0))),"")</f>
        <v>8994.2599999999984</v>
      </c>
      <c r="S40" s="11">
        <v>40886</v>
      </c>
      <c r="T40" s="38">
        <f t="shared" si="2"/>
        <v>0.23957655817826853</v>
      </c>
      <c r="U40" s="26">
        <f t="shared" si="3"/>
        <v>6.2763773053213984E-2</v>
      </c>
      <c r="V40" s="38">
        <f t="shared" si="8"/>
        <v>0.20646345539055166</v>
      </c>
      <c r="W40" s="26">
        <f t="shared" si="9"/>
        <v>5.3482670733282583E-2</v>
      </c>
      <c r="X40" s="38">
        <f t="shared" si="10"/>
        <v>0.13545643903123927</v>
      </c>
      <c r="Y40" s="26">
        <f t="shared" si="11"/>
        <v>1.4121488804172688E-3</v>
      </c>
      <c r="Z40" s="38">
        <f t="shared" si="6"/>
        <v>0.14456997985242548</v>
      </c>
      <c r="AA40" s="26">
        <f t="shared" si="7"/>
        <v>-2.2138024128765116E-2</v>
      </c>
      <c r="AC40" s="26"/>
      <c r="AD40" s="38">
        <f t="shared" si="13"/>
        <v>8.7254777794380331E-2</v>
      </c>
      <c r="AE40" s="26">
        <f t="shared" si="12"/>
        <v>6.8857533670063392E-2</v>
      </c>
      <c r="AF40" s="38">
        <f t="shared" si="4"/>
        <v>0.27382154195370495</v>
      </c>
      <c r="AG40" s="26">
        <f t="shared" si="5"/>
        <v>2.0672563472763028E-2</v>
      </c>
      <c r="AI40" s="26"/>
      <c r="AK40" s="26"/>
      <c r="AM40" s="26"/>
      <c r="AO40" s="26"/>
      <c r="AQ40" s="26"/>
    </row>
    <row r="41" spans="1:43" x14ac:dyDescent="0.25">
      <c r="A41" s="17">
        <f t="shared" si="0"/>
        <v>12</v>
      </c>
      <c r="B41" s="15">
        <f t="shared" si="1"/>
        <v>1</v>
      </c>
      <c r="C41" s="11">
        <v>40887</v>
      </c>
      <c r="D41">
        <f>IFERROR(IF($A41&gt;10,INDEX(daily!$A:$F,MATCH(DATE(white_production!D$1,MONTH($C41),DAY($C41)),daily!$A:$A,0),MATCH($B$1,daily!$A$1:$F$1,0)),INDEX(daily!$A:$F,MATCH(DATE(white_production!E$1,MONTH($C41),DAY($C41)),daily!$A:$A,0),MATCH($B$1,daily!$A$1:$F$1,0))),"")</f>
        <v>9221.8700000000063</v>
      </c>
      <c r="E41">
        <f>IFERROR(IF($A41&gt;10,INDEX(daily!$A:$F,MATCH(DATE(white_production!E$1,MONTH($C41),DAY($C41)),daily!$A:$A,0),MATCH($B$1,daily!$A$1:$F$1,0)),INDEX(daily!$A:$F,MATCH(DATE(white_production!F$1,MONTH($C41),DAY($C41)),daily!$A:$A,0),MATCH($B$1,daily!$A$1:$F$1,0))),"")</f>
        <v>8665.1299999999992</v>
      </c>
      <c r="F41">
        <f>IFERROR(IF($A41&gt;10,INDEX(daily!$A:$F,MATCH(DATE(white_production!F$1,MONTH($C41),DAY($C41)),daily!$A:$A,0),MATCH($B$1,daily!$A$1:$F$1,0)),INDEX(daily!$A:$F,MATCH(DATE(white_production!G$1,MONTH($C41),DAY($C41)),daily!$A:$A,0),MATCH($B$1,daily!$A$1:$F$1,0))),"")</f>
        <v>5386.3930000000018</v>
      </c>
      <c r="G41">
        <f>IFERROR(IF($A41&gt;10,INDEX(daily!$A:$F,MATCH(DATE(white_production!G$1,MONTH($C41),DAY($C41)),daily!$A:$A,0),MATCH($B$1,daily!$A$1:$F$1,0)),INDEX(daily!$A:$F,MATCH(DATE(white_production!H$1,MONTH($C41),DAY($C41)),daily!$A:$A,0),MATCH($B$1,daily!$A$1:$F$1,0))),"")</f>
        <v>7449.8000000000029</v>
      </c>
      <c r="I41">
        <f>IFERROR(IF($A41&gt;10,INDEX(daily!$A:$F,MATCH(DATE(white_production!I$1,MONTH($C41),DAY($C41)),daily!$A:$A,0),MATCH($B$1,daily!$A$1:$F$1,0)),INDEX(daily!$A:$F,MATCH(DATE(white_production!J$1,MONTH($C41),DAY($C41)),daily!$A:$A,0),MATCH($B$1,daily!$A$1:$F$1,0))),"")</f>
        <v>4351.3</v>
      </c>
      <c r="J41">
        <f>IFERROR(IF($A41&gt;10,INDEX(daily!$A:$F,MATCH(DATE(white_production!J$1,MONTH($C41),DAY($C41)),daily!$A:$A,0),MATCH($B$1,daily!$A$1:$F$1,0)),INDEX(daily!$A:$F,MATCH(DATE(white_production!K$1,MONTH($C41),DAY($C41)),daily!$A:$A,0),MATCH($B$1,daily!$A$1:$F$1,0))),"")</f>
        <v>10430.930000000004</v>
      </c>
      <c r="S41" s="11">
        <v>40887</v>
      </c>
      <c r="T41" s="38">
        <f t="shared" si="2"/>
        <v>0.23302414621043291</v>
      </c>
      <c r="U41" s="26">
        <f t="shared" si="3"/>
        <v>-6.5524119678356252E-3</v>
      </c>
      <c r="V41" s="38">
        <f t="shared" si="8"/>
        <v>0.26555784776025282</v>
      </c>
      <c r="W41" s="26">
        <f t="shared" si="9"/>
        <v>5.9094392369701154E-2</v>
      </c>
      <c r="X41" s="38">
        <f t="shared" si="10"/>
        <v>0.15906292020989629</v>
      </c>
      <c r="Y41" s="26">
        <f t="shared" si="11"/>
        <v>2.3606481178657018E-2</v>
      </c>
      <c r="Z41" s="38">
        <f t="shared" si="6"/>
        <v>0.21686952517107644</v>
      </c>
      <c r="AA41" s="26">
        <f t="shared" si="7"/>
        <v>7.229954531865096E-2</v>
      </c>
      <c r="AC41" s="26"/>
      <c r="AD41" s="38">
        <f t="shared" si="13"/>
        <v>0.12232874137857627</v>
      </c>
      <c r="AE41" s="26">
        <f t="shared" si="12"/>
        <v>3.5073963584195941E-2</v>
      </c>
      <c r="AF41" s="38">
        <f t="shared" si="4"/>
        <v>0.31755956983800349</v>
      </c>
      <c r="AG41" s="26">
        <f t="shared" si="5"/>
        <v>4.3738027884298536E-2</v>
      </c>
      <c r="AI41" s="26"/>
      <c r="AK41" s="26"/>
      <c r="AM41" s="26"/>
      <c r="AO41" s="26"/>
      <c r="AQ41" s="26"/>
    </row>
    <row r="42" spans="1:43" x14ac:dyDescent="0.25">
      <c r="A42" s="17">
        <f t="shared" si="0"/>
        <v>12</v>
      </c>
      <c r="B42" s="15">
        <f t="shared" si="1"/>
        <v>2</v>
      </c>
      <c r="C42" s="11">
        <v>40888</v>
      </c>
      <c r="D42">
        <f>IFERROR(IF($A42&gt;10,INDEX(daily!$A:$F,MATCH(DATE(white_production!D$1,MONTH($C42),DAY($C42)),daily!$A:$A,0),MATCH($B$1,daily!$A$1:$F$1,0)),INDEX(daily!$A:$F,MATCH(DATE(white_production!E$1,MONTH($C42),DAY($C42)),daily!$A:$A,0),MATCH($B$1,daily!$A$1:$F$1,0))),"")</f>
        <v>9612.9199999999946</v>
      </c>
      <c r="E42">
        <f>IFERROR(IF($A42&gt;10,INDEX(daily!$A:$F,MATCH(DATE(white_production!E$1,MONTH($C42),DAY($C42)),daily!$A:$A,0),MATCH($B$1,daily!$A$1:$F$1,0)),INDEX(daily!$A:$F,MATCH(DATE(white_production!F$1,MONTH($C42),DAY($C42)),daily!$A:$A,0),MATCH($B$1,daily!$A$1:$F$1,0))),"")</f>
        <v>8596.8799999999992</v>
      </c>
      <c r="F42">
        <f>IFERROR(IF($A42&gt;10,INDEX(daily!$A:$F,MATCH(DATE(white_production!F$1,MONTH($C42),DAY($C42)),daily!$A:$A,0),MATCH($B$1,daily!$A$1:$F$1,0)),INDEX(daily!$A:$F,MATCH(DATE(white_production!G$1,MONTH($C42),DAY($C42)),daily!$A:$A,0),MATCH($B$1,daily!$A$1:$F$1,0))),"")</f>
        <v>7002.35</v>
      </c>
      <c r="G42">
        <f>IFERROR(IF($A42&gt;10,INDEX(daily!$A:$F,MATCH(DATE(white_production!G$1,MONTH($C42),DAY($C42)),daily!$A:$A,0),MATCH($B$1,daily!$A$1:$F$1,0)),INDEX(daily!$A:$F,MATCH(DATE(white_production!H$1,MONTH($C42),DAY($C42)),daily!$A:$A,0),MATCH($B$1,daily!$A$1:$F$1,0))),"")</f>
        <v>7847.7</v>
      </c>
      <c r="H42">
        <f>IFERROR(IF($A42&gt;10,INDEX(daily!$A:$F,MATCH(DATE(white_production!H$1,MONTH($C42),DAY($C42)),daily!$A:$A,0),MATCH($B$1,daily!$A$1:$F$1,0)),INDEX(daily!$A:$F,MATCH(DATE(white_production!I$1,MONTH($C42),DAY($C42)),daily!$A:$A,0),MATCH($B$1,daily!$A$1:$F$1,0))),"")</f>
        <v>90.95</v>
      </c>
      <c r="I42">
        <f>IFERROR(IF($A42&gt;10,INDEX(daily!$A:$F,MATCH(DATE(white_production!I$1,MONTH($C42),DAY($C42)),daily!$A:$A,0),MATCH($B$1,daily!$A$1:$F$1,0)),INDEX(daily!$A:$F,MATCH(DATE(white_production!J$1,MONTH($C42),DAY($C42)),daily!$A:$A,0),MATCH($B$1,daily!$A$1:$F$1,0))),"")</f>
        <v>5612.7</v>
      </c>
      <c r="J42">
        <f>IFERROR(IF($A42&gt;10,INDEX(daily!$A:$F,MATCH(DATE(white_production!J$1,MONTH($C42),DAY($C42)),daily!$A:$A,0),MATCH($B$1,daily!$A$1:$F$1,0)),INDEX(daily!$A:$F,MATCH(DATE(white_production!K$1,MONTH($C42),DAY($C42)),daily!$A:$A,0),MATCH($B$1,daily!$A$1:$F$1,0))),"")</f>
        <v>11975.790999999992</v>
      </c>
      <c r="S42" s="11">
        <v>40888</v>
      </c>
      <c r="T42" s="38">
        <f t="shared" si="2"/>
        <v>0.24290544928405974</v>
      </c>
      <c r="U42" s="26">
        <f t="shared" si="3"/>
        <v>9.8813030736268348E-3</v>
      </c>
      <c r="V42" s="38">
        <f t="shared" si="8"/>
        <v>0.26346620884547167</v>
      </c>
      <c r="W42" s="26">
        <f t="shared" si="9"/>
        <v>-2.0916389147811465E-3</v>
      </c>
      <c r="X42" s="38">
        <f t="shared" si="10"/>
        <v>0.20678295091571799</v>
      </c>
      <c r="Y42" s="26">
        <f t="shared" si="11"/>
        <v>4.7720030705821703E-2</v>
      </c>
      <c r="Z42" s="38">
        <f t="shared" si="6"/>
        <v>0.22845270647333565</v>
      </c>
      <c r="AA42" s="26">
        <f t="shared" si="7"/>
        <v>1.1583181302259216E-2</v>
      </c>
      <c r="AB42" s="38">
        <f t="shared" ref="AB42:AB81" si="14">H42/MAX(H$2:H$228)</f>
        <v>2.552092716027121E-3</v>
      </c>
      <c r="AC42" s="26">
        <f t="shared" ref="AC42:AC73" si="15">AB42-AB41</f>
        <v>2.552092716027121E-3</v>
      </c>
      <c r="AD42" s="38">
        <f t="shared" si="13"/>
        <v>0.15779066640671408</v>
      </c>
      <c r="AE42" s="26">
        <f t="shared" si="12"/>
        <v>3.5461925028137803E-2</v>
      </c>
      <c r="AF42" s="38">
        <f t="shared" si="4"/>
        <v>0.36459136802086006</v>
      </c>
      <c r="AG42" s="26">
        <f t="shared" si="5"/>
        <v>4.7031798182856577E-2</v>
      </c>
      <c r="AI42" s="26"/>
      <c r="AK42" s="26"/>
      <c r="AM42" s="26"/>
      <c r="AO42" s="26"/>
      <c r="AQ42" s="26"/>
    </row>
    <row r="43" spans="1:43" x14ac:dyDescent="0.25">
      <c r="A43" s="17">
        <f t="shared" si="0"/>
        <v>12</v>
      </c>
      <c r="B43" s="15">
        <f t="shared" si="1"/>
        <v>2</v>
      </c>
      <c r="C43" s="11">
        <v>40889</v>
      </c>
      <c r="D43">
        <f>IFERROR(IF($A43&gt;10,INDEX(daily!$A:$F,MATCH(DATE(white_production!D$1,MONTH($C43),DAY($C43)),daily!$A:$A,0),MATCH($B$1,daily!$A$1:$F$1,0)),INDEX(daily!$A:$F,MATCH(DATE(white_production!E$1,MONTH($C43),DAY($C43)),daily!$A:$A,0),MATCH($B$1,daily!$A$1:$F$1,0))),"")</f>
        <v>10543.740000000002</v>
      </c>
      <c r="E43">
        <f>IFERROR(IF($A43&gt;10,INDEX(daily!$A:$F,MATCH(DATE(white_production!E$1,MONTH($C43),DAY($C43)),daily!$A:$A,0),MATCH($B$1,daily!$A$1:$F$1,0)),INDEX(daily!$A:$F,MATCH(DATE(white_production!F$1,MONTH($C43),DAY($C43)),daily!$A:$A,0),MATCH($B$1,daily!$A$1:$F$1,0))),"")</f>
        <v>11714.970000000001</v>
      </c>
      <c r="F43">
        <f>IFERROR(IF($A43&gt;10,INDEX(daily!$A:$F,MATCH(DATE(white_production!F$1,MONTH($C43),DAY($C43)),daily!$A:$A,0),MATCH($B$1,daily!$A$1:$F$1,0)),INDEX(daily!$A:$F,MATCH(DATE(white_production!G$1,MONTH($C43),DAY($C43)),daily!$A:$A,0),MATCH($B$1,daily!$A$1:$F$1,0))),"")</f>
        <v>6998.2469999999976</v>
      </c>
      <c r="G43">
        <f>IFERROR(IF($A43&gt;10,INDEX(daily!$A:$F,MATCH(DATE(white_production!G$1,MONTH($C43),DAY($C43)),daily!$A:$A,0),MATCH($B$1,daily!$A$1:$F$1,0)),INDEX(daily!$A:$F,MATCH(DATE(white_production!H$1,MONTH($C43),DAY($C43)),daily!$A:$A,0),MATCH($B$1,daily!$A$1:$F$1,0))),"")</f>
        <v>9821.2000000000007</v>
      </c>
      <c r="H43">
        <f>IFERROR(IF($A43&gt;10,INDEX(daily!$A:$F,MATCH(DATE(white_production!H$1,MONTH($C43),DAY($C43)),daily!$A:$A,0),MATCH($B$1,daily!$A$1:$F$1,0)),INDEX(daily!$A:$F,MATCH(DATE(white_production!I$1,MONTH($C43),DAY($C43)),daily!$A:$A,0),MATCH($B$1,daily!$A$1:$F$1,0))),"")</f>
        <v>869.5</v>
      </c>
      <c r="I43">
        <f>IFERROR(IF($A43&gt;10,INDEX(daily!$A:$F,MATCH(DATE(white_production!I$1,MONTH($C43),DAY($C43)),daily!$A:$A,0),MATCH($B$1,daily!$A$1:$F$1,0)),INDEX(daily!$A:$F,MATCH(DATE(white_production!J$1,MONTH($C43),DAY($C43)),daily!$A:$A,0),MATCH($B$1,daily!$A$1:$F$1,0))),"")</f>
        <v>7146.1549999999988</v>
      </c>
      <c r="J43">
        <f>IFERROR(IF($A43&gt;10,INDEX(daily!$A:$F,MATCH(DATE(white_production!J$1,MONTH($C43),DAY($C43)),daily!$A:$A,0),MATCH($B$1,daily!$A$1:$F$1,0)),INDEX(daily!$A:$F,MATCH(DATE(white_production!K$1,MONTH($C43),DAY($C43)),daily!$A:$A,0),MATCH($B$1,daily!$A$1:$F$1,0))),"")</f>
        <v>14175.98600000001</v>
      </c>
      <c r="S43" s="11">
        <v>40889</v>
      </c>
      <c r="T43" s="38">
        <f t="shared" si="2"/>
        <v>0.26642600810516615</v>
      </c>
      <c r="U43" s="26">
        <f t="shared" si="3"/>
        <v>2.3520558821106402E-2</v>
      </c>
      <c r="V43" s="38">
        <f t="shared" si="8"/>
        <v>0.35902545256400414</v>
      </c>
      <c r="W43" s="26">
        <f t="shared" si="9"/>
        <v>9.5559243718532472E-2</v>
      </c>
      <c r="X43" s="38">
        <f t="shared" si="10"/>
        <v>0.20666178724243578</v>
      </c>
      <c r="Y43" s="26">
        <f t="shared" si="11"/>
        <v>-1.2116367328221522E-4</v>
      </c>
      <c r="Z43" s="38">
        <f t="shared" si="6"/>
        <v>0.28590284042661218</v>
      </c>
      <c r="AA43" s="26">
        <f t="shared" si="7"/>
        <v>5.7450133953276528E-2</v>
      </c>
      <c r="AB43" s="38">
        <f t="shared" si="14"/>
        <v>2.4398511452287868E-2</v>
      </c>
      <c r="AC43" s="26">
        <f t="shared" si="15"/>
        <v>2.1846418736260746E-2</v>
      </c>
      <c r="AD43" s="38">
        <f t="shared" si="13"/>
        <v>0.20090091394438891</v>
      </c>
      <c r="AE43" s="26">
        <f t="shared" si="12"/>
        <v>4.311024753767484E-2</v>
      </c>
      <c r="AF43" s="38">
        <f t="shared" si="4"/>
        <v>0.43157417566694062</v>
      </c>
      <c r="AG43" s="26">
        <f t="shared" si="5"/>
        <v>6.6982807646080555E-2</v>
      </c>
      <c r="AI43" s="26"/>
      <c r="AK43" s="26"/>
      <c r="AM43" s="26"/>
      <c r="AO43" s="26"/>
      <c r="AQ43" s="26"/>
    </row>
    <row r="44" spans="1:43" x14ac:dyDescent="0.25">
      <c r="A44" s="17">
        <f t="shared" si="0"/>
        <v>12</v>
      </c>
      <c r="B44" s="15">
        <f t="shared" si="1"/>
        <v>2</v>
      </c>
      <c r="C44" s="11">
        <v>40890</v>
      </c>
      <c r="D44">
        <f>IFERROR(IF($A44&gt;10,INDEX(daily!$A:$F,MATCH(DATE(white_production!D$1,MONTH($C44),DAY($C44)),daily!$A:$A,0),MATCH($B$1,daily!$A$1:$F$1,0)),INDEX(daily!$A:$F,MATCH(DATE(white_production!E$1,MONTH($C44),DAY($C44)),daily!$A:$A,0),MATCH($B$1,daily!$A$1:$F$1,0))),"")</f>
        <v>11794.199999999988</v>
      </c>
      <c r="E44">
        <f>IFERROR(IF($A44&gt;10,INDEX(daily!$A:$F,MATCH(DATE(white_production!E$1,MONTH($C44),DAY($C44)),daily!$A:$A,0),MATCH($B$1,daily!$A$1:$F$1,0)),INDEX(daily!$A:$F,MATCH(DATE(white_production!F$1,MONTH($C44),DAY($C44)),daily!$A:$A,0),MATCH($B$1,daily!$A$1:$F$1,0))),"")</f>
        <v>10585.769999999995</v>
      </c>
      <c r="F44">
        <f>IFERROR(IF($A44&gt;10,INDEX(daily!$A:$F,MATCH(DATE(white_production!F$1,MONTH($C44),DAY($C44)),daily!$A:$A,0),MATCH($B$1,daily!$A$1:$F$1,0)),INDEX(daily!$A:$F,MATCH(DATE(white_production!G$1,MONTH($C44),DAY($C44)),daily!$A:$A,0),MATCH($B$1,daily!$A$1:$F$1,0))),"")</f>
        <v>9326.8100000000031</v>
      </c>
      <c r="G44">
        <f>IFERROR(IF($A44&gt;10,INDEX(daily!$A:$F,MATCH(DATE(white_production!G$1,MONTH($C44),DAY($C44)),daily!$A:$A,0),MATCH($B$1,daily!$A$1:$F$1,0)),INDEX(daily!$A:$F,MATCH(DATE(white_production!H$1,MONTH($C44),DAY($C44)),daily!$A:$A,0),MATCH($B$1,daily!$A$1:$F$1,0))),"")</f>
        <v>10343.200000000001</v>
      </c>
      <c r="H44">
        <f>IFERROR(IF($A44&gt;10,INDEX(daily!$A:$F,MATCH(DATE(white_production!H$1,MONTH($C44),DAY($C44)),daily!$A:$A,0),MATCH($B$1,daily!$A$1:$F$1,0)),INDEX(daily!$A:$F,MATCH(DATE(white_production!I$1,MONTH($C44),DAY($C44)),daily!$A:$A,0),MATCH($B$1,daily!$A$1:$F$1,0))),"")</f>
        <v>1577.55</v>
      </c>
      <c r="I44">
        <f>IFERROR(IF($A44&gt;10,INDEX(daily!$A:$F,MATCH(DATE(white_production!I$1,MONTH($C44),DAY($C44)),daily!$A:$A,0),MATCH($B$1,daily!$A$1:$F$1,0)),INDEX(daily!$A:$F,MATCH(DATE(white_production!J$1,MONTH($C44),DAY($C44)),daily!$A:$A,0),MATCH($B$1,daily!$A$1:$F$1,0))),"")</f>
        <v>7377.0749999999998</v>
      </c>
      <c r="J44">
        <f>IFERROR(IF($A44&gt;10,INDEX(daily!$A:$F,MATCH(DATE(white_production!J$1,MONTH($C44),DAY($C44)),daily!$A:$A,0),MATCH($B$1,daily!$A$1:$F$1,0)),INDEX(daily!$A:$F,MATCH(DATE(white_production!K$1,MONTH($C44),DAY($C44)),daily!$A:$A,0),MATCH($B$1,daily!$A$1:$F$1,0))),"")</f>
        <v>13703.773999999999</v>
      </c>
      <c r="S44" s="11">
        <v>40890</v>
      </c>
      <c r="T44" s="38">
        <f t="shared" si="2"/>
        <v>0.29802343616154675</v>
      </c>
      <c r="U44" s="26">
        <f t="shared" si="3"/>
        <v>3.1597428056380605E-2</v>
      </c>
      <c r="V44" s="38">
        <f t="shared" si="8"/>
        <v>0.32441917179373536</v>
      </c>
      <c r="W44" s="26">
        <f t="shared" si="9"/>
        <v>-3.4606280770268782E-2</v>
      </c>
      <c r="X44" s="38">
        <f t="shared" si="10"/>
        <v>0.27542543495115618</v>
      </c>
      <c r="Y44" s="26">
        <f t="shared" si="11"/>
        <v>6.8763647708720399E-2</v>
      </c>
      <c r="Z44" s="38">
        <f t="shared" si="6"/>
        <v>0.30109867013201391</v>
      </c>
      <c r="AA44" s="26">
        <f t="shared" si="7"/>
        <v>1.5195829705401731E-2</v>
      </c>
      <c r="AB44" s="38">
        <f t="shared" si="14"/>
        <v>4.426667250322798E-2</v>
      </c>
      <c r="AC44" s="26">
        <f t="shared" si="15"/>
        <v>1.9868161050940112E-2</v>
      </c>
      <c r="AD44" s="38">
        <f t="shared" si="13"/>
        <v>0.20739280210634994</v>
      </c>
      <c r="AE44" s="26">
        <f t="shared" si="12"/>
        <v>6.4918881619610291E-3</v>
      </c>
      <c r="AF44" s="38">
        <f t="shared" si="4"/>
        <v>0.41719813828653962</v>
      </c>
      <c r="AG44" s="26">
        <f t="shared" si="5"/>
        <v>-1.4376037380400997E-2</v>
      </c>
      <c r="AI44" s="26"/>
      <c r="AK44" s="26"/>
      <c r="AM44" s="26"/>
      <c r="AO44" s="26"/>
      <c r="AQ44" s="26"/>
    </row>
    <row r="45" spans="1:43" x14ac:dyDescent="0.25">
      <c r="A45" s="17">
        <f t="shared" si="0"/>
        <v>12</v>
      </c>
      <c r="B45" s="15">
        <f t="shared" si="1"/>
        <v>2</v>
      </c>
      <c r="C45" s="11">
        <v>40891</v>
      </c>
      <c r="D45">
        <f>IFERROR(IF($A45&gt;10,INDEX(daily!$A:$F,MATCH(DATE(white_production!D$1,MONTH($C45),DAY($C45)),daily!$A:$A,0),MATCH($B$1,daily!$A$1:$F$1,0)),INDEX(daily!$A:$F,MATCH(DATE(white_production!E$1,MONTH($C45),DAY($C45)),daily!$A:$A,0),MATCH($B$1,daily!$A$1:$F$1,0))),"")</f>
        <v>13046.3</v>
      </c>
      <c r="E45">
        <f>IFERROR(IF($A45&gt;10,INDEX(daily!$A:$F,MATCH(DATE(white_production!E$1,MONTH($C45),DAY($C45)),daily!$A:$A,0),MATCH($B$1,daily!$A$1:$F$1,0)),INDEX(daily!$A:$F,MATCH(DATE(white_production!F$1,MONTH($C45),DAY($C45)),daily!$A:$A,0),MATCH($B$1,daily!$A$1:$F$1,0))),"")</f>
        <v>12296.630000000005</v>
      </c>
      <c r="F45">
        <f>IFERROR(IF($A45&gt;10,INDEX(daily!$A:$F,MATCH(DATE(white_production!F$1,MONTH($C45),DAY($C45)),daily!$A:$A,0),MATCH($B$1,daily!$A$1:$F$1,0)),INDEX(daily!$A:$F,MATCH(DATE(white_production!G$1,MONTH($C45),DAY($C45)),daily!$A:$A,0),MATCH($B$1,daily!$A$1:$F$1,0))),"")</f>
        <v>9155.5</v>
      </c>
      <c r="G45">
        <f>IFERROR(IF($A45&gt;10,INDEX(daily!$A:$F,MATCH(DATE(white_production!G$1,MONTH($C45),DAY($C45)),daily!$A:$A,0),MATCH($B$1,daily!$A$1:$F$1,0)),INDEX(daily!$A:$F,MATCH(DATE(white_production!H$1,MONTH($C45),DAY($C45)),daily!$A:$A,0),MATCH($B$1,daily!$A$1:$F$1,0))),"")</f>
        <v>9253.2999999999993</v>
      </c>
      <c r="H45">
        <f>IFERROR(IF($A45&gt;10,INDEX(daily!$A:$F,MATCH(DATE(white_production!H$1,MONTH($C45),DAY($C45)),daily!$A:$A,0),MATCH($B$1,daily!$A$1:$F$1,0)),INDEX(daily!$A:$F,MATCH(DATE(white_production!I$1,MONTH($C45),DAY($C45)),daily!$A:$A,0),MATCH($B$1,daily!$A$1:$F$1,0))),"")</f>
        <v>2269.9499999999998</v>
      </c>
      <c r="I45">
        <f>IFERROR(IF($A45&gt;10,INDEX(daily!$A:$F,MATCH(DATE(white_production!I$1,MONTH($C45),DAY($C45)),daily!$A:$A,0),MATCH($B$1,daily!$A$1:$F$1,0)),INDEX(daily!$A:$F,MATCH(DATE(white_production!J$1,MONTH($C45),DAY($C45)),daily!$A:$A,0),MATCH($B$1,daily!$A$1:$F$1,0))),"")</f>
        <v>7289.1750000000056</v>
      </c>
      <c r="J45">
        <f>IFERROR(IF($A45&gt;10,INDEX(daily!$A:$F,MATCH(DATE(white_production!J$1,MONTH($C45),DAY($C45)),daily!$A:$A,0),MATCH($B$1,daily!$A$1:$F$1,0)),INDEX(daily!$A:$F,MATCH(DATE(white_production!K$1,MONTH($C45),DAY($C45)),daily!$A:$A,0),MATCH($B$1,daily!$A$1:$F$1,0))),"")</f>
        <v>14066.284999999985</v>
      </c>
      <c r="S45" s="11">
        <v>40891</v>
      </c>
      <c r="T45" s="38">
        <f t="shared" si="2"/>
        <v>0.32966230479340619</v>
      </c>
      <c r="U45" s="26">
        <f t="shared" si="3"/>
        <v>3.163886863185944E-2</v>
      </c>
      <c r="V45" s="38">
        <f t="shared" si="8"/>
        <v>0.37685142606102379</v>
      </c>
      <c r="W45" s="26">
        <f t="shared" si="9"/>
        <v>5.2432254267288425E-2</v>
      </c>
      <c r="X45" s="38">
        <f t="shared" si="10"/>
        <v>0.27036656366917622</v>
      </c>
      <c r="Y45" s="26">
        <f t="shared" si="11"/>
        <v>-5.0588712819799597E-3</v>
      </c>
      <c r="Z45" s="38">
        <f t="shared" si="6"/>
        <v>0.26937082569539056</v>
      </c>
      <c r="AA45" s="26">
        <f t="shared" si="7"/>
        <v>-3.1727844436623354E-2</v>
      </c>
      <c r="AB45" s="38">
        <f t="shared" si="14"/>
        <v>6.3695688408419604E-2</v>
      </c>
      <c r="AC45" s="26">
        <f t="shared" si="15"/>
        <v>1.9429015905191624E-2</v>
      </c>
      <c r="AD45" s="38">
        <f t="shared" si="13"/>
        <v>0.20492165638732893</v>
      </c>
      <c r="AE45" s="26">
        <f t="shared" si="12"/>
        <v>-2.4711457190210173E-3</v>
      </c>
      <c r="AF45" s="38">
        <f t="shared" si="4"/>
        <v>0.42823443487960849</v>
      </c>
      <c r="AG45" s="26">
        <f t="shared" si="5"/>
        <v>1.1036296593068873E-2</v>
      </c>
      <c r="AI45" s="26"/>
      <c r="AK45" s="26"/>
      <c r="AM45" s="26"/>
      <c r="AO45" s="26"/>
      <c r="AQ45" s="26"/>
    </row>
    <row r="46" spans="1:43" x14ac:dyDescent="0.25">
      <c r="A46" s="17">
        <f t="shared" si="0"/>
        <v>12</v>
      </c>
      <c r="B46" s="15">
        <f t="shared" si="1"/>
        <v>2</v>
      </c>
      <c r="C46" s="11">
        <v>40892</v>
      </c>
      <c r="D46">
        <f>IFERROR(IF($A46&gt;10,INDEX(daily!$A:$F,MATCH(DATE(white_production!D$1,MONTH($C46),DAY($C46)),daily!$A:$A,0),MATCH($B$1,daily!$A$1:$F$1,0)),INDEX(daily!$A:$F,MATCH(DATE(white_production!E$1,MONTH($C46),DAY($C46)),daily!$A:$A,0),MATCH($B$1,daily!$A$1:$F$1,0))),"")</f>
        <v>15176.130000000005</v>
      </c>
      <c r="E46">
        <f>IFERROR(IF($A46&gt;10,INDEX(daily!$A:$F,MATCH(DATE(white_production!E$1,MONTH($C46),DAY($C46)),daily!$A:$A,0),MATCH($B$1,daily!$A$1:$F$1,0)),INDEX(daily!$A:$F,MATCH(DATE(white_production!F$1,MONTH($C46),DAY($C46)),daily!$A:$A,0),MATCH($B$1,daily!$A$1:$F$1,0))),"")</f>
        <v>11801.309999999998</v>
      </c>
      <c r="F46">
        <f>IFERROR(IF($A46&gt;10,INDEX(daily!$A:$F,MATCH(DATE(white_production!F$1,MONTH($C46),DAY($C46)),daily!$A:$A,0),MATCH($B$1,daily!$A$1:$F$1,0)),INDEX(daily!$A:$F,MATCH(DATE(white_production!G$1,MONTH($C46),DAY($C46)),daily!$A:$A,0),MATCH($B$1,daily!$A$1:$F$1,0))),"")</f>
        <v>10557.541999999992</v>
      </c>
      <c r="G46">
        <f>IFERROR(IF($A46&gt;10,INDEX(daily!$A:$F,MATCH(DATE(white_production!G$1,MONTH($C46),DAY($C46)),daily!$A:$A,0),MATCH($B$1,daily!$A$1:$F$1,0)),INDEX(daily!$A:$F,MATCH(DATE(white_production!H$1,MONTH($C46),DAY($C46)),daily!$A:$A,0),MATCH($B$1,daily!$A$1:$F$1,0))),"")</f>
        <v>8628.6150000000016</v>
      </c>
      <c r="H46">
        <f>IFERROR(IF($A46&gt;10,INDEX(daily!$A:$F,MATCH(DATE(white_production!H$1,MONTH($C46),DAY($C46)),daily!$A:$A,0),MATCH($B$1,daily!$A$1:$F$1,0)),INDEX(daily!$A:$F,MATCH(DATE(white_production!I$1,MONTH($C46),DAY($C46)),daily!$A:$A,0),MATCH($B$1,daily!$A$1:$F$1,0))),"")</f>
        <v>2635.55</v>
      </c>
      <c r="I46">
        <f>IFERROR(IF($A46&gt;10,INDEX(daily!$A:$F,MATCH(DATE(white_production!I$1,MONTH($C46),DAY($C46)),daily!$A:$A,0),MATCH($B$1,daily!$A$1:$F$1,0)),INDEX(daily!$A:$F,MATCH(DATE(white_production!J$1,MONTH($C46),DAY($C46)),daily!$A:$A,0),MATCH($B$1,daily!$A$1:$F$1,0))),"")</f>
        <v>10076.825000000001</v>
      </c>
      <c r="J46">
        <f>IFERROR(IF($A46&gt;10,INDEX(daily!$A:$F,MATCH(DATE(white_production!J$1,MONTH($C46),DAY($C46)),daily!$A:$A,0),MATCH($B$1,daily!$A$1:$F$1,0)),INDEX(daily!$A:$F,MATCH(DATE(white_production!K$1,MONTH($C46),DAY($C46)),daily!$A:$A,0),MATCH($B$1,daily!$A$1:$F$1,0))),"")</f>
        <v>15354.685000000009</v>
      </c>
      <c r="S46" s="11">
        <v>40892</v>
      </c>
      <c r="T46" s="38">
        <f t="shared" si="2"/>
        <v>0.38348021995848303</v>
      </c>
      <c r="U46" s="26">
        <f t="shared" si="3"/>
        <v>5.3817915165076835E-2</v>
      </c>
      <c r="V46" s="38">
        <f t="shared" si="8"/>
        <v>0.36167149071641724</v>
      </c>
      <c r="W46" s="26">
        <f t="shared" si="9"/>
        <v>-1.5179935344606543E-2</v>
      </c>
      <c r="X46" s="38">
        <f t="shared" si="10"/>
        <v>0.31176957581049641</v>
      </c>
      <c r="Y46" s="26">
        <f t="shared" si="11"/>
        <v>4.1403012141320195E-2</v>
      </c>
      <c r="Z46" s="38">
        <f t="shared" si="6"/>
        <v>0.25118575504497132</v>
      </c>
      <c r="AA46" s="26">
        <f t="shared" si="7"/>
        <v>-1.8185070650419244E-2</v>
      </c>
      <c r="AB46" s="38">
        <f t="shared" si="14"/>
        <v>7.3954567979387348E-2</v>
      </c>
      <c r="AC46" s="26">
        <f t="shared" si="15"/>
        <v>1.0258879570967744E-2</v>
      </c>
      <c r="AD46" s="38">
        <f t="shared" si="13"/>
        <v>0.28329127372099644</v>
      </c>
      <c r="AE46" s="26">
        <f t="shared" si="12"/>
        <v>7.8369617333667513E-2</v>
      </c>
      <c r="AF46" s="38">
        <f t="shared" si="4"/>
        <v>0.46745852609480126</v>
      </c>
      <c r="AG46" s="26">
        <f t="shared" si="5"/>
        <v>3.9224091215192769E-2</v>
      </c>
      <c r="AI46" s="26"/>
      <c r="AK46" s="26"/>
      <c r="AM46" s="26"/>
      <c r="AO46" s="26"/>
      <c r="AQ46" s="26"/>
    </row>
    <row r="47" spans="1:43" x14ac:dyDescent="0.25">
      <c r="A47" s="17">
        <f t="shared" si="0"/>
        <v>12</v>
      </c>
      <c r="B47" s="15">
        <f t="shared" si="1"/>
        <v>2</v>
      </c>
      <c r="C47" s="11">
        <v>40893</v>
      </c>
      <c r="D47">
        <f>IFERROR(IF($A47&gt;10,INDEX(daily!$A:$F,MATCH(DATE(white_production!D$1,MONTH($C47),DAY($C47)),daily!$A:$A,0),MATCH($B$1,daily!$A$1:$F$1,0)),INDEX(daily!$A:$F,MATCH(DATE(white_production!E$1,MONTH($C47),DAY($C47)),daily!$A:$A,0),MATCH($B$1,daily!$A$1:$F$1,0))),"")</f>
        <v>15298.86000000001</v>
      </c>
      <c r="E47">
        <f>IFERROR(IF($A47&gt;10,INDEX(daily!$A:$F,MATCH(DATE(white_production!E$1,MONTH($C47),DAY($C47)),daily!$A:$A,0),MATCH($B$1,daily!$A$1:$F$1,0)),INDEX(daily!$A:$F,MATCH(DATE(white_production!F$1,MONTH($C47),DAY($C47)),daily!$A:$A,0),MATCH($B$1,daily!$A$1:$F$1,0))),"")</f>
        <v>12241.359999999997</v>
      </c>
      <c r="F47">
        <f>IFERROR(IF($A47&gt;10,INDEX(daily!$A:$F,MATCH(DATE(white_production!F$1,MONTH($C47),DAY($C47)),daily!$A:$A,0),MATCH($B$1,daily!$A$1:$F$1,0)),INDEX(daily!$A:$F,MATCH(DATE(white_production!G$1,MONTH($C47),DAY($C47)),daily!$A:$A,0),MATCH($B$1,daily!$A$1:$F$1,0))),"")</f>
        <v>14248.290000000003</v>
      </c>
      <c r="G47">
        <f>IFERROR(IF($A47&gt;10,INDEX(daily!$A:$F,MATCH(DATE(white_production!G$1,MONTH($C47),DAY($C47)),daily!$A:$A,0),MATCH($B$1,daily!$A$1:$F$1,0)),INDEX(daily!$A:$F,MATCH(DATE(white_production!H$1,MONTH($C47),DAY($C47)),daily!$A:$A,0),MATCH($B$1,daily!$A$1:$F$1,0))),"")</f>
        <v>11176.65</v>
      </c>
      <c r="H47">
        <f>IFERROR(IF($A47&gt;10,INDEX(daily!$A:$F,MATCH(DATE(white_production!H$1,MONTH($C47),DAY($C47)),daily!$A:$A,0),MATCH($B$1,daily!$A$1:$F$1,0)),INDEX(daily!$A:$F,MATCH(DATE(white_production!I$1,MONTH($C47),DAY($C47)),daily!$A:$A,0),MATCH($B$1,daily!$A$1:$F$1,0))),"")</f>
        <v>5268.85</v>
      </c>
      <c r="I47">
        <f>IFERROR(IF($A47&gt;10,INDEX(daily!$A:$F,MATCH(DATE(white_production!I$1,MONTH($C47),DAY($C47)),daily!$A:$A,0),MATCH($B$1,daily!$A$1:$F$1,0)),INDEX(daily!$A:$F,MATCH(DATE(white_production!J$1,MONTH($C47),DAY($C47)),daily!$A:$A,0),MATCH($B$1,daily!$A$1:$F$1,0))),"")</f>
        <v>10597.424999999999</v>
      </c>
      <c r="J47">
        <f>IFERROR(IF($A47&gt;10,INDEX(daily!$A:$F,MATCH(DATE(white_production!J$1,MONTH($C47),DAY($C47)),daily!$A:$A,0),MATCH($B$1,daily!$A$1:$F$1,0)),INDEX(daily!$A:$F,MATCH(DATE(white_production!K$1,MONTH($C47),DAY($C47)),daily!$A:$A,0),MATCH($B$1,daily!$A$1:$F$1,0))),"")</f>
        <v>16420.2</v>
      </c>
      <c r="S47" s="11">
        <v>40893</v>
      </c>
      <c r="T47" s="38">
        <f t="shared" si="2"/>
        <v>0.38658144058558008</v>
      </c>
      <c r="U47" s="26">
        <f t="shared" si="3"/>
        <v>3.1012206270970566E-3</v>
      </c>
      <c r="V47" s="38">
        <f t="shared" si="8"/>
        <v>0.37515758162410118</v>
      </c>
      <c r="W47" s="26">
        <f t="shared" si="9"/>
        <v>1.3486090907683934E-2</v>
      </c>
      <c r="X47" s="38">
        <f t="shared" si="10"/>
        <v>0.42075923821330208</v>
      </c>
      <c r="Y47" s="26">
        <f t="shared" si="11"/>
        <v>0.10898966240280566</v>
      </c>
      <c r="Z47" s="38">
        <f t="shared" si="6"/>
        <v>0.32536105378712321</v>
      </c>
      <c r="AA47" s="26">
        <f t="shared" si="7"/>
        <v>7.4175298742151896E-2</v>
      </c>
      <c r="AB47" s="38">
        <f t="shared" si="14"/>
        <v>0.14784600007520063</v>
      </c>
      <c r="AC47" s="26">
        <f t="shared" si="15"/>
        <v>7.3891432095813281E-2</v>
      </c>
      <c r="AD47" s="38">
        <f t="shared" si="13"/>
        <v>0.29792697862796369</v>
      </c>
      <c r="AE47" s="26">
        <f t="shared" si="12"/>
        <v>1.4635704906967251E-2</v>
      </c>
      <c r="AF47" s="38">
        <f t="shared" si="4"/>
        <v>0.49989709917082975</v>
      </c>
      <c r="AG47" s="26">
        <f t="shared" si="5"/>
        <v>3.2438573076028487E-2</v>
      </c>
      <c r="AI47" s="26"/>
      <c r="AK47" s="26"/>
      <c r="AM47" s="26"/>
      <c r="AO47" s="26"/>
      <c r="AQ47" s="26"/>
    </row>
    <row r="48" spans="1:43" x14ac:dyDescent="0.25">
      <c r="A48" s="17">
        <f t="shared" si="0"/>
        <v>12</v>
      </c>
      <c r="B48" s="15">
        <f t="shared" si="1"/>
        <v>2</v>
      </c>
      <c r="C48" s="11">
        <v>40894</v>
      </c>
      <c r="D48">
        <f>IFERROR(IF($A48&gt;10,INDEX(daily!$A:$F,MATCH(DATE(white_production!D$1,MONTH($C48),DAY($C48)),daily!$A:$A,0),MATCH($B$1,daily!$A$1:$F$1,0)),INDEX(daily!$A:$F,MATCH(DATE(white_production!E$1,MONTH($C48),DAY($C48)),daily!$A:$A,0),MATCH($B$1,daily!$A$1:$F$1,0))),"")</f>
        <v>14927.580000000005</v>
      </c>
      <c r="E48">
        <f>IFERROR(IF($A48&gt;10,INDEX(daily!$A:$F,MATCH(DATE(white_production!E$1,MONTH($C48),DAY($C48)),daily!$A:$A,0),MATCH($B$1,daily!$A$1:$F$1,0)),INDEX(daily!$A:$F,MATCH(DATE(white_production!F$1,MONTH($C48),DAY($C48)),daily!$A:$A,0),MATCH($B$1,daily!$A$1:$F$1,0))),"")</f>
        <v>12457.869999999995</v>
      </c>
      <c r="F48">
        <f>IFERROR(IF($A48&gt;10,INDEX(daily!$A:$F,MATCH(DATE(white_production!F$1,MONTH($C48),DAY($C48)),daily!$A:$A,0),MATCH($B$1,daily!$A$1:$F$1,0)),INDEX(daily!$A:$F,MATCH(DATE(white_production!G$1,MONTH($C48),DAY($C48)),daily!$A:$A,0),MATCH($B$1,daily!$A$1:$F$1,0))),"")</f>
        <v>12115.884999999998</v>
      </c>
      <c r="G48">
        <f>IFERROR(IF($A48&gt;10,INDEX(daily!$A:$F,MATCH(DATE(white_production!G$1,MONTH($C48),DAY($C48)),daily!$A:$A,0),MATCH($B$1,daily!$A$1:$F$1,0)),INDEX(daily!$A:$F,MATCH(DATE(white_production!H$1,MONTH($C48),DAY($C48)),daily!$A:$A,0),MATCH($B$1,daily!$A$1:$F$1,0))),"")</f>
        <v>13643.279999999993</v>
      </c>
      <c r="H48">
        <f>IFERROR(IF($A48&gt;10,INDEX(daily!$A:$F,MATCH(DATE(white_production!H$1,MONTH($C48),DAY($C48)),daily!$A:$A,0),MATCH($B$1,daily!$A$1:$F$1,0)),INDEX(daily!$A:$F,MATCH(DATE(white_production!I$1,MONTH($C48),DAY($C48)),daily!$A:$A,0),MATCH($B$1,daily!$A$1:$F$1,0))),"")</f>
        <v>6100.1</v>
      </c>
      <c r="I48">
        <f>IFERROR(IF($A48&gt;10,INDEX(daily!$A:$F,MATCH(DATE(white_production!I$1,MONTH($C48),DAY($C48)),daily!$A:$A,0),MATCH($B$1,daily!$A$1:$F$1,0)),INDEX(daily!$A:$F,MATCH(DATE(white_production!J$1,MONTH($C48),DAY($C48)),daily!$A:$A,0),MATCH($B$1,daily!$A$1:$F$1,0))),"")</f>
        <v>9904.534999999998</v>
      </c>
      <c r="J48">
        <f>IFERROR(IF($A48&gt;10,INDEX(daily!$A:$F,MATCH(DATE(white_production!J$1,MONTH($C48),DAY($C48)),daily!$A:$A,0),MATCH($B$1,daily!$A$1:$F$1,0)),INDEX(daily!$A:$F,MATCH(DATE(white_production!K$1,MONTH($C48),DAY($C48)),daily!$A:$A,0),MATCH($B$1,daily!$A$1:$F$1,0))),"")</f>
        <v>16096.769999999995</v>
      </c>
      <c r="S48" s="11">
        <v>40894</v>
      </c>
      <c r="T48" s="38">
        <f t="shared" si="2"/>
        <v>0.37719969859561381</v>
      </c>
      <c r="U48" s="26">
        <f t="shared" si="3"/>
        <v>-9.3817419899662746E-3</v>
      </c>
      <c r="V48" s="38">
        <f t="shared" si="8"/>
        <v>0.38179290384299136</v>
      </c>
      <c r="W48" s="26">
        <f t="shared" si="9"/>
        <v>6.6353222188901828E-3</v>
      </c>
      <c r="X48" s="38">
        <f t="shared" si="10"/>
        <v>0.35778823584303604</v>
      </c>
      <c r="Y48" s="26">
        <f t="shared" si="11"/>
        <v>-6.2971002370266038E-2</v>
      </c>
      <c r="Z48" s="38">
        <f t="shared" si="6"/>
        <v>0.39716658908642394</v>
      </c>
      <c r="AA48" s="26">
        <f t="shared" si="7"/>
        <v>7.1805535299300727E-2</v>
      </c>
      <c r="AB48" s="38">
        <f t="shared" si="14"/>
        <v>0.17117120150672943</v>
      </c>
      <c r="AC48" s="26">
        <f t="shared" si="15"/>
        <v>2.3325201431528803E-2</v>
      </c>
      <c r="AD48" s="38">
        <f t="shared" si="13"/>
        <v>0.27844765943282618</v>
      </c>
      <c r="AE48" s="26">
        <f t="shared" si="12"/>
        <v>-1.9479319195137512E-2</v>
      </c>
      <c r="AF48" s="38">
        <f t="shared" si="4"/>
        <v>0.49005058580407268</v>
      </c>
      <c r="AG48" s="26">
        <f t="shared" si="5"/>
        <v>-9.8465133667570703E-3</v>
      </c>
      <c r="AI48" s="26"/>
      <c r="AK48" s="26"/>
      <c r="AM48" s="26"/>
      <c r="AO48" s="26"/>
      <c r="AQ48" s="26"/>
    </row>
    <row r="49" spans="1:43" x14ac:dyDescent="0.25">
      <c r="A49" s="17">
        <f t="shared" si="0"/>
        <v>12</v>
      </c>
      <c r="B49" s="15">
        <f t="shared" si="1"/>
        <v>2</v>
      </c>
      <c r="C49" s="11">
        <v>40895</v>
      </c>
      <c r="D49">
        <f>IFERROR(IF($A49&gt;10,INDEX(daily!$A:$F,MATCH(DATE(white_production!D$1,MONTH($C49),DAY($C49)),daily!$A:$A,0),MATCH($B$1,daily!$A$1:$F$1,0)),INDEX(daily!$A:$F,MATCH(DATE(white_production!E$1,MONTH($C49),DAY($C49)),daily!$A:$A,0),MATCH($B$1,daily!$A$1:$F$1,0))),"")</f>
        <v>16532.53999999999</v>
      </c>
      <c r="E49">
        <f>IFERROR(IF($A49&gt;10,INDEX(daily!$A:$F,MATCH(DATE(white_production!E$1,MONTH($C49),DAY($C49)),daily!$A:$A,0),MATCH($B$1,daily!$A$1:$F$1,0)),INDEX(daily!$A:$F,MATCH(DATE(white_production!F$1,MONTH($C49),DAY($C49)),daily!$A:$A,0),MATCH($B$1,daily!$A$1:$F$1,0))),"")</f>
        <v>14340.480000000005</v>
      </c>
      <c r="F49">
        <f>IFERROR(IF($A49&gt;10,INDEX(daily!$A:$F,MATCH(DATE(white_production!F$1,MONTH($C49),DAY($C49)),daily!$A:$A,0),MATCH($B$1,daily!$A$1:$F$1,0)),INDEX(daily!$A:$F,MATCH(DATE(white_production!G$1,MONTH($C49),DAY($C49)),daily!$A:$A,0),MATCH($B$1,daily!$A$1:$F$1,0))),"")</f>
        <v>12786.880000000016</v>
      </c>
      <c r="G49">
        <f>IFERROR(IF($A49&gt;10,INDEX(daily!$A:$F,MATCH(DATE(white_production!G$1,MONTH($C49),DAY($C49)),daily!$A:$A,0),MATCH($B$1,daily!$A$1:$F$1,0)),INDEX(daily!$A:$F,MATCH(DATE(white_production!H$1,MONTH($C49),DAY($C49)),daily!$A:$A,0),MATCH($B$1,daily!$A$1:$F$1,0))),"")</f>
        <v>13372.700000000012</v>
      </c>
      <c r="H49">
        <f>IFERROR(IF($A49&gt;10,INDEX(daily!$A:$F,MATCH(DATE(white_production!H$1,MONTH($C49),DAY($C49)),daily!$A:$A,0),MATCH($B$1,daily!$A$1:$F$1,0)),INDEX(daily!$A:$F,MATCH(DATE(white_production!I$1,MONTH($C49),DAY($C49)),daily!$A:$A,0),MATCH($B$1,daily!$A$1:$F$1,0))),"")</f>
        <v>7634.829999999999</v>
      </c>
      <c r="I49">
        <f>IFERROR(IF($A49&gt;10,INDEX(daily!$A:$F,MATCH(DATE(white_production!I$1,MONTH($C49),DAY($C49)),daily!$A:$A,0),MATCH($B$1,daily!$A$1:$F$1,0)),INDEX(daily!$A:$F,MATCH(DATE(white_production!J$1,MONTH($C49),DAY($C49)),daily!$A:$A,0),MATCH($B$1,daily!$A$1:$F$1,0))),"")</f>
        <v>11584.669999999995</v>
      </c>
      <c r="J49">
        <f>IFERROR(IF($A49&gt;10,INDEX(daily!$A:$F,MATCH(DATE(white_production!J$1,MONTH($C49),DAY($C49)),daily!$A:$A,0),MATCH($B$1,daily!$A$1:$F$1,0)),INDEX(daily!$A:$F,MATCH(DATE(white_production!K$1,MONTH($C49),DAY($C49)),daily!$A:$A,0),MATCH($B$1,daily!$A$1:$F$1,0))),"")</f>
        <v>16420.285000000011</v>
      </c>
      <c r="S49" s="11">
        <v>40895</v>
      </c>
      <c r="T49" s="38">
        <f t="shared" si="2"/>
        <v>0.41775486080261653</v>
      </c>
      <c r="U49" s="26">
        <f t="shared" si="3"/>
        <v>4.0555162207002726E-2</v>
      </c>
      <c r="V49" s="38">
        <f t="shared" si="8"/>
        <v>0.43948873296176189</v>
      </c>
      <c r="W49" s="26">
        <f t="shared" si="9"/>
        <v>5.7695829118770525E-2</v>
      </c>
      <c r="X49" s="38">
        <f t="shared" si="10"/>
        <v>0.37760305888811319</v>
      </c>
      <c r="Y49" s="26">
        <f t="shared" si="11"/>
        <v>1.9814823045077146E-2</v>
      </c>
      <c r="Z49" s="38">
        <f t="shared" si="6"/>
        <v>0.38928979291460913</v>
      </c>
      <c r="AA49" s="26">
        <f t="shared" si="7"/>
        <v>-7.8767961718148038E-3</v>
      </c>
      <c r="AB49" s="38">
        <f t="shared" si="14"/>
        <v>0.21423632799456122</v>
      </c>
      <c r="AC49" s="26">
        <f t="shared" si="15"/>
        <v>4.3065126487831784E-2</v>
      </c>
      <c r="AD49" s="38">
        <f t="shared" si="13"/>
        <v>0.32568154353552969</v>
      </c>
      <c r="AE49" s="26">
        <f t="shared" si="12"/>
        <v>4.7233884102703516E-2</v>
      </c>
      <c r="AF49" s="38">
        <f t="shared" si="4"/>
        <v>0.49989968691357556</v>
      </c>
      <c r="AG49" s="26">
        <f t="shared" si="5"/>
        <v>9.849101109502878E-3</v>
      </c>
      <c r="AI49" s="26"/>
      <c r="AK49" s="26"/>
      <c r="AM49" s="26"/>
      <c r="AO49" s="26"/>
      <c r="AQ49" s="26"/>
    </row>
    <row r="50" spans="1:43" x14ac:dyDescent="0.25">
      <c r="A50" s="17">
        <f t="shared" si="0"/>
        <v>12</v>
      </c>
      <c r="B50" s="15">
        <f t="shared" si="1"/>
        <v>2</v>
      </c>
      <c r="C50" s="11">
        <v>40896</v>
      </c>
      <c r="D50">
        <f>IFERROR(IF($A50&gt;10,INDEX(daily!$A:$F,MATCH(DATE(white_production!D$1,MONTH($C50),DAY($C50)),daily!$A:$A,0),MATCH($B$1,daily!$A$1:$F$1,0)),INDEX(daily!$A:$F,MATCH(DATE(white_production!E$1,MONTH($C50),DAY($C50)),daily!$A:$A,0),MATCH($B$1,daily!$A$1:$F$1,0))),"")</f>
        <v>18335.919999999995</v>
      </c>
      <c r="E50">
        <f>IFERROR(IF($A50&gt;10,INDEX(daily!$A:$F,MATCH(DATE(white_production!E$1,MONTH($C50),DAY($C50)),daily!$A:$A,0),MATCH($B$1,daily!$A$1:$F$1,0)),INDEX(daily!$A:$F,MATCH(DATE(white_production!F$1,MONTH($C50),DAY($C50)),daily!$A:$A,0),MATCH($B$1,daily!$A$1:$F$1,0))),"")</f>
        <v>14874.71000000001</v>
      </c>
      <c r="F50">
        <f>IFERROR(IF($A50&gt;10,INDEX(daily!$A:$F,MATCH(DATE(white_production!F$1,MONTH($C50),DAY($C50)),daily!$A:$A,0),MATCH($B$1,daily!$A$1:$F$1,0)),INDEX(daily!$A:$F,MATCH(DATE(white_production!G$1,MONTH($C50),DAY($C50)),daily!$A:$A,0),MATCH($B$1,daily!$A$1:$F$1,0))),"")</f>
        <v>15005.75</v>
      </c>
      <c r="G50">
        <f>IFERROR(IF($A50&gt;10,INDEX(daily!$A:$F,MATCH(DATE(white_production!G$1,MONTH($C50),DAY($C50)),daily!$A:$A,0),MATCH($B$1,daily!$A$1:$F$1,0)),INDEX(daily!$A:$F,MATCH(DATE(white_production!H$1,MONTH($C50),DAY($C50)),daily!$A:$A,0),MATCH($B$1,daily!$A$1:$F$1,0))),"")</f>
        <v>13562.85</v>
      </c>
      <c r="H50">
        <f>IFERROR(IF($A50&gt;10,INDEX(daily!$A:$F,MATCH(DATE(white_production!H$1,MONTH($C50),DAY($C50)),daily!$A:$A,0),MATCH($B$1,daily!$A$1:$F$1,0)),INDEX(daily!$A:$F,MATCH(DATE(white_production!I$1,MONTH($C50),DAY($C50)),daily!$A:$A,0),MATCH($B$1,daily!$A$1:$F$1,0))),"")</f>
        <v>9432.8480000000036</v>
      </c>
      <c r="I50">
        <f>IFERROR(IF($A50&gt;10,INDEX(daily!$A:$F,MATCH(DATE(white_production!I$1,MONTH($C50),DAY($C50)),daily!$A:$A,0),MATCH($B$1,daily!$A$1:$F$1,0)),INDEX(daily!$A:$F,MATCH(DATE(white_production!J$1,MONTH($C50),DAY($C50)),daily!$A:$A,0),MATCH($B$1,daily!$A$1:$F$1,0))),"")</f>
        <v>12602.780000000004</v>
      </c>
      <c r="J50">
        <f>IFERROR(IF($A50&gt;10,INDEX(daily!$A:$F,MATCH(DATE(white_production!J$1,MONTH($C50),DAY($C50)),daily!$A:$A,0),MATCH($B$1,daily!$A$1:$F$1,0)),INDEX(daily!$A:$F,MATCH(DATE(white_production!K$1,MONTH($C50),DAY($C50)),daily!$A:$A,0),MATCH($B$1,daily!$A$1:$F$1,0))),"")</f>
        <v>16974.844999999994</v>
      </c>
      <c r="S50" s="11">
        <v>40896</v>
      </c>
      <c r="T50" s="38">
        <f t="shared" si="2"/>
        <v>0.46332382726960986</v>
      </c>
      <c r="U50" s="26">
        <f t="shared" si="3"/>
        <v>4.5568966466993321E-2</v>
      </c>
      <c r="V50" s="38">
        <f t="shared" si="8"/>
        <v>0.45586113233822378</v>
      </c>
      <c r="W50" s="26">
        <f t="shared" si="9"/>
        <v>1.6372399376461899E-2</v>
      </c>
      <c r="X50" s="38">
        <f t="shared" si="10"/>
        <v>0.44312741661064287</v>
      </c>
      <c r="Y50" s="26">
        <f t="shared" si="11"/>
        <v>6.552435772252968E-2</v>
      </c>
      <c r="Z50" s="38">
        <f t="shared" si="6"/>
        <v>0.39482520865882748</v>
      </c>
      <c r="AA50" s="26">
        <f t="shared" si="7"/>
        <v>5.5354157442183416E-3</v>
      </c>
      <c r="AB50" s="38">
        <f t="shared" si="14"/>
        <v>0.26468941915548111</v>
      </c>
      <c r="AC50" s="26">
        <f t="shared" si="15"/>
        <v>5.0453091160919894E-2</v>
      </c>
      <c r="AD50" s="38">
        <f t="shared" si="13"/>
        <v>0.35430382075956474</v>
      </c>
      <c r="AE50" s="26">
        <f t="shared" si="12"/>
        <v>2.8622277224035042E-2</v>
      </c>
      <c r="AF50" s="38">
        <f t="shared" si="4"/>
        <v>0.51678272946580794</v>
      </c>
      <c r="AG50" s="26">
        <f t="shared" si="5"/>
        <v>1.6883042552232386E-2</v>
      </c>
      <c r="AI50" s="26"/>
      <c r="AK50" s="26"/>
      <c r="AM50" s="26"/>
      <c r="AO50" s="26"/>
      <c r="AQ50" s="26"/>
    </row>
    <row r="51" spans="1:43" x14ac:dyDescent="0.25">
      <c r="A51" s="17">
        <f t="shared" si="0"/>
        <v>12</v>
      </c>
      <c r="B51" s="15">
        <f t="shared" si="1"/>
        <v>2</v>
      </c>
      <c r="C51" s="11">
        <v>40897</v>
      </c>
      <c r="D51">
        <f>IFERROR(IF($A51&gt;10,INDEX(daily!$A:$F,MATCH(DATE(white_production!D$1,MONTH($C51),DAY($C51)),daily!$A:$A,0),MATCH($B$1,daily!$A$1:$F$1,0)),INDEX(daily!$A:$F,MATCH(DATE(white_production!E$1,MONTH($C51),DAY($C51)),daily!$A:$A,0),MATCH($B$1,daily!$A$1:$F$1,0))),"")</f>
        <v>17750.909999999985</v>
      </c>
      <c r="E51">
        <f>IFERROR(IF($A51&gt;10,INDEX(daily!$A:$F,MATCH(DATE(white_production!E$1,MONTH($C51),DAY($C51)),daily!$A:$A,0),MATCH($B$1,daily!$A$1:$F$1,0)),INDEX(daily!$A:$F,MATCH(DATE(white_production!F$1,MONTH($C51),DAY($C51)),daily!$A:$A,0),MATCH($B$1,daily!$A$1:$F$1,0))),"")</f>
        <v>16751.599999999999</v>
      </c>
      <c r="F51">
        <f>IFERROR(IF($A51&gt;10,INDEX(daily!$A:$F,MATCH(DATE(white_production!F$1,MONTH($C51),DAY($C51)),daily!$A:$A,0),MATCH($B$1,daily!$A$1:$F$1,0)),INDEX(daily!$A:$F,MATCH(DATE(white_production!G$1,MONTH($C51),DAY($C51)),daily!$A:$A,0),MATCH($B$1,daily!$A$1:$F$1,0))),"")</f>
        <v>16355.779999999981</v>
      </c>
      <c r="G51">
        <f>IFERROR(IF($A51&gt;10,INDEX(daily!$A:$F,MATCH(DATE(white_production!G$1,MONTH($C51),DAY($C51)),daily!$A:$A,0),MATCH($B$1,daily!$A$1:$F$1,0)),INDEX(daily!$A:$F,MATCH(DATE(white_production!H$1,MONTH($C51),DAY($C51)),daily!$A:$A,0),MATCH($B$1,daily!$A$1:$F$1,0))),"")</f>
        <v>12638.169999999973</v>
      </c>
      <c r="H51">
        <f>IFERROR(IF($A51&gt;10,INDEX(daily!$A:$F,MATCH(DATE(white_production!H$1,MONTH($C51),DAY($C51)),daily!$A:$A,0),MATCH($B$1,daily!$A$1:$F$1,0)),INDEX(daily!$A:$F,MATCH(DATE(white_production!I$1,MONTH($C51),DAY($C51)),daily!$A:$A,0),MATCH($B$1,daily!$A$1:$F$1,0))),"")</f>
        <v>8877.5699999999961</v>
      </c>
      <c r="I51">
        <f>IFERROR(IF($A51&gt;10,INDEX(daily!$A:$F,MATCH(DATE(white_production!I$1,MONTH($C51),DAY($C51)),daily!$A:$A,0),MATCH($B$1,daily!$A$1:$F$1,0)),INDEX(daily!$A:$F,MATCH(DATE(white_production!J$1,MONTH($C51),DAY($C51)),daily!$A:$A,0),MATCH($B$1,daily!$A$1:$F$1,0))),"")</f>
        <v>12893.474999999988</v>
      </c>
      <c r="J51">
        <f>IFERROR(IF($A51&gt;10,INDEX(daily!$A:$F,MATCH(DATE(white_production!J$1,MONTH($C51),DAY($C51)),daily!$A:$A,0),MATCH($B$1,daily!$A$1:$F$1,0)),INDEX(daily!$A:$F,MATCH(DATE(white_production!K$1,MONTH($C51),DAY($C51)),daily!$A:$A,0),MATCH($B$1,daily!$A$1:$F$1,0))),"")</f>
        <v>18282.875</v>
      </c>
      <c r="S51" s="11">
        <v>40897</v>
      </c>
      <c r="T51" s="38">
        <f t="shared" si="2"/>
        <v>0.44854141808637832</v>
      </c>
      <c r="U51" s="26">
        <f t="shared" si="3"/>
        <v>-1.4782409183231537E-2</v>
      </c>
      <c r="V51" s="38">
        <f t="shared" si="8"/>
        <v>0.51338166219556436</v>
      </c>
      <c r="W51" s="26">
        <f t="shared" si="9"/>
        <v>5.7520529857340574E-2</v>
      </c>
      <c r="X51" s="38">
        <f t="shared" si="10"/>
        <v>0.48299448798307398</v>
      </c>
      <c r="Y51" s="26">
        <f t="shared" si="11"/>
        <v>3.9867071372431118E-2</v>
      </c>
      <c r="Z51" s="38">
        <f t="shared" si="6"/>
        <v>0.36790704809945718</v>
      </c>
      <c r="AA51" s="26">
        <f t="shared" si="7"/>
        <v>-2.6918160559370297E-2</v>
      </c>
      <c r="AB51" s="38">
        <f t="shared" si="14"/>
        <v>0.24910810041804154</v>
      </c>
      <c r="AC51" s="26">
        <f t="shared" si="15"/>
        <v>-1.5581318737439565E-2</v>
      </c>
      <c r="AD51" s="38">
        <f t="shared" si="13"/>
        <v>0.36247617234990398</v>
      </c>
      <c r="AE51" s="26">
        <f t="shared" si="12"/>
        <v>8.1723515903392441E-3</v>
      </c>
      <c r="AF51" s="38">
        <f t="shared" si="4"/>
        <v>0.55660443703504725</v>
      </c>
      <c r="AG51" s="26">
        <f t="shared" si="5"/>
        <v>3.9821707569239306E-2</v>
      </c>
      <c r="AI51" s="26"/>
      <c r="AK51" s="26"/>
      <c r="AM51" s="26"/>
      <c r="AO51" s="26"/>
      <c r="AQ51" s="26"/>
    </row>
    <row r="52" spans="1:43" x14ac:dyDescent="0.25">
      <c r="A52" s="17">
        <f t="shared" si="0"/>
        <v>12</v>
      </c>
      <c r="B52" s="15">
        <f t="shared" si="1"/>
        <v>3</v>
      </c>
      <c r="C52" s="11">
        <v>40898</v>
      </c>
      <c r="D52">
        <f>IFERROR(IF($A52&gt;10,INDEX(daily!$A:$F,MATCH(DATE(white_production!D$1,MONTH($C52),DAY($C52)),daily!$A:$A,0),MATCH($B$1,daily!$A$1:$F$1,0)),INDEX(daily!$A:$F,MATCH(DATE(white_production!E$1,MONTH($C52),DAY($C52)),daily!$A:$A,0),MATCH($B$1,daily!$A$1:$F$1,0))),"")</f>
        <v>19044.870000000017</v>
      </c>
      <c r="E52">
        <f>IFERROR(IF($A52&gt;10,INDEX(daily!$A:$F,MATCH(DATE(white_production!E$1,MONTH($C52),DAY($C52)),daily!$A:$A,0),MATCH($B$1,daily!$A$1:$F$1,0)),INDEX(daily!$A:$F,MATCH(DATE(white_production!F$1,MONTH($C52),DAY($C52)),daily!$A:$A,0),MATCH($B$1,daily!$A$1:$F$1,0))),"")</f>
        <v>16615.069999999996</v>
      </c>
      <c r="F52">
        <f>IFERROR(IF($A52&gt;10,INDEX(daily!$A:$F,MATCH(DATE(white_production!F$1,MONTH($C52),DAY($C52)),daily!$A:$A,0),MATCH($B$1,daily!$A$1:$F$1,0)),INDEX(daily!$A:$F,MATCH(DATE(white_production!G$1,MONTH($C52),DAY($C52)),daily!$A:$A,0),MATCH($B$1,daily!$A$1:$F$1,0))),"")</f>
        <v>18480.695000000018</v>
      </c>
      <c r="G52">
        <f>IFERROR(IF($A52&gt;10,INDEX(daily!$A:$F,MATCH(DATE(white_production!G$1,MONTH($C52),DAY($C52)),daily!$A:$A,0),MATCH($B$1,daily!$A$1:$F$1,0)),INDEX(daily!$A:$F,MATCH(DATE(white_production!H$1,MONTH($C52),DAY($C52)),daily!$A:$A,0),MATCH($B$1,daily!$A$1:$F$1,0))),"")</f>
        <v>14773.190000000013</v>
      </c>
      <c r="H52">
        <f>IFERROR(IF($A52&gt;10,INDEX(daily!$A:$F,MATCH(DATE(white_production!H$1,MONTH($C52),DAY($C52)),daily!$A:$A,0),MATCH($B$1,daily!$A$1:$F$1,0)),INDEX(daily!$A:$F,MATCH(DATE(white_production!I$1,MONTH($C52),DAY($C52)),daily!$A:$A,0),MATCH($B$1,daily!$A$1:$F$1,0))),"")</f>
        <v>11591.11000000001</v>
      </c>
      <c r="I52">
        <f>IFERROR(IF($A52&gt;10,INDEX(daily!$A:$F,MATCH(DATE(white_production!I$1,MONTH($C52),DAY($C52)),daily!$A:$A,0),MATCH($B$1,daily!$A$1:$F$1,0)),INDEX(daily!$A:$F,MATCH(DATE(white_production!J$1,MONTH($C52),DAY($C52)),daily!$A:$A,0),MATCH($B$1,daily!$A$1:$F$1,0))),"")</f>
        <v>16516.607000000007</v>
      </c>
      <c r="J52">
        <f>IFERROR(IF($A52&gt;10,INDEX(daily!$A:$F,MATCH(DATE(white_production!J$1,MONTH($C52),DAY($C52)),daily!$A:$A,0),MATCH($B$1,daily!$A$1:$F$1,0)),INDEX(daily!$A:$F,MATCH(DATE(white_production!K$1,MONTH($C52),DAY($C52)),daily!$A:$A,0),MATCH($B$1,daily!$A$1:$F$1,0))),"")</f>
        <v>19480.325000000001</v>
      </c>
      <c r="S52" s="11">
        <v>40898</v>
      </c>
      <c r="T52" s="38">
        <f t="shared" si="2"/>
        <v>0.48123803213867561</v>
      </c>
      <c r="U52" s="26">
        <f t="shared" si="3"/>
        <v>3.269661405229729E-2</v>
      </c>
      <c r="V52" s="38">
        <f t="shared" si="8"/>
        <v>0.50919746496428131</v>
      </c>
      <c r="W52" s="26">
        <f t="shared" si="9"/>
        <v>-4.1841972312830489E-3</v>
      </c>
      <c r="X52" s="38">
        <f t="shared" si="10"/>
        <v>0.54574430685032294</v>
      </c>
      <c r="Y52" s="26">
        <f t="shared" si="11"/>
        <v>6.2749818867248952E-2</v>
      </c>
      <c r="Z52" s="38">
        <f t="shared" si="6"/>
        <v>0.43005915602594652</v>
      </c>
      <c r="AA52" s="26">
        <f t="shared" si="7"/>
        <v>6.2152107926489342E-2</v>
      </c>
      <c r="AB52" s="38">
        <f t="shared" si="14"/>
        <v>0.3252510984240698</v>
      </c>
      <c r="AC52" s="26">
        <f t="shared" si="15"/>
        <v>7.6142998006028251E-2</v>
      </c>
      <c r="AD52" s="38">
        <f t="shared" si="13"/>
        <v>0.46433381889425762</v>
      </c>
      <c r="AE52" s="26">
        <f t="shared" si="12"/>
        <v>0.10185764654435364</v>
      </c>
      <c r="AF52" s="38">
        <f t="shared" si="4"/>
        <v>0.59305964351256346</v>
      </c>
      <c r="AG52" s="26">
        <f t="shared" si="5"/>
        <v>3.6455206477516211E-2</v>
      </c>
      <c r="AI52" s="26"/>
      <c r="AK52" s="26"/>
      <c r="AM52" s="26"/>
      <c r="AO52" s="26"/>
      <c r="AQ52" s="26"/>
    </row>
    <row r="53" spans="1:43" x14ac:dyDescent="0.25">
      <c r="A53" s="17">
        <f t="shared" si="0"/>
        <v>12</v>
      </c>
      <c r="B53" s="15">
        <f t="shared" si="1"/>
        <v>3</v>
      </c>
      <c r="C53" s="11">
        <v>40899</v>
      </c>
      <c r="D53">
        <f>IFERROR(IF($A53&gt;10,INDEX(daily!$A:$F,MATCH(DATE(white_production!D$1,MONTH($C53),DAY($C53)),daily!$A:$A,0),MATCH($B$1,daily!$A$1:$F$1,0)),INDEX(daily!$A:$F,MATCH(DATE(white_production!E$1,MONTH($C53),DAY($C53)),daily!$A:$A,0),MATCH($B$1,daily!$A$1:$F$1,0))),"")</f>
        <v>18872.32999999998</v>
      </c>
      <c r="E53">
        <f>IFERROR(IF($A53&gt;10,INDEX(daily!$A:$F,MATCH(DATE(white_production!E$1,MONTH($C53),DAY($C53)),daily!$A:$A,0),MATCH($B$1,daily!$A$1:$F$1,0)),INDEX(daily!$A:$F,MATCH(DATE(white_production!F$1,MONTH($C53),DAY($C53)),daily!$A:$A,0),MATCH($B$1,daily!$A$1:$F$1,0))),"")</f>
        <v>17486.719999999994</v>
      </c>
      <c r="F53">
        <f>IFERROR(IF($A53&gt;10,INDEX(daily!$A:$F,MATCH(DATE(white_production!F$1,MONTH($C53),DAY($C53)),daily!$A:$A,0),MATCH($B$1,daily!$A$1:$F$1,0)),INDEX(daily!$A:$F,MATCH(DATE(white_production!G$1,MONTH($C53),DAY($C53)),daily!$A:$A,0),MATCH($B$1,daily!$A$1:$F$1,0))),"")</f>
        <v>18720.311999999987</v>
      </c>
      <c r="G53">
        <f>IFERROR(IF($A53&gt;10,INDEX(daily!$A:$F,MATCH(DATE(white_production!G$1,MONTH($C53),DAY($C53)),daily!$A:$A,0),MATCH($B$1,daily!$A$1:$F$1,0)),INDEX(daily!$A:$F,MATCH(DATE(white_production!H$1,MONTH($C53),DAY($C53)),daily!$A:$A,0),MATCH($B$1,daily!$A$1:$F$1,0))),"")</f>
        <v>14303.55</v>
      </c>
      <c r="H53">
        <f>IFERROR(IF($A53&gt;10,INDEX(daily!$A:$F,MATCH(DATE(white_production!H$1,MONTH($C53),DAY($C53)),daily!$A:$A,0),MATCH($B$1,daily!$A$1:$F$1,0)),INDEX(daily!$A:$F,MATCH(DATE(white_production!I$1,MONTH($C53),DAY($C53)),daily!$A:$A,0),MATCH($B$1,daily!$A$1:$F$1,0))),"")</f>
        <v>12281.089999999991</v>
      </c>
      <c r="I53">
        <f>IFERROR(IF($A53&gt;10,INDEX(daily!$A:$F,MATCH(DATE(white_production!I$1,MONTH($C53),DAY($C53)),daily!$A:$A,0),MATCH($B$1,daily!$A$1:$F$1,0)),INDEX(daily!$A:$F,MATCH(DATE(white_production!J$1,MONTH($C53),DAY($C53)),daily!$A:$A,0),MATCH($B$1,daily!$A$1:$F$1,0))),"")</f>
        <v>18543.565000000013</v>
      </c>
      <c r="J53">
        <f>IFERROR(IF($A53&gt;10,INDEX(daily!$A:$F,MATCH(DATE(white_production!J$1,MONTH($C53),DAY($C53)),daily!$A:$A,0),MATCH($B$1,daily!$A$1:$F$1,0)),INDEX(daily!$A:$F,MATCH(DATE(white_production!K$1,MONTH($C53),DAY($C53)),daily!$A:$A,0),MATCH($B$1,daily!$A$1:$F$1,0))),"")</f>
        <v>19625.089999999989</v>
      </c>
      <c r="S53" s="11">
        <v>40899</v>
      </c>
      <c r="T53" s="38">
        <f t="shared" si="2"/>
        <v>0.47687818037464547</v>
      </c>
      <c r="U53" s="26">
        <f t="shared" si="3"/>
        <v>-4.3598517640301426E-3</v>
      </c>
      <c r="V53" s="38">
        <f t="shared" si="8"/>
        <v>0.53591068196162861</v>
      </c>
      <c r="W53" s="26">
        <f t="shared" si="9"/>
        <v>2.67132169973473E-2</v>
      </c>
      <c r="X53" s="38">
        <f t="shared" si="10"/>
        <v>0.55282031852491287</v>
      </c>
      <c r="Y53" s="26">
        <f t="shared" si="11"/>
        <v>7.0760116745899326E-3</v>
      </c>
      <c r="Z53" s="38">
        <f t="shared" si="6"/>
        <v>0.41638756701666474</v>
      </c>
      <c r="AA53" s="26">
        <f t="shared" si="7"/>
        <v>-1.3671589009281782E-2</v>
      </c>
      <c r="AB53" s="38">
        <f t="shared" si="14"/>
        <v>0.3446122081789279</v>
      </c>
      <c r="AC53" s="26">
        <f t="shared" si="15"/>
        <v>1.9361109754858108E-2</v>
      </c>
      <c r="AD53" s="38">
        <f t="shared" si="13"/>
        <v>0.52131798936451645</v>
      </c>
      <c r="AE53" s="26">
        <f t="shared" si="12"/>
        <v>5.6984170470258833E-2</v>
      </c>
      <c r="AF53" s="38">
        <f t="shared" si="4"/>
        <v>0.5974668738484582</v>
      </c>
      <c r="AG53" s="26">
        <f t="shared" si="5"/>
        <v>4.4072303358947407E-3</v>
      </c>
      <c r="AI53" s="26"/>
      <c r="AK53" s="26"/>
      <c r="AM53" s="26"/>
      <c r="AO53" s="26"/>
      <c r="AQ53" s="26"/>
    </row>
    <row r="54" spans="1:43" x14ac:dyDescent="0.25">
      <c r="A54" s="17">
        <f t="shared" si="0"/>
        <v>12</v>
      </c>
      <c r="B54" s="15">
        <f t="shared" si="1"/>
        <v>3</v>
      </c>
      <c r="C54" s="11">
        <v>40900</v>
      </c>
      <c r="D54">
        <f>IFERROR(IF($A54&gt;10,INDEX(daily!$A:$F,MATCH(DATE(white_production!D$1,MONTH($C54),DAY($C54)),daily!$A:$A,0),MATCH($B$1,daily!$A$1:$F$1,0)),INDEX(daily!$A:$F,MATCH(DATE(white_production!E$1,MONTH($C54),DAY($C54)),daily!$A:$A,0),MATCH($B$1,daily!$A$1:$F$1,0))),"")</f>
        <v>18911.240000000038</v>
      </c>
      <c r="E54">
        <f>IFERROR(IF($A54&gt;10,INDEX(daily!$A:$F,MATCH(DATE(white_production!E$1,MONTH($C54),DAY($C54)),daily!$A:$A,0),MATCH($B$1,daily!$A$1:$F$1,0)),INDEX(daily!$A:$F,MATCH(DATE(white_production!F$1,MONTH($C54),DAY($C54)),daily!$A:$A,0),MATCH($B$1,daily!$A$1:$F$1,0))),"")</f>
        <v>19026.119999999995</v>
      </c>
      <c r="F54">
        <f>IFERROR(IF($A54&gt;10,INDEX(daily!$A:$F,MATCH(DATE(white_production!F$1,MONTH($C54),DAY($C54)),daily!$A:$A,0),MATCH($B$1,daily!$A$1:$F$1,0)),INDEX(daily!$A:$F,MATCH(DATE(white_production!G$1,MONTH($C54),DAY($C54)),daily!$A:$A,0),MATCH($B$1,daily!$A$1:$F$1,0))),"")</f>
        <v>18075.269999999997</v>
      </c>
      <c r="G54">
        <f>IFERROR(IF($A54&gt;10,INDEX(daily!$A:$F,MATCH(DATE(white_production!G$1,MONTH($C54),DAY($C54)),daily!$A:$A,0),MATCH($B$1,daily!$A$1:$F$1,0)),INDEX(daily!$A:$F,MATCH(DATE(white_production!H$1,MONTH($C54),DAY($C54)),daily!$A:$A,0),MATCH($B$1,daily!$A$1:$F$1,0))),"")</f>
        <v>15471.38999999999</v>
      </c>
      <c r="H54">
        <f>IFERROR(IF($A54&gt;10,INDEX(daily!$A:$F,MATCH(DATE(white_production!H$1,MONTH($C54),DAY($C54)),daily!$A:$A,0),MATCH($B$1,daily!$A$1:$F$1,0)),INDEX(daily!$A:$F,MATCH(DATE(white_production!I$1,MONTH($C54),DAY($C54)),daily!$A:$A,0),MATCH($B$1,daily!$A$1:$F$1,0))),"")</f>
        <v>13405.109999999997</v>
      </c>
      <c r="I54">
        <f>IFERROR(IF($A54&gt;10,INDEX(daily!$A:$F,MATCH(DATE(white_production!I$1,MONTH($C54),DAY($C54)),daily!$A:$A,0),MATCH($B$1,daily!$A$1:$F$1,0)),INDEX(daily!$A:$F,MATCH(DATE(white_production!J$1,MONTH($C54),DAY($C54)),daily!$A:$A,0),MATCH($B$1,daily!$A$1:$F$1,0))),"")</f>
        <v>21527.589999999989</v>
      </c>
      <c r="J54">
        <f>IFERROR(IF($A54&gt;10,INDEX(daily!$A:$F,MATCH(DATE(white_production!J$1,MONTH($C54),DAY($C54)),daily!$A:$A,0),MATCH($B$1,daily!$A$1:$F$1,0)),INDEX(daily!$A:$F,MATCH(DATE(white_production!K$1,MONTH($C54),DAY($C54)),daily!$A:$A,0),MATCH($B$1,daily!$A$1:$F$1,0))),"")</f>
        <v>22197.530000000028</v>
      </c>
      <c r="S54" s="11">
        <v>40900</v>
      </c>
      <c r="T54" s="38">
        <f t="shared" si="2"/>
        <v>0.47786138329651068</v>
      </c>
      <c r="U54" s="26">
        <f t="shared" ref="U54:U85" si="16">T54-T53</f>
        <v>9.8320292186521163E-4</v>
      </c>
      <c r="V54" s="38">
        <f t="shared" si="8"/>
        <v>0.58308824892740219</v>
      </c>
      <c r="W54" s="26">
        <f t="shared" si="9"/>
        <v>4.7177566965773576E-2</v>
      </c>
      <c r="X54" s="38">
        <f t="shared" si="10"/>
        <v>0.53377190074737046</v>
      </c>
      <c r="Y54" s="26">
        <f t="shared" si="11"/>
        <v>-1.9048417777542404E-2</v>
      </c>
      <c r="Z54" s="38">
        <f t="shared" si="6"/>
        <v>0.45038430602654256</v>
      </c>
      <c r="AA54" s="26">
        <f t="shared" si="7"/>
        <v>3.3996739009877819E-2</v>
      </c>
      <c r="AB54" s="38">
        <f t="shared" si="14"/>
        <v>0.37615265078111393</v>
      </c>
      <c r="AC54" s="26">
        <f t="shared" si="15"/>
        <v>3.1540442602186025E-2</v>
      </c>
      <c r="AD54" s="38">
        <f t="shared" si="13"/>
        <v>0.60520832615862463</v>
      </c>
      <c r="AE54" s="26">
        <f t="shared" si="12"/>
        <v>8.3890336794108178E-2</v>
      </c>
      <c r="AF54" s="38">
        <f t="shared" si="4"/>
        <v>0.67578232029801599</v>
      </c>
      <c r="AG54" s="26">
        <f t="shared" si="5"/>
        <v>7.8315446449557791E-2</v>
      </c>
      <c r="AI54" s="26"/>
      <c r="AK54" s="26"/>
      <c r="AM54" s="26"/>
      <c r="AO54" s="26"/>
      <c r="AQ54" s="26"/>
    </row>
    <row r="55" spans="1:43" x14ac:dyDescent="0.25">
      <c r="A55" s="17">
        <f t="shared" si="0"/>
        <v>12</v>
      </c>
      <c r="B55" s="15">
        <f t="shared" si="1"/>
        <v>3</v>
      </c>
      <c r="C55" s="11">
        <v>40901</v>
      </c>
      <c r="D55">
        <f>IFERROR(IF($A55&gt;10,INDEX(daily!$A:$F,MATCH(DATE(white_production!D$1,MONTH($C55),DAY($C55)),daily!$A:$A,0),MATCH($B$1,daily!$A$1:$F$1,0)),INDEX(daily!$A:$F,MATCH(DATE(white_production!E$1,MONTH($C55),DAY($C55)),daily!$A:$A,0),MATCH($B$1,daily!$A$1:$F$1,0))),"")</f>
        <v>18397.729999999981</v>
      </c>
      <c r="E55">
        <f>IFERROR(IF($A55&gt;10,INDEX(daily!$A:$F,MATCH(DATE(white_production!E$1,MONTH($C55),DAY($C55)),daily!$A:$A,0),MATCH($B$1,daily!$A$1:$F$1,0)),INDEX(daily!$A:$F,MATCH(DATE(white_production!F$1,MONTH($C55),DAY($C55)),daily!$A:$A,0),MATCH($B$1,daily!$A$1:$F$1,0))),"")</f>
        <v>21365.65</v>
      </c>
      <c r="F55">
        <f>IFERROR(IF($A55&gt;10,INDEX(daily!$A:$F,MATCH(DATE(white_production!F$1,MONTH($C55),DAY($C55)),daily!$A:$A,0),MATCH($B$1,daily!$A$1:$F$1,0)),INDEX(daily!$A:$F,MATCH(DATE(white_production!G$1,MONTH($C55),DAY($C55)),daily!$A:$A,0),MATCH($B$1,daily!$A$1:$F$1,0))),"")</f>
        <v>19113.364999999991</v>
      </c>
      <c r="G55">
        <f>IFERROR(IF($A55&gt;10,INDEX(daily!$A:$F,MATCH(DATE(white_production!G$1,MONTH($C55),DAY($C55)),daily!$A:$A,0),MATCH($B$1,daily!$A$1:$F$1,0)),INDEX(daily!$A:$F,MATCH(DATE(white_production!H$1,MONTH($C55),DAY($C55)),daily!$A:$A,0),MATCH($B$1,daily!$A$1:$F$1,0))),"")</f>
        <v>17151</v>
      </c>
      <c r="H55">
        <f>IFERROR(IF($A55&gt;10,INDEX(daily!$A:$F,MATCH(DATE(white_production!H$1,MONTH($C55),DAY($C55)),daily!$A:$A,0),MATCH($B$1,daily!$A$1:$F$1,0)),INDEX(daily!$A:$F,MATCH(DATE(white_production!I$1,MONTH($C55),DAY($C55)),daily!$A:$A,0),MATCH($B$1,daily!$A$1:$F$1,0))),"")</f>
        <v>13515.260000000009</v>
      </c>
      <c r="I55">
        <f>IFERROR(IF($A55&gt;10,INDEX(daily!$A:$F,MATCH(DATE(white_production!I$1,MONTH($C55),DAY($C55)),daily!$A:$A,0),MATCH($B$1,daily!$A$1:$F$1,0)),INDEX(daily!$A:$F,MATCH(DATE(white_production!J$1,MONTH($C55),DAY($C55)),daily!$A:$A,0),MATCH($B$1,daily!$A$1:$F$1,0))),"")</f>
        <v>20740.080000000005</v>
      </c>
      <c r="J55">
        <f>IFERROR(IF($A55&gt;10,INDEX(daily!$A:$F,MATCH(DATE(white_production!J$1,MONTH($C55),DAY($C55)),daily!$A:$A,0),MATCH($B$1,daily!$A$1:$F$1,0)),INDEX(daily!$A:$F,MATCH(DATE(white_production!K$1,MONTH($C55),DAY($C55)),daily!$A:$A,0),MATCH($B$1,daily!$A$1:$F$1,0))),"")</f>
        <v>22307.989999999991</v>
      </c>
      <c r="S55" s="11">
        <v>40901</v>
      </c>
      <c r="T55" s="38">
        <f t="shared" si="2"/>
        <v>0.46488568212955295</v>
      </c>
      <c r="U55" s="26">
        <f t="shared" si="16"/>
        <v>-1.2975701166957732E-2</v>
      </c>
      <c r="V55" s="38">
        <f t="shared" si="8"/>
        <v>0.65478717918817675</v>
      </c>
      <c r="W55" s="26">
        <f t="shared" si="9"/>
        <v>7.1698930260774563E-2</v>
      </c>
      <c r="X55" s="38">
        <f t="shared" si="10"/>
        <v>0.56442737318603042</v>
      </c>
      <c r="Y55" s="26">
        <f t="shared" si="11"/>
        <v>3.0655472438659959E-2</v>
      </c>
      <c r="Z55" s="38">
        <f t="shared" si="6"/>
        <v>0.49927907141253869</v>
      </c>
      <c r="AA55" s="26">
        <f t="shared" si="7"/>
        <v>4.8894765385996131E-2</v>
      </c>
      <c r="AB55" s="38">
        <f t="shared" si="14"/>
        <v>0.37924350303697341</v>
      </c>
      <c r="AC55" s="26">
        <f t="shared" si="15"/>
        <v>3.0908522558594775E-3</v>
      </c>
      <c r="AD55" s="38">
        <f t="shared" si="13"/>
        <v>0.58306894088915562</v>
      </c>
      <c r="AE55" s="26">
        <f t="shared" si="12"/>
        <v>-2.2139385269469014E-2</v>
      </c>
      <c r="AF55" s="38">
        <f t="shared" si="4"/>
        <v>0.6791451681058619</v>
      </c>
      <c r="AG55" s="26">
        <f t="shared" si="5"/>
        <v>3.3628478078459034E-3</v>
      </c>
      <c r="AI55" s="26"/>
      <c r="AK55" s="26"/>
      <c r="AM55" s="26"/>
      <c r="AO55" s="26"/>
      <c r="AQ55" s="26"/>
    </row>
    <row r="56" spans="1:43" x14ac:dyDescent="0.25">
      <c r="A56" s="17">
        <f t="shared" si="0"/>
        <v>12</v>
      </c>
      <c r="B56" s="15">
        <f t="shared" si="1"/>
        <v>3</v>
      </c>
      <c r="C56" s="11">
        <v>40902</v>
      </c>
      <c r="D56">
        <f>IFERROR(IF($A56&gt;10,INDEX(daily!$A:$F,MATCH(DATE(white_production!D$1,MONTH($C56),DAY($C56)),daily!$A:$A,0),MATCH($B$1,daily!$A$1:$F$1,0)),INDEX(daily!$A:$F,MATCH(DATE(white_production!E$1,MONTH($C56),DAY($C56)),daily!$A:$A,0),MATCH($B$1,daily!$A$1:$F$1,0))),"")</f>
        <v>19539.229999999981</v>
      </c>
      <c r="E56">
        <f>IFERROR(IF($A56&gt;10,INDEX(daily!$A:$F,MATCH(DATE(white_production!E$1,MONTH($C56),DAY($C56)),daily!$A:$A,0),MATCH($B$1,daily!$A$1:$F$1,0)),INDEX(daily!$A:$F,MATCH(DATE(white_production!F$1,MONTH($C56),DAY($C56)),daily!$A:$A,0),MATCH($B$1,daily!$A$1:$F$1,0))),"")</f>
        <v>22073.95</v>
      </c>
      <c r="F56">
        <f>IFERROR(IF($A56&gt;10,INDEX(daily!$A:$F,MATCH(DATE(white_production!F$1,MONTH($C56),DAY($C56)),daily!$A:$A,0),MATCH($B$1,daily!$A$1:$F$1,0)),INDEX(daily!$A:$F,MATCH(DATE(white_production!G$1,MONTH($C56),DAY($C56)),daily!$A:$A,0),MATCH($B$1,daily!$A$1:$F$1,0))),"")</f>
        <v>22665.402000000002</v>
      </c>
      <c r="G56">
        <f>IFERROR(IF($A56&gt;10,INDEX(daily!$A:$F,MATCH(DATE(white_production!G$1,MONTH($C56),DAY($C56)),daily!$A:$A,0),MATCH($B$1,daily!$A$1:$F$1,0)),INDEX(daily!$A:$F,MATCH(DATE(white_production!H$1,MONTH($C56),DAY($C56)),daily!$A:$A,0),MATCH($B$1,daily!$A$1:$F$1,0))),"")</f>
        <v>17342.315000000013</v>
      </c>
      <c r="H56">
        <f>IFERROR(IF($A56&gt;10,INDEX(daily!$A:$F,MATCH(DATE(white_production!H$1,MONTH($C56),DAY($C56)),daily!$A:$A,0),MATCH($B$1,daily!$A$1:$F$1,0)),INDEX(daily!$A:$F,MATCH(DATE(white_production!I$1,MONTH($C56),DAY($C56)),daily!$A:$A,0),MATCH($B$1,daily!$A$1:$F$1,0))),"")</f>
        <v>14588.779999999993</v>
      </c>
      <c r="I56">
        <f>IFERROR(IF($A56&gt;10,INDEX(daily!$A:$F,MATCH(DATE(white_production!I$1,MONTH($C56),DAY($C56)),daily!$A:$A,0),MATCH($B$1,daily!$A$1:$F$1,0)),INDEX(daily!$A:$F,MATCH(DATE(white_production!J$1,MONTH($C56),DAY($C56)),daily!$A:$A,0),MATCH($B$1,daily!$A$1:$F$1,0))),"")</f>
        <v>21420.400000000001</v>
      </c>
      <c r="J56">
        <f>IFERROR(IF($A56&gt;10,INDEX(daily!$A:$F,MATCH(DATE(white_production!J$1,MONTH($C56),DAY($C56)),daily!$A:$A,0),MATCH($B$1,daily!$A$1:$F$1,0)),INDEX(daily!$A:$F,MATCH(DATE(white_production!K$1,MONTH($C56),DAY($C56)),daily!$A:$A,0),MATCH($B$1,daily!$A$1:$F$1,0))),"")</f>
        <v>23855.444999999971</v>
      </c>
      <c r="S56" s="11">
        <v>40902</v>
      </c>
      <c r="T56" s="38">
        <f t="shared" si="2"/>
        <v>0.4937298387809923</v>
      </c>
      <c r="U56" s="26">
        <f t="shared" si="16"/>
        <v>2.8844156651439357E-2</v>
      </c>
      <c r="V56" s="38">
        <f t="shared" si="8"/>
        <v>0.67649425381586115</v>
      </c>
      <c r="W56" s="26">
        <f t="shared" si="9"/>
        <v>2.1707074627684397E-2</v>
      </c>
      <c r="X56" s="38">
        <f t="shared" si="10"/>
        <v>0.6693208293288706</v>
      </c>
      <c r="Y56" s="26">
        <f t="shared" si="11"/>
        <v>0.10489345614284018</v>
      </c>
      <c r="Z56" s="38">
        <f t="shared" si="6"/>
        <v>0.5048484012211385</v>
      </c>
      <c r="AA56" s="26">
        <f t="shared" si="7"/>
        <v>5.56932980859981E-3</v>
      </c>
      <c r="AB56" s="38">
        <f t="shared" si="14"/>
        <v>0.40936689580782987</v>
      </c>
      <c r="AC56" s="26">
        <f t="shared" si="15"/>
        <v>3.0123392770856461E-2</v>
      </c>
      <c r="AD56" s="38">
        <f t="shared" si="13"/>
        <v>0.60219487781252845</v>
      </c>
      <c r="AE56" s="26">
        <f t="shared" si="12"/>
        <v>1.9125936923372833E-2</v>
      </c>
      <c r="AF56" s="38">
        <f t="shared" si="4"/>
        <v>0.72625593810850408</v>
      </c>
      <c r="AG56" s="26">
        <f t="shared" ref="AG56:AG87" si="17">AF56-AF55</f>
        <v>4.7110770002642188E-2</v>
      </c>
      <c r="AI56" s="26"/>
      <c r="AK56" s="26"/>
      <c r="AM56" s="26"/>
      <c r="AO56" s="26"/>
      <c r="AQ56" s="26"/>
    </row>
    <row r="57" spans="1:43" x14ac:dyDescent="0.25">
      <c r="A57" s="17">
        <f t="shared" si="0"/>
        <v>12</v>
      </c>
      <c r="B57" s="15">
        <f t="shared" si="1"/>
        <v>3</v>
      </c>
      <c r="C57" s="11">
        <v>40903</v>
      </c>
      <c r="D57">
        <f>IFERROR(IF($A57&gt;10,INDEX(daily!$A:$F,MATCH(DATE(white_production!D$1,MONTH($C57),DAY($C57)),daily!$A:$A,0),MATCH($B$1,daily!$A$1:$F$1,0)),INDEX(daily!$A:$F,MATCH(DATE(white_production!E$1,MONTH($C57),DAY($C57)),daily!$A:$A,0),MATCH($B$1,daily!$A$1:$F$1,0))),"")</f>
        <v>21957.410000000011</v>
      </c>
      <c r="E57">
        <f>IFERROR(IF($A57&gt;10,INDEX(daily!$A:$F,MATCH(DATE(white_production!E$1,MONTH($C57),DAY($C57)),daily!$A:$A,0),MATCH($B$1,daily!$A$1:$F$1,0)),INDEX(daily!$A:$F,MATCH(DATE(white_production!F$1,MONTH($C57),DAY($C57)),daily!$A:$A,0),MATCH($B$1,daily!$A$1:$F$1,0))),"")</f>
        <v>23916.92000000002</v>
      </c>
      <c r="F57">
        <f>IFERROR(IF($A57&gt;10,INDEX(daily!$A:$F,MATCH(DATE(white_production!F$1,MONTH($C57),DAY($C57)),daily!$A:$A,0),MATCH($B$1,daily!$A$1:$F$1,0)),INDEX(daily!$A:$F,MATCH(DATE(white_production!G$1,MONTH($C57),DAY($C57)),daily!$A:$A,0),MATCH($B$1,daily!$A$1:$F$1,0))),"")</f>
        <v>23133.685000000009</v>
      </c>
      <c r="G57">
        <f>IFERROR(IF($A57&gt;10,INDEX(daily!$A:$F,MATCH(DATE(white_production!G$1,MONTH($C57),DAY($C57)),daily!$A:$A,0),MATCH($B$1,daily!$A$1:$F$1,0)),INDEX(daily!$A:$F,MATCH(DATE(white_production!H$1,MONTH($C57),DAY($C57)),daily!$A:$A,0),MATCH($B$1,daily!$A$1:$F$1,0))),"")</f>
        <v>19335.599999999999</v>
      </c>
      <c r="H57">
        <f>IFERROR(IF($A57&gt;10,INDEX(daily!$A:$F,MATCH(DATE(white_production!H$1,MONTH($C57),DAY($C57)),daily!$A:$A,0),MATCH($B$1,daily!$A$1:$F$1,0)),INDEX(daily!$A:$F,MATCH(DATE(white_production!I$1,MONTH($C57),DAY($C57)),daily!$A:$A,0),MATCH($B$1,daily!$A$1:$F$1,0))),"")</f>
        <v>16972.150000000001</v>
      </c>
      <c r="I57">
        <f>IFERROR(IF($A57&gt;10,INDEX(daily!$A:$F,MATCH(DATE(white_production!I$1,MONTH($C57),DAY($C57)),daily!$A:$A,0),MATCH($B$1,daily!$A$1:$F$1,0)),INDEX(daily!$A:$F,MATCH(DATE(white_production!J$1,MONTH($C57),DAY($C57)),daily!$A:$A,0),MATCH($B$1,daily!$A$1:$F$1,0))),"")</f>
        <v>24194.090000000015</v>
      </c>
      <c r="J57">
        <f>IFERROR(IF($A57&gt;10,INDEX(daily!$A:$F,MATCH(DATE(white_production!J$1,MONTH($C57),DAY($C57)),daily!$A:$A,0),MATCH($B$1,daily!$A$1:$F$1,0)),INDEX(daily!$A:$F,MATCH(DATE(white_production!K$1,MONTH($C57),DAY($C57)),daily!$A:$A,0),MATCH($B$1,daily!$A$1:$F$1,0))),"")</f>
        <v>25770.900000000045</v>
      </c>
      <c r="S57" s="11">
        <v>40903</v>
      </c>
      <c r="T57" s="38">
        <f t="shared" si="2"/>
        <v>0.5548339673235928</v>
      </c>
      <c r="U57" s="26">
        <f t="shared" si="16"/>
        <v>6.11041285426005E-2</v>
      </c>
      <c r="V57" s="38">
        <f t="shared" si="8"/>
        <v>0.73297524679423753</v>
      </c>
      <c r="W57" s="26">
        <f t="shared" si="9"/>
        <v>5.6480992978376388E-2</v>
      </c>
      <c r="X57" s="38">
        <f t="shared" si="10"/>
        <v>0.68314946408772526</v>
      </c>
      <c r="Y57" s="26">
        <f t="shared" si="11"/>
        <v>1.3828634758854652E-2</v>
      </c>
      <c r="Z57" s="38">
        <f t="shared" si="6"/>
        <v>0.56287449205319118</v>
      </c>
      <c r="AA57" s="26">
        <f t="shared" si="7"/>
        <v>5.8026090832052679E-2</v>
      </c>
      <c r="AB57" s="38">
        <f t="shared" si="14"/>
        <v>0.47624519395623643</v>
      </c>
      <c r="AC57" s="26">
        <f t="shared" si="15"/>
        <v>6.6878298148406568E-2</v>
      </c>
      <c r="AD57" s="38">
        <f t="shared" si="13"/>
        <v>0.68017203559855677</v>
      </c>
      <c r="AE57" s="26">
        <f t="shared" si="12"/>
        <v>7.7977157786028317E-2</v>
      </c>
      <c r="AF57" s="38">
        <f t="shared" si="4"/>
        <v>0.7845701119975127</v>
      </c>
      <c r="AG57" s="26">
        <f t="shared" si="17"/>
        <v>5.8314173889008614E-2</v>
      </c>
      <c r="AI57" s="26"/>
      <c r="AK57" s="26"/>
      <c r="AM57" s="26"/>
      <c r="AO57" s="26"/>
      <c r="AQ57" s="26"/>
    </row>
    <row r="58" spans="1:43" x14ac:dyDescent="0.25">
      <c r="A58" s="17">
        <f t="shared" si="0"/>
        <v>12</v>
      </c>
      <c r="B58" s="15">
        <f t="shared" si="1"/>
        <v>3</v>
      </c>
      <c r="C58" s="11">
        <v>40904</v>
      </c>
      <c r="D58">
        <f>IFERROR(IF($A58&gt;10,INDEX(daily!$A:$F,MATCH(DATE(white_production!D$1,MONTH($C58),DAY($C58)),daily!$A:$A,0),MATCH($B$1,daily!$A$1:$F$1,0)),INDEX(daily!$A:$F,MATCH(DATE(white_production!E$1,MONTH($C58),DAY($C58)),daily!$A:$A,0),MATCH($B$1,daily!$A$1:$F$1,0))),"")</f>
        <v>22261.439999999991</v>
      </c>
      <c r="E58">
        <f>IFERROR(IF($A58&gt;10,INDEX(daily!$A:$F,MATCH(DATE(white_production!E$1,MONTH($C58),DAY($C58)),daily!$A:$A,0),MATCH($B$1,daily!$A$1:$F$1,0)),INDEX(daily!$A:$F,MATCH(DATE(white_production!F$1,MONTH($C58),DAY($C58)),daily!$A:$A,0),MATCH($B$1,daily!$A$1:$F$1,0))),"")</f>
        <v>26673.319999999971</v>
      </c>
      <c r="F58">
        <f>IFERROR(IF($A58&gt;10,INDEX(daily!$A:$F,MATCH(DATE(white_production!F$1,MONTH($C58),DAY($C58)),daily!$A:$A,0),MATCH($B$1,daily!$A$1:$F$1,0)),INDEX(daily!$A:$F,MATCH(DATE(white_production!G$1,MONTH($C58),DAY($C58)),daily!$A:$A,0),MATCH($B$1,daily!$A$1:$F$1,0))),"")</f>
        <v>22074.895000000019</v>
      </c>
      <c r="G58">
        <f>IFERROR(IF($A58&gt;10,INDEX(daily!$A:$F,MATCH(DATE(white_production!G$1,MONTH($C58),DAY($C58)),daily!$A:$A,0),MATCH($B$1,daily!$A$1:$F$1,0)),INDEX(daily!$A:$F,MATCH(DATE(white_production!H$1,MONTH($C58),DAY($C58)),daily!$A:$A,0),MATCH($B$1,daily!$A$1:$F$1,0))),"")</f>
        <v>20829.400000000001</v>
      </c>
      <c r="H58">
        <f>IFERROR(IF($A58&gt;10,INDEX(daily!$A:$F,MATCH(DATE(white_production!H$1,MONTH($C58),DAY($C58)),daily!$A:$A,0),MATCH($B$1,daily!$A$1:$F$1,0)),INDEX(daily!$A:$F,MATCH(DATE(white_production!I$1,MONTH($C58),DAY($C58)),daily!$A:$A,0),MATCH($B$1,daily!$A$1:$F$1,0))),"")</f>
        <v>18648.409999999985</v>
      </c>
      <c r="I58">
        <f>IFERROR(IF($A58&gt;10,INDEX(daily!$A:$F,MATCH(DATE(white_production!I$1,MONTH($C58),DAY($C58)),daily!$A:$A,0),MATCH($B$1,daily!$A$1:$F$1,0)),INDEX(daily!$A:$F,MATCH(DATE(white_production!J$1,MONTH($C58),DAY($C58)),daily!$A:$A,0),MATCH($B$1,daily!$A$1:$F$1,0))),"")</f>
        <v>24195.239999999991</v>
      </c>
      <c r="J58">
        <f>IFERROR(IF($A58&gt;10,INDEX(daily!$A:$F,MATCH(DATE(white_production!J$1,MONTH($C58),DAY($C58)),daily!$A:$A,0),MATCH($B$1,daily!$A$1:$F$1,0)),INDEX(daily!$A:$F,MATCH(DATE(white_production!K$1,MONTH($C58),DAY($C58)),daily!$A:$A,0),MATCH($B$1,daily!$A$1:$F$1,0))),"")</f>
        <v>24057.924999999999</v>
      </c>
      <c r="S58" s="11">
        <v>40904</v>
      </c>
      <c r="T58" s="38">
        <f t="shared" si="2"/>
        <v>0.56251639303251666</v>
      </c>
      <c r="U58" s="26">
        <f t="shared" si="16"/>
        <v>7.6824257089238568E-3</v>
      </c>
      <c r="V58" s="38">
        <f t="shared" si="8"/>
        <v>0.81744987689976945</v>
      </c>
      <c r="W58" s="26">
        <f t="shared" si="9"/>
        <v>8.4474630105531912E-2</v>
      </c>
      <c r="X58" s="38">
        <f t="shared" si="10"/>
        <v>0.65188285779126043</v>
      </c>
      <c r="Y58" s="26">
        <f t="shared" si="11"/>
        <v>-3.1266606296464827E-2</v>
      </c>
      <c r="Z58" s="38">
        <f t="shared" si="6"/>
        <v>0.60636018250133128</v>
      </c>
      <c r="AA58" s="26">
        <f t="shared" si="7"/>
        <v>4.3485690448140102E-2</v>
      </c>
      <c r="AB58" s="38">
        <f t="shared" si="14"/>
        <v>0.52328170782283989</v>
      </c>
      <c r="AC58" s="26">
        <f t="shared" si="15"/>
        <v>4.7036513866603458E-2</v>
      </c>
      <c r="AD58" s="38">
        <f t="shared" si="13"/>
        <v>0.68020436571888454</v>
      </c>
      <c r="AE58" s="26">
        <f t="shared" si="12"/>
        <v>3.2330120327772605E-5</v>
      </c>
      <c r="AF58" s="38">
        <f t="shared" si="4"/>
        <v>0.73242024576858888</v>
      </c>
      <c r="AG58" s="26">
        <f t="shared" si="17"/>
        <v>-5.2149866228923814E-2</v>
      </c>
      <c r="AI58" s="26"/>
      <c r="AK58" s="26"/>
      <c r="AM58" s="26"/>
      <c r="AO58" s="26"/>
      <c r="AQ58" s="26"/>
    </row>
    <row r="59" spans="1:43" x14ac:dyDescent="0.25">
      <c r="A59" s="17">
        <f t="shared" si="0"/>
        <v>12</v>
      </c>
      <c r="B59" s="15">
        <f t="shared" si="1"/>
        <v>3</v>
      </c>
      <c r="C59" s="11">
        <v>40905</v>
      </c>
      <c r="D59">
        <f>IFERROR(IF($A59&gt;10,INDEX(daily!$A:$F,MATCH(DATE(white_production!D$1,MONTH($C59),DAY($C59)),daily!$A:$A,0),MATCH($B$1,daily!$A$1:$F$1,0)),INDEX(daily!$A:$F,MATCH(DATE(white_production!E$1,MONTH($C59),DAY($C59)),daily!$A:$A,0),MATCH($B$1,daily!$A$1:$F$1,0))),"")</f>
        <v>23463.424999999999</v>
      </c>
      <c r="E59">
        <f>IFERROR(IF($A59&gt;10,INDEX(daily!$A:$F,MATCH(DATE(white_production!E$1,MONTH($C59),DAY($C59)),daily!$A:$A,0),MATCH($B$1,daily!$A$1:$F$1,0)),INDEX(daily!$A:$F,MATCH(DATE(white_production!F$1,MONTH($C59),DAY($C59)),daily!$A:$A,0),MATCH($B$1,daily!$A$1:$F$1,0))),"")</f>
        <v>25187.9</v>
      </c>
      <c r="F59">
        <f>IFERROR(IF($A59&gt;10,INDEX(daily!$A:$F,MATCH(DATE(white_production!F$1,MONTH($C59),DAY($C59)),daily!$A:$A,0),MATCH($B$1,daily!$A$1:$F$1,0)),INDEX(daily!$A:$F,MATCH(DATE(white_production!G$1,MONTH($C59),DAY($C59)),daily!$A:$A,0),MATCH($B$1,daily!$A$1:$F$1,0))),"")</f>
        <v>22491.069999999971</v>
      </c>
      <c r="G59">
        <f>IFERROR(IF($A59&gt;10,INDEX(daily!$A:$F,MATCH(DATE(white_production!G$1,MONTH($C59),DAY($C59)),daily!$A:$A,0),MATCH($B$1,daily!$A$1:$F$1,0)),INDEX(daily!$A:$F,MATCH(DATE(white_production!H$1,MONTH($C59),DAY($C59)),daily!$A:$A,0),MATCH($B$1,daily!$A$1:$F$1,0))),"")</f>
        <v>20401.614999999991</v>
      </c>
      <c r="H59">
        <f>IFERROR(IF($A59&gt;10,INDEX(daily!$A:$F,MATCH(DATE(white_production!H$1,MONTH($C59),DAY($C59)),daily!$A:$A,0),MATCH($B$1,daily!$A$1:$F$1,0)),INDEX(daily!$A:$F,MATCH(DATE(white_production!I$1,MONTH($C59),DAY($C59)),daily!$A:$A,0),MATCH($B$1,daily!$A$1:$F$1,0))),"")</f>
        <v>18986.599999999999</v>
      </c>
      <c r="I59">
        <f>IFERROR(IF($A59&gt;10,INDEX(daily!$A:$F,MATCH(DATE(white_production!I$1,MONTH($C59),DAY($C59)),daily!$A:$A,0),MATCH($B$1,daily!$A$1:$F$1,0)),INDEX(daily!$A:$F,MATCH(DATE(white_production!J$1,MONTH($C59),DAY($C59)),daily!$A:$A,0),MATCH($B$1,daily!$A$1:$F$1,0))),"")</f>
        <v>22672.229999999981</v>
      </c>
      <c r="J59">
        <f>IFERROR(IF($A59&gt;10,INDEX(daily!$A:$F,MATCH(DATE(white_production!J$1,MONTH($C59),DAY($C59)),daily!$A:$A,0),MATCH($B$1,daily!$A$1:$F$1,0)),INDEX(daily!$A:$F,MATCH(DATE(white_production!K$1,MONTH($C59),DAY($C59)),daily!$A:$A,0),MATCH($B$1,daily!$A$1:$F$1,0))),"")</f>
        <v>24004.660000000011</v>
      </c>
      <c r="S59" s="11">
        <v>40905</v>
      </c>
      <c r="T59" s="38">
        <f t="shared" si="2"/>
        <v>0.59288892359115053</v>
      </c>
      <c r="U59" s="26">
        <f t="shared" si="16"/>
        <v>3.037253055863387E-2</v>
      </c>
      <c r="V59" s="38">
        <f t="shared" si="8"/>
        <v>0.77192662009692559</v>
      </c>
      <c r="W59" s="26">
        <f t="shared" si="9"/>
        <v>-4.5523256802843859E-2</v>
      </c>
      <c r="X59" s="38">
        <f t="shared" si="10"/>
        <v>0.66417271685248114</v>
      </c>
      <c r="Y59" s="26">
        <f t="shared" si="11"/>
        <v>1.2289859061220709E-2</v>
      </c>
      <c r="Z59" s="38">
        <f t="shared" si="6"/>
        <v>0.59390702539304507</v>
      </c>
      <c r="AA59" s="26">
        <f t="shared" si="7"/>
        <v>-1.2453157108286206E-2</v>
      </c>
      <c r="AB59" s="38">
        <f t="shared" si="14"/>
        <v>0.53277145202991238</v>
      </c>
      <c r="AC59" s="26">
        <f t="shared" si="15"/>
        <v>9.4897442070724924E-3</v>
      </c>
      <c r="AD59" s="38">
        <f t="shared" si="13"/>
        <v>0.63738776001323649</v>
      </c>
      <c r="AE59" s="26">
        <f t="shared" si="12"/>
        <v>-4.2816605705648048E-2</v>
      </c>
      <c r="AF59" s="38">
        <f t="shared" si="4"/>
        <v>0.73079864438813502</v>
      </c>
      <c r="AG59" s="26">
        <f t="shared" si="17"/>
        <v>-1.6216013804538632E-3</v>
      </c>
      <c r="AI59" s="26"/>
      <c r="AK59" s="26"/>
      <c r="AM59" s="26"/>
      <c r="AO59" s="26"/>
      <c r="AQ59" s="26"/>
    </row>
    <row r="60" spans="1:43" x14ac:dyDescent="0.25">
      <c r="A60" s="17">
        <f t="shared" si="0"/>
        <v>12</v>
      </c>
      <c r="B60" s="15">
        <f t="shared" si="1"/>
        <v>3</v>
      </c>
      <c r="C60" s="11">
        <v>40906</v>
      </c>
      <c r="D60">
        <f>IFERROR(IF($A60&gt;10,INDEX(daily!$A:$F,MATCH(DATE(white_production!D$1,MONTH($C60),DAY($C60)),daily!$A:$A,0),MATCH($B$1,daily!$A$1:$F$1,0)),INDEX(daily!$A:$F,MATCH(DATE(white_production!E$1,MONTH($C60),DAY($C60)),daily!$A:$A,0),MATCH($B$1,daily!$A$1:$F$1,0))),"")</f>
        <v>24601.8</v>
      </c>
      <c r="E60">
        <f>IFERROR(IF($A60&gt;10,INDEX(daily!$A:$F,MATCH(DATE(white_production!E$1,MONTH($C60),DAY($C60)),daily!$A:$A,0),MATCH($B$1,daily!$A$1:$F$1,0)),INDEX(daily!$A:$F,MATCH(DATE(white_production!F$1,MONTH($C60),DAY($C60)),daily!$A:$A,0),MATCH($B$1,daily!$A$1:$F$1,0))),"")</f>
        <v>26529.3</v>
      </c>
      <c r="F60">
        <f>IFERROR(IF($A60&gt;10,INDEX(daily!$A:$F,MATCH(DATE(white_production!F$1,MONTH($C60),DAY($C60)),daily!$A:$A,0),MATCH($B$1,daily!$A$1:$F$1,0)),INDEX(daily!$A:$F,MATCH(DATE(white_production!G$1,MONTH($C60),DAY($C60)),daily!$A:$A,0),MATCH($B$1,daily!$A$1:$F$1,0))),"")</f>
        <v>21905.388000000035</v>
      </c>
      <c r="G60">
        <f>IFERROR(IF($A60&gt;10,INDEX(daily!$A:$F,MATCH(DATE(white_production!G$1,MONTH($C60),DAY($C60)),daily!$A:$A,0),MATCH($B$1,daily!$A$1:$F$1,0)),INDEX(daily!$A:$F,MATCH(DATE(white_production!H$1,MONTH($C60),DAY($C60)),daily!$A:$A,0),MATCH($B$1,daily!$A$1:$F$1,0))),"")</f>
        <v>22400.819999999971</v>
      </c>
      <c r="H60">
        <f>IFERROR(IF($A60&gt;10,INDEX(daily!$A:$F,MATCH(DATE(white_production!H$1,MONTH($C60),DAY($C60)),daily!$A:$A,0),MATCH($B$1,daily!$A$1:$F$1,0)),INDEX(daily!$A:$F,MATCH(DATE(white_production!I$1,MONTH($C60),DAY($C60)),daily!$A:$A,0),MATCH($B$1,daily!$A$1:$F$1,0))),"")</f>
        <v>20466.674999999999</v>
      </c>
      <c r="I60">
        <f>IFERROR(IF($A60&gt;10,INDEX(daily!$A:$F,MATCH(DATE(white_production!I$1,MONTH($C60),DAY($C60)),daily!$A:$A,0),MATCH($B$1,daily!$A$1:$F$1,0)),INDEX(daily!$A:$F,MATCH(DATE(white_production!J$1,MONTH($C60),DAY($C60)),daily!$A:$A,0),MATCH($B$1,daily!$A$1:$F$1,0))),"")</f>
        <v>22376.929999999982</v>
      </c>
      <c r="J60">
        <f>IFERROR(IF($A60&gt;10,INDEX(daily!$A:$F,MATCH(DATE(white_production!J$1,MONTH($C60),DAY($C60)),daily!$A:$A,0),MATCH($B$1,daily!$A$1:$F$1,0)),INDEX(daily!$A:$F,MATCH(DATE(white_production!K$1,MONTH($C60),DAY($C60)),daily!$A:$A,0),MATCH($B$1,daily!$A$1:$F$1,0))),"")</f>
        <v>19439.654999999981</v>
      </c>
      <c r="S60" s="11">
        <v>40906</v>
      </c>
      <c r="T60" s="38">
        <f t="shared" si="2"/>
        <v>0.62165411573138896</v>
      </c>
      <c r="U60" s="26">
        <f t="shared" si="16"/>
        <v>2.8765192140238427E-2</v>
      </c>
      <c r="V60" s="38">
        <f t="shared" si="8"/>
        <v>0.81303613570553179</v>
      </c>
      <c r="W60" s="26">
        <f t="shared" si="9"/>
        <v>4.1109515608606206E-2</v>
      </c>
      <c r="X60" s="38">
        <f t="shared" si="10"/>
        <v>0.64687723001474717</v>
      </c>
      <c r="Y60" s="26">
        <f t="shared" si="11"/>
        <v>-1.7295486837733964E-2</v>
      </c>
      <c r="Z60" s="38">
        <f t="shared" si="6"/>
        <v>0.6521054520715649</v>
      </c>
      <c r="AA60" s="26">
        <f t="shared" si="7"/>
        <v>5.8198426678519821E-2</v>
      </c>
      <c r="AB60" s="38">
        <f t="shared" si="14"/>
        <v>0.5743029377547485</v>
      </c>
      <c r="AC60" s="26">
        <f t="shared" si="15"/>
        <v>4.1531485724836115E-2</v>
      </c>
      <c r="AD60" s="38">
        <f t="shared" si="13"/>
        <v>0.62908594737584222</v>
      </c>
      <c r="AE60" s="26">
        <f t="shared" si="12"/>
        <v>-8.301812637394268E-3</v>
      </c>
      <c r="AF60" s="38">
        <f t="shared" si="4"/>
        <v>0.59182148471892582</v>
      </c>
      <c r="AG60" s="26">
        <f t="shared" si="17"/>
        <v>-0.1389771596692092</v>
      </c>
      <c r="AI60" s="26"/>
      <c r="AK60" s="26"/>
      <c r="AM60" s="26"/>
      <c r="AO60" s="26"/>
      <c r="AQ60" s="26"/>
    </row>
    <row r="61" spans="1:43" x14ac:dyDescent="0.25">
      <c r="A61" s="17">
        <f t="shared" si="0"/>
        <v>12</v>
      </c>
      <c r="B61" s="15">
        <f t="shared" si="1"/>
        <v>3</v>
      </c>
      <c r="C61" s="11">
        <v>40907</v>
      </c>
      <c r="D61">
        <f>IFERROR(IF($A61&gt;10,INDEX(daily!$A:$F,MATCH(DATE(white_production!D$1,MONTH($C61),DAY($C61)),daily!$A:$A,0),MATCH($B$1,daily!$A$1:$F$1,0)),INDEX(daily!$A:$F,MATCH(DATE(white_production!E$1,MONTH($C61),DAY($C61)),daily!$A:$A,0),MATCH($B$1,daily!$A$1:$F$1,0))),"")</f>
        <v>22416.5</v>
      </c>
      <c r="E61">
        <f>IFERROR(IF($A61&gt;10,INDEX(daily!$A:$F,MATCH(DATE(white_production!E$1,MONTH($C61),DAY($C61)),daily!$A:$A,0),MATCH($B$1,daily!$A$1:$F$1,0)),INDEX(daily!$A:$F,MATCH(DATE(white_production!F$1,MONTH($C61),DAY($C61)),daily!$A:$A,0),MATCH($B$1,daily!$A$1:$F$1,0))),"")</f>
        <v>26326.400000000001</v>
      </c>
      <c r="F61">
        <f>IFERROR(IF($A61&gt;10,INDEX(daily!$A:$F,MATCH(DATE(white_production!F$1,MONTH($C61),DAY($C61)),daily!$A:$A,0),MATCH($B$1,daily!$A$1:$F$1,0)),INDEX(daily!$A:$F,MATCH(DATE(white_production!G$1,MONTH($C61),DAY($C61)),daily!$A:$A,0),MATCH($B$1,daily!$A$1:$F$1,0))),"")</f>
        <v>22246.5</v>
      </c>
      <c r="G61">
        <f>IFERROR(IF($A61&gt;10,INDEX(daily!$A:$F,MATCH(DATE(white_production!G$1,MONTH($C61),DAY($C61)),daily!$A:$A,0),MATCH($B$1,daily!$A$1:$F$1,0)),INDEX(daily!$A:$F,MATCH(DATE(white_production!H$1,MONTH($C61),DAY($C61)),daily!$A:$A,0),MATCH($B$1,daily!$A$1:$F$1,0))),"")</f>
        <v>22041.812000000013</v>
      </c>
      <c r="H61">
        <f>IFERROR(IF($A61&gt;10,INDEX(daily!$A:$F,MATCH(DATE(white_production!H$1,MONTH($C61),DAY($C61)),daily!$A:$A,0),MATCH($B$1,daily!$A$1:$F$1,0)),INDEX(daily!$A:$F,MATCH(DATE(white_production!I$1,MONTH($C61),DAY($C61)),daily!$A:$A,0),MATCH($B$1,daily!$A$1:$F$1,0))),"")</f>
        <v>19902.5</v>
      </c>
      <c r="I61">
        <f>IFERROR(IF($A61&gt;10,INDEX(daily!$A:$F,MATCH(DATE(white_production!I$1,MONTH($C61),DAY($C61)),daily!$A:$A,0),MATCH($B$1,daily!$A$1:$F$1,0)),INDEX(daily!$A:$F,MATCH(DATE(white_production!J$1,MONTH($C61),DAY($C61)),daily!$A:$A,0),MATCH($B$1,daily!$A$1:$F$1,0))),"")</f>
        <v>21089.720000000019</v>
      </c>
      <c r="J61">
        <f>IFERROR(IF($A61&gt;10,INDEX(daily!$A:$F,MATCH(DATE(white_production!J$1,MONTH($C61),DAY($C61)),daily!$A:$A,0),MATCH($B$1,daily!$A$1:$F$1,0)),INDEX(daily!$A:$F,MATCH(DATE(white_production!K$1,MONTH($C61),DAY($C61)),daily!$A:$A,0),MATCH($B$1,daily!$A$1:$F$1,0))),"")</f>
        <v>17569.5</v>
      </c>
      <c r="S61" s="11">
        <v>40907</v>
      </c>
      <c r="T61" s="38">
        <f t="shared" si="2"/>
        <v>0.56643454890669309</v>
      </c>
      <c r="U61" s="26">
        <f t="shared" si="16"/>
        <v>-5.5219566824695865E-2</v>
      </c>
      <c r="V61" s="38">
        <f t="shared" si="8"/>
        <v>0.80681791540063685</v>
      </c>
      <c r="W61" s="26">
        <f t="shared" si="9"/>
        <v>-6.2182203048949392E-3</v>
      </c>
      <c r="X61" s="38">
        <f t="shared" si="10"/>
        <v>0.65695044057302476</v>
      </c>
      <c r="Y61" s="26">
        <f t="shared" si="11"/>
        <v>1.007321055827759E-2</v>
      </c>
      <c r="Z61" s="38">
        <f t="shared" si="6"/>
        <v>0.64165444741471389</v>
      </c>
      <c r="AA61" s="26">
        <f t="shared" si="7"/>
        <v>-1.0451004656851004E-2</v>
      </c>
      <c r="AB61" s="38">
        <f t="shared" si="14"/>
        <v>0.55847196570346103</v>
      </c>
      <c r="AC61" s="26">
        <f t="shared" si="15"/>
        <v>-1.5830972051287473E-2</v>
      </c>
      <c r="AD61" s="38">
        <f t="shared" si="13"/>
        <v>0.59289842199494169</v>
      </c>
      <c r="AE61" s="26">
        <f t="shared" si="12"/>
        <v>-3.6187525380900532E-2</v>
      </c>
      <c r="AF61" s="38">
        <f t="shared" si="4"/>
        <v>0.53488642549310561</v>
      </c>
      <c r="AG61" s="26">
        <f t="shared" si="17"/>
        <v>-5.6935059225820206E-2</v>
      </c>
      <c r="AI61" s="26"/>
      <c r="AK61" s="26"/>
      <c r="AM61" s="26"/>
      <c r="AO61" s="26"/>
      <c r="AQ61" s="26"/>
    </row>
    <row r="62" spans="1:43" x14ac:dyDescent="0.25">
      <c r="A62" s="17">
        <f t="shared" si="0"/>
        <v>12</v>
      </c>
      <c r="B62" s="15">
        <f t="shared" si="1"/>
        <v>3</v>
      </c>
      <c r="C62" s="11">
        <v>40908</v>
      </c>
      <c r="D62">
        <f>IFERROR(IF($A62&gt;10,INDEX(daily!$A:$F,MATCH(DATE(white_production!D$1,MONTH($C62),DAY($C62)),daily!$A:$A,0),MATCH($B$1,daily!$A$1:$F$1,0)),INDEX(daily!$A:$F,MATCH(DATE(white_production!E$1,MONTH($C62),DAY($C62)),daily!$A:$A,0),MATCH($B$1,daily!$A$1:$F$1,0))),"")</f>
        <v>19512.8</v>
      </c>
      <c r="E62">
        <f>IFERROR(IF($A62&gt;10,INDEX(daily!$A:$F,MATCH(DATE(white_production!E$1,MONTH($C62),DAY($C62)),daily!$A:$A,0),MATCH($B$1,daily!$A$1:$F$1,0)),INDEX(daily!$A:$F,MATCH(DATE(white_production!F$1,MONTH($C62),DAY($C62)),daily!$A:$A,0),MATCH($B$1,daily!$A$1:$F$1,0))),"")</f>
        <v>24506.95</v>
      </c>
      <c r="F62">
        <f>IFERROR(IF($A62&gt;10,INDEX(daily!$A:$F,MATCH(DATE(white_production!F$1,MONTH($C62),DAY($C62)),daily!$A:$A,0),MATCH($B$1,daily!$A$1:$F$1,0)),INDEX(daily!$A:$F,MATCH(DATE(white_production!G$1,MONTH($C62),DAY($C62)),daily!$A:$A,0),MATCH($B$1,daily!$A$1:$F$1,0))),"")</f>
        <v>18511.95</v>
      </c>
      <c r="G62">
        <f>IFERROR(IF($A62&gt;10,INDEX(daily!$A:$F,MATCH(DATE(white_production!G$1,MONTH($C62),DAY($C62)),daily!$A:$A,0),MATCH($B$1,daily!$A$1:$F$1,0)),INDEX(daily!$A:$F,MATCH(DATE(white_production!H$1,MONTH($C62),DAY($C62)),daily!$A:$A,0),MATCH($B$1,daily!$A$1:$F$1,0))),"")</f>
        <v>18394.3</v>
      </c>
      <c r="H62">
        <f>IFERROR(IF($A62&gt;10,INDEX(daily!$A:$F,MATCH(DATE(white_production!H$1,MONTH($C62),DAY($C62)),daily!$A:$A,0),MATCH($B$1,daily!$A$1:$F$1,0)),INDEX(daily!$A:$F,MATCH(DATE(white_production!I$1,MONTH($C62),DAY($C62)),daily!$A:$A,0),MATCH($B$1,daily!$A$1:$F$1,0))),"")</f>
        <v>14908.525000000023</v>
      </c>
      <c r="I62">
        <f>IFERROR(IF($A62&gt;10,INDEX(daily!$A:$F,MATCH(DATE(white_production!I$1,MONTH($C62),DAY($C62)),daily!$A:$A,0),MATCH($B$1,daily!$A$1:$F$1,0)),INDEX(daily!$A:$F,MATCH(DATE(white_production!J$1,MONTH($C62),DAY($C62)),daily!$A:$A,0),MATCH($B$1,daily!$A$1:$F$1,0))),"")</f>
        <v>15363.975</v>
      </c>
      <c r="J62">
        <f>IFERROR(IF($A62&gt;10,INDEX(daily!$A:$F,MATCH(DATE(white_production!J$1,MONTH($C62),DAY($C62)),daily!$A:$A,0),MATCH($B$1,daily!$A$1:$F$1,0)),INDEX(daily!$A:$F,MATCH(DATE(white_production!K$1,MONTH($C62),DAY($C62)),daily!$A:$A,0),MATCH($B$1,daily!$A$1:$F$1,0))),"")</f>
        <v>14683.275</v>
      </c>
      <c r="S62" s="11">
        <v>40908</v>
      </c>
      <c r="T62" s="38">
        <f t="shared" si="2"/>
        <v>0.49306198853106065</v>
      </c>
      <c r="U62" s="26">
        <f t="shared" si="16"/>
        <v>-7.3372560375632445E-2</v>
      </c>
      <c r="V62" s="38">
        <f t="shared" si="8"/>
        <v>0.75105773337135484</v>
      </c>
      <c r="W62" s="26">
        <f t="shared" si="9"/>
        <v>-5.5760182029282013E-2</v>
      </c>
      <c r="X62" s="38">
        <f t="shared" si="10"/>
        <v>0.54666728286992594</v>
      </c>
      <c r="Y62" s="26">
        <f t="shared" si="11"/>
        <v>-0.11028315770309882</v>
      </c>
      <c r="Z62" s="38">
        <f t="shared" si="6"/>
        <v>0.53547251024917841</v>
      </c>
      <c r="AA62" s="26">
        <f t="shared" si="7"/>
        <v>-0.10618193716553548</v>
      </c>
      <c r="AB62" s="38">
        <f t="shared" si="14"/>
        <v>0.41833906607155902</v>
      </c>
      <c r="AC62" s="26">
        <f t="shared" si="15"/>
        <v>-0.14013289963190201</v>
      </c>
      <c r="AD62" s="38">
        <f t="shared" si="13"/>
        <v>0.43192970475993642</v>
      </c>
      <c r="AE62" s="26">
        <f t="shared" si="12"/>
        <v>-0.16096871723500528</v>
      </c>
      <c r="AF62" s="38">
        <f t="shared" si="4"/>
        <v>0.44701809836832468</v>
      </c>
      <c r="AG62" s="26">
        <f t="shared" si="17"/>
        <v>-8.7868327124780932E-2</v>
      </c>
      <c r="AI62" s="26"/>
      <c r="AK62" s="26"/>
      <c r="AM62" s="26"/>
      <c r="AO62" s="26"/>
      <c r="AQ62" s="26"/>
    </row>
    <row r="63" spans="1:43" x14ac:dyDescent="0.25">
      <c r="A63" s="17">
        <f t="shared" si="0"/>
        <v>1</v>
      </c>
      <c r="B63" s="15">
        <f t="shared" si="1"/>
        <v>1</v>
      </c>
      <c r="C63" s="11">
        <v>40909</v>
      </c>
      <c r="D63">
        <f>IFERROR(IF($A63&gt;10,INDEX(daily!$A:$F,MATCH(DATE(white_production!D$1,MONTH($C63),DAY($C63)),daily!$A:$A,0),MATCH($B$1,daily!$A$1:$F$1,0)),INDEX(daily!$A:$F,MATCH(DATE(white_production!E$1,MONTH($C63),DAY($C63)),daily!$A:$A,0),MATCH($B$1,daily!$A$1:$F$1,0))),"")</f>
        <v>15247.5</v>
      </c>
      <c r="E63">
        <f>IFERROR(IF($A63&gt;10,INDEX(daily!$A:$F,MATCH(DATE(white_production!E$1,MONTH($C63),DAY($C63)),daily!$A:$A,0),MATCH($B$1,daily!$A$1:$F$1,0)),INDEX(daily!$A:$F,MATCH(DATE(white_production!F$1,MONTH($C63),DAY($C63)),daily!$A:$A,0),MATCH($B$1,daily!$A$1:$F$1,0))),"")</f>
        <v>19481.029999999981</v>
      </c>
      <c r="F63">
        <f>IFERROR(IF($A63&gt;10,INDEX(daily!$A:$F,MATCH(DATE(white_production!F$1,MONTH($C63),DAY($C63)),daily!$A:$A,0),MATCH($B$1,daily!$A$1:$F$1,0)),INDEX(daily!$A:$F,MATCH(DATE(white_production!G$1,MONTH($C63),DAY($C63)),daily!$A:$A,0),MATCH($B$1,daily!$A$1:$F$1,0))),"")</f>
        <v>16531</v>
      </c>
      <c r="G63">
        <f>IFERROR(IF($A63&gt;10,INDEX(daily!$A:$F,MATCH(DATE(white_production!G$1,MONTH($C63),DAY($C63)),daily!$A:$A,0),MATCH($B$1,daily!$A$1:$F$1,0)),INDEX(daily!$A:$F,MATCH(DATE(white_production!H$1,MONTH($C63),DAY($C63)),daily!$A:$A,0),MATCH($B$1,daily!$A$1:$F$1,0))),"")</f>
        <v>16453.325000000001</v>
      </c>
      <c r="H63">
        <f>IFERROR(IF($A63&gt;10,INDEX(daily!$A:$F,MATCH(DATE(white_production!H$1,MONTH($C63),DAY($C63)),daily!$A:$A,0),MATCH($B$1,daily!$A$1:$F$1,0)),INDEX(daily!$A:$F,MATCH(DATE(white_production!I$1,MONTH($C63),DAY($C63)),daily!$A:$A,0),MATCH($B$1,daily!$A$1:$F$1,0))),"")</f>
        <v>10469.1</v>
      </c>
      <c r="I63">
        <f>IFERROR(IF($A63&gt;10,INDEX(daily!$A:$F,MATCH(DATE(white_production!I$1,MONTH($C63),DAY($C63)),daily!$A:$A,0),MATCH($B$1,daily!$A$1:$F$1,0)),INDEX(daily!$A:$F,MATCH(DATE(white_production!J$1,MONTH($C63),DAY($C63)),daily!$A:$A,0),MATCH($B$1,daily!$A$1:$F$1,0))),"")</f>
        <v>10308.385000000057</v>
      </c>
      <c r="J63">
        <f>IFERROR(IF($A63&gt;10,INDEX(daily!$A:$F,MATCH(DATE(white_production!J$1,MONTH($C63),DAY($C63)),daily!$A:$A,0),MATCH($B$1,daily!$A$1:$F$1,0)),INDEX(daily!$A:$F,MATCH(DATE(white_production!K$1,MONTH($C63),DAY($C63)),daily!$A:$A,0),MATCH($B$1,daily!$A$1:$F$1,0))),"")</f>
        <v>12366.779999999981</v>
      </c>
      <c r="S63" s="11">
        <v>40909</v>
      </c>
      <c r="T63" s="38">
        <f t="shared" si="2"/>
        <v>0.38528364305109197</v>
      </c>
      <c r="U63" s="26">
        <f t="shared" si="16"/>
        <v>-0.10777834547996867</v>
      </c>
      <c r="V63" s="38">
        <f t="shared" si="8"/>
        <v>0.59702975015411341</v>
      </c>
      <c r="W63" s="26">
        <f t="shared" si="9"/>
        <v>-0.15402798321724143</v>
      </c>
      <c r="X63" s="38">
        <f t="shared" si="10"/>
        <v>0.48816882355034152</v>
      </c>
      <c r="Y63" s="26">
        <f t="shared" si="11"/>
        <v>-5.8498459319584417E-2</v>
      </c>
      <c r="Z63" s="38">
        <f t="shared" si="6"/>
        <v>0.47896920457400199</v>
      </c>
      <c r="AA63" s="26">
        <f t="shared" si="7"/>
        <v>-5.6503305675176418E-2</v>
      </c>
      <c r="AB63" s="38">
        <f t="shared" si="14"/>
        <v>0.29376705721120983</v>
      </c>
      <c r="AC63" s="26">
        <f t="shared" si="15"/>
        <v>-0.12457200886034919</v>
      </c>
      <c r="AD63" s="38">
        <f t="shared" si="13"/>
        <v>0.2898011542977505</v>
      </c>
      <c r="AE63" s="26">
        <f t="shared" si="12"/>
        <v>-0.14212855046218592</v>
      </c>
      <c r="AF63" s="38">
        <f t="shared" si="4"/>
        <v>0.37649464976576558</v>
      </c>
      <c r="AG63" s="26">
        <f t="shared" si="17"/>
        <v>-7.0523448602559102E-2</v>
      </c>
      <c r="AI63" s="26"/>
      <c r="AK63" s="26"/>
      <c r="AM63" s="26"/>
      <c r="AO63" s="26"/>
      <c r="AQ63" s="26"/>
    </row>
    <row r="64" spans="1:43" x14ac:dyDescent="0.25">
      <c r="A64" s="17">
        <f t="shared" si="0"/>
        <v>1</v>
      </c>
      <c r="B64" s="15">
        <f t="shared" si="1"/>
        <v>1</v>
      </c>
      <c r="C64" s="11">
        <v>40910</v>
      </c>
      <c r="D64">
        <f>IFERROR(IF($A64&gt;10,INDEX(daily!$A:$F,MATCH(DATE(white_production!D$1,MONTH($C64),DAY($C64)),daily!$A:$A,0),MATCH($B$1,daily!$A$1:$F$1,0)),INDEX(daily!$A:$F,MATCH(DATE(white_production!E$1,MONTH($C64),DAY($C64)),daily!$A:$A,0),MATCH($B$1,daily!$A$1:$F$1,0))),"")</f>
        <v>15953.7</v>
      </c>
      <c r="E64">
        <f>IFERROR(IF($A64&gt;10,INDEX(daily!$A:$F,MATCH(DATE(white_production!E$1,MONTH($C64),DAY($C64)),daily!$A:$A,0),MATCH($B$1,daily!$A$1:$F$1,0)),INDEX(daily!$A:$F,MATCH(DATE(white_production!F$1,MONTH($C64),DAY($C64)),daily!$A:$A,0),MATCH($B$1,daily!$A$1:$F$1,0))),"")</f>
        <v>18131.780000000075</v>
      </c>
      <c r="F64">
        <f>IFERROR(IF($A64&gt;10,INDEX(daily!$A:$F,MATCH(DATE(white_production!F$1,MONTH($C64),DAY($C64)),daily!$A:$A,0),MATCH($B$1,daily!$A$1:$F$1,0)),INDEX(daily!$A:$F,MATCH(DATE(white_production!G$1,MONTH($C64),DAY($C64)),daily!$A:$A,0),MATCH($B$1,daily!$A$1:$F$1,0))),"")</f>
        <v>15526.7</v>
      </c>
      <c r="G64">
        <f>IFERROR(IF($A64&gt;10,INDEX(daily!$A:$F,MATCH(DATE(white_production!G$1,MONTH($C64),DAY($C64)),daily!$A:$A,0),MATCH($B$1,daily!$A$1:$F$1,0)),INDEX(daily!$A:$F,MATCH(DATE(white_production!H$1,MONTH($C64),DAY($C64)),daily!$A:$A,0),MATCH($B$1,daily!$A$1:$F$1,0))),"")</f>
        <v>16116.775</v>
      </c>
      <c r="H64">
        <f>IFERROR(IF($A64&gt;10,INDEX(daily!$A:$F,MATCH(DATE(white_production!H$1,MONTH($C64),DAY($C64)),daily!$A:$A,0),MATCH($B$1,daily!$A$1:$F$1,0)),INDEX(daily!$A:$F,MATCH(DATE(white_production!I$1,MONTH($C64),DAY($C64)),daily!$A:$A,0),MATCH($B$1,daily!$A$1:$F$1,0))),"")</f>
        <v>8811.384999999962</v>
      </c>
      <c r="I64">
        <f>IFERROR(IF($A64&gt;10,INDEX(daily!$A:$F,MATCH(DATE(white_production!I$1,MONTH($C64),DAY($C64)),daily!$A:$A,0),MATCH($B$1,daily!$A$1:$F$1,0)),INDEX(daily!$A:$F,MATCH(DATE(white_production!J$1,MONTH($C64),DAY($C64)),daily!$A:$A,0),MATCH($B$1,daily!$A$1:$F$1,0))),"")</f>
        <v>13033.091999999993</v>
      </c>
      <c r="J64">
        <f>IFERROR(IF($A64&gt;10,INDEX(daily!$A:$F,MATCH(DATE(white_production!J$1,MONTH($C64),DAY($C64)),daily!$A:$A,0),MATCH($B$1,daily!$A$1:$F$1,0)),INDEX(daily!$A:$F,MATCH(DATE(white_production!K$1,MONTH($C64),DAY($C64)),daily!$A:$A,0),MATCH($B$1,daily!$A$1:$F$1,0))),"")</f>
        <v>13762.25</v>
      </c>
      <c r="S64" s="11">
        <v>40910</v>
      </c>
      <c r="T64" s="38">
        <f t="shared" si="2"/>
        <v>0.40312835915030043</v>
      </c>
      <c r="U64" s="26">
        <f t="shared" si="16"/>
        <v>1.7844716099208457E-2</v>
      </c>
      <c r="V64" s="38">
        <f t="shared" si="8"/>
        <v>0.55567965776190509</v>
      </c>
      <c r="W64" s="26">
        <f t="shared" si="9"/>
        <v>-4.1350092392208326E-2</v>
      </c>
      <c r="X64" s="38">
        <f t="shared" si="10"/>
        <v>0.45851133462095989</v>
      </c>
      <c r="Y64" s="26">
        <f t="shared" si="11"/>
        <v>-2.9657488929381637E-2</v>
      </c>
      <c r="Z64" s="38">
        <f t="shared" si="6"/>
        <v>0.46917196992390053</v>
      </c>
      <c r="AA64" s="26">
        <f t="shared" ref="AA64:AA95" si="18">Z64-Z63</f>
        <v>-9.7972346501014607E-3</v>
      </c>
      <c r="AB64" s="38">
        <f t="shared" si="14"/>
        <v>0.24725092332721865</v>
      </c>
      <c r="AC64" s="26">
        <f t="shared" si="15"/>
        <v>-4.6516133883991173E-2</v>
      </c>
      <c r="AD64" s="38">
        <f t="shared" si="13"/>
        <v>0.36640124574981969</v>
      </c>
      <c r="AE64" s="26">
        <f t="shared" si="12"/>
        <v>7.6600091452069197E-2</v>
      </c>
      <c r="AF64" s="38">
        <f t="shared" si="4"/>
        <v>0.41897838351930861</v>
      </c>
      <c r="AG64" s="26">
        <f t="shared" si="17"/>
        <v>4.2483733753543029E-2</v>
      </c>
      <c r="AI64" s="26"/>
      <c r="AK64" s="26"/>
      <c r="AM64" s="26"/>
      <c r="AO64" s="26"/>
      <c r="AQ64" s="26"/>
    </row>
    <row r="65" spans="1:43" x14ac:dyDescent="0.25">
      <c r="A65" s="17">
        <f t="shared" si="0"/>
        <v>1</v>
      </c>
      <c r="B65" s="15">
        <f t="shared" si="1"/>
        <v>1</v>
      </c>
      <c r="C65" s="11">
        <v>40911</v>
      </c>
      <c r="D65">
        <f>IFERROR(IF($A65&gt;10,INDEX(daily!$A:$F,MATCH(DATE(white_production!D$1,MONTH($C65),DAY($C65)),daily!$A:$A,0),MATCH($B$1,daily!$A$1:$F$1,0)),INDEX(daily!$A:$F,MATCH(DATE(white_production!E$1,MONTH($C65),DAY($C65)),daily!$A:$A,0),MATCH($B$1,daily!$A$1:$F$1,0))),"")</f>
        <v>19371.370000000017</v>
      </c>
      <c r="E65">
        <f>IFERROR(IF($A65&gt;10,INDEX(daily!$A:$F,MATCH(DATE(white_production!E$1,MONTH($C65),DAY($C65)),daily!$A:$A,0),MATCH($B$1,daily!$A$1:$F$1,0)),INDEX(daily!$A:$F,MATCH(DATE(white_production!F$1,MONTH($C65),DAY($C65)),daily!$A:$A,0),MATCH($B$1,daily!$A$1:$F$1,0))),"")</f>
        <v>21943.559999999961</v>
      </c>
      <c r="F65">
        <f>IFERROR(IF($A65&gt;10,INDEX(daily!$A:$F,MATCH(DATE(white_production!F$1,MONTH($C65),DAY($C65)),daily!$A:$A,0),MATCH($B$1,daily!$A$1:$F$1,0)),INDEX(daily!$A:$F,MATCH(DATE(white_production!G$1,MONTH($C65),DAY($C65)),daily!$A:$A,0),MATCH($B$1,daily!$A$1:$F$1,0))),"")</f>
        <v>17148.989999999943</v>
      </c>
      <c r="G65">
        <f>IFERROR(IF($A65&gt;10,INDEX(daily!$A:$F,MATCH(DATE(white_production!G$1,MONTH($C65),DAY($C65)),daily!$A:$A,0),MATCH($B$1,daily!$A$1:$F$1,0)),INDEX(daily!$A:$F,MATCH(DATE(white_production!H$1,MONTH($C65),DAY($C65)),daily!$A:$A,0),MATCH($B$1,daily!$A$1:$F$1,0))),"")</f>
        <v>18292.29500000002</v>
      </c>
      <c r="H65">
        <f>IFERROR(IF($A65&gt;10,INDEX(daily!$A:$F,MATCH(DATE(white_production!H$1,MONTH($C65),DAY($C65)),daily!$A:$A,0),MATCH($B$1,daily!$A$1:$F$1,0)),INDEX(daily!$A:$F,MATCH(DATE(white_production!I$1,MONTH($C65),DAY($C65)),daily!$A:$A,0),MATCH($B$1,daily!$A$1:$F$1,0))),"")</f>
        <v>12671.85</v>
      </c>
      <c r="I65">
        <f>IFERROR(IF($A65&gt;10,INDEX(daily!$A:$F,MATCH(DATE(white_production!I$1,MONTH($C65),DAY($C65)),daily!$A:$A,0),MATCH($B$1,daily!$A$1:$F$1,0)),INDEX(daily!$A:$F,MATCH(DATE(white_production!J$1,MONTH($C65),DAY($C65)),daily!$A:$A,0),MATCH($B$1,daily!$A$1:$F$1,0))),"")</f>
        <v>15815.138999999966</v>
      </c>
      <c r="J65">
        <f>IFERROR(IF($A65&gt;10,INDEX(daily!$A:$F,MATCH(DATE(white_production!J$1,MONTH($C65),DAY($C65)),daily!$A:$A,0),MATCH($B$1,daily!$A$1:$F$1,0)),INDEX(daily!$A:$F,MATCH(DATE(white_production!K$1,MONTH($C65),DAY($C65)),daily!$A:$A,0),MATCH($B$1,daily!$A$1:$F$1,0))),"")</f>
        <v>16350.35</v>
      </c>
      <c r="S65" s="11">
        <v>40911</v>
      </c>
      <c r="T65" s="38">
        <f t="shared" si="2"/>
        <v>0.48948824426893839</v>
      </c>
      <c r="U65" s="26">
        <f t="shared" si="16"/>
        <v>8.6359885118637958E-2</v>
      </c>
      <c r="V65" s="38">
        <f t="shared" si="8"/>
        <v>0.67249822747009713</v>
      </c>
      <c r="W65" s="26">
        <f t="shared" ref="W65:W96" si="19">V65-V64</f>
        <v>0.11681856970819204</v>
      </c>
      <c r="X65" s="38">
        <f t="shared" si="10"/>
        <v>0.5064183820323358</v>
      </c>
      <c r="Y65" s="26">
        <f t="shared" ref="Y65:Y96" si="20">X65-X64</f>
        <v>4.7907047411375914E-2</v>
      </c>
      <c r="Z65" s="38">
        <f t="shared" si="6"/>
        <v>0.53250306463787733</v>
      </c>
      <c r="AA65" s="26">
        <f t="shared" si="18"/>
        <v>6.3331094713976799E-2</v>
      </c>
      <c r="AB65" s="38">
        <f t="shared" si="14"/>
        <v>0.35557708723021741</v>
      </c>
      <c r="AC65" s="26">
        <f t="shared" si="15"/>
        <v>0.10832616390299876</v>
      </c>
      <c r="AD65" s="38">
        <f t="shared" si="13"/>
        <v>0.44461334511461659</v>
      </c>
      <c r="AE65" s="26">
        <f t="shared" si="12"/>
        <v>7.8212099364796894E-2</v>
      </c>
      <c r="AF65" s="38">
        <f t="shared" si="4"/>
        <v>0.49777058351468167</v>
      </c>
      <c r="AG65" s="26">
        <f t="shared" si="17"/>
        <v>7.8792199995373069E-2</v>
      </c>
      <c r="AI65" s="26"/>
      <c r="AK65" s="26"/>
      <c r="AM65" s="26"/>
      <c r="AO65" s="26"/>
      <c r="AQ65" s="26"/>
    </row>
    <row r="66" spans="1:43" x14ac:dyDescent="0.25">
      <c r="A66" s="17">
        <f t="shared" si="0"/>
        <v>1</v>
      </c>
      <c r="B66" s="15">
        <f t="shared" si="1"/>
        <v>1</v>
      </c>
      <c r="C66" s="11">
        <v>40912</v>
      </c>
      <c r="D66">
        <f>IFERROR(IF($A66&gt;10,INDEX(daily!$A:$F,MATCH(DATE(white_production!D$1,MONTH($C66),DAY($C66)),daily!$A:$A,0),MATCH($B$1,daily!$A$1:$F$1,0)),INDEX(daily!$A:$F,MATCH(DATE(white_production!E$1,MONTH($C66),DAY($C66)),daily!$A:$A,0),MATCH($B$1,daily!$A$1:$F$1,0))),"")</f>
        <v>21352.85</v>
      </c>
      <c r="E66">
        <f>IFERROR(IF($A66&gt;10,INDEX(daily!$A:$F,MATCH(DATE(white_production!E$1,MONTH($C66),DAY($C66)),daily!$A:$A,0),MATCH($B$1,daily!$A$1:$F$1,0)),INDEX(daily!$A:$F,MATCH(DATE(white_production!F$1,MONTH($C66),DAY($C66)),daily!$A:$A,0),MATCH($B$1,daily!$A$1:$F$1,0))),"")</f>
        <v>25775.979999999981</v>
      </c>
      <c r="F66">
        <f>IFERROR(IF($A66&gt;10,INDEX(daily!$A:$F,MATCH(DATE(white_production!F$1,MONTH($C66),DAY($C66)),daily!$A:$A,0),MATCH($B$1,daily!$A$1:$F$1,0)),INDEX(daily!$A:$F,MATCH(DATE(white_production!G$1,MONTH($C66),DAY($C66)),daily!$A:$A,0),MATCH($B$1,daily!$A$1:$F$1,0))),"")</f>
        <v>19501.279999999981</v>
      </c>
      <c r="G66">
        <f>IFERROR(IF($A66&gt;10,INDEX(daily!$A:$F,MATCH(DATE(white_production!G$1,MONTH($C66),DAY($C66)),daily!$A:$A,0),MATCH($B$1,daily!$A$1:$F$1,0)),INDEX(daily!$A:$F,MATCH(DATE(white_production!H$1,MONTH($C66),DAY($C66)),daily!$A:$A,0),MATCH($B$1,daily!$A$1:$F$1,0))),"")</f>
        <v>21561.41499999999</v>
      </c>
      <c r="H66">
        <f>IFERROR(IF($A66&gt;10,INDEX(daily!$A:$F,MATCH(DATE(white_production!H$1,MONTH($C66),DAY($C66)),daily!$A:$A,0),MATCH($B$1,daily!$A$1:$F$1,0)),INDEX(daily!$A:$F,MATCH(DATE(white_production!I$1,MONTH($C66),DAY($C66)),daily!$A:$A,0),MATCH($B$1,daily!$A$1:$F$1,0))),"")</f>
        <v>16660.959000000032</v>
      </c>
      <c r="I66">
        <f>IFERROR(IF($A66&gt;10,INDEX(daily!$A:$F,MATCH(DATE(white_production!I$1,MONTH($C66),DAY($C66)),daily!$A:$A,0),MATCH($B$1,daily!$A$1:$F$1,0)),INDEX(daily!$A:$F,MATCH(DATE(white_production!J$1,MONTH($C66),DAY($C66)),daily!$A:$A,0),MATCH($B$1,daily!$A$1:$F$1,0))),"")</f>
        <v>21262.985000000008</v>
      </c>
      <c r="J66">
        <f>IFERROR(IF($A66&gt;10,INDEX(daily!$A:$F,MATCH(DATE(white_production!J$1,MONTH($C66),DAY($C66)),daily!$A:$A,0),MATCH($B$1,daily!$A$1:$F$1,0)),INDEX(daily!$A:$F,MATCH(DATE(white_production!K$1,MONTH($C66),DAY($C66)),daily!$A:$A,0),MATCH($B$1,daily!$A$1:$F$1,0))),"")</f>
        <v>21630.95499999998</v>
      </c>
      <c r="S66" s="11">
        <v>40912</v>
      </c>
      <c r="T66" s="38">
        <f t="shared" si="2"/>
        <v>0.53955755615828882</v>
      </c>
      <c r="U66" s="26">
        <f t="shared" si="16"/>
        <v>5.0069311889350432E-2</v>
      </c>
      <c r="V66" s="38">
        <f t="shared" si="8"/>
        <v>0.78994934556219198</v>
      </c>
      <c r="W66" s="26">
        <f t="shared" si="19"/>
        <v>0.11745111809209485</v>
      </c>
      <c r="X66" s="38">
        <f t="shared" si="10"/>
        <v>0.5758827000983483</v>
      </c>
      <c r="Y66" s="26">
        <f t="shared" si="20"/>
        <v>6.9464318066012498E-2</v>
      </c>
      <c r="Z66" s="38">
        <f t="shared" si="6"/>
        <v>0.62766971369251812</v>
      </c>
      <c r="AA66" s="26">
        <f t="shared" si="18"/>
        <v>9.5166649054640784E-2</v>
      </c>
      <c r="AB66" s="38">
        <f t="shared" si="14"/>
        <v>0.46751305229166124</v>
      </c>
      <c r="AC66" s="26">
        <f t="shared" si="15"/>
        <v>0.11193596506144382</v>
      </c>
      <c r="AD66" s="38">
        <f t="shared" si="13"/>
        <v>0.59776944660252052</v>
      </c>
      <c r="AE66" s="26">
        <f t="shared" si="12"/>
        <v>0.15315610148790393</v>
      </c>
      <c r="AF66" s="38">
        <f t="shared" ref="AF66:AF129" si="21">J66/MAX(J$2:J$228)</f>
        <v>0.65853349269769823</v>
      </c>
      <c r="AG66" s="26">
        <f t="shared" si="17"/>
        <v>0.16076290918301656</v>
      </c>
      <c r="AI66" s="26"/>
      <c r="AK66" s="26"/>
      <c r="AM66" s="26"/>
      <c r="AO66" s="26"/>
      <c r="AQ66" s="26"/>
    </row>
    <row r="67" spans="1:43" x14ac:dyDescent="0.25">
      <c r="A67" s="17">
        <f t="shared" ref="A67:A130" si="22">MONTH(C67)</f>
        <v>1</v>
      </c>
      <c r="B67" s="15">
        <f t="shared" ref="B67:B130" si="23">IF(DAY(C67)&lt;11,1,IF(DAY(C67)&lt;21,2,3))</f>
        <v>1</v>
      </c>
      <c r="C67" s="11">
        <v>40913</v>
      </c>
      <c r="D67">
        <f>IFERROR(IF($A67&gt;10,INDEX(daily!$A:$F,MATCH(DATE(white_production!D$1,MONTH($C67),DAY($C67)),daily!$A:$A,0),MATCH($B$1,daily!$A$1:$F$1,0)),INDEX(daily!$A:$F,MATCH(DATE(white_production!E$1,MONTH($C67),DAY($C67)),daily!$A:$A,0),MATCH($B$1,daily!$A$1:$F$1,0))),"")</f>
        <v>23983.040000000037</v>
      </c>
      <c r="E67">
        <f>IFERROR(IF($A67&gt;10,INDEX(daily!$A:$F,MATCH(DATE(white_production!E$1,MONTH($C67),DAY($C67)),daily!$A:$A,0),MATCH($B$1,daily!$A$1:$F$1,0)),INDEX(daily!$A:$F,MATCH(DATE(white_production!F$1,MONTH($C67),DAY($C67)),daily!$A:$A,0),MATCH($B$1,daily!$A$1:$F$1,0))),"")</f>
        <v>28483.090000000037</v>
      </c>
      <c r="F67">
        <f>IFERROR(IF($A67&gt;10,INDEX(daily!$A:$F,MATCH(DATE(white_production!F$1,MONTH($C67),DAY($C67)),daily!$A:$A,0),MATCH($B$1,daily!$A$1:$F$1,0)),INDEX(daily!$A:$F,MATCH(DATE(white_production!G$1,MONTH($C67),DAY($C67)),daily!$A:$A,0),MATCH($B$1,daily!$A$1:$F$1,0))),"")</f>
        <v>19582.970000000019</v>
      </c>
      <c r="G67">
        <f>IFERROR(IF($A67&gt;10,INDEX(daily!$A:$F,MATCH(DATE(white_production!G$1,MONTH($C67),DAY($C67)),daily!$A:$A,0),MATCH($B$1,daily!$A$1:$F$1,0)),INDEX(daily!$A:$F,MATCH(DATE(white_production!H$1,MONTH($C67),DAY($C67)),daily!$A:$A,0),MATCH($B$1,daily!$A$1:$F$1,0))),"")</f>
        <v>23873.114999999991</v>
      </c>
      <c r="H67">
        <f>IFERROR(IF($A67&gt;10,INDEX(daily!$A:$F,MATCH(DATE(white_production!H$1,MONTH($C67),DAY($C67)),daily!$A:$A,0),MATCH($B$1,daily!$A$1:$F$1,0)),INDEX(daily!$A:$F,MATCH(DATE(white_production!I$1,MONTH($C67),DAY($C67)),daily!$A:$A,0),MATCH($B$1,daily!$A$1:$F$1,0))),"")</f>
        <v>21213.474999999999</v>
      </c>
      <c r="I67">
        <f>IFERROR(IF($A67&gt;10,INDEX(daily!$A:$F,MATCH(DATE(white_production!I$1,MONTH($C67),DAY($C67)),daily!$A:$A,0),MATCH($B$1,daily!$A$1:$F$1,0)),INDEX(daily!$A:$F,MATCH(DATE(white_production!J$1,MONTH($C67),DAY($C67)),daily!$A:$A,0),MATCH($B$1,daily!$A$1:$F$1,0))),"")</f>
        <v>24492.252</v>
      </c>
      <c r="J67">
        <f>IFERROR(IF($A67&gt;10,INDEX(daily!$A:$F,MATCH(DATE(white_production!J$1,MONTH($C67),DAY($C67)),daily!$A:$A,0),MATCH($B$1,daily!$A$1:$F$1,0)),INDEX(daily!$A:$F,MATCH(DATE(white_production!K$1,MONTH($C67),DAY($C67)),daily!$A:$A,0),MATCH($B$1,daily!$A$1:$F$1,0))),"")</f>
        <v>25870.845000000019</v>
      </c>
      <c r="S67" s="11">
        <v>40913</v>
      </c>
      <c r="T67" s="38">
        <f t="shared" ref="T67:T130" si="24">D67/MAX(D$2:D$228)</f>
        <v>0.60601888982718966</v>
      </c>
      <c r="U67" s="26">
        <f t="shared" si="16"/>
        <v>6.6461333668900835E-2</v>
      </c>
      <c r="V67" s="38">
        <f t="shared" si="8"/>
        <v>0.87291339864048079</v>
      </c>
      <c r="W67" s="26">
        <f t="shared" si="19"/>
        <v>8.2964053078288802E-2</v>
      </c>
      <c r="X67" s="38">
        <f t="shared" si="10"/>
        <v>0.57829504727612613</v>
      </c>
      <c r="Y67" s="26">
        <f t="shared" si="20"/>
        <v>2.4123471777778294E-3</v>
      </c>
      <c r="Z67" s="38">
        <f t="shared" si="6"/>
        <v>0.69496511509094183</v>
      </c>
      <c r="AA67" s="26">
        <f t="shared" si="18"/>
        <v>6.7295401398423715E-2</v>
      </c>
      <c r="AB67" s="38">
        <f t="shared" si="14"/>
        <v>0.5952584390227974</v>
      </c>
      <c r="AC67" s="26">
        <f t="shared" si="15"/>
        <v>0.12774538673113617</v>
      </c>
      <c r="AD67" s="38">
        <f t="shared" si="13"/>
        <v>0.68855430806584639</v>
      </c>
      <c r="AE67" s="26">
        <f t="shared" si="12"/>
        <v>9.0784861463325872E-2</v>
      </c>
      <c r="AF67" s="38">
        <f t="shared" si="21"/>
        <v>0.78761284080572547</v>
      </c>
      <c r="AG67" s="26">
        <f t="shared" si="17"/>
        <v>0.12907934810802724</v>
      </c>
      <c r="AI67" s="26"/>
      <c r="AK67" s="26"/>
      <c r="AM67" s="26"/>
      <c r="AO67" s="26"/>
      <c r="AQ67" s="26"/>
    </row>
    <row r="68" spans="1:43" x14ac:dyDescent="0.25">
      <c r="A68" s="17">
        <f t="shared" si="22"/>
        <v>1</v>
      </c>
      <c r="B68" s="15">
        <f t="shared" si="23"/>
        <v>1</v>
      </c>
      <c r="C68" s="11">
        <v>40914</v>
      </c>
      <c r="D68">
        <f>IFERROR(IF($A68&gt;10,INDEX(daily!$A:$F,MATCH(DATE(white_production!D$1,MONTH($C68),DAY($C68)),daily!$A:$A,0),MATCH($B$1,daily!$A$1:$F$1,0)),INDEX(daily!$A:$F,MATCH(DATE(white_production!E$1,MONTH($C68),DAY($C68)),daily!$A:$A,0),MATCH($B$1,daily!$A$1:$F$1,0))),"")</f>
        <v>26757.244999999926</v>
      </c>
      <c r="E68">
        <f>IFERROR(IF($A68&gt;10,INDEX(daily!$A:$F,MATCH(DATE(white_production!E$1,MONTH($C68),DAY($C68)),daily!$A:$A,0),MATCH($B$1,daily!$A$1:$F$1,0)),INDEX(daily!$A:$F,MATCH(DATE(white_production!F$1,MONTH($C68),DAY($C68)),daily!$A:$A,0),MATCH($B$1,daily!$A$1:$F$1,0))),"")</f>
        <v>29742.820000000018</v>
      </c>
      <c r="F68">
        <f>IFERROR(IF($A68&gt;10,INDEX(daily!$A:$F,MATCH(DATE(white_production!F$1,MONTH($C68),DAY($C68)),daily!$A:$A,0),MATCH($B$1,daily!$A$1:$F$1,0)),INDEX(daily!$A:$F,MATCH(DATE(white_production!G$1,MONTH($C68),DAY($C68)),daily!$A:$A,0),MATCH($B$1,daily!$A$1:$F$1,0))),"")</f>
        <v>23752.779999999981</v>
      </c>
      <c r="G68">
        <f>IFERROR(IF($A68&gt;10,INDEX(daily!$A:$F,MATCH(DATE(white_production!G$1,MONTH($C68),DAY($C68)),daily!$A:$A,0),MATCH($B$1,daily!$A$1:$F$1,0)),INDEX(daily!$A:$F,MATCH(DATE(white_production!H$1,MONTH($C68),DAY($C68)),daily!$A:$A,0),MATCH($B$1,daily!$A$1:$F$1,0))),"")</f>
        <v>24832.939999999944</v>
      </c>
      <c r="H68">
        <f>IFERROR(IF($A68&gt;10,INDEX(daily!$A:$F,MATCH(DATE(white_production!H$1,MONTH($C68),DAY($C68)),daily!$A:$A,0),MATCH($B$1,daily!$A$1:$F$1,0)),INDEX(daily!$A:$F,MATCH(DATE(white_production!I$1,MONTH($C68),DAY($C68)),daily!$A:$A,0),MATCH($B$1,daily!$A$1:$F$1,0))),"")</f>
        <v>25706.605000000029</v>
      </c>
      <c r="I68">
        <f>IFERROR(IF($A68&gt;10,INDEX(daily!$A:$F,MATCH(DATE(white_production!I$1,MONTH($C68),DAY($C68)),daily!$A:$A,0),MATCH($B$1,daily!$A$1:$F$1,0)),INDEX(daily!$A:$F,MATCH(DATE(white_production!J$1,MONTH($C68),DAY($C68)),daily!$A:$A,0),MATCH($B$1,daily!$A$1:$F$1,0))),"")</f>
        <v>28162.400000000001</v>
      </c>
      <c r="J68">
        <f>IFERROR(IF($A68&gt;10,INDEX(daily!$A:$F,MATCH(DATE(white_production!J$1,MONTH($C68),DAY($C68)),daily!$A:$A,0),MATCH($B$1,daily!$A$1:$F$1,0)),INDEX(daily!$A:$F,MATCH(DATE(white_production!K$1,MONTH($C68),DAY($C68)),daily!$A:$A,0),MATCH($B$1,daily!$A$1:$F$1,0))),"")</f>
        <v>29023.770000000019</v>
      </c>
      <c r="S68" s="11">
        <v>40914</v>
      </c>
      <c r="T68" s="38">
        <f t="shared" si="24"/>
        <v>0.67611928720187486</v>
      </c>
      <c r="U68" s="26">
        <f t="shared" si="16"/>
        <v>7.0100397374685208E-2</v>
      </c>
      <c r="V68" s="38">
        <f t="shared" si="8"/>
        <v>0.91151999629787528</v>
      </c>
      <c r="W68" s="26">
        <f t="shared" si="19"/>
        <v>3.8606597657394492E-2</v>
      </c>
      <c r="X68" s="38">
        <f t="shared" si="10"/>
        <v>0.70143165378077987</v>
      </c>
      <c r="Y68" s="26">
        <f t="shared" si="20"/>
        <v>0.12313660650465375</v>
      </c>
      <c r="Z68" s="38">
        <f t="shared" si="6"/>
        <v>0.72290637418478576</v>
      </c>
      <c r="AA68" s="26">
        <f t="shared" si="18"/>
        <v>2.7941259093843929E-2</v>
      </c>
      <c r="AB68" s="38">
        <f t="shared" si="14"/>
        <v>0.72133743127307803</v>
      </c>
      <c r="AC68" s="26">
        <f t="shared" si="15"/>
        <v>0.12607899225028063</v>
      </c>
      <c r="AD68" s="38">
        <f t="shared" si="13"/>
        <v>0.79173372238182071</v>
      </c>
      <c r="AE68" s="26">
        <f t="shared" si="12"/>
        <v>0.10317941431597433</v>
      </c>
      <c r="AF68" s="38">
        <f t="shared" si="21"/>
        <v>0.88360059134488989</v>
      </c>
      <c r="AG68" s="26">
        <f t="shared" si="17"/>
        <v>9.5987750539164418E-2</v>
      </c>
      <c r="AI68" s="26"/>
      <c r="AK68" s="26"/>
      <c r="AM68" s="26"/>
      <c r="AO68" s="26"/>
      <c r="AQ68" s="26"/>
    </row>
    <row r="69" spans="1:43" x14ac:dyDescent="0.25">
      <c r="A69" s="17">
        <f t="shared" si="22"/>
        <v>1</v>
      </c>
      <c r="B69" s="15">
        <f t="shared" si="23"/>
        <v>1</v>
      </c>
      <c r="C69" s="11">
        <v>40915</v>
      </c>
      <c r="D69">
        <f>IFERROR(IF($A69&gt;10,INDEX(daily!$A:$F,MATCH(DATE(white_production!D$1,MONTH($C69),DAY($C69)),daily!$A:$A,0),MATCH($B$1,daily!$A$1:$F$1,0)),INDEX(daily!$A:$F,MATCH(DATE(white_production!E$1,MONTH($C69),DAY($C69)),daily!$A:$A,0),MATCH($B$1,daily!$A$1:$F$1,0))),"")</f>
        <v>27294.260000000057</v>
      </c>
      <c r="E69">
        <f>IFERROR(IF($A69&gt;10,INDEX(daily!$A:$F,MATCH(DATE(white_production!E$1,MONTH($C69),DAY($C69)),daily!$A:$A,0),MATCH($B$1,daily!$A$1:$F$1,0)),INDEX(daily!$A:$F,MATCH(DATE(white_production!F$1,MONTH($C69),DAY($C69)),daily!$A:$A,0),MATCH($B$1,daily!$A$1:$F$1,0))),"")</f>
        <v>29144.634999999962</v>
      </c>
      <c r="F69">
        <f>IFERROR(IF($A69&gt;10,INDEX(daily!$A:$F,MATCH(DATE(white_production!F$1,MONTH($C69),DAY($C69)),daily!$A:$A,0),MATCH($B$1,daily!$A$1:$F$1,0)),INDEX(daily!$A:$F,MATCH(DATE(white_production!G$1,MONTH($C69),DAY($C69)),daily!$A:$A,0),MATCH($B$1,daily!$A$1:$F$1,0))),"")</f>
        <v>26336.920000000111</v>
      </c>
      <c r="G69">
        <f>IFERROR(IF($A69&gt;10,INDEX(daily!$A:$F,MATCH(DATE(white_production!G$1,MONTH($C69),DAY($C69)),daily!$A:$A,0),MATCH($B$1,daily!$A$1:$F$1,0)),INDEX(daily!$A:$F,MATCH(DATE(white_production!H$1,MONTH($C69),DAY($C69)),daily!$A:$A,0),MATCH($B$1,daily!$A$1:$F$1,0))),"")</f>
        <v>26294.555000000073</v>
      </c>
      <c r="H69">
        <f>IFERROR(IF($A69&gt;10,INDEX(daily!$A:$F,MATCH(DATE(white_production!H$1,MONTH($C69),DAY($C69)),daily!$A:$A,0),MATCH($B$1,daily!$A$1:$F$1,0)),INDEX(daily!$A:$F,MATCH(DATE(white_production!I$1,MONTH($C69),DAY($C69)),daily!$A:$A,0),MATCH($B$1,daily!$A$1:$F$1,0))),"")</f>
        <v>29459.204999999936</v>
      </c>
      <c r="I69">
        <f>IFERROR(IF($A69&gt;10,INDEX(daily!$A:$F,MATCH(DATE(white_production!I$1,MONTH($C69),DAY($C69)),daily!$A:$A,0),MATCH($B$1,daily!$A$1:$F$1,0)),INDEX(daily!$A:$F,MATCH(DATE(white_production!J$1,MONTH($C69),DAY($C69)),daily!$A:$A,0),MATCH($B$1,daily!$A$1:$F$1,0))),"")</f>
        <v>28578.9</v>
      </c>
      <c r="J69">
        <f>IFERROR(IF($A69&gt;10,INDEX(daily!$A:$F,MATCH(DATE(white_production!J$1,MONTH($C69),DAY($C69)),daily!$A:$A,0),MATCH($B$1,daily!$A$1:$F$1,0)),INDEX(daily!$A:$F,MATCH(DATE(white_production!K$1,MONTH($C69),DAY($C69)),daily!$A:$A,0),MATCH($B$1,daily!$A$1:$F$1,0))),"")</f>
        <v>27306.334999999963</v>
      </c>
      <c r="S69" s="11">
        <v>40915</v>
      </c>
      <c r="T69" s="38">
        <f t="shared" si="24"/>
        <v>0.68968892783628255</v>
      </c>
      <c r="U69" s="26">
        <f t="shared" si="16"/>
        <v>1.3569640634407687E-2</v>
      </c>
      <c r="V69" s="38">
        <f t="shared" si="8"/>
        <v>0.89318758568632273</v>
      </c>
      <c r="W69" s="26">
        <f t="shared" si="19"/>
        <v>-1.8332410611552552E-2</v>
      </c>
      <c r="X69" s="38">
        <f t="shared" si="10"/>
        <v>0.77774262006772221</v>
      </c>
      <c r="Y69" s="26">
        <f t="shared" si="20"/>
        <v>7.6310966286942339E-2</v>
      </c>
      <c r="Z69" s="38">
        <f t="shared" si="6"/>
        <v>0.76545513402168752</v>
      </c>
      <c r="AA69" s="26">
        <f t="shared" si="18"/>
        <v>4.2548759836901762E-2</v>
      </c>
      <c r="AB69" s="38">
        <f t="shared" si="14"/>
        <v>0.82663686091753252</v>
      </c>
      <c r="AC69" s="26">
        <f t="shared" si="15"/>
        <v>0.10529942964445449</v>
      </c>
      <c r="AD69" s="38">
        <f t="shared" si="13"/>
        <v>0.80344284857035675</v>
      </c>
      <c r="AE69" s="26">
        <f t="shared" si="12"/>
        <v>1.1709126188536034E-2</v>
      </c>
      <c r="AF69" s="38">
        <f t="shared" si="21"/>
        <v>0.83131494473190826</v>
      </c>
      <c r="AG69" s="26">
        <f t="shared" si="17"/>
        <v>-5.2285646612981629E-2</v>
      </c>
      <c r="AI69" s="26"/>
      <c r="AK69" s="26"/>
      <c r="AM69" s="26"/>
      <c r="AO69" s="26"/>
      <c r="AQ69" s="26"/>
    </row>
    <row r="70" spans="1:43" x14ac:dyDescent="0.25">
      <c r="A70" s="17">
        <f t="shared" si="22"/>
        <v>1</v>
      </c>
      <c r="B70" s="15">
        <f t="shared" si="23"/>
        <v>1</v>
      </c>
      <c r="C70" s="11">
        <v>40916</v>
      </c>
      <c r="D70">
        <f>IFERROR(IF($A70&gt;10,INDEX(daily!$A:$F,MATCH(DATE(white_production!D$1,MONTH($C70),DAY($C70)),daily!$A:$A,0),MATCH($B$1,daily!$A$1:$F$1,0)),INDEX(daily!$A:$F,MATCH(DATE(white_production!E$1,MONTH($C70),DAY($C70)),daily!$A:$A,0),MATCH($B$1,daily!$A$1:$F$1,0))),"")</f>
        <v>27114.42000000002</v>
      </c>
      <c r="E70">
        <f>IFERROR(IF($A70&gt;10,INDEX(daily!$A:$F,MATCH(DATE(white_production!E$1,MONTH($C70),DAY($C70)),daily!$A:$A,0),MATCH($B$1,daily!$A$1:$F$1,0)),INDEX(daily!$A:$F,MATCH(DATE(white_production!F$1,MONTH($C70),DAY($C70)),daily!$A:$A,0),MATCH($B$1,daily!$A$1:$F$1,0))),"")</f>
        <v>30796.970000000019</v>
      </c>
      <c r="F70">
        <f>IFERROR(IF($A70&gt;10,INDEX(daily!$A:$F,MATCH(DATE(white_production!F$1,MONTH($C70),DAY($C70)),daily!$A:$A,0),MATCH($B$1,daily!$A$1:$F$1,0)),INDEX(daily!$A:$F,MATCH(DATE(white_production!G$1,MONTH($C70),DAY($C70)),daily!$A:$A,0),MATCH($B$1,daily!$A$1:$F$1,0))),"")</f>
        <v>26275.094999999925</v>
      </c>
      <c r="G70">
        <f>IFERROR(IF($A70&gt;10,INDEX(daily!$A:$F,MATCH(DATE(white_production!G$1,MONTH($C70),DAY($C70)),daily!$A:$A,0),MATCH($B$1,daily!$A$1:$F$1,0)),INDEX(daily!$A:$F,MATCH(DATE(white_production!H$1,MONTH($C70),DAY($C70)),daily!$A:$A,0),MATCH($B$1,daily!$A$1:$F$1,0))),"")</f>
        <v>29370.979999999981</v>
      </c>
      <c r="H70">
        <f>IFERROR(IF($A70&gt;10,INDEX(daily!$A:$F,MATCH(DATE(white_production!H$1,MONTH($C70),DAY($C70)),daily!$A:$A,0),MATCH($B$1,daily!$A$1:$F$1,0)),INDEX(daily!$A:$F,MATCH(DATE(white_production!I$1,MONTH($C70),DAY($C70)),daily!$A:$A,0),MATCH($B$1,daily!$A$1:$F$1,0))),"")</f>
        <v>31780.125</v>
      </c>
      <c r="I70">
        <f>IFERROR(IF($A70&gt;10,INDEX(daily!$A:$F,MATCH(DATE(white_production!I$1,MONTH($C70),DAY($C70)),daily!$A:$A,0),MATCH($B$1,daily!$A$1:$F$1,0)),INDEX(daily!$A:$F,MATCH(DATE(white_production!J$1,MONTH($C70),DAY($C70)),daily!$A:$A,0),MATCH($B$1,daily!$A$1:$F$1,0))),"")</f>
        <v>28982.473999999929</v>
      </c>
      <c r="J70">
        <f>IFERROR(IF($A70&gt;10,INDEX(daily!$A:$F,MATCH(DATE(white_production!J$1,MONTH($C70),DAY($C70)),daily!$A:$A,0),MATCH($B$1,daily!$A$1:$F$1,0)),INDEX(daily!$A:$F,MATCH(DATE(white_production!K$1,MONTH($C70),DAY($C70)),daily!$A:$A,0),MATCH($B$1,daily!$A$1:$F$1,0))),"")</f>
        <v>27951.359999999964</v>
      </c>
      <c r="S70" s="11">
        <v>40916</v>
      </c>
      <c r="T70" s="38">
        <f t="shared" si="24"/>
        <v>0.6851446149740873</v>
      </c>
      <c r="U70" s="26">
        <f t="shared" si="16"/>
        <v>-4.5443128621952544E-3</v>
      </c>
      <c r="V70" s="38">
        <f t="shared" si="8"/>
        <v>0.94382624042998531</v>
      </c>
      <c r="W70" s="26">
        <f t="shared" si="19"/>
        <v>5.0638654743662581E-2</v>
      </c>
      <c r="X70" s="38">
        <f t="shared" si="10"/>
        <v>0.77591689642631567</v>
      </c>
      <c r="Y70" s="26">
        <f t="shared" si="20"/>
        <v>-1.8257236414065403E-3</v>
      </c>
      <c r="Z70" s="38">
        <f t="shared" si="6"/>
        <v>0.85501228038459776</v>
      </c>
      <c r="AA70" s="26">
        <f t="shared" si="18"/>
        <v>8.9557146362910234E-2</v>
      </c>
      <c r="AB70" s="38">
        <f t="shared" si="14"/>
        <v>0.89176278754185168</v>
      </c>
      <c r="AC70" s="26">
        <f t="shared" si="15"/>
        <v>6.5125926624319153E-2</v>
      </c>
      <c r="AD70" s="38">
        <f t="shared" si="13"/>
        <v>0.81478858420639855</v>
      </c>
      <c r="AE70" s="26">
        <f t="shared" ref="AE70:AE101" si="25">AD70-AD69</f>
        <v>1.1345735636041798E-2</v>
      </c>
      <c r="AF70" s="38">
        <f t="shared" si="21"/>
        <v>0.85095210666615173</v>
      </c>
      <c r="AG70" s="26">
        <f t="shared" si="17"/>
        <v>1.9637161934243474E-2</v>
      </c>
      <c r="AI70" s="26"/>
      <c r="AK70" s="26"/>
      <c r="AM70" s="26"/>
      <c r="AO70" s="26"/>
      <c r="AQ70" s="26"/>
    </row>
    <row r="71" spans="1:43" x14ac:dyDescent="0.25">
      <c r="A71" s="17">
        <f t="shared" si="22"/>
        <v>1</v>
      </c>
      <c r="B71" s="15">
        <f t="shared" si="23"/>
        <v>1</v>
      </c>
      <c r="C71" s="11">
        <v>40917</v>
      </c>
      <c r="D71">
        <f>IFERROR(IF($A71&gt;10,INDEX(daily!$A:$F,MATCH(DATE(white_production!D$1,MONTH($C71),DAY($C71)),daily!$A:$A,0),MATCH($B$1,daily!$A$1:$F$1,0)),INDEX(daily!$A:$F,MATCH(DATE(white_production!E$1,MONTH($C71),DAY($C71)),daily!$A:$A,0),MATCH($B$1,daily!$A$1:$F$1,0))),"")</f>
        <v>25516.799999999999</v>
      </c>
      <c r="E71">
        <f>IFERROR(IF($A71&gt;10,INDEX(daily!$A:$F,MATCH(DATE(white_production!E$1,MONTH($C71),DAY($C71)),daily!$A:$A,0),MATCH($B$1,daily!$A$1:$F$1,0)),INDEX(daily!$A:$F,MATCH(DATE(white_production!F$1,MONTH($C71),DAY($C71)),daily!$A:$A,0),MATCH($B$1,daily!$A$1:$F$1,0))),"")</f>
        <v>30245.9</v>
      </c>
      <c r="F71">
        <f>IFERROR(IF($A71&gt;10,INDEX(daily!$A:$F,MATCH(DATE(white_production!F$1,MONTH($C71),DAY($C71)),daily!$A:$A,0),MATCH($B$1,daily!$A$1:$F$1,0)),INDEX(daily!$A:$F,MATCH(DATE(white_production!G$1,MONTH($C71),DAY($C71)),daily!$A:$A,0),MATCH($B$1,daily!$A$1:$F$1,0))),"")</f>
        <v>28116.960000000057</v>
      </c>
      <c r="G71">
        <f>IFERROR(IF($A71&gt;10,INDEX(daily!$A:$F,MATCH(DATE(white_production!G$1,MONTH($C71),DAY($C71)),daily!$A:$A,0),MATCH($B$1,daily!$A$1:$F$1,0)),INDEX(daily!$A:$F,MATCH(DATE(white_production!H$1,MONTH($C71),DAY($C71)),daily!$A:$A,0),MATCH($B$1,daily!$A$1:$F$1,0))),"")</f>
        <v>30243.320000000018</v>
      </c>
      <c r="H71">
        <f>IFERROR(IF($A71&gt;10,INDEX(daily!$A:$F,MATCH(DATE(white_production!H$1,MONTH($C71),DAY($C71)),daily!$A:$A,0),MATCH($B$1,daily!$A$1:$F$1,0)),INDEX(daily!$A:$F,MATCH(DATE(white_production!I$1,MONTH($C71),DAY($C71)),daily!$A:$A,0),MATCH($B$1,daily!$A$1:$F$1,0))),"")</f>
        <v>31988.79500000002</v>
      </c>
      <c r="I71">
        <f>IFERROR(IF($A71&gt;10,INDEX(daily!$A:$F,MATCH(DATE(white_production!I$1,MONTH($C71),DAY($C71)),daily!$A:$A,0),MATCH($B$1,daily!$A$1:$F$1,0)),INDEX(daily!$A:$F,MATCH(DATE(white_production!J$1,MONTH($C71),DAY($C71)),daily!$A:$A,0),MATCH($B$1,daily!$A$1:$F$1,0))),"")</f>
        <v>28762.485999999939</v>
      </c>
      <c r="J71">
        <f>IFERROR(IF($A71&gt;10,INDEX(daily!$A:$F,MATCH(DATE(white_production!J$1,MONTH($C71),DAY($C71)),daily!$A:$A,0),MATCH($B$1,daily!$A$1:$F$1,0)),INDEX(daily!$A:$F,MATCH(DATE(white_production!K$1,MONTH($C71),DAY($C71)),daily!$A:$A,0),MATCH($B$1,daily!$A$1:$F$1,0))),"")</f>
        <v>30612.150000000092</v>
      </c>
      <c r="S71" s="11">
        <v>40917</v>
      </c>
      <c r="T71" s="38">
        <f t="shared" si="24"/>
        <v>0.64477492461099217</v>
      </c>
      <c r="U71" s="26">
        <f t="shared" si="16"/>
        <v>-4.0369690363095123E-2</v>
      </c>
      <c r="V71" s="38">
        <f t="shared" si="8"/>
        <v>0.92693775022092351</v>
      </c>
      <c r="W71" s="26">
        <f t="shared" si="19"/>
        <v>-1.6888490209061802E-2</v>
      </c>
      <c r="X71" s="38">
        <f t="shared" si="10"/>
        <v>0.83030810507604136</v>
      </c>
      <c r="Y71" s="26">
        <f t="shared" si="20"/>
        <v>5.4391208649725686E-2</v>
      </c>
      <c r="Z71" s="38">
        <f t="shared" si="6"/>
        <v>0.88040678246354542</v>
      </c>
      <c r="AA71" s="26">
        <f t="shared" si="18"/>
        <v>2.5394502078947667E-2</v>
      </c>
      <c r="AB71" s="38">
        <f t="shared" si="14"/>
        <v>0.89761814968647435</v>
      </c>
      <c r="AC71" s="26">
        <f t="shared" si="15"/>
        <v>5.8553621446226778E-3</v>
      </c>
      <c r="AD71" s="38">
        <f t="shared" si="13"/>
        <v>0.80860402897959527</v>
      </c>
      <c r="AE71" s="26">
        <f t="shared" si="25"/>
        <v>-6.1845552268032788E-3</v>
      </c>
      <c r="AF71" s="38">
        <f t="shared" si="21"/>
        <v>0.93195728336940853</v>
      </c>
      <c r="AG71" s="26">
        <f t="shared" si="17"/>
        <v>8.1005176703256798E-2</v>
      </c>
      <c r="AI71" s="26"/>
      <c r="AK71" s="26"/>
      <c r="AM71" s="26"/>
      <c r="AO71" s="26"/>
      <c r="AQ71" s="26"/>
    </row>
    <row r="72" spans="1:43" x14ac:dyDescent="0.25">
      <c r="A72" s="17">
        <f t="shared" si="22"/>
        <v>1</v>
      </c>
      <c r="B72" s="15">
        <f t="shared" si="23"/>
        <v>1</v>
      </c>
      <c r="C72" s="11">
        <v>40918</v>
      </c>
      <c r="D72">
        <f>IFERROR(IF($A72&gt;10,INDEX(daily!$A:$F,MATCH(DATE(white_production!D$1,MONTH($C72),DAY($C72)),daily!$A:$A,0),MATCH($B$1,daily!$A$1:$F$1,0)),INDEX(daily!$A:$F,MATCH(DATE(white_production!E$1,MONTH($C72),DAY($C72)),daily!$A:$A,0),MATCH($B$1,daily!$A$1:$F$1,0))),"")</f>
        <v>26302.5</v>
      </c>
      <c r="E72">
        <f>IFERROR(IF($A72&gt;10,INDEX(daily!$A:$F,MATCH(DATE(white_production!E$1,MONTH($C72),DAY($C72)),daily!$A:$A,0),MATCH($B$1,daily!$A$1:$F$1,0)),INDEX(daily!$A:$F,MATCH(DATE(white_production!F$1,MONTH($C72),DAY($C72)),daily!$A:$A,0),MATCH($B$1,daily!$A$1:$F$1,0))),"")</f>
        <v>28132.839999999946</v>
      </c>
      <c r="F72">
        <f>IFERROR(IF($A72&gt;10,INDEX(daily!$A:$F,MATCH(DATE(white_production!F$1,MONTH($C72),DAY($C72)),daily!$A:$A,0),MATCH($B$1,daily!$A$1:$F$1,0)),INDEX(daily!$A:$F,MATCH(DATE(white_production!G$1,MONTH($C72),DAY($C72)),daily!$A:$A,0),MATCH($B$1,daily!$A$1:$F$1,0))),"")</f>
        <v>26467.059999999961</v>
      </c>
      <c r="G72">
        <f>IFERROR(IF($A72&gt;10,INDEX(daily!$A:$F,MATCH(DATE(white_production!G$1,MONTH($C72),DAY($C72)),daily!$A:$A,0),MATCH($B$1,daily!$A$1:$F$1,0)),INDEX(daily!$A:$F,MATCH(DATE(white_production!H$1,MONTH($C72),DAY($C72)),daily!$A:$A,0),MATCH($B$1,daily!$A$1:$F$1,0))),"")</f>
        <v>29936.990000000038</v>
      </c>
      <c r="H72">
        <f>IFERROR(IF($A72&gt;10,INDEX(daily!$A:$F,MATCH(DATE(white_production!H$1,MONTH($C72),DAY($C72)),daily!$A:$A,0),MATCH($B$1,daily!$A$1:$F$1,0)),INDEX(daily!$A:$F,MATCH(DATE(white_production!I$1,MONTH($C72),DAY($C72)),daily!$A:$A,0),MATCH($B$1,daily!$A$1:$F$1,0))),"")</f>
        <v>31537.819999999971</v>
      </c>
      <c r="I72">
        <f>IFERROR(IF($A72&gt;10,INDEX(daily!$A:$F,MATCH(DATE(white_production!I$1,MONTH($C72),DAY($C72)),daily!$A:$A,0),MATCH($B$1,daily!$A$1:$F$1,0)),INDEX(daily!$A:$F,MATCH(DATE(white_production!J$1,MONTH($C72),DAY($C72)),daily!$A:$A,0),MATCH($B$1,daily!$A$1:$F$1,0))),"")</f>
        <v>30394.142000000178</v>
      </c>
      <c r="J72">
        <f>IFERROR(IF($A72&gt;10,INDEX(daily!$A:$F,MATCH(DATE(white_production!J$1,MONTH($C72),DAY($C72)),daily!$A:$A,0),MATCH($B$1,daily!$A$1:$F$1,0)),INDEX(daily!$A:$F,MATCH(DATE(white_production!K$1,MONTH($C72),DAY($C72)),daily!$A:$A,0),MATCH($B$1,daily!$A$1:$F$1,0))),"")</f>
        <v>30689.32999999998</v>
      </c>
      <c r="S72" s="11">
        <v>40918</v>
      </c>
      <c r="T72" s="38">
        <f t="shared" si="24"/>
        <v>0.66462849787514977</v>
      </c>
      <c r="U72" s="26">
        <f t="shared" si="16"/>
        <v>1.9853573264157598E-2</v>
      </c>
      <c r="V72" s="38">
        <f t="shared" si="8"/>
        <v>0.86217938355033763</v>
      </c>
      <c r="W72" s="26">
        <f t="shared" si="19"/>
        <v>-6.4758366670585876E-2</v>
      </c>
      <c r="X72" s="38">
        <f t="shared" si="10"/>
        <v>0.78158572034579177</v>
      </c>
      <c r="Y72" s="26">
        <f t="shared" si="20"/>
        <v>-4.872238473024959E-2</v>
      </c>
      <c r="Z72" s="38">
        <f t="shared" si="6"/>
        <v>0.87148927573240476</v>
      </c>
      <c r="AA72" s="26">
        <f t="shared" si="18"/>
        <v>-8.9175067311406675E-3</v>
      </c>
      <c r="AB72" s="38">
        <f t="shared" si="14"/>
        <v>0.88496361408877822</v>
      </c>
      <c r="AC72" s="26">
        <f t="shared" si="15"/>
        <v>-1.2654535597696137E-2</v>
      </c>
      <c r="AD72" s="38">
        <f t="shared" si="13"/>
        <v>0.85447501577499707</v>
      </c>
      <c r="AE72" s="26">
        <f t="shared" si="25"/>
        <v>4.5870986795401802E-2</v>
      </c>
      <c r="AF72" s="38">
        <f t="shared" si="21"/>
        <v>0.93430695378231143</v>
      </c>
      <c r="AG72" s="26">
        <f t="shared" si="17"/>
        <v>2.3496704129029045E-3</v>
      </c>
      <c r="AI72" s="26"/>
      <c r="AK72" s="26"/>
      <c r="AM72" s="26"/>
      <c r="AO72" s="26"/>
      <c r="AQ72" s="26"/>
    </row>
    <row r="73" spans="1:43" x14ac:dyDescent="0.25">
      <c r="A73" s="17">
        <f t="shared" si="22"/>
        <v>1</v>
      </c>
      <c r="B73" s="15">
        <f t="shared" si="23"/>
        <v>2</v>
      </c>
      <c r="C73" s="11">
        <v>40919</v>
      </c>
      <c r="D73">
        <f>IFERROR(IF($A73&gt;10,INDEX(daily!$A:$F,MATCH(DATE(white_production!D$1,MONTH($C73),DAY($C73)),daily!$A:$A,0),MATCH($B$1,daily!$A$1:$F$1,0)),INDEX(daily!$A:$F,MATCH(DATE(white_production!E$1,MONTH($C73),DAY($C73)),daily!$A:$A,0),MATCH($B$1,daily!$A$1:$F$1,0))),"")</f>
        <v>26999.009999999962</v>
      </c>
      <c r="E73">
        <f>IFERROR(IF($A73&gt;10,INDEX(daily!$A:$F,MATCH(DATE(white_production!E$1,MONTH($C73),DAY($C73)),daily!$A:$A,0),MATCH($B$1,daily!$A$1:$F$1,0)),INDEX(daily!$A:$F,MATCH(DATE(white_production!F$1,MONTH($C73),DAY($C73)),daily!$A:$A,0),MATCH($B$1,daily!$A$1:$F$1,0))),"")</f>
        <v>30999.530000000075</v>
      </c>
      <c r="F73">
        <f>IFERROR(IF($A73&gt;10,INDEX(daily!$A:$F,MATCH(DATE(white_production!F$1,MONTH($C73),DAY($C73)),daily!$A:$A,0),MATCH($B$1,daily!$A$1:$F$1,0)),INDEX(daily!$A:$F,MATCH(DATE(white_production!G$1,MONTH($C73),DAY($C73)),daily!$A:$A,0),MATCH($B$1,daily!$A$1:$F$1,0))),"")</f>
        <v>27131.159999999963</v>
      </c>
      <c r="G73">
        <f>IFERROR(IF($A73&gt;10,INDEX(daily!$A:$F,MATCH(DATE(white_production!G$1,MONTH($C73),DAY($C73)),daily!$A:$A,0),MATCH($B$1,daily!$A$1:$F$1,0)),INDEX(daily!$A:$F,MATCH(DATE(white_production!H$1,MONTH($C73),DAY($C73)),daily!$A:$A,0),MATCH($B$1,daily!$A$1:$F$1,0))),"")</f>
        <v>27816.664999999943</v>
      </c>
      <c r="H73">
        <f>IFERROR(IF($A73&gt;10,INDEX(daily!$A:$F,MATCH(DATE(white_production!H$1,MONTH($C73),DAY($C73)),daily!$A:$A,0),MATCH($B$1,daily!$A$1:$F$1,0)),INDEX(daily!$A:$F,MATCH(DATE(white_production!I$1,MONTH($C73),DAY($C73)),daily!$A:$A,0),MATCH($B$1,daily!$A$1:$F$1,0))),"")</f>
        <v>31935.030000000075</v>
      </c>
      <c r="I73">
        <f>IFERROR(IF($A73&gt;10,INDEX(daily!$A:$F,MATCH(DATE(white_production!I$1,MONTH($C73),DAY($C73)),daily!$A:$A,0),MATCH($B$1,daily!$A$1:$F$1,0)),INDEX(daily!$A:$F,MATCH(DATE(white_production!J$1,MONTH($C73),DAY($C73)),daily!$A:$A,0),MATCH($B$1,daily!$A$1:$F$1,0))),"")</f>
        <v>31213.12899999991</v>
      </c>
      <c r="J73">
        <f>IFERROR(IF($A73&gt;10,INDEX(daily!$A:$F,MATCH(DATE(white_production!J$1,MONTH($C73),DAY($C73)),daily!$A:$A,0),MATCH($B$1,daily!$A$1:$F$1,0)),INDEX(daily!$A:$F,MATCH(DATE(white_production!K$1,MONTH($C73),DAY($C73)),daily!$A:$A,0),MATCH($B$1,daily!$A$1:$F$1,0))),"")</f>
        <v>32173.775000000001</v>
      </c>
      <c r="S73" s="11">
        <v>40919</v>
      </c>
      <c r="T73" s="38">
        <f t="shared" si="24"/>
        <v>0.68222836081802574</v>
      </c>
      <c r="U73" s="26">
        <f t="shared" si="16"/>
        <v>1.7599862942875966E-2</v>
      </c>
      <c r="V73" s="38">
        <f t="shared" si="8"/>
        <v>0.95003404084871323</v>
      </c>
      <c r="W73" s="26">
        <f t="shared" si="19"/>
        <v>8.7854657298375605E-2</v>
      </c>
      <c r="X73" s="38">
        <f t="shared" si="10"/>
        <v>0.80119693053995922</v>
      </c>
      <c r="Y73" s="26">
        <f t="shared" si="20"/>
        <v>1.961121019416745E-2</v>
      </c>
      <c r="Z73" s="38">
        <f t="shared" si="6"/>
        <v>0.80976495078967037</v>
      </c>
      <c r="AA73" s="26">
        <f t="shared" si="18"/>
        <v>-6.1724324942734388E-2</v>
      </c>
      <c r="AB73" s="38">
        <f t="shared" si="14"/>
        <v>0.89610948267298274</v>
      </c>
      <c r="AC73" s="26">
        <f t="shared" si="15"/>
        <v>1.1145868584204521E-2</v>
      </c>
      <c r="AD73" s="38">
        <f t="shared" si="13"/>
        <v>0.87749931860757191</v>
      </c>
      <c r="AE73" s="26">
        <f t="shared" si="25"/>
        <v>2.3024302832574839E-2</v>
      </c>
      <c r="AF73" s="38">
        <f t="shared" si="21"/>
        <v>0.9794994453097382</v>
      </c>
      <c r="AG73" s="26">
        <f t="shared" si="17"/>
        <v>4.519249152742677E-2</v>
      </c>
      <c r="AI73" s="26"/>
      <c r="AK73" s="26"/>
      <c r="AM73" s="26"/>
      <c r="AO73" s="26"/>
      <c r="AQ73" s="26"/>
    </row>
    <row r="74" spans="1:43" x14ac:dyDescent="0.25">
      <c r="A74" s="17">
        <f t="shared" si="22"/>
        <v>1</v>
      </c>
      <c r="B74" s="15">
        <f t="shared" si="23"/>
        <v>2</v>
      </c>
      <c r="C74" s="11">
        <v>40920</v>
      </c>
      <c r="D74">
        <f>IFERROR(IF($A74&gt;10,INDEX(daily!$A:$F,MATCH(DATE(white_production!D$1,MONTH($C74),DAY($C74)),daily!$A:$A,0),MATCH($B$1,daily!$A$1:$F$1,0)),INDEX(daily!$A:$F,MATCH(DATE(white_production!E$1,MONTH($C74),DAY($C74)),daily!$A:$A,0),MATCH($B$1,daily!$A$1:$F$1,0))),"")</f>
        <v>27818.17000000002</v>
      </c>
      <c r="E74">
        <f>IFERROR(IF($A74&gt;10,INDEX(daily!$A:$F,MATCH(DATE(white_production!E$1,MONTH($C74),DAY($C74)),daily!$A:$A,0),MATCH($B$1,daily!$A$1:$F$1,0)),INDEX(daily!$A:$F,MATCH(DATE(white_production!F$1,MONTH($C74),DAY($C74)),daily!$A:$A,0),MATCH($B$1,daily!$A$1:$F$1,0))),"")</f>
        <v>31164.419999999925</v>
      </c>
      <c r="F74">
        <f>IFERROR(IF($A74&gt;10,INDEX(daily!$A:$F,MATCH(DATE(white_production!F$1,MONTH($C74),DAY($C74)),daily!$A:$A,0),MATCH($B$1,daily!$A$1:$F$1,0)),INDEX(daily!$A:$F,MATCH(DATE(white_production!G$1,MONTH($C74),DAY($C74)),daily!$A:$A,0),MATCH($B$1,daily!$A$1:$F$1,0))),"")</f>
        <v>28793.790000000037</v>
      </c>
      <c r="G74">
        <f>IFERROR(IF($A74&gt;10,INDEX(daily!$A:$F,MATCH(DATE(white_production!G$1,MONTH($C74),DAY($C74)),daily!$A:$A,0),MATCH($B$1,daily!$A$1:$F$1,0)),INDEX(daily!$A:$F,MATCH(DATE(white_production!H$1,MONTH($C74),DAY($C74)),daily!$A:$A,0),MATCH($B$1,daily!$A$1:$F$1,0))),"")</f>
        <v>28378.900000000092</v>
      </c>
      <c r="H74">
        <f>IFERROR(IF($A74&gt;10,INDEX(daily!$A:$F,MATCH(DATE(white_production!H$1,MONTH($C74),DAY($C74)),daily!$A:$A,0),MATCH($B$1,daily!$A$1:$F$1,0)),INDEX(daily!$A:$F,MATCH(DATE(white_production!I$1,MONTH($C74),DAY($C74)),daily!$A:$A,0),MATCH($B$1,daily!$A$1:$F$1,0))),"")</f>
        <v>30213.695000000018</v>
      </c>
      <c r="I74">
        <f>IFERROR(IF($A74&gt;10,INDEX(daily!$A:$F,MATCH(DATE(white_production!I$1,MONTH($C74),DAY($C74)),daily!$A:$A,0),MATCH($B$1,daily!$A$1:$F$1,0)),INDEX(daily!$A:$F,MATCH(DATE(white_production!J$1,MONTH($C74),DAY($C74)),daily!$A:$A,0),MATCH($B$1,daily!$A$1:$F$1,0))),"")</f>
        <v>31915.687000000013</v>
      </c>
      <c r="J74">
        <f>IFERROR(IF($A74&gt;10,INDEX(daily!$A:$F,MATCH(DATE(white_production!J$1,MONTH($C74),DAY($C74)),daily!$A:$A,0),MATCH($B$1,daily!$A$1:$F$1,0)),INDEX(daily!$A:$F,MATCH(DATE(white_production!K$1,MONTH($C74),DAY($C74)),daily!$A:$A,0),MATCH($B$1,daily!$A$1:$F$1,0))),"")</f>
        <v>32037.084999999963</v>
      </c>
      <c r="S74" s="11">
        <v>40920</v>
      </c>
      <c r="T74" s="38">
        <f t="shared" si="24"/>
        <v>0.70292742289651433</v>
      </c>
      <c r="U74" s="26">
        <f t="shared" si="16"/>
        <v>2.0699062078488595E-2</v>
      </c>
      <c r="V74" s="38">
        <f t="shared" si="8"/>
        <v>0.95508737917337172</v>
      </c>
      <c r="W74" s="26">
        <f t="shared" si="19"/>
        <v>5.0533383246584851E-3</v>
      </c>
      <c r="X74" s="38">
        <f t="shared" si="10"/>
        <v>0.85029523863381562</v>
      </c>
      <c r="Y74" s="26">
        <f t="shared" si="20"/>
        <v>4.9098308093856402E-2</v>
      </c>
      <c r="Z74" s="38">
        <f t="shared" si="6"/>
        <v>0.82613205292457226</v>
      </c>
      <c r="AA74" s="26">
        <f t="shared" si="18"/>
        <v>1.636710213490189E-2</v>
      </c>
      <c r="AB74" s="38">
        <f t="shared" si="14"/>
        <v>0.84780814660544357</v>
      </c>
      <c r="AC74" s="26">
        <f t="shared" ref="AC74:AC105" si="26">AB74-AB73</f>
        <v>-4.8301336067539169E-2</v>
      </c>
      <c r="AD74" s="38">
        <f t="shared" si="13"/>
        <v>0.89725043571865648</v>
      </c>
      <c r="AE74" s="26">
        <f t="shared" si="25"/>
        <v>1.9751117111084571E-2</v>
      </c>
      <c r="AF74" s="38">
        <f t="shared" si="21"/>
        <v>0.9753380505346636</v>
      </c>
      <c r="AG74" s="26">
        <f t="shared" si="17"/>
        <v>-4.1613947750746005E-3</v>
      </c>
      <c r="AI74" s="26"/>
      <c r="AK74" s="26"/>
      <c r="AM74" s="26"/>
      <c r="AO74" s="26"/>
      <c r="AQ74" s="26"/>
    </row>
    <row r="75" spans="1:43" x14ac:dyDescent="0.25">
      <c r="A75" s="17">
        <f t="shared" si="22"/>
        <v>1</v>
      </c>
      <c r="B75" s="15">
        <f t="shared" si="23"/>
        <v>2</v>
      </c>
      <c r="C75" s="11">
        <v>40921</v>
      </c>
      <c r="D75">
        <f>IFERROR(IF($A75&gt;10,INDEX(daily!$A:$F,MATCH(DATE(white_production!D$1,MONTH($C75),DAY($C75)),daily!$A:$A,0),MATCH($B$1,daily!$A$1:$F$1,0)),INDEX(daily!$A:$F,MATCH(DATE(white_production!E$1,MONTH($C75),DAY($C75)),daily!$A:$A,0),MATCH($B$1,daily!$A$1:$F$1,0))),"")</f>
        <v>28922.989999999943</v>
      </c>
      <c r="E75">
        <f>IFERROR(IF($A75&gt;10,INDEX(daily!$A:$F,MATCH(DATE(white_production!E$1,MONTH($C75),DAY($C75)),daily!$A:$A,0),MATCH($B$1,daily!$A$1:$F$1,0)),INDEX(daily!$A:$F,MATCH(DATE(white_production!F$1,MONTH($C75),DAY($C75)),daily!$A:$A,0),MATCH($B$1,daily!$A$1:$F$1,0))),"")</f>
        <v>32053.790000000037</v>
      </c>
      <c r="F75">
        <f>IFERROR(IF($A75&gt;10,INDEX(daily!$A:$F,MATCH(DATE(white_production!F$1,MONTH($C75),DAY($C75)),daily!$A:$A,0),MATCH($B$1,daily!$A$1:$F$1,0)),INDEX(daily!$A:$F,MATCH(DATE(white_production!G$1,MONTH($C75),DAY($C75)),daily!$A:$A,0),MATCH($B$1,daily!$A$1:$F$1,0))),"")</f>
        <v>29127.25</v>
      </c>
      <c r="G75">
        <f>IFERROR(IF($A75&gt;10,INDEX(daily!$A:$F,MATCH(DATE(white_production!G$1,MONTH($C75),DAY($C75)),daily!$A:$A,0),MATCH($B$1,daily!$A$1:$F$1,0)),INDEX(daily!$A:$F,MATCH(DATE(white_production!H$1,MONTH($C75),DAY($C75)),daily!$A:$A,0),MATCH($B$1,daily!$A$1:$F$1,0))),"")</f>
        <v>31322.424999999999</v>
      </c>
      <c r="H75">
        <f>IFERROR(IF($A75&gt;10,INDEX(daily!$A:$F,MATCH(DATE(white_production!H$1,MONTH($C75),DAY($C75)),daily!$A:$A,0),MATCH($B$1,daily!$A$1:$F$1,0)),INDEX(daily!$A:$F,MATCH(DATE(white_production!I$1,MONTH($C75),DAY($C75)),daily!$A:$A,0),MATCH($B$1,daily!$A$1:$F$1,0))),"")</f>
        <v>30146.299999999908</v>
      </c>
      <c r="I75">
        <f>IFERROR(IF($A75&gt;10,INDEX(daily!$A:$F,MATCH(DATE(white_production!I$1,MONTH($C75),DAY($C75)),daily!$A:$A,0),MATCH($B$1,daily!$A$1:$F$1,0)),INDEX(daily!$A:$F,MATCH(DATE(white_production!J$1,MONTH($C75),DAY($C75)),daily!$A:$A,0),MATCH($B$1,daily!$A$1:$F$1,0))),"")</f>
        <v>31649.551000000072</v>
      </c>
      <c r="J75">
        <f>IFERROR(IF($A75&gt;10,INDEX(daily!$A:$F,MATCH(DATE(white_production!J$1,MONTH($C75),DAY($C75)),daily!$A:$A,0),MATCH($B$1,daily!$A$1:$F$1,0)),INDEX(daily!$A:$F,MATCH(DATE(white_production!K$1,MONTH($C75),DAY($C75)),daily!$A:$A,0),MATCH($B$1,daily!$A$1:$F$1,0))),"")</f>
        <v>32444.724999999999</v>
      </c>
      <c r="S75" s="11">
        <v>40921</v>
      </c>
      <c r="T75" s="38">
        <f t="shared" si="24"/>
        <v>0.7308447257012809</v>
      </c>
      <c r="U75" s="26">
        <f t="shared" si="16"/>
        <v>2.7917302804766564E-2</v>
      </c>
      <c r="V75" s="38">
        <f t="shared" si="8"/>
        <v>0.98234365612046493</v>
      </c>
      <c r="W75" s="26">
        <f t="shared" si="19"/>
        <v>2.7256276947093205E-2</v>
      </c>
      <c r="X75" s="38">
        <f t="shared" si="10"/>
        <v>0.86014248174682029</v>
      </c>
      <c r="Y75" s="26">
        <f t="shared" si="20"/>
        <v>9.8472431130046667E-3</v>
      </c>
      <c r="Z75" s="38">
        <f t="shared" si="6"/>
        <v>0.91182037597742904</v>
      </c>
      <c r="AA75" s="26">
        <f t="shared" si="18"/>
        <v>8.5688323052856785E-2</v>
      </c>
      <c r="AB75" s="38">
        <f t="shared" si="14"/>
        <v>0.84591701643945205</v>
      </c>
      <c r="AC75" s="26">
        <f t="shared" si="26"/>
        <v>-1.891130165991517E-3</v>
      </c>
      <c r="AD75" s="38">
        <f t="shared" si="13"/>
        <v>0.88976851493279452</v>
      </c>
      <c r="AE75" s="26">
        <f t="shared" si="25"/>
        <v>-7.4819207858619619E-3</v>
      </c>
      <c r="AF75" s="38">
        <f t="shared" si="21"/>
        <v>0.98774825586139614</v>
      </c>
      <c r="AG75" s="26">
        <f t="shared" si="17"/>
        <v>1.2410205326732537E-2</v>
      </c>
      <c r="AI75" s="26"/>
      <c r="AK75" s="26"/>
      <c r="AM75" s="26"/>
      <c r="AO75" s="26"/>
      <c r="AQ75" s="26"/>
    </row>
    <row r="76" spans="1:43" x14ac:dyDescent="0.25">
      <c r="A76" s="17">
        <f t="shared" si="22"/>
        <v>1</v>
      </c>
      <c r="B76" s="15">
        <f t="shared" si="23"/>
        <v>2</v>
      </c>
      <c r="C76" s="11">
        <v>40922</v>
      </c>
      <c r="D76">
        <f>IFERROR(IF($A76&gt;10,INDEX(daily!$A:$F,MATCH(DATE(white_production!D$1,MONTH($C76),DAY($C76)),daily!$A:$A,0),MATCH($B$1,daily!$A$1:$F$1,0)),INDEX(daily!$A:$F,MATCH(DATE(white_production!E$1,MONTH($C76),DAY($C76)),daily!$A:$A,0),MATCH($B$1,daily!$A$1:$F$1,0))),"")</f>
        <v>29983.930000000073</v>
      </c>
      <c r="E76">
        <f>IFERROR(IF($A76&gt;10,INDEX(daily!$A:$F,MATCH(DATE(white_production!E$1,MONTH($C76),DAY($C76)),daily!$A:$A,0),MATCH($B$1,daily!$A$1:$F$1,0)),INDEX(daily!$A:$F,MATCH(DATE(white_production!F$1,MONTH($C76),DAY($C76)),daily!$A:$A,0),MATCH($B$1,daily!$A$1:$F$1,0))),"")</f>
        <v>30861.120000000017</v>
      </c>
      <c r="F76">
        <f>IFERROR(IF($A76&gt;10,INDEX(daily!$A:$F,MATCH(DATE(white_production!F$1,MONTH($C76),DAY($C76)),daily!$A:$A,0),MATCH($B$1,daily!$A$1:$F$1,0)),INDEX(daily!$A:$F,MATCH(DATE(white_production!G$1,MONTH($C76),DAY($C76)),daily!$A:$A,0),MATCH($B$1,daily!$A$1:$F$1,0))),"")</f>
        <v>28782.65</v>
      </c>
      <c r="G76">
        <f>IFERROR(IF($A76&gt;10,INDEX(daily!$A:$F,MATCH(DATE(white_production!G$1,MONTH($C76),DAY($C76)),daily!$A:$A,0),MATCH($B$1,daily!$A$1:$F$1,0)),INDEX(daily!$A:$F,MATCH(DATE(white_production!H$1,MONTH($C76),DAY($C76)),daily!$A:$A,0),MATCH($B$1,daily!$A$1:$F$1,0))),"")</f>
        <v>32464.614999999943</v>
      </c>
      <c r="H76">
        <f>IFERROR(IF($A76&gt;10,INDEX(daily!$A:$F,MATCH(DATE(white_production!H$1,MONTH($C76),DAY($C76)),daily!$A:$A,0),MATCH($B$1,daily!$A$1:$F$1,0)),INDEX(daily!$A:$F,MATCH(DATE(white_production!I$1,MONTH($C76),DAY($C76)),daily!$A:$A,0),MATCH($B$1,daily!$A$1:$F$1,0))),"")</f>
        <v>29088.050000000094</v>
      </c>
      <c r="I76">
        <f>IFERROR(IF($A76&gt;10,INDEX(daily!$A:$F,MATCH(DATE(white_production!I$1,MONTH($C76),DAY($C76)),daily!$A:$A,0),MATCH($B$1,daily!$A$1:$F$1,0)),INDEX(daily!$A:$F,MATCH(DATE(white_production!J$1,MONTH($C76),DAY($C76)),daily!$A:$A,0),MATCH($B$1,daily!$A$1:$F$1,0))),"")</f>
        <v>31268.792999999969</v>
      </c>
      <c r="J76">
        <f>IFERROR(IF($A76&gt;10,INDEX(daily!$A:$F,MATCH(DATE(white_production!J$1,MONTH($C76),DAY($C76)),daily!$A:$A,0),MATCH($B$1,daily!$A$1:$F$1,0)),INDEX(daily!$A:$F,MATCH(DATE(white_production!K$1,MONTH($C76),DAY($C76)),daily!$A:$A,0),MATCH($B$1,daily!$A$1:$F$1,0))),"")</f>
        <v>31571.484999999964</v>
      </c>
      <c r="S76" s="11">
        <v>40922</v>
      </c>
      <c r="T76" s="38">
        <f t="shared" si="24"/>
        <v>0.75765324042557503</v>
      </c>
      <c r="U76" s="26">
        <f t="shared" si="16"/>
        <v>2.680851472429413E-2</v>
      </c>
      <c r="V76" s="38">
        <f t="shared" si="8"/>
        <v>0.94579222777625938</v>
      </c>
      <c r="W76" s="26">
        <f t="shared" si="19"/>
        <v>-3.655142834420555E-2</v>
      </c>
      <c r="X76" s="38">
        <f t="shared" si="10"/>
        <v>0.84996626877752335</v>
      </c>
      <c r="Y76" s="26">
        <f t="shared" si="20"/>
        <v>-1.0176212969296938E-2</v>
      </c>
      <c r="Z76" s="38">
        <f t="shared" si="6"/>
        <v>0.94507042335522973</v>
      </c>
      <c r="AA76" s="26">
        <f t="shared" si="18"/>
        <v>3.3250047377800684E-2</v>
      </c>
      <c r="AB76" s="38">
        <f t="shared" si="14"/>
        <v>0.816222105865123</v>
      </c>
      <c r="AC76" s="26">
        <f t="shared" si="26"/>
        <v>-2.9694910574329048E-2</v>
      </c>
      <c r="AD76" s="38">
        <f t="shared" si="13"/>
        <v>0.879064208884065</v>
      </c>
      <c r="AE76" s="26">
        <f t="shared" si="25"/>
        <v>-1.0704306048729517E-2</v>
      </c>
      <c r="AF76" s="38">
        <f t="shared" si="21"/>
        <v>0.96116330909582981</v>
      </c>
      <c r="AG76" s="26">
        <f t="shared" si="17"/>
        <v>-2.6584946765566331E-2</v>
      </c>
      <c r="AI76" s="26"/>
      <c r="AK76" s="26"/>
      <c r="AM76" s="26"/>
      <c r="AO76" s="26"/>
      <c r="AQ76" s="26"/>
    </row>
    <row r="77" spans="1:43" x14ac:dyDescent="0.25">
      <c r="A77" s="17">
        <f t="shared" si="22"/>
        <v>1</v>
      </c>
      <c r="B77" s="15">
        <f t="shared" si="23"/>
        <v>2</v>
      </c>
      <c r="C77" s="11">
        <v>40923</v>
      </c>
      <c r="D77">
        <f>IFERROR(IF($A77&gt;10,INDEX(daily!$A:$F,MATCH(DATE(white_production!D$1,MONTH($C77),DAY($C77)),daily!$A:$A,0),MATCH($B$1,daily!$A$1:$F$1,0)),INDEX(daily!$A:$F,MATCH(DATE(white_production!E$1,MONTH($C77),DAY($C77)),daily!$A:$A,0),MATCH($B$1,daily!$A$1:$F$1,0))),"")</f>
        <v>28956.129999999983</v>
      </c>
      <c r="E77">
        <f>IFERROR(IF($A77&gt;10,INDEX(daily!$A:$F,MATCH(DATE(white_production!E$1,MONTH($C77),DAY($C77)),daily!$A:$A,0),MATCH($B$1,daily!$A$1:$F$1,0)),INDEX(daily!$A:$F,MATCH(DATE(white_production!F$1,MONTH($C77),DAY($C77)),daily!$A:$A,0),MATCH($B$1,daily!$A$1:$F$1,0))),"")</f>
        <v>31698.534999999963</v>
      </c>
      <c r="F77">
        <f>IFERROR(IF($A77&gt;10,INDEX(daily!$A:$F,MATCH(DATE(white_production!F$1,MONTH($C77),DAY($C77)),daily!$A:$A,0),MATCH($B$1,daily!$A$1:$F$1,0)),INDEX(daily!$A:$F,MATCH(DATE(white_production!G$1,MONTH($C77),DAY($C77)),daily!$A:$A,0),MATCH($B$1,daily!$A$1:$F$1,0))),"")</f>
        <v>30957.595000000019</v>
      </c>
      <c r="G77">
        <f>IFERROR(IF($A77&gt;10,INDEX(daily!$A:$F,MATCH(DATE(white_production!G$1,MONTH($C77),DAY($C77)),daily!$A:$A,0),MATCH($B$1,daily!$A$1:$F$1,0)),INDEX(daily!$A:$F,MATCH(DATE(white_production!H$1,MONTH($C77),DAY($C77)),daily!$A:$A,0),MATCH($B$1,daily!$A$1:$F$1,0))),"")</f>
        <v>33215.314999999944</v>
      </c>
      <c r="H77">
        <f>IFERROR(IF($A77&gt;10,INDEX(daily!$A:$F,MATCH(DATE(white_production!H$1,MONTH($C77),DAY($C77)),daily!$A:$A,0),MATCH($B$1,daily!$A$1:$F$1,0)),INDEX(daily!$A:$F,MATCH(DATE(white_production!I$1,MONTH($C77),DAY($C77)),daily!$A:$A,0),MATCH($B$1,daily!$A$1:$F$1,0))),"")</f>
        <v>30286.064999999944</v>
      </c>
      <c r="I77">
        <f>IFERROR(IF($A77&gt;10,INDEX(daily!$A:$F,MATCH(DATE(white_production!I$1,MONTH($C77),DAY($C77)),daily!$A:$A,0),MATCH($B$1,daily!$A$1:$F$1,0)),INDEX(daily!$A:$F,MATCH(DATE(white_production!J$1,MONTH($C77),DAY($C77)),daily!$A:$A,0),MATCH($B$1,daily!$A$1:$F$1,0))),"")</f>
        <v>29161.711999999919</v>
      </c>
      <c r="J77">
        <f>IFERROR(IF($A77&gt;10,INDEX(daily!$A:$F,MATCH(DATE(white_production!J$1,MONTH($C77),DAY($C77)),daily!$A:$A,0),MATCH($B$1,daily!$A$1:$F$1,0)),INDEX(daily!$A:$F,MATCH(DATE(white_production!K$1,MONTH($C77),DAY($C77)),daily!$A:$A,0),MATCH($B$1,daily!$A$1:$F$1,0))),"")</f>
        <v>30380.660000000149</v>
      </c>
      <c r="S77" s="11">
        <v>40923</v>
      </c>
      <c r="T77" s="38">
        <f t="shared" si="24"/>
        <v>0.73168212854966441</v>
      </c>
      <c r="U77" s="26">
        <f t="shared" si="16"/>
        <v>-2.5971111875910613E-2</v>
      </c>
      <c r="V77" s="38">
        <f t="shared" si="8"/>
        <v>0.97145625417657167</v>
      </c>
      <c r="W77" s="26">
        <f t="shared" si="19"/>
        <v>2.566402640031229E-2</v>
      </c>
      <c r="X77" s="38">
        <f t="shared" si="10"/>
        <v>0.91419349894730773</v>
      </c>
      <c r="Y77" s="26">
        <f t="shared" si="20"/>
        <v>6.4227230169784377E-2</v>
      </c>
      <c r="Z77" s="38">
        <f t="shared" si="6"/>
        <v>0.96692388956182951</v>
      </c>
      <c r="AA77" s="26">
        <f t="shared" si="18"/>
        <v>2.1853466206599781E-2</v>
      </c>
      <c r="AB77" s="38">
        <f t="shared" si="14"/>
        <v>0.84983887722511031</v>
      </c>
      <c r="AC77" s="26">
        <f t="shared" si="26"/>
        <v>3.3616771359987307E-2</v>
      </c>
      <c r="AD77" s="38">
        <f t="shared" si="13"/>
        <v>0.81982752864764874</v>
      </c>
      <c r="AE77" s="26">
        <f t="shared" si="25"/>
        <v>-5.9236680236416261E-2</v>
      </c>
      <c r="AF77" s="38">
        <f t="shared" si="21"/>
        <v>0.92490979433230613</v>
      </c>
      <c r="AG77" s="26">
        <f t="shared" si="17"/>
        <v>-3.6253514763523675E-2</v>
      </c>
      <c r="AI77" s="26"/>
      <c r="AK77" s="26"/>
      <c r="AM77" s="26"/>
      <c r="AO77" s="26"/>
      <c r="AQ77" s="26"/>
    </row>
    <row r="78" spans="1:43" x14ac:dyDescent="0.25">
      <c r="A78" s="17">
        <f t="shared" si="22"/>
        <v>1</v>
      </c>
      <c r="B78" s="15">
        <f t="shared" si="23"/>
        <v>2</v>
      </c>
      <c r="C78" s="11">
        <v>40924</v>
      </c>
      <c r="D78">
        <f>IFERROR(IF($A78&gt;10,INDEX(daily!$A:$F,MATCH(DATE(white_production!D$1,MONTH($C78),DAY($C78)),daily!$A:$A,0),MATCH($B$1,daily!$A$1:$F$1,0)),INDEX(daily!$A:$F,MATCH(DATE(white_production!E$1,MONTH($C78),DAY($C78)),daily!$A:$A,0),MATCH($B$1,daily!$A$1:$F$1,0))),"")</f>
        <v>28054.860000000055</v>
      </c>
      <c r="E78">
        <f>IFERROR(IF($A78&gt;10,INDEX(daily!$A:$F,MATCH(DATE(white_production!E$1,MONTH($C78),DAY($C78)),daily!$A:$A,0),MATCH($B$1,daily!$A$1:$F$1,0)),INDEX(daily!$A:$F,MATCH(DATE(white_production!F$1,MONTH($C78),DAY($C78)),daily!$A:$A,0),MATCH($B$1,daily!$A$1:$F$1,0))),"")</f>
        <v>29329.310000000056</v>
      </c>
      <c r="F78">
        <f>IFERROR(IF($A78&gt;10,INDEX(daily!$A:$F,MATCH(DATE(white_production!F$1,MONTH($C78),DAY($C78)),daily!$A:$A,0),MATCH($B$1,daily!$A$1:$F$1,0)),INDEX(daily!$A:$F,MATCH(DATE(white_production!G$1,MONTH($C78),DAY($C78)),daily!$A:$A,0),MATCH($B$1,daily!$A$1:$F$1,0))),"")</f>
        <v>33115.870000000017</v>
      </c>
      <c r="G78">
        <f>IFERROR(IF($A78&gt;10,INDEX(daily!$A:$F,MATCH(DATE(white_production!G$1,MONTH($C78),DAY($C78)),daily!$A:$A,0),MATCH($B$1,daily!$A$1:$F$1,0)),INDEX(daily!$A:$F,MATCH(DATE(white_production!H$1,MONTH($C78),DAY($C78)),daily!$A:$A,0),MATCH($B$1,daily!$A$1:$F$1,0))),"")</f>
        <v>32500.2</v>
      </c>
      <c r="H78">
        <f>IFERROR(IF($A78&gt;10,INDEX(daily!$A:$F,MATCH(DATE(white_production!H$1,MONTH($C78),DAY($C78)),daily!$A:$A,0),MATCH($B$1,daily!$A$1:$F$1,0)),INDEX(daily!$A:$F,MATCH(DATE(white_production!I$1,MONTH($C78),DAY($C78)),daily!$A:$A,0),MATCH($B$1,daily!$A$1:$F$1,0))),"")</f>
        <v>30625.859999999964</v>
      </c>
      <c r="I78">
        <f>IFERROR(IF($A78&gt;10,INDEX(daily!$A:$F,MATCH(DATE(white_production!I$1,MONTH($C78),DAY($C78)),daily!$A:$A,0),MATCH($B$1,daily!$A$1:$F$1,0)),INDEX(daily!$A:$F,MATCH(DATE(white_production!J$1,MONTH($C78),DAY($C78)),daily!$A:$A,0),MATCH($B$1,daily!$A$1:$F$1,0))),"")</f>
        <v>29708.165000000037</v>
      </c>
      <c r="J78">
        <f>IFERROR(IF($A78&gt;10,INDEX(daily!$A:$F,MATCH(DATE(white_production!J$1,MONTH($C78),DAY($C78)),daily!$A:$A,0),MATCH($B$1,daily!$A$1:$F$1,0)),INDEX(daily!$A:$F,MATCH(DATE(white_production!K$1,MONTH($C78),DAY($C78)),daily!$A:$A,0),MATCH($B$1,daily!$A$1:$F$1,0))),"")</f>
        <v>30254.084999999963</v>
      </c>
      <c r="S78" s="11">
        <v>40924</v>
      </c>
      <c r="T78" s="38">
        <f t="shared" si="24"/>
        <v>0.70890825814647507</v>
      </c>
      <c r="U78" s="26">
        <f t="shared" si="16"/>
        <v>-2.2773870403189345E-2</v>
      </c>
      <c r="V78" s="38">
        <f t="shared" si="8"/>
        <v>0.89884726944584514</v>
      </c>
      <c r="W78" s="26">
        <f t="shared" si="19"/>
        <v>-7.2608984730726522E-2</v>
      </c>
      <c r="X78" s="38">
        <f t="shared" si="10"/>
        <v>0.97792845555296459</v>
      </c>
      <c r="Y78" s="26">
        <f t="shared" si="20"/>
        <v>6.3734956605656867E-2</v>
      </c>
      <c r="Z78" s="38">
        <f t="shared" si="6"/>
        <v>0.94610633063505278</v>
      </c>
      <c r="AA78" s="26">
        <f t="shared" si="18"/>
        <v>-2.0817558926776725E-2</v>
      </c>
      <c r="AB78" s="38">
        <f t="shared" si="14"/>
        <v>0.85937365836246593</v>
      </c>
      <c r="AC78" s="26">
        <f t="shared" si="26"/>
        <v>9.5347811373556191E-3</v>
      </c>
      <c r="AD78" s="38">
        <f t="shared" si="13"/>
        <v>0.83519004277275199</v>
      </c>
      <c r="AE78" s="26">
        <f t="shared" si="25"/>
        <v>1.5362514125103255E-2</v>
      </c>
      <c r="AF78" s="38">
        <f t="shared" si="21"/>
        <v>0.92105634094394062</v>
      </c>
      <c r="AG78" s="26">
        <f t="shared" si="17"/>
        <v>-3.8534533883655131E-3</v>
      </c>
      <c r="AI78" s="26"/>
      <c r="AK78" s="26"/>
      <c r="AM78" s="26"/>
      <c r="AO78" s="26"/>
      <c r="AQ78" s="26"/>
    </row>
    <row r="79" spans="1:43" x14ac:dyDescent="0.25">
      <c r="A79" s="17">
        <f t="shared" si="22"/>
        <v>1</v>
      </c>
      <c r="B79" s="15">
        <f t="shared" si="23"/>
        <v>2</v>
      </c>
      <c r="C79" s="11">
        <v>40925</v>
      </c>
      <c r="D79">
        <f>IFERROR(IF($A79&gt;10,INDEX(daily!$A:$F,MATCH(DATE(white_production!D$1,MONTH($C79),DAY($C79)),daily!$A:$A,0),MATCH($B$1,daily!$A$1:$F$1,0)),INDEX(daily!$A:$F,MATCH(DATE(white_production!E$1,MONTH($C79),DAY($C79)),daily!$A:$A,0),MATCH($B$1,daily!$A$1:$F$1,0))),"")</f>
        <v>27706.459999999963</v>
      </c>
      <c r="E79">
        <f>IFERROR(IF($A79&gt;10,INDEX(daily!$A:$F,MATCH(DATE(white_production!E$1,MONTH($C79),DAY($C79)),daily!$A:$A,0),MATCH($B$1,daily!$A$1:$F$1,0)),INDEX(daily!$A:$F,MATCH(DATE(white_production!F$1,MONTH($C79),DAY($C79)),daily!$A:$A,0),MATCH($B$1,daily!$A$1:$F$1,0))),"")</f>
        <v>29778.879999999888</v>
      </c>
      <c r="F79">
        <f>IFERROR(IF($A79&gt;10,INDEX(daily!$A:$F,MATCH(DATE(white_production!F$1,MONTH($C79),DAY($C79)),daily!$A:$A,0),MATCH($B$1,daily!$A$1:$F$1,0)),INDEX(daily!$A:$F,MATCH(DATE(white_production!G$1,MONTH($C79),DAY($C79)),daily!$A:$A,0),MATCH($B$1,daily!$A$1:$F$1,0))),"")</f>
        <v>31999.199999999906</v>
      </c>
      <c r="G79">
        <f>IFERROR(IF($A79&gt;10,INDEX(daily!$A:$F,MATCH(DATE(white_production!G$1,MONTH($C79),DAY($C79)),daily!$A:$A,0),MATCH($B$1,daily!$A$1:$F$1,0)),INDEX(daily!$A:$F,MATCH(DATE(white_production!H$1,MONTH($C79),DAY($C79)),daily!$A:$A,0),MATCH($B$1,daily!$A$1:$F$1,0))),"")</f>
        <v>33613.330000000075</v>
      </c>
      <c r="H79">
        <f>IFERROR(IF($A79&gt;10,INDEX(daily!$A:$F,MATCH(DATE(white_production!H$1,MONTH($C79),DAY($C79)),daily!$A:$A,0),MATCH($B$1,daily!$A$1:$F$1,0)),INDEX(daily!$A:$F,MATCH(DATE(white_production!I$1,MONTH($C79),DAY($C79)),daily!$A:$A,0),MATCH($B$1,daily!$A$1:$F$1,0))),"")</f>
        <v>30559.759999999962</v>
      </c>
      <c r="I79">
        <f>IFERROR(IF($A79&gt;10,INDEX(daily!$A:$F,MATCH(DATE(white_production!I$1,MONTH($C79),DAY($C79)),daily!$A:$A,0),MATCH($B$1,daily!$A$1:$F$1,0)),INDEX(daily!$A:$F,MATCH(DATE(white_production!J$1,MONTH($C79),DAY($C79)),daily!$A:$A,0),MATCH($B$1,daily!$A$1:$F$1,0))),"")</f>
        <v>30616.805000000073</v>
      </c>
      <c r="J79">
        <f>IFERROR(IF($A79&gt;10,INDEX(daily!$A:$F,MATCH(DATE(white_production!J$1,MONTH($C79),DAY($C79)),daily!$A:$A,0),MATCH($B$1,daily!$A$1:$F$1,0)),INDEX(daily!$A:$F,MATCH(DATE(white_production!K$1,MONTH($C79),DAY($C79)),daily!$A:$A,0),MATCH($B$1,daily!$A$1:$F$1,0))),"")</f>
        <v>29920.834999999963</v>
      </c>
      <c r="S79" s="11">
        <v>40925</v>
      </c>
      <c r="T79" s="38">
        <f t="shared" si="24"/>
        <v>0.70010466272171457</v>
      </c>
      <c r="U79" s="26">
        <f t="shared" si="16"/>
        <v>-8.8035954247605019E-3</v>
      </c>
      <c r="V79" s="38">
        <f t="shared" si="8"/>
        <v>0.91262511716625228</v>
      </c>
      <c r="W79" s="26">
        <f t="shared" si="19"/>
        <v>1.3777847720407133E-2</v>
      </c>
      <c r="X79" s="38">
        <f t="shared" si="10"/>
        <v>0.94495262346815334</v>
      </c>
      <c r="Y79" s="26">
        <f t="shared" si="20"/>
        <v>-3.2975832084811252E-2</v>
      </c>
      <c r="Z79" s="38">
        <f t="shared" si="6"/>
        <v>0.97851041860435339</v>
      </c>
      <c r="AA79" s="26">
        <f t="shared" si="18"/>
        <v>3.240408796930061E-2</v>
      </c>
      <c r="AB79" s="38">
        <f t="shared" si="14"/>
        <v>0.85751886640502339</v>
      </c>
      <c r="AC79" s="26">
        <f t="shared" si="26"/>
        <v>-1.8547919574425364E-3</v>
      </c>
      <c r="AD79" s="38">
        <f t="shared" si="13"/>
        <v>0.86073477367299644</v>
      </c>
      <c r="AE79" s="26">
        <f t="shared" si="25"/>
        <v>2.554473090024445E-2</v>
      </c>
      <c r="AF79" s="38">
        <f t="shared" si="21"/>
        <v>0.9109108671799987</v>
      </c>
      <c r="AG79" s="26">
        <f t="shared" si="17"/>
        <v>-1.0145473763941926E-2</v>
      </c>
      <c r="AI79" s="26"/>
      <c r="AK79" s="26"/>
      <c r="AM79" s="26"/>
      <c r="AO79" s="26"/>
      <c r="AQ79" s="26"/>
    </row>
    <row r="80" spans="1:43" x14ac:dyDescent="0.25">
      <c r="A80" s="17">
        <f t="shared" si="22"/>
        <v>1</v>
      </c>
      <c r="B80" s="15">
        <f t="shared" si="23"/>
        <v>2</v>
      </c>
      <c r="C80" s="11">
        <v>40926</v>
      </c>
      <c r="D80">
        <f>IFERROR(IF($A80&gt;10,INDEX(daily!$A:$F,MATCH(DATE(white_production!D$1,MONTH($C80),DAY($C80)),daily!$A:$A,0),MATCH($B$1,daily!$A$1:$F$1,0)),INDEX(daily!$A:$F,MATCH(DATE(white_production!E$1,MONTH($C80),DAY($C80)),daily!$A:$A,0),MATCH($B$1,daily!$A$1:$F$1,0))),"")</f>
        <v>26294.834999999963</v>
      </c>
      <c r="E80">
        <f>IFERROR(IF($A80&gt;10,INDEX(daily!$A:$F,MATCH(DATE(white_production!E$1,MONTH($C80),DAY($C80)),daily!$A:$A,0),MATCH($B$1,daily!$A$1:$F$1,0)),INDEX(daily!$A:$F,MATCH(DATE(white_production!F$1,MONTH($C80),DAY($C80)),daily!$A:$A,0),MATCH($B$1,daily!$A$1:$F$1,0))),"")</f>
        <v>32435.9</v>
      </c>
      <c r="F80">
        <f>IFERROR(IF($A80&gt;10,INDEX(daily!$A:$F,MATCH(DATE(white_production!F$1,MONTH($C80),DAY($C80)),daily!$A:$A,0),MATCH($B$1,daily!$A$1:$F$1,0)),INDEX(daily!$A:$F,MATCH(DATE(white_production!G$1,MONTH($C80),DAY($C80)),daily!$A:$A,0),MATCH($B$1,daily!$A$1:$F$1,0))),"")</f>
        <v>32445.435000000056</v>
      </c>
      <c r="G80">
        <f>IFERROR(IF($A80&gt;10,INDEX(daily!$A:$F,MATCH(DATE(white_production!G$1,MONTH($C80),DAY($C80)),daily!$A:$A,0),MATCH($B$1,daily!$A$1:$F$1,0)),INDEX(daily!$A:$F,MATCH(DATE(white_production!H$1,MONTH($C80),DAY($C80)),daily!$A:$A,0),MATCH($B$1,daily!$A$1:$F$1,0))),"")</f>
        <v>34351.530000000072</v>
      </c>
      <c r="H80">
        <f>IFERROR(IF($A80&gt;10,INDEX(daily!$A:$F,MATCH(DATE(white_production!H$1,MONTH($C80),DAY($C80)),daily!$A:$A,0),MATCH($B$1,daily!$A$1:$F$1,0)),INDEX(daily!$A:$F,MATCH(DATE(white_production!I$1,MONTH($C80),DAY($C80)),daily!$A:$A,0),MATCH($B$1,daily!$A$1:$F$1,0))),"")</f>
        <v>32100.860000000055</v>
      </c>
      <c r="I80">
        <f>IFERROR(IF($A80&gt;10,INDEX(daily!$A:$F,MATCH(DATE(white_production!I$1,MONTH($C80),DAY($C80)),daily!$A:$A,0),MATCH($B$1,daily!$A$1:$F$1,0)),INDEX(daily!$A:$F,MATCH(DATE(white_production!J$1,MONTH($C80),DAY($C80)),daily!$A:$A,0),MATCH($B$1,daily!$A$1:$F$1,0))),"")</f>
        <v>31676.974999999908</v>
      </c>
      <c r="J80">
        <f>IFERROR(IF($A80&gt;10,INDEX(daily!$A:$F,MATCH(DATE(white_production!J$1,MONTH($C80),DAY($C80)),daily!$A:$A,0),MATCH($B$1,daily!$A$1:$F$1,0)),INDEX(daily!$A:$F,MATCH(DATE(white_production!K$1,MONTH($C80),DAY($C80)),daily!$A:$A,0),MATCH($B$1,daily!$A$1:$F$1,0))),"")</f>
        <v>30611.840000000037</v>
      </c>
      <c r="S80" s="11">
        <v>40926</v>
      </c>
      <c r="T80" s="38">
        <f t="shared" si="24"/>
        <v>0.66443481372207547</v>
      </c>
      <c r="U80" s="26">
        <f t="shared" si="16"/>
        <v>-3.5669848999639098E-2</v>
      </c>
      <c r="V80" s="38">
        <f t="shared" si="8"/>
        <v>0.9940540758380757</v>
      </c>
      <c r="W80" s="26">
        <f t="shared" si="19"/>
        <v>8.1428958671823426E-2</v>
      </c>
      <c r="X80" s="38">
        <f t="shared" si="10"/>
        <v>0.95813016959222685</v>
      </c>
      <c r="Y80" s="26">
        <f t="shared" si="20"/>
        <v>1.3177546124073514E-2</v>
      </c>
      <c r="Z80" s="38">
        <f t="shared" si="6"/>
        <v>1</v>
      </c>
      <c r="AA80" s="26">
        <f t="shared" si="18"/>
        <v>2.1489581395646606E-2</v>
      </c>
      <c r="AB80" s="38">
        <f t="shared" si="14"/>
        <v>0.9007627375943541</v>
      </c>
      <c r="AC80" s="26">
        <f t="shared" si="26"/>
        <v>4.3243871189330707E-2</v>
      </c>
      <c r="AD80" s="38">
        <f t="shared" si="13"/>
        <v>0.89053948990660603</v>
      </c>
      <c r="AE80" s="26">
        <f t="shared" si="25"/>
        <v>2.9804716233609585E-2</v>
      </c>
      <c r="AF80" s="38">
        <f t="shared" si="21"/>
        <v>0.93194784571939382</v>
      </c>
      <c r="AG80" s="26">
        <f t="shared" si="17"/>
        <v>2.1036978539395124E-2</v>
      </c>
      <c r="AI80" s="26"/>
      <c r="AK80" s="26"/>
      <c r="AM80" s="26"/>
      <c r="AO80" s="26"/>
      <c r="AQ80" s="26"/>
    </row>
    <row r="81" spans="1:43" x14ac:dyDescent="0.25">
      <c r="A81" s="17">
        <f t="shared" si="22"/>
        <v>1</v>
      </c>
      <c r="B81" s="15">
        <f t="shared" si="23"/>
        <v>2</v>
      </c>
      <c r="C81" s="11">
        <v>40927</v>
      </c>
      <c r="D81">
        <f>IFERROR(IF($A81&gt;10,INDEX(daily!$A:$F,MATCH(DATE(white_production!D$1,MONTH($C81),DAY($C81)),daily!$A:$A,0),MATCH($B$1,daily!$A$1:$F$1,0)),INDEX(daily!$A:$F,MATCH(DATE(white_production!E$1,MONTH($C81),DAY($C81)),daily!$A:$A,0),MATCH($B$1,daily!$A$1:$F$1,0))),"")</f>
        <v>28062.055000000073</v>
      </c>
      <c r="E81">
        <f>IFERROR(IF($A81&gt;10,INDEX(daily!$A:$F,MATCH(DATE(white_production!E$1,MONTH($C81),DAY($C81)),daily!$A:$A,0),MATCH($B$1,daily!$A$1:$F$1,0)),INDEX(daily!$A:$F,MATCH(DATE(white_production!F$1,MONTH($C81),DAY($C81)),daily!$A:$A,0),MATCH($B$1,daily!$A$1:$F$1,0))),"")</f>
        <v>32548.365000000038</v>
      </c>
      <c r="F81">
        <f>IFERROR(IF($A81&gt;10,INDEX(daily!$A:$F,MATCH(DATE(white_production!F$1,MONTH($C81),DAY($C81)),daily!$A:$A,0),MATCH($B$1,daily!$A$1:$F$1,0)),INDEX(daily!$A:$F,MATCH(DATE(white_production!G$1,MONTH($C81),DAY($C81)),daily!$A:$A,0),MATCH($B$1,daily!$A$1:$F$1,0))),"")</f>
        <v>31535.774999999907</v>
      </c>
      <c r="G81">
        <f>IFERROR(IF($A81&gt;10,INDEX(daily!$A:$F,MATCH(DATE(white_production!G$1,MONTH($C81),DAY($C81)),daily!$A:$A,0),MATCH($B$1,daily!$A$1:$F$1,0)),INDEX(daily!$A:$F,MATCH(DATE(white_production!H$1,MONTH($C81),DAY($C81)),daily!$A:$A,0),MATCH($B$1,daily!$A$1:$F$1,0))),"")</f>
        <v>31993.094999999925</v>
      </c>
      <c r="H81">
        <f>IFERROR(IF($A81&gt;10,INDEX(daily!$A:$F,MATCH(DATE(white_production!H$1,MONTH($C81),DAY($C81)),daily!$A:$A,0),MATCH($B$1,daily!$A$1:$F$1,0)),INDEX(daily!$A:$F,MATCH(DATE(white_production!I$1,MONTH($C81),DAY($C81)),daily!$A:$A,0),MATCH($B$1,daily!$A$1:$F$1,0))),"")</f>
        <v>32390.129999999983</v>
      </c>
      <c r="I81">
        <f>IFERROR(IF($A81&gt;10,INDEX(daily!$A:$F,MATCH(DATE(white_production!I$1,MONTH($C81),DAY($C81)),daily!$A:$A,0),MATCH($B$1,daily!$A$1:$F$1,0)),INDEX(daily!$A:$F,MATCH(DATE(white_production!J$1,MONTH($C81),DAY($C81)),daily!$A:$A,0),MATCH($B$1,daily!$A$1:$F$1,0))),"")</f>
        <v>32259.975000000093</v>
      </c>
      <c r="J81">
        <f>IFERROR(IF($A81&gt;10,INDEX(daily!$A:$F,MATCH(DATE(white_production!J$1,MONTH($C81),DAY($C81)),daily!$A:$A,0),MATCH($B$1,daily!$A$1:$F$1,0)),INDEX(daily!$A:$F,MATCH(DATE(white_production!K$1,MONTH($C81),DAY($C81)),daily!$A:$A,0),MATCH($B$1,daily!$A$1:$F$1,0))),"")</f>
        <v>29018.690000000039</v>
      </c>
      <c r="S81" s="11">
        <v>40927</v>
      </c>
      <c r="T81" s="38">
        <f t="shared" si="24"/>
        <v>0.70909006603706437</v>
      </c>
      <c r="U81" s="26">
        <f t="shared" si="16"/>
        <v>4.4655252314988902E-2</v>
      </c>
      <c r="V81" s="38">
        <f t="shared" si="8"/>
        <v>0.99750075965567186</v>
      </c>
      <c r="W81" s="26">
        <f t="shared" si="19"/>
        <v>3.4466838175961634E-3</v>
      </c>
      <c r="X81" s="38">
        <f t="shared" si="10"/>
        <v>0.93126744791592919</v>
      </c>
      <c r="Y81" s="26">
        <f t="shared" si="20"/>
        <v>-2.6862721676297663E-2</v>
      </c>
      <c r="Z81" s="38">
        <f t="shared" si="6"/>
        <v>0.93134410607038054</v>
      </c>
      <c r="AA81" s="26">
        <f t="shared" si="18"/>
        <v>-6.865589392961946E-2</v>
      </c>
      <c r="AB81" s="38">
        <f t="shared" si="14"/>
        <v>0.90887976739056064</v>
      </c>
      <c r="AC81" s="26">
        <f t="shared" si="26"/>
        <v>8.117029796206543E-3</v>
      </c>
      <c r="AD81" s="38">
        <f t="shared" si="13"/>
        <v>0.90692945525575053</v>
      </c>
      <c r="AE81" s="26">
        <f t="shared" si="25"/>
        <v>1.6389965349144497E-2</v>
      </c>
      <c r="AF81" s="38">
        <f t="shared" si="21"/>
        <v>0.88344593566080709</v>
      </c>
      <c r="AG81" s="26">
        <f t="shared" si="17"/>
        <v>-4.8501910058586728E-2</v>
      </c>
      <c r="AI81" s="26"/>
      <c r="AK81" s="26"/>
      <c r="AM81" s="26"/>
      <c r="AO81" s="26"/>
      <c r="AQ81" s="26"/>
    </row>
    <row r="82" spans="1:43" x14ac:dyDescent="0.25">
      <c r="A82" s="17">
        <f t="shared" si="22"/>
        <v>1</v>
      </c>
      <c r="B82" s="15">
        <f t="shared" si="23"/>
        <v>2</v>
      </c>
      <c r="C82" s="11">
        <v>40928</v>
      </c>
      <c r="D82">
        <f>IFERROR(IF($A82&gt;10,INDEX(daily!$A:$F,MATCH(DATE(white_production!D$1,MONTH($C82),DAY($C82)),daily!$A:$A,0),MATCH($B$1,daily!$A$1:$F$1,0)),INDEX(daily!$A:$F,MATCH(DATE(white_production!E$1,MONTH($C82),DAY($C82)),daily!$A:$A,0),MATCH($B$1,daily!$A$1:$F$1,0))),"")</f>
        <v>29718.625</v>
      </c>
      <c r="E82">
        <f>IFERROR(IF($A82&gt;10,INDEX(daily!$A:$F,MATCH(DATE(white_production!E$1,MONTH($C82),DAY($C82)),daily!$A:$A,0),MATCH($B$1,daily!$A$1:$F$1,0)),INDEX(daily!$A:$F,MATCH(DATE(white_production!F$1,MONTH($C82),DAY($C82)),daily!$A:$A,0),MATCH($B$1,daily!$A$1:$F$1,0))),"")</f>
        <v>31601.749000000022</v>
      </c>
      <c r="F82">
        <f>IFERROR(IF($A82&gt;10,INDEX(daily!$A:$F,MATCH(DATE(white_production!F$1,MONTH($C82),DAY($C82)),daily!$A:$A,0),MATCH($B$1,daily!$A$1:$F$1,0)),INDEX(daily!$A:$F,MATCH(DATE(white_production!G$1,MONTH($C82),DAY($C82)),daily!$A:$A,0),MATCH($B$1,daily!$A$1:$F$1,0))),"")</f>
        <v>31798.327000000143</v>
      </c>
      <c r="G82">
        <f>IFERROR(IF($A82&gt;10,INDEX(daily!$A:$F,MATCH(DATE(white_production!G$1,MONTH($C82),DAY($C82)),daily!$A:$A,0),MATCH($B$1,daily!$A$1:$F$1,0)),INDEX(daily!$A:$F,MATCH(DATE(white_production!H$1,MONTH($C82),DAY($C82)),daily!$A:$A,0),MATCH($B$1,daily!$A$1:$F$1,0))),"")</f>
        <v>31123.240000000038</v>
      </c>
      <c r="H82">
        <f>IFERROR(IF($A82&gt;10,INDEX(daily!$A:$F,MATCH(DATE(white_production!H$1,MONTH($C82),DAY($C82)),daily!$A:$A,0),MATCH($B$1,daily!$A$1:$F$1,0)),INDEX(daily!$A:$F,MATCH(DATE(white_production!I$1,MONTH($C82),DAY($C82)),daily!$A:$A,0),MATCH($B$1,daily!$A$1:$F$1,0))),"")</f>
        <v>32472.125</v>
      </c>
      <c r="I82">
        <f>IFERROR(IF($A82&gt;10,INDEX(daily!$A:$F,MATCH(DATE(white_production!I$1,MONTH($C82),DAY($C82)),daily!$A:$A,0),MATCH($B$1,daily!$A$1:$F$1,0)),INDEX(daily!$A:$F,MATCH(DATE(white_production!J$1,MONTH($C82),DAY($C82)),daily!$A:$A,0),MATCH($B$1,daily!$A$1:$F$1,0))),"")</f>
        <v>31820.214999999851</v>
      </c>
      <c r="J82">
        <f>IFERROR(IF($A82&gt;10,INDEX(daily!$A:$F,MATCH(DATE(white_production!J$1,MONTH($C82),DAY($C82)),daily!$A:$A,0),MATCH($B$1,daily!$A$1:$F$1,0)),INDEX(daily!$A:$F,MATCH(DATE(white_production!K$1,MONTH($C82),DAY($C82)),daily!$A:$A,0),MATCH($B$1,daily!$A$1:$F$1,0))),"")</f>
        <v>31078.325000000001</v>
      </c>
      <c r="S82" s="11">
        <v>40928</v>
      </c>
      <c r="T82" s="38">
        <f t="shared" si="24"/>
        <v>0.75094934293944959</v>
      </c>
      <c r="U82" s="26">
        <f t="shared" si="16"/>
        <v>4.1859276902385223E-2</v>
      </c>
      <c r="V82" s="38">
        <f t="shared" ref="V82:V145" si="27">E82/MAX(E$2:E$228)</f>
        <v>0.96849008034498363</v>
      </c>
      <c r="W82" s="26">
        <f t="shared" si="19"/>
        <v>-2.9010679310688237E-2</v>
      </c>
      <c r="X82" s="38">
        <f t="shared" ref="X82:X145" si="28">F82/MAX(F$2:F$228)</f>
        <v>0.93902074178568329</v>
      </c>
      <c r="Y82" s="26">
        <f t="shared" si="20"/>
        <v>7.7532938697540965E-3</v>
      </c>
      <c r="Z82" s="38">
        <f t="shared" ref="Z82:Z145" si="29">G82/MAX(G$2:G$228)</f>
        <v>0.90602194429185468</v>
      </c>
      <c r="AA82" s="26">
        <f t="shared" si="18"/>
        <v>-2.5322161778525865E-2</v>
      </c>
      <c r="AB82" s="38">
        <f t="shared" ref="AB82:AB145" si="30">H82/MAX(H$2:H$228)</f>
        <v>0.91118057928996343</v>
      </c>
      <c r="AC82" s="26">
        <f t="shared" si="26"/>
        <v>2.3008118994027882E-3</v>
      </c>
      <c r="AD82" s="38">
        <f t="shared" si="13"/>
        <v>0.89456641724212882</v>
      </c>
      <c r="AE82" s="26">
        <f t="shared" si="25"/>
        <v>-1.2363038013621708E-2</v>
      </c>
      <c r="AF82" s="38">
        <f t="shared" si="21"/>
        <v>0.94614953012681191</v>
      </c>
      <c r="AG82" s="26">
        <f t="shared" si="17"/>
        <v>6.2703594466004819E-2</v>
      </c>
      <c r="AI82" s="26"/>
      <c r="AK82" s="26"/>
      <c r="AM82" s="26"/>
      <c r="AO82" s="26"/>
      <c r="AQ82" s="26"/>
    </row>
    <row r="83" spans="1:43" x14ac:dyDescent="0.25">
      <c r="A83" s="17">
        <f t="shared" si="22"/>
        <v>1</v>
      </c>
      <c r="B83" s="15">
        <f t="shared" si="23"/>
        <v>3</v>
      </c>
      <c r="C83" s="11">
        <v>40929</v>
      </c>
      <c r="D83">
        <f>IFERROR(IF($A83&gt;10,INDEX(daily!$A:$F,MATCH(DATE(white_production!D$1,MONTH($C83),DAY($C83)),daily!$A:$A,0),MATCH($B$1,daily!$A$1:$F$1,0)),INDEX(daily!$A:$F,MATCH(DATE(white_production!E$1,MONTH($C83),DAY($C83)),daily!$A:$A,0),MATCH($B$1,daily!$A$1:$F$1,0))),"")</f>
        <v>27440.084999999963</v>
      </c>
      <c r="E83">
        <f>IFERROR(IF($A83&gt;10,INDEX(daily!$A:$F,MATCH(DATE(white_production!E$1,MONTH($C83),DAY($C83)),daily!$A:$A,0),MATCH($B$1,daily!$A$1:$F$1,0)),INDEX(daily!$A:$F,MATCH(DATE(white_production!F$1,MONTH($C83),DAY($C83)),daily!$A:$A,0),MATCH($B$1,daily!$A$1:$F$1,0))),"")</f>
        <v>31447.340000000037</v>
      </c>
      <c r="F83">
        <f>IFERROR(IF($A83&gt;10,INDEX(daily!$A:$F,MATCH(DATE(white_production!F$1,MONTH($C83),DAY($C83)),daily!$A:$A,0),MATCH($B$1,daily!$A$1:$F$1,0)),INDEX(daily!$A:$F,MATCH(DATE(white_production!G$1,MONTH($C83),DAY($C83)),daily!$A:$A,0),MATCH($B$1,daily!$A$1:$F$1,0))),"")</f>
        <v>32656.924999999999</v>
      </c>
      <c r="G83">
        <f>IFERROR(IF($A83&gt;10,INDEX(daily!$A:$F,MATCH(DATE(white_production!G$1,MONTH($C83),DAY($C83)),daily!$A:$A,0),MATCH($B$1,daily!$A$1:$F$1,0)),INDEX(daily!$A:$F,MATCH(DATE(white_production!H$1,MONTH($C83),DAY($C83)),daily!$A:$A,0),MATCH($B$1,daily!$A$1:$F$1,0))),"")</f>
        <v>32357.584999999963</v>
      </c>
      <c r="H83">
        <f>IFERROR(IF($A83&gt;10,INDEX(daily!$A:$F,MATCH(DATE(white_production!H$1,MONTH($C83),DAY($C83)),daily!$A:$A,0),MATCH($B$1,daily!$A$1:$F$1,0)),INDEX(daily!$A:$F,MATCH(DATE(white_production!I$1,MONTH($C83),DAY($C83)),daily!$A:$A,0),MATCH($B$1,daily!$A$1:$F$1,0))),"")</f>
        <v>34743.504999999983</v>
      </c>
      <c r="I83">
        <f>IFERROR(IF($A83&gt;10,INDEX(daily!$A:$F,MATCH(DATE(white_production!I$1,MONTH($C83),DAY($C83)),daily!$A:$A,0),MATCH($B$1,daily!$A$1:$F$1,0)),INDEX(daily!$A:$F,MATCH(DATE(white_production!J$1,MONTH($C83),DAY($C83)),daily!$A:$A,0),MATCH($B$1,daily!$A$1:$F$1,0))),"")</f>
        <v>31401.700000000186</v>
      </c>
      <c r="J83">
        <f>IFERROR(IF($A83&gt;10,INDEX(daily!$A:$F,MATCH(DATE(white_production!J$1,MONTH($C83),DAY($C83)),daily!$A:$A,0),MATCH($B$1,daily!$A$1:$F$1,0)),INDEX(daily!$A:$F,MATCH(DATE(white_production!K$1,MONTH($C83),DAY($C83)),daily!$A:$A,0),MATCH($B$1,daily!$A$1:$F$1,0))),"")</f>
        <v>30677.525000000001</v>
      </c>
      <c r="S83" s="11">
        <v>40929</v>
      </c>
      <c r="T83" s="38">
        <f t="shared" si="24"/>
        <v>0.69337372778695583</v>
      </c>
      <c r="U83" s="26">
        <f t="shared" si="16"/>
        <v>-5.7575615152493764E-2</v>
      </c>
      <c r="V83" s="38">
        <f t="shared" si="27"/>
        <v>0.96375795033483846</v>
      </c>
      <c r="W83" s="26">
        <f t="shared" si="19"/>
        <v>-4.7321300101451635E-3</v>
      </c>
      <c r="X83" s="38">
        <f t="shared" si="28"/>
        <v>0.96437557667544227</v>
      </c>
      <c r="Y83" s="26">
        <f t="shared" si="20"/>
        <v>2.5354834889758981E-2</v>
      </c>
      <c r="Z83" s="38">
        <f t="shared" si="29"/>
        <v>0.94195469604992543</v>
      </c>
      <c r="AA83" s="26">
        <f t="shared" si="18"/>
        <v>3.5932751758070758E-2</v>
      </c>
      <c r="AB83" s="38">
        <f t="shared" si="30"/>
        <v>0.97491639405994301</v>
      </c>
      <c r="AC83" s="26">
        <f t="shared" si="26"/>
        <v>6.3735814769979582E-2</v>
      </c>
      <c r="AD83" s="38">
        <f t="shared" si="13"/>
        <v>0.88280064306015704</v>
      </c>
      <c r="AE83" s="26">
        <f t="shared" si="25"/>
        <v>-1.1765774181971778E-2</v>
      </c>
      <c r="AF83" s="38">
        <f t="shared" si="21"/>
        <v>0.9339475619810117</v>
      </c>
      <c r="AG83" s="26">
        <f t="shared" si="17"/>
        <v>-1.2201968145800213E-2</v>
      </c>
      <c r="AI83" s="26"/>
      <c r="AK83" s="26"/>
      <c r="AM83" s="26"/>
      <c r="AO83" s="26"/>
      <c r="AQ83" s="26"/>
    </row>
    <row r="84" spans="1:43" x14ac:dyDescent="0.25">
      <c r="A84" s="17">
        <f t="shared" si="22"/>
        <v>1</v>
      </c>
      <c r="B84" s="15">
        <f t="shared" si="23"/>
        <v>3</v>
      </c>
      <c r="C84" s="11">
        <v>40930</v>
      </c>
      <c r="D84">
        <f>IFERROR(IF($A84&gt;10,INDEX(daily!$A:$F,MATCH(DATE(white_production!D$1,MONTH($C84),DAY($C84)),daily!$A:$A,0),MATCH($B$1,daily!$A$1:$F$1,0)),INDEX(daily!$A:$F,MATCH(DATE(white_production!E$1,MONTH($C84),DAY($C84)),daily!$A:$A,0),MATCH($B$1,daily!$A$1:$F$1,0))),"")</f>
        <v>28465.315000000039</v>
      </c>
      <c r="E84">
        <f>IFERROR(IF($A84&gt;10,INDEX(daily!$A:$F,MATCH(DATE(white_production!E$1,MONTH($C84),DAY($C84)),daily!$A:$A,0),MATCH($B$1,daily!$A$1:$F$1,0)),INDEX(daily!$A:$F,MATCH(DATE(white_production!F$1,MONTH($C84),DAY($C84)),daily!$A:$A,0),MATCH($B$1,daily!$A$1:$F$1,0))),"")</f>
        <v>31358.259999999962</v>
      </c>
      <c r="F84">
        <f>IFERROR(IF($A84&gt;10,INDEX(daily!$A:$F,MATCH(DATE(white_production!F$1,MONTH($C84),DAY($C84)),daily!$A:$A,0),MATCH($B$1,daily!$A$1:$F$1,0)),INDEX(daily!$A:$F,MATCH(DATE(white_production!G$1,MONTH($C84),DAY($C84)),daily!$A:$A,0),MATCH($B$1,daily!$A$1:$F$1,0))),"")</f>
        <v>32793.224999999817</v>
      </c>
      <c r="G84">
        <f>IFERROR(IF($A84&gt;10,INDEX(daily!$A:$F,MATCH(DATE(white_production!G$1,MONTH($C84),DAY($C84)),daily!$A:$A,0),MATCH($B$1,daily!$A$1:$F$1,0)),INDEX(daily!$A:$F,MATCH(DATE(white_production!H$1,MONTH($C84),DAY($C84)),daily!$A:$A,0),MATCH($B$1,daily!$A$1:$F$1,0))),"")</f>
        <v>32209.599999999999</v>
      </c>
      <c r="H84">
        <f>IFERROR(IF($A84&gt;10,INDEX(daily!$A:$F,MATCH(DATE(white_production!H$1,MONTH($C84),DAY($C84)),daily!$A:$A,0),MATCH($B$1,daily!$A$1:$F$1,0)),INDEX(daily!$A:$F,MATCH(DATE(white_production!I$1,MONTH($C84),DAY($C84)),daily!$A:$A,0),MATCH($B$1,daily!$A$1:$F$1,0))),"")</f>
        <v>34977.600000000093</v>
      </c>
      <c r="I84">
        <f>IFERROR(IF($A84&gt;10,INDEX(daily!$A:$F,MATCH(DATE(white_production!I$1,MONTH($C84),DAY($C84)),daily!$A:$A,0),MATCH($B$1,daily!$A$1:$F$1,0)),INDEX(daily!$A:$F,MATCH(DATE(white_production!J$1,MONTH($C84),DAY($C84)),daily!$A:$A,0),MATCH($B$1,daily!$A$1:$F$1,0))),"")</f>
        <v>33373.934999999961</v>
      </c>
      <c r="J84">
        <f>IFERROR(IF($A84&gt;10,INDEX(daily!$A:$F,MATCH(DATE(white_production!J$1,MONTH($C84),DAY($C84)),daily!$A:$A,0),MATCH($B$1,daily!$A$1:$F$1,0)),INDEX(daily!$A:$F,MATCH(DATE(white_production!K$1,MONTH($C84),DAY($C84)),daily!$A:$A,0),MATCH($B$1,daily!$A$1:$F$1,0))),"")</f>
        <v>29966.464999999851</v>
      </c>
      <c r="S84" s="11">
        <v>40930</v>
      </c>
      <c r="T84" s="38">
        <f t="shared" si="24"/>
        <v>0.71927989924885449</v>
      </c>
      <c r="U84" s="26">
        <f t="shared" si="16"/>
        <v>2.5906171461898664E-2</v>
      </c>
      <c r="V84" s="38">
        <f t="shared" si="27"/>
        <v>0.9610279401585915</v>
      </c>
      <c r="W84" s="26">
        <f t="shared" si="19"/>
        <v>-2.7300101762469664E-3</v>
      </c>
      <c r="X84" s="38">
        <f t="shared" si="28"/>
        <v>0.96840058488122671</v>
      </c>
      <c r="Y84" s="26">
        <f t="shared" si="20"/>
        <v>4.0250082057844416E-3</v>
      </c>
      <c r="Z84" s="38">
        <f t="shared" si="29"/>
        <v>0.93764673655001485</v>
      </c>
      <c r="AA84" s="26">
        <f t="shared" si="18"/>
        <v>-4.3079594999105852E-3</v>
      </c>
      <c r="AB84" s="38">
        <f t="shared" si="30"/>
        <v>0.98148519168895509</v>
      </c>
      <c r="AC84" s="26">
        <f t="shared" si="26"/>
        <v>6.5687976290120798E-3</v>
      </c>
      <c r="AD84" s="38">
        <f t="shared" si="13"/>
        <v>0.93824637772629094</v>
      </c>
      <c r="AE84" s="26">
        <f t="shared" si="25"/>
        <v>5.5445734666133895E-2</v>
      </c>
      <c r="AF84" s="38">
        <f t="shared" si="21"/>
        <v>0.91230002837383972</v>
      </c>
      <c r="AG84" s="26">
        <f t="shared" si="17"/>
        <v>-2.1647533607171976E-2</v>
      </c>
      <c r="AI84" s="26"/>
      <c r="AK84" s="26"/>
      <c r="AM84" s="26"/>
      <c r="AO84" s="26"/>
      <c r="AQ84" s="26"/>
    </row>
    <row r="85" spans="1:43" x14ac:dyDescent="0.25">
      <c r="A85" s="17">
        <f t="shared" si="22"/>
        <v>1</v>
      </c>
      <c r="B85" s="15">
        <f t="shared" si="23"/>
        <v>3</v>
      </c>
      <c r="C85" s="11">
        <v>40931</v>
      </c>
      <c r="D85">
        <f>IFERROR(IF($A85&gt;10,INDEX(daily!$A:$F,MATCH(DATE(white_production!D$1,MONTH($C85),DAY($C85)),daily!$A:$A,0),MATCH($B$1,daily!$A$1:$F$1,0)),INDEX(daily!$A:$F,MATCH(DATE(white_production!E$1,MONTH($C85),DAY($C85)),daily!$A:$A,0),MATCH($B$1,daily!$A$1:$F$1,0))),"")</f>
        <v>29523.474999999999</v>
      </c>
      <c r="E85">
        <f>IFERROR(IF($A85&gt;10,INDEX(daily!$A:$F,MATCH(DATE(white_production!E$1,MONTH($C85),DAY($C85)),daily!$A:$A,0),MATCH($B$1,daily!$A$1:$F$1,0)),INDEX(daily!$A:$F,MATCH(DATE(white_production!F$1,MONTH($C85),DAY($C85)),daily!$A:$A,0),MATCH($B$1,daily!$A$1:$F$1,0))),"")</f>
        <v>30837.690000000039</v>
      </c>
      <c r="F85">
        <f>IFERROR(IF($A85&gt;10,INDEX(daily!$A:$F,MATCH(DATE(white_production!F$1,MONTH($C85),DAY($C85)),daily!$A:$A,0),MATCH($B$1,daily!$A$1:$F$1,0)),INDEX(daily!$A:$F,MATCH(DATE(white_production!G$1,MONTH($C85),DAY($C85)),daily!$A:$A,0),MATCH($B$1,daily!$A$1:$F$1,0))),"")</f>
        <v>32224.305000000073</v>
      </c>
      <c r="G85">
        <f>IFERROR(IF($A85&gt;10,INDEX(daily!$A:$F,MATCH(DATE(white_production!G$1,MONTH($C85),DAY($C85)),daily!$A:$A,0),MATCH($B$1,daily!$A$1:$F$1,0)),INDEX(daily!$A:$F,MATCH(DATE(white_production!H$1,MONTH($C85),DAY($C85)),daily!$A:$A,0),MATCH($B$1,daily!$A$1:$F$1,0))),"")</f>
        <v>31167.430000000073</v>
      </c>
      <c r="H85">
        <f>IFERROR(IF($A85&gt;10,INDEX(daily!$A:$F,MATCH(DATE(white_production!H$1,MONTH($C85),DAY($C85)),daily!$A:$A,0),MATCH($B$1,daily!$A$1:$F$1,0)),INDEX(daily!$A:$F,MATCH(DATE(white_production!I$1,MONTH($C85),DAY($C85)),daily!$A:$A,0),MATCH($B$1,daily!$A$1:$F$1,0))),"")</f>
        <v>34531.604999999887</v>
      </c>
      <c r="I85">
        <f>IFERROR(IF($A85&gt;10,INDEX(daily!$A:$F,MATCH(DATE(white_production!I$1,MONTH($C85),DAY($C85)),daily!$A:$A,0),MATCH($B$1,daily!$A$1:$F$1,0)),INDEX(daily!$A:$F,MATCH(DATE(white_production!J$1,MONTH($C85),DAY($C85)),daily!$A:$A,0),MATCH($B$1,daily!$A$1:$F$1,0))),"")</f>
        <v>32029.275000000001</v>
      </c>
      <c r="J85">
        <f>IFERROR(IF($A85&gt;10,INDEX(daily!$A:$F,MATCH(DATE(white_production!J$1,MONTH($C85),DAY($C85)),daily!$A:$A,0),MATCH($B$1,daily!$A$1:$F$1,0)),INDEX(daily!$A:$F,MATCH(DATE(white_production!K$1,MONTH($C85),DAY($C85)),daily!$A:$A,0),MATCH($B$1,daily!$A$1:$F$1,0))),"")</f>
        <v>28143.555000000073</v>
      </c>
      <c r="S85" s="11">
        <v>40931</v>
      </c>
      <c r="T85" s="38">
        <f t="shared" si="24"/>
        <v>0.74601816714398006</v>
      </c>
      <c r="U85" s="26">
        <f t="shared" si="16"/>
        <v>2.6738267895125567E-2</v>
      </c>
      <c r="V85" s="38">
        <f t="shared" si="27"/>
        <v>0.9450741750323286</v>
      </c>
      <c r="W85" s="26">
        <f t="shared" si="19"/>
        <v>-1.5953765126262898E-2</v>
      </c>
      <c r="X85" s="38">
        <f t="shared" si="28"/>
        <v>0.95160008841433819</v>
      </c>
      <c r="Y85" s="26">
        <f t="shared" si="20"/>
        <v>-1.6800496466888526E-2</v>
      </c>
      <c r="Z85" s="38">
        <f t="shared" si="29"/>
        <v>0.9073083498755371</v>
      </c>
      <c r="AA85" s="26">
        <f t="shared" si="18"/>
        <v>-3.0338386674477746E-2</v>
      </c>
      <c r="AB85" s="38">
        <f t="shared" si="30"/>
        <v>0.96897039684689856</v>
      </c>
      <c r="AC85" s="26">
        <f t="shared" si="26"/>
        <v>-1.2514794842056531E-2</v>
      </c>
      <c r="AD85" s="38">
        <f t="shared" si="13"/>
        <v>0.9004437519863715</v>
      </c>
      <c r="AE85" s="26">
        <f t="shared" si="25"/>
        <v>-3.7802625739919438E-2</v>
      </c>
      <c r="AF85" s="38">
        <f t="shared" si="21"/>
        <v>0.8568032974540345</v>
      </c>
      <c r="AG85" s="26">
        <f t="shared" si="17"/>
        <v>-5.5496730919805226E-2</v>
      </c>
      <c r="AI85" s="26"/>
      <c r="AK85" s="26"/>
      <c r="AM85" s="26"/>
      <c r="AO85" s="26"/>
      <c r="AQ85" s="26"/>
    </row>
    <row r="86" spans="1:43" x14ac:dyDescent="0.25">
      <c r="A86" s="17">
        <f t="shared" si="22"/>
        <v>1</v>
      </c>
      <c r="B86" s="15">
        <f t="shared" si="23"/>
        <v>3</v>
      </c>
      <c r="C86" s="11">
        <v>40932</v>
      </c>
      <c r="D86">
        <f>IFERROR(IF($A86&gt;10,INDEX(daily!$A:$F,MATCH(DATE(white_production!D$1,MONTH($C86),DAY($C86)),daily!$A:$A,0),MATCH($B$1,daily!$A$1:$F$1,0)),INDEX(daily!$A:$F,MATCH(DATE(white_production!E$1,MONTH($C86),DAY($C86)),daily!$A:$A,0),MATCH($B$1,daily!$A$1:$F$1,0))),"")</f>
        <v>28779.4</v>
      </c>
      <c r="E86">
        <f>IFERROR(IF($A86&gt;10,INDEX(daily!$A:$F,MATCH(DATE(white_production!E$1,MONTH($C86),DAY($C86)),daily!$A:$A,0),MATCH($B$1,daily!$A$1:$F$1,0)),INDEX(daily!$A:$F,MATCH(DATE(white_production!F$1,MONTH($C86),DAY($C86)),daily!$A:$A,0),MATCH($B$1,daily!$A$1:$F$1,0))),"")</f>
        <v>30180.504999999888</v>
      </c>
      <c r="F86">
        <f>IFERROR(IF($A86&gt;10,INDEX(daily!$A:$F,MATCH(DATE(white_production!F$1,MONTH($C86),DAY($C86)),daily!$A:$A,0),MATCH($B$1,daily!$A$1:$F$1,0)),INDEX(daily!$A:$F,MATCH(DATE(white_production!G$1,MONTH($C86),DAY($C86)),daily!$A:$A,0),MATCH($B$1,daily!$A$1:$F$1,0))),"")</f>
        <v>31962.619999999926</v>
      </c>
      <c r="G86">
        <f>IFERROR(IF($A86&gt;10,INDEX(daily!$A:$F,MATCH(DATE(white_production!G$1,MONTH($C86),DAY($C86)),daily!$A:$A,0),MATCH($B$1,daily!$A$1:$F$1,0)),INDEX(daily!$A:$F,MATCH(DATE(white_production!H$1,MONTH($C86),DAY($C86)),daily!$A:$A,0),MATCH($B$1,daily!$A$1:$F$1,0))),"")</f>
        <v>31145.200000000001</v>
      </c>
      <c r="H86">
        <f>IFERROR(IF($A86&gt;10,INDEX(daily!$A:$F,MATCH(DATE(white_production!H$1,MONTH($C86),DAY($C86)),daily!$A:$A,0),MATCH($B$1,daily!$A$1:$F$1,0)),INDEX(daily!$A:$F,MATCH(DATE(white_production!I$1,MONTH($C86),DAY($C86)),daily!$A:$A,0),MATCH($B$1,daily!$A$1:$F$1,0))),"")</f>
        <v>33356.190000000039</v>
      </c>
      <c r="I86">
        <f>IFERROR(IF($A86&gt;10,INDEX(daily!$A:$F,MATCH(DATE(white_production!I$1,MONTH($C86),DAY($C86)),daily!$A:$A,0),MATCH($B$1,daily!$A$1:$F$1,0)),INDEX(daily!$A:$F,MATCH(DATE(white_production!J$1,MONTH($C86),DAY($C86)),daily!$A:$A,0),MATCH($B$1,daily!$A$1:$F$1,0))),"")</f>
        <v>32691.707000000031</v>
      </c>
      <c r="J86">
        <f>IFERROR(IF($A86&gt;10,INDEX(daily!$A:$F,MATCH(DATE(white_production!J$1,MONTH($C86),DAY($C86)),daily!$A:$A,0),MATCH($B$1,daily!$A$1:$F$1,0)),INDEX(daily!$A:$F,MATCH(DATE(white_production!K$1,MONTH($C86),DAY($C86)),daily!$A:$A,0),MATCH($B$1,daily!$A$1:$F$1,0))),"")</f>
        <v>27645.15</v>
      </c>
      <c r="S86" s="11">
        <v>40932</v>
      </c>
      <c r="T86" s="38">
        <f t="shared" si="24"/>
        <v>0.72721640116901765</v>
      </c>
      <c r="U86" s="26">
        <f t="shared" ref="U86:U117" si="31">T86-T85</f>
        <v>-1.8801765974962414E-2</v>
      </c>
      <c r="V86" s="38">
        <f t="shared" si="27"/>
        <v>0.92493360770323352</v>
      </c>
      <c r="W86" s="26">
        <f t="shared" si="19"/>
        <v>-2.0140567329095083E-2</v>
      </c>
      <c r="X86" s="38">
        <f t="shared" si="28"/>
        <v>0.94387239749480256</v>
      </c>
      <c r="Y86" s="26">
        <f t="shared" si="20"/>
        <v>-7.7276909195356236E-3</v>
      </c>
      <c r="Z86" s="38">
        <f t="shared" si="29"/>
        <v>0.90666121712773595</v>
      </c>
      <c r="AA86" s="26">
        <f t="shared" si="18"/>
        <v>-6.4713274780114904E-4</v>
      </c>
      <c r="AB86" s="38">
        <f t="shared" si="30"/>
        <v>0.93598779036192181</v>
      </c>
      <c r="AC86" s="26">
        <f t="shared" si="26"/>
        <v>-3.2982606484976751E-2</v>
      </c>
      <c r="AD86" s="38">
        <f t="shared" si="13"/>
        <v>0.91906680091632276</v>
      </c>
      <c r="AE86" s="26">
        <f t="shared" si="25"/>
        <v>1.8623048929951258E-2</v>
      </c>
      <c r="AF86" s="38">
        <f t="shared" si="21"/>
        <v>0.84162983953560033</v>
      </c>
      <c r="AG86" s="26">
        <f t="shared" si="17"/>
        <v>-1.5173457918434163E-2</v>
      </c>
      <c r="AI86" s="26"/>
      <c r="AK86" s="26"/>
      <c r="AM86" s="26"/>
      <c r="AO86" s="26"/>
      <c r="AQ86" s="26"/>
    </row>
    <row r="87" spans="1:43" x14ac:dyDescent="0.25">
      <c r="A87" s="17">
        <f t="shared" si="22"/>
        <v>1</v>
      </c>
      <c r="B87" s="15">
        <f t="shared" si="23"/>
        <v>3</v>
      </c>
      <c r="C87" s="11">
        <v>40933</v>
      </c>
      <c r="D87">
        <f>IFERROR(IF($A87&gt;10,INDEX(daily!$A:$F,MATCH(DATE(white_production!D$1,MONTH($C87),DAY($C87)),daily!$A:$A,0),MATCH($B$1,daily!$A$1:$F$1,0)),INDEX(daily!$A:$F,MATCH(DATE(white_production!E$1,MONTH($C87),DAY($C87)),daily!$A:$A,0),MATCH($B$1,daily!$A$1:$F$1,0))),"")</f>
        <v>28695.38999999985</v>
      </c>
      <c r="E87">
        <f>IFERROR(IF($A87&gt;10,INDEX(daily!$A:$F,MATCH(DATE(white_production!E$1,MONTH($C87),DAY($C87)),daily!$A:$A,0),MATCH($B$1,daily!$A$1:$F$1,0)),INDEX(daily!$A:$F,MATCH(DATE(white_production!F$1,MONTH($C87),DAY($C87)),daily!$A:$A,0),MATCH($B$1,daily!$A$1:$F$1,0))),"")</f>
        <v>31429.390000000036</v>
      </c>
      <c r="F87">
        <f>IFERROR(IF($A87&gt;10,INDEX(daily!$A:$F,MATCH(DATE(white_production!F$1,MONTH($C87),DAY($C87)),daily!$A:$A,0),MATCH($B$1,daily!$A$1:$F$1,0)),INDEX(daily!$A:$F,MATCH(DATE(white_production!G$1,MONTH($C87),DAY($C87)),daily!$A:$A,0),MATCH($B$1,daily!$A$1:$F$1,0))),"")</f>
        <v>33863.285000000149</v>
      </c>
      <c r="G87">
        <f>IFERROR(IF($A87&gt;10,INDEX(daily!$A:$F,MATCH(DATE(white_production!G$1,MONTH($C87),DAY($C87)),daily!$A:$A,0),MATCH($B$1,daily!$A$1:$F$1,0)),INDEX(daily!$A:$F,MATCH(DATE(white_production!H$1,MONTH($C87),DAY($C87)),daily!$A:$A,0),MATCH($B$1,daily!$A$1:$F$1,0))),"")</f>
        <v>30509.059999999776</v>
      </c>
      <c r="H87">
        <f>IFERROR(IF($A87&gt;10,INDEX(daily!$A:$F,MATCH(DATE(white_production!H$1,MONTH($C87),DAY($C87)),daily!$A:$A,0),MATCH($B$1,daily!$A$1:$F$1,0)),INDEX(daily!$A:$F,MATCH(DATE(white_production!I$1,MONTH($C87),DAY($C87)),daily!$A:$A,0),MATCH($B$1,daily!$A$1:$F$1,0))),"")</f>
        <v>34894.694999999927</v>
      </c>
      <c r="I87">
        <f>IFERROR(IF($A87&gt;10,INDEX(daily!$A:$F,MATCH(DATE(white_production!I$1,MONTH($C87),DAY($C87)),daily!$A:$A,0),MATCH($B$1,daily!$A$1:$F$1,0)),INDEX(daily!$A:$F,MATCH(DATE(white_production!J$1,MONTH($C87),DAY($C87)),daily!$A:$A,0),MATCH($B$1,daily!$A$1:$F$1,0))),"")</f>
        <v>32733.030000000075</v>
      </c>
      <c r="J87">
        <f>IFERROR(IF($A87&gt;10,INDEX(daily!$A:$F,MATCH(DATE(white_production!J$1,MONTH($C87),DAY($C87)),daily!$A:$A,0),MATCH($B$1,daily!$A$1:$F$1,0)),INDEX(daily!$A:$F,MATCH(DATE(white_production!K$1,MONTH($C87),DAY($C87)),daily!$A:$A,0),MATCH($B$1,daily!$A$1:$F$1,0))),"")</f>
        <v>28243.45</v>
      </c>
      <c r="S87" s="11">
        <v>40933</v>
      </c>
      <c r="T87" s="38">
        <f t="shared" si="24"/>
        <v>0.72509358242149968</v>
      </c>
      <c r="U87" s="26">
        <f t="shared" si="31"/>
        <v>-2.1228187475179627E-3</v>
      </c>
      <c r="V87" s="38">
        <f t="shared" si="27"/>
        <v>0.96320784163856998</v>
      </c>
      <c r="W87" s="26">
        <f t="shared" si="19"/>
        <v>3.8274233935336466E-2</v>
      </c>
      <c r="X87" s="38">
        <f t="shared" si="28"/>
        <v>1</v>
      </c>
      <c r="Y87" s="26">
        <f t="shared" si="20"/>
        <v>5.6127602505197438E-2</v>
      </c>
      <c r="Z87" s="38">
        <f t="shared" si="29"/>
        <v>0.8881426824365527</v>
      </c>
      <c r="AA87" s="26">
        <f t="shared" si="18"/>
        <v>-1.8518534691183253E-2</v>
      </c>
      <c r="AB87" s="38">
        <f t="shared" si="30"/>
        <v>0.97915884483219151</v>
      </c>
      <c r="AC87" s="26">
        <f t="shared" si="26"/>
        <v>4.3171054470269699E-2</v>
      </c>
      <c r="AD87" s="38">
        <f t="shared" si="13"/>
        <v>0.92022852053574511</v>
      </c>
      <c r="AE87" s="26">
        <f t="shared" si="25"/>
        <v>1.1617196194223522E-3</v>
      </c>
      <c r="AF87" s="38">
        <f t="shared" si="21"/>
        <v>0.85984450406063084</v>
      </c>
      <c r="AG87" s="26">
        <f t="shared" si="17"/>
        <v>1.8214664525030511E-2</v>
      </c>
      <c r="AI87" s="26"/>
      <c r="AK87" s="26"/>
      <c r="AM87" s="26"/>
      <c r="AO87" s="26"/>
      <c r="AQ87" s="26"/>
    </row>
    <row r="88" spans="1:43" x14ac:dyDescent="0.25">
      <c r="A88" s="17">
        <f t="shared" si="22"/>
        <v>1</v>
      </c>
      <c r="B88" s="15">
        <f t="shared" si="23"/>
        <v>3</v>
      </c>
      <c r="C88" s="11">
        <v>40934</v>
      </c>
      <c r="D88">
        <f>IFERROR(IF($A88&gt;10,INDEX(daily!$A:$F,MATCH(DATE(white_production!D$1,MONTH($C88),DAY($C88)),daily!$A:$A,0),MATCH($B$1,daily!$A$1:$F$1,0)),INDEX(daily!$A:$F,MATCH(DATE(white_production!E$1,MONTH($C88),DAY($C88)),daily!$A:$A,0),MATCH($B$1,daily!$A$1:$F$1,0))),"")</f>
        <v>29837.31000000015</v>
      </c>
      <c r="E88">
        <f>IFERROR(IF($A88&gt;10,INDEX(daily!$A:$F,MATCH(DATE(white_production!E$1,MONTH($C88),DAY($C88)),daily!$A:$A,0),MATCH($B$1,daily!$A$1:$F$1,0)),INDEX(daily!$A:$F,MATCH(DATE(white_production!F$1,MONTH($C88),DAY($C88)),daily!$A:$A,0),MATCH($B$1,daily!$A$1:$F$1,0))),"")</f>
        <v>30923.109999999964</v>
      </c>
      <c r="F88">
        <f>IFERROR(IF($A88&gt;10,INDEX(daily!$A:$F,MATCH(DATE(white_production!F$1,MONTH($C88),DAY($C88)),daily!$A:$A,0),MATCH($B$1,daily!$A$1:$F$1,0)),INDEX(daily!$A:$F,MATCH(DATE(white_production!G$1,MONTH($C88),DAY($C88)),daily!$A:$A,0),MATCH($B$1,daily!$A$1:$F$1,0))),"")</f>
        <v>32096.35</v>
      </c>
      <c r="G88">
        <f>IFERROR(IF($A88&gt;10,INDEX(daily!$A:$F,MATCH(DATE(white_production!G$1,MONTH($C88),DAY($C88)),daily!$A:$A,0),MATCH($B$1,daily!$A$1:$F$1,0)),INDEX(daily!$A:$F,MATCH(DATE(white_production!H$1,MONTH($C88),DAY($C88)),daily!$A:$A,0),MATCH($B$1,daily!$A$1:$F$1,0))),"")</f>
        <v>31863.18500000015</v>
      </c>
      <c r="H88">
        <f>IFERROR(IF($A88&gt;10,INDEX(daily!$A:$F,MATCH(DATE(white_production!H$1,MONTH($C88),DAY($C88)),daily!$A:$A,0),MATCH($B$1,daily!$A$1:$F$1,0)),INDEX(daily!$A:$F,MATCH(DATE(white_production!I$1,MONTH($C88),DAY($C88)),daily!$A:$A,0),MATCH($B$1,daily!$A$1:$F$1,0))),"")</f>
        <v>34711.760000000148</v>
      </c>
      <c r="I88">
        <f>IFERROR(IF($A88&gt;10,INDEX(daily!$A:$F,MATCH(DATE(white_production!I$1,MONTH($C88),DAY($C88)),daily!$A:$A,0),MATCH($B$1,daily!$A$1:$F$1,0)),INDEX(daily!$A:$F,MATCH(DATE(white_production!J$1,MONTH($C88),DAY($C88)),daily!$A:$A,0),MATCH($B$1,daily!$A$1:$F$1,0))),"")</f>
        <v>32662.854999999887</v>
      </c>
      <c r="J88">
        <f>IFERROR(IF($A88&gt;10,INDEX(daily!$A:$F,MATCH(DATE(white_production!J$1,MONTH($C88),DAY($C88)),daily!$A:$A,0),MATCH($B$1,daily!$A$1:$F$1,0)),INDEX(daily!$A:$F,MATCH(DATE(white_production!K$1,MONTH($C88),DAY($C88)),daily!$A:$A,0),MATCH($B$1,daily!$A$1:$F$1,0))),"")</f>
        <v>29990.730000000076</v>
      </c>
      <c r="S88" s="11">
        <v>40934</v>
      </c>
      <c r="T88" s="38">
        <f t="shared" si="24"/>
        <v>0.75394835190325193</v>
      </c>
      <c r="U88" s="26">
        <f t="shared" si="31"/>
        <v>2.8854769481752252E-2</v>
      </c>
      <c r="V88" s="38">
        <f t="shared" si="27"/>
        <v>0.94769201819863547</v>
      </c>
      <c r="W88" s="26">
        <f t="shared" si="19"/>
        <v>-1.5515823439934517E-2</v>
      </c>
      <c r="X88" s="38">
        <f t="shared" si="28"/>
        <v>0.94782151229568712</v>
      </c>
      <c r="Y88" s="26">
        <f t="shared" si="20"/>
        <v>-5.2178487704312881E-2</v>
      </c>
      <c r="Z88" s="38">
        <f t="shared" si="29"/>
        <v>0.92756232400711358</v>
      </c>
      <c r="AA88" s="26">
        <f t="shared" si="18"/>
        <v>3.9419641570560882E-2</v>
      </c>
      <c r="AB88" s="38">
        <f t="shared" si="30"/>
        <v>0.97402561689369938</v>
      </c>
      <c r="AC88" s="26">
        <f t="shared" si="26"/>
        <v>-5.1332279384921353E-3</v>
      </c>
      <c r="AD88" s="38">
        <f t="shared" si="13"/>
        <v>0.91825568036699901</v>
      </c>
      <c r="AE88" s="26">
        <f t="shared" si="25"/>
        <v>-1.9728401687461039E-3</v>
      </c>
      <c r="AF88" s="38">
        <f t="shared" si="21"/>
        <v>0.91303875281760372</v>
      </c>
      <c r="AG88" s="26">
        <f t="shared" ref="AG88:AG119" si="32">AF88-AF87</f>
        <v>5.3194248756972873E-2</v>
      </c>
      <c r="AI88" s="26"/>
      <c r="AK88" s="26"/>
      <c r="AM88" s="26"/>
      <c r="AO88" s="26"/>
      <c r="AQ88" s="26"/>
    </row>
    <row r="89" spans="1:43" x14ac:dyDescent="0.25">
      <c r="A89" s="17">
        <f t="shared" si="22"/>
        <v>1</v>
      </c>
      <c r="B89" s="15">
        <f t="shared" si="23"/>
        <v>3</v>
      </c>
      <c r="C89" s="11">
        <v>40935</v>
      </c>
      <c r="D89">
        <f>IFERROR(IF($A89&gt;10,INDEX(daily!$A:$F,MATCH(DATE(white_production!D$1,MONTH($C89),DAY($C89)),daily!$A:$A,0),MATCH($B$1,daily!$A$1:$F$1,0)),INDEX(daily!$A:$F,MATCH(DATE(white_production!E$1,MONTH($C89),DAY($C89)),daily!$A:$A,0),MATCH($B$1,daily!$A$1:$F$1,0))),"")</f>
        <v>28561.894999999924</v>
      </c>
      <c r="E89">
        <f>IFERROR(IF($A89&gt;10,INDEX(daily!$A:$F,MATCH(DATE(white_production!E$1,MONTH($C89),DAY($C89)),daily!$A:$A,0),MATCH($B$1,daily!$A$1:$F$1,0)),INDEX(daily!$A:$F,MATCH(DATE(white_production!F$1,MONTH($C89),DAY($C89)),daily!$A:$A,0),MATCH($B$1,daily!$A$1:$F$1,0))),"")</f>
        <v>31619.520000000113</v>
      </c>
      <c r="F89">
        <f>IFERROR(IF($A89&gt;10,INDEX(daily!$A:$F,MATCH(DATE(white_production!F$1,MONTH($C89),DAY($C89)),daily!$A:$A,0),MATCH($B$1,daily!$A$1:$F$1,0)),INDEX(daily!$A:$F,MATCH(DATE(white_production!G$1,MONTH($C89),DAY($C89)),daily!$A:$A,0),MATCH($B$1,daily!$A$1:$F$1,0))),"")</f>
        <v>31027.230000000076</v>
      </c>
      <c r="G89">
        <f>IFERROR(IF($A89&gt;10,INDEX(daily!$A:$F,MATCH(DATE(white_production!G$1,MONTH($C89),DAY($C89)),daily!$A:$A,0),MATCH($B$1,daily!$A$1:$F$1,0)),INDEX(daily!$A:$F,MATCH(DATE(white_production!H$1,MONTH($C89),DAY($C89)),daily!$A:$A,0),MATCH($B$1,daily!$A$1:$F$1,0))),"")</f>
        <v>27609.809999999961</v>
      </c>
      <c r="H89">
        <f>IFERROR(IF($A89&gt;10,INDEX(daily!$A:$F,MATCH(DATE(white_production!H$1,MONTH($C89),DAY($C89)),daily!$A:$A,0),MATCH($B$1,daily!$A$1:$F$1,0)),INDEX(daily!$A:$F,MATCH(DATE(white_production!I$1,MONTH($C89),DAY($C89)),daily!$A:$A,0),MATCH($B$1,daily!$A$1:$F$1,0))),"")</f>
        <v>32775.81499999985</v>
      </c>
      <c r="I89">
        <f>IFERROR(IF($A89&gt;10,INDEX(daily!$A:$F,MATCH(DATE(white_production!I$1,MONTH($C89),DAY($C89)),daily!$A:$A,0),MATCH($B$1,daily!$A$1:$F$1,0)),INDEX(daily!$A:$F,MATCH(DATE(white_production!J$1,MONTH($C89),DAY($C89)),daily!$A:$A,0),MATCH($B$1,daily!$A$1:$F$1,0))),"")</f>
        <v>31902.944999999927</v>
      </c>
      <c r="J89">
        <f>IFERROR(IF($A89&gt;10,INDEX(daily!$A:$F,MATCH(DATE(white_production!J$1,MONTH($C89),DAY($C89)),daily!$A:$A,0),MATCH($B$1,daily!$A$1:$F$1,0)),INDEX(daily!$A:$F,MATCH(DATE(white_production!K$1,MONTH($C89),DAY($C89)),daily!$A:$A,0),MATCH($B$1,daily!$A$1:$F$1,0))),"")</f>
        <v>30863.789999999852</v>
      </c>
      <c r="S89" s="11">
        <v>40935</v>
      </c>
      <c r="T89" s="38">
        <f t="shared" si="24"/>
        <v>0.72172034484621994</v>
      </c>
      <c r="U89" s="26">
        <f t="shared" si="31"/>
        <v>-3.2228007057031993E-2</v>
      </c>
      <c r="V89" s="38">
        <f t="shared" si="27"/>
        <v>0.96903470327765417</v>
      </c>
      <c r="W89" s="26">
        <f t="shared" si="19"/>
        <v>2.1342685079018708E-2</v>
      </c>
      <c r="X89" s="38">
        <f t="shared" si="28"/>
        <v>0.91624985585420726</v>
      </c>
      <c r="Y89" s="26">
        <f t="shared" si="20"/>
        <v>-3.1571656441479856E-2</v>
      </c>
      <c r="Z89" s="38">
        <f t="shared" si="29"/>
        <v>0.80374323938409453</v>
      </c>
      <c r="AA89" s="26">
        <f t="shared" si="18"/>
        <v>-0.12381908462301905</v>
      </c>
      <c r="AB89" s="38">
        <f t="shared" si="30"/>
        <v>0.91970223994889577</v>
      </c>
      <c r="AC89" s="26">
        <f t="shared" si="26"/>
        <v>-5.4323376944803603E-2</v>
      </c>
      <c r="AD89" s="38">
        <f t="shared" si="13"/>
        <v>0.89689221798541441</v>
      </c>
      <c r="AE89" s="26">
        <f t="shared" si="25"/>
        <v>-2.1363462381584597E-2</v>
      </c>
      <c r="AF89" s="38">
        <f t="shared" si="21"/>
        <v>0.93961821965734815</v>
      </c>
      <c r="AG89" s="26">
        <f t="shared" si="32"/>
        <v>2.6579466839744437E-2</v>
      </c>
      <c r="AI89" s="26"/>
      <c r="AK89" s="26"/>
      <c r="AM89" s="26"/>
      <c r="AO89" s="26"/>
      <c r="AQ89" s="26"/>
    </row>
    <row r="90" spans="1:43" x14ac:dyDescent="0.25">
      <c r="A90" s="17">
        <f t="shared" si="22"/>
        <v>1</v>
      </c>
      <c r="B90" s="15">
        <f t="shared" si="23"/>
        <v>3</v>
      </c>
      <c r="C90" s="11">
        <v>40936</v>
      </c>
      <c r="D90">
        <f>IFERROR(IF($A90&gt;10,INDEX(daily!$A:$F,MATCH(DATE(white_production!D$1,MONTH($C90),DAY($C90)),daily!$A:$A,0),MATCH($B$1,daily!$A$1:$F$1,0)),INDEX(daily!$A:$F,MATCH(DATE(white_production!E$1,MONTH($C90),DAY($C90)),daily!$A:$A,0),MATCH($B$1,daily!$A$1:$F$1,0))),"")</f>
        <v>27682.125</v>
      </c>
      <c r="E90">
        <f>IFERROR(IF($A90&gt;10,INDEX(daily!$A:$F,MATCH(DATE(white_production!E$1,MONTH($C90),DAY($C90)),daily!$A:$A,0),MATCH($B$1,daily!$A$1:$F$1,0)),INDEX(daily!$A:$F,MATCH(DATE(white_production!F$1,MONTH($C90),DAY($C90)),daily!$A:$A,0),MATCH($B$1,daily!$A$1:$F$1,0))),"")</f>
        <v>32629.915000000037</v>
      </c>
      <c r="F90">
        <f>IFERROR(IF($A90&gt;10,INDEX(daily!$A:$F,MATCH(DATE(white_production!F$1,MONTH($C90),DAY($C90)),daily!$A:$A,0),MATCH($B$1,daily!$A$1:$F$1,0)),INDEX(daily!$A:$F,MATCH(DATE(white_production!G$1,MONTH($C90),DAY($C90)),daily!$A:$A,0),MATCH($B$1,daily!$A$1:$F$1,0))),"")</f>
        <v>31495.776999999955</v>
      </c>
      <c r="G90">
        <f>IFERROR(IF($A90&gt;10,INDEX(daily!$A:$F,MATCH(DATE(white_production!G$1,MONTH($C90),DAY($C90)),daily!$A:$A,0),MATCH($B$1,daily!$A$1:$F$1,0)),INDEX(daily!$A:$F,MATCH(DATE(white_production!H$1,MONTH($C90),DAY($C90)),daily!$A:$A,0),MATCH($B$1,daily!$A$1:$F$1,0))),"")</f>
        <v>26563.570000000112</v>
      </c>
      <c r="H90">
        <f>IFERROR(IF($A90&gt;10,INDEX(daily!$A:$F,MATCH(DATE(white_production!H$1,MONTH($C90),DAY($C90)),daily!$A:$A,0),MATCH($B$1,daily!$A$1:$F$1,0)),INDEX(daily!$A:$F,MATCH(DATE(white_production!I$1,MONTH($C90),DAY($C90)),daily!$A:$A,0),MATCH($B$1,daily!$A$1:$F$1,0))),"")</f>
        <v>30182.790000000037</v>
      </c>
      <c r="I90">
        <f>IFERROR(IF($A90&gt;10,INDEX(daily!$A:$F,MATCH(DATE(white_production!I$1,MONTH($C90),DAY($C90)),daily!$A:$A,0),MATCH($B$1,daily!$A$1:$F$1,0)),INDEX(daily!$A:$F,MATCH(DATE(white_production!J$1,MONTH($C90),DAY($C90)),daily!$A:$A,0),MATCH($B$1,daily!$A$1:$F$1,0))),"")</f>
        <v>33188.395000000113</v>
      </c>
      <c r="J90">
        <f>IFERROR(IF($A90&gt;10,INDEX(daily!$A:$F,MATCH(DATE(white_production!J$1,MONTH($C90),DAY($C90)),daily!$A:$A,0),MATCH($B$1,daily!$A$1:$F$1,0)),INDEX(daily!$A:$F,MATCH(DATE(white_production!K$1,MONTH($C90),DAY($C90)),daily!$A:$A,0),MATCH($B$1,daily!$A$1:$F$1,0))),"")</f>
        <v>30278.6</v>
      </c>
      <c r="S90" s="11">
        <v>40936</v>
      </c>
      <c r="T90" s="38">
        <f t="shared" si="24"/>
        <v>0.69948975028009241</v>
      </c>
      <c r="U90" s="26">
        <f t="shared" si="31"/>
        <v>-2.2230594566127526E-2</v>
      </c>
      <c r="V90" s="38">
        <f t="shared" si="27"/>
        <v>1</v>
      </c>
      <c r="W90" s="26">
        <f t="shared" si="19"/>
        <v>3.0965296722345825E-2</v>
      </c>
      <c r="X90" s="38">
        <f t="shared" si="28"/>
        <v>0.93008628666710325</v>
      </c>
      <c r="Y90" s="26">
        <f t="shared" si="20"/>
        <v>1.3836430812895983E-2</v>
      </c>
      <c r="Z90" s="38">
        <f t="shared" si="29"/>
        <v>0.77328637181517268</v>
      </c>
      <c r="AA90" s="26">
        <f t="shared" si="18"/>
        <v>-3.0456867568921853E-2</v>
      </c>
      <c r="AB90" s="38">
        <f t="shared" si="30"/>
        <v>0.84694094016906352</v>
      </c>
      <c r="AC90" s="26">
        <f t="shared" si="26"/>
        <v>-7.2761299779832256E-2</v>
      </c>
      <c r="AD90" s="38">
        <f t="shared" si="13"/>
        <v>0.93303026422564461</v>
      </c>
      <c r="AE90" s="26">
        <f t="shared" si="25"/>
        <v>3.6138046240230204E-2</v>
      </c>
      <c r="AF90" s="38">
        <f t="shared" si="21"/>
        <v>0.92180267639577373</v>
      </c>
      <c r="AG90" s="26">
        <f t="shared" si="32"/>
        <v>-1.7815543261574418E-2</v>
      </c>
      <c r="AI90" s="26"/>
      <c r="AK90" s="26"/>
      <c r="AM90" s="26"/>
      <c r="AO90" s="26"/>
      <c r="AQ90" s="26"/>
    </row>
    <row r="91" spans="1:43" x14ac:dyDescent="0.25">
      <c r="A91" s="17">
        <f t="shared" si="22"/>
        <v>1</v>
      </c>
      <c r="B91" s="15">
        <f t="shared" si="23"/>
        <v>3</v>
      </c>
      <c r="C91" s="11">
        <v>40937</v>
      </c>
      <c r="D91">
        <f>IFERROR(IF($A91&gt;10,INDEX(daily!$A:$F,MATCH(DATE(white_production!D$1,MONTH($C91),DAY($C91)),daily!$A:$A,0),MATCH($B$1,daily!$A$1:$F$1,0)),INDEX(daily!$A:$F,MATCH(DATE(white_production!E$1,MONTH($C91),DAY($C91)),daily!$A:$A,0),MATCH($B$1,daily!$A$1:$F$1,0))),"")</f>
        <v>27145.494999999926</v>
      </c>
      <c r="E91">
        <f>IFERROR(IF($A91&gt;10,INDEX(daily!$A:$F,MATCH(DATE(white_production!E$1,MONTH($C91),DAY($C91)),daily!$A:$A,0),MATCH($B$1,daily!$A$1:$F$1,0)),INDEX(daily!$A:$F,MATCH(DATE(white_production!F$1,MONTH($C91),DAY($C91)),daily!$A:$A,0),MATCH($B$1,daily!$A$1:$F$1,0))),"")</f>
        <v>31157.659999999963</v>
      </c>
      <c r="F91">
        <f>IFERROR(IF($A91&gt;10,INDEX(daily!$A:$F,MATCH(DATE(white_production!F$1,MONTH($C91),DAY($C91)),daily!$A:$A,0),MATCH($B$1,daily!$A$1:$F$1,0)),INDEX(daily!$A:$F,MATCH(DATE(white_production!G$1,MONTH($C91),DAY($C91)),daily!$A:$A,0),MATCH($B$1,daily!$A$1:$F$1,0))),"")</f>
        <v>31365.75</v>
      </c>
      <c r="G91">
        <f>IFERROR(IF($A91&gt;10,INDEX(daily!$A:$F,MATCH(DATE(white_production!G$1,MONTH($C91),DAY($C91)),daily!$A:$A,0),MATCH($B$1,daily!$A$1:$F$1,0)),INDEX(daily!$A:$F,MATCH(DATE(white_production!H$1,MONTH($C91),DAY($C91)),daily!$A:$A,0),MATCH($B$1,daily!$A$1:$F$1,0))),"")</f>
        <v>26906.619999999926</v>
      </c>
      <c r="H91">
        <f>IFERROR(IF($A91&gt;10,INDEX(daily!$A:$F,MATCH(DATE(white_production!H$1,MONTH($C91),DAY($C91)),daily!$A:$A,0),MATCH($B$1,daily!$A$1:$F$1,0)),INDEX(daily!$A:$F,MATCH(DATE(white_production!I$1,MONTH($C91),DAY($C91)),daily!$A:$A,0),MATCH($B$1,daily!$A$1:$F$1,0))),"")</f>
        <v>30820.905000000075</v>
      </c>
      <c r="I91">
        <f>IFERROR(IF($A91&gt;10,INDEX(daily!$A:$F,MATCH(DATE(white_production!I$1,MONTH($C91),DAY($C91)),daily!$A:$A,0),MATCH($B$1,daily!$A$1:$F$1,0)),INDEX(daily!$A:$F,MATCH(DATE(white_production!J$1,MONTH($C91),DAY($C91)),daily!$A:$A,0),MATCH($B$1,daily!$A$1:$F$1,0))),"")</f>
        <v>32136.6</v>
      </c>
      <c r="J91">
        <f>IFERROR(IF($A91&gt;10,INDEX(daily!$A:$F,MATCH(DATE(white_production!J$1,MONTH($C91),DAY($C91)),daily!$A:$A,0),MATCH($B$1,daily!$A$1:$F$1,0)),INDEX(daily!$A:$F,MATCH(DATE(white_production!K$1,MONTH($C91),DAY($C91)),daily!$A:$A,0),MATCH($B$1,daily!$A$1:$F$1,0))),"")</f>
        <v>30473.855000000076</v>
      </c>
      <c r="S91" s="11">
        <v>40937</v>
      </c>
      <c r="T91" s="38">
        <f t="shared" si="24"/>
        <v>0.68592983807346597</v>
      </c>
      <c r="U91" s="26">
        <f t="shared" si="31"/>
        <v>-1.3559912206626445E-2</v>
      </c>
      <c r="V91" s="38">
        <f t="shared" si="27"/>
        <v>0.95488020731895651</v>
      </c>
      <c r="W91" s="26">
        <f t="shared" si="19"/>
        <v>-4.5119792681043491E-2</v>
      </c>
      <c r="X91" s="38">
        <f t="shared" si="28"/>
        <v>0.92624652333640589</v>
      </c>
      <c r="Y91" s="26">
        <f t="shared" si="20"/>
        <v>-3.8397633306973544E-3</v>
      </c>
      <c r="Z91" s="38">
        <f t="shared" si="29"/>
        <v>0.78327282656696429</v>
      </c>
      <c r="AA91" s="26">
        <f t="shared" si="18"/>
        <v>9.9864547517916069E-3</v>
      </c>
      <c r="AB91" s="38">
        <f t="shared" si="30"/>
        <v>0.8648466976565593</v>
      </c>
      <c r="AC91" s="26">
        <f t="shared" si="26"/>
        <v>1.7905757487495788E-2</v>
      </c>
      <c r="AD91" s="38">
        <f t="shared" si="13"/>
        <v>0.90346099560746307</v>
      </c>
      <c r="AE91" s="26">
        <f t="shared" si="25"/>
        <v>-2.9569268618181543E-2</v>
      </c>
      <c r="AF91" s="38">
        <f t="shared" si="21"/>
        <v>0.92774702592249325</v>
      </c>
      <c r="AG91" s="26">
        <f t="shared" si="32"/>
        <v>5.9443495267195168E-3</v>
      </c>
      <c r="AI91" s="26"/>
      <c r="AK91" s="26"/>
      <c r="AM91" s="26"/>
      <c r="AO91" s="26"/>
      <c r="AQ91" s="26"/>
    </row>
    <row r="92" spans="1:43" x14ac:dyDescent="0.25">
      <c r="A92" s="17">
        <f t="shared" si="22"/>
        <v>1</v>
      </c>
      <c r="B92" s="15">
        <f t="shared" si="23"/>
        <v>3</v>
      </c>
      <c r="C92" s="11">
        <v>40938</v>
      </c>
      <c r="D92">
        <f>IFERROR(IF($A92&gt;10,INDEX(daily!$A:$F,MATCH(DATE(white_production!D$1,MONTH($C92),DAY($C92)),daily!$A:$A,0),MATCH($B$1,daily!$A$1:$F$1,0)),INDEX(daily!$A:$F,MATCH(DATE(white_production!E$1,MONTH($C92),DAY($C92)),daily!$A:$A,0),MATCH($B$1,daily!$A$1:$F$1,0))),"")</f>
        <v>25262.73500000015</v>
      </c>
      <c r="E92">
        <f>IFERROR(IF($A92&gt;10,INDEX(daily!$A:$F,MATCH(DATE(white_production!E$1,MONTH($C92),DAY($C92)),daily!$A:$A,0),MATCH($B$1,daily!$A$1:$F$1,0)),INDEX(daily!$A:$F,MATCH(DATE(white_production!F$1,MONTH($C92),DAY($C92)),daily!$A:$A,0),MATCH($B$1,daily!$A$1:$F$1,0))),"")</f>
        <v>28217.3</v>
      </c>
      <c r="F92">
        <f>IFERROR(IF($A92&gt;10,INDEX(daily!$A:$F,MATCH(DATE(white_production!F$1,MONTH($C92),DAY($C92)),daily!$A:$A,0),MATCH($B$1,daily!$A$1:$F$1,0)),INDEX(daily!$A:$F,MATCH(DATE(white_production!G$1,MONTH($C92),DAY($C92)),daily!$A:$A,0),MATCH($B$1,daily!$A$1:$F$1,0))),"")</f>
        <v>30038.789999999852</v>
      </c>
      <c r="G92">
        <f>IFERROR(IF($A92&gt;10,INDEX(daily!$A:$F,MATCH(DATE(white_production!G$1,MONTH($C92),DAY($C92)),daily!$A:$A,0),MATCH($B$1,daily!$A$1:$F$1,0)),INDEX(daily!$A:$F,MATCH(DATE(white_production!H$1,MONTH($C92),DAY($C92)),daily!$A:$A,0),MATCH($B$1,daily!$A$1:$F$1,0))),"")</f>
        <v>26061</v>
      </c>
      <c r="H92">
        <f>IFERROR(IF($A92&gt;10,INDEX(daily!$A:$F,MATCH(DATE(white_production!H$1,MONTH($C92),DAY($C92)),daily!$A:$A,0),MATCH($B$1,daily!$A$1:$F$1,0)),INDEX(daily!$A:$F,MATCH(DATE(white_production!I$1,MONTH($C92),DAY($C92)),daily!$A:$A,0),MATCH($B$1,daily!$A$1:$F$1,0))),"")</f>
        <v>31167.590000000037</v>
      </c>
      <c r="I92">
        <f>IFERROR(IF($A92&gt;10,INDEX(daily!$A:$F,MATCH(DATE(white_production!I$1,MONTH($C92),DAY($C92)),daily!$A:$A,0),MATCH($B$1,daily!$A$1:$F$1,0)),INDEX(daily!$A:$F,MATCH(DATE(white_production!J$1,MONTH($C92),DAY($C92)),daily!$A:$A,0),MATCH($B$1,daily!$A$1:$F$1,0))),"")</f>
        <v>32574.659999999963</v>
      </c>
      <c r="J92">
        <f>IFERROR(IF($A92&gt;10,INDEX(daily!$A:$F,MATCH(DATE(white_production!J$1,MONTH($C92),DAY($C92)),daily!$A:$A,0),MATCH($B$1,daily!$A$1:$F$1,0)),INDEX(daily!$A:$F,MATCH(DATE(white_production!K$1,MONTH($C92),DAY($C92)),daily!$A:$A,0),MATCH($B$1,daily!$A$1:$F$1,0))),"")</f>
        <v>28641.200000000001</v>
      </c>
      <c r="S92" s="11">
        <v>40938</v>
      </c>
      <c r="T92" s="38">
        <f t="shared" si="24"/>
        <v>0.63835504667875953</v>
      </c>
      <c r="U92" s="26">
        <f t="shared" si="31"/>
        <v>-4.7574791394706439E-2</v>
      </c>
      <c r="V92" s="38">
        <f t="shared" si="27"/>
        <v>0.86476780586158342</v>
      </c>
      <c r="W92" s="26">
        <f t="shared" si="19"/>
        <v>-9.0112401457373092E-2</v>
      </c>
      <c r="X92" s="38">
        <f t="shared" si="28"/>
        <v>0.88706072077767173</v>
      </c>
      <c r="Y92" s="26">
        <f t="shared" si="20"/>
        <v>-3.9185802558734162E-2</v>
      </c>
      <c r="Z92" s="38">
        <f t="shared" si="29"/>
        <v>0.75865616465991315</v>
      </c>
      <c r="AA92" s="26">
        <f t="shared" si="18"/>
        <v>-2.4616661907051141E-2</v>
      </c>
      <c r="AB92" s="38">
        <f t="shared" si="30"/>
        <v>0.87457481489961331</v>
      </c>
      <c r="AC92" s="26">
        <f t="shared" si="26"/>
        <v>9.7281172430540019E-3</v>
      </c>
      <c r="AD92" s="38">
        <f t="shared" si="13"/>
        <v>0.91577624126928703</v>
      </c>
      <c r="AE92" s="26">
        <f t="shared" si="25"/>
        <v>1.2315245661823959E-2</v>
      </c>
      <c r="AF92" s="38">
        <f t="shared" si="21"/>
        <v>0.87195361790791637</v>
      </c>
      <c r="AG92" s="26">
        <f t="shared" si="32"/>
        <v>-5.5793408014576884E-2</v>
      </c>
      <c r="AI92" s="26"/>
      <c r="AK92" s="26"/>
      <c r="AM92" s="26"/>
      <c r="AO92" s="26"/>
      <c r="AQ92" s="26"/>
    </row>
    <row r="93" spans="1:43" x14ac:dyDescent="0.25">
      <c r="A93" s="17">
        <f t="shared" si="22"/>
        <v>1</v>
      </c>
      <c r="B93" s="15">
        <f t="shared" si="23"/>
        <v>3</v>
      </c>
      <c r="C93" s="11">
        <v>40939</v>
      </c>
      <c r="D93">
        <f>IFERROR(IF($A93&gt;10,INDEX(daily!$A:$F,MATCH(DATE(white_production!D$1,MONTH($C93),DAY($C93)),daily!$A:$A,0),MATCH($B$1,daily!$A$1:$F$1,0)),INDEX(daily!$A:$F,MATCH(DATE(white_production!E$1,MONTH($C93),DAY($C93)),daily!$A:$A,0),MATCH($B$1,daily!$A$1:$F$1,0))),"")</f>
        <v>27161.804999999888</v>
      </c>
      <c r="E93">
        <f>IFERROR(IF($A93&gt;10,INDEX(daily!$A:$F,MATCH(DATE(white_production!E$1,MONTH($C93),DAY($C93)),daily!$A:$A,0),MATCH($B$1,daily!$A$1:$F$1,0)),INDEX(daily!$A:$F,MATCH(DATE(white_production!F$1,MONTH($C93),DAY($C93)),daily!$A:$A,0),MATCH($B$1,daily!$A$1:$F$1,0))),"")</f>
        <v>24414.734999999964</v>
      </c>
      <c r="F93">
        <f>IFERROR(IF($A93&gt;10,INDEX(daily!$A:$F,MATCH(DATE(white_production!F$1,MONTH($C93),DAY($C93)),daily!$A:$A,0),MATCH($B$1,daily!$A$1:$F$1,0)),INDEX(daily!$A:$F,MATCH(DATE(white_production!G$1,MONTH($C93),DAY($C93)),daily!$A:$A,0),MATCH($B$1,daily!$A$1:$F$1,0))),"")</f>
        <v>29442.080000000075</v>
      </c>
      <c r="G93">
        <f>IFERROR(IF($A93&gt;10,INDEX(daily!$A:$F,MATCH(DATE(white_production!G$1,MONTH($C93),DAY($C93)),daily!$A:$A,0),MATCH($B$1,daily!$A$1:$F$1,0)),INDEX(daily!$A:$F,MATCH(DATE(white_production!H$1,MONTH($C93),DAY($C93)),daily!$A:$A,0),MATCH($B$1,daily!$A$1:$F$1,0))),"")</f>
        <v>26639.539999999852</v>
      </c>
      <c r="H93">
        <f>IFERROR(IF($A93&gt;10,INDEX(daily!$A:$F,MATCH(DATE(white_production!H$1,MONTH($C93),DAY($C93)),daily!$A:$A,0),MATCH($B$1,daily!$A$1:$F$1,0)),INDEX(daily!$A:$F,MATCH(DATE(white_production!I$1,MONTH($C93),DAY($C93)),daily!$A:$A,0),MATCH($B$1,daily!$A$1:$F$1,0))),"")</f>
        <v>29658.969999999925</v>
      </c>
      <c r="I93">
        <f>IFERROR(IF($A93&gt;10,INDEX(daily!$A:$F,MATCH(DATE(white_production!I$1,MONTH($C93),DAY($C93)),daily!$A:$A,0),MATCH($B$1,daily!$A$1:$F$1,0)),INDEX(daily!$A:$F,MATCH(DATE(white_production!J$1,MONTH($C93),DAY($C93)),daily!$A:$A,0),MATCH($B$1,daily!$A$1:$F$1,0))),"")</f>
        <v>30884.524999999812</v>
      </c>
      <c r="J93">
        <f>IFERROR(IF($A93&gt;10,INDEX(daily!$A:$F,MATCH(DATE(white_production!J$1,MONTH($C93),DAY($C93)),daily!$A:$A,0),MATCH($B$1,daily!$A$1:$F$1,0)),INDEX(daily!$A:$F,MATCH(DATE(white_production!K$1,MONTH($C93),DAY($C93)),daily!$A:$A,0),MATCH($B$1,daily!$A$1:$F$1,0))),"")</f>
        <v>28085.200000000001</v>
      </c>
      <c r="S93" s="11">
        <v>40939</v>
      </c>
      <c r="T93" s="38">
        <f t="shared" si="24"/>
        <v>0.68634196965032446</v>
      </c>
      <c r="U93" s="26">
        <f t="shared" si="31"/>
        <v>4.7986922971564927E-2</v>
      </c>
      <c r="V93" s="38">
        <f t="shared" si="27"/>
        <v>0.74823164571528722</v>
      </c>
      <c r="W93" s="26">
        <f t="shared" si="19"/>
        <v>-0.1165361601462962</v>
      </c>
      <c r="X93" s="38">
        <f t="shared" si="28"/>
        <v>0.86943957150051876</v>
      </c>
      <c r="Y93" s="26">
        <f t="shared" si="20"/>
        <v>-1.762114927715297E-2</v>
      </c>
      <c r="Z93" s="38">
        <f t="shared" si="29"/>
        <v>0.77549791814221369</v>
      </c>
      <c r="AA93" s="26">
        <f t="shared" si="18"/>
        <v>1.6841753482300548E-2</v>
      </c>
      <c r="AB93" s="38">
        <f t="shared" si="30"/>
        <v>0.8322423452651645</v>
      </c>
      <c r="AC93" s="26">
        <f t="shared" si="26"/>
        <v>-4.2332469634448811E-2</v>
      </c>
      <c r="AD93" s="38">
        <f t="shared" si="13"/>
        <v>0.86826122568546182</v>
      </c>
      <c r="AE93" s="26">
        <f t="shared" si="25"/>
        <v>-4.7515015583825204E-2</v>
      </c>
      <c r="AF93" s="38">
        <f t="shared" si="21"/>
        <v>0.85502673594917156</v>
      </c>
      <c r="AG93" s="26">
        <f t="shared" si="32"/>
        <v>-1.692688195874481E-2</v>
      </c>
      <c r="AI93" s="26"/>
      <c r="AK93" s="26"/>
      <c r="AM93" s="26"/>
      <c r="AO93" s="26"/>
      <c r="AQ93" s="26"/>
    </row>
    <row r="94" spans="1:43" x14ac:dyDescent="0.25">
      <c r="A94" s="17">
        <f t="shared" si="22"/>
        <v>2</v>
      </c>
      <c r="B94" s="15">
        <f t="shared" si="23"/>
        <v>1</v>
      </c>
      <c r="C94" s="11">
        <v>40940</v>
      </c>
      <c r="D94">
        <f>IFERROR(IF($A94&gt;10,INDEX(daily!$A:$F,MATCH(DATE(white_production!D$1,MONTH($C94),DAY($C94)),daily!$A:$A,0),MATCH($B$1,daily!$A$1:$F$1,0)),INDEX(daily!$A:$F,MATCH(DATE(white_production!E$1,MONTH($C94),DAY($C94)),daily!$A:$A,0),MATCH($B$1,daily!$A$1:$F$1,0))),"")</f>
        <v>25406.59500000011</v>
      </c>
      <c r="E94">
        <f>IFERROR(IF($A94&gt;10,INDEX(daily!$A:$F,MATCH(DATE(white_production!E$1,MONTH($C94),DAY($C94)),daily!$A:$A,0),MATCH($B$1,daily!$A$1:$F$1,0)),INDEX(daily!$A:$F,MATCH(DATE(white_production!F$1,MONTH($C94),DAY($C94)),daily!$A:$A,0),MATCH($B$1,daily!$A$1:$F$1,0))),"")</f>
        <v>22373.240000000038</v>
      </c>
      <c r="F94">
        <f>IFERROR(IF($A94&gt;10,INDEX(daily!$A:$F,MATCH(DATE(white_production!F$1,MONTH($C94),DAY($C94)),daily!$A:$A,0),MATCH($B$1,daily!$A$1:$F$1,0)),INDEX(daily!$A:$F,MATCH(DATE(white_production!G$1,MONTH($C94),DAY($C94)),daily!$A:$A,0),MATCH($B$1,daily!$A$1:$F$1,0))),"")</f>
        <v>29194.830000000075</v>
      </c>
      <c r="G94">
        <f>IFERROR(IF($A94&gt;10,INDEX(daily!$A:$F,MATCH(DATE(white_production!G$1,MONTH($C94),DAY($C94)),daily!$A:$A,0),MATCH($B$1,daily!$A$1:$F$1,0)),INDEX(daily!$A:$F,MATCH(DATE(white_production!H$1,MONTH($C94),DAY($C94)),daily!$A:$A,0),MATCH($B$1,daily!$A$1:$F$1,0))),"")</f>
        <v>27783.35</v>
      </c>
      <c r="H94">
        <f>IFERROR(IF($A94&gt;10,INDEX(daily!$A:$F,MATCH(DATE(white_production!H$1,MONTH($C94),DAY($C94)),daily!$A:$A,0),MATCH($B$1,daily!$A$1:$F$1,0)),INDEX(daily!$A:$F,MATCH(DATE(white_production!I$1,MONTH($C94),DAY($C94)),daily!$A:$A,0),MATCH($B$1,daily!$A$1:$F$1,0))),"")</f>
        <v>30779.455000000075</v>
      </c>
      <c r="I94">
        <f>IFERROR(IF($A94&gt;10,INDEX(daily!$A:$F,MATCH(DATE(white_production!I$1,MONTH($C94),DAY($C94)),daily!$A:$A,0),MATCH($B$1,daily!$A$1:$F$1,0)),INDEX(daily!$A:$F,MATCH(DATE(white_production!J$1,MONTH($C94),DAY($C94)),daily!$A:$A,0),MATCH($B$1,daily!$A$1:$F$1,0))),"")</f>
        <v>29811.770000000113</v>
      </c>
      <c r="J94">
        <f>IFERROR(IF($A94&gt;10,INDEX(daily!$A:$F,MATCH(DATE(white_production!J$1,MONTH($C94),DAY($C94)),daily!$A:$A,0),MATCH($B$1,daily!$A$1:$F$1,0)),INDEX(daily!$A:$F,MATCH(DATE(white_production!K$1,MONTH($C94),DAY($C94)),daily!$A:$A,0),MATCH($B$1,daily!$A$1:$F$1,0))),"")</f>
        <v>27984.215000000037</v>
      </c>
      <c r="S94" s="11">
        <v>40940</v>
      </c>
      <c r="T94" s="38">
        <f t="shared" si="24"/>
        <v>0.64199019374479094</v>
      </c>
      <c r="U94" s="26">
        <f t="shared" si="31"/>
        <v>-4.4351775905533519E-2</v>
      </c>
      <c r="V94" s="38">
        <f t="shared" si="27"/>
        <v>0.6856665118496329</v>
      </c>
      <c r="W94" s="26">
        <f t="shared" si="19"/>
        <v>-6.2565133865654321E-2</v>
      </c>
      <c r="X94" s="38">
        <f t="shared" si="28"/>
        <v>0.86213815346030209</v>
      </c>
      <c r="Y94" s="26">
        <f t="shared" si="20"/>
        <v>-7.3014180402166673E-3</v>
      </c>
      <c r="Z94" s="38">
        <f t="shared" si="29"/>
        <v>0.80879512499151973</v>
      </c>
      <c r="AA94" s="26">
        <f t="shared" si="18"/>
        <v>3.3297206849306038E-2</v>
      </c>
      <c r="AB94" s="38">
        <f t="shared" si="30"/>
        <v>0.86368359437916153</v>
      </c>
      <c r="AC94" s="26">
        <f t="shared" si="26"/>
        <v>3.1441249113997038E-2</v>
      </c>
      <c r="AD94" s="38">
        <f t="shared" si="13"/>
        <v>0.83810270548287003</v>
      </c>
      <c r="AE94" s="26">
        <f t="shared" si="25"/>
        <v>-3.0158520202591799E-2</v>
      </c>
      <c r="AF94" s="38">
        <f t="shared" si="21"/>
        <v>0.85195234534736719</v>
      </c>
      <c r="AG94" s="26">
        <f t="shared" si="32"/>
        <v>-3.0743906018043665E-3</v>
      </c>
      <c r="AI94" s="26"/>
      <c r="AK94" s="26"/>
      <c r="AM94" s="26"/>
      <c r="AO94" s="26"/>
      <c r="AQ94" s="26"/>
    </row>
    <row r="95" spans="1:43" x14ac:dyDescent="0.25">
      <c r="A95" s="17">
        <f t="shared" si="22"/>
        <v>2</v>
      </c>
      <c r="B95" s="15">
        <f t="shared" si="23"/>
        <v>1</v>
      </c>
      <c r="C95" s="11">
        <v>40941</v>
      </c>
      <c r="D95">
        <f>IFERROR(IF($A95&gt;10,INDEX(daily!$A:$F,MATCH(DATE(white_production!D$1,MONTH($C95),DAY($C95)),daily!$A:$A,0),MATCH($B$1,daily!$A$1:$F$1,0)),INDEX(daily!$A:$F,MATCH(DATE(white_production!E$1,MONTH($C95),DAY($C95)),daily!$A:$A,0),MATCH($B$1,daily!$A$1:$F$1,0))),"")</f>
        <v>26707.234999999964</v>
      </c>
      <c r="E95">
        <f>IFERROR(IF($A95&gt;10,INDEX(daily!$A:$F,MATCH(DATE(white_production!E$1,MONTH($C95),DAY($C95)),daily!$A:$A,0),MATCH($B$1,daily!$A$1:$F$1,0)),INDEX(daily!$A:$F,MATCH(DATE(white_production!F$1,MONTH($C95),DAY($C95)),daily!$A:$A,0),MATCH($B$1,daily!$A$1:$F$1,0))),"")</f>
        <v>26433.159999999963</v>
      </c>
      <c r="F95">
        <f>IFERROR(IF($A95&gt;10,INDEX(daily!$A:$F,MATCH(DATE(white_production!F$1,MONTH($C95),DAY($C95)),daily!$A:$A,0),MATCH($B$1,daily!$A$1:$F$1,0)),INDEX(daily!$A:$F,MATCH(DATE(white_production!G$1,MONTH($C95),DAY($C95)),daily!$A:$A,0),MATCH($B$1,daily!$A$1:$F$1,0))),"")</f>
        <v>29805.1</v>
      </c>
      <c r="G95">
        <f>IFERROR(IF($A95&gt;10,INDEX(daily!$A:$F,MATCH(DATE(white_production!G$1,MONTH($C95),DAY($C95)),daily!$A:$A,0),MATCH($B$1,daily!$A$1:$F$1,0)),INDEX(daily!$A:$F,MATCH(DATE(white_production!H$1,MONTH($C95),DAY($C95)),daily!$A:$A,0),MATCH($B$1,daily!$A$1:$F$1,0))),"")</f>
        <v>29028.605000000076</v>
      </c>
      <c r="H95">
        <f>IFERROR(IF($A95&gt;10,INDEX(daily!$A:$F,MATCH(DATE(white_production!H$1,MONTH($C95),DAY($C95)),daily!$A:$A,0),MATCH($B$1,daily!$A$1:$F$1,0)),INDEX(daily!$A:$F,MATCH(DATE(white_production!I$1,MONTH($C95),DAY($C95)),daily!$A:$A,0),MATCH($B$1,daily!$A$1:$F$1,0))),"")</f>
        <v>30258.017999999971</v>
      </c>
      <c r="I95">
        <f>IFERROR(IF($A95&gt;10,INDEX(daily!$A:$F,MATCH(DATE(white_production!I$1,MONTH($C95),DAY($C95)),daily!$A:$A,0),MATCH($B$1,daily!$A$1:$F$1,0)),INDEX(daily!$A:$F,MATCH(DATE(white_production!J$1,MONTH($C95),DAY($C95)),daily!$A:$A,0),MATCH($B$1,daily!$A$1:$F$1,0))),"")</f>
        <v>30690.730000000076</v>
      </c>
      <c r="J95">
        <f>IFERROR(IF($A95&gt;10,INDEX(daily!$A:$F,MATCH(DATE(white_production!J$1,MONTH($C95),DAY($C95)),daily!$A:$A,0),MATCH($B$1,daily!$A$1:$F$1,0)),INDEX(daily!$A:$F,MATCH(DATE(white_production!K$1,MONTH($C95),DAY($C95)),daily!$A:$A,0),MATCH($B$1,daily!$A$1:$F$1,0))),"")</f>
        <v>28869.234999999964</v>
      </c>
      <c r="S95" s="11">
        <v>40941</v>
      </c>
      <c r="T95" s="38">
        <f t="shared" si="24"/>
        <v>0.67485560233622666</v>
      </c>
      <c r="U95" s="26">
        <f t="shared" si="31"/>
        <v>3.2865408591435719E-2</v>
      </c>
      <c r="V95" s="38">
        <f t="shared" si="27"/>
        <v>0.81008975965766183</v>
      </c>
      <c r="W95" s="26">
        <f t="shared" si="19"/>
        <v>0.12442324780802894</v>
      </c>
      <c r="X95" s="38">
        <f t="shared" si="28"/>
        <v>0.88015973642249612</v>
      </c>
      <c r="Y95" s="26">
        <f t="shared" si="20"/>
        <v>1.8021582962194027E-2</v>
      </c>
      <c r="Z95" s="38">
        <f t="shared" si="29"/>
        <v>0.84504547541259489</v>
      </c>
      <c r="AA95" s="26">
        <f t="shared" si="18"/>
        <v>3.6250350421075161E-2</v>
      </c>
      <c r="AB95" s="38">
        <f t="shared" si="30"/>
        <v>0.84905186739106586</v>
      </c>
      <c r="AC95" s="26">
        <f t="shared" si="26"/>
        <v>-1.4631726988095672E-2</v>
      </c>
      <c r="AD95" s="38">
        <f t="shared" si="13"/>
        <v>0.86281303814715626</v>
      </c>
      <c r="AE95" s="26">
        <f t="shared" si="25"/>
        <v>2.4710332664286239E-2</v>
      </c>
      <c r="AF95" s="38">
        <f t="shared" si="21"/>
        <v>0.8788959228134231</v>
      </c>
      <c r="AG95" s="26">
        <f t="shared" si="32"/>
        <v>2.6943577466055912E-2</v>
      </c>
      <c r="AI95" s="26"/>
      <c r="AK95" s="26"/>
      <c r="AM95" s="26"/>
      <c r="AO95" s="26"/>
      <c r="AQ95" s="26"/>
    </row>
    <row r="96" spans="1:43" x14ac:dyDescent="0.25">
      <c r="A96" s="17">
        <f t="shared" si="22"/>
        <v>2</v>
      </c>
      <c r="B96" s="15">
        <f t="shared" si="23"/>
        <v>1</v>
      </c>
      <c r="C96" s="11">
        <v>40942</v>
      </c>
      <c r="D96">
        <f>IFERROR(IF($A96&gt;10,INDEX(daily!$A:$F,MATCH(DATE(white_production!D$1,MONTH($C96),DAY($C96)),daily!$A:$A,0),MATCH($B$1,daily!$A$1:$F$1,0)),INDEX(daily!$A:$F,MATCH(DATE(white_production!E$1,MONTH($C96),DAY($C96)),daily!$A:$A,0),MATCH($B$1,daily!$A$1:$F$1,0))),"")</f>
        <v>25687.40499999989</v>
      </c>
      <c r="E96">
        <f>IFERROR(IF($A96&gt;10,INDEX(daily!$A:$F,MATCH(DATE(white_production!E$1,MONTH($C96),DAY($C96)),daily!$A:$A,0),MATCH($B$1,daily!$A$1:$F$1,0)),INDEX(daily!$A:$F,MATCH(DATE(white_production!F$1,MONTH($C96),DAY($C96)),daily!$A:$A,0),MATCH($B$1,daily!$A$1:$F$1,0))),"")</f>
        <v>28075.669999999925</v>
      </c>
      <c r="F96">
        <f>IFERROR(IF($A96&gt;10,INDEX(daily!$A:$F,MATCH(DATE(white_production!F$1,MONTH($C96),DAY($C96)),daily!$A:$A,0),MATCH($B$1,daily!$A$1:$F$1,0)),INDEX(daily!$A:$F,MATCH(DATE(white_production!G$1,MONTH($C96),DAY($C96)),daily!$A:$A,0),MATCH($B$1,daily!$A$1:$F$1,0))),"")</f>
        <v>28355.594999999925</v>
      </c>
      <c r="G96">
        <f>IFERROR(IF($A96&gt;10,INDEX(daily!$A:$F,MATCH(DATE(white_production!G$1,MONTH($C96),DAY($C96)),daily!$A:$A,0),MATCH($B$1,daily!$A$1:$F$1,0)),INDEX(daily!$A:$F,MATCH(DATE(white_production!H$1,MONTH($C96),DAY($C96)),daily!$A:$A,0),MATCH($B$1,daily!$A$1:$F$1,0))),"")</f>
        <v>27924.459999999963</v>
      </c>
      <c r="H96">
        <f>IFERROR(IF($A96&gt;10,INDEX(daily!$A:$F,MATCH(DATE(white_production!H$1,MONTH($C96),DAY($C96)),daily!$A:$A,0),MATCH($B$1,daily!$A$1:$F$1,0)),INDEX(daily!$A:$F,MATCH(DATE(white_production!I$1,MONTH($C96),DAY($C96)),daily!$A:$A,0),MATCH($B$1,daily!$A$1:$F$1,0))),"")</f>
        <v>31404.051999999956</v>
      </c>
      <c r="I96">
        <f>IFERROR(IF($A96&gt;10,INDEX(daily!$A:$F,MATCH(DATE(white_production!I$1,MONTH($C96),DAY($C96)),daily!$A:$A,0),MATCH($B$1,daily!$A$1:$F$1,0)),INDEX(daily!$A:$F,MATCH(DATE(white_production!J$1,MONTH($C96),DAY($C96)),daily!$A:$A,0),MATCH($B$1,daily!$A$1:$F$1,0))),"")</f>
        <v>29347.504999999888</v>
      </c>
      <c r="J96">
        <f>IFERROR(IF($A96&gt;10,INDEX(daily!$A:$F,MATCH(DATE(white_production!J$1,MONTH($C96),DAY($C96)),daily!$A:$A,0),MATCH($B$1,daily!$A$1:$F$1,0)),INDEX(daily!$A:$F,MATCH(DATE(white_production!K$1,MONTH($C96),DAY($C96)),daily!$A:$A,0),MATCH($B$1,daily!$A$1:$F$1,0))),"")</f>
        <v>26903.794999999925</v>
      </c>
      <c r="S96" s="11">
        <v>40942</v>
      </c>
      <c r="T96" s="38">
        <f t="shared" si="24"/>
        <v>0.64908588154968305</v>
      </c>
      <c r="U96" s="26">
        <f t="shared" si="31"/>
        <v>-2.5769720786543604E-2</v>
      </c>
      <c r="V96" s="38">
        <f t="shared" si="27"/>
        <v>0.86042731033776498</v>
      </c>
      <c r="W96" s="26">
        <f t="shared" si="19"/>
        <v>5.0337550680103149E-2</v>
      </c>
      <c r="X96" s="38">
        <f t="shared" si="28"/>
        <v>0.83735511779202165</v>
      </c>
      <c r="Y96" s="26">
        <f t="shared" si="20"/>
        <v>-4.2804618630474467E-2</v>
      </c>
      <c r="Z96" s="38">
        <f t="shared" si="29"/>
        <v>0.81290294784540618</v>
      </c>
      <c r="AA96" s="26">
        <f t="shared" ref="AA96:AA127" si="33">Z96-Z95</f>
        <v>-3.2142527567188717E-2</v>
      </c>
      <c r="AB96" s="38">
        <f t="shared" si="30"/>
        <v>0.88121003147813992</v>
      </c>
      <c r="AC96" s="26">
        <f t="shared" si="26"/>
        <v>3.2158164087074059E-2</v>
      </c>
      <c r="AD96" s="38">
        <f t="shared" si="13"/>
        <v>0.82505075477477086</v>
      </c>
      <c r="AE96" s="26">
        <f t="shared" si="25"/>
        <v>-3.7762283372385408E-2</v>
      </c>
      <c r="AF96" s="38">
        <f t="shared" si="21"/>
        <v>0.81906000396990508</v>
      </c>
      <c r="AG96" s="26">
        <f t="shared" si="32"/>
        <v>-5.9835918843518021E-2</v>
      </c>
      <c r="AI96" s="26"/>
      <c r="AK96" s="26"/>
      <c r="AM96" s="26"/>
      <c r="AO96" s="26"/>
      <c r="AQ96" s="26"/>
    </row>
    <row r="97" spans="1:43" x14ac:dyDescent="0.25">
      <c r="A97" s="17">
        <f t="shared" si="22"/>
        <v>2</v>
      </c>
      <c r="B97" s="15">
        <f t="shared" si="23"/>
        <v>1</v>
      </c>
      <c r="C97" s="11">
        <v>40943</v>
      </c>
      <c r="D97">
        <f>IFERROR(IF($A97&gt;10,INDEX(daily!$A:$F,MATCH(DATE(white_production!D$1,MONTH($C97),DAY($C97)),daily!$A:$A,0),MATCH($B$1,daily!$A$1:$F$1,0)),INDEX(daily!$A:$F,MATCH(DATE(white_production!E$1,MONTH($C97),DAY($C97)),daily!$A:$A,0),MATCH($B$1,daily!$A$1:$F$1,0))),"")</f>
        <v>26756.490000000038</v>
      </c>
      <c r="E97">
        <f>IFERROR(IF($A97&gt;10,INDEX(daily!$A:$F,MATCH(DATE(white_production!E$1,MONTH($C97),DAY($C97)),daily!$A:$A,0),MATCH($B$1,daily!$A$1:$F$1,0)),INDEX(daily!$A:$F,MATCH(DATE(white_production!F$1,MONTH($C97),DAY($C97)),daily!$A:$A,0),MATCH($B$1,daily!$A$1:$F$1,0))),"")</f>
        <v>29084.22000000011</v>
      </c>
      <c r="F97">
        <f>IFERROR(IF($A97&gt;10,INDEX(daily!$A:$F,MATCH(DATE(white_production!F$1,MONTH($C97),DAY($C97)),daily!$A:$A,0),MATCH($B$1,daily!$A$1:$F$1,0)),INDEX(daily!$A:$F,MATCH(DATE(white_production!G$1,MONTH($C97),DAY($C97)),daily!$A:$A,0),MATCH($B$1,daily!$A$1:$F$1,0))),"")</f>
        <v>26932.535000000149</v>
      </c>
      <c r="G97">
        <f>IFERROR(IF($A97&gt;10,INDEX(daily!$A:$F,MATCH(DATE(white_production!G$1,MONTH($C97),DAY($C97)),daily!$A:$A,0),MATCH($B$1,daily!$A$1:$F$1,0)),INDEX(daily!$A:$F,MATCH(DATE(white_production!H$1,MONTH($C97),DAY($C97)),daily!$A:$A,0),MATCH($B$1,daily!$A$1:$F$1,0))),"")</f>
        <v>29522.05</v>
      </c>
      <c r="H97">
        <f>IFERROR(IF($A97&gt;10,INDEX(daily!$A:$F,MATCH(DATE(white_production!H$1,MONTH($C97),DAY($C97)),daily!$A:$A,0),MATCH($B$1,daily!$A$1:$F$1,0)),INDEX(daily!$A:$F,MATCH(DATE(white_production!I$1,MONTH($C97),DAY($C97)),daily!$A:$A,0),MATCH($B$1,daily!$A$1:$F$1,0))),"")</f>
        <v>34051.044999999925</v>
      </c>
      <c r="I97">
        <f>IFERROR(IF($A97&gt;10,INDEX(daily!$A:$F,MATCH(DATE(white_production!I$1,MONTH($C97),DAY($C97)),daily!$A:$A,0),MATCH($B$1,daily!$A$1:$F$1,0)),INDEX(daily!$A:$F,MATCH(DATE(white_production!J$1,MONTH($C97),DAY($C97)),daily!$A:$A,0),MATCH($B$1,daily!$A$1:$F$1,0))),"")</f>
        <v>29545.440000000224</v>
      </c>
      <c r="J97">
        <f>IFERROR(IF($A97&gt;10,INDEX(daily!$A:$F,MATCH(DATE(white_production!J$1,MONTH($C97),DAY($C97)),daily!$A:$A,0),MATCH($B$1,daily!$A$1:$F$1,0)),INDEX(daily!$A:$F,MATCH(DATE(white_production!K$1,MONTH($C97),DAY($C97)),daily!$A:$A,0),MATCH($B$1,daily!$A$1:$F$1,0))),"")</f>
        <v>25399.8</v>
      </c>
      <c r="S97" s="11">
        <v>40943</v>
      </c>
      <c r="T97" s="38">
        <f t="shared" si="24"/>
        <v>0.67610020937597159</v>
      </c>
      <c r="U97" s="26">
        <f t="shared" si="31"/>
        <v>2.7014327826288542E-2</v>
      </c>
      <c r="V97" s="38">
        <f t="shared" si="27"/>
        <v>0.89133606385429065</v>
      </c>
      <c r="W97" s="26">
        <f t="shared" ref="W97:W121" si="34">V97-V96</f>
        <v>3.0908753516525667E-2</v>
      </c>
      <c r="X97" s="38">
        <f t="shared" si="28"/>
        <v>0.79533143343890089</v>
      </c>
      <c r="Y97" s="26">
        <f t="shared" ref="Y97:Y121" si="35">X97-X96</f>
        <v>-4.202368435312076E-2</v>
      </c>
      <c r="Z97" s="38">
        <f t="shared" si="29"/>
        <v>0.85941004665585308</v>
      </c>
      <c r="AA97" s="26">
        <f t="shared" si="33"/>
        <v>4.6507098810446901E-2</v>
      </c>
      <c r="AB97" s="38">
        <f t="shared" si="30"/>
        <v>0.95548569453118781</v>
      </c>
      <c r="AC97" s="26">
        <f t="shared" si="26"/>
        <v>7.4275663053047891E-2</v>
      </c>
      <c r="AD97" s="38">
        <f t="shared" si="13"/>
        <v>0.8306153307462758</v>
      </c>
      <c r="AE97" s="26">
        <f t="shared" si="25"/>
        <v>5.5645759715049481E-3</v>
      </c>
      <c r="AF97" s="38">
        <f t="shared" si="21"/>
        <v>0.77327233161101816</v>
      </c>
      <c r="AG97" s="26">
        <f t="shared" si="32"/>
        <v>-4.5787672358886922E-2</v>
      </c>
      <c r="AI97" s="26"/>
      <c r="AK97" s="26"/>
      <c r="AM97" s="26"/>
      <c r="AO97" s="26"/>
      <c r="AQ97" s="26"/>
    </row>
    <row r="98" spans="1:43" x14ac:dyDescent="0.25">
      <c r="A98" s="17">
        <f t="shared" si="22"/>
        <v>2</v>
      </c>
      <c r="B98" s="15">
        <f t="shared" si="23"/>
        <v>1</v>
      </c>
      <c r="C98" s="11">
        <v>40944</v>
      </c>
      <c r="D98">
        <f>IFERROR(IF($A98&gt;10,INDEX(daily!$A:$F,MATCH(DATE(white_production!D$1,MONTH($C98),DAY($C98)),daily!$A:$A,0),MATCH($B$1,daily!$A$1:$F$1,0)),INDEX(daily!$A:$F,MATCH(DATE(white_production!E$1,MONTH($C98),DAY($C98)),daily!$A:$A,0),MATCH($B$1,daily!$A$1:$F$1,0))),"")</f>
        <v>28026.375</v>
      </c>
      <c r="E98">
        <f>IFERROR(IF($A98&gt;10,INDEX(daily!$A:$F,MATCH(DATE(white_production!E$1,MONTH($C98),DAY($C98)),daily!$A:$A,0),MATCH($B$1,daily!$A$1:$F$1,0)),INDEX(daily!$A:$F,MATCH(DATE(white_production!F$1,MONTH($C98),DAY($C98)),daily!$A:$A,0),MATCH($B$1,daily!$A$1:$F$1,0))),"")</f>
        <v>28763.629999999888</v>
      </c>
      <c r="F98">
        <f>IFERROR(IF($A98&gt;10,INDEX(daily!$A:$F,MATCH(DATE(white_production!F$1,MONTH($C98),DAY($C98)),daily!$A:$A,0),MATCH($B$1,daily!$A$1:$F$1,0)),INDEX(daily!$A:$F,MATCH(DATE(white_production!G$1,MONTH($C98),DAY($C98)),daily!$A:$A,0),MATCH($B$1,daily!$A$1:$F$1,0))),"")</f>
        <v>27483.544999999925</v>
      </c>
      <c r="G98">
        <f>IFERROR(IF($A98&gt;10,INDEX(daily!$A:$F,MATCH(DATE(white_production!G$1,MONTH($C98),DAY($C98)),daily!$A:$A,0),MATCH($B$1,daily!$A$1:$F$1,0)),INDEX(daily!$A:$F,MATCH(DATE(white_production!H$1,MONTH($C98),DAY($C98)),daily!$A:$A,0),MATCH($B$1,daily!$A$1:$F$1,0))),"")</f>
        <v>30718.05</v>
      </c>
      <c r="H98">
        <f>IFERROR(IF($A98&gt;10,INDEX(daily!$A:$F,MATCH(DATE(white_production!H$1,MONTH($C98),DAY($C98)),daily!$A:$A,0),MATCH($B$1,daily!$A$1:$F$1,0)),INDEX(daily!$A:$F,MATCH(DATE(white_production!I$1,MONTH($C98),DAY($C98)),daily!$A:$A,0),MATCH($B$1,daily!$A$1:$F$1,0))),"")</f>
        <v>31852.420000000111</v>
      </c>
      <c r="I98">
        <f>IFERROR(IF($A98&gt;10,INDEX(daily!$A:$F,MATCH(DATE(white_production!I$1,MONTH($C98),DAY($C98)),daily!$A:$A,0),MATCH($B$1,daily!$A$1:$F$1,0)),INDEX(daily!$A:$F,MATCH(DATE(white_production!J$1,MONTH($C98),DAY($C98)),daily!$A:$A,0),MATCH($B$1,daily!$A$1:$F$1,0))),"")</f>
        <v>30454.294999999925</v>
      </c>
      <c r="J98">
        <f>IFERROR(IF($A98&gt;10,INDEX(daily!$A:$F,MATCH(DATE(white_production!J$1,MONTH($C98),DAY($C98)),daily!$A:$A,0),MATCH($B$1,daily!$A$1:$F$1,0)),INDEX(daily!$A:$F,MATCH(DATE(white_production!K$1,MONTH($C98),DAY($C98)),daily!$A:$A,0),MATCH($B$1,daily!$A$1:$F$1,0))),"")</f>
        <v>21527.290000000037</v>
      </c>
      <c r="S98" s="11">
        <v>40944</v>
      </c>
      <c r="T98" s="38">
        <f t="shared" si="24"/>
        <v>0.7081884808339759</v>
      </c>
      <c r="U98" s="26">
        <f t="shared" si="31"/>
        <v>3.2088271458004303E-2</v>
      </c>
      <c r="V98" s="38">
        <f t="shared" si="27"/>
        <v>0.88151103059875746</v>
      </c>
      <c r="W98" s="26">
        <f t="shared" si="34"/>
        <v>-9.8250332555331887E-3</v>
      </c>
      <c r="X98" s="38">
        <f t="shared" si="28"/>
        <v>0.81160303851205828</v>
      </c>
      <c r="Y98" s="26">
        <f t="shared" si="35"/>
        <v>1.6271605073157391E-2</v>
      </c>
      <c r="Z98" s="38">
        <f t="shared" si="29"/>
        <v>0.8942265453678464</v>
      </c>
      <c r="AA98" s="26">
        <f t="shared" si="33"/>
        <v>3.4816498711993327E-2</v>
      </c>
      <c r="AB98" s="38">
        <f t="shared" si="30"/>
        <v>0.89379141363207115</v>
      </c>
      <c r="AC98" s="26">
        <f t="shared" si="26"/>
        <v>-6.169428089911666E-2</v>
      </c>
      <c r="AD98" s="38">
        <f t="shared" si="13"/>
        <v>0.85616610597335485</v>
      </c>
      <c r="AE98" s="26">
        <f t="shared" si="25"/>
        <v>2.5550775227079048E-2</v>
      </c>
      <c r="AF98" s="38">
        <f t="shared" si="21"/>
        <v>0.65537751208933082</v>
      </c>
      <c r="AG98" s="26">
        <f t="shared" si="32"/>
        <v>-0.11789481952168734</v>
      </c>
      <c r="AI98" s="26"/>
      <c r="AK98" s="26"/>
      <c r="AM98" s="26"/>
      <c r="AO98" s="26"/>
      <c r="AQ98" s="26"/>
    </row>
    <row r="99" spans="1:43" x14ac:dyDescent="0.25">
      <c r="A99" s="17">
        <f t="shared" si="22"/>
        <v>2</v>
      </c>
      <c r="B99" s="15">
        <f t="shared" si="23"/>
        <v>1</v>
      </c>
      <c r="C99" s="11">
        <v>40945</v>
      </c>
      <c r="D99">
        <f>IFERROR(IF($A99&gt;10,INDEX(daily!$A:$F,MATCH(DATE(white_production!D$1,MONTH($C99),DAY($C99)),daily!$A:$A,0),MATCH($B$1,daily!$A$1:$F$1,0)),INDEX(daily!$A:$F,MATCH(DATE(white_production!E$1,MONTH($C99),DAY($C99)),daily!$A:$A,0),MATCH($B$1,daily!$A$1:$F$1,0))),"")</f>
        <v>28679.599999999999</v>
      </c>
      <c r="E99">
        <f>IFERROR(IF($A99&gt;10,INDEX(daily!$A:$F,MATCH(DATE(white_production!E$1,MONTH($C99),DAY($C99)),daily!$A:$A,0),MATCH($B$1,daily!$A$1:$F$1,0)),INDEX(daily!$A:$F,MATCH(DATE(white_production!F$1,MONTH($C99),DAY($C99)),daily!$A:$A,0),MATCH($B$1,daily!$A$1:$F$1,0))),"")</f>
        <v>26709.840000000037</v>
      </c>
      <c r="F99">
        <f>IFERROR(IF($A99&gt;10,INDEX(daily!$A:$F,MATCH(DATE(white_production!F$1,MONTH($C99),DAY($C99)),daily!$A:$A,0),MATCH($B$1,daily!$A$1:$F$1,0)),INDEX(daily!$A:$F,MATCH(DATE(white_production!G$1,MONTH($C99),DAY($C99)),daily!$A:$A,0),MATCH($B$1,daily!$A$1:$F$1,0))),"")</f>
        <v>27689.244999999926</v>
      </c>
      <c r="G99">
        <f>IFERROR(IF($A99&gt;10,INDEX(daily!$A:$F,MATCH(DATE(white_production!G$1,MONTH($C99),DAY($C99)),daily!$A:$A,0),MATCH($B$1,daily!$A$1:$F$1,0)),INDEX(daily!$A:$F,MATCH(DATE(white_production!H$1,MONTH($C99),DAY($C99)),daily!$A:$A,0),MATCH($B$1,daily!$A$1:$F$1,0))),"")</f>
        <v>29808.100000000188</v>
      </c>
      <c r="H99">
        <f>IFERROR(IF($A99&gt;10,INDEX(daily!$A:$F,MATCH(DATE(white_production!H$1,MONTH($C99),DAY($C99)),daily!$A:$A,0),MATCH($B$1,daily!$A$1:$F$1,0)),INDEX(daily!$A:$F,MATCH(DATE(white_production!I$1,MONTH($C99),DAY($C99)),daily!$A:$A,0),MATCH($B$1,daily!$A$1:$F$1,0))),"")</f>
        <v>32376.575000000001</v>
      </c>
      <c r="I99">
        <f>IFERROR(IF($A99&gt;10,INDEX(daily!$A:$F,MATCH(DATE(white_production!I$1,MONTH($C99),DAY($C99)),daily!$A:$A,0),MATCH($B$1,daily!$A$1:$F$1,0)),INDEX(daily!$A:$F,MATCH(DATE(white_production!J$1,MONTH($C99),DAY($C99)),daily!$A:$A,0),MATCH($B$1,daily!$A$1:$F$1,0))),"")</f>
        <v>30573.85</v>
      </c>
      <c r="J99">
        <f>IFERROR(IF($A99&gt;10,INDEX(daily!$A:$F,MATCH(DATE(white_production!J$1,MONTH($C99),DAY($C99)),daily!$A:$A,0),MATCH($B$1,daily!$A$1:$F$1,0)),INDEX(daily!$A:$F,MATCH(DATE(white_production!K$1,MONTH($C99),DAY($C99)),daily!$A:$A,0),MATCH($B$1,daily!$A$1:$F$1,0))),"")</f>
        <v>20459.265000000036</v>
      </c>
      <c r="S99" s="11">
        <v>40945</v>
      </c>
      <c r="T99" s="38">
        <f t="shared" si="24"/>
        <v>0.72469459053930785</v>
      </c>
      <c r="U99" s="26">
        <f t="shared" si="31"/>
        <v>1.6506109705331951E-2</v>
      </c>
      <c r="V99" s="38">
        <f t="shared" si="27"/>
        <v>0.81856909526120447</v>
      </c>
      <c r="W99" s="26">
        <f t="shared" si="34"/>
        <v>-6.294193533755299E-2</v>
      </c>
      <c r="X99" s="38">
        <f t="shared" si="28"/>
        <v>0.81767746395542562</v>
      </c>
      <c r="Y99" s="26">
        <f t="shared" si="35"/>
        <v>6.0744254433673373E-3</v>
      </c>
      <c r="Z99" s="38">
        <f t="shared" si="29"/>
        <v>0.86773718666970945</v>
      </c>
      <c r="AA99" s="26">
        <f t="shared" si="33"/>
        <v>-2.6489358698136956E-2</v>
      </c>
      <c r="AB99" s="38">
        <f t="shared" si="30"/>
        <v>0.90849940876751833</v>
      </c>
      <c r="AC99" s="26">
        <f t="shared" si="26"/>
        <v>1.4707995135447183E-2</v>
      </c>
      <c r="AD99" s="38">
        <f t="shared" si="13"/>
        <v>0.85952717339585494</v>
      </c>
      <c r="AE99" s="26">
        <f t="shared" si="25"/>
        <v>3.3610674225000858E-3</v>
      </c>
      <c r="AF99" s="38">
        <f t="shared" si="21"/>
        <v>0.62286252449222934</v>
      </c>
      <c r="AG99" s="26">
        <f t="shared" si="32"/>
        <v>-3.2514987597101475E-2</v>
      </c>
      <c r="AI99" s="26"/>
      <c r="AK99" s="26"/>
      <c r="AM99" s="26"/>
      <c r="AO99" s="26"/>
      <c r="AQ99" s="26"/>
    </row>
    <row r="100" spans="1:43" x14ac:dyDescent="0.25">
      <c r="A100" s="17">
        <f t="shared" si="22"/>
        <v>2</v>
      </c>
      <c r="B100" s="15">
        <f t="shared" si="23"/>
        <v>1</v>
      </c>
      <c r="C100" s="11">
        <v>40946</v>
      </c>
      <c r="D100">
        <f>IFERROR(IF($A100&gt;10,INDEX(daily!$A:$F,MATCH(DATE(white_production!D$1,MONTH($C100),DAY($C100)),daily!$A:$A,0),MATCH($B$1,daily!$A$1:$F$1,0)),INDEX(daily!$A:$F,MATCH(DATE(white_production!E$1,MONTH($C100),DAY($C100)),daily!$A:$A,0),MATCH($B$1,daily!$A$1:$F$1,0))),"")</f>
        <v>29743.534999999963</v>
      </c>
      <c r="E100">
        <f>IFERROR(IF($A100&gt;10,INDEX(daily!$A:$F,MATCH(DATE(white_production!E$1,MONTH($C100),DAY($C100)),daily!$A:$A,0),MATCH($B$1,daily!$A$1:$F$1,0)),INDEX(daily!$A:$F,MATCH(DATE(white_production!F$1,MONTH($C100),DAY($C100)),daily!$A:$A,0),MATCH($B$1,daily!$A$1:$F$1,0))),"")</f>
        <v>27482.759999999962</v>
      </c>
      <c r="F100">
        <f>IFERROR(IF($A100&gt;10,INDEX(daily!$A:$F,MATCH(DATE(white_production!F$1,MONTH($C100),DAY($C100)),daily!$A:$A,0),MATCH($B$1,daily!$A$1:$F$1,0)),INDEX(daily!$A:$F,MATCH(DATE(white_production!G$1,MONTH($C100),DAY($C100)),daily!$A:$A,0),MATCH($B$1,daily!$A$1:$F$1,0))),"")</f>
        <v>29813.35</v>
      </c>
      <c r="G100">
        <f>IFERROR(IF($A100&gt;10,INDEX(daily!$A:$F,MATCH(DATE(white_production!G$1,MONTH($C100),DAY($C100)),daily!$A:$A,0),MATCH($B$1,daily!$A$1:$F$1,0)),INDEX(daily!$A:$F,MATCH(DATE(white_production!H$1,MONTH($C100),DAY($C100)),daily!$A:$A,0),MATCH($B$1,daily!$A$1:$F$1,0))),"")</f>
        <v>28378.77999999989</v>
      </c>
      <c r="H100">
        <f>IFERROR(IF($A100&gt;10,INDEX(daily!$A:$F,MATCH(DATE(white_production!H$1,MONTH($C100),DAY($C100)),daily!$A:$A,0),MATCH($B$1,daily!$A$1:$F$1,0)),INDEX(daily!$A:$F,MATCH(DATE(white_production!I$1,MONTH($C100),DAY($C100)),daily!$A:$A,0),MATCH($B$1,daily!$A$1:$F$1,0))),"")</f>
        <v>30096.865000000038</v>
      </c>
      <c r="I100">
        <f>IFERROR(IF($A100&gt;10,INDEX(daily!$A:$F,MATCH(DATE(white_production!I$1,MONTH($C100),DAY($C100)),daily!$A:$A,0),MATCH($B$1,daily!$A$1:$F$1,0)),INDEX(daily!$A:$F,MATCH(DATE(white_production!J$1,MONTH($C100),DAY($C100)),daily!$A:$A,0),MATCH($B$1,daily!$A$1:$F$1,0))),"")</f>
        <v>32802.514999999854</v>
      </c>
      <c r="J100">
        <f>IFERROR(IF($A100&gt;10,INDEX(daily!$A:$F,MATCH(DATE(white_production!J$1,MONTH($C100),DAY($C100)),daily!$A:$A,0),MATCH($B$1,daily!$A$1:$F$1,0)),INDEX(daily!$A:$F,MATCH(DATE(white_production!K$1,MONTH($C100),DAY($C100)),daily!$A:$A,0),MATCH($B$1,daily!$A$1:$F$1,0))),"")</f>
        <v>20570.609999999964</v>
      </c>
      <c r="S100" s="11">
        <v>40946</v>
      </c>
      <c r="T100" s="38">
        <f t="shared" si="24"/>
        <v>0.75157878485113272</v>
      </c>
      <c r="U100" s="26">
        <f t="shared" si="31"/>
        <v>2.6884194311824872E-2</v>
      </c>
      <c r="V100" s="38">
        <f t="shared" si="27"/>
        <v>0.842256561195453</v>
      </c>
      <c r="W100" s="26">
        <f t="shared" si="34"/>
        <v>2.3687465934248531E-2</v>
      </c>
      <c r="X100" s="38">
        <f t="shared" si="28"/>
        <v>0.88040336311140122</v>
      </c>
      <c r="Y100" s="26">
        <f t="shared" si="35"/>
        <v>6.2725899155975595E-2</v>
      </c>
      <c r="Z100" s="38">
        <f t="shared" si="29"/>
        <v>0.82612855963038123</v>
      </c>
      <c r="AA100" s="26">
        <f t="shared" si="33"/>
        <v>-4.1608627039328216E-2</v>
      </c>
      <c r="AB100" s="38">
        <f t="shared" si="30"/>
        <v>0.8445298509263518</v>
      </c>
      <c r="AC100" s="26">
        <f t="shared" si="26"/>
        <v>-6.3969557841166536E-2</v>
      </c>
      <c r="AD100" s="38">
        <f t="shared" si="13"/>
        <v>0.92218196263228247</v>
      </c>
      <c r="AE100" s="26">
        <f t="shared" si="25"/>
        <v>6.2654789236427533E-2</v>
      </c>
      <c r="AF100" s="38">
        <f t="shared" si="21"/>
        <v>0.62625231526865954</v>
      </c>
      <c r="AG100" s="26">
        <f t="shared" si="32"/>
        <v>3.3897907764302015E-3</v>
      </c>
      <c r="AI100" s="26"/>
      <c r="AK100" s="26"/>
      <c r="AM100" s="26"/>
      <c r="AO100" s="26"/>
      <c r="AQ100" s="26"/>
    </row>
    <row r="101" spans="1:43" x14ac:dyDescent="0.25">
      <c r="A101" s="17">
        <f t="shared" si="22"/>
        <v>2</v>
      </c>
      <c r="B101" s="15">
        <f t="shared" si="23"/>
        <v>1</v>
      </c>
      <c r="C101" s="11">
        <v>40947</v>
      </c>
      <c r="D101">
        <f>IFERROR(IF($A101&gt;10,INDEX(daily!$A:$F,MATCH(DATE(white_production!D$1,MONTH($C101),DAY($C101)),daily!$A:$A,0),MATCH($B$1,daily!$A$1:$F$1,0)),INDEX(daily!$A:$F,MATCH(DATE(white_production!E$1,MONTH($C101),DAY($C101)),daily!$A:$A,0),MATCH($B$1,daily!$A$1:$F$1,0))),"")</f>
        <v>28245.290000000037</v>
      </c>
      <c r="E101">
        <f>IFERROR(IF($A101&gt;10,INDEX(daily!$A:$F,MATCH(DATE(white_production!E$1,MONTH($C101),DAY($C101)),daily!$A:$A,0),MATCH($B$1,daily!$A$1:$F$1,0)),INDEX(daily!$A:$F,MATCH(DATE(white_production!F$1,MONTH($C101),DAY($C101)),daily!$A:$A,0),MATCH($B$1,daily!$A$1:$F$1,0))),"")</f>
        <v>28829.445000000112</v>
      </c>
      <c r="F101">
        <f>IFERROR(IF($A101&gt;10,INDEX(daily!$A:$F,MATCH(DATE(white_production!F$1,MONTH($C101),DAY($C101)),daily!$A:$A,0),MATCH($B$1,daily!$A$1:$F$1,0)),INDEX(daily!$A:$F,MATCH(DATE(white_production!G$1,MONTH($C101),DAY($C101)),daily!$A:$A,0),MATCH($B$1,daily!$A$1:$F$1,0))),"")</f>
        <v>29797.924999999999</v>
      </c>
      <c r="G101">
        <f>IFERROR(IF($A101&gt;10,INDEX(daily!$A:$F,MATCH(DATE(white_production!G$1,MONTH($C101),DAY($C101)),daily!$A:$A,0),MATCH($B$1,daily!$A$1:$F$1,0)),INDEX(daily!$A:$F,MATCH(DATE(white_production!H$1,MONTH($C101),DAY($C101)),daily!$A:$A,0),MATCH($B$1,daily!$A$1:$F$1,0))),"")</f>
        <v>26676.5</v>
      </c>
      <c r="H101">
        <f>IFERROR(IF($A101&gt;10,INDEX(daily!$A:$F,MATCH(DATE(white_production!H$1,MONTH($C101),DAY($C101)),daily!$A:$A,0),MATCH($B$1,daily!$A$1:$F$1,0)),INDEX(daily!$A:$F,MATCH(DATE(white_production!I$1,MONTH($C101),DAY($C101)),daily!$A:$A,0),MATCH($B$1,daily!$A$1:$F$1,0))),"")</f>
        <v>32010.604999999887</v>
      </c>
      <c r="I101">
        <f>IFERROR(IF($A101&gt;10,INDEX(daily!$A:$F,MATCH(DATE(white_production!I$1,MONTH($C101),DAY($C101)),daily!$A:$A,0),MATCH($B$1,daily!$A$1:$F$1,0)),INDEX(daily!$A:$F,MATCH(DATE(white_production!J$1,MONTH($C101),DAY($C101)),daily!$A:$A,0),MATCH($B$1,daily!$A$1:$F$1,0))),"")</f>
        <v>32784.705000000075</v>
      </c>
      <c r="J101">
        <f>IFERROR(IF($A101&gt;10,INDEX(daily!$A:$F,MATCH(DATE(white_production!J$1,MONTH($C101),DAY($C101)),daily!$A:$A,0),MATCH($B$1,daily!$A$1:$F$1,0)),INDEX(daily!$A:$F,MATCH(DATE(white_production!K$1,MONTH($C101),DAY($C101)),daily!$A:$A,0),MATCH($B$1,daily!$A$1:$F$1,0))),"")</f>
        <v>24234.679999999888</v>
      </c>
      <c r="S101" s="11">
        <v>40947</v>
      </c>
      <c r="T101" s="38">
        <f t="shared" si="24"/>
        <v>0.71372016594422638</v>
      </c>
      <c r="U101" s="26">
        <f t="shared" si="31"/>
        <v>-3.7858618906906338E-2</v>
      </c>
      <c r="V101" s="38">
        <f t="shared" si="27"/>
        <v>0.88352804474054192</v>
      </c>
      <c r="W101" s="26">
        <f t="shared" si="34"/>
        <v>4.1271483545088916E-2</v>
      </c>
      <c r="X101" s="38">
        <f t="shared" si="28"/>
        <v>0.87994785502941808</v>
      </c>
      <c r="Y101" s="26">
        <f t="shared" si="35"/>
        <v>-4.5550808198313586E-4</v>
      </c>
      <c r="Z101" s="38">
        <f t="shared" si="29"/>
        <v>0.77657385275124413</v>
      </c>
      <c r="AA101" s="26">
        <f t="shared" si="33"/>
        <v>-4.95547068791371E-2</v>
      </c>
      <c r="AB101" s="38">
        <f t="shared" si="30"/>
        <v>0.89823014685124847</v>
      </c>
      <c r="AC101" s="26">
        <f t="shared" si="26"/>
        <v>5.3700295924896668E-2</v>
      </c>
      <c r="AD101" s="38">
        <f t="shared" si="13"/>
        <v>0.92168126746441881</v>
      </c>
      <c r="AE101" s="26">
        <f t="shared" si="25"/>
        <v>-5.0069516786366286E-4</v>
      </c>
      <c r="AF101" s="38">
        <f t="shared" si="21"/>
        <v>0.73780138069775447</v>
      </c>
      <c r="AG101" s="26">
        <f t="shared" si="32"/>
        <v>0.11154906542909493</v>
      </c>
      <c r="AI101" s="26"/>
      <c r="AK101" s="26"/>
      <c r="AM101" s="26"/>
      <c r="AO101" s="26"/>
      <c r="AQ101" s="26"/>
    </row>
    <row r="102" spans="1:43" x14ac:dyDescent="0.25">
      <c r="A102" s="17">
        <f t="shared" si="22"/>
        <v>2</v>
      </c>
      <c r="B102" s="15">
        <f t="shared" si="23"/>
        <v>1</v>
      </c>
      <c r="C102" s="11">
        <v>40948</v>
      </c>
      <c r="D102">
        <f>IFERROR(IF($A102&gt;10,INDEX(daily!$A:$F,MATCH(DATE(white_production!D$1,MONTH($C102),DAY($C102)),daily!$A:$A,0),MATCH($B$1,daily!$A$1:$F$1,0)),INDEX(daily!$A:$F,MATCH(DATE(white_production!E$1,MONTH($C102),DAY($C102)),daily!$A:$A,0),MATCH($B$1,daily!$A$1:$F$1,0))),"")</f>
        <v>27516.65</v>
      </c>
      <c r="E102">
        <f>IFERROR(IF($A102&gt;10,INDEX(daily!$A:$F,MATCH(DATE(white_production!E$1,MONTH($C102),DAY($C102)),daily!$A:$A,0),MATCH($B$1,daily!$A$1:$F$1,0)),INDEX(daily!$A:$F,MATCH(DATE(white_production!F$1,MONTH($C102),DAY($C102)),daily!$A:$A,0),MATCH($B$1,daily!$A$1:$F$1,0))),"")</f>
        <v>28854.619999999926</v>
      </c>
      <c r="F102">
        <f>IFERROR(IF($A102&gt;10,INDEX(daily!$A:$F,MATCH(DATE(white_production!F$1,MONTH($C102),DAY($C102)),daily!$A:$A,0),MATCH($B$1,daily!$A$1:$F$1,0)),INDEX(daily!$A:$F,MATCH(DATE(white_production!G$1,MONTH($C102),DAY($C102)),daily!$A:$A,0),MATCH($B$1,daily!$A$1:$F$1,0))),"")</f>
        <v>32155.664999999852</v>
      </c>
      <c r="G102">
        <f>IFERROR(IF($A102&gt;10,INDEX(daily!$A:$F,MATCH(DATE(white_production!G$1,MONTH($C102),DAY($C102)),daily!$A:$A,0),MATCH($B$1,daily!$A$1:$F$1,0)),INDEX(daily!$A:$F,MATCH(DATE(white_production!H$1,MONTH($C102),DAY($C102)),daily!$A:$A,0),MATCH($B$1,daily!$A$1:$F$1,0))),"")</f>
        <v>25998.169999999925</v>
      </c>
      <c r="H102">
        <f>IFERROR(IF($A102&gt;10,INDEX(daily!$A:$F,MATCH(DATE(white_production!H$1,MONTH($C102),DAY($C102)),daily!$A:$A,0),MATCH($B$1,daily!$A$1:$F$1,0)),INDEX(daily!$A:$F,MATCH(DATE(white_production!I$1,MONTH($C102),DAY($C102)),daily!$A:$A,0),MATCH($B$1,daily!$A$1:$F$1,0))),"")</f>
        <v>33140.105000000076</v>
      </c>
      <c r="I102">
        <f>IFERROR(IF($A102&gt;10,INDEX(daily!$A:$F,MATCH(DATE(white_production!I$1,MONTH($C102),DAY($C102)),daily!$A:$A,0),MATCH($B$1,daily!$A$1:$F$1,0)),INDEX(daily!$A:$F,MATCH(DATE(white_production!J$1,MONTH($C102),DAY($C102)),daily!$A:$A,0),MATCH($B$1,daily!$A$1:$F$1,0))),"")</f>
        <v>34042.871000000086</v>
      </c>
      <c r="J102">
        <f>IFERROR(IF($A102&gt;10,INDEX(daily!$A:$F,MATCH(DATE(white_production!J$1,MONTH($C102),DAY($C102)),daily!$A:$A,0),MATCH($B$1,daily!$A$1:$F$1,0)),INDEX(daily!$A:$F,MATCH(DATE(white_production!K$1,MONTH($C102),DAY($C102)),daily!$A:$A,0),MATCH($B$1,daily!$A$1:$F$1,0))),"")</f>
        <v>27928.125</v>
      </c>
      <c r="S102" s="11">
        <v>40948</v>
      </c>
      <c r="T102" s="38">
        <f t="shared" si="24"/>
        <v>0.69530842148298611</v>
      </c>
      <c r="U102" s="26">
        <f t="shared" si="31"/>
        <v>-1.8411744461240276E-2</v>
      </c>
      <c r="V102" s="38">
        <f t="shared" si="27"/>
        <v>0.88429957601789322</v>
      </c>
      <c r="W102" s="26">
        <f t="shared" si="34"/>
        <v>7.7153127735130056E-4</v>
      </c>
      <c r="X102" s="38">
        <f t="shared" si="28"/>
        <v>0.94957311436264114</v>
      </c>
      <c r="Y102" s="26">
        <f t="shared" si="35"/>
        <v>6.9625259333223055E-2</v>
      </c>
      <c r="Z102" s="38">
        <f t="shared" si="29"/>
        <v>0.75682713404613622</v>
      </c>
      <c r="AA102" s="26">
        <f t="shared" si="33"/>
        <v>-1.9746718705107913E-2</v>
      </c>
      <c r="AB102" s="38">
        <f t="shared" si="30"/>
        <v>0.92992436040543336</v>
      </c>
      <c r="AC102" s="26">
        <f t="shared" si="26"/>
        <v>3.1694213554184891E-2</v>
      </c>
      <c r="AD102" s="38">
        <f t="shared" si="13"/>
        <v>0.95705227457156361</v>
      </c>
      <c r="AE102" s="26">
        <f t="shared" ref="AE102:AE121" si="36">AD102-AD101</f>
        <v>3.5371007107144803E-2</v>
      </c>
      <c r="AF102" s="38">
        <f t="shared" si="21"/>
        <v>0.8502447395756646</v>
      </c>
      <c r="AG102" s="26">
        <f t="shared" si="32"/>
        <v>0.11244335887791013</v>
      </c>
      <c r="AI102" s="26"/>
      <c r="AK102" s="26"/>
      <c r="AM102" s="26"/>
      <c r="AO102" s="26"/>
      <c r="AQ102" s="26"/>
    </row>
    <row r="103" spans="1:43" x14ac:dyDescent="0.25">
      <c r="A103" s="17">
        <f t="shared" si="22"/>
        <v>2</v>
      </c>
      <c r="B103" s="15">
        <f t="shared" si="23"/>
        <v>1</v>
      </c>
      <c r="C103" s="11">
        <v>40949</v>
      </c>
      <c r="D103">
        <f>IFERROR(IF($A103&gt;10,INDEX(daily!$A:$F,MATCH(DATE(white_production!D$1,MONTH($C103),DAY($C103)),daily!$A:$A,0),MATCH($B$1,daily!$A$1:$F$1,0)),INDEX(daily!$A:$F,MATCH(DATE(white_production!E$1,MONTH($C103),DAY($C103)),daily!$A:$A,0),MATCH($B$1,daily!$A$1:$F$1,0))),"")</f>
        <v>24622.434999999961</v>
      </c>
      <c r="E103">
        <f>IFERROR(IF($A103&gt;10,INDEX(daily!$A:$F,MATCH(DATE(white_production!E$1,MONTH($C103),DAY($C103)),daily!$A:$A,0),MATCH($B$1,daily!$A$1:$F$1,0)),INDEX(daily!$A:$F,MATCH(DATE(white_production!F$1,MONTH($C103),DAY($C103)),daily!$A:$A,0),MATCH($B$1,daily!$A$1:$F$1,0))),"")</f>
        <v>29070.059999999961</v>
      </c>
      <c r="F103">
        <f>IFERROR(IF($A103&gt;10,INDEX(daily!$A:$F,MATCH(DATE(white_production!F$1,MONTH($C103),DAY($C103)),daily!$A:$A,0),MATCH($B$1,daily!$A$1:$F$1,0)),INDEX(daily!$A:$F,MATCH(DATE(white_production!G$1,MONTH($C103),DAY($C103)),daily!$A:$A,0),MATCH($B$1,daily!$A$1:$F$1,0))),"")</f>
        <v>31911.68500000015</v>
      </c>
      <c r="G103">
        <f>IFERROR(IF($A103&gt;10,INDEX(daily!$A:$F,MATCH(DATE(white_production!G$1,MONTH($C103),DAY($C103)),daily!$A:$A,0),MATCH($B$1,daily!$A$1:$F$1,0)),INDEX(daily!$A:$F,MATCH(DATE(white_production!H$1,MONTH($C103),DAY($C103)),daily!$A:$A,0),MATCH($B$1,daily!$A$1:$F$1,0))),"")</f>
        <v>28462.025000000187</v>
      </c>
      <c r="H103">
        <f>IFERROR(IF($A103&gt;10,INDEX(daily!$A:$F,MATCH(DATE(white_production!H$1,MONTH($C103),DAY($C103)),daily!$A:$A,0),MATCH($B$1,daily!$A$1:$F$1,0)),INDEX(daily!$A:$F,MATCH(DATE(white_production!I$1,MONTH($C103),DAY($C103)),daily!$A:$A,0),MATCH($B$1,daily!$A$1:$F$1,0))),"")</f>
        <v>34292.78499999996</v>
      </c>
      <c r="I103">
        <f>IFERROR(IF($A103&gt;10,INDEX(daily!$A:$F,MATCH(DATE(white_production!I$1,MONTH($C103),DAY($C103)),daily!$A:$A,0),MATCH($B$1,daily!$A$1:$F$1,0)),INDEX(daily!$A:$F,MATCH(DATE(white_production!J$1,MONTH($C103),DAY($C103)),daily!$A:$A,0),MATCH($B$1,daily!$A$1:$F$1,0))),"")</f>
        <v>35570.544999999925</v>
      </c>
      <c r="J103">
        <f>IFERROR(IF($A103&gt;10,INDEX(daily!$A:$F,MATCH(DATE(white_production!J$1,MONTH($C103),DAY($C103)),daily!$A:$A,0),MATCH($B$1,daily!$A$1:$F$1,0)),INDEX(daily!$A:$F,MATCH(DATE(white_production!K$1,MONTH($C103),DAY($C103)),daily!$A:$A,0),MATCH($B$1,daily!$A$1:$F$1,0))),"")</f>
        <v>28589.4</v>
      </c>
      <c r="S103" s="11">
        <v>40949</v>
      </c>
      <c r="T103" s="38">
        <f t="shared" si="24"/>
        <v>0.62217553419174931</v>
      </c>
      <c r="U103" s="26">
        <f t="shared" si="31"/>
        <v>-7.3132887291236792E-2</v>
      </c>
      <c r="V103" s="38">
        <f t="shared" si="27"/>
        <v>0.89090210624207655</v>
      </c>
      <c r="W103" s="26">
        <f t="shared" si="34"/>
        <v>6.6025302241833339E-3</v>
      </c>
      <c r="X103" s="38">
        <f t="shared" si="28"/>
        <v>0.94236826108276295</v>
      </c>
      <c r="Y103" s="26">
        <f t="shared" si="35"/>
        <v>-7.2048532798781872E-3</v>
      </c>
      <c r="Z103" s="38">
        <f t="shared" si="29"/>
        <v>0.82855188691741322</v>
      </c>
      <c r="AA103" s="26">
        <f t="shared" si="33"/>
        <v>7.1724752871276998E-2</v>
      </c>
      <c r="AB103" s="38">
        <f t="shared" si="30"/>
        <v>0.96226901386238606</v>
      </c>
      <c r="AC103" s="26">
        <f t="shared" si="26"/>
        <v>3.2344653456952699E-2</v>
      </c>
      <c r="AD103" s="38">
        <f t="shared" ref="AD103:AD166" si="37">I103/MAX(I$2:I$219)</f>
        <v>1</v>
      </c>
      <c r="AE103" s="26">
        <f t="shared" si="36"/>
        <v>4.294772542843639E-2</v>
      </c>
      <c r="AF103" s="38">
        <f t="shared" si="21"/>
        <v>0.87037661703478153</v>
      </c>
      <c r="AG103" s="26">
        <f t="shared" si="32"/>
        <v>2.0131877459116931E-2</v>
      </c>
      <c r="AI103" s="26"/>
      <c r="AK103" s="26"/>
      <c r="AM103" s="26"/>
      <c r="AO103" s="26"/>
      <c r="AQ103" s="26"/>
    </row>
    <row r="104" spans="1:43" x14ac:dyDescent="0.25">
      <c r="A104" s="17">
        <f t="shared" si="22"/>
        <v>2</v>
      </c>
      <c r="B104" s="15">
        <f t="shared" si="23"/>
        <v>2</v>
      </c>
      <c r="C104" s="11">
        <v>40950</v>
      </c>
      <c r="D104">
        <f>IFERROR(IF($A104&gt;10,INDEX(daily!$A:$F,MATCH(DATE(white_production!D$1,MONTH($C104),DAY($C104)),daily!$A:$A,0),MATCH($B$1,daily!$A$1:$F$1,0)),INDEX(daily!$A:$F,MATCH(DATE(white_production!E$1,MONTH($C104),DAY($C104)),daily!$A:$A,0),MATCH($B$1,daily!$A$1:$F$1,0))),"")</f>
        <v>25245.11000000015</v>
      </c>
      <c r="E104">
        <f>IFERROR(IF($A104&gt;10,INDEX(daily!$A:$F,MATCH(DATE(white_production!E$1,MONTH($C104),DAY($C104)),daily!$A:$A,0),MATCH($B$1,daily!$A$1:$F$1,0)),INDEX(daily!$A:$F,MATCH(DATE(white_production!F$1,MONTH($C104),DAY($C104)),daily!$A:$A,0),MATCH($B$1,daily!$A$1:$F$1,0))),"")</f>
        <v>28363.780000000075</v>
      </c>
      <c r="F104">
        <f>IFERROR(IF($A104&gt;10,INDEX(daily!$A:$F,MATCH(DATE(white_production!F$1,MONTH($C104),DAY($C104)),daily!$A:$A,0),MATCH($B$1,daily!$A$1:$F$1,0)),INDEX(daily!$A:$F,MATCH(DATE(white_production!G$1,MONTH($C104),DAY($C104)),daily!$A:$A,0),MATCH($B$1,daily!$A$1:$F$1,0))),"")</f>
        <v>30717.759999999962</v>
      </c>
      <c r="G104">
        <f>IFERROR(IF($A104&gt;10,INDEX(daily!$A:$F,MATCH(DATE(white_production!G$1,MONTH($C104),DAY($C104)),daily!$A:$A,0),MATCH($B$1,daily!$A$1:$F$1,0)),INDEX(daily!$A:$F,MATCH(DATE(white_production!H$1,MONTH($C104),DAY($C104)),daily!$A:$A,0),MATCH($B$1,daily!$A$1:$F$1,0))),"")</f>
        <v>28886.269999999924</v>
      </c>
      <c r="H104">
        <f>IFERROR(IF($A104&gt;10,INDEX(daily!$A:$F,MATCH(DATE(white_production!H$1,MONTH($C104),DAY($C104)),daily!$A:$A,0),MATCH($B$1,daily!$A$1:$F$1,0)),INDEX(daily!$A:$F,MATCH(DATE(white_production!I$1,MONTH($C104),DAY($C104)),daily!$A:$A,0),MATCH($B$1,daily!$A$1:$F$1,0))),"")</f>
        <v>34842.619999999923</v>
      </c>
      <c r="I104">
        <f>IFERROR(IF($A104&gt;10,INDEX(daily!$A:$F,MATCH(DATE(white_production!I$1,MONTH($C104),DAY($C104)),daily!$A:$A,0),MATCH($B$1,daily!$A$1:$F$1,0)),INDEX(daily!$A:$F,MATCH(DATE(white_production!J$1,MONTH($C104),DAY($C104)),daily!$A:$A,0),MATCH($B$1,daily!$A$1:$F$1,0))),"")</f>
        <v>35500.65</v>
      </c>
      <c r="J104">
        <f>IFERROR(IF($A104&gt;10,INDEX(daily!$A:$F,MATCH(DATE(white_production!J$1,MONTH($C104),DAY($C104)),daily!$A:$A,0),MATCH($B$1,daily!$A$1:$F$1,0)),INDEX(daily!$A:$F,MATCH(DATE(white_production!K$1,MONTH($C104),DAY($C104)),daily!$A:$A,0),MATCH($B$1,daily!$A$1:$F$1,0))),"")</f>
        <v>29759.255000000074</v>
      </c>
      <c r="S104" s="11">
        <v>40950</v>
      </c>
      <c r="T104" s="38">
        <f t="shared" si="24"/>
        <v>0.6379096868355868</v>
      </c>
      <c r="U104" s="26">
        <f t="shared" si="31"/>
        <v>1.5734152643837485E-2</v>
      </c>
      <c r="V104" s="38">
        <f t="shared" si="27"/>
        <v>0.86925693799692838</v>
      </c>
      <c r="W104" s="26">
        <f t="shared" si="34"/>
        <v>-2.1645168245148172E-2</v>
      </c>
      <c r="X104" s="38">
        <f t="shared" si="28"/>
        <v>0.90711104962202649</v>
      </c>
      <c r="Y104" s="26">
        <f t="shared" si="35"/>
        <v>-3.525721146073646E-2</v>
      </c>
      <c r="Z104" s="38">
        <f t="shared" si="29"/>
        <v>0.84090199184722958</v>
      </c>
      <c r="AA104" s="26">
        <f t="shared" si="33"/>
        <v>1.2350104929816363E-2</v>
      </c>
      <c r="AB104" s="38">
        <f t="shared" si="30"/>
        <v>0.97769759988236049</v>
      </c>
      <c r="AC104" s="26">
        <f t="shared" si="26"/>
        <v>1.5428586019974433E-2</v>
      </c>
      <c r="AD104" s="38">
        <f t="shared" si="37"/>
        <v>0.99803503151273265</v>
      </c>
      <c r="AE104" s="26">
        <f t="shared" si="36"/>
        <v>-1.964968487267349E-3</v>
      </c>
      <c r="AF104" s="38">
        <f t="shared" si="21"/>
        <v>0.90599172044098408</v>
      </c>
      <c r="AG104" s="26">
        <f t="shared" si="32"/>
        <v>3.5615103406202553E-2</v>
      </c>
      <c r="AI104" s="26"/>
      <c r="AK104" s="26"/>
      <c r="AM104" s="26"/>
      <c r="AO104" s="26"/>
      <c r="AQ104" s="26"/>
    </row>
    <row r="105" spans="1:43" x14ac:dyDescent="0.25">
      <c r="A105" s="17">
        <f t="shared" si="22"/>
        <v>2</v>
      </c>
      <c r="B105" s="15">
        <f t="shared" si="23"/>
        <v>2</v>
      </c>
      <c r="C105" s="11">
        <v>40951</v>
      </c>
      <c r="D105">
        <f>IFERROR(IF($A105&gt;10,INDEX(daily!$A:$F,MATCH(DATE(white_production!D$1,MONTH($C105),DAY($C105)),daily!$A:$A,0),MATCH($B$1,daily!$A$1:$F$1,0)),INDEX(daily!$A:$F,MATCH(DATE(white_production!E$1,MONTH($C105),DAY($C105)),daily!$A:$A,0),MATCH($B$1,daily!$A$1:$F$1,0))),"")</f>
        <v>26306.27999999989</v>
      </c>
      <c r="E105">
        <f>IFERROR(IF($A105&gt;10,INDEX(daily!$A:$F,MATCH(DATE(white_production!E$1,MONTH($C105),DAY($C105)),daily!$A:$A,0),MATCH($B$1,daily!$A$1:$F$1,0)),INDEX(daily!$A:$F,MATCH(DATE(white_production!F$1,MONTH($C105),DAY($C105)),daily!$A:$A,0),MATCH($B$1,daily!$A$1:$F$1,0))),"")</f>
        <v>28457.75</v>
      </c>
      <c r="F105">
        <f>IFERROR(IF($A105&gt;10,INDEX(daily!$A:$F,MATCH(DATE(white_production!F$1,MONTH($C105),DAY($C105)),daily!$A:$A,0),MATCH($B$1,daily!$A$1:$F$1,0)),INDEX(daily!$A:$F,MATCH(DATE(white_production!G$1,MONTH($C105),DAY($C105)),daily!$A:$A,0),MATCH($B$1,daily!$A$1:$F$1,0))),"")</f>
        <v>31576.795000000111</v>
      </c>
      <c r="G105">
        <f>IFERROR(IF($A105&gt;10,INDEX(daily!$A:$F,MATCH(DATE(white_production!G$1,MONTH($C105),DAY($C105)),daily!$A:$A,0),MATCH($B$1,daily!$A$1:$F$1,0)),INDEX(daily!$A:$F,MATCH(DATE(white_production!H$1,MONTH($C105),DAY($C105)),daily!$A:$A,0),MATCH($B$1,daily!$A$1:$F$1,0))),"")</f>
        <v>30018.330000000075</v>
      </c>
      <c r="H105">
        <f>IFERROR(IF($A105&gt;10,INDEX(daily!$A:$F,MATCH(DATE(white_production!H$1,MONTH($C105),DAY($C105)),daily!$A:$A,0),MATCH($B$1,daily!$A$1:$F$1,0)),INDEX(daily!$A:$F,MATCH(DATE(white_production!I$1,MONTH($C105),DAY($C105)),daily!$A:$A,0),MATCH($B$1,daily!$A$1:$F$1,0))),"")</f>
        <v>34248.585000000152</v>
      </c>
      <c r="I105">
        <f>IFERROR(IF($A105&gt;10,INDEX(daily!$A:$F,MATCH(DATE(white_production!I$1,MONTH($C105),DAY($C105)),daily!$A:$A,0),MATCH($B$1,daily!$A$1:$F$1,0)),INDEX(daily!$A:$F,MATCH(DATE(white_production!J$1,MONTH($C105),DAY($C105)),daily!$A:$A,0),MATCH($B$1,daily!$A$1:$F$1,0))),"")</f>
        <v>35077.455000000075</v>
      </c>
      <c r="J105">
        <f>IFERROR(IF($A105&gt;10,INDEX(daily!$A:$F,MATCH(DATE(white_production!J$1,MONTH($C105),DAY($C105)),daily!$A:$A,0),MATCH($B$1,daily!$A$1:$F$1,0)),INDEX(daily!$A:$F,MATCH(DATE(white_production!K$1,MONTH($C105),DAY($C105)),daily!$A:$A,0),MATCH($B$1,daily!$A$1:$F$1,0))),"")</f>
        <v>28814.885000000148</v>
      </c>
      <c r="S105" s="11">
        <v>40951</v>
      </c>
      <c r="T105" s="38">
        <f t="shared" si="24"/>
        <v>0.66472401334789555</v>
      </c>
      <c r="U105" s="26">
        <f t="shared" si="31"/>
        <v>2.681432651230875E-2</v>
      </c>
      <c r="V105" s="38">
        <f t="shared" si="27"/>
        <v>0.87213681065365833</v>
      </c>
      <c r="W105" s="26">
        <f t="shared" si="34"/>
        <v>2.8798726567299537E-3</v>
      </c>
      <c r="X105" s="38">
        <f t="shared" si="28"/>
        <v>0.93247878934367923</v>
      </c>
      <c r="Y105" s="26">
        <f t="shared" si="35"/>
        <v>2.5367739721652738E-2</v>
      </c>
      <c r="Z105" s="38">
        <f t="shared" si="29"/>
        <v>0.87385714697423988</v>
      </c>
      <c r="AA105" s="26">
        <f t="shared" si="33"/>
        <v>3.2955155127010305E-2</v>
      </c>
      <c r="AB105" s="38">
        <f t="shared" si="30"/>
        <v>0.96102874450506981</v>
      </c>
      <c r="AC105" s="26">
        <f t="shared" si="26"/>
        <v>-1.6668855377290681E-2</v>
      </c>
      <c r="AD105" s="38">
        <f t="shared" si="37"/>
        <v>0.98613768779759059</v>
      </c>
      <c r="AE105" s="26">
        <f t="shared" si="36"/>
        <v>-1.1897343715142061E-2</v>
      </c>
      <c r="AF105" s="38">
        <f t="shared" si="21"/>
        <v>0.87724128965792914</v>
      </c>
      <c r="AG105" s="26">
        <f t="shared" si="32"/>
        <v>-2.8750430783054948E-2</v>
      </c>
      <c r="AI105" s="26"/>
      <c r="AK105" s="26"/>
      <c r="AM105" s="26"/>
      <c r="AO105" s="26"/>
      <c r="AQ105" s="26"/>
    </row>
    <row r="106" spans="1:43" x14ac:dyDescent="0.25">
      <c r="A106" s="17">
        <f t="shared" si="22"/>
        <v>2</v>
      </c>
      <c r="B106" s="15">
        <f t="shared" si="23"/>
        <v>2</v>
      </c>
      <c r="C106" s="11">
        <v>40952</v>
      </c>
      <c r="D106">
        <f>IFERROR(IF($A106&gt;10,INDEX(daily!$A:$F,MATCH(DATE(white_production!D$1,MONTH($C106),DAY($C106)),daily!$A:$A,0),MATCH($B$1,daily!$A$1:$F$1,0)),INDEX(daily!$A:$F,MATCH(DATE(white_production!E$1,MONTH($C106),DAY($C106)),daily!$A:$A,0),MATCH($B$1,daily!$A$1:$F$1,0))),"")</f>
        <v>26807.580000000075</v>
      </c>
      <c r="E106">
        <f>IFERROR(IF($A106&gt;10,INDEX(daily!$A:$F,MATCH(DATE(white_production!E$1,MONTH($C106),DAY($C106)),daily!$A:$A,0),MATCH($B$1,daily!$A$1:$F$1,0)),INDEX(daily!$A:$F,MATCH(DATE(white_production!F$1,MONTH($C106),DAY($C106)),daily!$A:$A,0),MATCH($B$1,daily!$A$1:$F$1,0))),"")</f>
        <v>29573.569999999927</v>
      </c>
      <c r="F106">
        <f>IFERROR(IF($A106&gt;10,INDEX(daily!$A:$F,MATCH(DATE(white_production!F$1,MONTH($C106),DAY($C106)),daily!$A:$A,0),MATCH($B$1,daily!$A$1:$F$1,0)),INDEX(daily!$A:$F,MATCH(DATE(white_production!G$1,MONTH($C106),DAY($C106)),daily!$A:$A,0),MATCH($B$1,daily!$A$1:$F$1,0))),"")</f>
        <v>33407.9</v>
      </c>
      <c r="G106">
        <f>IFERROR(IF($A106&gt;10,INDEX(daily!$A:$F,MATCH(DATE(white_production!G$1,MONTH($C106),DAY($C106)),daily!$A:$A,0),MATCH($B$1,daily!$A$1:$F$1,0)),INDEX(daily!$A:$F,MATCH(DATE(white_production!H$1,MONTH($C106),DAY($C106)),daily!$A:$A,0),MATCH($B$1,daily!$A$1:$F$1,0))),"")</f>
        <v>29823.719999999925</v>
      </c>
      <c r="H106">
        <f>IFERROR(IF($A106&gt;10,INDEX(daily!$A:$F,MATCH(DATE(white_production!H$1,MONTH($C106),DAY($C106)),daily!$A:$A,0),MATCH($B$1,daily!$A$1:$F$1,0)),INDEX(daily!$A:$F,MATCH(DATE(white_production!I$1,MONTH($C106),DAY($C106)),daily!$A:$A,0),MATCH($B$1,daily!$A$1:$F$1,0))),"")</f>
        <v>35026.324999999997</v>
      </c>
      <c r="I106">
        <f>IFERROR(IF($A106&gt;10,INDEX(daily!$A:$F,MATCH(DATE(white_production!I$1,MONTH($C106),DAY($C106)),daily!$A:$A,0),MATCH($B$1,daily!$A$1:$F$1,0)),INDEX(daily!$A:$F,MATCH(DATE(white_production!J$1,MONTH($C106),DAY($C106)),daily!$A:$A,0),MATCH($B$1,daily!$A$1:$F$1,0))),"")</f>
        <v>34805.739999999852</v>
      </c>
      <c r="J106">
        <f>IFERROR(IF($A106&gt;10,INDEX(daily!$A:$F,MATCH(DATE(white_production!J$1,MONTH($C106),DAY($C106)),daily!$A:$A,0),MATCH($B$1,daily!$A$1:$F$1,0)),INDEX(daily!$A:$F,MATCH(DATE(white_production!K$1,MONTH($C106),DAY($C106)),daily!$A:$A,0),MATCH($B$1,daily!$A$1:$F$1,0))),"")</f>
        <v>30578.075000000001</v>
      </c>
      <c r="S106" s="11">
        <v>40952</v>
      </c>
      <c r="T106" s="38">
        <f t="shared" si="24"/>
        <v>0.67739118437669255</v>
      </c>
      <c r="U106" s="26">
        <f t="shared" si="31"/>
        <v>1.2667171028796997E-2</v>
      </c>
      <c r="V106" s="38">
        <f t="shared" si="27"/>
        <v>0.90633303825645561</v>
      </c>
      <c r="W106" s="26">
        <f t="shared" si="34"/>
        <v>3.419622760279728E-2</v>
      </c>
      <c r="X106" s="38">
        <f t="shared" si="28"/>
        <v>0.98655224973004996</v>
      </c>
      <c r="Y106" s="26">
        <f t="shared" si="35"/>
        <v>5.4073460386370731E-2</v>
      </c>
      <c r="Z106" s="38">
        <f t="shared" si="29"/>
        <v>0.86819189712946887</v>
      </c>
      <c r="AA106" s="26">
        <f t="shared" si="33"/>
        <v>-5.6652498447710142E-3</v>
      </c>
      <c r="AB106" s="38">
        <f t="shared" si="30"/>
        <v>0.98285243432323965</v>
      </c>
      <c r="AC106" s="26">
        <f t="shared" ref="AC106:AC121" si="38">AB106-AB105</f>
        <v>2.1823689818169845E-2</v>
      </c>
      <c r="AD106" s="38">
        <f t="shared" si="37"/>
        <v>0.9784989237584053</v>
      </c>
      <c r="AE106" s="26">
        <f t="shared" si="36"/>
        <v>-7.6387640391852862E-3</v>
      </c>
      <c r="AF106" s="38">
        <f t="shared" si="21"/>
        <v>0.93091990296878657</v>
      </c>
      <c r="AG106" s="26">
        <f t="shared" si="32"/>
        <v>5.3678613310857437E-2</v>
      </c>
      <c r="AI106" s="26"/>
      <c r="AK106" s="26"/>
      <c r="AM106" s="26"/>
      <c r="AO106" s="26"/>
      <c r="AQ106" s="26"/>
    </row>
    <row r="107" spans="1:43" x14ac:dyDescent="0.25">
      <c r="A107" s="17">
        <f t="shared" si="22"/>
        <v>2</v>
      </c>
      <c r="B107" s="15">
        <f t="shared" si="23"/>
        <v>2</v>
      </c>
      <c r="C107" s="11">
        <v>40953</v>
      </c>
      <c r="D107">
        <f>IFERROR(IF($A107&gt;10,INDEX(daily!$A:$F,MATCH(DATE(white_production!D$1,MONTH($C107),DAY($C107)),daily!$A:$A,0),MATCH($B$1,daily!$A$1:$F$1,0)),INDEX(daily!$A:$F,MATCH(DATE(white_production!E$1,MONTH($C107),DAY($C107)),daily!$A:$A,0),MATCH($B$1,daily!$A$1:$F$1,0))),"")</f>
        <v>27634.679999999888</v>
      </c>
      <c r="E107">
        <f>IFERROR(IF($A107&gt;10,INDEX(daily!$A:$F,MATCH(DATE(white_production!E$1,MONTH($C107),DAY($C107)),daily!$A:$A,0),MATCH($B$1,daily!$A$1:$F$1,0)),INDEX(daily!$A:$F,MATCH(DATE(white_production!F$1,MONTH($C107),DAY($C107)),daily!$A:$A,0),MATCH($B$1,daily!$A$1:$F$1,0))),"")</f>
        <v>28094.3</v>
      </c>
      <c r="F107">
        <f>IFERROR(IF($A107&gt;10,INDEX(daily!$A:$F,MATCH(DATE(white_production!F$1,MONTH($C107),DAY($C107)),daily!$A:$A,0),MATCH($B$1,daily!$A$1:$F$1,0)),INDEX(daily!$A:$F,MATCH(DATE(white_production!G$1,MONTH($C107),DAY($C107)),daily!$A:$A,0),MATCH($B$1,daily!$A$1:$F$1,0))),"")</f>
        <v>33112.459999999963</v>
      </c>
      <c r="G107">
        <f>IFERROR(IF($A107&gt;10,INDEX(daily!$A:$F,MATCH(DATE(white_production!G$1,MONTH($C107),DAY($C107)),daily!$A:$A,0),MATCH($B$1,daily!$A$1:$F$1,0)),INDEX(daily!$A:$F,MATCH(DATE(white_production!H$1,MONTH($C107),DAY($C107)),daily!$A:$A,0),MATCH($B$1,daily!$A$1:$F$1,0))),"")</f>
        <v>30228.055000000073</v>
      </c>
      <c r="H107">
        <f>IFERROR(IF($A107&gt;10,INDEX(daily!$A:$F,MATCH(DATE(white_production!H$1,MONTH($C107),DAY($C107)),daily!$A:$A,0),MATCH($B$1,daily!$A$1:$F$1,0)),INDEX(daily!$A:$F,MATCH(DATE(white_production!I$1,MONTH($C107),DAY($C107)),daily!$A:$A,0),MATCH($B$1,daily!$A$1:$F$1,0))),"")</f>
        <v>33825.574999999997</v>
      </c>
      <c r="I107">
        <f>IFERROR(IF($A107&gt;10,INDEX(daily!$A:$F,MATCH(DATE(white_production!I$1,MONTH($C107),DAY($C107)),daily!$A:$A,0),MATCH($B$1,daily!$A$1:$F$1,0)),INDEX(daily!$A:$F,MATCH(DATE(white_production!J$1,MONTH($C107),DAY($C107)),daily!$A:$A,0),MATCH($B$1,daily!$A$1:$F$1,0))),"")</f>
        <v>31901.18500000015</v>
      </c>
      <c r="J107">
        <f>IFERROR(IF($A107&gt;10,INDEX(daily!$A:$F,MATCH(DATE(white_production!J$1,MONTH($C107),DAY($C107)),daily!$A:$A,0),MATCH($B$1,daily!$A$1:$F$1,0)),INDEX(daily!$A:$F,MATCH(DATE(white_production!K$1,MONTH($C107),DAY($C107)),daily!$A:$A,0),MATCH($B$1,daily!$A$1:$F$1,0))),"")</f>
        <v>29783.629999999703</v>
      </c>
      <c r="S107" s="11">
        <v>40953</v>
      </c>
      <c r="T107" s="38">
        <f t="shared" si="24"/>
        <v>0.69829087948523405</v>
      </c>
      <c r="U107" s="26">
        <f t="shared" si="31"/>
        <v>2.0899695108541505E-2</v>
      </c>
      <c r="V107" s="38">
        <f t="shared" si="27"/>
        <v>0.86099825880637348</v>
      </c>
      <c r="W107" s="26">
        <f t="shared" si="34"/>
        <v>-4.533477945008213E-2</v>
      </c>
      <c r="X107" s="38">
        <f t="shared" si="28"/>
        <v>0.97782775652154885</v>
      </c>
      <c r="Y107" s="26">
        <f t="shared" si="35"/>
        <v>-8.7244932085011051E-3</v>
      </c>
      <c r="Z107" s="38">
        <f t="shared" si="29"/>
        <v>0.87996240633241107</v>
      </c>
      <c r="AA107" s="26">
        <f t="shared" si="33"/>
        <v>1.1770509202942203E-2</v>
      </c>
      <c r="AB107" s="38">
        <f t="shared" si="30"/>
        <v>0.94915891778921468</v>
      </c>
      <c r="AC107" s="26">
        <f t="shared" si="38"/>
        <v>-3.369351653402497E-2</v>
      </c>
      <c r="AD107" s="38">
        <f t="shared" si="37"/>
        <v>0.89684273884474408</v>
      </c>
      <c r="AE107" s="26">
        <f t="shared" si="36"/>
        <v>-8.1656184913661223E-2</v>
      </c>
      <c r="AF107" s="38">
        <f t="shared" si="21"/>
        <v>0.90673379372828289</v>
      </c>
      <c r="AG107" s="26">
        <f t="shared" si="32"/>
        <v>-2.4186109240503684E-2</v>
      </c>
      <c r="AI107" s="26"/>
      <c r="AK107" s="26"/>
      <c r="AM107" s="26"/>
      <c r="AO107" s="26"/>
      <c r="AQ107" s="26"/>
    </row>
    <row r="108" spans="1:43" x14ac:dyDescent="0.25">
      <c r="A108" s="17">
        <f t="shared" si="22"/>
        <v>2</v>
      </c>
      <c r="B108" s="15">
        <f t="shared" si="23"/>
        <v>2</v>
      </c>
      <c r="C108" s="11">
        <v>40954</v>
      </c>
      <c r="D108">
        <f>IFERROR(IF($A108&gt;10,INDEX(daily!$A:$F,MATCH(DATE(white_production!D$1,MONTH($C108),DAY($C108)),daily!$A:$A,0),MATCH($B$1,daily!$A$1:$F$1,0)),INDEX(daily!$A:$F,MATCH(DATE(white_production!E$1,MONTH($C108),DAY($C108)),daily!$A:$A,0),MATCH($B$1,daily!$A$1:$F$1,0))),"")</f>
        <v>29386.145000000113</v>
      </c>
      <c r="E108">
        <f>IFERROR(IF($A108&gt;10,INDEX(daily!$A:$F,MATCH(DATE(white_production!E$1,MONTH($C108),DAY($C108)),daily!$A:$A,0),MATCH($B$1,daily!$A$1:$F$1,0)),INDEX(daily!$A:$F,MATCH(DATE(white_production!F$1,MONTH($C108),DAY($C108)),daily!$A:$A,0),MATCH($B$1,daily!$A$1:$F$1,0))),"")</f>
        <v>28095.474999999999</v>
      </c>
      <c r="F108">
        <f>IFERROR(IF($A108&gt;10,INDEX(daily!$A:$F,MATCH(DATE(white_production!F$1,MONTH($C108),DAY($C108)),daily!$A:$A,0),MATCH($B$1,daily!$A$1:$F$1,0)),INDEX(daily!$A:$F,MATCH(DATE(white_production!G$1,MONTH($C108),DAY($C108)),daily!$A:$A,0),MATCH($B$1,daily!$A$1:$F$1,0))),"")</f>
        <v>30846.029000000097</v>
      </c>
      <c r="G108">
        <f>IFERROR(IF($A108&gt;10,INDEX(daily!$A:$F,MATCH(DATE(white_production!G$1,MONTH($C108),DAY($C108)),daily!$A:$A,0),MATCH($B$1,daily!$A$1:$F$1,0)),INDEX(daily!$A:$F,MATCH(DATE(white_production!H$1,MONTH($C108),DAY($C108)),daily!$A:$A,0),MATCH($B$1,daily!$A$1:$F$1,0))),"")</f>
        <v>31353.339999999851</v>
      </c>
      <c r="H108">
        <f>IFERROR(IF($A108&gt;10,INDEX(daily!$A:$F,MATCH(DATE(white_production!H$1,MONTH($C108),DAY($C108)),daily!$A:$A,0),MATCH($B$1,daily!$A$1:$F$1,0)),INDEX(daily!$A:$F,MATCH(DATE(white_production!I$1,MONTH($C108),DAY($C108)),daily!$A:$A,0),MATCH($B$1,daily!$A$1:$F$1,0))),"")</f>
        <v>31753.129999999888</v>
      </c>
      <c r="I108">
        <f>IFERROR(IF($A108&gt;10,INDEX(daily!$A:$F,MATCH(DATE(white_production!I$1,MONTH($C108),DAY($C108)),daily!$A:$A,0),MATCH($B$1,daily!$A$1:$F$1,0)),INDEX(daily!$A:$F,MATCH(DATE(white_production!J$1,MONTH($C108),DAY($C108)),daily!$A:$A,0),MATCH($B$1,daily!$A$1:$F$1,0))),"")</f>
        <v>29977.214999999851</v>
      </c>
      <c r="J108">
        <f>IFERROR(IF($A108&gt;10,INDEX(daily!$A:$F,MATCH(DATE(white_production!J$1,MONTH($C108),DAY($C108)),daily!$A:$A,0),MATCH($B$1,daily!$A$1:$F$1,0)),INDEX(daily!$A:$F,MATCH(DATE(white_production!K$1,MONTH($C108),DAY($C108)),daily!$A:$A,0),MATCH($B$1,daily!$A$1:$F$1,0))),"")</f>
        <v>31061.490000000224</v>
      </c>
      <c r="S108" s="11">
        <v>40954</v>
      </c>
      <c r="T108" s="38">
        <f t="shared" si="24"/>
        <v>0.74254802432055578</v>
      </c>
      <c r="U108" s="26">
        <f t="shared" si="31"/>
        <v>4.4257144835321727E-2</v>
      </c>
      <c r="V108" s="38">
        <f t="shared" si="27"/>
        <v>0.86103426870710409</v>
      </c>
      <c r="W108" s="26">
        <f t="shared" si="34"/>
        <v>3.6009900730604727E-5</v>
      </c>
      <c r="X108" s="38">
        <f t="shared" si="28"/>
        <v>0.91089889832011162</v>
      </c>
      <c r="Y108" s="26">
        <f t="shared" si="35"/>
        <v>-6.6928858201437236E-2</v>
      </c>
      <c r="Z108" s="38">
        <f t="shared" si="29"/>
        <v>0.91272033589187396</v>
      </c>
      <c r="AA108" s="26">
        <f t="shared" si="33"/>
        <v>3.2757929559462884E-2</v>
      </c>
      <c r="AB108" s="38">
        <f t="shared" si="30"/>
        <v>0.89100529724092326</v>
      </c>
      <c r="AC108" s="26">
        <f t="shared" si="38"/>
        <v>-5.8153620548291429E-2</v>
      </c>
      <c r="AD108" s="38">
        <f t="shared" si="37"/>
        <v>0.84275388527220807</v>
      </c>
      <c r="AE108" s="26">
        <f t="shared" si="36"/>
        <v>-5.4088853572536011E-2</v>
      </c>
      <c r="AF108" s="38">
        <f t="shared" si="21"/>
        <v>0.94563700484304991</v>
      </c>
      <c r="AG108" s="26">
        <f t="shared" si="32"/>
        <v>3.8903211114767022E-2</v>
      </c>
      <c r="AI108" s="26"/>
      <c r="AK108" s="26"/>
      <c r="AM108" s="26"/>
      <c r="AO108" s="26"/>
      <c r="AQ108" s="26"/>
    </row>
    <row r="109" spans="1:43" x14ac:dyDescent="0.25">
      <c r="A109" s="17">
        <f t="shared" si="22"/>
        <v>2</v>
      </c>
      <c r="B109" s="15">
        <f t="shared" si="23"/>
        <v>2</v>
      </c>
      <c r="C109" s="11">
        <v>40955</v>
      </c>
      <c r="D109">
        <f>IFERROR(IF($A109&gt;10,INDEX(daily!$A:$F,MATCH(DATE(white_production!D$1,MONTH($C109),DAY($C109)),daily!$A:$A,0),MATCH($B$1,daily!$A$1:$F$1,0)),INDEX(daily!$A:$F,MATCH(DATE(white_production!E$1,MONTH($C109),DAY($C109)),daily!$A:$A,0),MATCH($B$1,daily!$A$1:$F$1,0))),"")</f>
        <v>29986.740000000038</v>
      </c>
      <c r="E109">
        <f>IFERROR(IF($A109&gt;10,INDEX(daily!$A:$F,MATCH(DATE(white_production!E$1,MONTH($C109),DAY($C109)),daily!$A:$A,0),MATCH($B$1,daily!$A$1:$F$1,0)),INDEX(daily!$A:$F,MATCH(DATE(white_production!F$1,MONTH($C109),DAY($C109)),daily!$A:$A,0),MATCH($B$1,daily!$A$1:$F$1,0))),"")</f>
        <v>25802.73500000015</v>
      </c>
      <c r="F109">
        <f>IFERROR(IF($A109&gt;10,INDEX(daily!$A:$F,MATCH(DATE(white_production!F$1,MONTH($C109),DAY($C109)),daily!$A:$A,0),MATCH($B$1,daily!$A$1:$F$1,0)),INDEX(daily!$A:$F,MATCH(DATE(white_production!G$1,MONTH($C109),DAY($C109)),daily!$A:$A,0),MATCH($B$1,daily!$A$1:$F$1,0))),"")</f>
        <v>28819.376999999957</v>
      </c>
      <c r="G109">
        <f>IFERROR(IF($A109&gt;10,INDEX(daily!$A:$F,MATCH(DATE(white_production!G$1,MONTH($C109),DAY($C109)),daily!$A:$A,0),MATCH($B$1,daily!$A$1:$F$1,0)),INDEX(daily!$A:$F,MATCH(DATE(white_production!H$1,MONTH($C109),DAY($C109)),daily!$A:$A,0),MATCH($B$1,daily!$A$1:$F$1,0))),"")</f>
        <v>29613.605000000076</v>
      </c>
      <c r="H109">
        <f>IFERROR(IF($A109&gt;10,INDEX(daily!$A:$F,MATCH(DATE(white_production!H$1,MONTH($C109),DAY($C109)),daily!$A:$A,0),MATCH($B$1,daily!$A$1:$F$1,0)),INDEX(daily!$A:$F,MATCH(DATE(white_production!I$1,MONTH($C109),DAY($C109)),daily!$A:$A,0),MATCH($B$1,daily!$A$1:$F$1,0))),"")</f>
        <v>32150.174999999999</v>
      </c>
      <c r="I109">
        <f>IFERROR(IF($A109&gt;10,INDEX(daily!$A:$F,MATCH(DATE(white_production!I$1,MONTH($C109),DAY($C109)),daily!$A:$A,0),MATCH($B$1,daily!$A$1:$F$1,0)),INDEX(daily!$A:$F,MATCH(DATE(white_production!J$1,MONTH($C109),DAY($C109)),daily!$A:$A,0),MATCH($B$1,daily!$A$1:$F$1,0))),"")</f>
        <v>31334.083000000195</v>
      </c>
      <c r="J109">
        <f>IFERROR(IF($A109&gt;10,INDEX(daily!$A:$F,MATCH(DATE(white_production!J$1,MONTH($C109),DAY($C109)),daily!$A:$A,0),MATCH($B$1,daily!$A$1:$F$1,0)),INDEX(daily!$A:$F,MATCH(DATE(white_production!K$1,MONTH($C109),DAY($C109)),daily!$A:$A,0),MATCH($B$1,daily!$A$1:$F$1,0))),"")</f>
        <v>32112.605000000076</v>
      </c>
      <c r="S109" s="11">
        <v>40955</v>
      </c>
      <c r="T109" s="38">
        <f t="shared" si="24"/>
        <v>0.75772424531404592</v>
      </c>
      <c r="U109" s="26">
        <f t="shared" si="31"/>
        <v>1.5176220993490142E-2</v>
      </c>
      <c r="V109" s="38">
        <f t="shared" si="27"/>
        <v>0.79076929866351542</v>
      </c>
      <c r="W109" s="26">
        <f t="shared" si="34"/>
        <v>-7.026497004358867E-2</v>
      </c>
      <c r="X109" s="38">
        <f t="shared" si="28"/>
        <v>0.8510508357355121</v>
      </c>
      <c r="Y109" s="26">
        <f t="shared" si="35"/>
        <v>-5.9848062584599515E-2</v>
      </c>
      <c r="Z109" s="38">
        <f t="shared" si="29"/>
        <v>0.86207528456520033</v>
      </c>
      <c r="AA109" s="26">
        <f t="shared" si="33"/>
        <v>-5.0645051326673629E-2</v>
      </c>
      <c r="AB109" s="38">
        <f t="shared" si="30"/>
        <v>0.90214653586033255</v>
      </c>
      <c r="AC109" s="26">
        <f t="shared" si="38"/>
        <v>1.1141238619409299E-2</v>
      </c>
      <c r="AD109" s="38">
        <f t="shared" si="37"/>
        <v>0.88089971632428632</v>
      </c>
      <c r="AE109" s="26">
        <f t="shared" si="36"/>
        <v>3.814583105207825E-2</v>
      </c>
      <c r="AF109" s="38">
        <f t="shared" si="21"/>
        <v>0.97763718385395548</v>
      </c>
      <c r="AG109" s="26">
        <f t="shared" si="32"/>
        <v>3.2000179010905572E-2</v>
      </c>
      <c r="AI109" s="26"/>
      <c r="AK109" s="26"/>
      <c r="AM109" s="26"/>
      <c r="AO109" s="26"/>
      <c r="AQ109" s="26"/>
    </row>
    <row r="110" spans="1:43" x14ac:dyDescent="0.25">
      <c r="A110" s="17">
        <f t="shared" si="22"/>
        <v>2</v>
      </c>
      <c r="B110" s="15">
        <f t="shared" si="23"/>
        <v>2</v>
      </c>
      <c r="C110" s="11">
        <v>40956</v>
      </c>
      <c r="D110">
        <f>IFERROR(IF($A110&gt;10,INDEX(daily!$A:$F,MATCH(DATE(white_production!D$1,MONTH($C110),DAY($C110)),daily!$A:$A,0),MATCH($B$1,daily!$A$1:$F$1,0)),INDEX(daily!$A:$F,MATCH(DATE(white_production!E$1,MONTH($C110),DAY($C110)),daily!$A:$A,0),MATCH($B$1,daily!$A$1:$F$1,0))),"")</f>
        <v>28479.7</v>
      </c>
      <c r="E110">
        <f>IFERROR(IF($A110&gt;10,INDEX(daily!$A:$F,MATCH(DATE(white_production!E$1,MONTH($C110),DAY($C110)),daily!$A:$A,0),MATCH($B$1,daily!$A$1:$F$1,0)),INDEX(daily!$A:$F,MATCH(DATE(white_production!F$1,MONTH($C110),DAY($C110)),daily!$A:$A,0),MATCH($B$1,daily!$A$1:$F$1,0))),"")</f>
        <v>27543.984999999775</v>
      </c>
      <c r="F110">
        <f>IFERROR(IF($A110&gt;10,INDEX(daily!$A:$F,MATCH(DATE(white_production!F$1,MONTH($C110),DAY($C110)),daily!$A:$A,0),MATCH($B$1,daily!$A$1:$F$1,0)),INDEX(daily!$A:$F,MATCH(DATE(white_production!G$1,MONTH($C110),DAY($C110)),daily!$A:$A,0),MATCH($B$1,daily!$A$1:$F$1,0))),"")</f>
        <v>28740.1</v>
      </c>
      <c r="G110">
        <f>IFERROR(IF($A110&gt;10,INDEX(daily!$A:$F,MATCH(DATE(white_production!G$1,MONTH($C110),DAY($C110)),daily!$A:$A,0),MATCH($B$1,daily!$A$1:$F$1,0)),INDEX(daily!$A:$F,MATCH(DATE(white_production!H$1,MONTH($C110),DAY($C110)),daily!$A:$A,0),MATCH($B$1,daily!$A$1:$F$1,0))),"")</f>
        <v>31093.864999999852</v>
      </c>
      <c r="H110">
        <f>IFERROR(IF($A110&gt;10,INDEX(daily!$A:$F,MATCH(DATE(white_production!H$1,MONTH($C110),DAY($C110)),daily!$A:$A,0),MATCH($B$1,daily!$A$1:$F$1,0)),INDEX(daily!$A:$F,MATCH(DATE(white_production!I$1,MONTH($C110),DAY($C110)),daily!$A:$A,0),MATCH($B$1,daily!$A$1:$F$1,0))),"")</f>
        <v>32042.15499999989</v>
      </c>
      <c r="I110">
        <f>IFERROR(IF($A110&gt;10,INDEX(daily!$A:$F,MATCH(DATE(white_production!I$1,MONTH($C110),DAY($C110)),daily!$A:$A,0),MATCH($B$1,daily!$A$1:$F$1,0)),INDEX(daily!$A:$F,MATCH(DATE(white_production!J$1,MONTH($C110),DAY($C110)),daily!$A:$A,0),MATCH($B$1,daily!$A$1:$F$1,0))),"")</f>
        <v>31519.184999999776</v>
      </c>
      <c r="J110">
        <f>IFERROR(IF($A110&gt;10,INDEX(daily!$A:$F,MATCH(DATE(white_production!J$1,MONTH($C110),DAY($C110)),daily!$A:$A,0),MATCH($B$1,daily!$A$1:$F$1,0)),INDEX(daily!$A:$F,MATCH(DATE(white_production!K$1,MONTH($C110),DAY($C110)),daily!$A:$A,0),MATCH($B$1,daily!$A$1:$F$1,0))),"")</f>
        <v>31483.719999999925</v>
      </c>
      <c r="S110" s="11">
        <v>40956</v>
      </c>
      <c r="T110" s="38">
        <f t="shared" si="24"/>
        <v>0.71964338868681321</v>
      </c>
      <c r="U110" s="26">
        <f t="shared" si="31"/>
        <v>-3.8080856627232706E-2</v>
      </c>
      <c r="V110" s="38">
        <f t="shared" si="27"/>
        <v>0.84413290687394504</v>
      </c>
      <c r="W110" s="26">
        <f t="shared" si="34"/>
        <v>5.3363608210429625E-2</v>
      </c>
      <c r="X110" s="38">
        <f t="shared" si="28"/>
        <v>0.84870974567292778</v>
      </c>
      <c r="Y110" s="26">
        <f t="shared" si="35"/>
        <v>-2.3410900625843167E-3</v>
      </c>
      <c r="Z110" s="38">
        <f t="shared" si="29"/>
        <v>0.9051668149861094</v>
      </c>
      <c r="AA110" s="26">
        <f t="shared" si="33"/>
        <v>4.3091530420909074E-2</v>
      </c>
      <c r="AB110" s="38">
        <f t="shared" si="30"/>
        <v>0.89911545224092049</v>
      </c>
      <c r="AC110" s="26">
        <f t="shared" si="38"/>
        <v>-3.0310836194120672E-3</v>
      </c>
      <c r="AD110" s="38">
        <f t="shared" si="37"/>
        <v>0.88610351626605222</v>
      </c>
      <c r="AE110" s="26">
        <f t="shared" si="36"/>
        <v>5.2037999417658964E-3</v>
      </c>
      <c r="AF110" s="38">
        <f t="shared" si="21"/>
        <v>0.95849138860102789</v>
      </c>
      <c r="AG110" s="26">
        <f t="shared" si="32"/>
        <v>-1.9145795252927589E-2</v>
      </c>
      <c r="AI110" s="26"/>
      <c r="AK110" s="26"/>
      <c r="AM110" s="26"/>
      <c r="AO110" s="26"/>
      <c r="AQ110" s="26"/>
    </row>
    <row r="111" spans="1:43" x14ac:dyDescent="0.25">
      <c r="A111" s="17">
        <f t="shared" si="22"/>
        <v>2</v>
      </c>
      <c r="B111" s="15">
        <f t="shared" si="23"/>
        <v>2</v>
      </c>
      <c r="C111" s="11">
        <v>40957</v>
      </c>
      <c r="D111">
        <f>IFERROR(IF($A111&gt;10,INDEX(daily!$A:$F,MATCH(DATE(white_production!D$1,MONTH($C111),DAY($C111)),daily!$A:$A,0),MATCH($B$1,daily!$A$1:$F$1,0)),INDEX(daily!$A:$F,MATCH(DATE(white_production!E$1,MONTH($C111),DAY($C111)),daily!$A:$A,0),MATCH($B$1,daily!$A$1:$F$1,0))),"")</f>
        <v>27649.430000000073</v>
      </c>
      <c r="E111">
        <f>IFERROR(IF($A111&gt;10,INDEX(daily!$A:$F,MATCH(DATE(white_production!E$1,MONTH($C111),DAY($C111)),daily!$A:$A,0),MATCH($B$1,daily!$A$1:$F$1,0)),INDEX(daily!$A:$F,MATCH(DATE(white_production!F$1,MONTH($C111),DAY($C111)),daily!$A:$A,0),MATCH($B$1,daily!$A$1:$F$1,0))),"")</f>
        <v>29809.565000000224</v>
      </c>
      <c r="F111">
        <f>IFERROR(IF($A111&gt;10,INDEX(daily!$A:$F,MATCH(DATE(white_production!F$1,MONTH($C111),DAY($C111)),daily!$A:$A,0),MATCH($B$1,daily!$A$1:$F$1,0)),INDEX(daily!$A:$F,MATCH(DATE(white_production!G$1,MONTH($C111),DAY($C111)),daily!$A:$A,0),MATCH($B$1,daily!$A$1:$F$1,0))),"")</f>
        <v>27414.219999999925</v>
      </c>
      <c r="G111">
        <f>IFERROR(IF($A111&gt;10,INDEX(daily!$A:$F,MATCH(DATE(white_production!G$1,MONTH($C111),DAY($C111)),daily!$A:$A,0),MATCH($B$1,daily!$A$1:$F$1,0)),INDEX(daily!$A:$F,MATCH(DATE(white_production!H$1,MONTH($C111),DAY($C111)),daily!$A:$A,0),MATCH($B$1,daily!$A$1:$F$1,0))),"")</f>
        <v>30836.055000000073</v>
      </c>
      <c r="H111">
        <f>IFERROR(IF($A111&gt;10,INDEX(daily!$A:$F,MATCH(DATE(white_production!H$1,MONTH($C111),DAY($C111)),daily!$A:$A,0),MATCH($B$1,daily!$A$1:$F$1,0)),INDEX(daily!$A:$F,MATCH(DATE(white_production!I$1,MONTH($C111),DAY($C111)),daily!$A:$A,0),MATCH($B$1,daily!$A$1:$F$1,0))),"")</f>
        <v>32939.93500000015</v>
      </c>
      <c r="I111">
        <f>IFERROR(IF($A111&gt;10,INDEX(daily!$A:$F,MATCH(DATE(white_production!I$1,MONTH($C111),DAY($C111)),daily!$A:$A,0),MATCH($B$1,daily!$A$1:$F$1,0)),INDEX(daily!$A:$F,MATCH(DATE(white_production!J$1,MONTH($C111),DAY($C111)),daily!$A:$A,0),MATCH($B$1,daily!$A$1:$F$1,0))),"")</f>
        <v>30885.380000000074</v>
      </c>
      <c r="J111">
        <f>IFERROR(IF($A111&gt;10,INDEX(daily!$A:$F,MATCH(DATE(white_production!J$1,MONTH($C111),DAY($C111)),daily!$A:$A,0),MATCH($B$1,daily!$A$1:$F$1,0)),INDEX(daily!$A:$F,MATCH(DATE(white_production!K$1,MONTH($C111),DAY($C111)),daily!$A:$A,0),MATCH($B$1,daily!$A$1:$F$1,0))),"")</f>
        <v>30874.205000000075</v>
      </c>
      <c r="S111" s="11">
        <v>40957</v>
      </c>
      <c r="T111" s="38">
        <f t="shared" si="24"/>
        <v>0.69866359197810668</v>
      </c>
      <c r="U111" s="26">
        <f t="shared" si="31"/>
        <v>-2.0979796708706533E-2</v>
      </c>
      <c r="V111" s="38">
        <f t="shared" si="27"/>
        <v>0.91356551189300339</v>
      </c>
      <c r="W111" s="26">
        <f t="shared" si="34"/>
        <v>6.9432605019058347E-2</v>
      </c>
      <c r="X111" s="38">
        <f t="shared" si="28"/>
        <v>0.80955583606256165</v>
      </c>
      <c r="Y111" s="26">
        <f t="shared" si="35"/>
        <v>-3.9153909610366133E-2</v>
      </c>
      <c r="Z111" s="38">
        <f t="shared" si="29"/>
        <v>0.8976617635371702</v>
      </c>
      <c r="AA111" s="26">
        <f t="shared" si="33"/>
        <v>-7.505051448939204E-3</v>
      </c>
      <c r="AB111" s="38">
        <f t="shared" si="30"/>
        <v>0.9243075115987599</v>
      </c>
      <c r="AC111" s="26">
        <f t="shared" si="38"/>
        <v>2.5192059357839414E-2</v>
      </c>
      <c r="AD111" s="38">
        <f t="shared" si="37"/>
        <v>0.8682852624271048</v>
      </c>
      <c r="AE111" s="26">
        <f t="shared" si="36"/>
        <v>-1.7818253838947418E-2</v>
      </c>
      <c r="AF111" s="38">
        <f t="shared" si="21"/>
        <v>0.93993529425375844</v>
      </c>
      <c r="AG111" s="26">
        <f t="shared" si="32"/>
        <v>-1.8556094347269458E-2</v>
      </c>
      <c r="AI111" s="26"/>
      <c r="AK111" s="26"/>
      <c r="AM111" s="26"/>
      <c r="AO111" s="26"/>
      <c r="AQ111" s="26"/>
    </row>
    <row r="112" spans="1:43" x14ac:dyDescent="0.25">
      <c r="A112" s="17">
        <f t="shared" si="22"/>
        <v>2</v>
      </c>
      <c r="B112" s="15">
        <f t="shared" si="23"/>
        <v>2</v>
      </c>
      <c r="C112" s="11">
        <v>40958</v>
      </c>
      <c r="D112">
        <f>IFERROR(IF($A112&gt;10,INDEX(daily!$A:$F,MATCH(DATE(white_production!D$1,MONTH($C112),DAY($C112)),daily!$A:$A,0),MATCH($B$1,daily!$A$1:$F$1,0)),INDEX(daily!$A:$F,MATCH(DATE(white_production!E$1,MONTH($C112),DAY($C112)),daily!$A:$A,0),MATCH($B$1,daily!$A$1:$F$1,0))),"")</f>
        <v>27226.229999999701</v>
      </c>
      <c r="E112">
        <f>IFERROR(IF($A112&gt;10,INDEX(daily!$A:$F,MATCH(DATE(white_production!E$1,MONTH($C112),DAY($C112)),daily!$A:$A,0),MATCH($B$1,daily!$A$1:$F$1,0)),INDEX(daily!$A:$F,MATCH(DATE(white_production!F$1,MONTH($C112),DAY($C112)),daily!$A:$A,0),MATCH($B$1,daily!$A$1:$F$1,0))),"")</f>
        <v>29789.75</v>
      </c>
      <c r="F112">
        <f>IFERROR(IF($A112&gt;10,INDEX(daily!$A:$F,MATCH(DATE(white_production!F$1,MONTH($C112),DAY($C112)),daily!$A:$A,0),MATCH($B$1,daily!$A$1:$F$1,0)),INDEX(daily!$A:$F,MATCH(DATE(white_production!G$1,MONTH($C112),DAY($C112)),daily!$A:$A,0),MATCH($B$1,daily!$A$1:$F$1,0))),"")</f>
        <v>26304.5</v>
      </c>
      <c r="G112">
        <f>IFERROR(IF($A112&gt;10,INDEX(daily!$A:$F,MATCH(DATE(white_production!G$1,MONTH($C112),DAY($C112)),daily!$A:$A,0),MATCH($B$1,daily!$A$1:$F$1,0)),INDEX(daily!$A:$F,MATCH(DATE(white_production!H$1,MONTH($C112),DAY($C112)),daily!$A:$A,0),MATCH($B$1,daily!$A$1:$F$1,0))),"")</f>
        <v>30399.340000000222</v>
      </c>
      <c r="H112">
        <f>IFERROR(IF($A112&gt;10,INDEX(daily!$A:$F,MATCH(DATE(white_production!H$1,MONTH($C112),DAY($C112)),daily!$A:$A,0),MATCH($B$1,daily!$A$1:$F$1,0)),INDEX(daily!$A:$F,MATCH(DATE(white_production!I$1,MONTH($C112),DAY($C112)),daily!$A:$A,0),MATCH($B$1,daily!$A$1:$F$1,0))),"")</f>
        <v>35043.684999999779</v>
      </c>
      <c r="I112">
        <f>IFERROR(IF($A112&gt;10,INDEX(daily!$A:$F,MATCH(DATE(white_production!I$1,MONTH($C112),DAY($C112)),daily!$A:$A,0),MATCH($B$1,daily!$A$1:$F$1,0)),INDEX(daily!$A:$F,MATCH(DATE(white_production!J$1,MONTH($C112),DAY($C112)),daily!$A:$A,0),MATCH($B$1,daily!$A$1:$F$1,0))),"")</f>
        <v>32727.125</v>
      </c>
      <c r="J112">
        <f>IFERROR(IF($A112&gt;10,INDEX(daily!$A:$F,MATCH(DATE(white_production!J$1,MONTH($C112),DAY($C112)),daily!$A:$A,0),MATCH($B$1,daily!$A$1:$F$1,0)),INDEX(daily!$A:$F,MATCH(DATE(white_production!K$1,MONTH($C112),DAY($C112)),daily!$A:$A,0),MATCH($B$1,daily!$A$1:$F$1,0))),"")</f>
        <v>31297.694999999927</v>
      </c>
      <c r="S112" s="11">
        <v>40958</v>
      </c>
      <c r="T112" s="38">
        <f t="shared" si="24"/>
        <v>0.68796990201323605</v>
      </c>
      <c r="U112" s="26">
        <f t="shared" si="31"/>
        <v>-1.0693689964870634E-2</v>
      </c>
      <c r="V112" s="38">
        <f t="shared" si="27"/>
        <v>0.91295824705641937</v>
      </c>
      <c r="W112" s="26">
        <f t="shared" si="34"/>
        <v>-6.0726483658402053E-4</v>
      </c>
      <c r="X112" s="38">
        <f t="shared" si="28"/>
        <v>0.77678524100659119</v>
      </c>
      <c r="Y112" s="26">
        <f t="shared" si="35"/>
        <v>-3.2770595055970464E-2</v>
      </c>
      <c r="Z112" s="38">
        <f t="shared" si="29"/>
        <v>0.8849486471199437</v>
      </c>
      <c r="AA112" s="26">
        <f t="shared" si="33"/>
        <v>-1.27131164172265E-2</v>
      </c>
      <c r="AB112" s="38">
        <f t="shared" si="30"/>
        <v>0.98333956274049827</v>
      </c>
      <c r="AC112" s="26">
        <f t="shared" si="38"/>
        <v>5.9032051141738373E-2</v>
      </c>
      <c r="AD112" s="38">
        <f t="shared" si="37"/>
        <v>0.92006251239614312</v>
      </c>
      <c r="AE112" s="26">
        <f t="shared" si="36"/>
        <v>5.1777249969038319E-2</v>
      </c>
      <c r="AF112" s="38">
        <f t="shared" si="21"/>
        <v>0.95282803749243883</v>
      </c>
      <c r="AG112" s="26">
        <f t="shared" si="32"/>
        <v>1.2892743238680393E-2</v>
      </c>
      <c r="AI112" s="26"/>
      <c r="AK112" s="26"/>
      <c r="AM112" s="26"/>
      <c r="AO112" s="26"/>
      <c r="AQ112" s="26"/>
    </row>
    <row r="113" spans="1:43" x14ac:dyDescent="0.25">
      <c r="A113" s="17">
        <f t="shared" si="22"/>
        <v>2</v>
      </c>
      <c r="B113" s="15">
        <f t="shared" si="23"/>
        <v>2</v>
      </c>
      <c r="C113" s="11">
        <v>40959</v>
      </c>
      <c r="D113">
        <f>IFERROR(IF($A113&gt;10,INDEX(daily!$A:$F,MATCH(DATE(white_production!D$1,MONTH($C113),DAY($C113)),daily!$A:$A,0),MATCH($B$1,daily!$A$1:$F$1,0)),INDEX(daily!$A:$F,MATCH(DATE(white_production!E$1,MONTH($C113),DAY($C113)),daily!$A:$A,0),MATCH($B$1,daily!$A$1:$F$1,0))),"")</f>
        <v>28519.945000000298</v>
      </c>
      <c r="E113">
        <f>IFERROR(IF($A113&gt;10,INDEX(daily!$A:$F,MATCH(DATE(white_production!E$1,MONTH($C113),DAY($C113)),daily!$A:$A,0),MATCH($B$1,daily!$A$1:$F$1,0)),INDEX(daily!$A:$F,MATCH(DATE(white_production!F$1,MONTH($C113),DAY($C113)),daily!$A:$A,0),MATCH($B$1,daily!$A$1:$F$1,0))),"")</f>
        <v>29236.239999999852</v>
      </c>
      <c r="F113">
        <f>IFERROR(IF($A113&gt;10,INDEX(daily!$A:$F,MATCH(DATE(white_production!F$1,MONTH($C113),DAY($C113)),daily!$A:$A,0),MATCH($B$1,daily!$A$1:$F$1,0)),INDEX(daily!$A:$F,MATCH(DATE(white_production!G$1,MONTH($C113),DAY($C113)),daily!$A:$A,0),MATCH($B$1,daily!$A$1:$F$1,0))),"")</f>
        <v>26490.724999999999</v>
      </c>
      <c r="G113">
        <f>IFERROR(IF($A113&gt;10,INDEX(daily!$A:$F,MATCH(DATE(white_production!G$1,MONTH($C113),DAY($C113)),daily!$A:$A,0),MATCH($B$1,daily!$A$1:$F$1,0)),INDEX(daily!$A:$F,MATCH(DATE(white_production!H$1,MONTH($C113),DAY($C113)),daily!$A:$A,0),MATCH($B$1,daily!$A$1:$F$1,0))),"")</f>
        <v>31973.009999999776</v>
      </c>
      <c r="H113">
        <f>IFERROR(IF($A113&gt;10,INDEX(daily!$A:$F,MATCH(DATE(white_production!H$1,MONTH($C113),DAY($C113)),daily!$A:$A,0),MATCH($B$1,daily!$A$1:$F$1,0)),INDEX(daily!$A:$F,MATCH(DATE(white_production!I$1,MONTH($C113),DAY($C113)),daily!$A:$A,0),MATCH($B$1,daily!$A$1:$F$1,0))),"")</f>
        <v>35637.420000000297</v>
      </c>
      <c r="I113">
        <f>IFERROR(IF($A113&gt;10,INDEX(daily!$A:$F,MATCH(DATE(white_production!I$1,MONTH($C113),DAY($C113)),daily!$A:$A,0),MATCH($B$1,daily!$A$1:$F$1,0)),INDEX(daily!$A:$F,MATCH(DATE(white_production!J$1,MONTH($C113),DAY($C113)),daily!$A:$A,0),MATCH($B$1,daily!$A$1:$F$1,0))),"")</f>
        <v>32617.724999999999</v>
      </c>
      <c r="J113">
        <f>IFERROR(IF($A113&gt;10,INDEX(daily!$A:$F,MATCH(DATE(white_production!J$1,MONTH($C113),DAY($C113)),daily!$A:$A,0),MATCH($B$1,daily!$A$1:$F$1,0)),INDEX(daily!$A:$F,MATCH(DATE(white_production!K$1,MONTH($C113),DAY($C113)),daily!$A:$A,0),MATCH($B$1,daily!$A$1:$F$1,0))),"")</f>
        <v>30317.68999999985</v>
      </c>
      <c r="S113" s="11">
        <v>40959</v>
      </c>
      <c r="T113" s="38">
        <f t="shared" si="24"/>
        <v>0.72066032524786949</v>
      </c>
      <c r="U113" s="26">
        <f t="shared" si="31"/>
        <v>3.2690423234633448E-2</v>
      </c>
      <c r="V113" s="38">
        <f t="shared" si="27"/>
        <v>0.89599497884072998</v>
      </c>
      <c r="W113" s="26">
        <f t="shared" si="34"/>
        <v>-1.6963268215689387E-2</v>
      </c>
      <c r="X113" s="38">
        <f t="shared" si="28"/>
        <v>0.78228455981160372</v>
      </c>
      <c r="Y113" s="26">
        <f t="shared" si="35"/>
        <v>5.4993188050125319E-3</v>
      </c>
      <c r="Z113" s="38">
        <f t="shared" si="29"/>
        <v>0.93075941595613676</v>
      </c>
      <c r="AA113" s="26">
        <f t="shared" si="33"/>
        <v>4.5810768836193061E-2</v>
      </c>
      <c r="AB113" s="38">
        <f t="shared" si="30"/>
        <v>1</v>
      </c>
      <c r="AC113" s="26">
        <f t="shared" si="38"/>
        <v>1.6660437259501726E-2</v>
      </c>
      <c r="AD113" s="38">
        <f t="shared" si="37"/>
        <v>0.91698693399271969</v>
      </c>
      <c r="AE113" s="26">
        <f t="shared" si="36"/>
        <v>-3.075578403423429E-3</v>
      </c>
      <c r="AF113" s="38">
        <f t="shared" si="21"/>
        <v>0.92299273361837231</v>
      </c>
      <c r="AG113" s="26">
        <f t="shared" si="32"/>
        <v>-2.9835303874066521E-2</v>
      </c>
      <c r="AI113" s="26"/>
      <c r="AK113" s="26"/>
      <c r="AM113" s="26"/>
      <c r="AO113" s="26"/>
      <c r="AQ113" s="26"/>
    </row>
    <row r="114" spans="1:43" x14ac:dyDescent="0.25">
      <c r="A114" s="17">
        <f t="shared" si="22"/>
        <v>2</v>
      </c>
      <c r="B114" s="15">
        <f t="shared" si="23"/>
        <v>3</v>
      </c>
      <c r="C114" s="11">
        <v>40960</v>
      </c>
      <c r="D114">
        <f>IFERROR(IF($A114&gt;10,INDEX(daily!$A:$F,MATCH(DATE(white_production!D$1,MONTH($C114),DAY($C114)),daily!$A:$A,0),MATCH($B$1,daily!$A$1:$F$1,0)),INDEX(daily!$A:$F,MATCH(DATE(white_production!E$1,MONTH($C114),DAY($C114)),daily!$A:$A,0),MATCH($B$1,daily!$A$1:$F$1,0))),"")</f>
        <v>30155.709999999777</v>
      </c>
      <c r="E114">
        <f>IFERROR(IF($A114&gt;10,INDEX(daily!$A:$F,MATCH(DATE(white_production!E$1,MONTH($C114),DAY($C114)),daily!$A:$A,0),MATCH($B$1,daily!$A$1:$F$1,0)),INDEX(daily!$A:$F,MATCH(DATE(white_production!F$1,MONTH($C114),DAY($C114)),daily!$A:$A,0),MATCH($B$1,daily!$A$1:$F$1,0))),"")</f>
        <v>30110.910000000149</v>
      </c>
      <c r="F114">
        <f>IFERROR(IF($A114&gt;10,INDEX(daily!$A:$F,MATCH(DATE(white_production!F$1,MONTH($C114),DAY($C114)),daily!$A:$A,0),MATCH($B$1,daily!$A$1:$F$1,0)),INDEX(daily!$A:$F,MATCH(DATE(white_production!G$1,MONTH($C114),DAY($C114)),daily!$A:$A,0),MATCH($B$1,daily!$A$1:$F$1,0))),"")</f>
        <v>27252.269999999924</v>
      </c>
      <c r="G114">
        <f>IFERROR(IF($A114&gt;10,INDEX(daily!$A:$F,MATCH(DATE(white_production!G$1,MONTH($C114),DAY($C114)),daily!$A:$A,0),MATCH($B$1,daily!$A$1:$F$1,0)),INDEX(daily!$A:$F,MATCH(DATE(white_production!H$1,MONTH($C114),DAY($C114)),daily!$A:$A,0),MATCH($B$1,daily!$A$1:$F$1,0))),"")</f>
        <v>32145.914999999852</v>
      </c>
      <c r="H114">
        <f>IFERROR(IF($A114&gt;10,INDEX(daily!$A:$F,MATCH(DATE(white_production!H$1,MONTH($C114),DAY($C114)),daily!$A:$A,0),MATCH($B$1,daily!$A$1:$F$1,0)),INDEX(daily!$A:$F,MATCH(DATE(white_production!I$1,MONTH($C114),DAY($C114)),daily!$A:$A,0),MATCH($B$1,daily!$A$1:$F$1,0))),"")</f>
        <v>32728.1</v>
      </c>
      <c r="I114">
        <f>IFERROR(IF($A114&gt;10,INDEX(daily!$A:$F,MATCH(DATE(white_production!I$1,MONTH($C114),DAY($C114)),daily!$A:$A,0),MATCH($B$1,daily!$A$1:$F$1,0)),INDEX(daily!$A:$F,MATCH(DATE(white_production!J$1,MONTH($C114),DAY($C114)),daily!$A:$A,0),MATCH($B$1,daily!$A$1:$F$1,0))),"")</f>
        <v>33650.244999999923</v>
      </c>
      <c r="J114">
        <f>IFERROR(IF($A114&gt;10,INDEX(daily!$A:$F,MATCH(DATE(white_production!J$1,MONTH($C114),DAY($C114)),daily!$A:$A,0),MATCH($B$1,daily!$A$1:$F$1,0)),INDEX(daily!$A:$F,MATCH(DATE(white_production!K$1,MONTH($C114),DAY($C114)),daily!$A:$A,0),MATCH($B$1,daily!$A$1:$F$1,0))),"")</f>
        <v>30219.535000000149</v>
      </c>
      <c r="S114" s="11">
        <v>40960</v>
      </c>
      <c r="T114" s="38">
        <f t="shared" si="24"/>
        <v>0.76199388802047274</v>
      </c>
      <c r="U114" s="26">
        <f t="shared" si="31"/>
        <v>4.133356277260325E-2</v>
      </c>
      <c r="V114" s="38">
        <f t="shared" si="27"/>
        <v>0.92280074894464525</v>
      </c>
      <c r="W114" s="26">
        <f t="shared" si="34"/>
        <v>2.6805770103915272E-2</v>
      </c>
      <c r="X114" s="38">
        <f t="shared" si="28"/>
        <v>0.80477337033308505</v>
      </c>
      <c r="Y114" s="26">
        <f t="shared" si="35"/>
        <v>2.2488810521481328E-2</v>
      </c>
      <c r="Z114" s="38">
        <f t="shared" si="29"/>
        <v>0.93579281621516663</v>
      </c>
      <c r="AA114" s="26">
        <f t="shared" si="33"/>
        <v>5.0334002590298743E-3</v>
      </c>
      <c r="AB114" s="38">
        <f t="shared" si="30"/>
        <v>0.91836333831123929</v>
      </c>
      <c r="AC114" s="26">
        <f t="shared" si="38"/>
        <v>-8.1636661688760714E-2</v>
      </c>
      <c r="AD114" s="38">
        <f t="shared" si="37"/>
        <v>0.94601432168104238</v>
      </c>
      <c r="AE114" s="26">
        <f t="shared" si="36"/>
        <v>2.9027387688322692E-2</v>
      </c>
      <c r="AF114" s="38">
        <f t="shared" si="21"/>
        <v>0.9200044996279847</v>
      </c>
      <c r="AG114" s="26">
        <f t="shared" si="32"/>
        <v>-2.9882339903876121E-3</v>
      </c>
      <c r="AI114" s="26"/>
      <c r="AK114" s="26"/>
      <c r="AM114" s="26"/>
      <c r="AO114" s="26"/>
      <c r="AQ114" s="26"/>
    </row>
    <row r="115" spans="1:43" x14ac:dyDescent="0.25">
      <c r="A115" s="17">
        <f t="shared" si="22"/>
        <v>2</v>
      </c>
      <c r="B115" s="15">
        <f t="shared" si="23"/>
        <v>3</v>
      </c>
      <c r="C115" s="11">
        <v>40961</v>
      </c>
      <c r="D115">
        <f>IFERROR(IF($A115&gt;10,INDEX(daily!$A:$F,MATCH(DATE(white_production!D$1,MONTH($C115),DAY($C115)),daily!$A:$A,0),MATCH($B$1,daily!$A$1:$F$1,0)),INDEX(daily!$A:$F,MATCH(DATE(white_production!E$1,MONTH($C115),DAY($C115)),daily!$A:$A,0),MATCH($B$1,daily!$A$1:$F$1,0))),"")</f>
        <v>30466.205000000075</v>
      </c>
      <c r="E115">
        <f>IFERROR(IF($A115&gt;10,INDEX(daily!$A:$F,MATCH(DATE(white_production!E$1,MONTH($C115),DAY($C115)),daily!$A:$A,0),MATCH($B$1,daily!$A$1:$F$1,0)),INDEX(daily!$A:$F,MATCH(DATE(white_production!F$1,MONTH($C115),DAY($C115)),daily!$A:$A,0),MATCH($B$1,daily!$A$1:$F$1,0))),"")</f>
        <v>28377.819999999927</v>
      </c>
      <c r="F115">
        <f>IFERROR(IF($A115&gt;10,INDEX(daily!$A:$F,MATCH(DATE(white_production!F$1,MONTH($C115),DAY($C115)),daily!$A:$A,0),MATCH($B$1,daily!$A$1:$F$1,0)),INDEX(daily!$A:$F,MATCH(DATE(white_production!G$1,MONTH($C115),DAY($C115)),daily!$A:$A,0),MATCH($B$1,daily!$A$1:$F$1,0))),"")</f>
        <v>29056.230000000076</v>
      </c>
      <c r="G115">
        <f>IFERROR(IF($A115&gt;10,INDEX(daily!$A:$F,MATCH(DATE(white_production!G$1,MONTH($C115),DAY($C115)),daily!$A:$A,0),MATCH($B$1,daily!$A$1:$F$1,0)),INDEX(daily!$A:$F,MATCH(DATE(white_production!H$1,MONTH($C115),DAY($C115)),daily!$A:$A,0),MATCH($B$1,daily!$A$1:$F$1,0))),"")</f>
        <v>30623.980000000076</v>
      </c>
      <c r="H115">
        <f>IFERROR(IF($A115&gt;10,INDEX(daily!$A:$F,MATCH(DATE(white_production!H$1,MONTH($C115),DAY($C115)),daily!$A:$A,0),MATCH($B$1,daily!$A$1:$F$1,0)),INDEX(daily!$A:$F,MATCH(DATE(white_production!I$1,MONTH($C115),DAY($C115)),daily!$A:$A,0),MATCH($B$1,daily!$A$1:$F$1,0))),"")</f>
        <v>33064.514999999854</v>
      </c>
      <c r="I115">
        <f>IFERROR(IF($A115&gt;10,INDEX(daily!$A:$F,MATCH(DATE(white_production!I$1,MONTH($C115),DAY($C115)),daily!$A:$A,0),MATCH($B$1,daily!$A$1:$F$1,0)),INDEX(daily!$A:$F,MATCH(DATE(white_production!J$1,MONTH($C115),DAY($C115)),daily!$A:$A,0),MATCH($B$1,daily!$A$1:$F$1,0))),"")</f>
        <v>32715.919999999925</v>
      </c>
      <c r="J115">
        <f>IFERROR(IF($A115&gt;10,INDEX(daily!$A:$F,MATCH(DATE(white_production!J$1,MONTH($C115),DAY($C115)),daily!$A:$A,0),MATCH($B$1,daily!$A$1:$F$1,0)),INDEX(daily!$A:$F,MATCH(DATE(white_production!K$1,MONTH($C115),DAY($C115)),daily!$A:$A,0),MATCH($B$1,daily!$A$1:$F$1,0))),"")</f>
        <v>30313.13999999985</v>
      </c>
      <c r="S115" s="11">
        <v>40961</v>
      </c>
      <c r="T115" s="38">
        <f t="shared" si="24"/>
        <v>0.76983967551017685</v>
      </c>
      <c r="U115" s="26">
        <f t="shared" si="31"/>
        <v>7.8457874897041036E-3</v>
      </c>
      <c r="V115" s="38">
        <f t="shared" si="27"/>
        <v>0.86968721800225024</v>
      </c>
      <c r="W115" s="26">
        <f t="shared" si="34"/>
        <v>-5.3113530942395015E-2</v>
      </c>
      <c r="X115" s="38">
        <f t="shared" si="28"/>
        <v>0.85804522508669634</v>
      </c>
      <c r="Y115" s="26">
        <f t="shared" si="35"/>
        <v>5.3271854753611292E-2</v>
      </c>
      <c r="Z115" s="38">
        <f t="shared" si="29"/>
        <v>0.89148809383453986</v>
      </c>
      <c r="AA115" s="26">
        <f t="shared" si="33"/>
        <v>-4.4304722380626771E-2</v>
      </c>
      <c r="AB115" s="38">
        <f t="shared" si="30"/>
        <v>0.92780327532126561</v>
      </c>
      <c r="AC115" s="26">
        <f t="shared" si="38"/>
        <v>9.4399370100263225E-3</v>
      </c>
      <c r="AD115" s="38">
        <f t="shared" si="37"/>
        <v>0.91974750457154908</v>
      </c>
      <c r="AE115" s="26">
        <f t="shared" si="36"/>
        <v>-2.6266817109493301E-2</v>
      </c>
      <c r="AF115" s="38">
        <f t="shared" si="21"/>
        <v>0.92285421327140782</v>
      </c>
      <c r="AG115" s="26">
        <f t="shared" si="32"/>
        <v>2.8497136434231241E-3</v>
      </c>
      <c r="AI115" s="26"/>
      <c r="AK115" s="26"/>
      <c r="AM115" s="26"/>
      <c r="AO115" s="26"/>
      <c r="AQ115" s="26"/>
    </row>
    <row r="116" spans="1:43" x14ac:dyDescent="0.25">
      <c r="A116" s="17">
        <f t="shared" si="22"/>
        <v>2</v>
      </c>
      <c r="B116" s="15">
        <f t="shared" si="23"/>
        <v>3</v>
      </c>
      <c r="C116" s="11">
        <v>40962</v>
      </c>
      <c r="D116">
        <f>IFERROR(IF($A116&gt;10,INDEX(daily!$A:$F,MATCH(DATE(white_production!D$1,MONTH($C116),DAY($C116)),daily!$A:$A,0),MATCH($B$1,daily!$A$1:$F$1,0)),INDEX(daily!$A:$F,MATCH(DATE(white_production!E$1,MONTH($C116),DAY($C116)),daily!$A:$A,0),MATCH($B$1,daily!$A$1:$F$1,0))),"")</f>
        <v>32224.214999999851</v>
      </c>
      <c r="E116">
        <f>IFERROR(IF($A116&gt;10,INDEX(daily!$A:$F,MATCH(DATE(white_production!E$1,MONTH($C116),DAY($C116)),daily!$A:$A,0),MATCH($B$1,daily!$A$1:$F$1,0)),INDEX(daily!$A:$F,MATCH(DATE(white_production!F$1,MONTH($C116),DAY($C116)),daily!$A:$A,0),MATCH($B$1,daily!$A$1:$F$1,0))),"")</f>
        <v>27608.214999999851</v>
      </c>
      <c r="F116">
        <f>IFERROR(IF($A116&gt;10,INDEX(daily!$A:$F,MATCH(DATE(white_production!F$1,MONTH($C116),DAY($C116)),daily!$A:$A,0),MATCH($B$1,daily!$A$1:$F$1,0)),INDEX(daily!$A:$F,MATCH(DATE(white_production!G$1,MONTH($C116),DAY($C116)),daily!$A:$A,0),MATCH($B$1,daily!$A$1:$F$1,0))),"")</f>
        <v>31276.9</v>
      </c>
      <c r="G116">
        <f>IFERROR(IF($A116&gt;10,INDEX(daily!$A:$F,MATCH(DATE(white_production!G$1,MONTH($C116),DAY($C116)),daily!$A:$A,0),MATCH($B$1,daily!$A$1:$F$1,0)),INDEX(daily!$A:$F,MATCH(DATE(white_production!H$1,MONTH($C116),DAY($C116)),daily!$A:$A,0),MATCH($B$1,daily!$A$1:$F$1,0))),"")</f>
        <v>31653.994999999926</v>
      </c>
      <c r="H116">
        <f>IFERROR(IF($A116&gt;10,INDEX(daily!$A:$F,MATCH(DATE(white_production!H$1,MONTH($C116),DAY($C116)),daily!$A:$A,0),MATCH($B$1,daily!$A$1:$F$1,0)),INDEX(daily!$A:$F,MATCH(DATE(white_production!I$1,MONTH($C116),DAY($C116)),daily!$A:$A,0),MATCH($B$1,daily!$A$1:$F$1,0))),"")</f>
        <v>32882.324999999997</v>
      </c>
      <c r="I116">
        <f>IFERROR(IF($A116&gt;10,INDEX(daily!$A:$F,MATCH(DATE(white_production!I$1,MONTH($C116),DAY($C116)),daily!$A:$A,0),MATCH($B$1,daily!$A$1:$F$1,0)),INDEX(daily!$A:$F,MATCH(DATE(white_production!J$1,MONTH($C116),DAY($C116)),daily!$A:$A,0),MATCH($B$1,daily!$A$1:$F$1,0))),"")</f>
        <v>34147.948000000048</v>
      </c>
      <c r="J116">
        <f>IFERROR(IF($A116&gt;10,INDEX(daily!$A:$F,MATCH(DATE(white_production!J$1,MONTH($C116),DAY($C116)),daily!$A:$A,0),MATCH($B$1,daily!$A$1:$F$1,0)),INDEX(daily!$A:$F,MATCH(DATE(white_production!K$1,MONTH($C116),DAY($C116)),daily!$A:$A,0),MATCH($B$1,daily!$A$1:$F$1,0))),"")</f>
        <v>30116.565000000224</v>
      </c>
      <c r="S116" s="11">
        <v>40962</v>
      </c>
      <c r="T116" s="38">
        <f t="shared" si="24"/>
        <v>0.81426220361774626</v>
      </c>
      <c r="U116" s="26">
        <f t="shared" si="31"/>
        <v>4.4422528107569415E-2</v>
      </c>
      <c r="V116" s="38">
        <f t="shared" si="27"/>
        <v>0.84610134595814357</v>
      </c>
      <c r="W116" s="26">
        <f t="shared" si="34"/>
        <v>-2.358587204410667E-2</v>
      </c>
      <c r="X116" s="38">
        <f t="shared" si="28"/>
        <v>0.92362273772316728</v>
      </c>
      <c r="Y116" s="26">
        <f t="shared" si="35"/>
        <v>6.5577512636470936E-2</v>
      </c>
      <c r="Z116" s="38">
        <f t="shared" si="29"/>
        <v>0.92147263891884468</v>
      </c>
      <c r="AA116" s="26">
        <f t="shared" si="33"/>
        <v>2.9984545084304814E-2</v>
      </c>
      <c r="AB116" s="38">
        <f t="shared" si="30"/>
        <v>0.9226909523753325</v>
      </c>
      <c r="AC116" s="26">
        <f t="shared" si="38"/>
        <v>-5.1123229459331121E-3</v>
      </c>
      <c r="AD116" s="38">
        <f t="shared" si="37"/>
        <v>0.96000631983569884</v>
      </c>
      <c r="AE116" s="26">
        <f t="shared" si="36"/>
        <v>4.0258815264149761E-2</v>
      </c>
      <c r="AF116" s="38">
        <f t="shared" si="21"/>
        <v>0.91686967762206617</v>
      </c>
      <c r="AG116" s="26">
        <f t="shared" si="32"/>
        <v>-5.9845356493416491E-3</v>
      </c>
      <c r="AI116" s="26"/>
      <c r="AK116" s="26"/>
      <c r="AM116" s="26"/>
      <c r="AO116" s="26"/>
      <c r="AQ116" s="26"/>
    </row>
    <row r="117" spans="1:43" x14ac:dyDescent="0.25">
      <c r="A117" s="17">
        <f t="shared" si="22"/>
        <v>2</v>
      </c>
      <c r="B117" s="15">
        <f t="shared" si="23"/>
        <v>3</v>
      </c>
      <c r="C117" s="11">
        <v>40963</v>
      </c>
      <c r="D117">
        <f>IFERROR(IF($A117&gt;10,INDEX(daily!$A:$F,MATCH(DATE(white_production!D$1,MONTH($C117),DAY($C117)),daily!$A:$A,0),MATCH($B$1,daily!$A$1:$F$1,0)),INDEX(daily!$A:$F,MATCH(DATE(white_production!E$1,MONTH($C117),DAY($C117)),daily!$A:$A,0),MATCH($B$1,daily!$A$1:$F$1,0))),"")</f>
        <v>32183.45</v>
      </c>
      <c r="E117">
        <f>IFERROR(IF($A117&gt;10,INDEX(daily!$A:$F,MATCH(DATE(white_production!E$1,MONTH($C117),DAY($C117)),daily!$A:$A,0),MATCH($B$1,daily!$A$1:$F$1,0)),INDEX(daily!$A:$F,MATCH(DATE(white_production!F$1,MONTH($C117),DAY($C117)),daily!$A:$A,0),MATCH($B$1,daily!$A$1:$F$1,0))),"")</f>
        <v>28340.25</v>
      </c>
      <c r="F117">
        <f>IFERROR(IF($A117&gt;10,INDEX(daily!$A:$F,MATCH(DATE(white_production!F$1,MONTH($C117),DAY($C117)),daily!$A:$A,0),MATCH($B$1,daily!$A$1:$F$1,0)),INDEX(daily!$A:$F,MATCH(DATE(white_production!G$1,MONTH($C117),DAY($C117)),daily!$A:$A,0),MATCH($B$1,daily!$A$1:$F$1,0))),"")</f>
        <v>30937.48500000015</v>
      </c>
      <c r="G117">
        <f>IFERROR(IF($A117&gt;10,INDEX(daily!$A:$F,MATCH(DATE(white_production!G$1,MONTH($C117),DAY($C117)),daily!$A:$A,0),MATCH($B$1,daily!$A$1:$F$1,0)),INDEX(daily!$A:$F,MATCH(DATE(white_production!H$1,MONTH($C117),DAY($C117)),daily!$A:$A,0),MATCH($B$1,daily!$A$1:$F$1,0))),"")</f>
        <v>31257.170000000297</v>
      </c>
      <c r="H117">
        <f>IFERROR(IF($A117&gt;10,INDEX(daily!$A:$F,MATCH(DATE(white_production!H$1,MONTH($C117),DAY($C117)),daily!$A:$A,0),MATCH($B$1,daily!$A$1:$F$1,0)),INDEX(daily!$A:$F,MATCH(DATE(white_production!I$1,MONTH($C117),DAY($C117)),daily!$A:$A,0),MATCH($B$1,daily!$A$1:$F$1,0))),"")</f>
        <v>32885.294999999925</v>
      </c>
      <c r="I117">
        <f>IFERROR(IF($A117&gt;10,INDEX(daily!$A:$F,MATCH(DATE(white_production!I$1,MONTH($C117),DAY($C117)),daily!$A:$A,0),MATCH($B$1,daily!$A$1:$F$1,0)),INDEX(daily!$A:$F,MATCH(DATE(white_production!J$1,MONTH($C117),DAY($C117)),daily!$A:$A,0),MATCH($B$1,daily!$A$1:$F$1,0))),"")</f>
        <v>32836.855000000076</v>
      </c>
      <c r="J117">
        <f>IFERROR(IF($A117&gt;10,INDEX(daily!$A:$F,MATCH(DATE(white_production!J$1,MONTH($C117),DAY($C117)),daily!$A:$A,0),MATCH($B$1,daily!$A$1:$F$1,0)),INDEX(daily!$A:$F,MATCH(DATE(white_production!K$1,MONTH($C117),DAY($C117)),daily!$A:$A,0),MATCH($B$1,daily!$A$1:$F$1,0))),"")</f>
        <v>32847.159999999778</v>
      </c>
      <c r="S117" s="11">
        <v>40963</v>
      </c>
      <c r="T117" s="38">
        <f t="shared" si="24"/>
        <v>0.81323212736203743</v>
      </c>
      <c r="U117" s="26">
        <f t="shared" si="31"/>
        <v>-1.0300762557088339E-3</v>
      </c>
      <c r="V117" s="38">
        <f t="shared" si="27"/>
        <v>0.86853582058059198</v>
      </c>
      <c r="W117" s="26">
        <f t="shared" si="34"/>
        <v>2.2434474622448408E-2</v>
      </c>
      <c r="X117" s="38">
        <f t="shared" si="28"/>
        <v>0.91359964043653807</v>
      </c>
      <c r="Y117" s="26">
        <f t="shared" si="35"/>
        <v>-1.0023097286629201E-2</v>
      </c>
      <c r="Z117" s="38">
        <f t="shared" si="29"/>
        <v>0.90992075171033815</v>
      </c>
      <c r="AA117" s="26">
        <f t="shared" si="33"/>
        <v>-1.1551887208506528E-2</v>
      </c>
      <c r="AB117" s="38">
        <f t="shared" si="30"/>
        <v>0.92277429174164827</v>
      </c>
      <c r="AC117" s="26">
        <f t="shared" si="38"/>
        <v>8.3339366315771102E-5</v>
      </c>
      <c r="AD117" s="38">
        <f t="shared" si="37"/>
        <v>0.92314736813844556</v>
      </c>
      <c r="AE117" s="26">
        <f t="shared" si="36"/>
        <v>-3.6858951697253284E-2</v>
      </c>
      <c r="AF117" s="38">
        <f t="shared" si="21"/>
        <v>1</v>
      </c>
      <c r="AG117" s="26">
        <f t="shared" si="32"/>
        <v>8.313032237793383E-2</v>
      </c>
      <c r="AI117" s="26"/>
      <c r="AK117" s="26"/>
      <c r="AM117" s="26"/>
      <c r="AO117" s="26"/>
      <c r="AQ117" s="26"/>
    </row>
    <row r="118" spans="1:43" x14ac:dyDescent="0.25">
      <c r="A118" s="17">
        <f t="shared" si="22"/>
        <v>2</v>
      </c>
      <c r="B118" s="15">
        <f t="shared" si="23"/>
        <v>3</v>
      </c>
      <c r="C118" s="11">
        <v>40964</v>
      </c>
      <c r="D118">
        <f>IFERROR(IF($A118&gt;10,INDEX(daily!$A:$F,MATCH(DATE(white_production!D$1,MONTH($C118),DAY($C118)),daily!$A:$A,0),MATCH($B$1,daily!$A$1:$F$1,0)),INDEX(daily!$A:$F,MATCH(DATE(white_production!E$1,MONTH($C118),DAY($C118)),daily!$A:$A,0),MATCH($B$1,daily!$A$1:$F$1,0))),"")</f>
        <v>31152.245000000297</v>
      </c>
      <c r="E118">
        <f>IFERROR(IF($A118&gt;10,INDEX(daily!$A:$F,MATCH(DATE(white_production!E$1,MONTH($C118),DAY($C118)),daily!$A:$A,0),MATCH($B$1,daily!$A$1:$F$1,0)),INDEX(daily!$A:$F,MATCH(DATE(white_production!F$1,MONTH($C118),DAY($C118)),daily!$A:$A,0),MATCH($B$1,daily!$A$1:$F$1,0))),"")</f>
        <v>30052.1</v>
      </c>
      <c r="F118">
        <f>IFERROR(IF($A118&gt;10,INDEX(daily!$A:$F,MATCH(DATE(white_production!F$1,MONTH($C118),DAY($C118)),daily!$A:$A,0),MATCH($B$1,daily!$A$1:$F$1,0)),INDEX(daily!$A:$F,MATCH(DATE(white_production!G$1,MONTH($C118),DAY($C118)),daily!$A:$A,0),MATCH($B$1,daily!$A$1:$F$1,0))),"")</f>
        <v>30297.694999999927</v>
      </c>
      <c r="G118">
        <f>IFERROR(IF($A118&gt;10,INDEX(daily!$A:$F,MATCH(DATE(white_production!G$1,MONTH($C118),DAY($C118)),daily!$A:$A,0),MATCH($B$1,daily!$A$1:$F$1,0)),INDEX(daily!$A:$F,MATCH(DATE(white_production!H$1,MONTH($C118),DAY($C118)),daily!$A:$A,0),MATCH($B$1,daily!$A$1:$F$1,0))),"")</f>
        <v>30393.974999999627</v>
      </c>
      <c r="H118">
        <f>IFERROR(IF($A118&gt;10,INDEX(daily!$A:$F,MATCH(DATE(white_production!H$1,MONTH($C118),DAY($C118)),daily!$A:$A,0),MATCH($B$1,daily!$A$1:$F$1,0)),INDEX(daily!$A:$F,MATCH(DATE(white_production!I$1,MONTH($C118),DAY($C118)),daily!$A:$A,0),MATCH($B$1,daily!$A$1:$F$1,0))),"")</f>
        <v>33667.974999999999</v>
      </c>
      <c r="I118">
        <f>IFERROR(IF($A118&gt;10,INDEX(daily!$A:$F,MATCH(DATE(white_production!I$1,MONTH($C118),DAY($C118)),daily!$A:$A,0),MATCH($B$1,daily!$A$1:$F$1,0)),INDEX(daily!$A:$F,MATCH(DATE(white_production!J$1,MONTH($C118),DAY($C118)),daily!$A:$A,0),MATCH($B$1,daily!$A$1:$F$1,0))),"")</f>
        <v>31793.35</v>
      </c>
      <c r="J118">
        <f>IFERROR(IF($A118&gt;10,INDEX(daily!$A:$F,MATCH(DATE(white_production!J$1,MONTH($C118),DAY($C118)),daily!$A:$A,0),MATCH($B$1,daily!$A$1:$F$1,0)),INDEX(daily!$A:$F,MATCH(DATE(white_production!K$1,MONTH($C118),DAY($C118)),daily!$A:$A,0),MATCH($B$1,daily!$A$1:$F$1,0))),"")</f>
        <v>30967.544999999925</v>
      </c>
      <c r="S118" s="11">
        <v>40964</v>
      </c>
      <c r="T118" s="38">
        <f t="shared" si="24"/>
        <v>0.78717497575473216</v>
      </c>
      <c r="U118" s="26">
        <f>T118-T117</f>
        <v>-2.6057151607305262E-2</v>
      </c>
      <c r="V118" s="38">
        <f t="shared" si="27"/>
        <v>0.92099841510466585</v>
      </c>
      <c r="W118" s="26">
        <f t="shared" si="34"/>
        <v>5.2462594524073869E-2</v>
      </c>
      <c r="X118" s="38">
        <f t="shared" si="28"/>
        <v>0.89470631688567115</v>
      </c>
      <c r="Y118" s="26">
        <f t="shared" si="35"/>
        <v>-1.8893323550866925E-2</v>
      </c>
      <c r="Z118" s="38">
        <f t="shared" si="29"/>
        <v>0.88479246775906528</v>
      </c>
      <c r="AA118" s="26">
        <f t="shared" si="33"/>
        <v>-2.5128283951272867E-2</v>
      </c>
      <c r="AB118" s="38">
        <f t="shared" si="30"/>
        <v>0.94473659989976033</v>
      </c>
      <c r="AC118" s="26">
        <f t="shared" si="38"/>
        <v>2.1962308158112065E-2</v>
      </c>
      <c r="AD118" s="38">
        <f t="shared" si="37"/>
        <v>0.89381115751811124</v>
      </c>
      <c r="AE118" s="26">
        <f t="shared" si="36"/>
        <v>-2.9336210620334313E-2</v>
      </c>
      <c r="AF118" s="38">
        <f t="shared" si="21"/>
        <v>0.94277694022862657</v>
      </c>
      <c r="AG118" s="26">
        <f t="shared" si="32"/>
        <v>-5.722305977137343E-2</v>
      </c>
      <c r="AI118" s="26"/>
      <c r="AK118" s="26"/>
      <c r="AM118" s="26"/>
      <c r="AO118" s="26"/>
      <c r="AQ118" s="26"/>
    </row>
    <row r="119" spans="1:43" x14ac:dyDescent="0.25">
      <c r="A119" s="17">
        <f t="shared" si="22"/>
        <v>2</v>
      </c>
      <c r="B119" s="15">
        <f t="shared" si="23"/>
        <v>3</v>
      </c>
      <c r="C119" s="11">
        <v>40965</v>
      </c>
      <c r="D119">
        <f>IFERROR(IF($A119&gt;10,INDEX(daily!$A:$F,MATCH(DATE(white_production!D$1,MONTH($C119),DAY($C119)),daily!$A:$A,0),MATCH($B$1,daily!$A$1:$F$1,0)),INDEX(daily!$A:$F,MATCH(DATE(white_production!E$1,MONTH($C119),DAY($C119)),daily!$A:$A,0),MATCH($B$1,daily!$A$1:$F$1,0))),"")</f>
        <v>30127.775000000001</v>
      </c>
      <c r="E119">
        <f>IFERROR(IF($A119&gt;10,INDEX(daily!$A:$F,MATCH(DATE(white_production!E$1,MONTH($C119),DAY($C119)),daily!$A:$A,0),MATCH($B$1,daily!$A$1:$F$1,0)),INDEX(daily!$A:$F,MATCH(DATE(white_production!F$1,MONTH($C119),DAY($C119)),daily!$A:$A,0),MATCH($B$1,daily!$A$1:$F$1,0))),"")</f>
        <v>29571.840000000222</v>
      </c>
      <c r="F119">
        <f>IFERROR(IF($A119&gt;10,INDEX(daily!$A:$F,MATCH(DATE(white_production!F$1,MONTH($C119),DAY($C119)),daily!$A:$A,0),MATCH($B$1,daily!$A$1:$F$1,0)),INDEX(daily!$A:$F,MATCH(DATE(white_production!G$1,MONTH($C119),DAY($C119)),daily!$A:$A,0),MATCH($B$1,daily!$A$1:$F$1,0))),"")</f>
        <v>32452.05</v>
      </c>
      <c r="G119">
        <f>IFERROR(IF($A119&gt;10,INDEX(daily!$A:$F,MATCH(DATE(white_production!G$1,MONTH($C119),DAY($C119)),daily!$A:$A,0),MATCH($B$1,daily!$A$1:$F$1,0)),INDEX(daily!$A:$F,MATCH(DATE(white_production!H$1,MONTH($C119),DAY($C119)),daily!$A:$A,0),MATCH($B$1,daily!$A$1:$F$1,0))),"")</f>
        <v>30225.090000000222</v>
      </c>
      <c r="H119">
        <f>IFERROR(IF($A119&gt;10,INDEX(daily!$A:$F,MATCH(DATE(white_production!H$1,MONTH($C119),DAY($C119)),daily!$A:$A,0),MATCH($B$1,daily!$A$1:$F$1,0)),INDEX(daily!$A:$F,MATCH(DATE(white_production!I$1,MONTH($C119),DAY($C119)),daily!$A:$A,0),MATCH($B$1,daily!$A$1:$F$1,0))),"")</f>
        <v>32286.594999999925</v>
      </c>
      <c r="I119">
        <f>IFERROR(IF($A119&gt;10,INDEX(daily!$A:$F,MATCH(DATE(white_production!I$1,MONTH($C119),DAY($C119)),daily!$A:$A,0),MATCH($B$1,daily!$A$1:$F$1,0)),INDEX(daily!$A:$F,MATCH(DATE(white_production!J$1,MONTH($C119),DAY($C119)),daily!$A:$A,0),MATCH($B$1,daily!$A$1:$F$1,0))),"")</f>
        <v>32781.68999999985</v>
      </c>
      <c r="J119">
        <f>IFERROR(IF($A119&gt;10,INDEX(daily!$A:$F,MATCH(DATE(white_production!J$1,MONTH($C119),DAY($C119)),daily!$A:$A,0),MATCH($B$1,daily!$A$1:$F$1,0)),INDEX(daily!$A:$F,MATCH(DATE(white_production!K$1,MONTH($C119),DAY($C119)),daily!$A:$A,0),MATCH($B$1,daily!$A$1:$F$1,0))),"")</f>
        <v>30515.130000000074</v>
      </c>
      <c r="S119" s="11">
        <v>40965</v>
      </c>
      <c r="T119" s="38">
        <f t="shared" si="24"/>
        <v>0.76128800846195199</v>
      </c>
      <c r="U119" s="26">
        <f>T119-T118</f>
        <v>-2.5886967292780172E-2</v>
      </c>
      <c r="V119" s="38">
        <f t="shared" si="27"/>
        <v>0.90628001942389946</v>
      </c>
      <c r="W119" s="26">
        <f t="shared" si="34"/>
        <v>-1.4718395680766383E-2</v>
      </c>
      <c r="X119" s="38">
        <f t="shared" si="28"/>
        <v>0.95832551390096554</v>
      </c>
      <c r="Y119" s="26">
        <f t="shared" si="35"/>
        <v>6.3619197015294393E-2</v>
      </c>
      <c r="Z119" s="38">
        <f t="shared" si="29"/>
        <v>0.87987609285525736</v>
      </c>
      <c r="AA119" s="26">
        <f t="shared" si="33"/>
        <v>-4.9163749038079185E-3</v>
      </c>
      <c r="AB119" s="38">
        <f t="shared" si="30"/>
        <v>0.90597453463240762</v>
      </c>
      <c r="AC119" s="26">
        <f t="shared" si="38"/>
        <v>-3.8762065267352708E-2</v>
      </c>
      <c r="AD119" s="38">
        <f t="shared" si="37"/>
        <v>0.92159650632285561</v>
      </c>
      <c r="AE119" s="26">
        <f t="shared" si="36"/>
        <v>2.778534880474437E-2</v>
      </c>
      <c r="AF119" s="38">
        <f t="shared" si="21"/>
        <v>0.92900360335567156</v>
      </c>
      <c r="AG119" s="26">
        <f t="shared" si="32"/>
        <v>-1.3773336872955011E-2</v>
      </c>
      <c r="AI119" s="26"/>
      <c r="AK119" s="26"/>
      <c r="AM119" s="26"/>
      <c r="AO119" s="26"/>
      <c r="AQ119" s="26"/>
    </row>
    <row r="120" spans="1:43" x14ac:dyDescent="0.25">
      <c r="A120" s="17">
        <f t="shared" si="22"/>
        <v>2</v>
      </c>
      <c r="B120" s="15">
        <f t="shared" si="23"/>
        <v>3</v>
      </c>
      <c r="C120" s="11">
        <v>40966</v>
      </c>
      <c r="D120">
        <f>IFERROR(IF($A120&gt;10,INDEX(daily!$A:$F,MATCH(DATE(white_production!D$1,MONTH($C120),DAY($C120)),daily!$A:$A,0),MATCH($B$1,daily!$A$1:$F$1,0)),INDEX(daily!$A:$F,MATCH(DATE(white_production!E$1,MONTH($C120),DAY($C120)),daily!$A:$A,0),MATCH($B$1,daily!$A$1:$F$1,0))),"")</f>
        <v>29345.419999999925</v>
      </c>
      <c r="E120">
        <f>IFERROR(IF($A120&gt;10,INDEX(daily!$A:$F,MATCH(DATE(white_production!E$1,MONTH($C120),DAY($C120)),daily!$A:$A,0),MATCH($B$1,daily!$A$1:$F$1,0)),INDEX(daily!$A:$F,MATCH(DATE(white_production!F$1,MONTH($C120),DAY($C120)),daily!$A:$A,0),MATCH($B$1,daily!$A$1:$F$1,0))),"")</f>
        <v>30462.730000000076</v>
      </c>
      <c r="F120">
        <f>IFERROR(IF($A120&gt;10,INDEX(daily!$A:$F,MATCH(DATE(white_production!F$1,MONTH($C120),DAY($C120)),daily!$A:$A,0),MATCH($B$1,daily!$A$1:$F$1,0)),INDEX(daily!$A:$F,MATCH(DATE(white_production!G$1,MONTH($C120),DAY($C120)),daily!$A:$A,0),MATCH($B$1,daily!$A$1:$F$1,0))),"")</f>
        <v>32208.025000000001</v>
      </c>
      <c r="G120">
        <f>IFERROR(IF($A120&gt;10,INDEX(daily!$A:$F,MATCH(DATE(white_production!G$1,MONTH($C120),DAY($C120)),daily!$A:$A,0),MATCH($B$1,daily!$A$1:$F$1,0)),INDEX(daily!$A:$F,MATCH(DATE(white_production!H$1,MONTH($C120),DAY($C120)),daily!$A:$A,0),MATCH($B$1,daily!$A$1:$F$1,0))),"")</f>
        <v>32970.540000000226</v>
      </c>
      <c r="H120">
        <f>IFERROR(IF($A120&gt;10,INDEX(daily!$A:$F,MATCH(DATE(white_production!H$1,MONTH($C120),DAY($C120)),daily!$A:$A,0),MATCH($B$1,daily!$A$1:$F$1,0)),INDEX(daily!$A:$F,MATCH(DATE(white_production!I$1,MONTH($C120),DAY($C120)),daily!$A:$A,0),MATCH($B$1,daily!$A$1:$F$1,0))),"")</f>
        <v>31601.65</v>
      </c>
      <c r="I120">
        <f>IFERROR(IF($A120&gt;10,INDEX(daily!$A:$F,MATCH(DATE(white_production!I$1,MONTH($C120),DAY($C120)),daily!$A:$A,0),MATCH($B$1,daily!$A$1:$F$1,0)),INDEX(daily!$A:$F,MATCH(DATE(white_production!J$1,MONTH($C120),DAY($C120)),daily!$A:$A,0),MATCH($B$1,daily!$A$1:$F$1,0))),"")</f>
        <v>32512.3</v>
      </c>
      <c r="J120">
        <f>IFERROR(IF($A120&gt;10,INDEX(daily!$A:$F,MATCH(DATE(white_production!J$1,MONTH($C120),DAY($C120)),daily!$A:$A,0),MATCH($B$1,daily!$A$1:$F$1,0)),INDEX(daily!$A:$F,MATCH(DATE(white_production!K$1,MONTH($C120),DAY($C120)),daily!$A:$A,0),MATCH($B$1,daily!$A$1:$F$1,0))),"")</f>
        <v>29496.130000000074</v>
      </c>
      <c r="S120" s="11">
        <v>40966</v>
      </c>
      <c r="T120" s="38">
        <f t="shared" si="24"/>
        <v>0.74151895881058183</v>
      </c>
      <c r="U120" s="26">
        <f>T120-T119</f>
        <v>-1.9769049651370163E-2</v>
      </c>
      <c r="V120" s="38">
        <f t="shared" si="27"/>
        <v>0.93358287939150442</v>
      </c>
      <c r="W120" s="26">
        <f t="shared" si="34"/>
        <v>2.7302859967604953E-2</v>
      </c>
      <c r="X120" s="38">
        <f t="shared" si="28"/>
        <v>0.95111933174822993</v>
      </c>
      <c r="Y120" s="26">
        <f t="shared" si="35"/>
        <v>-7.2061821527356074E-3</v>
      </c>
      <c r="Z120" s="38">
        <f t="shared" si="29"/>
        <v>0.95979829719375409</v>
      </c>
      <c r="AA120" s="26">
        <f t="shared" si="33"/>
        <v>7.9922204338496727E-2</v>
      </c>
      <c r="AB120" s="38">
        <f t="shared" si="30"/>
        <v>0.88675470895479358</v>
      </c>
      <c r="AC120" s="26">
        <f t="shared" si="38"/>
        <v>-1.9219825677614044E-2</v>
      </c>
      <c r="AD120" s="38">
        <f t="shared" si="37"/>
        <v>0.91402310535304043</v>
      </c>
      <c r="AE120" s="26">
        <f t="shared" si="36"/>
        <v>-7.5734009698151805E-3</v>
      </c>
      <c r="AF120" s="38">
        <f t="shared" si="21"/>
        <v>0.89798113444207273</v>
      </c>
      <c r="AG120" s="26">
        <f>AF120-AF119</f>
        <v>-3.1022468913598833E-2</v>
      </c>
      <c r="AI120" s="26"/>
      <c r="AK120" s="26"/>
      <c r="AM120" s="26"/>
      <c r="AO120" s="26"/>
      <c r="AQ120" s="26"/>
    </row>
    <row r="121" spans="1:43" x14ac:dyDescent="0.25">
      <c r="A121" s="17">
        <f t="shared" si="22"/>
        <v>2</v>
      </c>
      <c r="B121" s="15">
        <f t="shared" si="23"/>
        <v>3</v>
      </c>
      <c r="C121" s="11">
        <v>40967</v>
      </c>
      <c r="D121">
        <f>IFERROR(IF($A121&gt;10,INDEX(daily!$A:$F,MATCH(DATE(white_production!D$1,MONTH($C121),DAY($C121)),daily!$A:$A,0),MATCH($B$1,daily!$A$1:$F$1,0)),INDEX(daily!$A:$F,MATCH(DATE(white_production!E$1,MONTH($C121),DAY($C121)),daily!$A:$A,0),MATCH($B$1,daily!$A$1:$F$1,0))),"")</f>
        <v>29954.619999999926</v>
      </c>
      <c r="E121">
        <f>IFERROR(IF($A121&gt;10,INDEX(daily!$A:$F,MATCH(DATE(white_production!E$1,MONTH($C121),DAY($C121)),daily!$A:$A,0),MATCH($B$1,daily!$A$1:$F$1,0)),INDEX(daily!$A:$F,MATCH(DATE(white_production!F$1,MONTH($C121),DAY($C121)),daily!$A:$A,0),MATCH($B$1,daily!$A$1:$F$1,0))),"")</f>
        <v>30351.93999999985</v>
      </c>
      <c r="F121">
        <f>IFERROR(IF($A121&gt;10,INDEX(daily!$A:$F,MATCH(DATE(white_production!F$1,MONTH($C121),DAY($C121)),daily!$A:$A,0),MATCH($B$1,daily!$A$1:$F$1,0)),INDEX(daily!$A:$F,MATCH(DATE(white_production!G$1,MONTH($C121),DAY($C121)),daily!$A:$A,0),MATCH($B$1,daily!$A$1:$F$1,0))),"")</f>
        <v>32624.614999999852</v>
      </c>
      <c r="G121">
        <f>IFERROR(IF($A121&gt;10,INDEX(daily!$A:$F,MATCH(DATE(white_production!G$1,MONTH($C121),DAY($C121)),daily!$A:$A,0),MATCH($B$1,daily!$A$1:$F$1,0)),INDEX(daily!$A:$F,MATCH(DATE(white_production!H$1,MONTH($C121),DAY($C121)),daily!$A:$A,0),MATCH($B$1,daily!$A$1:$F$1,0))),"")</f>
        <v>31327.069999999552</v>
      </c>
      <c r="H121">
        <f>IFERROR(IF($A121&gt;10,INDEX(daily!$A:$F,MATCH(DATE(white_production!H$1,MONTH($C121),DAY($C121)),daily!$A:$A,0),MATCH($B$1,daily!$A$1:$F$1,0)),INDEX(daily!$A:$F,MATCH(DATE(white_production!I$1,MONTH($C121),DAY($C121)),daily!$A:$A,0),MATCH($B$1,daily!$A$1:$F$1,0))),"")</f>
        <v>32144.895000000299</v>
      </c>
      <c r="I121">
        <f>IFERROR(IF($A121&gt;10,INDEX(daily!$A:$F,MATCH(DATE(white_production!I$1,MONTH($C121),DAY($C121)),daily!$A:$A,0),MATCH($B$1,daily!$A$1:$F$1,0)),INDEX(daily!$A:$F,MATCH(DATE(white_production!J$1,MONTH($C121),DAY($C121)),daily!$A:$A,0),MATCH($B$1,daily!$A$1:$F$1,0))),"")</f>
        <v>29409.224999999999</v>
      </c>
      <c r="J121">
        <f>IFERROR(IF($A121&gt;10,INDEX(daily!$A:$F,MATCH(DATE(white_production!J$1,MONTH($C121),DAY($C121)),daily!$A:$A,0),MATCH($B$1,daily!$A$1:$F$1,0)),INDEX(daily!$A:$F,MATCH(DATE(white_production!K$1,MONTH($C121),DAY($C121)),daily!$A:$A,0),MATCH($B$1,daily!$A$1:$F$1,0))),"")</f>
        <v>30392.519999999924</v>
      </c>
      <c r="S121" s="11">
        <v>40967</v>
      </c>
      <c r="T121" s="38">
        <f t="shared" si="24"/>
        <v>0.7569126164821165</v>
      </c>
      <c r="U121" s="26">
        <f>T121-T120</f>
        <v>1.5393657671534666E-2</v>
      </c>
      <c r="V121" s="38">
        <f t="shared" si="27"/>
        <v>0.93018752883664624</v>
      </c>
      <c r="W121" s="26">
        <f t="shared" si="34"/>
        <v>-3.3953505548581786E-3</v>
      </c>
      <c r="X121" s="38">
        <f t="shared" si="28"/>
        <v>0.96342144597016233</v>
      </c>
      <c r="Y121" s="26">
        <f t="shared" si="35"/>
        <v>1.2302114221932392E-2</v>
      </c>
      <c r="Z121" s="38">
        <f t="shared" si="29"/>
        <v>0.91195559557316619</v>
      </c>
      <c r="AA121" s="26">
        <f t="shared" si="33"/>
        <v>-4.7842701620587902E-2</v>
      </c>
      <c r="AB121" s="38">
        <f t="shared" si="30"/>
        <v>0.90199837698688712</v>
      </c>
      <c r="AC121" s="26">
        <f t="shared" si="38"/>
        <v>1.5243668032093538E-2</v>
      </c>
      <c r="AD121" s="38">
        <f t="shared" si="37"/>
        <v>0.82678589827622995</v>
      </c>
      <c r="AE121" s="26">
        <f t="shared" si="36"/>
        <v>-8.7237207076810486E-2</v>
      </c>
      <c r="AF121" s="38">
        <f t="shared" si="21"/>
        <v>0.92527086055537611</v>
      </c>
      <c r="AG121" s="26">
        <f>AF121-AF120</f>
        <v>2.7289726113303381E-2</v>
      </c>
      <c r="AI121" s="26"/>
      <c r="AK121" s="26"/>
      <c r="AM121" s="26"/>
      <c r="AO121" s="26"/>
      <c r="AQ121" s="26"/>
    </row>
    <row r="122" spans="1:43" x14ac:dyDescent="0.25">
      <c r="A122" s="17">
        <f t="shared" si="22"/>
        <v>2</v>
      </c>
      <c r="B122" s="15">
        <f t="shared" si="23"/>
        <v>3</v>
      </c>
      <c r="C122" s="11">
        <v>40968</v>
      </c>
      <c r="G122">
        <f>IFERROR(IF($A122&gt;10,INDEX(daily!$A:$F,MATCH(DATE(white_production!G$1,MONTH($C122),DAY($C122)),daily!$A:$A,0),MATCH($B$1,daily!$A$1:$F$1,0)),INDEX(daily!$A:$F,MATCH(DATE(white_production!H$1,MONTH($C122),DAY($C122)),daily!$A:$A,0),MATCH($B$1,daily!$A$1:$F$1,0))),"")</f>
        <v>28140.900000000373</v>
      </c>
      <c r="S122" s="11">
        <v>40968</v>
      </c>
      <c r="U122" s="26"/>
      <c r="W122" s="26"/>
      <c r="Y122" s="26"/>
      <c r="Z122" s="38">
        <f t="shared" si="29"/>
        <v>0.81920368612403327</v>
      </c>
      <c r="AA122" s="26">
        <f t="shared" si="33"/>
        <v>-9.2751909449132919E-2</v>
      </c>
      <c r="AC122" s="26"/>
      <c r="AE122" s="26"/>
      <c r="AG122" s="26"/>
      <c r="AI122" s="26"/>
      <c r="AK122" s="26"/>
      <c r="AM122" s="26"/>
      <c r="AO122" s="26"/>
      <c r="AQ122" s="26"/>
    </row>
    <row r="123" spans="1:43" x14ac:dyDescent="0.25">
      <c r="A123" s="17">
        <f t="shared" si="22"/>
        <v>3</v>
      </c>
      <c r="B123" s="15">
        <f t="shared" si="23"/>
        <v>1</v>
      </c>
      <c r="C123" s="11">
        <v>40969</v>
      </c>
      <c r="D123">
        <f>IFERROR(IF($A123&gt;10,INDEX(daily!$A:$F,MATCH(DATE(white_production!D$1,MONTH($C123),DAY($C123)),daily!$A:$A,0),MATCH($B$1,daily!$A$1:$F$1,0)),INDEX(daily!$A:$F,MATCH(DATE(white_production!E$1,MONTH($C123),DAY($C123)),daily!$A:$A,0),MATCH($B$1,daily!$A$1:$F$1,0))),"")</f>
        <v>28579.510000000148</v>
      </c>
      <c r="E123">
        <f>IFERROR(IF($A123&gt;10,INDEX(daily!$A:$F,MATCH(DATE(white_production!E$1,MONTH($C123),DAY($C123)),daily!$A:$A,0),MATCH($B$1,daily!$A$1:$F$1,0)),INDEX(daily!$A:$F,MATCH(DATE(white_production!F$1,MONTH($C123),DAY($C123)),daily!$A:$A,0),MATCH($B$1,daily!$A$1:$F$1,0))),"")</f>
        <v>25252.575000000001</v>
      </c>
      <c r="F123">
        <f>IFERROR(IF($A123&gt;10,INDEX(daily!$A:$F,MATCH(DATE(white_production!F$1,MONTH($C123),DAY($C123)),daily!$A:$A,0),MATCH($B$1,daily!$A$1:$F$1,0)),INDEX(daily!$A:$F,MATCH(DATE(white_production!G$1,MONTH($C123),DAY($C123)),daily!$A:$A,0),MATCH($B$1,daily!$A$1:$F$1,0))),"")</f>
        <v>33670.790000000226</v>
      </c>
      <c r="G123">
        <f>IFERROR(IF($A123&gt;10,INDEX(daily!$A:$F,MATCH(DATE(white_production!G$1,MONTH($C123),DAY($C123)),daily!$A:$A,0),MATCH($B$1,daily!$A$1:$F$1,0)),INDEX(daily!$A:$F,MATCH(DATE(white_production!H$1,MONTH($C123),DAY($C123)),daily!$A:$A,0),MATCH($B$1,daily!$A$1:$F$1,0))),"")</f>
        <v>26752.709999999777</v>
      </c>
      <c r="H123">
        <f>IFERROR(IF($A123&gt;10,INDEX(daily!$A:$F,MATCH(DATE(white_production!H$1,MONTH($C123),DAY($C123)),daily!$A:$A,0),MATCH($B$1,daily!$A$1:$F$1,0)),INDEX(daily!$A:$F,MATCH(DATE(white_production!I$1,MONTH($C123),DAY($C123)),daily!$A:$A,0),MATCH($B$1,daily!$A$1:$F$1,0))),"")</f>
        <v>28323.259999999776</v>
      </c>
      <c r="I123">
        <f>IFERROR(IF($A123&gt;10,INDEX(daily!$A:$F,MATCH(DATE(white_production!I$1,MONTH($C123),DAY($C123)),daily!$A:$A,0),MATCH($B$1,daily!$A$1:$F$1,0)),INDEX(daily!$A:$F,MATCH(DATE(white_production!J$1,MONTH($C123),DAY($C123)),daily!$A:$A,0),MATCH($B$1,daily!$A$1:$F$1,0))),"")</f>
        <v>29115.575000000001</v>
      </c>
      <c r="J123">
        <f>IFERROR(IF($A123&gt;10,INDEX(daily!$A:$F,MATCH(DATE(white_production!J$1,MONTH($C123),DAY($C123)),daily!$A:$A,0),MATCH($B$1,daily!$A$1:$F$1,0)),INDEX(daily!$A:$F,MATCH(DATE(white_production!K$1,MONTH($C123),DAY($C123)),daily!$A:$A,0),MATCH($B$1,daily!$A$1:$F$1,0))),"")</f>
        <v>29679.61000000015</v>
      </c>
      <c r="S123" s="11">
        <v>40969</v>
      </c>
      <c r="T123" s="38">
        <f t="shared" si="24"/>
        <v>0.72216545200296245</v>
      </c>
      <c r="U123" s="26">
        <f>T123-T121</f>
        <v>-3.4747164479154047E-2</v>
      </c>
      <c r="V123" s="38">
        <f t="shared" si="27"/>
        <v>0.77390869697331333</v>
      </c>
      <c r="W123" s="26">
        <f>V123-V121</f>
        <v>-0.15627883186333291</v>
      </c>
      <c r="X123" s="38">
        <f t="shared" si="28"/>
        <v>0.99431552491142183</v>
      </c>
      <c r="Y123" s="26">
        <f>X123-X121</f>
        <v>3.0894078941259506E-2</v>
      </c>
      <c r="Z123" s="38">
        <f t="shared" si="29"/>
        <v>0.77879238566665654</v>
      </c>
      <c r="AA123" s="26">
        <f t="shared" si="33"/>
        <v>-4.0411300457376731E-2</v>
      </c>
      <c r="AB123" s="38">
        <f t="shared" si="30"/>
        <v>0.79476179813239967</v>
      </c>
      <c r="AC123" s="26">
        <f>AB123-AB121</f>
        <v>-0.10723657885448745</v>
      </c>
      <c r="AD123" s="38">
        <f t="shared" si="37"/>
        <v>0.81853047233322018</v>
      </c>
      <c r="AE123" s="26">
        <f>AD123-AD121</f>
        <v>-8.2554259430097643E-3</v>
      </c>
      <c r="AF123" s="38">
        <f t="shared" si="21"/>
        <v>0.90356700548846081</v>
      </c>
      <c r="AG123" s="26">
        <f>AF123-AF121</f>
        <v>-2.1703855066915301E-2</v>
      </c>
      <c r="AI123" s="26"/>
      <c r="AK123" s="26"/>
      <c r="AM123" s="26"/>
      <c r="AO123" s="26"/>
      <c r="AQ123" s="26"/>
    </row>
    <row r="124" spans="1:43" x14ac:dyDescent="0.25">
      <c r="A124" s="17">
        <f t="shared" si="22"/>
        <v>3</v>
      </c>
      <c r="B124" s="15">
        <f t="shared" si="23"/>
        <v>1</v>
      </c>
      <c r="C124" s="11">
        <v>40970</v>
      </c>
      <c r="D124">
        <f>IFERROR(IF($A124&gt;10,INDEX(daily!$A:$F,MATCH(DATE(white_production!D$1,MONTH($C124),DAY($C124)),daily!$A:$A,0),MATCH($B$1,daily!$A$1:$F$1,0)),INDEX(daily!$A:$F,MATCH(DATE(white_production!E$1,MONTH($C124),DAY($C124)),daily!$A:$A,0),MATCH($B$1,daily!$A$1:$F$1,0))),"")</f>
        <v>28439.159999999778</v>
      </c>
      <c r="E124">
        <f>IFERROR(IF($A124&gt;10,INDEX(daily!$A:$F,MATCH(DATE(white_production!E$1,MONTH($C124),DAY($C124)),daily!$A:$A,0),MATCH($B$1,daily!$A$1:$F$1,0)),INDEX(daily!$A:$F,MATCH(DATE(white_production!F$1,MONTH($C124),DAY($C124)),daily!$A:$A,0),MATCH($B$1,daily!$A$1:$F$1,0))),"")</f>
        <v>25671</v>
      </c>
      <c r="F124">
        <f>IFERROR(IF($A124&gt;10,INDEX(daily!$A:$F,MATCH(DATE(white_production!F$1,MONTH($C124),DAY($C124)),daily!$A:$A,0),MATCH($B$1,daily!$A$1:$F$1,0)),INDEX(daily!$A:$F,MATCH(DATE(white_production!G$1,MONTH($C124),DAY($C124)),daily!$A:$A,0),MATCH($B$1,daily!$A$1:$F$1,0))),"")</f>
        <v>30794.424999999999</v>
      </c>
      <c r="G124">
        <f>IFERROR(IF($A124&gt;10,INDEX(daily!$A:$F,MATCH(DATE(white_production!G$1,MONTH($C124),DAY($C124)),daily!$A:$A,0),MATCH($B$1,daily!$A$1:$F$1,0)),INDEX(daily!$A:$F,MATCH(DATE(white_production!H$1,MONTH($C124),DAY($C124)),daily!$A:$A,0),MATCH($B$1,daily!$A$1:$F$1,0))),"")</f>
        <v>25908.31000000015</v>
      </c>
      <c r="H124">
        <f>IFERROR(IF($A124&gt;10,INDEX(daily!$A:$F,MATCH(DATE(white_production!H$1,MONTH($C124),DAY($C124)),daily!$A:$A,0),MATCH($B$1,daily!$A$1:$F$1,0)),INDEX(daily!$A:$F,MATCH(DATE(white_production!I$1,MONTH($C124),DAY($C124)),daily!$A:$A,0),MATCH($B$1,daily!$A$1:$F$1,0))),"")</f>
        <v>27605.080000000075</v>
      </c>
      <c r="I124">
        <f>IFERROR(IF($A124&gt;10,INDEX(daily!$A:$F,MATCH(DATE(white_production!I$1,MONTH($C124),DAY($C124)),daily!$A:$A,0),MATCH($B$1,daily!$A$1:$F$1,0)),INDEX(daily!$A:$F,MATCH(DATE(white_production!J$1,MONTH($C124),DAY($C124)),daily!$A:$A,0),MATCH($B$1,daily!$A$1:$F$1,0))),"")</f>
        <v>30756.140000000225</v>
      </c>
      <c r="J124">
        <f>IFERROR(IF($A124&gt;10,INDEX(daily!$A:$F,MATCH(DATE(white_production!J$1,MONTH($C124),DAY($C124)),daily!$A:$A,0),MATCH($B$1,daily!$A$1:$F$1,0)),INDEX(daily!$A:$F,MATCH(DATE(white_production!K$1,MONTH($C124),DAY($C124)),daily!$A:$A,0),MATCH($B$1,daily!$A$1:$F$1,0))),"")</f>
        <v>30019.055000000073</v>
      </c>
      <c r="S124" s="11">
        <v>40970</v>
      </c>
      <c r="T124" s="38">
        <f t="shared" si="24"/>
        <v>0.71861899787590144</v>
      </c>
      <c r="U124" s="26">
        <f t="shared" ref="U124:U155" si="39">T124-T123</f>
        <v>-3.546454127061005E-3</v>
      </c>
      <c r="V124" s="38">
        <f t="shared" si="27"/>
        <v>0.78673205247393296</v>
      </c>
      <c r="W124" s="26">
        <f t="shared" ref="W124:W155" si="40">V124-V123</f>
        <v>1.2823355500619638E-2</v>
      </c>
      <c r="X124" s="38">
        <f t="shared" si="28"/>
        <v>0.90937500599838039</v>
      </c>
      <c r="Y124" s="26">
        <f t="shared" ref="Y124:Y155" si="41">X124-X123</f>
        <v>-8.4940518913041441E-2</v>
      </c>
      <c r="Z124" s="38">
        <f t="shared" si="29"/>
        <v>0.75421123891716313</v>
      </c>
      <c r="AA124" s="26">
        <f t="shared" si="33"/>
        <v>-2.458114674949341E-2</v>
      </c>
      <c r="AB124" s="38">
        <f t="shared" si="30"/>
        <v>0.77460938530342105</v>
      </c>
      <c r="AC124" s="26">
        <f t="shared" ref="AC124:AC155" si="42">AB124-AB123</f>
        <v>-2.0152412828978616E-2</v>
      </c>
      <c r="AD124" s="38">
        <f t="shared" si="37"/>
        <v>0.86465191916514883</v>
      </c>
      <c r="AE124" s="26">
        <f t="shared" ref="AE124:AE155" si="43">AD124-AD123</f>
        <v>4.6121446831928647E-2</v>
      </c>
      <c r="AF124" s="38">
        <f t="shared" si="21"/>
        <v>0.91390108003249826</v>
      </c>
      <c r="AG124" s="26">
        <f t="shared" ref="AG124:AG155" si="44">AF124-AF123</f>
        <v>1.0334074544037453E-2</v>
      </c>
      <c r="AI124" s="26"/>
      <c r="AK124" s="26"/>
      <c r="AM124" s="26"/>
      <c r="AO124" s="26"/>
      <c r="AQ124" s="26"/>
    </row>
    <row r="125" spans="1:43" x14ac:dyDescent="0.25">
      <c r="A125" s="17">
        <f t="shared" si="22"/>
        <v>3</v>
      </c>
      <c r="B125" s="15">
        <f t="shared" si="23"/>
        <v>1</v>
      </c>
      <c r="C125" s="11">
        <v>40971</v>
      </c>
      <c r="D125">
        <f>IFERROR(IF($A125&gt;10,INDEX(daily!$A:$F,MATCH(DATE(white_production!D$1,MONTH($C125),DAY($C125)),daily!$A:$A,0),MATCH($B$1,daily!$A$1:$F$1,0)),INDEX(daily!$A:$F,MATCH(DATE(white_production!E$1,MONTH($C125),DAY($C125)),daily!$A:$A,0),MATCH($B$1,daily!$A$1:$F$1,0))),"")</f>
        <v>27643.290000000223</v>
      </c>
      <c r="E125">
        <f>IFERROR(IF($A125&gt;10,INDEX(daily!$A:$F,MATCH(DATE(white_production!E$1,MONTH($C125),DAY($C125)),daily!$A:$A,0),MATCH($B$1,daily!$A$1:$F$1,0)),INDEX(daily!$A:$F,MATCH(DATE(white_production!F$1,MONTH($C125),DAY($C125)),daily!$A:$A,0),MATCH($B$1,daily!$A$1:$F$1,0))),"")</f>
        <v>24847.285000000149</v>
      </c>
      <c r="F125">
        <f>IFERROR(IF($A125&gt;10,INDEX(daily!$A:$F,MATCH(DATE(white_production!F$1,MONTH($C125),DAY($C125)),daily!$A:$A,0),MATCH($B$1,daily!$A$1:$F$1,0)),INDEX(daily!$A:$F,MATCH(DATE(white_production!G$1,MONTH($C125),DAY($C125)),daily!$A:$A,0),MATCH($B$1,daily!$A$1:$F$1,0))),"")</f>
        <v>29973.584999999777</v>
      </c>
      <c r="G125">
        <f>IFERROR(IF($A125&gt;10,INDEX(daily!$A:$F,MATCH(DATE(white_production!G$1,MONTH($C125),DAY($C125)),daily!$A:$A,0),MATCH($B$1,daily!$A$1:$F$1,0)),INDEX(daily!$A:$F,MATCH(DATE(white_production!H$1,MONTH($C125),DAY($C125)),daily!$A:$A,0),MATCH($B$1,daily!$A$1:$F$1,0))),"")</f>
        <v>25704.844999999925</v>
      </c>
      <c r="H125">
        <f>IFERROR(IF($A125&gt;10,INDEX(daily!$A:$F,MATCH(DATE(white_production!H$1,MONTH($C125),DAY($C125)),daily!$A:$A,0),MATCH($B$1,daily!$A$1:$F$1,0)),INDEX(daily!$A:$F,MATCH(DATE(white_production!I$1,MONTH($C125),DAY($C125)),daily!$A:$A,0),MATCH($B$1,daily!$A$1:$F$1,0))),"")</f>
        <v>29910.580000000075</v>
      </c>
      <c r="I125">
        <f>IFERROR(IF($A125&gt;10,INDEX(daily!$A:$F,MATCH(DATE(white_production!I$1,MONTH($C125),DAY($C125)),daily!$A:$A,0),MATCH($B$1,daily!$A$1:$F$1,0)),INDEX(daily!$A:$F,MATCH(DATE(white_production!J$1,MONTH($C125),DAY($C125)),daily!$A:$A,0),MATCH($B$1,daily!$A$1:$F$1,0))),"")</f>
        <v>31194.785000000149</v>
      </c>
      <c r="J125">
        <f>IFERROR(IF($A125&gt;10,INDEX(daily!$A:$F,MATCH(DATE(white_production!J$1,MONTH($C125),DAY($C125)),daily!$A:$A,0),MATCH($B$1,daily!$A$1:$F$1,0)),INDEX(daily!$A:$F,MATCH(DATE(white_production!K$1,MONTH($C125),DAY($C125)),daily!$A:$A,0),MATCH($B$1,daily!$A$1:$F$1,0))),"")</f>
        <v>28988.619999999926</v>
      </c>
      <c r="S125" s="11">
        <v>40971</v>
      </c>
      <c r="T125" s="38">
        <f t="shared" si="24"/>
        <v>0.69850844250650312</v>
      </c>
      <c r="U125" s="26">
        <f t="shared" si="39"/>
        <v>-2.011055536939832E-2</v>
      </c>
      <c r="V125" s="38">
        <f t="shared" si="27"/>
        <v>0.76148788619278107</v>
      </c>
      <c r="W125" s="26">
        <f t="shared" si="40"/>
        <v>-2.5244166281151892E-2</v>
      </c>
      <c r="X125" s="38">
        <f t="shared" si="28"/>
        <v>0.88513518402008684</v>
      </c>
      <c r="Y125" s="26">
        <f t="shared" si="41"/>
        <v>-2.4239821978293552E-2</v>
      </c>
      <c r="Z125" s="38">
        <f t="shared" si="29"/>
        <v>0.74828821307231064</v>
      </c>
      <c r="AA125" s="26">
        <f t="shared" si="33"/>
        <v>-5.923025844852492E-3</v>
      </c>
      <c r="AB125" s="38">
        <f t="shared" si="30"/>
        <v>0.83930262067231087</v>
      </c>
      <c r="AC125" s="26">
        <f t="shared" si="42"/>
        <v>6.4693235368889823E-2</v>
      </c>
      <c r="AD125" s="38">
        <f t="shared" si="37"/>
        <v>0.8769836110186171</v>
      </c>
      <c r="AE125" s="26">
        <f t="shared" si="43"/>
        <v>1.2331691853468274E-2</v>
      </c>
      <c r="AF125" s="38">
        <f t="shared" si="21"/>
        <v>0.88253048360954556</v>
      </c>
      <c r="AG125" s="26">
        <f t="shared" si="44"/>
        <v>-3.1370596422952701E-2</v>
      </c>
      <c r="AI125" s="26"/>
      <c r="AK125" s="26"/>
      <c r="AM125" s="26"/>
      <c r="AO125" s="26"/>
      <c r="AQ125" s="26"/>
    </row>
    <row r="126" spans="1:43" x14ac:dyDescent="0.25">
      <c r="A126" s="17">
        <f t="shared" si="22"/>
        <v>3</v>
      </c>
      <c r="B126" s="15">
        <f t="shared" si="23"/>
        <v>1</v>
      </c>
      <c r="C126" s="11">
        <v>40972</v>
      </c>
      <c r="D126">
        <f>IFERROR(IF($A126&gt;10,INDEX(daily!$A:$F,MATCH(DATE(white_production!D$1,MONTH($C126),DAY($C126)),daily!$A:$A,0),MATCH($B$1,daily!$A$1:$F$1,0)),INDEX(daily!$A:$F,MATCH(DATE(white_production!E$1,MONTH($C126),DAY($C126)),daily!$A:$A,0),MATCH($B$1,daily!$A$1:$F$1,0))),"")</f>
        <v>26788.469999999925</v>
      </c>
      <c r="E126">
        <f>IFERROR(IF($A126&gt;10,INDEX(daily!$A:$F,MATCH(DATE(white_production!E$1,MONTH($C126),DAY($C126)),daily!$A:$A,0),MATCH($B$1,daily!$A$1:$F$1,0)),INDEX(daily!$A:$F,MATCH(DATE(white_production!F$1,MONTH($C126),DAY($C126)),daily!$A:$A,0),MATCH($B$1,daily!$A$1:$F$1,0))),"")</f>
        <v>24612.13999999985</v>
      </c>
      <c r="F126">
        <f>IFERROR(IF($A126&gt;10,INDEX(daily!$A:$F,MATCH(DATE(white_production!F$1,MONTH($C126),DAY($C126)),daily!$A:$A,0),MATCH($B$1,daily!$A$1:$F$1,0)),INDEX(daily!$A:$F,MATCH(DATE(white_production!G$1,MONTH($C126),DAY($C126)),daily!$A:$A,0),MATCH($B$1,daily!$A$1:$F$1,0))),"")</f>
        <v>28861.220000000299</v>
      </c>
      <c r="G126">
        <f>IFERROR(IF($A126&gt;10,INDEX(daily!$A:$F,MATCH(DATE(white_production!G$1,MONTH($C126),DAY($C126)),daily!$A:$A,0),MATCH($B$1,daily!$A$1:$F$1,0)),INDEX(daily!$A:$F,MATCH(DATE(white_production!H$1,MONTH($C126),DAY($C126)),daily!$A:$A,0),MATCH($B$1,daily!$A$1:$F$1,0))),"")</f>
        <v>28075.924999999999</v>
      </c>
      <c r="H126">
        <f>IFERROR(IF($A126&gt;10,INDEX(daily!$A:$F,MATCH(DATE(white_production!H$1,MONTH($C126),DAY($C126)),daily!$A:$A,0),MATCH($B$1,daily!$A$1:$F$1,0)),INDEX(daily!$A:$F,MATCH(DATE(white_production!I$1,MONTH($C126),DAY($C126)),daily!$A:$A,0),MATCH($B$1,daily!$A$1:$F$1,0))),"")</f>
        <v>30200.25</v>
      </c>
      <c r="I126">
        <f>IFERROR(IF($A126&gt;10,INDEX(daily!$A:$F,MATCH(DATE(white_production!I$1,MONTH($C126),DAY($C126)),daily!$A:$A,0),MATCH($B$1,daily!$A$1:$F$1,0)),INDEX(daily!$A:$F,MATCH(DATE(white_production!J$1,MONTH($C126),DAY($C126)),daily!$A:$A,0),MATCH($B$1,daily!$A$1:$F$1,0))),"")</f>
        <v>30741.119999999926</v>
      </c>
      <c r="J126">
        <f>IFERROR(IF($A126&gt;10,INDEX(daily!$A:$F,MATCH(DATE(white_production!J$1,MONTH($C126),DAY($C126)),daily!$A:$A,0),MATCH($B$1,daily!$A$1:$F$1,0)),INDEX(daily!$A:$F,MATCH(DATE(white_production!K$1,MONTH($C126),DAY($C126)),daily!$A:$A,0),MATCH($B$1,daily!$A$1:$F$1,0))),"")</f>
        <v>26988.734999999775</v>
      </c>
      <c r="S126" s="11">
        <v>40972</v>
      </c>
      <c r="T126" s="38">
        <f t="shared" si="24"/>
        <v>0.6769083005977935</v>
      </c>
      <c r="U126" s="26">
        <f t="shared" si="39"/>
        <v>-2.1600141908709625E-2</v>
      </c>
      <c r="V126" s="38">
        <f t="shared" si="27"/>
        <v>0.75428146227165538</v>
      </c>
      <c r="W126" s="26">
        <f t="shared" si="40"/>
        <v>-7.2064239211256931E-3</v>
      </c>
      <c r="X126" s="38">
        <f t="shared" si="28"/>
        <v>0.85228648077114111</v>
      </c>
      <c r="Y126" s="26">
        <f t="shared" si="41"/>
        <v>-3.2848703248945732E-2</v>
      </c>
      <c r="Z126" s="38">
        <f t="shared" si="29"/>
        <v>0.8173122128766882</v>
      </c>
      <c r="AA126" s="26">
        <f t="shared" si="33"/>
        <v>6.9023999804377567E-2</v>
      </c>
      <c r="AB126" s="38">
        <f t="shared" si="30"/>
        <v>0.84743087462559719</v>
      </c>
      <c r="AC126" s="26">
        <f t="shared" si="42"/>
        <v>8.1282539532863129E-3</v>
      </c>
      <c r="AD126" s="38">
        <f t="shared" si="37"/>
        <v>0.86422965968050225</v>
      </c>
      <c r="AE126" s="26">
        <f t="shared" si="43"/>
        <v>-1.2753951338114855E-2</v>
      </c>
      <c r="AF126" s="38">
        <f t="shared" si="21"/>
        <v>0.82164592007345405</v>
      </c>
      <c r="AG126" s="26">
        <f t="shared" si="44"/>
        <v>-6.0884563536091507E-2</v>
      </c>
      <c r="AI126" s="26"/>
      <c r="AK126" s="26"/>
      <c r="AM126" s="26"/>
      <c r="AO126" s="26"/>
      <c r="AQ126" s="26"/>
    </row>
    <row r="127" spans="1:43" x14ac:dyDescent="0.25">
      <c r="A127" s="17">
        <f t="shared" si="22"/>
        <v>3</v>
      </c>
      <c r="B127" s="15">
        <f t="shared" si="23"/>
        <v>1</v>
      </c>
      <c r="C127" s="11">
        <v>40973</v>
      </c>
      <c r="D127">
        <f>IFERROR(IF($A127&gt;10,INDEX(daily!$A:$F,MATCH(DATE(white_production!D$1,MONTH($C127),DAY($C127)),daily!$A:$A,0),MATCH($B$1,daily!$A$1:$F$1,0)),INDEX(daily!$A:$F,MATCH(DATE(white_production!E$1,MONTH($C127),DAY($C127)),daily!$A:$A,0),MATCH($B$1,daily!$A$1:$F$1,0))),"")</f>
        <v>25425.05</v>
      </c>
      <c r="E127">
        <f>IFERROR(IF($A127&gt;10,INDEX(daily!$A:$F,MATCH(DATE(white_production!E$1,MONTH($C127),DAY($C127)),daily!$A:$A,0),MATCH($B$1,daily!$A$1:$F$1,0)),INDEX(daily!$A:$F,MATCH(DATE(white_production!F$1,MONTH($C127),DAY($C127)),daily!$A:$A,0),MATCH($B$1,daily!$A$1:$F$1,0))),"")</f>
        <v>23201.3</v>
      </c>
      <c r="F127">
        <f>IFERROR(IF($A127&gt;10,INDEX(daily!$A:$F,MATCH(DATE(white_production!F$1,MONTH($C127),DAY($C127)),daily!$A:$A,0),MATCH($B$1,daily!$A$1:$F$1,0)),INDEX(daily!$A:$F,MATCH(DATE(white_production!G$1,MONTH($C127),DAY($C127)),daily!$A:$A,0),MATCH($B$1,daily!$A$1:$F$1,0))),"")</f>
        <v>30096.479999999701</v>
      </c>
      <c r="G127">
        <f>IFERROR(IF($A127&gt;10,INDEX(daily!$A:$F,MATCH(DATE(white_production!G$1,MONTH($C127),DAY($C127)),daily!$A:$A,0),MATCH($B$1,daily!$A$1:$F$1,0)),INDEX(daily!$A:$F,MATCH(DATE(white_production!H$1,MONTH($C127),DAY($C127)),daily!$A:$A,0),MATCH($B$1,daily!$A$1:$F$1,0))),"")</f>
        <v>28944.183000000194</v>
      </c>
      <c r="H127">
        <f>IFERROR(IF($A127&gt;10,INDEX(daily!$A:$F,MATCH(DATE(white_production!H$1,MONTH($C127),DAY($C127)),daily!$A:$A,0),MATCH($B$1,daily!$A$1:$F$1,0)),INDEX(daily!$A:$F,MATCH(DATE(white_production!I$1,MONTH($C127),DAY($C127)),daily!$A:$A,0),MATCH($B$1,daily!$A$1:$F$1,0))),"")</f>
        <v>30998.494999999926</v>
      </c>
      <c r="I127">
        <f>IFERROR(IF($A127&gt;10,INDEX(daily!$A:$F,MATCH(DATE(white_production!I$1,MONTH($C127),DAY($C127)),daily!$A:$A,0),MATCH($B$1,daily!$A$1:$F$1,0)),INDEX(daily!$A:$F,MATCH(DATE(white_production!J$1,MONTH($C127),DAY($C127)),daily!$A:$A,0),MATCH($B$1,daily!$A$1:$F$1,0))),"")</f>
        <v>30544.51499999985</v>
      </c>
      <c r="J127">
        <f>IFERROR(IF($A127&gt;10,INDEX(daily!$A:$F,MATCH(DATE(white_production!J$1,MONTH($C127),DAY($C127)),daily!$A:$A,0),MATCH($B$1,daily!$A$1:$F$1,0)),INDEX(daily!$A:$F,MATCH(DATE(white_production!K$1,MONTH($C127),DAY($C127)),daily!$A:$A,0),MATCH($B$1,daily!$A$1:$F$1,0))),"")</f>
        <v>26277.245000000297</v>
      </c>
      <c r="S127" s="11">
        <v>40973</v>
      </c>
      <c r="T127" s="38">
        <f t="shared" si="24"/>
        <v>0.64245652656213581</v>
      </c>
      <c r="U127" s="26">
        <f t="shared" si="39"/>
        <v>-3.445177403565769E-2</v>
      </c>
      <c r="V127" s="38">
        <f t="shared" si="27"/>
        <v>0.71104383814668148</v>
      </c>
      <c r="W127" s="26">
        <f t="shared" si="40"/>
        <v>-4.3237624124973895E-2</v>
      </c>
      <c r="X127" s="38">
        <f t="shared" si="28"/>
        <v>0.88876433576953828</v>
      </c>
      <c r="Y127" s="26">
        <f t="shared" si="41"/>
        <v>3.6477854998397174E-2</v>
      </c>
      <c r="Z127" s="38">
        <f t="shared" si="29"/>
        <v>0.8425878847317757</v>
      </c>
      <c r="AA127" s="26">
        <f t="shared" si="33"/>
        <v>2.52756718550875E-2</v>
      </c>
      <c r="AB127" s="38">
        <f t="shared" si="30"/>
        <v>0.86982994279607417</v>
      </c>
      <c r="AC127" s="26">
        <f t="shared" si="42"/>
        <v>2.2399068170476988E-2</v>
      </c>
      <c r="AD127" s="38">
        <f t="shared" si="37"/>
        <v>0.85870247419599322</v>
      </c>
      <c r="AE127" s="26">
        <f t="shared" si="43"/>
        <v>-5.527185484509034E-3</v>
      </c>
      <c r="AF127" s="38">
        <f t="shared" si="21"/>
        <v>0.7999852955324136</v>
      </c>
      <c r="AG127" s="26">
        <f t="shared" si="44"/>
        <v>-2.1660624541040452E-2</v>
      </c>
      <c r="AI127" s="26"/>
      <c r="AK127" s="26"/>
      <c r="AM127" s="26"/>
      <c r="AO127" s="26"/>
      <c r="AQ127" s="26"/>
    </row>
    <row r="128" spans="1:43" x14ac:dyDescent="0.25">
      <c r="A128" s="17">
        <f t="shared" si="22"/>
        <v>3</v>
      </c>
      <c r="B128" s="15">
        <f t="shared" si="23"/>
        <v>1</v>
      </c>
      <c r="C128" s="11">
        <v>40974</v>
      </c>
      <c r="D128">
        <f>IFERROR(IF($A128&gt;10,INDEX(daily!$A:$F,MATCH(DATE(white_production!D$1,MONTH($C128),DAY($C128)),daily!$A:$A,0),MATCH($B$1,daily!$A$1:$F$1,0)),INDEX(daily!$A:$F,MATCH(DATE(white_production!E$1,MONTH($C128),DAY($C128)),daily!$A:$A,0),MATCH($B$1,daily!$A$1:$F$1,0))),"")</f>
        <v>25681.209999999777</v>
      </c>
      <c r="E128">
        <f>IFERROR(IF($A128&gt;10,INDEX(daily!$A:$F,MATCH(DATE(white_production!E$1,MONTH($C128),DAY($C128)),daily!$A:$A,0),MATCH($B$1,daily!$A$1:$F$1,0)),INDEX(daily!$A:$F,MATCH(DATE(white_production!F$1,MONTH($C128),DAY($C128)),daily!$A:$A,0),MATCH($B$1,daily!$A$1:$F$1,0))),"")</f>
        <v>24979.844999999925</v>
      </c>
      <c r="F128">
        <f>IFERROR(IF($A128&gt;10,INDEX(daily!$A:$F,MATCH(DATE(white_production!F$1,MONTH($C128),DAY($C128)),daily!$A:$A,0),MATCH($B$1,daily!$A$1:$F$1,0)),INDEX(daily!$A:$F,MATCH(DATE(white_production!G$1,MONTH($C128),DAY($C128)),daily!$A:$A,0),MATCH($B$1,daily!$A$1:$F$1,0))),"")</f>
        <v>29633.115000000224</v>
      </c>
      <c r="G128">
        <f>IFERROR(IF($A128&gt;10,INDEX(daily!$A:$F,MATCH(DATE(white_production!G$1,MONTH($C128),DAY($C128)),daily!$A:$A,0),MATCH($B$1,daily!$A$1:$F$1,0)),INDEX(daily!$A:$F,MATCH(DATE(white_production!H$1,MONTH($C128),DAY($C128)),daily!$A:$A,0),MATCH($B$1,daily!$A$1:$F$1,0))),"")</f>
        <v>29822.304999999702</v>
      </c>
      <c r="H128">
        <f>IFERROR(IF($A128&gt;10,INDEX(daily!$A:$F,MATCH(DATE(white_production!H$1,MONTH($C128),DAY($C128)),daily!$A:$A,0),MATCH($B$1,daily!$A$1:$F$1,0)),INDEX(daily!$A:$F,MATCH(DATE(white_production!I$1,MONTH($C128),DAY($C128)),daily!$A:$A,0),MATCH($B$1,daily!$A$1:$F$1,0))),"")</f>
        <v>31324.521000000088</v>
      </c>
      <c r="I128">
        <f>IFERROR(IF($A128&gt;10,INDEX(daily!$A:$F,MATCH(DATE(white_production!I$1,MONTH($C128),DAY($C128)),daily!$A:$A,0),MATCH($B$1,daily!$A$1:$F$1,0)),INDEX(daily!$A:$F,MATCH(DATE(white_production!J$1,MONTH($C128),DAY($C128)),daily!$A:$A,0),MATCH($B$1,daily!$A$1:$F$1,0))),"")</f>
        <v>32217.230000000076</v>
      </c>
      <c r="J128">
        <f>IFERROR(IF($A128&gt;10,INDEX(daily!$A:$F,MATCH(DATE(white_production!J$1,MONTH($C128),DAY($C128)),daily!$A:$A,0),MATCH($B$1,daily!$A$1:$F$1,0)),INDEX(daily!$A:$F,MATCH(DATE(white_production!K$1,MONTH($C128),DAY($C128)),daily!$A:$A,0),MATCH($B$1,daily!$A$1:$F$1,0))),"")</f>
        <v>24933.739999999852</v>
      </c>
      <c r="S128" s="11">
        <v>40974</v>
      </c>
      <c r="T128" s="38">
        <f t="shared" si="24"/>
        <v>0.64892934230267563</v>
      </c>
      <c r="U128" s="26">
        <f t="shared" si="39"/>
        <v>6.4728157405398168E-3</v>
      </c>
      <c r="V128" s="38">
        <f t="shared" si="27"/>
        <v>0.76555041592967366</v>
      </c>
      <c r="W128" s="26">
        <f t="shared" si="40"/>
        <v>5.4506577782992172E-2</v>
      </c>
      <c r="X128" s="38">
        <f t="shared" si="28"/>
        <v>0.87508093204779436</v>
      </c>
      <c r="Y128" s="26">
        <f t="shared" si="41"/>
        <v>-1.3683403721743925E-2</v>
      </c>
      <c r="Z128" s="38">
        <f t="shared" si="29"/>
        <v>0.86815070536886241</v>
      </c>
      <c r="AA128" s="26">
        <f t="shared" ref="AA128:AA159" si="45">Z128-Z127</f>
        <v>2.5562820637086703E-2</v>
      </c>
      <c r="AB128" s="38">
        <f t="shared" si="30"/>
        <v>0.87897836038635313</v>
      </c>
      <c r="AC128" s="26">
        <f t="shared" si="42"/>
        <v>9.1484175902789566E-3</v>
      </c>
      <c r="AD128" s="38">
        <f t="shared" si="37"/>
        <v>0.90572775873971412</v>
      </c>
      <c r="AE128" s="26">
        <f t="shared" si="43"/>
        <v>4.7025284543720902E-2</v>
      </c>
      <c r="AF128" s="38">
        <f t="shared" si="21"/>
        <v>0.75908358591732195</v>
      </c>
      <c r="AG128" s="26">
        <f t="shared" si="44"/>
        <v>-4.0901709615091653E-2</v>
      </c>
      <c r="AI128" s="26"/>
      <c r="AK128" s="26"/>
      <c r="AM128" s="26"/>
      <c r="AO128" s="26"/>
      <c r="AQ128" s="26"/>
    </row>
    <row r="129" spans="1:43" x14ac:dyDescent="0.25">
      <c r="A129" s="17">
        <f t="shared" si="22"/>
        <v>3</v>
      </c>
      <c r="B129" s="15">
        <f t="shared" si="23"/>
        <v>1</v>
      </c>
      <c r="C129" s="11">
        <v>40975</v>
      </c>
      <c r="D129">
        <f>IFERROR(IF($A129&gt;10,INDEX(daily!$A:$F,MATCH(DATE(white_production!D$1,MONTH($C129),DAY($C129)),daily!$A:$A,0),MATCH($B$1,daily!$A$1:$F$1,0)),INDEX(daily!$A:$F,MATCH(DATE(white_production!E$1,MONTH($C129),DAY($C129)),daily!$A:$A,0),MATCH($B$1,daily!$A$1:$F$1,0))),"")</f>
        <v>28727.81000000015</v>
      </c>
      <c r="E129">
        <f>IFERROR(IF($A129&gt;10,INDEX(daily!$A:$F,MATCH(DATE(white_production!E$1,MONTH($C129),DAY($C129)),daily!$A:$A,0),MATCH($B$1,daily!$A$1:$F$1,0)),INDEX(daily!$A:$F,MATCH(DATE(white_production!F$1,MONTH($C129),DAY($C129)),daily!$A:$A,0),MATCH($B$1,daily!$A$1:$F$1,0))),"")</f>
        <v>26966.565000000224</v>
      </c>
      <c r="F129">
        <f>IFERROR(IF($A129&gt;10,INDEX(daily!$A:$F,MATCH(DATE(white_production!F$1,MONTH($C129),DAY($C129)),daily!$A:$A,0),MATCH($B$1,daily!$A$1:$F$1,0)),INDEX(daily!$A:$F,MATCH(DATE(white_production!G$1,MONTH($C129),DAY($C129)),daily!$A:$A,0),MATCH($B$1,daily!$A$1:$F$1,0))),"")</f>
        <v>28454.884999999776</v>
      </c>
      <c r="G129">
        <f>IFERROR(IF($A129&gt;10,INDEX(daily!$A:$F,MATCH(DATE(white_production!G$1,MONTH($C129),DAY($C129)),daily!$A:$A,0),MATCH($B$1,daily!$A$1:$F$1,0)),INDEX(daily!$A:$F,MATCH(DATE(white_production!H$1,MONTH($C129),DAY($C129)),daily!$A:$A,0),MATCH($B$1,daily!$A$1:$F$1,0))),"")</f>
        <v>31805.390000000225</v>
      </c>
      <c r="H129">
        <f>IFERROR(IF($A129&gt;10,INDEX(daily!$A:$F,MATCH(DATE(white_production!H$1,MONTH($C129),DAY($C129)),daily!$A:$A,0),MATCH($B$1,daily!$A$1:$F$1,0)),INDEX(daily!$A:$F,MATCH(DATE(white_production!I$1,MONTH($C129),DAY($C129)),daily!$A:$A,0),MATCH($B$1,daily!$A$1:$F$1,0))),"")</f>
        <v>31351.215000000222</v>
      </c>
      <c r="I129">
        <f>IFERROR(IF($A129&gt;10,INDEX(daily!$A:$F,MATCH(DATE(white_production!I$1,MONTH($C129),DAY($C129)),daily!$A:$A,0),MATCH($B$1,daily!$A$1:$F$1,0)),INDEX(daily!$A:$F,MATCH(DATE(white_production!J$1,MONTH($C129),DAY($C129)),daily!$A:$A,0),MATCH($B$1,daily!$A$1:$F$1,0))),"")</f>
        <v>33304.18999999985</v>
      </c>
      <c r="J129">
        <f>IFERROR(IF($A129&gt;10,INDEX(daily!$A:$F,MATCH(DATE(white_production!J$1,MONTH($C129),DAY($C129)),daily!$A:$A,0),MATCH($B$1,daily!$A$1:$F$1,0)),INDEX(daily!$A:$F,MATCH(DATE(white_production!K$1,MONTH($C129),DAY($C129)),daily!$A:$A,0),MATCH($B$1,daily!$A$1:$F$1,0))),"")</f>
        <v>25611.825000000001</v>
      </c>
      <c r="S129" s="11">
        <v>40975</v>
      </c>
      <c r="T129" s="38">
        <f t="shared" si="24"/>
        <v>0.72591279184650914</v>
      </c>
      <c r="U129" s="26">
        <f t="shared" si="39"/>
        <v>7.6983449543833515E-2</v>
      </c>
      <c r="V129" s="38">
        <f t="shared" si="27"/>
        <v>0.82643687548681</v>
      </c>
      <c r="W129" s="26">
        <f t="shared" si="40"/>
        <v>6.0886459557136341E-2</v>
      </c>
      <c r="X129" s="38">
        <f t="shared" si="28"/>
        <v>0.84028720190612494</v>
      </c>
      <c r="Y129" s="26">
        <f t="shared" si="41"/>
        <v>-3.4793730141669421E-2</v>
      </c>
      <c r="Z129" s="38">
        <f t="shared" si="29"/>
        <v>0.92587986619519302</v>
      </c>
      <c r="AA129" s="26">
        <f t="shared" si="45"/>
        <v>5.7729160826330617E-2</v>
      </c>
      <c r="AB129" s="38">
        <f t="shared" si="30"/>
        <v>0.87972740450907949</v>
      </c>
      <c r="AC129" s="26">
        <f t="shared" si="42"/>
        <v>7.4904412272636112E-4</v>
      </c>
      <c r="AD129" s="38">
        <f t="shared" si="37"/>
        <v>0.93628562621123512</v>
      </c>
      <c r="AE129" s="26">
        <f t="shared" si="43"/>
        <v>3.0557867471521005E-2</v>
      </c>
      <c r="AF129" s="38">
        <f t="shared" si="21"/>
        <v>0.7797272275594046</v>
      </c>
      <c r="AG129" s="26">
        <f t="shared" si="44"/>
        <v>2.0643641642082655E-2</v>
      </c>
      <c r="AI129" s="26"/>
      <c r="AK129" s="26"/>
      <c r="AM129" s="26"/>
      <c r="AO129" s="26"/>
      <c r="AQ129" s="26"/>
    </row>
    <row r="130" spans="1:43" x14ac:dyDescent="0.25">
      <c r="A130" s="17">
        <f t="shared" si="22"/>
        <v>3</v>
      </c>
      <c r="B130" s="15">
        <f t="shared" si="23"/>
        <v>1</v>
      </c>
      <c r="C130" s="11">
        <v>40976</v>
      </c>
      <c r="D130">
        <f>IFERROR(IF($A130&gt;10,INDEX(daily!$A:$F,MATCH(DATE(white_production!D$1,MONTH($C130),DAY($C130)),daily!$A:$A,0),MATCH($B$1,daily!$A$1:$F$1,0)),INDEX(daily!$A:$F,MATCH(DATE(white_production!E$1,MONTH($C130),DAY($C130)),daily!$A:$A,0),MATCH($B$1,daily!$A$1:$F$1,0))),"")</f>
        <v>29986.085000000148</v>
      </c>
      <c r="E130">
        <f>IFERROR(IF($A130&gt;10,INDEX(daily!$A:$F,MATCH(DATE(white_production!E$1,MONTH($C130),DAY($C130)),daily!$A:$A,0),MATCH($B$1,daily!$A$1:$F$1,0)),INDEX(daily!$A:$F,MATCH(DATE(white_production!F$1,MONTH($C130),DAY($C130)),daily!$A:$A,0),MATCH($B$1,daily!$A$1:$F$1,0))),"")</f>
        <v>26155.95</v>
      </c>
      <c r="F130">
        <f>IFERROR(IF($A130&gt;10,INDEX(daily!$A:$F,MATCH(DATE(white_production!F$1,MONTH($C130),DAY($C130)),daily!$A:$A,0),MATCH($B$1,daily!$A$1:$F$1,0)),INDEX(daily!$A:$F,MATCH(DATE(white_production!G$1,MONTH($C130),DAY($C130)),daily!$A:$A,0),MATCH($B$1,daily!$A$1:$F$1,0))),"")</f>
        <v>30070.93500000015</v>
      </c>
      <c r="G130">
        <f>IFERROR(IF($A130&gt;10,INDEX(daily!$A:$F,MATCH(DATE(white_production!G$1,MONTH($C130),DAY($C130)),daily!$A:$A,0),MATCH($B$1,daily!$A$1:$F$1,0)),INDEX(daily!$A:$F,MATCH(DATE(white_production!H$1,MONTH($C130),DAY($C130)),daily!$A:$A,0),MATCH($B$1,daily!$A$1:$F$1,0))),"")</f>
        <v>30361.789999999852</v>
      </c>
      <c r="H130">
        <f>IFERROR(IF($A130&gt;10,INDEX(daily!$A:$F,MATCH(DATE(white_production!H$1,MONTH($C130),DAY($C130)),daily!$A:$A,0),MATCH($B$1,daily!$A$1:$F$1,0)),INDEX(daily!$A:$F,MATCH(DATE(white_production!I$1,MONTH($C130),DAY($C130)),daily!$A:$A,0),MATCH($B$1,daily!$A$1:$F$1,0))),"")</f>
        <v>30751.030000000075</v>
      </c>
      <c r="I130">
        <f>IFERROR(IF($A130&gt;10,INDEX(daily!$A:$F,MATCH(DATE(white_production!I$1,MONTH($C130),DAY($C130)),daily!$A:$A,0),MATCH($B$1,daily!$A$1:$F$1,0)),INDEX(daily!$A:$F,MATCH(DATE(white_production!J$1,MONTH($C130),DAY($C130)),daily!$A:$A,0),MATCH($B$1,daily!$A$1:$F$1,0))),"")</f>
        <v>33747.844999999928</v>
      </c>
      <c r="J130">
        <f>IFERROR(IF($A130&gt;10,INDEX(daily!$A:$F,MATCH(DATE(white_production!J$1,MONTH($C130),DAY($C130)),daily!$A:$A,0),MATCH($B$1,daily!$A$1:$F$1,0)),INDEX(daily!$A:$F,MATCH(DATE(white_production!K$1,MONTH($C130),DAY($C130)),daily!$A:$A,0),MATCH($B$1,daily!$A$1:$F$1,0))),"")</f>
        <v>25468.105000000076</v>
      </c>
      <c r="S130" s="11">
        <v>40976</v>
      </c>
      <c r="T130" s="38">
        <f t="shared" si="24"/>
        <v>0.75770769435250107</v>
      </c>
      <c r="U130" s="26">
        <f t="shared" si="39"/>
        <v>3.1794902505991929E-2</v>
      </c>
      <c r="V130" s="38">
        <f t="shared" si="27"/>
        <v>0.80159418129038862</v>
      </c>
      <c r="W130" s="26">
        <f t="shared" si="40"/>
        <v>-2.4842694196421378E-2</v>
      </c>
      <c r="X130" s="38">
        <f t="shared" si="28"/>
        <v>0.8880099789491781</v>
      </c>
      <c r="Y130" s="26">
        <f t="shared" si="41"/>
        <v>4.7722777043053166E-2</v>
      </c>
      <c r="Z130" s="38">
        <f t="shared" si="29"/>
        <v>0.88385553714782972</v>
      </c>
      <c r="AA130" s="26">
        <f t="shared" si="45"/>
        <v>-4.2024329047363307E-2</v>
      </c>
      <c r="AB130" s="38">
        <f t="shared" si="30"/>
        <v>0.86288597771667586</v>
      </c>
      <c r="AC130" s="26">
        <f t="shared" si="42"/>
        <v>-1.6841426792403635E-2</v>
      </c>
      <c r="AD130" s="38">
        <f t="shared" si="37"/>
        <v>0.94875816493674747</v>
      </c>
      <c r="AE130" s="26">
        <f t="shared" si="43"/>
        <v>1.247253872551235E-2</v>
      </c>
      <c r="AF130" s="38">
        <f t="shared" ref="AF130:AF191" si="46">J130/MAX(J$2:J$228)</f>
        <v>0.77535181123726515</v>
      </c>
      <c r="AG130" s="26">
        <f t="shared" si="44"/>
        <v>-4.3754163221394471E-3</v>
      </c>
      <c r="AI130" s="26"/>
      <c r="AK130" s="26"/>
      <c r="AM130" s="26"/>
      <c r="AO130" s="26"/>
      <c r="AQ130" s="26"/>
    </row>
    <row r="131" spans="1:43" x14ac:dyDescent="0.25">
      <c r="A131" s="17">
        <f t="shared" ref="A131:A194" si="47">MONTH(C131)</f>
        <v>3</v>
      </c>
      <c r="B131" s="15">
        <f t="shared" ref="B131:B194" si="48">IF(DAY(C131)&lt;11,1,IF(DAY(C131)&lt;21,2,3))</f>
        <v>1</v>
      </c>
      <c r="C131" s="11">
        <v>40977</v>
      </c>
      <c r="D131">
        <f>IFERROR(IF($A131&gt;10,INDEX(daily!$A:$F,MATCH(DATE(white_production!D$1,MONTH($C131),DAY($C131)),daily!$A:$A,0),MATCH($B$1,daily!$A$1:$F$1,0)),INDEX(daily!$A:$F,MATCH(DATE(white_production!E$1,MONTH($C131),DAY($C131)),daily!$A:$A,0),MATCH($B$1,daily!$A$1:$F$1,0))),"")</f>
        <v>30787.409999999778</v>
      </c>
      <c r="E131">
        <f>IFERROR(IF($A131&gt;10,INDEX(daily!$A:$F,MATCH(DATE(white_production!E$1,MONTH($C131),DAY($C131)),daily!$A:$A,0),MATCH($B$1,daily!$A$1:$F$1,0)),INDEX(daily!$A:$F,MATCH(DATE(white_production!F$1,MONTH($C131),DAY($C131)),daily!$A:$A,0),MATCH($B$1,daily!$A$1:$F$1,0))),"")</f>
        <v>27207.599999999999</v>
      </c>
      <c r="F131">
        <f>IFERROR(IF($A131&gt;10,INDEX(daily!$A:$F,MATCH(DATE(white_production!F$1,MONTH($C131),DAY($C131)),daily!$A:$A,0),MATCH($B$1,daily!$A$1:$F$1,0)),INDEX(daily!$A:$F,MATCH(DATE(white_production!G$1,MONTH($C131),DAY($C131)),daily!$A:$A,0),MATCH($B$1,daily!$A$1:$F$1,0))),"")</f>
        <v>30106.994999999926</v>
      </c>
      <c r="G131">
        <f>IFERROR(IF($A131&gt;10,INDEX(daily!$A:$F,MATCH(DATE(white_production!G$1,MONTH($C131),DAY($C131)),daily!$A:$A,0),MATCH($B$1,daily!$A$1:$F$1,0)),INDEX(daily!$A:$F,MATCH(DATE(white_production!H$1,MONTH($C131),DAY($C131)),daily!$A:$A,0),MATCH($B$1,daily!$A$1:$F$1,0))),"")</f>
        <v>30873.25</v>
      </c>
      <c r="H131">
        <f>IFERROR(IF($A131&gt;10,INDEX(daily!$A:$F,MATCH(DATE(white_production!H$1,MONTH($C131),DAY($C131)),daily!$A:$A,0),MATCH($B$1,daily!$A$1:$F$1,0)),INDEX(daily!$A:$F,MATCH(DATE(white_production!I$1,MONTH($C131),DAY($C131)),daily!$A:$A,0),MATCH($B$1,daily!$A$1:$F$1,0))),"")</f>
        <v>30203.13999999985</v>
      </c>
      <c r="I131">
        <f>IFERROR(IF($A131&gt;10,INDEX(daily!$A:$F,MATCH(DATE(white_production!I$1,MONTH($C131),DAY($C131)),daily!$A:$A,0),MATCH($B$1,daily!$A$1:$F$1,0)),INDEX(daily!$A:$F,MATCH(DATE(white_production!J$1,MONTH($C131),DAY($C131)),daily!$A:$A,0),MATCH($B$1,daily!$A$1:$F$1,0))),"")</f>
        <v>34571.665000000226</v>
      </c>
      <c r="J131">
        <f>IFERROR(IF($A131&gt;10,INDEX(daily!$A:$F,MATCH(DATE(white_production!J$1,MONTH($C131),DAY($C131)),daily!$A:$A,0),MATCH($B$1,daily!$A$1:$F$1,0)),INDEX(daily!$A:$F,MATCH(DATE(white_production!K$1,MONTH($C131),DAY($C131)),daily!$A:$A,0),MATCH($B$1,daily!$A$1:$F$1,0))),"")</f>
        <v>24203.414999999852</v>
      </c>
      <c r="S131" s="11">
        <v>40977</v>
      </c>
      <c r="T131" s="38">
        <f t="shared" ref="T131:T194" si="49">D131/MAX(D$2:D$228)</f>
        <v>0.77795609017265344</v>
      </c>
      <c r="U131" s="26">
        <f t="shared" si="39"/>
        <v>2.0248395820152365E-2</v>
      </c>
      <c r="V131" s="38">
        <f t="shared" si="27"/>
        <v>0.83382380861243333</v>
      </c>
      <c r="W131" s="26">
        <f t="shared" si="40"/>
        <v>3.2229627322044707E-2</v>
      </c>
      <c r="X131" s="38">
        <f t="shared" si="28"/>
        <v>0.88907484905849488</v>
      </c>
      <c r="Y131" s="26">
        <f t="shared" si="41"/>
        <v>1.0648701093167734E-3</v>
      </c>
      <c r="Z131" s="38">
        <f t="shared" si="29"/>
        <v>0.89874453918064012</v>
      </c>
      <c r="AA131" s="26">
        <f t="shared" si="45"/>
        <v>1.4889002032810406E-2</v>
      </c>
      <c r="AB131" s="38">
        <f t="shared" si="30"/>
        <v>0.84751196916049476</v>
      </c>
      <c r="AC131" s="26">
        <f t="shared" si="42"/>
        <v>-1.5374008556181096E-2</v>
      </c>
      <c r="AD131" s="38">
        <f t="shared" si="37"/>
        <v>0.97191833861416232</v>
      </c>
      <c r="AE131" s="26">
        <f t="shared" si="43"/>
        <v>2.3160173677414853E-2</v>
      </c>
      <c r="AF131" s="38">
        <f t="shared" si="46"/>
        <v>0.73684954802789693</v>
      </c>
      <c r="AG131" s="26">
        <f t="shared" si="44"/>
        <v>-3.8502263209368226E-2</v>
      </c>
      <c r="AI131" s="26"/>
      <c r="AK131" s="26"/>
      <c r="AM131" s="26"/>
      <c r="AO131" s="26"/>
      <c r="AQ131" s="26"/>
    </row>
    <row r="132" spans="1:43" x14ac:dyDescent="0.25">
      <c r="A132" s="17">
        <f t="shared" si="47"/>
        <v>3</v>
      </c>
      <c r="B132" s="15">
        <f t="shared" si="48"/>
        <v>1</v>
      </c>
      <c r="C132" s="11">
        <v>40978</v>
      </c>
      <c r="D132">
        <f>IFERROR(IF($A132&gt;10,INDEX(daily!$A:$F,MATCH(DATE(white_production!D$1,MONTH($C132),DAY($C132)),daily!$A:$A,0),MATCH($B$1,daily!$A$1:$F$1,0)),INDEX(daily!$A:$F,MATCH(DATE(white_production!E$1,MONTH($C132),DAY($C132)),daily!$A:$A,0),MATCH($B$1,daily!$A$1:$F$1,0))),"")</f>
        <v>30413.86000000015</v>
      </c>
      <c r="E132">
        <f>IFERROR(IF($A132&gt;10,INDEX(daily!$A:$F,MATCH(DATE(white_production!E$1,MONTH($C132),DAY($C132)),daily!$A:$A,0),MATCH($B$1,daily!$A$1:$F$1,0)),INDEX(daily!$A:$F,MATCH(DATE(white_production!F$1,MONTH($C132),DAY($C132)),daily!$A:$A,0),MATCH($B$1,daily!$A$1:$F$1,0))),"")</f>
        <v>26238.125</v>
      </c>
      <c r="F132">
        <f>IFERROR(IF($A132&gt;10,INDEX(daily!$A:$F,MATCH(DATE(white_production!F$1,MONTH($C132),DAY($C132)),daily!$A:$A,0),MATCH($B$1,daily!$A$1:$F$1,0)),INDEX(daily!$A:$F,MATCH(DATE(white_production!G$1,MONTH($C132),DAY($C132)),daily!$A:$A,0),MATCH($B$1,daily!$A$1:$F$1,0))),"")</f>
        <v>29971.180000000073</v>
      </c>
      <c r="G132">
        <f>IFERROR(IF($A132&gt;10,INDEX(daily!$A:$F,MATCH(DATE(white_production!G$1,MONTH($C132),DAY($C132)),daily!$A:$A,0),MATCH($B$1,daily!$A$1:$F$1,0)),INDEX(daily!$A:$F,MATCH(DATE(white_production!H$1,MONTH($C132),DAY($C132)),daily!$A:$A,0),MATCH($B$1,daily!$A$1:$F$1,0))),"")</f>
        <v>30446.890000000225</v>
      </c>
      <c r="H132">
        <f>IFERROR(IF($A132&gt;10,INDEX(daily!$A:$F,MATCH(DATE(white_production!H$1,MONTH($C132),DAY($C132)),daily!$A:$A,0),MATCH($B$1,daily!$A$1:$F$1,0)),INDEX(daily!$A:$F,MATCH(DATE(white_production!I$1,MONTH($C132),DAY($C132)),daily!$A:$A,0),MATCH($B$1,daily!$A$1:$F$1,0))),"")</f>
        <v>31540.73500000015</v>
      </c>
      <c r="I132">
        <f>IFERROR(IF($A132&gt;10,INDEX(daily!$A:$F,MATCH(DATE(white_production!I$1,MONTH($C132),DAY($C132)),daily!$A:$A,0),MATCH($B$1,daily!$A$1:$F$1,0)),INDEX(daily!$A:$F,MATCH(DATE(white_production!J$1,MONTH($C132),DAY($C132)),daily!$A:$A,0),MATCH($B$1,daily!$A$1:$F$1,0))),"")</f>
        <v>34314.18999999985</v>
      </c>
      <c r="J132">
        <f>IFERROR(IF($A132&gt;10,INDEX(daily!$A:$F,MATCH(DATE(white_production!J$1,MONTH($C132),DAY($C132)),daily!$A:$A,0),MATCH($B$1,daily!$A$1:$F$1,0)),INDEX(daily!$A:$F,MATCH(DATE(white_production!K$1,MONTH($C132),DAY($C132)),daily!$A:$A,0),MATCH($B$1,daily!$A$1:$F$1,0))),"")</f>
        <v>24262.944999999927</v>
      </c>
      <c r="S132" s="11">
        <v>40978</v>
      </c>
      <c r="T132" s="38">
        <f t="shared" si="49"/>
        <v>0.76851698836176041</v>
      </c>
      <c r="U132" s="26">
        <f t="shared" si="39"/>
        <v>-9.4391018108930247E-3</v>
      </c>
      <c r="V132" s="38">
        <f t="shared" si="27"/>
        <v>0.80411257583723306</v>
      </c>
      <c r="W132" s="26">
        <f t="shared" si="40"/>
        <v>-2.9711232775200269E-2</v>
      </c>
      <c r="X132" s="38">
        <f t="shared" si="28"/>
        <v>0.88506416314896619</v>
      </c>
      <c r="Y132" s="26">
        <f t="shared" si="41"/>
        <v>-4.0106859095286884E-3</v>
      </c>
      <c r="Z132" s="38">
        <f t="shared" si="29"/>
        <v>0.88633286494080943</v>
      </c>
      <c r="AA132" s="26">
        <f t="shared" si="45"/>
        <v>-1.2411674239830695E-2</v>
      </c>
      <c r="AB132" s="38">
        <f t="shared" si="30"/>
        <v>0.88504541013350257</v>
      </c>
      <c r="AC132" s="26">
        <f t="shared" si="42"/>
        <v>3.7533440973007814E-2</v>
      </c>
      <c r="AD132" s="38">
        <f t="shared" si="37"/>
        <v>0.96467990580408369</v>
      </c>
      <c r="AE132" s="26">
        <f t="shared" si="43"/>
        <v>-7.2384328100786322E-3</v>
      </c>
      <c r="AF132" s="38">
        <f t="shared" si="46"/>
        <v>0.73866188127071231</v>
      </c>
      <c r="AG132" s="26">
        <f t="shared" si="44"/>
        <v>1.8123332428153782E-3</v>
      </c>
      <c r="AI132" s="26"/>
      <c r="AK132" s="26"/>
      <c r="AM132" s="26"/>
      <c r="AO132" s="26"/>
      <c r="AQ132" s="26"/>
    </row>
    <row r="133" spans="1:43" x14ac:dyDescent="0.25">
      <c r="A133" s="17">
        <f t="shared" si="47"/>
        <v>3</v>
      </c>
      <c r="B133" s="15">
        <f t="shared" si="48"/>
        <v>2</v>
      </c>
      <c r="C133" s="11">
        <v>40979</v>
      </c>
      <c r="D133">
        <f>IFERROR(IF($A133&gt;10,INDEX(daily!$A:$F,MATCH(DATE(white_production!D$1,MONTH($C133),DAY($C133)),daily!$A:$A,0),MATCH($B$1,daily!$A$1:$F$1,0)),INDEX(daily!$A:$F,MATCH(DATE(white_production!E$1,MONTH($C133),DAY($C133)),daily!$A:$A,0),MATCH($B$1,daily!$A$1:$F$1,0))),"")</f>
        <v>31521.659999999778</v>
      </c>
      <c r="E133">
        <f>IFERROR(IF($A133&gt;10,INDEX(daily!$A:$F,MATCH(DATE(white_production!E$1,MONTH($C133),DAY($C133)),daily!$A:$A,0),MATCH($B$1,daily!$A$1:$F$1,0)),INDEX(daily!$A:$F,MATCH(DATE(white_production!F$1,MONTH($C133),DAY($C133)),daily!$A:$A,0),MATCH($B$1,daily!$A$1:$F$1,0))),"")</f>
        <v>27758.779999999701</v>
      </c>
      <c r="F133">
        <f>IFERROR(IF($A133&gt;10,INDEX(daily!$A:$F,MATCH(DATE(white_production!F$1,MONTH($C133),DAY($C133)),daily!$A:$A,0),MATCH($B$1,daily!$A$1:$F$1,0)),INDEX(daily!$A:$F,MATCH(DATE(white_production!G$1,MONTH($C133),DAY($C133)),daily!$A:$A,0),MATCH($B$1,daily!$A$1:$F$1,0))),"")</f>
        <v>31322.819999999927</v>
      </c>
      <c r="G133">
        <f>IFERROR(IF($A133&gt;10,INDEX(daily!$A:$F,MATCH(DATE(white_production!G$1,MONTH($C133),DAY($C133)),daily!$A:$A,0),MATCH($B$1,daily!$A$1:$F$1,0)),INDEX(daily!$A:$F,MATCH(DATE(white_production!H$1,MONTH($C133),DAY($C133)),daily!$A:$A,0),MATCH($B$1,daily!$A$1:$F$1,0))),"")</f>
        <v>29739.429999999702</v>
      </c>
      <c r="H133">
        <f>IFERROR(IF($A133&gt;10,INDEX(daily!$A:$F,MATCH(DATE(white_production!H$1,MONTH($C133),DAY($C133)),daily!$A:$A,0),MATCH($B$1,daily!$A$1:$F$1,0)),INDEX(daily!$A:$F,MATCH(DATE(white_production!I$1,MONTH($C133),DAY($C133)),daily!$A:$A,0),MATCH($B$1,daily!$A$1:$F$1,0))),"")</f>
        <v>32110.724999999999</v>
      </c>
      <c r="I133">
        <f>IFERROR(IF($A133&gt;10,INDEX(daily!$A:$F,MATCH(DATE(white_production!I$1,MONTH($C133),DAY($C133)),daily!$A:$A,0),MATCH($B$1,daily!$A$1:$F$1,0)),INDEX(daily!$A:$F,MATCH(DATE(white_production!J$1,MONTH($C133),DAY($C133)),daily!$A:$A,0),MATCH($B$1,daily!$A$1:$F$1,0))),"")</f>
        <v>33178.219999999928</v>
      </c>
      <c r="J133">
        <f>IFERROR(IF($A133&gt;10,INDEX(daily!$A:$F,MATCH(DATE(white_production!J$1,MONTH($C133),DAY($C133)),daily!$A:$A,0),MATCH($B$1,daily!$A$1:$F$1,0)),INDEX(daily!$A:$F,MATCH(DATE(white_production!K$1,MONTH($C133),DAY($C133)),daily!$A:$A,0),MATCH($B$1,daily!$A$1:$F$1,0))),"")</f>
        <v>25801.285000000149</v>
      </c>
      <c r="S133" s="11">
        <v>40979</v>
      </c>
      <c r="T133" s="38">
        <f t="shared" si="49"/>
        <v>0.79650959172440061</v>
      </c>
      <c r="U133" s="26">
        <f t="shared" si="39"/>
        <v>2.79926033626402E-2</v>
      </c>
      <c r="V133" s="38">
        <f t="shared" si="27"/>
        <v>0.85071566996112824</v>
      </c>
      <c r="W133" s="26">
        <f t="shared" si="40"/>
        <v>4.6603094123895183E-2</v>
      </c>
      <c r="X133" s="38">
        <f t="shared" si="28"/>
        <v>0.9249787786388648</v>
      </c>
      <c r="Y133" s="26">
        <f t="shared" si="41"/>
        <v>3.9914615489898608E-2</v>
      </c>
      <c r="Z133" s="38">
        <f t="shared" si="29"/>
        <v>0.86573814907224333</v>
      </c>
      <c r="AA133" s="26">
        <f t="shared" si="45"/>
        <v>-2.0594715868566094E-2</v>
      </c>
      <c r="AB133" s="38">
        <f t="shared" si="30"/>
        <v>0.90103955336833397</v>
      </c>
      <c r="AC133" s="26">
        <f t="shared" si="42"/>
        <v>1.5994143234831393E-2</v>
      </c>
      <c r="AD133" s="38">
        <f t="shared" si="37"/>
        <v>0.93274421294360255</v>
      </c>
      <c r="AE133" s="26">
        <f t="shared" si="43"/>
        <v>-3.1935692860481146E-2</v>
      </c>
      <c r="AF133" s="38">
        <f t="shared" si="46"/>
        <v>0.78549515391894831</v>
      </c>
      <c r="AG133" s="26">
        <f t="shared" si="44"/>
        <v>4.6833272648236002E-2</v>
      </c>
      <c r="AI133" s="26"/>
      <c r="AK133" s="26"/>
      <c r="AM133" s="26"/>
      <c r="AO133" s="26"/>
      <c r="AQ133" s="26"/>
    </row>
    <row r="134" spans="1:43" x14ac:dyDescent="0.25">
      <c r="A134" s="17">
        <f t="shared" si="47"/>
        <v>3</v>
      </c>
      <c r="B134" s="15">
        <f t="shared" si="48"/>
        <v>2</v>
      </c>
      <c r="C134" s="11">
        <v>40980</v>
      </c>
      <c r="D134">
        <f>IFERROR(IF($A134&gt;10,INDEX(daily!$A:$F,MATCH(DATE(white_production!D$1,MONTH($C134),DAY($C134)),daily!$A:$A,0),MATCH($B$1,daily!$A$1:$F$1,0)),INDEX(daily!$A:$F,MATCH(DATE(white_production!E$1,MONTH($C134),DAY($C134)),daily!$A:$A,0),MATCH($B$1,daily!$A$1:$F$1,0))),"")</f>
        <v>30014.86000000015</v>
      </c>
      <c r="E134">
        <f>IFERROR(IF($A134&gt;10,INDEX(daily!$A:$F,MATCH(DATE(white_production!E$1,MONTH($C134),DAY($C134)),daily!$A:$A,0),MATCH($B$1,daily!$A$1:$F$1,0)),INDEX(daily!$A:$F,MATCH(DATE(white_production!F$1,MONTH($C134),DAY($C134)),daily!$A:$A,0),MATCH($B$1,daily!$A$1:$F$1,0))),"")</f>
        <v>28460.75</v>
      </c>
      <c r="F134">
        <f>IFERROR(IF($A134&gt;10,INDEX(daily!$A:$F,MATCH(DATE(white_production!F$1,MONTH($C134),DAY($C134)),daily!$A:$A,0),MATCH($B$1,daily!$A$1:$F$1,0)),INDEX(daily!$A:$F,MATCH(DATE(white_production!G$1,MONTH($C134),DAY($C134)),daily!$A:$A,0),MATCH($B$1,daily!$A$1:$F$1,0))),"")</f>
        <v>28783.219999999925</v>
      </c>
      <c r="G134">
        <f>IFERROR(IF($A134&gt;10,INDEX(daily!$A:$F,MATCH(DATE(white_production!G$1,MONTH($C134),DAY($C134)),daily!$A:$A,0),MATCH($B$1,daily!$A$1:$F$1,0)),INDEX(daily!$A:$F,MATCH(DATE(white_production!H$1,MONTH($C134),DAY($C134)),daily!$A:$A,0),MATCH($B$1,daily!$A$1:$F$1,0))),"")</f>
        <v>28913.820000000298</v>
      </c>
      <c r="H134">
        <f>IFERROR(IF($A134&gt;10,INDEX(daily!$A:$F,MATCH(DATE(white_production!H$1,MONTH($C134),DAY($C134)),daily!$A:$A,0),MATCH($B$1,daily!$A$1:$F$1,0)),INDEX(daily!$A:$F,MATCH(DATE(white_production!I$1,MONTH($C134),DAY($C134)),daily!$A:$A,0),MATCH($B$1,daily!$A$1:$F$1,0))),"")</f>
        <v>31173.619999999552</v>
      </c>
      <c r="I134">
        <f>IFERROR(IF($A134&gt;10,INDEX(daily!$A:$F,MATCH(DATE(white_production!I$1,MONTH($C134),DAY($C134)),daily!$A:$A,0),MATCH($B$1,daily!$A$1:$F$1,0)),INDEX(daily!$A:$F,MATCH(DATE(white_production!J$1,MONTH($C134),DAY($C134)),daily!$A:$A,0),MATCH($B$1,daily!$A$1:$F$1,0))),"")</f>
        <v>32968.295000000297</v>
      </c>
      <c r="J134">
        <f>IFERROR(IF($A134&gt;10,INDEX(daily!$A:$F,MATCH(DATE(white_production!J$1,MONTH($C134),DAY($C134)),daily!$A:$A,0),MATCH($B$1,daily!$A$1:$F$1,0)),INDEX(daily!$A:$F,MATCH(DATE(white_production!K$1,MONTH($C134),DAY($C134)),daily!$A:$A,0),MATCH($B$1,daily!$A$1:$F$1,0))),"")</f>
        <v>24831.830000000075</v>
      </c>
      <c r="S134" s="11">
        <v>40980</v>
      </c>
      <c r="T134" s="38">
        <f t="shared" si="49"/>
        <v>0.7584347995716384</v>
      </c>
      <c r="U134" s="26">
        <f t="shared" si="39"/>
        <v>-3.8074792152762216E-2</v>
      </c>
      <c r="V134" s="38">
        <f t="shared" si="27"/>
        <v>0.8722287508257367</v>
      </c>
      <c r="W134" s="26">
        <f t="shared" si="40"/>
        <v>2.1513080864608458E-2</v>
      </c>
      <c r="X134" s="38">
        <f t="shared" si="28"/>
        <v>0.84998310116693632</v>
      </c>
      <c r="Y134" s="26">
        <f t="shared" si="41"/>
        <v>-7.4995677471928479E-2</v>
      </c>
      <c r="Z134" s="38">
        <f t="shared" si="29"/>
        <v>0.84170399397058115</v>
      </c>
      <c r="AA134" s="26">
        <f t="shared" si="45"/>
        <v>-2.403415510166218E-2</v>
      </c>
      <c r="AB134" s="38">
        <f t="shared" si="30"/>
        <v>0.87474401906757815</v>
      </c>
      <c r="AC134" s="26">
        <f t="shared" si="42"/>
        <v>-2.6295534300755818E-2</v>
      </c>
      <c r="AD134" s="38">
        <f t="shared" si="37"/>
        <v>0.92684256032625778</v>
      </c>
      <c r="AE134" s="26">
        <f t="shared" si="43"/>
        <v>-5.9016526173447659E-3</v>
      </c>
      <c r="AF134" s="38">
        <f t="shared" si="46"/>
        <v>0.75598103458564581</v>
      </c>
      <c r="AG134" s="26">
        <f t="shared" si="44"/>
        <v>-2.9514119333302502E-2</v>
      </c>
      <c r="AI134" s="26"/>
      <c r="AK134" s="26"/>
      <c r="AM134" s="26"/>
      <c r="AO134" s="26"/>
      <c r="AQ134" s="26"/>
    </row>
    <row r="135" spans="1:43" x14ac:dyDescent="0.25">
      <c r="A135" s="17">
        <f t="shared" si="47"/>
        <v>3</v>
      </c>
      <c r="B135" s="15">
        <f t="shared" si="48"/>
        <v>2</v>
      </c>
      <c r="C135" s="11">
        <v>40981</v>
      </c>
      <c r="D135">
        <f>IFERROR(IF($A135&gt;10,INDEX(daily!$A:$F,MATCH(DATE(white_production!D$1,MONTH($C135),DAY($C135)),daily!$A:$A,0),MATCH($B$1,daily!$A$1:$F$1,0)),INDEX(daily!$A:$F,MATCH(DATE(white_production!E$1,MONTH($C135),DAY($C135)),daily!$A:$A,0),MATCH($B$1,daily!$A$1:$F$1,0))),"")</f>
        <v>28684.85</v>
      </c>
      <c r="E135">
        <f>IFERROR(IF($A135&gt;10,INDEX(daily!$A:$F,MATCH(DATE(white_production!E$1,MONTH($C135),DAY($C135)),daily!$A:$A,0),MATCH($B$1,daily!$A$1:$F$1,0)),INDEX(daily!$A:$F,MATCH(DATE(white_production!F$1,MONTH($C135),DAY($C135)),daily!$A:$A,0),MATCH($B$1,daily!$A$1:$F$1,0))),"")</f>
        <v>29261.325000000001</v>
      </c>
      <c r="F135">
        <f>IFERROR(IF($A135&gt;10,INDEX(daily!$A:$F,MATCH(DATE(white_production!F$1,MONTH($C135),DAY($C135)),daily!$A:$A,0),MATCH($B$1,daily!$A$1:$F$1,0)),INDEX(daily!$A:$F,MATCH(DATE(white_production!G$1,MONTH($C135),DAY($C135)),daily!$A:$A,0),MATCH($B$1,daily!$A$1:$F$1,0))),"")</f>
        <v>31685.125</v>
      </c>
      <c r="G135">
        <f>IFERROR(IF($A135&gt;10,INDEX(daily!$A:$F,MATCH(DATE(white_production!G$1,MONTH($C135),DAY($C135)),daily!$A:$A,0),MATCH($B$1,daily!$A$1:$F$1,0)),INDEX(daily!$A:$F,MATCH(DATE(white_production!H$1,MONTH($C135),DAY($C135)),daily!$A:$A,0),MATCH($B$1,daily!$A$1:$F$1,0))),"")</f>
        <v>28532.75</v>
      </c>
      <c r="H135">
        <f>IFERROR(IF($A135&gt;10,INDEX(daily!$A:$F,MATCH(DATE(white_production!H$1,MONTH($C135),DAY($C135)),daily!$A:$A,0),MATCH($B$1,daily!$A$1:$F$1,0)),INDEX(daily!$A:$F,MATCH(DATE(white_production!I$1,MONTH($C135),DAY($C135)),daily!$A:$A,0),MATCH($B$1,daily!$A$1:$F$1,0))),"")</f>
        <v>31048.490000000224</v>
      </c>
      <c r="I135">
        <f>IFERROR(IF($A135&gt;10,INDEX(daily!$A:$F,MATCH(DATE(white_production!I$1,MONTH($C135),DAY($C135)),daily!$A:$A,0),MATCH($B$1,daily!$A$1:$F$1,0)),INDEX(daily!$A:$F,MATCH(DATE(white_production!J$1,MONTH($C135),DAY($C135)),daily!$A:$A,0),MATCH($B$1,daily!$A$1:$F$1,0))),"")</f>
        <v>32573.134999999776</v>
      </c>
      <c r="J135">
        <f>IFERROR(IF($A135&gt;10,INDEX(daily!$A:$F,MATCH(DATE(white_production!J$1,MONTH($C135),DAY($C135)),daily!$A:$A,0),MATCH($B$1,daily!$A$1:$F$1,0)),INDEX(daily!$A:$F,MATCH(DATE(white_production!K$1,MONTH($C135),DAY($C135)),daily!$A:$A,0),MATCH($B$1,daily!$A$1:$F$1,0))),"")</f>
        <v>27231.174999999999</v>
      </c>
      <c r="S135" s="11">
        <v>40981</v>
      </c>
      <c r="T135" s="38">
        <f t="shared" si="49"/>
        <v>0.72482725091812528</v>
      </c>
      <c r="U135" s="26">
        <f t="shared" si="39"/>
        <v>-3.360754865351312E-2</v>
      </c>
      <c r="V135" s="38">
        <f t="shared" si="27"/>
        <v>0.89676375191292923</v>
      </c>
      <c r="W135" s="26">
        <f t="shared" si="40"/>
        <v>2.4535001087192532E-2</v>
      </c>
      <c r="X135" s="38">
        <f t="shared" si="28"/>
        <v>0.93567782924780807</v>
      </c>
      <c r="Y135" s="26">
        <f t="shared" si="41"/>
        <v>8.5694728080871752E-2</v>
      </c>
      <c r="Z135" s="38">
        <f t="shared" si="29"/>
        <v>0.8306107471777805</v>
      </c>
      <c r="AA135" s="26">
        <f t="shared" si="45"/>
        <v>-1.109324679280066E-2</v>
      </c>
      <c r="AB135" s="38">
        <f t="shared" si="30"/>
        <v>0.87123282212909814</v>
      </c>
      <c r="AC135" s="26">
        <f t="shared" si="42"/>
        <v>-3.5111969384800101E-3</v>
      </c>
      <c r="AD135" s="38">
        <f t="shared" si="37"/>
        <v>0.91573336871841138</v>
      </c>
      <c r="AE135" s="26">
        <f t="shared" si="43"/>
        <v>-1.1109191607846403E-2</v>
      </c>
      <c r="AF135" s="38">
        <f t="shared" si="46"/>
        <v>0.82902677126424884</v>
      </c>
      <c r="AG135" s="26">
        <f t="shared" si="44"/>
        <v>7.3045736678603035E-2</v>
      </c>
      <c r="AI135" s="26"/>
      <c r="AK135" s="26"/>
      <c r="AM135" s="26"/>
      <c r="AO135" s="26"/>
      <c r="AQ135" s="26"/>
    </row>
    <row r="136" spans="1:43" x14ac:dyDescent="0.25">
      <c r="A136" s="17">
        <f t="shared" si="47"/>
        <v>3</v>
      </c>
      <c r="B136" s="15">
        <f t="shared" si="48"/>
        <v>2</v>
      </c>
      <c r="C136" s="11">
        <v>40982</v>
      </c>
      <c r="D136">
        <f>IFERROR(IF($A136&gt;10,INDEX(daily!$A:$F,MATCH(DATE(white_production!D$1,MONTH($C136),DAY($C136)),daily!$A:$A,0),MATCH($B$1,daily!$A$1:$F$1,0)),INDEX(daily!$A:$F,MATCH(DATE(white_production!E$1,MONTH($C136),DAY($C136)),daily!$A:$A,0),MATCH($B$1,daily!$A$1:$F$1,0))),"")</f>
        <v>29407.630000000074</v>
      </c>
      <c r="E136">
        <f>IFERROR(IF($A136&gt;10,INDEX(daily!$A:$F,MATCH(DATE(white_production!E$1,MONTH($C136),DAY($C136)),daily!$A:$A,0),MATCH($B$1,daily!$A$1:$F$1,0)),INDEX(daily!$A:$F,MATCH(DATE(white_production!F$1,MONTH($C136),DAY($C136)),daily!$A:$A,0),MATCH($B$1,daily!$A$1:$F$1,0))),"")</f>
        <v>26864.940000000224</v>
      </c>
      <c r="F136">
        <f>IFERROR(IF($A136&gt;10,INDEX(daily!$A:$F,MATCH(DATE(white_production!F$1,MONTH($C136),DAY($C136)),daily!$A:$A,0),MATCH($B$1,daily!$A$1:$F$1,0)),INDEX(daily!$A:$F,MATCH(DATE(white_production!G$1,MONTH($C136),DAY($C136)),daily!$A:$A,0),MATCH($B$1,daily!$A$1:$F$1,0))),"")</f>
        <v>30293.01499999985</v>
      </c>
      <c r="G136">
        <f>IFERROR(IF($A136&gt;10,INDEX(daily!$A:$F,MATCH(DATE(white_production!G$1,MONTH($C136),DAY($C136)),daily!$A:$A,0),MATCH($B$1,daily!$A$1:$F$1,0)),INDEX(daily!$A:$F,MATCH(DATE(white_production!H$1,MONTH($C136),DAY($C136)),daily!$A:$A,0),MATCH($B$1,daily!$A$1:$F$1,0))),"")</f>
        <v>28706.239999999852</v>
      </c>
      <c r="H136">
        <f>IFERROR(IF($A136&gt;10,INDEX(daily!$A:$F,MATCH(DATE(white_production!H$1,MONTH($C136),DAY($C136)),daily!$A:$A,0),MATCH($B$1,daily!$A$1:$F$1,0)),INDEX(daily!$A:$F,MATCH(DATE(white_production!I$1,MONTH($C136),DAY($C136)),daily!$A:$A,0),MATCH($B$1,daily!$A$1:$F$1,0))),"")</f>
        <v>32919.290000000226</v>
      </c>
      <c r="I136">
        <f>IFERROR(IF($A136&gt;10,INDEX(daily!$A:$F,MATCH(DATE(white_production!I$1,MONTH($C136),DAY($C136)),daily!$A:$A,0),MATCH($B$1,daily!$A$1:$F$1,0)),INDEX(daily!$A:$F,MATCH(DATE(white_production!J$1,MONTH($C136),DAY($C136)),daily!$A:$A,0),MATCH($B$1,daily!$A$1:$F$1,0))),"")</f>
        <v>31606.800000000374</v>
      </c>
      <c r="J136">
        <f>IFERROR(IF($A136&gt;10,INDEX(daily!$A:$F,MATCH(DATE(white_production!J$1,MONTH($C136),DAY($C136)),daily!$A:$A,0),MATCH($B$1,daily!$A$1:$F$1,0)),INDEX(daily!$A:$F,MATCH(DATE(white_production!K$1,MONTH($C136),DAY($C136)),daily!$A:$A,0),MATCH($B$1,daily!$A$1:$F$1,0))),"")</f>
        <v>27628.094999999925</v>
      </c>
      <c r="S136" s="11">
        <v>40982</v>
      </c>
      <c r="T136" s="38">
        <f t="shared" si="49"/>
        <v>0.74309092112796271</v>
      </c>
      <c r="U136" s="26">
        <f t="shared" si="39"/>
        <v>1.8263670209837435E-2</v>
      </c>
      <c r="V136" s="38">
        <f t="shared" si="27"/>
        <v>0.82332240215765784</v>
      </c>
      <c r="W136" s="26">
        <f t="shared" si="40"/>
        <v>-7.344134975527139E-2</v>
      </c>
      <c r="X136" s="38">
        <f t="shared" si="28"/>
        <v>0.89456811410941728</v>
      </c>
      <c r="Y136" s="26">
        <f t="shared" si="41"/>
        <v>-4.110971513839079E-2</v>
      </c>
      <c r="Z136" s="38">
        <f t="shared" si="29"/>
        <v>0.83566117724595657</v>
      </c>
      <c r="AA136" s="26">
        <f t="shared" si="45"/>
        <v>5.0504300681760705E-3</v>
      </c>
      <c r="AB136" s="38">
        <f t="shared" si="30"/>
        <v>0.9237282047914791</v>
      </c>
      <c r="AC136" s="26">
        <f t="shared" si="42"/>
        <v>5.2495382662380963E-2</v>
      </c>
      <c r="AD136" s="38">
        <f t="shared" si="37"/>
        <v>0.88856664973787836</v>
      </c>
      <c r="AE136" s="26">
        <f t="shared" si="43"/>
        <v>-2.7166718980533022E-2</v>
      </c>
      <c r="AF136" s="38">
        <f t="shared" si="46"/>
        <v>0.84111061656472319</v>
      </c>
      <c r="AG136" s="26">
        <f t="shared" si="44"/>
        <v>1.208384530047435E-2</v>
      </c>
      <c r="AI136" s="26"/>
      <c r="AK136" s="26"/>
      <c r="AM136" s="26"/>
      <c r="AO136" s="26"/>
      <c r="AQ136" s="26"/>
    </row>
    <row r="137" spans="1:43" x14ac:dyDescent="0.25">
      <c r="A137" s="17">
        <f t="shared" si="47"/>
        <v>3</v>
      </c>
      <c r="B137" s="15">
        <f t="shared" si="48"/>
        <v>2</v>
      </c>
      <c r="C137" s="11">
        <v>40983</v>
      </c>
      <c r="D137">
        <f>IFERROR(IF($A137&gt;10,INDEX(daily!$A:$F,MATCH(DATE(white_production!D$1,MONTH($C137),DAY($C137)),daily!$A:$A,0),MATCH($B$1,daily!$A$1:$F$1,0)),INDEX(daily!$A:$F,MATCH(DATE(white_production!E$1,MONTH($C137),DAY($C137)),daily!$A:$A,0),MATCH($B$1,daily!$A$1:$F$1,0))),"")</f>
        <v>30035.539999999852</v>
      </c>
      <c r="E137">
        <f>IFERROR(IF($A137&gt;10,INDEX(daily!$A:$F,MATCH(DATE(white_production!E$1,MONTH($C137),DAY($C137)),daily!$A:$A,0),MATCH($B$1,daily!$A$1:$F$1,0)),INDEX(daily!$A:$F,MATCH(DATE(white_production!F$1,MONTH($C137),DAY($C137)),daily!$A:$A,0),MATCH($B$1,daily!$A$1:$F$1,0))),"")</f>
        <v>27097</v>
      </c>
      <c r="F137">
        <f>IFERROR(IF($A137&gt;10,INDEX(daily!$A:$F,MATCH(DATE(white_production!F$1,MONTH($C137),DAY($C137)),daily!$A:$A,0),MATCH($B$1,daily!$A$1:$F$1,0)),INDEX(daily!$A:$F,MATCH(DATE(white_production!G$1,MONTH($C137),DAY($C137)),daily!$A:$A,0),MATCH($B$1,daily!$A$1:$F$1,0))),"")</f>
        <v>29902.325000000001</v>
      </c>
      <c r="G137">
        <f>IFERROR(IF($A137&gt;10,INDEX(daily!$A:$F,MATCH(DATE(white_production!G$1,MONTH($C137),DAY($C137)),daily!$A:$A,0),MATCH($B$1,daily!$A$1:$F$1,0)),INDEX(daily!$A:$F,MATCH(DATE(white_production!H$1,MONTH($C137),DAY($C137)),daily!$A:$A,0),MATCH($B$1,daily!$A$1:$F$1,0))),"")</f>
        <v>28038.724999999999</v>
      </c>
      <c r="H137">
        <f>IFERROR(IF($A137&gt;10,INDEX(daily!$A:$F,MATCH(DATE(white_production!H$1,MONTH($C137),DAY($C137)),daily!$A:$A,0),MATCH($B$1,daily!$A$1:$F$1,0)),INDEX(daily!$A:$F,MATCH(DATE(white_production!I$1,MONTH($C137),DAY($C137)),daily!$A:$A,0),MATCH($B$1,daily!$A$1:$F$1,0))),"")</f>
        <v>32847.300000000003</v>
      </c>
      <c r="I137">
        <f>IFERROR(IF($A137&gt;10,INDEX(daily!$A:$F,MATCH(DATE(white_production!I$1,MONTH($C137),DAY($C137)),daily!$A:$A,0),MATCH($B$1,daily!$A$1:$F$1,0)),INDEX(daily!$A:$F,MATCH(DATE(white_production!J$1,MONTH($C137),DAY($C137)),daily!$A:$A,0),MATCH($B$1,daily!$A$1:$F$1,0))),"")</f>
        <v>33555.734999999775</v>
      </c>
      <c r="J137">
        <f>IFERROR(IF($A137&gt;10,INDEX(daily!$A:$F,MATCH(DATE(white_production!J$1,MONTH($C137),DAY($C137)),daily!$A:$A,0),MATCH($B$1,daily!$A$1:$F$1,0)),INDEX(daily!$A:$F,MATCH(DATE(white_production!K$1,MONTH($C137),DAY($C137)),daily!$A:$A,0),MATCH($B$1,daily!$A$1:$F$1,0))),"")</f>
        <v>26997.205000000075</v>
      </c>
      <c r="S137" s="32">
        <v>40983</v>
      </c>
      <c r="T137" s="39">
        <f t="shared" si="49"/>
        <v>0.75895735512095341</v>
      </c>
      <c r="U137" s="33">
        <f t="shared" si="39"/>
        <v>1.5866433992990703E-2</v>
      </c>
      <c r="V137" s="39">
        <f t="shared" si="27"/>
        <v>0.83043428093514704</v>
      </c>
      <c r="W137" s="33">
        <f t="shared" si="40"/>
        <v>7.1118787774892001E-3</v>
      </c>
      <c r="X137" s="39">
        <f t="shared" si="28"/>
        <v>0.88303084003810817</v>
      </c>
      <c r="Y137" s="33">
        <f t="shared" si="41"/>
        <v>-1.1537274071309112E-2</v>
      </c>
      <c r="Z137" s="39">
        <f t="shared" si="29"/>
        <v>0.8162292916792917</v>
      </c>
      <c r="AA137" s="33">
        <f t="shared" si="45"/>
        <v>-1.9431885566664864E-2</v>
      </c>
      <c r="AB137" s="39">
        <f t="shared" si="30"/>
        <v>0.92170813712102984</v>
      </c>
      <c r="AC137" s="33">
        <f t="shared" si="42"/>
        <v>-2.0200676704492659E-3</v>
      </c>
      <c r="AD137" s="39">
        <f t="shared" si="37"/>
        <v>0.94335734805299853</v>
      </c>
      <c r="AE137" s="33">
        <f t="shared" si="43"/>
        <v>5.4790698315120179E-2</v>
      </c>
      <c r="AF137" s="39">
        <f t="shared" si="46"/>
        <v>0.82190378102704331</v>
      </c>
      <c r="AG137" s="33">
        <f t="shared" si="44"/>
        <v>-1.9206835537679878E-2</v>
      </c>
      <c r="AI137" s="26"/>
      <c r="AK137" s="26"/>
      <c r="AM137" s="26"/>
      <c r="AO137" s="26"/>
      <c r="AQ137" s="26"/>
    </row>
    <row r="138" spans="1:43" ht="15.75" thickBot="1" x14ac:dyDescent="0.3">
      <c r="A138" s="17">
        <f t="shared" si="47"/>
        <v>3</v>
      </c>
      <c r="B138" s="15">
        <f t="shared" si="48"/>
        <v>2</v>
      </c>
      <c r="C138" s="11">
        <v>40984</v>
      </c>
      <c r="D138">
        <f>IFERROR(IF($A138&gt;10,INDEX(daily!$A:$F,MATCH(DATE(white_production!D$1,MONTH($C138),DAY($C138)),daily!$A:$A,0),MATCH($B$1,daily!$A$1:$F$1,0)),INDEX(daily!$A:$F,MATCH(DATE(white_production!E$1,MONTH($C138),DAY($C138)),daily!$A:$A,0),MATCH($B$1,daily!$A$1:$F$1,0))),"")</f>
        <v>28882.5</v>
      </c>
      <c r="E138">
        <f>IFERROR(IF($A138&gt;10,INDEX(daily!$A:$F,MATCH(DATE(white_production!E$1,MONTH($C138),DAY($C138)),daily!$A:$A,0),MATCH($B$1,daily!$A$1:$F$1,0)),INDEX(daily!$A:$F,MATCH(DATE(white_production!F$1,MONTH($C138),DAY($C138)),daily!$A:$A,0),MATCH($B$1,daily!$A$1:$F$1,0))),"")</f>
        <v>26483.15</v>
      </c>
      <c r="F138">
        <f>IFERROR(IF($A138&gt;10,INDEX(daily!$A:$F,MATCH(DATE(white_production!F$1,MONTH($C138),DAY($C138)),daily!$A:$A,0),MATCH($B$1,daily!$A$1:$F$1,0)),INDEX(daily!$A:$F,MATCH(DATE(white_production!G$1,MONTH($C138),DAY($C138)),daily!$A:$A,0),MATCH($B$1,daily!$A$1:$F$1,0))),"")</f>
        <v>30048.775000000001</v>
      </c>
      <c r="G138">
        <f>IFERROR(IF($A138&gt;10,INDEX(daily!$A:$F,MATCH(DATE(white_production!G$1,MONTH($C138),DAY($C138)),daily!$A:$A,0),MATCH($B$1,daily!$A$1:$F$1,0)),INDEX(daily!$A:$F,MATCH(DATE(white_production!H$1,MONTH($C138),DAY($C138)),daily!$A:$A,0),MATCH($B$1,daily!$A$1:$F$1,0))),"")</f>
        <v>28316.275000000001</v>
      </c>
      <c r="H138">
        <f>IFERROR(IF($A138&gt;10,INDEX(daily!$A:$F,MATCH(DATE(white_production!H$1,MONTH($C138),DAY($C138)),daily!$A:$A,0),MATCH($B$1,daily!$A$1:$F$1,0)),INDEX(daily!$A:$F,MATCH(DATE(white_production!I$1,MONTH($C138),DAY($C138)),daily!$A:$A,0),MATCH($B$1,daily!$A$1:$F$1,0))),"")</f>
        <v>31162.399999999627</v>
      </c>
      <c r="I138">
        <f>IFERROR(IF($A138&gt;10,INDEX(daily!$A:$F,MATCH(DATE(white_production!I$1,MONTH($C138),DAY($C138)),daily!$A:$A,0),MATCH($B$1,daily!$A$1:$F$1,0)),INDEX(daily!$A:$F,MATCH(DATE(white_production!J$1,MONTH($C138),DAY($C138)),daily!$A:$A,0),MATCH($B$1,daily!$A$1:$F$1,0))),"")</f>
        <v>31568.3</v>
      </c>
      <c r="J138">
        <f>IFERROR(IF($A138&gt;10,INDEX(daily!$A:$F,MATCH(DATE(white_production!J$1,MONTH($C138),DAY($C138)),daily!$A:$A,0),MATCH($B$1,daily!$A$1:$F$1,0)),INDEX(daily!$A:$F,MATCH(DATE(white_production!K$1,MONTH($C138),DAY($C138)),daily!$A:$A,0),MATCH($B$1,daily!$A$1:$F$1,0))),"")</f>
        <v>27509.025000000001</v>
      </c>
      <c r="S138" s="32">
        <v>40984</v>
      </c>
      <c r="T138" s="39">
        <f t="shared" si="49"/>
        <v>0.72982159832255544</v>
      </c>
      <c r="U138" s="33">
        <f t="shared" si="39"/>
        <v>-2.9135756798397972E-2</v>
      </c>
      <c r="V138" s="39">
        <f t="shared" si="27"/>
        <v>0.81162178939172758</v>
      </c>
      <c r="W138" s="33">
        <f t="shared" si="40"/>
        <v>-1.8812491543419463E-2</v>
      </c>
      <c r="X138" s="39">
        <f t="shared" si="28"/>
        <v>0.8873555828975207</v>
      </c>
      <c r="Y138" s="33">
        <f t="shared" si="41"/>
        <v>4.3247428594125337E-3</v>
      </c>
      <c r="Z138" s="39">
        <f t="shared" si="29"/>
        <v>0.82430899002169455</v>
      </c>
      <c r="AA138" s="33">
        <f t="shared" si="45"/>
        <v>8.0796983424028523E-3</v>
      </c>
      <c r="AB138" s="39">
        <f t="shared" si="30"/>
        <v>0.87442918146149096</v>
      </c>
      <c r="AC138" s="33">
        <f t="shared" si="42"/>
        <v>-4.7278955659538879E-2</v>
      </c>
      <c r="AD138" s="39">
        <f t="shared" si="37"/>
        <v>0.88748429353556613</v>
      </c>
      <c r="AE138" s="33">
        <f t="shared" si="43"/>
        <v>-5.5873054517432408E-2</v>
      </c>
      <c r="AF138" s="39">
        <f t="shared" si="46"/>
        <v>0.83748564563877625</v>
      </c>
      <c r="AG138" s="33">
        <f t="shared" si="44"/>
        <v>1.5581864611732943E-2</v>
      </c>
      <c r="AI138" s="26"/>
      <c r="AK138" s="26"/>
      <c r="AM138" s="26"/>
      <c r="AO138" s="26"/>
      <c r="AQ138" s="26"/>
    </row>
    <row r="139" spans="1:43" ht="15.75" thickBot="1" x14ac:dyDescent="0.3">
      <c r="A139" s="17">
        <f t="shared" si="47"/>
        <v>3</v>
      </c>
      <c r="B139" s="15">
        <f t="shared" si="48"/>
        <v>2</v>
      </c>
      <c r="C139" s="11">
        <v>40985</v>
      </c>
      <c r="D139">
        <f>IFERROR(IF($A139&gt;10,INDEX(daily!$A:$F,MATCH(DATE(white_production!D$1,MONTH($C139),DAY($C139)),daily!$A:$A,0),MATCH($B$1,daily!$A$1:$F$1,0)),INDEX(daily!$A:$F,MATCH(DATE(white_production!E$1,MONTH($C139),DAY($C139)),daily!$A:$A,0),MATCH($B$1,daily!$A$1:$F$1,0))),"")</f>
        <v>28186.840000000222</v>
      </c>
      <c r="E139">
        <f>IFERROR(IF($A139&gt;10,INDEX(daily!$A:$F,MATCH(DATE(white_production!E$1,MONTH($C139),DAY($C139)),daily!$A:$A,0),MATCH($B$1,daily!$A$1:$F$1,0)),INDEX(daily!$A:$F,MATCH(DATE(white_production!F$1,MONTH($C139),DAY($C139)),daily!$A:$A,0),MATCH($B$1,daily!$A$1:$F$1,0))),"")</f>
        <v>26615.4</v>
      </c>
      <c r="F139">
        <f>IFERROR(IF($A139&gt;10,INDEX(daily!$A:$F,MATCH(DATE(white_production!F$1,MONTH($C139),DAY($C139)),daily!$A:$A,0),MATCH($B$1,daily!$A$1:$F$1,0)),INDEX(daily!$A:$F,MATCH(DATE(white_production!G$1,MONTH($C139),DAY($C139)),daily!$A:$A,0),MATCH($B$1,daily!$A$1:$F$1,0))),"")</f>
        <v>28755.86000000015</v>
      </c>
      <c r="G139">
        <f>IFERROR(IF($A139&gt;10,INDEX(daily!$A:$F,MATCH(DATE(white_production!G$1,MONTH($C139),DAY($C139)),daily!$A:$A,0),MATCH($B$1,daily!$A$1:$F$1,0)),INDEX(daily!$A:$F,MATCH(DATE(white_production!H$1,MONTH($C139),DAY($C139)),daily!$A:$A,0),MATCH($B$1,daily!$A$1:$F$1,0))),"")</f>
        <v>23277.474999999999</v>
      </c>
      <c r="H139">
        <f>IFERROR(IF($A139&gt;10,INDEX(daily!$A:$F,MATCH(DATE(white_production!H$1,MONTH($C139),DAY($C139)),daily!$A:$A,0),MATCH($B$1,daily!$A$1:$F$1,0)),INDEX(daily!$A:$F,MATCH(DATE(white_production!I$1,MONTH($C139),DAY($C139)),daily!$A:$A,0),MATCH($B$1,daily!$A$1:$F$1,0))),"")</f>
        <v>30689.925000000374</v>
      </c>
      <c r="I139">
        <f>IFERROR(IF($A139&gt;10,INDEX(daily!$A:$F,MATCH(DATE(white_production!I$1,MONTH($C139),DAY($C139)),daily!$A:$A,0),MATCH($B$1,daily!$A$1:$F$1,0)),INDEX(daily!$A:$F,MATCH(DATE(white_production!J$1,MONTH($C139),DAY($C139)),daily!$A:$A,0),MATCH($B$1,daily!$A$1:$F$1,0))),"")</f>
        <v>32720.434999999776</v>
      </c>
      <c r="J139">
        <f>IFERROR(IF($A139&gt;10,INDEX(daily!$A:$F,MATCH(DATE(white_production!J$1,MONTH($C139),DAY($C139)),daily!$A:$A,0),MATCH($B$1,daily!$A$1:$F$1,0)),INDEX(daily!$A:$F,MATCH(DATE(white_production!K$1,MONTH($C139),DAY($C139)),daily!$A:$A,0),MATCH($B$1,daily!$A$1:$F$1,0))),"")</f>
        <v>27342.130000000074</v>
      </c>
      <c r="S139" s="32">
        <v>40985</v>
      </c>
      <c r="T139" s="39">
        <f t="shared" si="49"/>
        <v>0.71224321372673072</v>
      </c>
      <c r="U139" s="33">
        <f t="shared" si="39"/>
        <v>-1.7578384595824725E-2</v>
      </c>
      <c r="V139" s="39">
        <f t="shared" si="27"/>
        <v>0.8156748186441789</v>
      </c>
      <c r="W139" s="33">
        <f t="shared" si="40"/>
        <v>4.0530292524513234E-3</v>
      </c>
      <c r="X139" s="39">
        <f t="shared" si="28"/>
        <v>0.84917514647501047</v>
      </c>
      <c r="Y139" s="33">
        <f t="shared" si="41"/>
        <v>-3.8180436422510233E-2</v>
      </c>
      <c r="Z139" s="40">
        <f t="shared" si="29"/>
        <v>0.67762556718725342</v>
      </c>
      <c r="AA139" s="34">
        <f t="shared" si="45"/>
        <v>-0.14668342283444114</v>
      </c>
      <c r="AB139" s="39">
        <f t="shared" si="30"/>
        <v>0.86117134742077617</v>
      </c>
      <c r="AC139" s="33">
        <f t="shared" si="42"/>
        <v>-1.3257834040714789E-2</v>
      </c>
      <c r="AD139" s="39">
        <f t="shared" si="37"/>
        <v>0.91987443543526937</v>
      </c>
      <c r="AE139" s="33">
        <f t="shared" si="43"/>
        <v>3.239014189970324E-2</v>
      </c>
      <c r="AF139" s="39">
        <f t="shared" si="46"/>
        <v>0.83240468886808661</v>
      </c>
      <c r="AG139" s="33">
        <f t="shared" si="44"/>
        <v>-5.0809567706896486E-3</v>
      </c>
      <c r="AI139" s="26"/>
      <c r="AK139" s="26"/>
      <c r="AM139" s="26"/>
      <c r="AO139" s="26"/>
      <c r="AQ139" s="26"/>
    </row>
    <row r="140" spans="1:43" x14ac:dyDescent="0.25">
      <c r="A140" s="17">
        <f t="shared" si="47"/>
        <v>3</v>
      </c>
      <c r="B140" s="15">
        <f t="shared" si="48"/>
        <v>2</v>
      </c>
      <c r="C140" s="11">
        <v>40986</v>
      </c>
      <c r="D140">
        <f>IFERROR(IF($A140&gt;10,INDEX(daily!$A:$F,MATCH(DATE(white_production!D$1,MONTH($C140),DAY($C140)),daily!$A:$A,0),MATCH($B$1,daily!$A$1:$F$1,0)),INDEX(daily!$A:$F,MATCH(DATE(white_production!E$1,MONTH($C140),DAY($C140)),daily!$A:$A,0),MATCH($B$1,daily!$A$1:$F$1,0))),"")</f>
        <v>27910.56499999985</v>
      </c>
      <c r="E140">
        <f>IFERROR(IF($A140&gt;10,INDEX(daily!$A:$F,MATCH(DATE(white_production!E$1,MONTH($C140),DAY($C140)),daily!$A:$A,0),MATCH($B$1,daily!$A$1:$F$1,0)),INDEX(daily!$A:$F,MATCH(DATE(white_production!F$1,MONTH($C140),DAY($C140)),daily!$A:$A,0),MATCH($B$1,daily!$A$1:$F$1,0))),"")</f>
        <v>26972.069999999927</v>
      </c>
      <c r="F140">
        <f>IFERROR(IF($A140&gt;10,INDEX(daily!$A:$F,MATCH(DATE(white_production!F$1,MONTH($C140),DAY($C140)),daily!$A:$A,0),MATCH($B$1,daily!$A$1:$F$1,0)),INDEX(daily!$A:$F,MATCH(DATE(white_production!G$1,MONTH($C140),DAY($C140)),daily!$A:$A,0),MATCH($B$1,daily!$A$1:$F$1,0))),"")</f>
        <v>28791.330000000075</v>
      </c>
      <c r="G140">
        <f>IFERROR(IF($A140&gt;10,INDEX(daily!$A:$F,MATCH(DATE(white_production!G$1,MONTH($C140),DAY($C140)),daily!$A:$A,0),MATCH($B$1,daily!$A$1:$F$1,0)),INDEX(daily!$A:$F,MATCH(DATE(white_production!H$1,MONTH($C140),DAY($C140)),daily!$A:$A,0),MATCH($B$1,daily!$A$1:$F$1,0))),"")</f>
        <v>22598.15</v>
      </c>
      <c r="H140">
        <f>IFERROR(IF($A140&gt;10,INDEX(daily!$A:$F,MATCH(DATE(white_production!H$1,MONTH($C140),DAY($C140)),daily!$A:$A,0),MATCH($B$1,daily!$A$1:$F$1,0)),INDEX(daily!$A:$F,MATCH(DATE(white_production!I$1,MONTH($C140),DAY($C140)),daily!$A:$A,0),MATCH($B$1,daily!$A$1:$F$1,0))),"")</f>
        <v>29875.409999999778</v>
      </c>
      <c r="I140">
        <f>IFERROR(IF($A140&gt;10,INDEX(daily!$A:$F,MATCH(DATE(white_production!I$1,MONTH($C140),DAY($C140)),daily!$A:$A,0),MATCH($B$1,daily!$A$1:$F$1,0)),INDEX(daily!$A:$F,MATCH(DATE(white_production!J$1,MONTH($C140),DAY($C140)),daily!$A:$A,0),MATCH($B$1,daily!$A$1:$F$1,0))),"")</f>
        <v>34231.830000000446</v>
      </c>
      <c r="J140">
        <f>IFERROR(IF($A140&gt;10,INDEX(daily!$A:$F,MATCH(DATE(white_production!J$1,MONTH($C140),DAY($C140)),daily!$A:$A,0),MATCH($B$1,daily!$A$1:$F$1,0)),INDEX(daily!$A:$F,MATCH(DATE(white_production!K$1,MONTH($C140),DAY($C140)),daily!$A:$A,0),MATCH($B$1,daily!$A$1:$F$1,0))),"")</f>
        <v>26693.65</v>
      </c>
      <c r="S140" s="32">
        <v>40986</v>
      </c>
      <c r="T140" s="39">
        <f t="shared" si="49"/>
        <v>0.70526211922047832</v>
      </c>
      <c r="U140" s="33">
        <f t="shared" si="39"/>
        <v>-6.9810945062523944E-3</v>
      </c>
      <c r="V140" s="39">
        <f t="shared" si="27"/>
        <v>0.82660558570256448</v>
      </c>
      <c r="W140" s="33">
        <f t="shared" si="40"/>
        <v>1.0930767058385582E-2</v>
      </c>
      <c r="X140" s="39">
        <f t="shared" si="28"/>
        <v>0.85022259358476138</v>
      </c>
      <c r="Y140" s="33">
        <f t="shared" si="41"/>
        <v>1.0474471097509097E-3</v>
      </c>
      <c r="Z140" s="39">
        <f t="shared" si="29"/>
        <v>0.65784988325119598</v>
      </c>
      <c r="AA140" s="33">
        <f t="shared" si="45"/>
        <v>-1.9775683936057442E-2</v>
      </c>
      <c r="AB140" s="39">
        <f t="shared" si="30"/>
        <v>0.83831573666105819</v>
      </c>
      <c r="AC140" s="33">
        <f t="shared" si="42"/>
        <v>-2.2855610759717981E-2</v>
      </c>
      <c r="AD140" s="39">
        <f t="shared" si="37"/>
        <v>0.96236450692561826</v>
      </c>
      <c r="AE140" s="33">
        <f t="shared" si="43"/>
        <v>4.2490071490348891E-2</v>
      </c>
      <c r="AF140" s="39">
        <f t="shared" si="46"/>
        <v>0.81266234280224481</v>
      </c>
      <c r="AG140" s="33">
        <f t="shared" si="44"/>
        <v>-1.9742346065841798E-2</v>
      </c>
      <c r="AI140" s="26"/>
      <c r="AK140" s="26"/>
      <c r="AM140" s="26"/>
      <c r="AO140" s="26"/>
      <c r="AQ140" s="26"/>
    </row>
    <row r="141" spans="1:43" x14ac:dyDescent="0.25">
      <c r="A141" s="17">
        <f t="shared" si="47"/>
        <v>3</v>
      </c>
      <c r="B141" s="15">
        <f t="shared" si="48"/>
        <v>2</v>
      </c>
      <c r="C141" s="11">
        <v>40987</v>
      </c>
      <c r="D141">
        <f>IFERROR(IF($A141&gt;10,INDEX(daily!$A:$F,MATCH(DATE(white_production!D$1,MONTH($C141),DAY($C141)),daily!$A:$A,0),MATCH($B$1,daily!$A$1:$F$1,0)),INDEX(daily!$A:$F,MATCH(DATE(white_production!E$1,MONTH($C141),DAY($C141)),daily!$A:$A,0),MATCH($B$1,daily!$A$1:$F$1,0))),"")</f>
        <v>28131.994999999926</v>
      </c>
      <c r="E141">
        <f>IFERROR(IF($A141&gt;10,INDEX(daily!$A:$F,MATCH(DATE(white_production!E$1,MONTH($C141),DAY($C141)),daily!$A:$A,0),MATCH($B$1,daily!$A$1:$F$1,0)),INDEX(daily!$A:$F,MATCH(DATE(white_production!F$1,MONTH($C141),DAY($C141)),daily!$A:$A,0),MATCH($B$1,daily!$A$1:$F$1,0))),"")</f>
        <v>28220.989999999852</v>
      </c>
      <c r="F141">
        <f>IFERROR(IF($A141&gt;10,INDEX(daily!$A:$F,MATCH(DATE(white_production!F$1,MONTH($C141),DAY($C141)),daily!$A:$A,0),MATCH($B$1,daily!$A$1:$F$1,0)),INDEX(daily!$A:$F,MATCH(DATE(white_production!G$1,MONTH($C141),DAY($C141)),daily!$A:$A,0),MATCH($B$1,daily!$A$1:$F$1,0))),"")</f>
        <v>27869.930000000073</v>
      </c>
      <c r="G141">
        <f>IFERROR(IF($A141&gt;10,INDEX(daily!$A:$F,MATCH(DATE(white_production!G$1,MONTH($C141),DAY($C141)),daily!$A:$A,0),MATCH($B$1,daily!$A$1:$F$1,0)),INDEX(daily!$A:$F,MATCH(DATE(white_production!H$1,MONTH($C141),DAY($C141)),daily!$A:$A,0),MATCH($B$1,daily!$A$1:$F$1,0))),"")</f>
        <v>21461.45</v>
      </c>
      <c r="H141">
        <f>IFERROR(IF($A141&gt;10,INDEX(daily!$A:$F,MATCH(DATE(white_production!H$1,MONTH($C141),DAY($C141)),daily!$A:$A,0),MATCH($B$1,daily!$A$1:$F$1,0)),INDEX(daily!$A:$F,MATCH(DATE(white_production!I$1,MONTH($C141),DAY($C141)),daily!$A:$A,0),MATCH($B$1,daily!$A$1:$F$1,0))),"")</f>
        <v>27085.55</v>
      </c>
      <c r="I141">
        <f>IFERROR(IF($A141&gt;10,INDEX(daily!$A:$F,MATCH(DATE(white_production!I$1,MONTH($C141),DAY($C141)),daily!$A:$A,0),MATCH($B$1,daily!$A$1:$F$1,0)),INDEX(daily!$A:$F,MATCH(DATE(white_production!J$1,MONTH($C141),DAY($C141)),daily!$A:$A,0),MATCH($B$1,daily!$A$1:$F$1,0))),"")</f>
        <v>33612.584999999774</v>
      </c>
      <c r="J141">
        <f>IFERROR(IF($A141&gt;10,INDEX(daily!$A:$F,MATCH(DATE(white_production!J$1,MONTH($C141),DAY($C141)),daily!$A:$A,0),MATCH($B$1,daily!$A$1:$F$1,0)),INDEX(daily!$A:$F,MATCH(DATE(white_production!K$1,MONTH($C141),DAY($C141)),daily!$A:$A,0),MATCH($B$1,daily!$A$1:$F$1,0))),"")</f>
        <v>25702.36000000015</v>
      </c>
      <c r="S141" s="32">
        <v>40987</v>
      </c>
      <c r="T141" s="39">
        <f t="shared" si="49"/>
        <v>0.71085735496934421</v>
      </c>
      <c r="U141" s="33">
        <f t="shared" si="39"/>
        <v>5.5952357488658899E-3</v>
      </c>
      <c r="V141" s="39">
        <f t="shared" si="27"/>
        <v>0.86488089227323517</v>
      </c>
      <c r="W141" s="33">
        <f t="shared" si="40"/>
        <v>3.8275306570670686E-2</v>
      </c>
      <c r="X141" s="39">
        <f t="shared" si="28"/>
        <v>0.82301318374752919</v>
      </c>
      <c r="Y141" s="33">
        <f t="shared" si="41"/>
        <v>-2.720940983723219E-2</v>
      </c>
      <c r="Z141" s="39">
        <f t="shared" si="29"/>
        <v>0.62475965408236422</v>
      </c>
      <c r="AA141" s="33">
        <f t="shared" si="45"/>
        <v>-3.3090229168831753E-2</v>
      </c>
      <c r="AB141" s="39">
        <f t="shared" si="30"/>
        <v>0.76003116948420435</v>
      </c>
      <c r="AC141" s="33">
        <f t="shared" si="42"/>
        <v>-7.8284567176853836E-2</v>
      </c>
      <c r="AD141" s="39">
        <f t="shared" si="37"/>
        <v>0.94495558052315043</v>
      </c>
      <c r="AE141" s="33">
        <f t="shared" si="43"/>
        <v>-1.7408926402467828E-2</v>
      </c>
      <c r="AF141" s="39">
        <f t="shared" si="46"/>
        <v>0.78248347802368068</v>
      </c>
      <c r="AG141" s="33">
        <f t="shared" si="44"/>
        <v>-3.017886477856413E-2</v>
      </c>
      <c r="AI141" s="26"/>
      <c r="AK141" s="26"/>
      <c r="AM141" s="26"/>
      <c r="AO141" s="26"/>
      <c r="AQ141" s="26"/>
    </row>
    <row r="142" spans="1:43" x14ac:dyDescent="0.25">
      <c r="A142" s="17">
        <f t="shared" si="47"/>
        <v>3</v>
      </c>
      <c r="B142" s="15">
        <f t="shared" si="48"/>
        <v>2</v>
      </c>
      <c r="C142" s="11">
        <v>40988</v>
      </c>
      <c r="D142">
        <f>IFERROR(IF($A142&gt;10,INDEX(daily!$A:$F,MATCH(DATE(white_production!D$1,MONTH($C142),DAY($C142)),daily!$A:$A,0),MATCH($B$1,daily!$A$1:$F$1,0)),INDEX(daily!$A:$F,MATCH(DATE(white_production!E$1,MONTH($C142),DAY($C142)),daily!$A:$A,0),MATCH($B$1,daily!$A$1:$F$1,0))),"")</f>
        <v>27347.169999999925</v>
      </c>
      <c r="E142">
        <f>IFERROR(IF($A142&gt;10,INDEX(daily!$A:$F,MATCH(DATE(white_production!E$1,MONTH($C142),DAY($C142)),daily!$A:$A,0),MATCH($B$1,daily!$A$1:$F$1,0)),INDEX(daily!$A:$F,MATCH(DATE(white_production!F$1,MONTH($C142),DAY($C142)),daily!$A:$A,0),MATCH($B$1,daily!$A$1:$F$1,0))),"")</f>
        <v>27295.035000000149</v>
      </c>
      <c r="F142">
        <f>IFERROR(IF($A142&gt;10,INDEX(daily!$A:$F,MATCH(DATE(white_production!F$1,MONTH($C142),DAY($C142)),daily!$A:$A,0),MATCH($B$1,daily!$A$1:$F$1,0)),INDEX(daily!$A:$F,MATCH(DATE(white_production!G$1,MONTH($C142),DAY($C142)),daily!$A:$A,0),MATCH($B$1,daily!$A$1:$F$1,0))),"")</f>
        <v>25863.910000000149</v>
      </c>
      <c r="G142">
        <f>IFERROR(IF($A142&gt;10,INDEX(daily!$A:$F,MATCH(DATE(white_production!G$1,MONTH($C142),DAY($C142)),daily!$A:$A,0),MATCH($B$1,daily!$A$1:$F$1,0)),INDEX(daily!$A:$F,MATCH(DATE(white_production!H$1,MONTH($C142),DAY($C142)),daily!$A:$A,0),MATCH($B$1,daily!$A$1:$F$1,0))),"")</f>
        <v>19415.650000000001</v>
      </c>
      <c r="H142">
        <f>IFERROR(IF($A142&gt;10,INDEX(daily!$A:$F,MATCH(DATE(white_production!H$1,MONTH($C142),DAY($C142)),daily!$A:$A,0),MATCH($B$1,daily!$A$1:$F$1,0)),INDEX(daily!$A:$F,MATCH(DATE(white_production!I$1,MONTH($C142),DAY($C142)),daily!$A:$A,0),MATCH($B$1,daily!$A$1:$F$1,0))),"")</f>
        <v>27143.644999999924</v>
      </c>
      <c r="I142">
        <f>IFERROR(IF($A142&gt;10,INDEX(daily!$A:$F,MATCH(DATE(white_production!I$1,MONTH($C142),DAY($C142)),daily!$A:$A,0),MATCH($B$1,daily!$A$1:$F$1,0)),INDEX(daily!$A:$F,MATCH(DATE(white_production!J$1,MONTH($C142),DAY($C142)),daily!$A:$A,0),MATCH($B$1,daily!$A$1:$F$1,0))),"")</f>
        <v>33811.594999999928</v>
      </c>
      <c r="J142">
        <f>IFERROR(IF($A142&gt;10,INDEX(daily!$A:$F,MATCH(DATE(white_production!J$1,MONTH($C142),DAY($C142)),daily!$A:$A,0),MATCH($B$1,daily!$A$1:$F$1,0)),INDEX(daily!$A:$F,MATCH(DATE(white_production!K$1,MONTH($C142),DAY($C142)),daily!$A:$A,0),MATCH($B$1,daily!$A$1:$F$1,0))),"")</f>
        <v>26719.3</v>
      </c>
      <c r="S142" s="32">
        <v>40988</v>
      </c>
      <c r="T142" s="39">
        <f t="shared" si="49"/>
        <v>0.69102589176832274</v>
      </c>
      <c r="U142" s="33">
        <f t="shared" si="39"/>
        <v>-1.9831463201021471E-2</v>
      </c>
      <c r="V142" s="39">
        <f t="shared" si="27"/>
        <v>0.83650340492765973</v>
      </c>
      <c r="W142" s="33">
        <f t="shared" si="40"/>
        <v>-2.8377487345575436E-2</v>
      </c>
      <c r="X142" s="39">
        <f t="shared" si="28"/>
        <v>0.76377439459875307</v>
      </c>
      <c r="Y142" s="33">
        <f t="shared" si="41"/>
        <v>-5.9238789148776116E-2</v>
      </c>
      <c r="Z142" s="39">
        <f t="shared" si="29"/>
        <v>0.56520481038253501</v>
      </c>
      <c r="AA142" s="33">
        <f t="shared" si="45"/>
        <v>-5.9554843699829219E-2</v>
      </c>
      <c r="AB142" s="39">
        <f t="shared" si="30"/>
        <v>0.76166133799808455</v>
      </c>
      <c r="AC142" s="33">
        <f t="shared" si="42"/>
        <v>1.6301685138802036E-3</v>
      </c>
      <c r="AD142" s="39">
        <f t="shared" si="37"/>
        <v>0.95055037812887033</v>
      </c>
      <c r="AE142" s="33">
        <f t="shared" si="43"/>
        <v>5.5947976057199034E-3</v>
      </c>
      <c r="AF142" s="39">
        <f t="shared" si="46"/>
        <v>0.81344323223073711</v>
      </c>
      <c r="AG142" s="33">
        <f t="shared" si="44"/>
        <v>3.0959754207056434E-2</v>
      </c>
      <c r="AI142" s="26"/>
      <c r="AK142" s="26"/>
      <c r="AM142" s="26"/>
      <c r="AO142" s="26"/>
      <c r="AQ142" s="26"/>
    </row>
    <row r="143" spans="1:43" x14ac:dyDescent="0.25">
      <c r="A143" s="17">
        <f t="shared" si="47"/>
        <v>3</v>
      </c>
      <c r="B143" s="15">
        <f t="shared" si="48"/>
        <v>3</v>
      </c>
      <c r="C143" s="11">
        <v>40989</v>
      </c>
      <c r="D143">
        <f>IFERROR(IF($A143&gt;10,INDEX(daily!$A:$F,MATCH(DATE(white_production!D$1,MONTH($C143),DAY($C143)),daily!$A:$A,0),MATCH($B$1,daily!$A$1:$F$1,0)),INDEX(daily!$A:$F,MATCH(DATE(white_production!E$1,MONTH($C143),DAY($C143)),daily!$A:$A,0),MATCH($B$1,daily!$A$1:$F$1,0))),"")</f>
        <v>26854.410000000149</v>
      </c>
      <c r="E143">
        <f>IFERROR(IF($A143&gt;10,INDEX(daily!$A:$F,MATCH(DATE(white_production!E$1,MONTH($C143),DAY($C143)),daily!$A:$A,0),MATCH($B$1,daily!$A$1:$F$1,0)),INDEX(daily!$A:$F,MATCH(DATE(white_production!F$1,MONTH($C143),DAY($C143)),daily!$A:$A,0),MATCH($B$1,daily!$A$1:$F$1,0))),"")</f>
        <v>27093.319999999927</v>
      </c>
      <c r="F143">
        <f>IFERROR(IF($A143&gt;10,INDEX(daily!$A:$F,MATCH(DATE(white_production!F$1,MONTH($C143),DAY($C143)),daily!$A:$A,0),MATCH($B$1,daily!$A$1:$F$1,0)),INDEX(daily!$A:$F,MATCH(DATE(white_production!G$1,MONTH($C143),DAY($C143)),daily!$A:$A,0),MATCH($B$1,daily!$A$1:$F$1,0))),"")</f>
        <v>25567.8</v>
      </c>
      <c r="G143">
        <f>IFERROR(IF($A143&gt;10,INDEX(daily!$A:$F,MATCH(DATE(white_production!G$1,MONTH($C143),DAY($C143)),daily!$A:$A,0),MATCH($B$1,daily!$A$1:$F$1,0)),INDEX(daily!$A:$F,MATCH(DATE(white_production!H$1,MONTH($C143),DAY($C143)),daily!$A:$A,0),MATCH($B$1,daily!$A$1:$F$1,0))),"")</f>
        <v>19033.55</v>
      </c>
      <c r="H143">
        <f>IFERROR(IF($A143&gt;10,INDEX(daily!$A:$F,MATCH(DATE(white_production!H$1,MONTH($C143),DAY($C143)),daily!$A:$A,0),MATCH($B$1,daily!$A$1:$F$1,0)),INDEX(daily!$A:$F,MATCH(DATE(white_production!I$1,MONTH($C143),DAY($C143)),daily!$A:$A,0),MATCH($B$1,daily!$A$1:$F$1,0))),"")</f>
        <v>26590.31000000015</v>
      </c>
      <c r="I143">
        <f>IFERROR(IF($A143&gt;10,INDEX(daily!$A:$F,MATCH(DATE(white_production!I$1,MONTH($C143),DAY($C143)),daily!$A:$A,0),MATCH($B$1,daily!$A$1:$F$1,0)),INDEX(daily!$A:$F,MATCH(DATE(white_production!J$1,MONTH($C143),DAY($C143)),daily!$A:$A,0),MATCH($B$1,daily!$A$1:$F$1,0))),"")</f>
        <v>32764.875</v>
      </c>
      <c r="J143">
        <f>IFERROR(IF($A143&gt;10,INDEX(daily!$A:$F,MATCH(DATE(white_production!J$1,MONTH($C143),DAY($C143)),daily!$A:$A,0),MATCH($B$1,daily!$A$1:$F$1,0)),INDEX(daily!$A:$F,MATCH(DATE(white_production!K$1,MONTH($C143),DAY($C143)),daily!$A:$A,0),MATCH($B$1,daily!$A$1:$F$1,0))),"")</f>
        <v>26561</v>
      </c>
      <c r="S143" s="32">
        <v>40989</v>
      </c>
      <c r="T143" s="39">
        <f t="shared" si="49"/>
        <v>0.67857451495574561</v>
      </c>
      <c r="U143" s="33">
        <f t="shared" si="39"/>
        <v>-1.2451376812577131E-2</v>
      </c>
      <c r="V143" s="39">
        <f t="shared" si="27"/>
        <v>0.83032150099072877</v>
      </c>
      <c r="W143" s="33">
        <f t="shared" si="40"/>
        <v>-6.1819039369309658E-3</v>
      </c>
      <c r="X143" s="39">
        <f t="shared" si="28"/>
        <v>0.75503011595005876</v>
      </c>
      <c r="Y143" s="33">
        <f t="shared" si="41"/>
        <v>-8.7442786486943147E-3</v>
      </c>
      <c r="Z143" s="39">
        <f t="shared" si="29"/>
        <v>0.55408157948132031</v>
      </c>
      <c r="AA143" s="33">
        <f t="shared" si="45"/>
        <v>-1.1123230901214698E-2</v>
      </c>
      <c r="AB143" s="39">
        <f t="shared" si="30"/>
        <v>0.74613454060366691</v>
      </c>
      <c r="AC143" s="33">
        <f t="shared" si="42"/>
        <v>-1.5526797394417646E-2</v>
      </c>
      <c r="AD143" s="39">
        <f t="shared" si="37"/>
        <v>0.92112378373736103</v>
      </c>
      <c r="AE143" s="33">
        <f t="shared" si="43"/>
        <v>-2.9426594391509298E-2</v>
      </c>
      <c r="AF143" s="39">
        <f t="shared" si="46"/>
        <v>0.80862394191766285</v>
      </c>
      <c r="AG143" s="33">
        <f t="shared" si="44"/>
        <v>-4.8192903130742648E-3</v>
      </c>
      <c r="AI143" s="26"/>
      <c r="AK143" s="26"/>
      <c r="AM143" s="26"/>
      <c r="AO143" s="26"/>
      <c r="AQ143" s="26"/>
    </row>
    <row r="144" spans="1:43" x14ac:dyDescent="0.25">
      <c r="A144" s="17">
        <f t="shared" si="47"/>
        <v>3</v>
      </c>
      <c r="B144" s="15">
        <f t="shared" si="48"/>
        <v>3</v>
      </c>
      <c r="C144" s="11">
        <v>40990</v>
      </c>
      <c r="D144">
        <f>IFERROR(IF($A144&gt;10,INDEX(daily!$A:$F,MATCH(DATE(white_production!D$1,MONTH($C144),DAY($C144)),daily!$A:$A,0),MATCH($B$1,daily!$A$1:$F$1,0)),INDEX(daily!$A:$F,MATCH(DATE(white_production!E$1,MONTH($C144),DAY($C144)),daily!$A:$A,0),MATCH($B$1,daily!$A$1:$F$1,0))),"")</f>
        <v>28956.619999999926</v>
      </c>
      <c r="E144">
        <f>IFERROR(IF($A144&gt;10,INDEX(daily!$A:$F,MATCH(DATE(white_production!E$1,MONTH($C144),DAY($C144)),daily!$A:$A,0),MATCH($B$1,daily!$A$1:$F$1,0)),INDEX(daily!$A:$F,MATCH(DATE(white_production!F$1,MONTH($C144),DAY($C144)),daily!$A:$A,0),MATCH($B$1,daily!$A$1:$F$1,0))),"")</f>
        <v>25287.1</v>
      </c>
      <c r="F144">
        <f>IFERROR(IF($A144&gt;10,INDEX(daily!$A:$F,MATCH(DATE(white_production!F$1,MONTH($C144),DAY($C144)),daily!$A:$A,0),MATCH($B$1,daily!$A$1:$F$1,0)),INDEX(daily!$A:$F,MATCH(DATE(white_production!G$1,MONTH($C144),DAY($C144)),daily!$A:$A,0),MATCH($B$1,daily!$A$1:$F$1,0))),"")</f>
        <v>24699.200000000001</v>
      </c>
      <c r="G144">
        <f>IFERROR(IF($A144&gt;10,INDEX(daily!$A:$F,MATCH(DATE(white_production!G$1,MONTH($C144),DAY($C144)),daily!$A:$A,0),MATCH($B$1,daily!$A$1:$F$1,0)),INDEX(daily!$A:$F,MATCH(DATE(white_production!H$1,MONTH($C144),DAY($C144)),daily!$A:$A,0),MATCH($B$1,daily!$A$1:$F$1,0))),"")</f>
        <v>17713.849999999999</v>
      </c>
      <c r="H144">
        <f>IFERROR(IF($A144&gt;10,INDEX(daily!$A:$F,MATCH(DATE(white_production!H$1,MONTH($C144),DAY($C144)),daily!$A:$A,0),MATCH($B$1,daily!$A$1:$F$1,0)),INDEX(daily!$A:$F,MATCH(DATE(white_production!I$1,MONTH($C144),DAY($C144)),daily!$A:$A,0),MATCH($B$1,daily!$A$1:$F$1,0))),"")</f>
        <v>26144.744999999926</v>
      </c>
      <c r="I144">
        <f>IFERROR(IF($A144&gt;10,INDEX(daily!$A:$F,MATCH(DATE(white_production!I$1,MONTH($C144),DAY($C144)),daily!$A:$A,0),MATCH($B$1,daily!$A$1:$F$1,0)),INDEX(daily!$A:$F,MATCH(DATE(white_production!J$1,MONTH($C144),DAY($C144)),daily!$A:$A,0),MATCH($B$1,daily!$A$1:$F$1,0))),"")</f>
        <v>34003.910000000149</v>
      </c>
      <c r="J144">
        <f>IFERROR(IF($A144&gt;10,INDEX(daily!$A:$F,MATCH(DATE(white_production!J$1,MONTH($C144),DAY($C144)),daily!$A:$A,0),MATCH($B$1,daily!$A$1:$F$1,0)),INDEX(daily!$A:$F,MATCH(DATE(white_production!K$1,MONTH($C144),DAY($C144)),daily!$A:$A,0),MATCH($B$1,daily!$A$1:$F$1,0))),"")</f>
        <v>26463.469999999925</v>
      </c>
      <c r="S144" s="32">
        <v>40990</v>
      </c>
      <c r="T144" s="39">
        <f t="shared" si="49"/>
        <v>0.7316945101850193</v>
      </c>
      <c r="U144" s="33">
        <f t="shared" si="39"/>
        <v>5.3119995229273687E-2</v>
      </c>
      <c r="V144" s="39">
        <f t="shared" si="27"/>
        <v>0.77496677512031431</v>
      </c>
      <c r="W144" s="33">
        <f t="shared" si="40"/>
        <v>-5.5354725870414456E-2</v>
      </c>
      <c r="X144" s="39">
        <f t="shared" si="28"/>
        <v>0.72937991692181936</v>
      </c>
      <c r="Y144" s="33">
        <f t="shared" si="41"/>
        <v>-2.5650199028239395E-2</v>
      </c>
      <c r="Z144" s="39">
        <f t="shared" si="29"/>
        <v>0.51566407668013514</v>
      </c>
      <c r="AA144" s="33">
        <f t="shared" si="45"/>
        <v>-3.8417502801185166E-2</v>
      </c>
      <c r="AB144" s="39">
        <f t="shared" si="30"/>
        <v>0.73363181173047065</v>
      </c>
      <c r="AC144" s="33">
        <f t="shared" si="42"/>
        <v>-1.2502728873196256E-2</v>
      </c>
      <c r="AD144" s="39">
        <f t="shared" si="37"/>
        <v>0.95595695820798421</v>
      </c>
      <c r="AE144" s="33">
        <f t="shared" si="43"/>
        <v>3.4833174470623174E-2</v>
      </c>
      <c r="AF144" s="39">
        <f t="shared" si="46"/>
        <v>0.80565473544745125</v>
      </c>
      <c r="AG144" s="33">
        <f t="shared" si="44"/>
        <v>-2.9692064702115939E-3</v>
      </c>
      <c r="AI144" s="26"/>
      <c r="AK144" s="26"/>
      <c r="AM144" s="26"/>
      <c r="AO144" s="26"/>
      <c r="AQ144" s="26"/>
    </row>
    <row r="145" spans="1:43" x14ac:dyDescent="0.25">
      <c r="A145" s="17">
        <f t="shared" si="47"/>
        <v>3</v>
      </c>
      <c r="B145" s="15">
        <f t="shared" si="48"/>
        <v>3</v>
      </c>
      <c r="C145" s="11">
        <v>40991</v>
      </c>
      <c r="D145">
        <f>IFERROR(IF($A145&gt;10,INDEX(daily!$A:$F,MATCH(DATE(white_production!D$1,MONTH($C145),DAY($C145)),daily!$A:$A,0),MATCH($B$1,daily!$A$1:$F$1,0)),INDEX(daily!$A:$F,MATCH(DATE(white_production!E$1,MONTH($C145),DAY($C145)),daily!$A:$A,0),MATCH($B$1,daily!$A$1:$F$1,0))),"")</f>
        <v>28217.619999999926</v>
      </c>
      <c r="E145">
        <f>IFERROR(IF($A145&gt;10,INDEX(daily!$A:$F,MATCH(DATE(white_production!E$1,MONTH($C145),DAY($C145)),daily!$A:$A,0),MATCH($B$1,daily!$A$1:$F$1,0)),INDEX(daily!$A:$F,MATCH(DATE(white_production!F$1,MONTH($C145),DAY($C145)),daily!$A:$A,0),MATCH($B$1,daily!$A$1:$F$1,0))),"")</f>
        <v>25356.75</v>
      </c>
      <c r="F145">
        <f>IFERROR(IF($A145&gt;10,INDEX(daily!$A:$F,MATCH(DATE(white_production!F$1,MONTH($C145),DAY($C145)),daily!$A:$A,0),MATCH($B$1,daily!$A$1:$F$1,0)),INDEX(daily!$A:$F,MATCH(DATE(white_production!G$1,MONTH($C145),DAY($C145)),daily!$A:$A,0),MATCH($B$1,daily!$A$1:$F$1,0))),"")</f>
        <v>25594.964999999851</v>
      </c>
      <c r="G145">
        <f>IFERROR(IF($A145&gt;10,INDEX(daily!$A:$F,MATCH(DATE(white_production!G$1,MONTH($C145),DAY($C145)),daily!$A:$A,0),MATCH($B$1,daily!$A$1:$F$1,0)),INDEX(daily!$A:$F,MATCH(DATE(white_production!H$1,MONTH($C145),DAY($C145)),daily!$A:$A,0),MATCH($B$1,daily!$A$1:$F$1,0))),"")</f>
        <v>16395.650000000001</v>
      </c>
      <c r="H145">
        <f>IFERROR(IF($A145&gt;10,INDEX(daily!$A:$F,MATCH(DATE(white_production!H$1,MONTH($C145),DAY($C145)),daily!$A:$A,0),MATCH($B$1,daily!$A$1:$F$1,0)),INDEX(daily!$A:$F,MATCH(DATE(white_production!I$1,MONTH($C145),DAY($C145)),daily!$A:$A,0),MATCH($B$1,daily!$A$1:$F$1,0))),"")</f>
        <v>28071.780000000075</v>
      </c>
      <c r="I145">
        <f>IFERROR(IF($A145&gt;10,INDEX(daily!$A:$F,MATCH(DATE(white_production!I$1,MONTH($C145),DAY($C145)),daily!$A:$A,0),MATCH($B$1,daily!$A$1:$F$1,0)),INDEX(daily!$A:$F,MATCH(DATE(white_production!J$1,MONTH($C145),DAY($C145)),daily!$A:$A,0),MATCH($B$1,daily!$A$1:$F$1,0))),"")</f>
        <v>31707.224999999999</v>
      </c>
      <c r="J145">
        <f>IFERROR(IF($A145&gt;10,INDEX(daily!$A:$F,MATCH(DATE(white_production!J$1,MONTH($C145),DAY($C145)),daily!$A:$A,0),MATCH($B$1,daily!$A$1:$F$1,0)),INDEX(daily!$A:$F,MATCH(DATE(white_production!K$1,MONTH($C145),DAY($C145)),daily!$A:$A,0),MATCH($B$1,daily!$A$1:$F$1,0))),"")</f>
        <v>26208.299999999628</v>
      </c>
      <c r="S145" s="32">
        <v>40991</v>
      </c>
      <c r="T145" s="39">
        <f t="shared" si="49"/>
        <v>0.71302098257624691</v>
      </c>
      <c r="U145" s="33">
        <f t="shared" si="39"/>
        <v>-1.8673527608772389E-2</v>
      </c>
      <c r="V145" s="39">
        <f t="shared" si="27"/>
        <v>0.77710131944873195</v>
      </c>
      <c r="W145" s="33">
        <f t="shared" si="40"/>
        <v>2.1345443284176424E-3</v>
      </c>
      <c r="X145" s="39">
        <f t="shared" si="28"/>
        <v>0.75583231219297653</v>
      </c>
      <c r="Y145" s="33">
        <f t="shared" si="41"/>
        <v>2.645239527115717E-2</v>
      </c>
      <c r="Z145" s="39">
        <f t="shared" si="29"/>
        <v>0.47729024005626436</v>
      </c>
      <c r="AA145" s="33">
        <f t="shared" si="45"/>
        <v>-3.8373836623870783E-2</v>
      </c>
      <c r="AB145" s="39">
        <f t="shared" si="30"/>
        <v>0.78770517057631673</v>
      </c>
      <c r="AC145" s="33">
        <f t="shared" si="42"/>
        <v>5.4073358845846076E-2</v>
      </c>
      <c r="AD145" s="39">
        <f t="shared" si="37"/>
        <v>0.89138991263698841</v>
      </c>
      <c r="AE145" s="33">
        <f t="shared" si="43"/>
        <v>-6.4567045570995796E-2</v>
      </c>
      <c r="AF145" s="39">
        <f t="shared" si="46"/>
        <v>0.79788633172547663</v>
      </c>
      <c r="AG145" s="33">
        <f t="shared" si="44"/>
        <v>-7.768403721974626E-3</v>
      </c>
      <c r="AI145" s="26"/>
      <c r="AK145" s="26"/>
      <c r="AM145" s="26"/>
      <c r="AO145" s="26"/>
      <c r="AQ145" s="26"/>
    </row>
    <row r="146" spans="1:43" x14ac:dyDescent="0.25">
      <c r="A146" s="17">
        <f t="shared" si="47"/>
        <v>3</v>
      </c>
      <c r="B146" s="15">
        <f t="shared" si="48"/>
        <v>3</v>
      </c>
      <c r="C146" s="11">
        <v>40992</v>
      </c>
      <c r="D146">
        <f>IFERROR(IF($A146&gt;10,INDEX(daily!$A:$F,MATCH(DATE(white_production!D$1,MONTH($C146),DAY($C146)),daily!$A:$A,0),MATCH($B$1,daily!$A$1:$F$1,0)),INDEX(daily!$A:$F,MATCH(DATE(white_production!E$1,MONTH($C146),DAY($C146)),daily!$A:$A,0),MATCH($B$1,daily!$A$1:$F$1,0))),"")</f>
        <v>27848.570000000298</v>
      </c>
      <c r="E146">
        <f>IFERROR(IF($A146&gt;10,INDEX(daily!$A:$F,MATCH(DATE(white_production!E$1,MONTH($C146),DAY($C146)),daily!$A:$A,0),MATCH($B$1,daily!$A$1:$F$1,0)),INDEX(daily!$A:$F,MATCH(DATE(white_production!F$1,MONTH($C146),DAY($C146)),daily!$A:$A,0),MATCH($B$1,daily!$A$1:$F$1,0))),"")</f>
        <v>26889.010000000148</v>
      </c>
      <c r="F146">
        <f>IFERROR(IF($A146&gt;10,INDEX(daily!$A:$F,MATCH(DATE(white_production!F$1,MONTH($C146),DAY($C146)),daily!$A:$A,0),MATCH($B$1,daily!$A$1:$F$1,0)),INDEX(daily!$A:$F,MATCH(DATE(white_production!G$1,MONTH($C146),DAY($C146)),daily!$A:$A,0),MATCH($B$1,daily!$A$1:$F$1,0))),"")</f>
        <v>24916.109999999775</v>
      </c>
      <c r="G146">
        <f>IFERROR(IF($A146&gt;10,INDEX(daily!$A:$F,MATCH(DATE(white_production!G$1,MONTH($C146),DAY($C146)),daily!$A:$A,0),MATCH($B$1,daily!$A$1:$F$1,0)),INDEX(daily!$A:$F,MATCH(DATE(white_production!H$1,MONTH($C146),DAY($C146)),daily!$A:$A,0),MATCH($B$1,daily!$A$1:$F$1,0))),"")</f>
        <v>15885.45</v>
      </c>
      <c r="H146">
        <f>IFERROR(IF($A146&gt;10,INDEX(daily!$A:$F,MATCH(DATE(white_production!H$1,MONTH($C146),DAY($C146)),daily!$A:$A,0),MATCH($B$1,daily!$A$1:$F$1,0)),INDEX(daily!$A:$F,MATCH(DATE(white_production!I$1,MONTH($C146),DAY($C146)),daily!$A:$A,0),MATCH($B$1,daily!$A$1:$F$1,0))),"")</f>
        <v>27639.039999999852</v>
      </c>
      <c r="I146">
        <f>IFERROR(IF($A146&gt;10,INDEX(daily!$A:$F,MATCH(DATE(white_production!I$1,MONTH($C146),DAY($C146)),daily!$A:$A,0),MATCH($B$1,daily!$A$1:$F$1,0)),INDEX(daily!$A:$F,MATCH(DATE(white_production!J$1,MONTH($C146),DAY($C146)),daily!$A:$A,0),MATCH($B$1,daily!$A$1:$F$1,0))),"")</f>
        <v>33366.494999999552</v>
      </c>
      <c r="J146">
        <f>IFERROR(IF($A146&gt;10,INDEX(daily!$A:$F,MATCH(DATE(white_production!J$1,MONTH($C146),DAY($C146)),daily!$A:$A,0),MATCH($B$1,daily!$A$1:$F$1,0)),INDEX(daily!$A:$F,MATCH(DATE(white_production!K$1,MONTH($C146),DAY($C146)),daily!$A:$A,0),MATCH($B$1,daily!$A$1:$F$1,0))),"")</f>
        <v>25685.460000000148</v>
      </c>
      <c r="S146" s="32">
        <v>40992</v>
      </c>
      <c r="T146" s="39">
        <f t="shared" si="49"/>
        <v>0.70369558966148305</v>
      </c>
      <c r="U146" s="33">
        <f t="shared" si="39"/>
        <v>-9.3253929147638637E-3</v>
      </c>
      <c r="V146" s="39">
        <f t="shared" ref="V146:V192" si="50">E146/MAX(E$2:E$228)</f>
        <v>0.82406006880496374</v>
      </c>
      <c r="W146" s="33">
        <f t="shared" si="40"/>
        <v>4.6958749356231788E-2</v>
      </c>
      <c r="X146" s="39">
        <f t="shared" ref="X146:X193" si="51">F146/MAX(F$2:F$228)</f>
        <v>0.73578537935701349</v>
      </c>
      <c r="Y146" s="33">
        <f t="shared" si="41"/>
        <v>-2.0046932835963038E-2</v>
      </c>
      <c r="Z146" s="39">
        <f t="shared" ref="Z146:Z163" si="52">G146/MAX(G$2:G$228)</f>
        <v>0.46243791761240233</v>
      </c>
      <c r="AA146" s="33">
        <f t="shared" si="45"/>
        <v>-1.4852322443862032E-2</v>
      </c>
      <c r="AB146" s="39">
        <f t="shared" ref="AB146:AB187" si="53">H146/MAX(H$2:H$228)</f>
        <v>0.77556231623949268</v>
      </c>
      <c r="AC146" s="33">
        <f t="shared" si="42"/>
        <v>-1.2142854336824049E-2</v>
      </c>
      <c r="AD146" s="39">
        <f t="shared" si="37"/>
        <v>0.9380372159043282</v>
      </c>
      <c r="AE146" s="33">
        <f t="shared" si="43"/>
        <v>4.664730326733979E-2</v>
      </c>
      <c r="AF146" s="39">
        <f t="shared" si="46"/>
        <v>0.78196897387781228</v>
      </c>
      <c r="AG146" s="33">
        <f t="shared" si="44"/>
        <v>-1.5917357847664348E-2</v>
      </c>
      <c r="AI146" s="26"/>
      <c r="AK146" s="26"/>
      <c r="AM146" s="26"/>
      <c r="AO146" s="26"/>
      <c r="AQ146" s="26"/>
    </row>
    <row r="147" spans="1:43" ht="15.75" thickBot="1" x14ac:dyDescent="0.3">
      <c r="A147" s="17">
        <f t="shared" si="47"/>
        <v>3</v>
      </c>
      <c r="B147" s="15">
        <f t="shared" si="48"/>
        <v>3</v>
      </c>
      <c r="C147" s="11">
        <v>40993</v>
      </c>
      <c r="D147">
        <f>IFERROR(IF($A147&gt;10,INDEX(daily!$A:$F,MATCH(DATE(white_production!D$1,MONTH($C147),DAY($C147)),daily!$A:$A,0),MATCH($B$1,daily!$A$1:$F$1,0)),INDEX(daily!$A:$F,MATCH(DATE(white_production!E$1,MONTH($C147),DAY($C147)),daily!$A:$A,0),MATCH($B$1,daily!$A$1:$F$1,0))),"")</f>
        <v>27370.784999999778</v>
      </c>
      <c r="E147">
        <f>IFERROR(IF($A147&gt;10,INDEX(daily!$A:$F,MATCH(DATE(white_production!E$1,MONTH($C147),DAY($C147)),daily!$A:$A,0),MATCH($B$1,daily!$A$1:$F$1,0)),INDEX(daily!$A:$F,MATCH(DATE(white_production!F$1,MONTH($C147),DAY($C147)),daily!$A:$A,0),MATCH($B$1,daily!$A$1:$F$1,0))),"")</f>
        <v>27045.55</v>
      </c>
      <c r="F147">
        <f>IFERROR(IF($A147&gt;10,INDEX(daily!$A:$F,MATCH(DATE(white_production!F$1,MONTH($C147),DAY($C147)),daily!$A:$A,0),MATCH($B$1,daily!$A$1:$F$1,0)),INDEX(daily!$A:$F,MATCH(DATE(white_production!G$1,MONTH($C147),DAY($C147)),daily!$A:$A,0),MATCH($B$1,daily!$A$1:$F$1,0))),"")</f>
        <v>24373.290000000223</v>
      </c>
      <c r="G147">
        <f>IFERROR(IF($A147&gt;10,INDEX(daily!$A:$F,MATCH(DATE(white_production!G$1,MONTH($C147),DAY($C147)),daily!$A:$A,0),MATCH($B$1,daily!$A$1:$F$1,0)),INDEX(daily!$A:$F,MATCH(DATE(white_production!H$1,MONTH($C147),DAY($C147)),daily!$A:$A,0),MATCH($B$1,daily!$A$1:$F$1,0))),"")</f>
        <v>15103.5</v>
      </c>
      <c r="H147">
        <f>IFERROR(IF($A147&gt;10,INDEX(daily!$A:$F,MATCH(DATE(white_production!H$1,MONTH($C147),DAY($C147)),daily!$A:$A,0),MATCH($B$1,daily!$A$1:$F$1,0)),INDEX(daily!$A:$F,MATCH(DATE(white_production!I$1,MONTH($C147),DAY($C147)),daily!$A:$A,0),MATCH($B$1,daily!$A$1:$F$1,0))),"")</f>
        <v>28313.895000000299</v>
      </c>
      <c r="I147">
        <f>IFERROR(IF($A147&gt;10,INDEX(daily!$A:$F,MATCH(DATE(white_production!I$1,MONTH($C147),DAY($C147)),daily!$A:$A,0),MATCH($B$1,daily!$A$1:$F$1,0)),INDEX(daily!$A:$F,MATCH(DATE(white_production!J$1,MONTH($C147),DAY($C147)),daily!$A:$A,0),MATCH($B$1,daily!$A$1:$F$1,0))),"")</f>
        <v>33895.070000000298</v>
      </c>
      <c r="J147">
        <f>IFERROR(IF($A147&gt;10,INDEX(daily!$A:$F,MATCH(DATE(white_production!J$1,MONTH($C147),DAY($C147)),daily!$A:$A,0),MATCH($B$1,daily!$A$1:$F$1,0)),INDEX(daily!$A:$F,MATCH(DATE(white_production!K$1,MONTH($C147),DAY($C147)),daily!$A:$A,0),MATCH($B$1,daily!$A$1:$F$1,0))),"")</f>
        <v>23587.864999999852</v>
      </c>
      <c r="S147" s="32">
        <v>40993</v>
      </c>
      <c r="T147" s="39">
        <f t="shared" si="49"/>
        <v>0.69162261078656151</v>
      </c>
      <c r="U147" s="33">
        <f t="shared" si="39"/>
        <v>-1.2072978874921536E-2</v>
      </c>
      <c r="V147" s="39">
        <f t="shared" si="50"/>
        <v>0.8288575069840044</v>
      </c>
      <c r="W147" s="33">
        <f t="shared" si="40"/>
        <v>4.7974381790406584E-3</v>
      </c>
      <c r="X147" s="39">
        <f t="shared" si="51"/>
        <v>0.71975562914230307</v>
      </c>
      <c r="Y147" s="33">
        <f t="shared" si="41"/>
        <v>-1.6029750214710425E-2</v>
      </c>
      <c r="Z147" s="39">
        <f t="shared" si="52"/>
        <v>0.43967473937841978</v>
      </c>
      <c r="AA147" s="33">
        <f t="shared" si="45"/>
        <v>-2.2763178233982551E-2</v>
      </c>
      <c r="AB147" s="39">
        <f t="shared" si="53"/>
        <v>0.79449901255478272</v>
      </c>
      <c r="AC147" s="33">
        <f t="shared" si="42"/>
        <v>1.8936696315290047E-2</v>
      </c>
      <c r="AD147" s="39">
        <f t="shared" si="37"/>
        <v>0.95289712316750752</v>
      </c>
      <c r="AE147" s="33">
        <f t="shared" si="43"/>
        <v>1.4859907263179317E-2</v>
      </c>
      <c r="AF147" s="39">
        <f t="shared" si="46"/>
        <v>0.71810972394569306</v>
      </c>
      <c r="AG147" s="33">
        <f t="shared" si="44"/>
        <v>-6.3859249932119222E-2</v>
      </c>
      <c r="AI147" s="26"/>
      <c r="AK147" s="26"/>
      <c r="AM147" s="26"/>
      <c r="AO147" s="26"/>
      <c r="AQ147" s="26"/>
    </row>
    <row r="148" spans="1:43" ht="15.75" thickBot="1" x14ac:dyDescent="0.3">
      <c r="A148" s="17">
        <f t="shared" si="47"/>
        <v>3</v>
      </c>
      <c r="B148" s="15">
        <f t="shared" si="48"/>
        <v>3</v>
      </c>
      <c r="C148" s="11">
        <v>40994</v>
      </c>
      <c r="D148">
        <f>IFERROR(IF($A148&gt;10,INDEX(daily!$A:$F,MATCH(DATE(white_production!D$1,MONTH($C148),DAY($C148)),daily!$A:$A,0),MATCH($B$1,daily!$A$1:$F$1,0)),INDEX(daily!$A:$F,MATCH(DATE(white_production!E$1,MONTH($C148),DAY($C148)),daily!$A:$A,0),MATCH($B$1,daily!$A$1:$F$1,0))),"")</f>
        <v>26447.065000000224</v>
      </c>
      <c r="E148">
        <f>IFERROR(IF($A148&gt;10,INDEX(daily!$A:$F,MATCH(DATE(white_production!E$1,MONTH($C148),DAY($C148)),daily!$A:$A,0),MATCH($B$1,daily!$A$1:$F$1,0)),INDEX(daily!$A:$F,MATCH(DATE(white_production!F$1,MONTH($C148),DAY($C148)),daily!$A:$A,0),MATCH($B$1,daily!$A$1:$F$1,0))),"")</f>
        <v>25775.769999999924</v>
      </c>
      <c r="F148">
        <f>IFERROR(IF($A148&gt;10,INDEX(daily!$A:$F,MATCH(DATE(white_production!F$1,MONTH($C148),DAY($C148)),daily!$A:$A,0),MATCH($B$1,daily!$A$1:$F$1,0)),INDEX(daily!$A:$F,MATCH(DATE(white_production!G$1,MONTH($C148),DAY($C148)),daily!$A:$A,0),MATCH($B$1,daily!$A$1:$F$1,0))),"")</f>
        <v>25481.819999999552</v>
      </c>
      <c r="G148">
        <f>IFERROR(IF($A148&gt;10,INDEX(daily!$A:$F,MATCH(DATE(white_production!G$1,MONTH($C148),DAY($C148)),daily!$A:$A,0),MATCH($B$1,daily!$A$1:$F$1,0)),INDEX(daily!$A:$F,MATCH(DATE(white_production!H$1,MONTH($C148),DAY($C148)),daily!$A:$A,0),MATCH($B$1,daily!$A$1:$F$1,0))),"")</f>
        <v>13934.7</v>
      </c>
      <c r="H148">
        <f>IFERROR(IF($A148&gt;10,INDEX(daily!$A:$F,MATCH(DATE(white_production!H$1,MONTH($C148),DAY($C148)),daily!$A:$A,0),MATCH($B$1,daily!$A$1:$F$1,0)),INDEX(daily!$A:$F,MATCH(DATE(white_production!I$1,MONTH($C148),DAY($C148)),daily!$A:$A,0),MATCH($B$1,daily!$A$1:$F$1,0))),"")</f>
        <v>26984.694999999552</v>
      </c>
      <c r="I148">
        <f>IFERROR(IF($A148&gt;10,INDEX(daily!$A:$F,MATCH(DATE(white_production!I$1,MONTH($C148),DAY($C148)),daily!$A:$A,0),MATCH($B$1,daily!$A$1:$F$1,0)),INDEX(daily!$A:$F,MATCH(DATE(white_production!J$1,MONTH($C148),DAY($C148)),daily!$A:$A,0),MATCH($B$1,daily!$A$1:$F$1,0))),"")</f>
        <v>33785.710000000152</v>
      </c>
      <c r="J148">
        <f>IFERROR(IF($A148&gt;10,INDEX(daily!$A:$F,MATCH(DATE(white_production!J$1,MONTH($C148),DAY($C148)),daily!$A:$A,0),MATCH($B$1,daily!$A$1:$F$1,0)),INDEX(daily!$A:$F,MATCH(DATE(white_production!K$1,MONTH($C148),DAY($C148)),daily!$A:$A,0),MATCH($B$1,daily!$A$1:$F$1,0))),"")</f>
        <v>22855.375000000371</v>
      </c>
      <c r="S148" s="32">
        <v>40994</v>
      </c>
      <c r="T148" s="39">
        <f t="shared" si="49"/>
        <v>0.66828145933491478</v>
      </c>
      <c r="U148" s="33">
        <f t="shared" si="39"/>
        <v>-2.3341151451646724E-2</v>
      </c>
      <c r="V148" s="39">
        <f t="shared" si="50"/>
        <v>0.78994290975014481</v>
      </c>
      <c r="W148" s="33">
        <f t="shared" si="40"/>
        <v>-3.8914597233859594E-2</v>
      </c>
      <c r="X148" s="39">
        <f t="shared" si="51"/>
        <v>0.75249108289403821</v>
      </c>
      <c r="Y148" s="33">
        <f t="shared" si="41"/>
        <v>3.2735453751735144E-2</v>
      </c>
      <c r="Z148" s="39">
        <f t="shared" si="52"/>
        <v>0.40565005401506049</v>
      </c>
      <c r="AA148" s="33">
        <f t="shared" si="45"/>
        <v>-3.4024685363359286E-2</v>
      </c>
      <c r="AB148" s="40">
        <f t="shared" si="53"/>
        <v>0.75720113857847526</v>
      </c>
      <c r="AC148" s="34">
        <f t="shared" si="42"/>
        <v>-3.7297873976307461E-2</v>
      </c>
      <c r="AD148" s="39">
        <f t="shared" si="37"/>
        <v>0.94982266929000447</v>
      </c>
      <c r="AE148" s="33">
        <f t="shared" si="43"/>
        <v>-3.0744538775030472E-3</v>
      </c>
      <c r="AF148" s="39">
        <f t="shared" si="46"/>
        <v>0.69580977472635464</v>
      </c>
      <c r="AG148" s="33">
        <f t="shared" si="44"/>
        <v>-2.2299949219338422E-2</v>
      </c>
      <c r="AI148" s="26"/>
      <c r="AK148" s="26"/>
      <c r="AM148" s="26"/>
      <c r="AO148" s="26"/>
      <c r="AQ148" s="26"/>
    </row>
    <row r="149" spans="1:43" ht="15.75" thickBot="1" x14ac:dyDescent="0.3">
      <c r="A149" s="17">
        <f t="shared" si="47"/>
        <v>3</v>
      </c>
      <c r="B149" s="15">
        <f t="shared" si="48"/>
        <v>3</v>
      </c>
      <c r="C149" s="11">
        <v>40995</v>
      </c>
      <c r="D149">
        <f>IFERROR(IF($A149&gt;10,INDEX(daily!$A:$F,MATCH(DATE(white_production!D$1,MONTH($C149),DAY($C149)),daily!$A:$A,0),MATCH($B$1,daily!$A$1:$F$1,0)),INDEX(daily!$A:$F,MATCH(DATE(white_production!E$1,MONTH($C149),DAY($C149)),daily!$A:$A,0),MATCH($B$1,daily!$A$1:$F$1,0))),"")</f>
        <v>26183.679999999702</v>
      </c>
      <c r="E149">
        <f>IFERROR(IF($A149&gt;10,INDEX(daily!$A:$F,MATCH(DATE(white_production!E$1,MONTH($C149),DAY($C149)),daily!$A:$A,0),MATCH($B$1,daily!$A$1:$F$1,0)),INDEX(daily!$A:$F,MATCH(DATE(white_production!F$1,MONTH($C149),DAY($C149)),daily!$A:$A,0),MATCH($B$1,daily!$A$1:$F$1,0))),"")</f>
        <v>23807.535000000149</v>
      </c>
      <c r="F149">
        <f>IFERROR(IF($A149&gt;10,INDEX(daily!$A:$F,MATCH(DATE(white_production!F$1,MONTH($C149),DAY($C149)),daily!$A:$A,0),MATCH($B$1,daily!$A$1:$F$1,0)),INDEX(daily!$A:$F,MATCH(DATE(white_production!G$1,MONTH($C149),DAY($C149)),daily!$A:$A,0),MATCH($B$1,daily!$A$1:$F$1,0))),"")</f>
        <v>23964.430000000448</v>
      </c>
      <c r="G149">
        <f>IFERROR(IF($A149&gt;10,INDEX(daily!$A:$F,MATCH(DATE(white_production!G$1,MONTH($C149),DAY($C149)),daily!$A:$A,0),MATCH($B$1,daily!$A$1:$F$1,0)),INDEX(daily!$A:$F,MATCH(DATE(white_production!H$1,MONTH($C149),DAY($C149)),daily!$A:$A,0),MATCH($B$1,daily!$A$1:$F$1,0))),"")</f>
        <v>13071.85</v>
      </c>
      <c r="H149">
        <f>IFERROR(IF($A149&gt;10,INDEX(daily!$A:$F,MATCH(DATE(white_production!H$1,MONTH($C149),DAY($C149)),daily!$A:$A,0),MATCH($B$1,daily!$A$1:$F$1,0)),INDEX(daily!$A:$F,MATCH(DATE(white_production!I$1,MONTH($C149),DAY($C149)),daily!$A:$A,0),MATCH($B$1,daily!$A$1:$F$1,0))),"")</f>
        <v>25411.800000000374</v>
      </c>
      <c r="I149">
        <f>IFERROR(IF($A149&gt;10,INDEX(daily!$A:$F,MATCH(DATE(white_production!I$1,MONTH($C149),DAY($C149)),daily!$A:$A,0),MATCH($B$1,daily!$A$1:$F$1,0)),INDEX(daily!$A:$F,MATCH(DATE(white_production!J$1,MONTH($C149),DAY($C149)),daily!$A:$A,0),MATCH($B$1,daily!$A$1:$F$1,0))),"")</f>
        <v>34148.604999999705</v>
      </c>
      <c r="J149">
        <f>IFERROR(IF($A149&gt;10,INDEX(daily!$A:$F,MATCH(DATE(white_production!J$1,MONTH($C149),DAY($C149)),daily!$A:$A,0),MATCH($B$1,daily!$A$1:$F$1,0)),INDEX(daily!$A:$F,MATCH(DATE(white_production!K$1,MONTH($C149),DAY($C149)),daily!$A:$A,0),MATCH($B$1,daily!$A$1:$F$1,0))),"")</f>
        <v>21022.604999999701</v>
      </c>
      <c r="S149" s="32">
        <v>40995</v>
      </c>
      <c r="T149" s="39">
        <f t="shared" si="49"/>
        <v>0.6616260776444598</v>
      </c>
      <c r="U149" s="33">
        <f t="shared" si="39"/>
        <v>-6.6553816904549867E-3</v>
      </c>
      <c r="V149" s="39">
        <f t="shared" si="50"/>
        <v>0.72962295488664686</v>
      </c>
      <c r="W149" s="33">
        <f t="shared" si="40"/>
        <v>-6.0319954863497949E-2</v>
      </c>
      <c r="X149" s="40">
        <f t="shared" si="51"/>
        <v>0.70768178574525009</v>
      </c>
      <c r="Y149" s="34">
        <f t="shared" si="41"/>
        <v>-4.4809297148788119E-2</v>
      </c>
      <c r="Z149" s="39">
        <f t="shared" si="52"/>
        <v>0.38053181328458946</v>
      </c>
      <c r="AA149" s="33">
        <f t="shared" si="45"/>
        <v>-2.5118240730471031E-2</v>
      </c>
      <c r="AB149" s="39">
        <f t="shared" si="53"/>
        <v>0.71306508720328698</v>
      </c>
      <c r="AC149" s="33">
        <f t="shared" si="42"/>
        <v>-4.4136051375188279E-2</v>
      </c>
      <c r="AD149" s="39">
        <f t="shared" si="37"/>
        <v>0.96002479017399867</v>
      </c>
      <c r="AE149" s="33">
        <f t="shared" si="43"/>
        <v>1.0202120883994192E-2</v>
      </c>
      <c r="AF149" s="39">
        <f t="shared" si="46"/>
        <v>0.64001286564804516</v>
      </c>
      <c r="AG149" s="33">
        <f t="shared" si="44"/>
        <v>-5.5796909078309476E-2</v>
      </c>
      <c r="AI149" s="26"/>
      <c r="AK149" s="26"/>
      <c r="AM149" s="26"/>
      <c r="AO149" s="26"/>
      <c r="AQ149" s="26"/>
    </row>
    <row r="150" spans="1:43" ht="15.75" thickBot="1" x14ac:dyDescent="0.3">
      <c r="A150" s="17">
        <f t="shared" si="47"/>
        <v>3</v>
      </c>
      <c r="B150" s="15">
        <f t="shared" si="48"/>
        <v>3</v>
      </c>
      <c r="C150" s="11">
        <v>40996</v>
      </c>
      <c r="D150">
        <f>IFERROR(IF($A150&gt;10,INDEX(daily!$A:$F,MATCH(DATE(white_production!D$1,MONTH($C150),DAY($C150)),daily!$A:$A,0),MATCH($B$1,daily!$A$1:$F$1,0)),INDEX(daily!$A:$F,MATCH(DATE(white_production!E$1,MONTH($C150),DAY($C150)),daily!$A:$A,0),MATCH($B$1,daily!$A$1:$F$1,0))),"")</f>
        <v>24585.920000000297</v>
      </c>
      <c r="E150">
        <f>IFERROR(IF($A150&gt;10,INDEX(daily!$A:$F,MATCH(DATE(white_production!E$1,MONTH($C150),DAY($C150)),daily!$A:$A,0),MATCH($B$1,daily!$A$1:$F$1,0)),INDEX(daily!$A:$F,MATCH(DATE(white_production!F$1,MONTH($C150),DAY($C150)),daily!$A:$A,0),MATCH($B$1,daily!$A$1:$F$1,0))),"")</f>
        <v>26236.839999999851</v>
      </c>
      <c r="F150">
        <f>IFERROR(IF($A150&gt;10,INDEX(daily!$A:$F,MATCH(DATE(white_production!F$1,MONTH($C150),DAY($C150)),daily!$A:$A,0),MATCH($B$1,daily!$A$1:$F$1,0)),INDEX(daily!$A:$F,MATCH(DATE(white_production!G$1,MONTH($C150),DAY($C150)),daily!$A:$A,0),MATCH($B$1,daily!$A$1:$F$1,0))),"")</f>
        <v>22638.419999999554</v>
      </c>
      <c r="G150">
        <f>IFERROR(IF($A150&gt;10,INDEX(daily!$A:$F,MATCH(DATE(white_production!G$1,MONTH($C150),DAY($C150)),daily!$A:$A,0),MATCH($B$1,daily!$A$1:$F$1,0)),INDEX(daily!$A:$F,MATCH(DATE(white_production!H$1,MONTH($C150),DAY($C150)),daily!$A:$A,0),MATCH($B$1,daily!$A$1:$F$1,0))),"")</f>
        <v>11155.8</v>
      </c>
      <c r="H150">
        <f>IFERROR(IF($A150&gt;10,INDEX(daily!$A:$F,MATCH(DATE(white_production!H$1,MONTH($C150),DAY($C150)),daily!$A:$A,0),MATCH($B$1,daily!$A$1:$F$1,0)),INDEX(daily!$A:$F,MATCH(DATE(white_production!I$1,MONTH($C150),DAY($C150)),daily!$A:$A,0),MATCH($B$1,daily!$A$1:$F$1,0))),"")</f>
        <v>23998.034999999778</v>
      </c>
      <c r="I150">
        <f>IFERROR(IF($A150&gt;10,INDEX(daily!$A:$F,MATCH(DATE(white_production!I$1,MONTH($C150),DAY($C150)),daily!$A:$A,0),MATCH($B$1,daily!$A$1:$F$1,0)),INDEX(daily!$A:$F,MATCH(DATE(white_production!J$1,MONTH($C150),DAY($C150)),daily!$A:$A,0),MATCH($B$1,daily!$A$1:$F$1,0))),"")</f>
        <v>31878.120000000297</v>
      </c>
      <c r="J150">
        <f>IFERROR(IF($A150&gt;10,INDEX(daily!$A:$F,MATCH(DATE(white_production!J$1,MONTH($C150),DAY($C150)),daily!$A:$A,0),MATCH($B$1,daily!$A$1:$F$1,0)),INDEX(daily!$A:$F,MATCH(DATE(white_production!K$1,MONTH($C150),DAY($C150)),daily!$A:$A,0),MATCH($B$1,daily!$A$1:$F$1,0))),"")</f>
        <v>22973.960000000148</v>
      </c>
      <c r="S150" s="32">
        <v>40996</v>
      </c>
      <c r="T150" s="39">
        <f t="shared" si="49"/>
        <v>0.62125284967127836</v>
      </c>
      <c r="U150" s="33">
        <f t="shared" si="39"/>
        <v>-4.0373227973181436E-2</v>
      </c>
      <c r="V150" s="39">
        <f t="shared" si="50"/>
        <v>0.80407319479685502</v>
      </c>
      <c r="W150" s="33">
        <f t="shared" si="40"/>
        <v>7.445023991020816E-2</v>
      </c>
      <c r="X150" s="39">
        <f t="shared" si="51"/>
        <v>0.66852403716885278</v>
      </c>
      <c r="Y150" s="33">
        <f t="shared" si="41"/>
        <v>-3.9157748576397311E-2</v>
      </c>
      <c r="Z150" s="39">
        <f t="shared" si="52"/>
        <v>0.32475409392245341</v>
      </c>
      <c r="AA150" s="33">
        <f t="shared" si="45"/>
        <v>-5.5777719362136047E-2</v>
      </c>
      <c r="AB150" s="39">
        <f t="shared" si="53"/>
        <v>0.67339428611834351</v>
      </c>
      <c r="AC150" s="33">
        <f t="shared" si="42"/>
        <v>-3.9670801084943474E-2</v>
      </c>
      <c r="AD150" s="41">
        <f t="shared" si="37"/>
        <v>0.89619430908355113</v>
      </c>
      <c r="AE150" s="34">
        <f t="shared" si="43"/>
        <v>-6.3830481090447533E-2</v>
      </c>
      <c r="AF150" s="39">
        <f t="shared" si="46"/>
        <v>0.69941998029663155</v>
      </c>
      <c r="AG150" s="33">
        <f t="shared" si="44"/>
        <v>5.940711464858639E-2</v>
      </c>
      <c r="AI150" s="26"/>
      <c r="AK150" s="26"/>
      <c r="AM150" s="26"/>
      <c r="AO150" s="26"/>
      <c r="AQ150" s="26"/>
    </row>
    <row r="151" spans="1:43" x14ac:dyDescent="0.25">
      <c r="A151" s="17">
        <f t="shared" si="47"/>
        <v>3</v>
      </c>
      <c r="B151" s="15">
        <f t="shared" si="48"/>
        <v>3</v>
      </c>
      <c r="C151" s="11">
        <v>40997</v>
      </c>
      <c r="D151">
        <f>IFERROR(IF($A151&gt;10,INDEX(daily!$A:$F,MATCH(DATE(white_production!D$1,MONTH($C151),DAY($C151)),daily!$A:$A,0),MATCH($B$1,daily!$A$1:$F$1,0)),INDEX(daily!$A:$F,MATCH(DATE(white_production!E$1,MONTH($C151),DAY($C151)),daily!$A:$A,0),MATCH($B$1,daily!$A$1:$F$1,0))),"")</f>
        <v>26588.534999999778</v>
      </c>
      <c r="E151">
        <f>IFERROR(IF($A151&gt;10,INDEX(daily!$A:$F,MATCH(DATE(white_production!E$1,MONTH($C151),DAY($C151)),daily!$A:$A,0),MATCH($B$1,daily!$A$1:$F$1,0)),INDEX(daily!$A:$F,MATCH(DATE(white_production!F$1,MONTH($C151),DAY($C151)),daily!$A:$A,0),MATCH($B$1,daily!$A$1:$F$1,0))),"")</f>
        <v>24293.780000000075</v>
      </c>
      <c r="F151">
        <f>IFERROR(IF($A151&gt;10,INDEX(daily!$A:$F,MATCH(DATE(white_production!F$1,MONTH($C151),DAY($C151)),daily!$A:$A,0),MATCH($B$1,daily!$A$1:$F$1,0)),INDEX(daily!$A:$F,MATCH(DATE(white_production!G$1,MONTH($C151),DAY($C151)),daily!$A:$A,0),MATCH($B$1,daily!$A$1:$F$1,0))),"")</f>
        <v>19813.825000000001</v>
      </c>
      <c r="G151">
        <f>IFERROR(IF($A151&gt;10,INDEX(daily!$A:$F,MATCH(DATE(white_production!G$1,MONTH($C151),DAY($C151)),daily!$A:$A,0),MATCH($B$1,daily!$A$1:$F$1,0)),INDEX(daily!$A:$F,MATCH(DATE(white_production!H$1,MONTH($C151),DAY($C151)),daily!$A:$A,0),MATCH($B$1,daily!$A$1:$F$1,0))),"")</f>
        <v>10432.85</v>
      </c>
      <c r="H151">
        <f>IFERROR(IF($A151&gt;10,INDEX(daily!$A:$F,MATCH(DATE(white_production!H$1,MONTH($C151),DAY($C151)),daily!$A:$A,0),MATCH($B$1,daily!$A$1:$F$1,0)),INDEX(daily!$A:$F,MATCH(DATE(white_production!I$1,MONTH($C151),DAY($C151)),daily!$A:$A,0),MATCH($B$1,daily!$A$1:$F$1,0))),"")</f>
        <v>20743.93999999985</v>
      </c>
      <c r="I151">
        <f>IFERROR(IF($A151&gt;10,INDEX(daily!$A:$F,MATCH(DATE(white_production!I$1,MONTH($C151),DAY($C151)),daily!$A:$A,0),MATCH($B$1,daily!$A$1:$F$1,0)),INDEX(daily!$A:$F,MATCH(DATE(white_production!J$1,MONTH($C151),DAY($C151)),daily!$A:$A,0),MATCH($B$1,daily!$A$1:$F$1,0))),"")</f>
        <v>30156.714999999851</v>
      </c>
      <c r="J151">
        <f>IFERROR(IF($A151&gt;10,INDEX(daily!$A:$F,MATCH(DATE(white_production!J$1,MONTH($C151),DAY($C151)),daily!$A:$A,0),MATCH($B$1,daily!$A$1:$F$1,0)),INDEX(daily!$A:$F,MATCH(DATE(white_production!K$1,MONTH($C151),DAY($C151)),daily!$A:$A,0),MATCH($B$1,daily!$A$1:$F$1,0))),"")</f>
        <v>23659.069999999927</v>
      </c>
      <c r="S151" s="32">
        <v>40997</v>
      </c>
      <c r="T151" s="39">
        <f t="shared" si="49"/>
        <v>0.67185621434276965</v>
      </c>
      <c r="U151" s="33">
        <f t="shared" si="39"/>
        <v>5.0603364671491291E-2</v>
      </c>
      <c r="V151" s="39">
        <f t="shared" si="50"/>
        <v>0.74452477121071403</v>
      </c>
      <c r="W151" s="33">
        <f t="shared" si="40"/>
        <v>-5.9548423586140986E-2</v>
      </c>
      <c r="X151" s="39">
        <f t="shared" si="51"/>
        <v>0.58511231264184538</v>
      </c>
      <c r="Y151" s="33">
        <f t="shared" si="41"/>
        <v>-8.3411724527007403E-2</v>
      </c>
      <c r="Z151" s="39">
        <f t="shared" si="52"/>
        <v>0.30370845199616958</v>
      </c>
      <c r="AA151" s="33">
        <f t="shared" si="45"/>
        <v>-2.1045641926283831E-2</v>
      </c>
      <c r="AB151" s="39">
        <f t="shared" si="53"/>
        <v>0.58208310253659434</v>
      </c>
      <c r="AC151" s="33">
        <f t="shared" si="42"/>
        <v>-9.1311183581749167E-2</v>
      </c>
      <c r="AD151" s="39">
        <f t="shared" si="37"/>
        <v>0.84780019535826379</v>
      </c>
      <c r="AE151" s="33">
        <f t="shared" si="43"/>
        <v>-4.8394113725287347E-2</v>
      </c>
      <c r="AF151" s="39">
        <f t="shared" si="46"/>
        <v>0.7202774912656098</v>
      </c>
      <c r="AG151" s="33">
        <f t="shared" si="44"/>
        <v>2.0857510968978255E-2</v>
      </c>
      <c r="AI151" s="26"/>
      <c r="AK151" s="26"/>
      <c r="AM151" s="26"/>
      <c r="AO151" s="26"/>
      <c r="AQ151" s="26"/>
    </row>
    <row r="152" spans="1:43" x14ac:dyDescent="0.25">
      <c r="A152" s="17">
        <f t="shared" si="47"/>
        <v>3</v>
      </c>
      <c r="B152" s="15">
        <f t="shared" si="48"/>
        <v>3</v>
      </c>
      <c r="C152" s="11">
        <v>40998</v>
      </c>
      <c r="D152">
        <f>IFERROR(IF($A152&gt;10,INDEX(daily!$A:$F,MATCH(DATE(white_production!D$1,MONTH($C152),DAY($C152)),daily!$A:$A,0),MATCH($B$1,daily!$A$1:$F$1,0)),INDEX(daily!$A:$F,MATCH(DATE(white_production!E$1,MONTH($C152),DAY($C152)),daily!$A:$A,0),MATCH($B$1,daily!$A$1:$F$1,0))),"")</f>
        <v>27231.265000000225</v>
      </c>
      <c r="E152">
        <f>IFERROR(IF($A152&gt;10,INDEX(daily!$A:$F,MATCH(DATE(white_production!E$1,MONTH($C152),DAY($C152)),daily!$A:$A,0),MATCH($B$1,daily!$A$1:$F$1,0)),INDEX(daily!$A:$F,MATCH(DATE(white_production!F$1,MONTH($C152),DAY($C152)),daily!$A:$A,0),MATCH($B$1,daily!$A$1:$F$1,0))),"")</f>
        <v>25860.830000000075</v>
      </c>
      <c r="F152">
        <f>IFERROR(IF($A152&gt;10,INDEX(daily!$A:$F,MATCH(DATE(white_production!F$1,MONTH($C152),DAY($C152)),daily!$A:$A,0),MATCH($B$1,daily!$A$1:$F$1,0)),INDEX(daily!$A:$F,MATCH(DATE(white_production!G$1,MONTH($C152),DAY($C152)),daily!$A:$A,0),MATCH($B$1,daily!$A$1:$F$1,0))),"")</f>
        <v>20107.646000000088</v>
      </c>
      <c r="G152">
        <f>IFERROR(IF($A152&gt;10,INDEX(daily!$A:$F,MATCH(DATE(white_production!G$1,MONTH($C152),DAY($C152)),daily!$A:$A,0),MATCH($B$1,daily!$A$1:$F$1,0)),INDEX(daily!$A:$F,MATCH(DATE(white_production!H$1,MONTH($C152),DAY($C152)),daily!$A:$A,0),MATCH($B$1,daily!$A$1:$F$1,0))),"")</f>
        <v>9331.125</v>
      </c>
      <c r="H152">
        <f>IFERROR(IF($A152&gt;10,INDEX(daily!$A:$F,MATCH(DATE(white_production!H$1,MONTH($C152),DAY($C152)),daily!$A:$A,0),MATCH($B$1,daily!$A$1:$F$1,0)),INDEX(daily!$A:$F,MATCH(DATE(white_production!I$1,MONTH($C152),DAY($C152)),daily!$A:$A,0),MATCH($B$1,daily!$A$1:$F$1,0))),"")</f>
        <v>21425.055000000448</v>
      </c>
      <c r="I152">
        <f>IFERROR(IF($A152&gt;10,INDEX(daily!$A:$F,MATCH(DATE(white_production!I$1,MONTH($C152),DAY($C152)),daily!$A:$A,0),MATCH($B$1,daily!$A$1:$F$1,0)),INDEX(daily!$A:$F,MATCH(DATE(white_production!J$1,MONTH($C152),DAY($C152)),daily!$A:$A,0),MATCH($B$1,daily!$A$1:$F$1,0))),"")</f>
        <v>30308.385000000148</v>
      </c>
      <c r="J152">
        <f>IFERROR(IF($A152&gt;10,INDEX(daily!$A:$F,MATCH(DATE(white_production!J$1,MONTH($C152),DAY($C152)),daily!$A:$A,0),MATCH($B$1,daily!$A$1:$F$1,0)),INDEX(daily!$A:$F,MATCH(DATE(white_production!K$1,MONTH($C152),DAY($C152)),daily!$A:$A,0),MATCH($B$1,daily!$A$1:$F$1,0))),"")</f>
        <v>22574.289999999852</v>
      </c>
      <c r="S152" s="32">
        <v>40998</v>
      </c>
      <c r="T152" s="39">
        <f t="shared" si="49"/>
        <v>0.68809712963369607</v>
      </c>
      <c r="U152" s="33">
        <f t="shared" si="39"/>
        <v>1.6240915290926417E-2</v>
      </c>
      <c r="V152" s="39">
        <f t="shared" si="50"/>
        <v>0.79254972009580915</v>
      </c>
      <c r="W152" s="33">
        <f t="shared" si="40"/>
        <v>4.802494888509512E-2</v>
      </c>
      <c r="X152" s="39">
        <f t="shared" si="51"/>
        <v>0.59378899595830703</v>
      </c>
      <c r="Y152" s="33">
        <f t="shared" si="41"/>
        <v>8.676683316461653E-3</v>
      </c>
      <c r="Z152" s="39">
        <f t="shared" si="52"/>
        <v>0.27163637252838463</v>
      </c>
      <c r="AA152" s="33">
        <f t="shared" si="45"/>
        <v>-3.2072079467784953E-2</v>
      </c>
      <c r="AB152" s="39">
        <f t="shared" si="53"/>
        <v>0.60119545691018794</v>
      </c>
      <c r="AC152" s="33">
        <f t="shared" si="42"/>
        <v>1.9112354373593599E-2</v>
      </c>
      <c r="AD152" s="39">
        <f t="shared" si="37"/>
        <v>0.85206411653237846</v>
      </c>
      <c r="AE152" s="33">
        <f t="shared" si="43"/>
        <v>4.263921174114671E-3</v>
      </c>
      <c r="AF152" s="39">
        <f t="shared" si="46"/>
        <v>0.68725241390732117</v>
      </c>
      <c r="AG152" s="33">
        <f t="shared" si="44"/>
        <v>-3.3025077358288635E-2</v>
      </c>
      <c r="AI152" s="26"/>
      <c r="AK152" s="26"/>
      <c r="AM152" s="26"/>
      <c r="AO152" s="26"/>
      <c r="AQ152" s="26"/>
    </row>
    <row r="153" spans="1:43" x14ac:dyDescent="0.25">
      <c r="A153" s="17">
        <f t="shared" si="47"/>
        <v>3</v>
      </c>
      <c r="B153" s="15">
        <f t="shared" si="48"/>
        <v>3</v>
      </c>
      <c r="C153" s="11">
        <v>40999</v>
      </c>
      <c r="D153">
        <f>IFERROR(IF($A153&gt;10,INDEX(daily!$A:$F,MATCH(DATE(white_production!D$1,MONTH($C153),DAY($C153)),daily!$A:$A,0),MATCH($B$1,daily!$A$1:$F$1,0)),INDEX(daily!$A:$F,MATCH(DATE(white_production!E$1,MONTH($C153),DAY($C153)),daily!$A:$A,0),MATCH($B$1,daily!$A$1:$F$1,0))),"")</f>
        <v>21866.434999999776</v>
      </c>
      <c r="E153">
        <f>IFERROR(IF($A153&gt;10,INDEX(daily!$A:$F,MATCH(DATE(white_production!E$1,MONTH($C153),DAY($C153)),daily!$A:$A,0),MATCH($B$1,daily!$A$1:$F$1,0)),INDEX(daily!$A:$F,MATCH(DATE(white_production!F$1,MONTH($C153),DAY($C153)),daily!$A:$A,0),MATCH($B$1,daily!$A$1:$F$1,0))),"")</f>
        <v>27248.724999999999</v>
      </c>
      <c r="F153">
        <f>IFERROR(IF($A153&gt;10,INDEX(daily!$A:$F,MATCH(DATE(white_production!F$1,MONTH($C153),DAY($C153)),daily!$A:$A,0),MATCH($B$1,daily!$A$1:$F$1,0)),INDEX(daily!$A:$F,MATCH(DATE(white_production!G$1,MONTH($C153),DAY($C153)),daily!$A:$A,0),MATCH($B$1,daily!$A$1:$F$1,0))),"")</f>
        <v>19872.210000000148</v>
      </c>
      <c r="G153">
        <f>IFERROR(IF($A153&gt;10,INDEX(daily!$A:$F,MATCH(DATE(white_production!G$1,MONTH($C153),DAY($C153)),daily!$A:$A,0),MATCH($B$1,daily!$A$1:$F$1,0)),INDEX(daily!$A:$F,MATCH(DATE(white_production!H$1,MONTH($C153),DAY($C153)),daily!$A:$A,0),MATCH($B$1,daily!$A$1:$F$1,0))),"")</f>
        <v>9054.4</v>
      </c>
      <c r="H153">
        <f>IFERROR(IF($A153&gt;10,INDEX(daily!$A:$F,MATCH(DATE(white_production!H$1,MONTH($C153),DAY($C153)),daily!$A:$A,0),MATCH($B$1,daily!$A$1:$F$1,0)),INDEX(daily!$A:$F,MATCH(DATE(white_production!I$1,MONTH($C153),DAY($C153)),daily!$A:$A,0),MATCH($B$1,daily!$A$1:$F$1,0))),"")</f>
        <v>20365.379999999703</v>
      </c>
      <c r="I153">
        <f>IFERROR(IF($A153&gt;10,INDEX(daily!$A:$F,MATCH(DATE(white_production!I$1,MONTH($C153),DAY($C153)),daily!$A:$A,0),MATCH($B$1,daily!$A$1:$F$1,0)),INDEX(daily!$A:$F,MATCH(DATE(white_production!J$1,MONTH($C153),DAY($C153)),daily!$A:$A,0),MATCH($B$1,daily!$A$1:$F$1,0))),"")</f>
        <v>29947.364999999852</v>
      </c>
      <c r="J153">
        <f>IFERROR(IF($A153&gt;10,INDEX(daily!$A:$F,MATCH(DATE(white_production!J$1,MONTH($C153),DAY($C153)),daily!$A:$A,0),MATCH($B$1,daily!$A$1:$F$1,0)),INDEX(daily!$A:$F,MATCH(DATE(white_production!K$1,MONTH($C153),DAY($C153)),daily!$A:$A,0),MATCH($B$1,daily!$A$1:$F$1,0))),"")</f>
        <v>22832.335000000148</v>
      </c>
      <c r="S153" s="32">
        <v>40999</v>
      </c>
      <c r="T153" s="39">
        <f t="shared" si="49"/>
        <v>0.55253515247350826</v>
      </c>
      <c r="U153" s="33">
        <f t="shared" si="39"/>
        <v>-0.13556197716018781</v>
      </c>
      <c r="V153" s="39">
        <f t="shared" si="50"/>
        <v>0.8350841551380066</v>
      </c>
      <c r="W153" s="33">
        <f t="shared" si="40"/>
        <v>4.2534435042197449E-2</v>
      </c>
      <c r="X153" s="39">
        <f t="shared" si="51"/>
        <v>0.58683645133660423</v>
      </c>
      <c r="Y153" s="33">
        <f t="shared" si="41"/>
        <v>-6.9525446217028053E-3</v>
      </c>
      <c r="Z153" s="39">
        <f t="shared" si="52"/>
        <v>0.26358069058350475</v>
      </c>
      <c r="AA153" s="33">
        <f t="shared" si="45"/>
        <v>-8.0556819448798778E-3</v>
      </c>
      <c r="AB153" s="39">
        <f t="shared" si="53"/>
        <v>0.57146056027623582</v>
      </c>
      <c r="AC153" s="33">
        <f t="shared" si="42"/>
        <v>-2.9734896633952124E-2</v>
      </c>
      <c r="AD153" s="39">
        <f t="shared" si="37"/>
        <v>0.84191470780107291</v>
      </c>
      <c r="AE153" s="33">
        <f t="shared" si="43"/>
        <v>-1.0149408731305543E-2</v>
      </c>
      <c r="AF153" s="39">
        <f t="shared" si="46"/>
        <v>0.69510834422215806</v>
      </c>
      <c r="AG153" s="33">
        <f t="shared" si="44"/>
        <v>7.8559303148368897E-3</v>
      </c>
      <c r="AI153" s="26"/>
      <c r="AK153" s="26"/>
      <c r="AM153" s="26"/>
      <c r="AO153" s="26"/>
      <c r="AQ153" s="26"/>
    </row>
    <row r="154" spans="1:43" x14ac:dyDescent="0.25">
      <c r="A154" s="17">
        <f t="shared" si="47"/>
        <v>4</v>
      </c>
      <c r="B154" s="15">
        <f t="shared" si="48"/>
        <v>1</v>
      </c>
      <c r="C154" s="11">
        <v>41000</v>
      </c>
      <c r="D154">
        <f>IFERROR(IF($A154&gt;10,INDEX(daily!$A:$F,MATCH(DATE(white_production!D$1,MONTH($C154),DAY($C154)),daily!$A:$A,0),MATCH($B$1,daily!$A$1:$F$1,0)),INDEX(daily!$A:$F,MATCH(DATE(white_production!E$1,MONTH($C154),DAY($C154)),daily!$A:$A,0),MATCH($B$1,daily!$A$1:$F$1,0))),"")</f>
        <v>22559.23500000015</v>
      </c>
      <c r="E154">
        <f>IFERROR(IF($A154&gt;10,INDEX(daily!$A:$F,MATCH(DATE(white_production!E$1,MONTH($C154),DAY($C154)),daily!$A:$A,0),MATCH($B$1,daily!$A$1:$F$1,0)),INDEX(daily!$A:$F,MATCH(DATE(white_production!F$1,MONTH($C154),DAY($C154)),daily!$A:$A,0),MATCH($B$1,daily!$A$1:$F$1,0))),"")</f>
        <v>22500.829999999703</v>
      </c>
      <c r="F154">
        <f>IFERROR(IF($A154&gt;10,INDEX(daily!$A:$F,MATCH(DATE(white_production!F$1,MONTH($C154),DAY($C154)),daily!$A:$A,0),MATCH($B$1,daily!$A$1:$F$1,0)),INDEX(daily!$A:$F,MATCH(DATE(white_production!G$1,MONTH($C154),DAY($C154)),daily!$A:$A,0),MATCH($B$1,daily!$A$1:$F$1,0))),"")</f>
        <v>18980.01499999985</v>
      </c>
      <c r="G154">
        <f>IFERROR(IF($A154&gt;10,INDEX(daily!$A:$F,MATCH(DATE(white_production!G$1,MONTH($C154),DAY($C154)),daily!$A:$A,0),MATCH($B$1,daily!$A$1:$F$1,0)),INDEX(daily!$A:$F,MATCH(DATE(white_production!H$1,MONTH($C154),DAY($C154)),daily!$A:$A,0),MATCH($B$1,daily!$A$1:$F$1,0))),"")</f>
        <v>6499.2050000000745</v>
      </c>
      <c r="H154">
        <f>IFERROR(IF($A154&gt;10,INDEX(daily!$A:$F,MATCH(DATE(white_production!H$1,MONTH($C154),DAY($C154)),daily!$A:$A,0),MATCH($B$1,daily!$A$1:$F$1,0)),INDEX(daily!$A:$F,MATCH(DATE(white_production!I$1,MONTH($C154),DAY($C154)),daily!$A:$A,0),MATCH($B$1,daily!$A$1:$F$1,0))),"")</f>
        <v>19363.085000000148</v>
      </c>
      <c r="I154">
        <f>IFERROR(IF($A154&gt;10,INDEX(daily!$A:$F,MATCH(DATE(white_production!I$1,MONTH($C154),DAY($C154)),daily!$A:$A,0),MATCH($B$1,daily!$A$1:$F$1,0)),INDEX(daily!$A:$F,MATCH(DATE(white_production!J$1,MONTH($C154),DAY($C154)),daily!$A:$A,0),MATCH($B$1,daily!$A$1:$F$1,0))),"")</f>
        <v>28266.51499999985</v>
      </c>
      <c r="J154">
        <f>IFERROR(IF($A154&gt;10,INDEX(daily!$A:$F,MATCH(DATE(white_production!J$1,MONTH($C154),DAY($C154)),daily!$A:$A,0),MATCH($B$1,daily!$A$1:$F$1,0)),INDEX(daily!$A:$F,MATCH(DATE(white_production!K$1,MONTH($C154),DAY($C154)),daily!$A:$A,0),MATCH($B$1,daily!$A$1:$F$1,0))),"")</f>
        <v>23023.06499999985</v>
      </c>
      <c r="S154" s="32">
        <v>41000</v>
      </c>
      <c r="T154" s="39">
        <f t="shared" si="49"/>
        <v>0.57004126874869709</v>
      </c>
      <c r="U154" s="33">
        <f t="shared" si="39"/>
        <v>1.7506116275188832E-2</v>
      </c>
      <c r="V154" s="39">
        <f t="shared" si="50"/>
        <v>0.68957672736811226</v>
      </c>
      <c r="W154" s="33">
        <f t="shared" si="40"/>
        <v>-0.14550742776989434</v>
      </c>
      <c r="X154" s="39">
        <f t="shared" si="51"/>
        <v>0.5604894799780874</v>
      </c>
      <c r="Y154" s="33">
        <f t="shared" si="41"/>
        <v>-2.6346971358516824E-2</v>
      </c>
      <c r="Z154" s="39">
        <f t="shared" si="52"/>
        <v>0.18919695862164104</v>
      </c>
      <c r="AA154" s="33">
        <f t="shared" si="45"/>
        <v>-7.4383731961863708E-2</v>
      </c>
      <c r="AB154" s="39">
        <f t="shared" si="53"/>
        <v>0.54333576897541924</v>
      </c>
      <c r="AC154" s="33">
        <f t="shared" si="42"/>
        <v>-2.8124791300816576E-2</v>
      </c>
      <c r="AD154" s="39">
        <f t="shared" si="37"/>
        <v>0.79466072279746935</v>
      </c>
      <c r="AE154" s="33">
        <f t="shared" si="43"/>
        <v>-4.725398500360356E-2</v>
      </c>
      <c r="AF154" s="39">
        <f t="shared" si="46"/>
        <v>0.70091493450270903</v>
      </c>
      <c r="AG154" s="33">
        <f t="shared" si="44"/>
        <v>5.8065902805509717E-3</v>
      </c>
      <c r="AI154" s="26"/>
      <c r="AK154" s="26"/>
      <c r="AM154" s="26"/>
      <c r="AO154" s="26"/>
      <c r="AQ154" s="26"/>
    </row>
    <row r="155" spans="1:43" ht="15.75" thickBot="1" x14ac:dyDescent="0.3">
      <c r="A155" s="17">
        <f t="shared" si="47"/>
        <v>4</v>
      </c>
      <c r="B155" s="15">
        <f t="shared" si="48"/>
        <v>1</v>
      </c>
      <c r="C155" s="11">
        <v>41001</v>
      </c>
      <c r="D155">
        <f>IFERROR(IF($A155&gt;10,INDEX(daily!$A:$F,MATCH(DATE(white_production!D$1,MONTH($C155),DAY($C155)),daily!$A:$A,0),MATCH($B$1,daily!$A$1:$F$1,0)),INDEX(daily!$A:$F,MATCH(DATE(white_production!E$1,MONTH($C155),DAY($C155)),daily!$A:$A,0),MATCH($B$1,daily!$A$1:$F$1,0))),"")</f>
        <v>23769.255000000074</v>
      </c>
      <c r="E155">
        <f>IFERROR(IF($A155&gt;10,INDEX(daily!$A:$F,MATCH(DATE(white_production!E$1,MONTH($C155),DAY($C155)),daily!$A:$A,0),MATCH($B$1,daily!$A$1:$F$1,0)),INDEX(daily!$A:$F,MATCH(DATE(white_production!F$1,MONTH($C155),DAY($C155)),daily!$A:$A,0),MATCH($B$1,daily!$A$1:$F$1,0))),"")</f>
        <v>25453.7</v>
      </c>
      <c r="F155">
        <f>IFERROR(IF($A155&gt;10,INDEX(daily!$A:$F,MATCH(DATE(white_production!F$1,MONTH($C155),DAY($C155)),daily!$A:$A,0),MATCH($B$1,daily!$A$1:$F$1,0)),INDEX(daily!$A:$F,MATCH(DATE(white_production!G$1,MONTH($C155),DAY($C155)),daily!$A:$A,0),MATCH($B$1,daily!$A$1:$F$1,0))),"")</f>
        <v>17701.575000000001</v>
      </c>
      <c r="G155">
        <f>IFERROR(IF($A155&gt;10,INDEX(daily!$A:$F,MATCH(DATE(white_production!G$1,MONTH($C155),DAY($C155)),daily!$A:$A,0),MATCH($B$1,daily!$A$1:$F$1,0)),INDEX(daily!$A:$F,MATCH(DATE(white_production!H$1,MONTH($C155),DAY($C155)),daily!$A:$A,0),MATCH($B$1,daily!$A$1:$F$1,0))),"")</f>
        <v>4080.2</v>
      </c>
      <c r="H155">
        <f>IFERROR(IF($A155&gt;10,INDEX(daily!$A:$F,MATCH(DATE(white_production!H$1,MONTH($C155),DAY($C155)),daily!$A:$A,0),MATCH($B$1,daily!$A$1:$F$1,0)),INDEX(daily!$A:$F,MATCH(DATE(white_production!I$1,MONTH($C155),DAY($C155)),daily!$A:$A,0),MATCH($B$1,daily!$A$1:$F$1,0))),"")</f>
        <v>18365.864999999852</v>
      </c>
      <c r="I155">
        <f>IFERROR(IF($A155&gt;10,INDEX(daily!$A:$F,MATCH(DATE(white_production!I$1,MONTH($C155),DAY($C155)),daily!$A:$A,0),MATCH($B$1,daily!$A$1:$F$1,0)),INDEX(daily!$A:$F,MATCH(DATE(white_production!J$1,MONTH($C155),DAY($C155)),daily!$A:$A,0),MATCH($B$1,daily!$A$1:$F$1,0))),"")</f>
        <v>30699.73500000015</v>
      </c>
      <c r="J155">
        <f>IFERROR(IF($A155&gt;10,INDEX(daily!$A:$F,MATCH(DATE(white_production!J$1,MONTH($C155),DAY($C155)),daily!$A:$A,0),MATCH($B$1,daily!$A$1:$F$1,0)),INDEX(daily!$A:$F,MATCH(DATE(white_production!K$1,MONTH($C155),DAY($C155)),daily!$A:$A,0),MATCH($B$1,daily!$A$1:$F$1,0))),"")</f>
        <v>22363.900000000373</v>
      </c>
      <c r="S155" s="32">
        <v>41001</v>
      </c>
      <c r="T155" s="39">
        <f t="shared" si="49"/>
        <v>0.6006168328585284</v>
      </c>
      <c r="U155" s="33">
        <f t="shared" si="39"/>
        <v>3.057556410983131E-2</v>
      </c>
      <c r="V155" s="39">
        <f t="shared" si="50"/>
        <v>0.7800725193430621</v>
      </c>
      <c r="W155" s="33">
        <f t="shared" si="40"/>
        <v>9.0495791974949835E-2</v>
      </c>
      <c r="X155" s="39">
        <f t="shared" si="51"/>
        <v>0.52273649765520158</v>
      </c>
      <c r="Y155" s="33">
        <f t="shared" si="41"/>
        <v>-3.775298232288582E-2</v>
      </c>
      <c r="Z155" s="39">
        <f t="shared" si="52"/>
        <v>0.11877782445206927</v>
      </c>
      <c r="AA155" s="33">
        <f t="shared" si="45"/>
        <v>-7.0419134169571768E-2</v>
      </c>
      <c r="AB155" s="39">
        <f t="shared" si="53"/>
        <v>0.51535338416753229</v>
      </c>
      <c r="AC155" s="33">
        <f t="shared" si="42"/>
        <v>-2.7982384807886951E-2</v>
      </c>
      <c r="AD155" s="39">
        <f t="shared" si="37"/>
        <v>0.86306619704590448</v>
      </c>
      <c r="AE155" s="33">
        <f t="shared" si="43"/>
        <v>6.8405474248435127E-2</v>
      </c>
      <c r="AF155" s="39">
        <f t="shared" si="46"/>
        <v>0.68084729395176091</v>
      </c>
      <c r="AG155" s="33">
        <f t="shared" si="44"/>
        <v>-2.0067640550948118E-2</v>
      </c>
      <c r="AI155" s="26"/>
      <c r="AK155" s="26"/>
      <c r="AM155" s="26"/>
      <c r="AO155" s="26"/>
      <c r="AQ155" s="26"/>
    </row>
    <row r="156" spans="1:43" ht="15.75" thickBot="1" x14ac:dyDescent="0.3">
      <c r="A156" s="17">
        <f t="shared" si="47"/>
        <v>4</v>
      </c>
      <c r="B156" s="15">
        <f t="shared" si="48"/>
        <v>1</v>
      </c>
      <c r="C156" s="11">
        <v>41002</v>
      </c>
      <c r="D156">
        <f>IFERROR(IF($A156&gt;10,INDEX(daily!$A:$F,MATCH(DATE(white_production!D$1,MONTH($C156),DAY($C156)),daily!$A:$A,0),MATCH($B$1,daily!$A$1:$F$1,0)),INDEX(daily!$A:$F,MATCH(DATE(white_production!E$1,MONTH($C156),DAY($C156)),daily!$A:$A,0),MATCH($B$1,daily!$A$1:$F$1,0))),"")</f>
        <v>29684.534999999778</v>
      </c>
      <c r="E156">
        <f>IFERROR(IF($A156&gt;10,INDEX(daily!$A:$F,MATCH(DATE(white_production!E$1,MONTH($C156),DAY($C156)),daily!$A:$A,0),MATCH($B$1,daily!$A$1:$F$1,0)),INDEX(daily!$A:$F,MATCH(DATE(white_production!F$1,MONTH($C156),DAY($C156)),daily!$A:$A,0),MATCH($B$1,daily!$A$1:$F$1,0))),"")</f>
        <v>26761.240000000224</v>
      </c>
      <c r="F156">
        <f>IFERROR(IF($A156&gt;10,INDEX(daily!$A:$F,MATCH(DATE(white_production!F$1,MONTH($C156),DAY($C156)),daily!$A:$A,0),MATCH($B$1,daily!$A$1:$F$1,0)),INDEX(daily!$A:$F,MATCH(DATE(white_production!G$1,MONTH($C156),DAY($C156)),daily!$A:$A,0),MATCH($B$1,daily!$A$1:$F$1,0))),"")</f>
        <v>18195.650000000001</v>
      </c>
      <c r="G156">
        <f>IFERROR(IF($A156&gt;10,INDEX(daily!$A:$F,MATCH(DATE(white_production!G$1,MONTH($C156),DAY($C156)),daily!$A:$A,0),MATCH($B$1,daily!$A$1:$F$1,0)),INDEX(daily!$A:$F,MATCH(DATE(white_production!H$1,MONTH($C156),DAY($C156)),daily!$A:$A,0),MATCH($B$1,daily!$A$1:$F$1,0))),"")</f>
        <v>3176.5</v>
      </c>
      <c r="H156">
        <f>IFERROR(IF($A156&gt;10,INDEX(daily!$A:$F,MATCH(DATE(white_production!H$1,MONTH($C156),DAY($C156)),daily!$A:$A,0),MATCH($B$1,daily!$A$1:$F$1,0)),INDEX(daily!$A:$F,MATCH(DATE(white_production!I$1,MONTH($C156),DAY($C156)),daily!$A:$A,0),MATCH($B$1,daily!$A$1:$F$1,0))),"")</f>
        <v>17115.400000000001</v>
      </c>
      <c r="I156">
        <f>IFERROR(IF($A156&gt;10,INDEX(daily!$A:$F,MATCH(DATE(white_production!I$1,MONTH($C156),DAY($C156)),daily!$A:$A,0),MATCH($B$1,daily!$A$1:$F$1,0)),INDEX(daily!$A:$F,MATCH(DATE(white_production!J$1,MONTH($C156),DAY($C156)),daily!$A:$A,0),MATCH($B$1,daily!$A$1:$F$1,0))),"")</f>
        <v>29949.885000000148</v>
      </c>
      <c r="J156">
        <f>IFERROR(IF($A156&gt;10,INDEX(daily!$A:$F,MATCH(DATE(white_production!J$1,MONTH($C156),DAY($C156)),daily!$A:$A,0),MATCH($B$1,daily!$A$1:$F$1,0)),INDEX(daily!$A:$F,MATCH(DATE(white_production!K$1,MONTH($C156),DAY($C156)),daily!$A:$A,0),MATCH($B$1,daily!$A$1:$F$1,0))),"")</f>
        <v>20305.130000000074</v>
      </c>
      <c r="S156" s="32">
        <v>41002</v>
      </c>
      <c r="T156" s="39">
        <f t="shared" si="49"/>
        <v>0.75008793487965641</v>
      </c>
      <c r="U156" s="33">
        <f t="shared" ref="U156:U187" si="54">T156-T155</f>
        <v>0.14947110202112801</v>
      </c>
      <c r="V156" s="39">
        <f t="shared" si="50"/>
        <v>0.82014433687615163</v>
      </c>
      <c r="W156" s="33">
        <f t="shared" ref="W156:W187" si="55">V156-V155</f>
        <v>4.0071817533089527E-2</v>
      </c>
      <c r="X156" s="39">
        <f t="shared" si="51"/>
        <v>0.53732678326984284</v>
      </c>
      <c r="Y156" s="33">
        <f t="shared" ref="Y156:Y187" si="56">X156-X155</f>
        <v>1.4590285614641263E-2</v>
      </c>
      <c r="Z156" s="39">
        <f t="shared" si="52"/>
        <v>9.247040815940348E-2</v>
      </c>
      <c r="AA156" s="33">
        <f t="shared" si="45"/>
        <v>-2.6307416292665795E-2</v>
      </c>
      <c r="AB156" s="39">
        <f t="shared" si="53"/>
        <v>0.48026484521045182</v>
      </c>
      <c r="AC156" s="33">
        <f t="shared" ref="AC156:AC187" si="57">AB156-AB155</f>
        <v>-3.5088538957080473E-2</v>
      </c>
      <c r="AD156" s="39">
        <f t="shared" si="37"/>
        <v>0.84198555293432276</v>
      </c>
      <c r="AE156" s="33">
        <f t="shared" ref="AE156:AE187" si="58">AD156-AD155</f>
        <v>-2.1080644111581726E-2</v>
      </c>
      <c r="AF156" s="40">
        <f t="shared" si="46"/>
        <v>0.61817003357368527</v>
      </c>
      <c r="AG156" s="34">
        <f t="shared" ref="AG156:AG187" si="59">AF156-AF155</f>
        <v>-6.2677260378075639E-2</v>
      </c>
      <c r="AI156" s="26"/>
      <c r="AK156" s="26"/>
      <c r="AM156" s="26"/>
      <c r="AO156" s="26"/>
      <c r="AQ156" s="26"/>
    </row>
    <row r="157" spans="1:43" x14ac:dyDescent="0.25">
      <c r="A157" s="17">
        <f t="shared" si="47"/>
        <v>4</v>
      </c>
      <c r="B157" s="15">
        <f t="shared" si="48"/>
        <v>1</v>
      </c>
      <c r="C157" s="11">
        <v>41003</v>
      </c>
      <c r="D157">
        <f>IFERROR(IF($A157&gt;10,INDEX(daily!$A:$F,MATCH(DATE(white_production!D$1,MONTH($C157),DAY($C157)),daily!$A:$A,0),MATCH($B$1,daily!$A$1:$F$1,0)),INDEX(daily!$A:$F,MATCH(DATE(white_production!E$1,MONTH($C157),DAY($C157)),daily!$A:$A,0),MATCH($B$1,daily!$A$1:$F$1,0))),"")</f>
        <v>18050.815000000224</v>
      </c>
      <c r="E157">
        <f>IFERROR(IF($A157&gt;10,INDEX(daily!$A:$F,MATCH(DATE(white_production!E$1,MONTH($C157),DAY($C157)),daily!$A:$A,0),MATCH($B$1,daily!$A$1:$F$1,0)),INDEX(daily!$A:$F,MATCH(DATE(white_production!F$1,MONTH($C157),DAY($C157)),daily!$A:$A,0),MATCH($B$1,daily!$A$1:$F$1,0))),"")</f>
        <v>27196.219999999925</v>
      </c>
      <c r="F157">
        <f>IFERROR(IF($A157&gt;10,INDEX(daily!$A:$F,MATCH(DATE(white_production!F$1,MONTH($C157),DAY($C157)),daily!$A:$A,0),MATCH($B$1,daily!$A$1:$F$1,0)),INDEX(daily!$A:$F,MATCH(DATE(white_production!G$1,MONTH($C157),DAY($C157)),daily!$A:$A,0),MATCH($B$1,daily!$A$1:$F$1,0))),"")</f>
        <v>16615.849999999999</v>
      </c>
      <c r="G157">
        <f>IFERROR(IF($A157&gt;10,INDEX(daily!$A:$F,MATCH(DATE(white_production!G$1,MONTH($C157),DAY($C157)),daily!$A:$A,0),MATCH($B$1,daily!$A$1:$F$1,0)),INDEX(daily!$A:$F,MATCH(DATE(white_production!H$1,MONTH($C157),DAY($C157)),daily!$A:$A,0),MATCH($B$1,daily!$A$1:$F$1,0))),"")</f>
        <v>709.25</v>
      </c>
      <c r="H157">
        <f>IFERROR(IF($A157&gt;10,INDEX(daily!$A:$F,MATCH(DATE(white_production!H$1,MONTH($C157),DAY($C157)),daily!$A:$A,0),MATCH($B$1,daily!$A$1:$F$1,0)),INDEX(daily!$A:$F,MATCH(DATE(white_production!I$1,MONTH($C157),DAY($C157)),daily!$A:$A,0),MATCH($B$1,daily!$A$1:$F$1,0))),"")</f>
        <v>15818.895000000299</v>
      </c>
      <c r="I157">
        <f>IFERROR(IF($A157&gt;10,INDEX(daily!$A:$F,MATCH(DATE(white_production!I$1,MONTH($C157),DAY($C157)),daily!$A:$A,0),MATCH($B$1,daily!$A$1:$F$1,0)),INDEX(daily!$A:$F,MATCH(DATE(white_production!J$1,MONTH($C157),DAY($C157)),daily!$A:$A,0),MATCH($B$1,daily!$A$1:$F$1,0))),"")</f>
        <v>30477.364999999852</v>
      </c>
      <c r="J157">
        <f>IFERROR(IF($A157&gt;10,INDEX(daily!$A:$F,MATCH(DATE(white_production!J$1,MONTH($C157),DAY($C157)),daily!$A:$A,0),MATCH($B$1,daily!$A$1:$F$1,0)),INDEX(daily!$A:$F,MATCH(DATE(white_production!K$1,MONTH($C157),DAY($C157)),daily!$A:$A,0),MATCH($B$1,daily!$A$1:$F$1,0))),"")</f>
        <v>18709.944999999927</v>
      </c>
      <c r="S157" s="32">
        <v>41003</v>
      </c>
      <c r="T157" s="39">
        <f t="shared" si="49"/>
        <v>0.45611961064052353</v>
      </c>
      <c r="U157" s="33">
        <f t="shared" si="54"/>
        <v>-0.29396832423913288</v>
      </c>
      <c r="V157" s="39">
        <f t="shared" si="50"/>
        <v>0.83347504889301405</v>
      </c>
      <c r="W157" s="33">
        <f t="shared" si="55"/>
        <v>1.3330712016862423E-2</v>
      </c>
      <c r="X157" s="39">
        <f t="shared" si="51"/>
        <v>0.49067448713259582</v>
      </c>
      <c r="Y157" s="33">
        <f t="shared" si="56"/>
        <v>-4.6652296137247029E-2</v>
      </c>
      <c r="Z157" s="39">
        <f t="shared" si="52"/>
        <v>2.0646824173479274E-2</v>
      </c>
      <c r="AA157" s="33">
        <f t="shared" si="45"/>
        <v>-7.18235839859242E-2</v>
      </c>
      <c r="AB157" s="39">
        <f t="shared" si="53"/>
        <v>0.44388440577348659</v>
      </c>
      <c r="AC157" s="33">
        <f t="shared" si="57"/>
        <v>-3.6380439436965228E-2</v>
      </c>
      <c r="AD157" s="39">
        <f t="shared" si="37"/>
        <v>0.85681467630029051</v>
      </c>
      <c r="AE157" s="33">
        <f t="shared" si="58"/>
        <v>1.4829123365967756E-2</v>
      </c>
      <c r="AF157" s="39">
        <f t="shared" si="46"/>
        <v>0.56960616990936364</v>
      </c>
      <c r="AG157" s="33">
        <f t="shared" si="59"/>
        <v>-4.8563863664321638E-2</v>
      </c>
      <c r="AI157" s="26"/>
      <c r="AK157" s="26"/>
      <c r="AM157" s="26"/>
      <c r="AO157" s="26"/>
      <c r="AQ157" s="26"/>
    </row>
    <row r="158" spans="1:43" x14ac:dyDescent="0.25">
      <c r="A158" s="17">
        <f t="shared" si="47"/>
        <v>4</v>
      </c>
      <c r="B158" s="15">
        <f t="shared" si="48"/>
        <v>1</v>
      </c>
      <c r="C158" s="11">
        <v>41004</v>
      </c>
      <c r="D158">
        <f>IFERROR(IF($A158&gt;10,INDEX(daily!$A:$F,MATCH(DATE(white_production!D$1,MONTH($C158),DAY($C158)),daily!$A:$A,0),MATCH($B$1,daily!$A$1:$F$1,0)),INDEX(daily!$A:$F,MATCH(DATE(white_production!E$1,MONTH($C158),DAY($C158)),daily!$A:$A,0),MATCH($B$1,daily!$A$1:$F$1,0))),"")</f>
        <v>24071.164999999852</v>
      </c>
      <c r="E158">
        <f>IFERROR(IF($A158&gt;10,INDEX(daily!$A:$F,MATCH(DATE(white_production!E$1,MONTH($C158),DAY($C158)),daily!$A:$A,0),MATCH($B$1,daily!$A$1:$F$1,0)),INDEX(daily!$A:$F,MATCH(DATE(white_production!F$1,MONTH($C158),DAY($C158)),daily!$A:$A,0),MATCH($B$1,daily!$A$1:$F$1,0))),"")</f>
        <v>28873.01499999985</v>
      </c>
      <c r="F158">
        <f>IFERROR(IF($A158&gt;10,INDEX(daily!$A:$F,MATCH(DATE(white_production!F$1,MONTH($C158),DAY($C158)),daily!$A:$A,0),MATCH($B$1,daily!$A$1:$F$1,0)),INDEX(daily!$A:$F,MATCH(DATE(white_production!G$1,MONTH($C158),DAY($C158)),daily!$A:$A,0),MATCH($B$1,daily!$A$1:$F$1,0))),"")</f>
        <v>16550.285000000149</v>
      </c>
      <c r="G158">
        <f>IFERROR(IF($A158&gt;10,INDEX(daily!$A:$F,MATCH(DATE(white_production!G$1,MONTH($C158),DAY($C158)),daily!$A:$A,0),MATCH($B$1,daily!$A$1:$F$1,0)),INDEX(daily!$A:$F,MATCH(DATE(white_production!H$1,MONTH($C158),DAY($C158)),daily!$A:$A,0),MATCH($B$1,daily!$A$1:$F$1,0))),"")</f>
        <v>673.1</v>
      </c>
      <c r="H158">
        <f>IFERROR(IF($A158&gt;10,INDEX(daily!$A:$F,MATCH(DATE(white_production!H$1,MONTH($C158),DAY($C158)),daily!$A:$A,0),MATCH($B$1,daily!$A$1:$F$1,0)),INDEX(daily!$A:$F,MATCH(DATE(white_production!I$1,MONTH($C158),DAY($C158)),daily!$A:$A,0),MATCH($B$1,daily!$A$1:$F$1,0))),"")</f>
        <v>14966.95</v>
      </c>
      <c r="I158">
        <f>IFERROR(IF($A158&gt;10,INDEX(daily!$A:$F,MATCH(DATE(white_production!I$1,MONTH($C158),DAY($C158)),daily!$A:$A,0),MATCH($B$1,daily!$A$1:$F$1,0)),INDEX(daily!$A:$F,MATCH(DATE(white_production!J$1,MONTH($C158),DAY($C158)),daily!$A:$A,0),MATCH($B$1,daily!$A$1:$F$1,0))),"")</f>
        <v>30903.135000000148</v>
      </c>
      <c r="J158">
        <f>IFERROR(IF($A158&gt;10,INDEX(daily!$A:$F,MATCH(DATE(white_production!J$1,MONTH($C158),DAY($C158)),daily!$A:$A,0),MATCH($B$1,daily!$A$1:$F$1,0)),INDEX(daily!$A:$F,MATCH(DATE(white_production!K$1,MONTH($C158),DAY($C158)),daily!$A:$A,0),MATCH($B$1,daily!$A$1:$F$1,0))),"")</f>
        <v>16061.829999999702</v>
      </c>
      <c r="S158" s="32">
        <v>41004</v>
      </c>
      <c r="T158" s="39">
        <f t="shared" si="49"/>
        <v>0.60824568904304843</v>
      </c>
      <c r="U158" s="33">
        <f t="shared" si="54"/>
        <v>0.1521260784025249</v>
      </c>
      <c r="V158" s="39">
        <f t="shared" si="50"/>
        <v>0.88486332250635091</v>
      </c>
      <c r="W158" s="33">
        <f t="shared" si="55"/>
        <v>5.1388273613336866E-2</v>
      </c>
      <c r="X158" s="39">
        <f t="shared" si="51"/>
        <v>0.48873831939222895</v>
      </c>
      <c r="Y158" s="33">
        <f t="shared" si="56"/>
        <v>-1.9361677403668676E-3</v>
      </c>
      <c r="Z158" s="39">
        <f t="shared" si="52"/>
        <v>1.959446930020289E-2</v>
      </c>
      <c r="AA158" s="33">
        <f t="shared" si="45"/>
        <v>-1.0523548732763836E-3</v>
      </c>
      <c r="AB158" s="39">
        <f t="shared" si="53"/>
        <v>0.41997849451503155</v>
      </c>
      <c r="AC158" s="33">
        <f t="shared" si="57"/>
        <v>-2.3905911258455037E-2</v>
      </c>
      <c r="AD158" s="39">
        <f t="shared" si="37"/>
        <v>0.8687844113718306</v>
      </c>
      <c r="AE158" s="33">
        <f t="shared" si="58"/>
        <v>1.1969735071540089E-2</v>
      </c>
      <c r="AF158" s="39">
        <f t="shared" si="46"/>
        <v>0.48898687131550522</v>
      </c>
      <c r="AG158" s="33">
        <f t="shared" si="59"/>
        <v>-8.0619298593858413E-2</v>
      </c>
      <c r="AI158" s="26"/>
      <c r="AK158" s="26"/>
      <c r="AM158" s="26"/>
      <c r="AO158" s="26"/>
      <c r="AQ158" s="26"/>
    </row>
    <row r="159" spans="1:43" x14ac:dyDescent="0.25">
      <c r="A159" s="17">
        <f t="shared" si="47"/>
        <v>4</v>
      </c>
      <c r="B159" s="15">
        <f t="shared" si="48"/>
        <v>1</v>
      </c>
      <c r="C159" s="11">
        <v>41005</v>
      </c>
      <c r="D159">
        <f>IFERROR(IF($A159&gt;10,INDEX(daily!$A:$F,MATCH(DATE(white_production!D$1,MONTH($C159),DAY($C159)),daily!$A:$A,0),MATCH($B$1,daily!$A$1:$F$1,0)),INDEX(daily!$A:$F,MATCH(DATE(white_production!E$1,MONTH($C159),DAY($C159)),daily!$A:$A,0),MATCH($B$1,daily!$A$1:$F$1,0))),"")</f>
        <v>23975.525000000001</v>
      </c>
      <c r="E159">
        <f>IFERROR(IF($A159&gt;10,INDEX(daily!$A:$F,MATCH(DATE(white_production!E$1,MONTH($C159),DAY($C159)),daily!$A:$A,0),MATCH($B$1,daily!$A$1:$F$1,0)),INDEX(daily!$A:$F,MATCH(DATE(white_production!F$1,MONTH($C159),DAY($C159)),daily!$A:$A,0),MATCH($B$1,daily!$A$1:$F$1,0))),"")</f>
        <v>25932.710000000148</v>
      </c>
      <c r="F159">
        <f>IFERROR(IF($A159&gt;10,INDEX(daily!$A:$F,MATCH(DATE(white_production!F$1,MONTH($C159),DAY($C159)),daily!$A:$A,0),MATCH($B$1,daily!$A$1:$F$1,0)),INDEX(daily!$A:$F,MATCH(DATE(white_production!G$1,MONTH($C159),DAY($C159)),daily!$A:$A,0),MATCH($B$1,daily!$A$1:$F$1,0))),"")</f>
        <v>13495.489999999851</v>
      </c>
      <c r="G159">
        <f>IFERROR(IF($A159&gt;10,INDEX(daily!$A:$F,MATCH(DATE(white_production!G$1,MONTH($C159),DAY($C159)),daily!$A:$A,0),MATCH($B$1,daily!$A$1:$F$1,0)),INDEX(daily!$A:$F,MATCH(DATE(white_production!H$1,MONTH($C159),DAY($C159)),daily!$A:$A,0),MATCH($B$1,daily!$A$1:$F$1,0))),"")</f>
        <v>568.20000000000005</v>
      </c>
      <c r="H159">
        <f>IFERROR(IF($A159&gt;10,INDEX(daily!$A:$F,MATCH(DATE(white_production!H$1,MONTH($C159),DAY($C159)),daily!$A:$A,0),MATCH($B$1,daily!$A$1:$F$1,0)),INDEX(daily!$A:$F,MATCH(DATE(white_production!I$1,MONTH($C159),DAY($C159)),daily!$A:$A,0),MATCH($B$1,daily!$A$1:$F$1,0))),"")</f>
        <v>12578.494999999926</v>
      </c>
      <c r="I159">
        <f>IFERROR(IF($A159&gt;10,INDEX(daily!$A:$F,MATCH(DATE(white_production!I$1,MONTH($C159),DAY($C159)),daily!$A:$A,0),MATCH($B$1,daily!$A$1:$F$1,0)),INDEX(daily!$A:$F,MATCH(DATE(white_production!J$1,MONTH($C159),DAY($C159)),daily!$A:$A,0),MATCH($B$1,daily!$A$1:$F$1,0))),"")</f>
        <v>29120.75</v>
      </c>
      <c r="J159">
        <f>IFERROR(IF($A159&gt;10,INDEX(daily!$A:$F,MATCH(DATE(white_production!J$1,MONTH($C159),DAY($C159)),daily!$A:$A,0),MATCH($B$1,daily!$A$1:$F$1,0)),INDEX(daily!$A:$F,MATCH(DATE(white_production!K$1,MONTH($C159),DAY($C159)),daily!$A:$A,0),MATCH($B$1,daily!$A$1:$F$1,0))),"")</f>
        <v>15263.740000000224</v>
      </c>
      <c r="S159" s="32">
        <v>41005</v>
      </c>
      <c r="T159" s="39">
        <f t="shared" si="49"/>
        <v>0.60582899597065298</v>
      </c>
      <c r="U159" s="33">
        <f t="shared" si="54"/>
        <v>-2.4166930723954483E-3</v>
      </c>
      <c r="V159" s="39">
        <f t="shared" si="50"/>
        <v>0.79475260661880731</v>
      </c>
      <c r="W159" s="33">
        <f t="shared" si="55"/>
        <v>-9.0110715887543602E-2</v>
      </c>
      <c r="X159" s="39">
        <f t="shared" si="51"/>
        <v>0.39852867198205344</v>
      </c>
      <c r="Y159" s="33">
        <f t="shared" si="56"/>
        <v>-9.0209647410175509E-2</v>
      </c>
      <c r="Z159" s="39">
        <f t="shared" si="52"/>
        <v>1.6540747966684421E-2</v>
      </c>
      <c r="AA159" s="33">
        <f t="shared" si="45"/>
        <v>-3.0537213335184686E-3</v>
      </c>
      <c r="AB159" s="39">
        <f t="shared" si="53"/>
        <v>0.35295750926974573</v>
      </c>
      <c r="AC159" s="33">
        <f t="shared" si="57"/>
        <v>-6.7020985245285825E-2</v>
      </c>
      <c r="AD159" s="39">
        <f t="shared" si="37"/>
        <v>0.81867595787469827</v>
      </c>
      <c r="AE159" s="33">
        <f t="shared" si="58"/>
        <v>-5.0108453497132333E-2</v>
      </c>
      <c r="AF159" s="39">
        <f t="shared" si="46"/>
        <v>0.46468979357729334</v>
      </c>
      <c r="AG159" s="33">
        <f t="shared" si="59"/>
        <v>-2.4297077738211881E-2</v>
      </c>
      <c r="AI159" s="26"/>
      <c r="AK159" s="26"/>
      <c r="AM159" s="26"/>
      <c r="AO159" s="26"/>
      <c r="AQ159" s="26"/>
    </row>
    <row r="160" spans="1:43" x14ac:dyDescent="0.25">
      <c r="A160" s="17">
        <f t="shared" si="47"/>
        <v>4</v>
      </c>
      <c r="B160" s="15">
        <f t="shared" si="48"/>
        <v>1</v>
      </c>
      <c r="C160" s="11">
        <v>41006</v>
      </c>
      <c r="D160">
        <f>IFERROR(IF($A160&gt;10,INDEX(daily!$A:$F,MATCH(DATE(white_production!D$1,MONTH($C160),DAY($C160)),daily!$A:$A,0),MATCH($B$1,daily!$A$1:$F$1,0)),INDEX(daily!$A:$F,MATCH(DATE(white_production!E$1,MONTH($C160),DAY($C160)),daily!$A:$A,0),MATCH($B$1,daily!$A$1:$F$1,0))),"")</f>
        <v>22108.910000000149</v>
      </c>
      <c r="E160">
        <f>IFERROR(IF($A160&gt;10,INDEX(daily!$A:$F,MATCH(DATE(white_production!E$1,MONTH($C160),DAY($C160)),daily!$A:$A,0),MATCH($B$1,daily!$A$1:$F$1,0)),INDEX(daily!$A:$F,MATCH(DATE(white_production!F$1,MONTH($C160),DAY($C160)),daily!$A:$A,0),MATCH($B$1,daily!$A$1:$F$1,0))),"")</f>
        <v>26001.219999999925</v>
      </c>
      <c r="F160">
        <f>IFERROR(IF($A160&gt;10,INDEX(daily!$A:$F,MATCH(DATE(white_production!F$1,MONTH($C160),DAY($C160)),daily!$A:$A,0),MATCH($B$1,daily!$A$1:$F$1,0)),INDEX(daily!$A:$F,MATCH(DATE(white_production!G$1,MONTH($C160),DAY($C160)),daily!$A:$A,0),MATCH($B$1,daily!$A$1:$F$1,0))),"")</f>
        <v>12996.375</v>
      </c>
      <c r="G160">
        <f>IFERROR(IF($A160&gt;10,INDEX(daily!$A:$F,MATCH(DATE(white_production!G$1,MONTH($C160),DAY($C160)),daily!$A:$A,0),MATCH($B$1,daily!$A$1:$F$1,0)),INDEX(daily!$A:$F,MATCH(DATE(white_production!H$1,MONTH($C160),DAY($C160)),daily!$A:$A,0),MATCH($B$1,daily!$A$1:$F$1,0))),"")</f>
        <v>430.7</v>
      </c>
      <c r="H160">
        <f>IFERROR(IF($A160&gt;10,INDEX(daily!$A:$F,MATCH(DATE(white_production!H$1,MONTH($C160),DAY($C160)),daily!$A:$A,0),MATCH($B$1,daily!$A$1:$F$1,0)),INDEX(daily!$A:$F,MATCH(DATE(white_production!I$1,MONTH($C160),DAY($C160)),daily!$A:$A,0),MATCH($B$1,daily!$A$1:$F$1,0))),"")</f>
        <v>10705.05</v>
      </c>
      <c r="I160">
        <f>IFERROR(IF($A160&gt;10,INDEX(daily!$A:$F,MATCH(DATE(white_production!I$1,MONTH($C160),DAY($C160)),daily!$A:$A,0),MATCH($B$1,daily!$A$1:$F$1,0)),INDEX(daily!$A:$F,MATCH(DATE(white_production!J$1,MONTH($C160),DAY($C160)),daily!$A:$A,0),MATCH($B$1,daily!$A$1:$F$1,0))),"")</f>
        <v>28259.8</v>
      </c>
      <c r="J160">
        <f>IFERROR(IF($A160&gt;10,INDEX(daily!$A:$F,MATCH(DATE(white_production!J$1,MONTH($C160),DAY($C160)),daily!$A:$A,0),MATCH($B$1,daily!$A$1:$F$1,0)),INDEX(daily!$A:$F,MATCH(DATE(white_production!K$1,MONTH($C160),DAY($C160)),daily!$A:$A,0),MATCH($B$1,daily!$A$1:$F$1,0))),"")</f>
        <v>15314.11000000015</v>
      </c>
      <c r="S160" s="32">
        <v>41006</v>
      </c>
      <c r="T160" s="39">
        <f t="shared" si="49"/>
        <v>0.55866216682661252</v>
      </c>
      <c r="U160" s="33">
        <f t="shared" si="54"/>
        <v>-4.7166829144040467E-2</v>
      </c>
      <c r="V160" s="39">
        <f t="shared" si="50"/>
        <v>0.79685221368182835</v>
      </c>
      <c r="W160" s="33">
        <f t="shared" si="55"/>
        <v>2.0996070630210362E-3</v>
      </c>
      <c r="X160" s="39">
        <f t="shared" si="51"/>
        <v>0.38378955260837638</v>
      </c>
      <c r="Y160" s="33">
        <f t="shared" si="56"/>
        <v>-1.4739119373677056E-2</v>
      </c>
      <c r="Z160" s="39">
        <f t="shared" si="52"/>
        <v>1.2538015046200245E-2</v>
      </c>
      <c r="AA160" s="33">
        <f>Z160-Z159</f>
        <v>-4.0027329204841769E-3</v>
      </c>
      <c r="AB160" s="39">
        <f t="shared" si="53"/>
        <v>0.3003879068686765</v>
      </c>
      <c r="AC160" s="33">
        <f t="shared" si="57"/>
        <v>-5.2569602401069226E-2</v>
      </c>
      <c r="AD160" s="39">
        <f t="shared" si="37"/>
        <v>0.79447194300790325</v>
      </c>
      <c r="AE160" s="33">
        <f t="shared" si="58"/>
        <v>-2.4204014866795021E-2</v>
      </c>
      <c r="AF160" s="39">
        <f t="shared" si="46"/>
        <v>0.4662232594842371</v>
      </c>
      <c r="AG160" s="33">
        <f t="shared" si="59"/>
        <v>1.533465906943754E-3</v>
      </c>
      <c r="AI160" s="26"/>
      <c r="AK160" s="26"/>
      <c r="AM160" s="26"/>
      <c r="AO160" s="26"/>
      <c r="AQ160" s="26"/>
    </row>
    <row r="161" spans="1:43" x14ac:dyDescent="0.25">
      <c r="A161" s="17">
        <f t="shared" si="47"/>
        <v>4</v>
      </c>
      <c r="B161" s="15">
        <f t="shared" si="48"/>
        <v>1</v>
      </c>
      <c r="C161" s="11">
        <v>41007</v>
      </c>
      <c r="D161">
        <f>IFERROR(IF($A161&gt;10,INDEX(daily!$A:$F,MATCH(DATE(white_production!D$1,MONTH($C161),DAY($C161)),daily!$A:$A,0),MATCH($B$1,daily!$A$1:$F$1,0)),INDEX(daily!$A:$F,MATCH(DATE(white_production!E$1,MONTH($C161),DAY($C161)),daily!$A:$A,0),MATCH($B$1,daily!$A$1:$F$1,0))),"")</f>
        <v>23190.519999999924</v>
      </c>
      <c r="E161">
        <f>IFERROR(IF($A161&gt;10,INDEX(daily!$A:$F,MATCH(DATE(white_production!E$1,MONTH($C161),DAY($C161)),daily!$A:$A,0),MATCH($B$1,daily!$A$1:$F$1,0)),INDEX(daily!$A:$F,MATCH(DATE(white_production!F$1,MONTH($C161),DAY($C161)),daily!$A:$A,0),MATCH($B$1,daily!$A$1:$F$1,0))),"")</f>
        <v>28034.56000000015</v>
      </c>
      <c r="F161">
        <f>IFERROR(IF($A161&gt;10,INDEX(daily!$A:$F,MATCH(DATE(white_production!F$1,MONTH($C161),DAY($C161)),daily!$A:$A,0),MATCH($B$1,daily!$A$1:$F$1,0)),INDEX(daily!$A:$F,MATCH(DATE(white_production!G$1,MONTH($C161),DAY($C161)),daily!$A:$A,0),MATCH($B$1,daily!$A$1:$F$1,0))),"")</f>
        <v>12882.710000000148</v>
      </c>
      <c r="G161">
        <f>IFERROR(IF($A161&gt;10,INDEX(daily!$A:$F,MATCH(DATE(white_production!G$1,MONTH($C161),DAY($C161)),daily!$A:$A,0),MATCH($B$1,daily!$A$1:$F$1,0)),INDEX(daily!$A:$F,MATCH(DATE(white_production!H$1,MONTH($C161),DAY($C161)),daily!$A:$A,0),MATCH($B$1,daily!$A$1:$F$1,0))),"")</f>
        <v>223.2</v>
      </c>
      <c r="H161">
        <f>IFERROR(IF($A161&gt;10,INDEX(daily!$A:$F,MATCH(DATE(white_production!H$1,MONTH($C161),DAY($C161)),daily!$A:$A,0),MATCH($B$1,daily!$A$1:$F$1,0)),INDEX(daily!$A:$F,MATCH(DATE(white_production!I$1,MONTH($C161),DAY($C161)),daily!$A:$A,0),MATCH($B$1,daily!$A$1:$F$1,0))),"")</f>
        <v>8086.85</v>
      </c>
      <c r="I161">
        <f>IFERROR(IF($A161&gt;10,INDEX(daily!$A:$F,MATCH(DATE(white_production!I$1,MONTH($C161),DAY($C161)),daily!$A:$A,0),MATCH($B$1,daily!$A$1:$F$1,0)),INDEX(daily!$A:$F,MATCH(DATE(white_production!J$1,MONTH($C161),DAY($C161)),daily!$A:$A,0),MATCH($B$1,daily!$A$1:$F$1,0))),"")</f>
        <v>28756.11000000015</v>
      </c>
      <c r="J161">
        <f>IFERROR(IF($A161&gt;10,INDEX(daily!$A:$F,MATCH(DATE(white_production!J$1,MONTH($C161),DAY($C161)),daily!$A:$A,0),MATCH($B$1,daily!$A$1:$F$1,0)),INDEX(daily!$A:$F,MATCH(DATE(white_production!K$1,MONTH($C161),DAY($C161)),daily!$A:$A,0),MATCH($B$1,daily!$A$1:$F$1,0))),"")</f>
        <v>15101.569999999552</v>
      </c>
      <c r="S161" s="32">
        <v>41007</v>
      </c>
      <c r="T161" s="39">
        <f t="shared" si="49"/>
        <v>0.58599298441378456</v>
      </c>
      <c r="U161" s="33">
        <f t="shared" si="54"/>
        <v>2.733081758717204E-2</v>
      </c>
      <c r="V161" s="39">
        <f t="shared" si="50"/>
        <v>0.85916742351305908</v>
      </c>
      <c r="W161" s="33">
        <f t="shared" si="55"/>
        <v>6.2315209831230733E-2</v>
      </c>
      <c r="X161" s="39">
        <f t="shared" si="51"/>
        <v>0.38043296744542332</v>
      </c>
      <c r="Y161" s="33">
        <f t="shared" si="56"/>
        <v>-3.356585162953063E-3</v>
      </c>
      <c r="Z161" s="39">
        <f t="shared" si="52"/>
        <v>6.4975271843786733E-3</v>
      </c>
      <c r="AA161" s="33">
        <f>Z161-Z160</f>
        <v>-6.0404878618215713E-3</v>
      </c>
      <c r="AB161" s="39">
        <f t="shared" si="53"/>
        <v>0.22692018670262698</v>
      </c>
      <c r="AC161" s="33">
        <f t="shared" si="57"/>
        <v>-7.3467720166049522E-2</v>
      </c>
      <c r="AD161" s="39">
        <f t="shared" si="37"/>
        <v>0.80842477954724079</v>
      </c>
      <c r="AE161" s="33">
        <f t="shared" si="58"/>
        <v>1.3952836539337543E-2</v>
      </c>
      <c r="AF161" s="39">
        <f t="shared" si="46"/>
        <v>0.45975268485919801</v>
      </c>
      <c r="AG161" s="33">
        <f t="shared" si="59"/>
        <v>-6.4705746250390828E-3</v>
      </c>
      <c r="AI161" s="26"/>
      <c r="AK161" s="26"/>
      <c r="AM161" s="26"/>
      <c r="AO161" s="26"/>
      <c r="AQ161" s="26"/>
    </row>
    <row r="162" spans="1:43" x14ac:dyDescent="0.25">
      <c r="A162" s="17">
        <f t="shared" si="47"/>
        <v>4</v>
      </c>
      <c r="B162" s="15">
        <f t="shared" si="48"/>
        <v>1</v>
      </c>
      <c r="C162" s="11">
        <v>41008</v>
      </c>
      <c r="D162">
        <f>IFERROR(IF($A162&gt;10,INDEX(daily!$A:$F,MATCH(DATE(white_production!D$1,MONTH($C162),DAY($C162)),daily!$A:$A,0),MATCH($B$1,daily!$A$1:$F$1,0)),INDEX(daily!$A:$F,MATCH(DATE(white_production!E$1,MONTH($C162),DAY($C162)),daily!$A:$A,0),MATCH($B$1,daily!$A$1:$F$1,0))),"")</f>
        <v>19441.069999999927</v>
      </c>
      <c r="E162">
        <f>IFERROR(IF($A162&gt;10,INDEX(daily!$A:$F,MATCH(DATE(white_production!E$1,MONTH($C162),DAY($C162)),daily!$A:$A,0),MATCH($B$1,daily!$A$1:$F$1,0)),INDEX(daily!$A:$F,MATCH(DATE(white_production!F$1,MONTH($C162),DAY($C162)),daily!$A:$A,0),MATCH($B$1,daily!$A$1:$F$1,0))),"")</f>
        <v>28709.305000000073</v>
      </c>
      <c r="F162">
        <f>IFERROR(IF($A162&gt;10,INDEX(daily!$A:$F,MATCH(DATE(white_production!F$1,MONTH($C162),DAY($C162)),daily!$A:$A,0),MATCH($B$1,daily!$A$1:$F$1,0)),INDEX(daily!$A:$F,MATCH(DATE(white_production!G$1,MONTH($C162),DAY($C162)),daily!$A:$A,0),MATCH($B$1,daily!$A$1:$F$1,0))),"")</f>
        <v>12496.8</v>
      </c>
      <c r="G162">
        <f>IFERROR(IF($A162&gt;10,INDEX(daily!$A:$F,MATCH(DATE(white_production!G$1,MONTH($C162),DAY($C162)),daily!$A:$A,0),MATCH($B$1,daily!$A$1:$F$1,0)),INDEX(daily!$A:$F,MATCH(DATE(white_production!H$1,MONTH($C162),DAY($C162)),daily!$A:$A,0),MATCH($B$1,daily!$A$1:$F$1,0))),"")</f>
        <v>307.75</v>
      </c>
      <c r="H162">
        <f>IFERROR(IF($A162&gt;10,INDEX(daily!$A:$F,MATCH(DATE(white_production!H$1,MONTH($C162),DAY($C162)),daily!$A:$A,0),MATCH($B$1,daily!$A$1:$F$1,0)),INDEX(daily!$A:$F,MATCH(DATE(white_production!I$1,MONTH($C162),DAY($C162)),daily!$A:$A,0),MATCH($B$1,daily!$A$1:$F$1,0))),"")</f>
        <v>11658.653999999911</v>
      </c>
      <c r="I162">
        <f>IFERROR(IF($A162&gt;10,INDEX(daily!$A:$F,MATCH(DATE(white_production!I$1,MONTH($C162),DAY($C162)),daily!$A:$A,0),MATCH($B$1,daily!$A$1:$F$1,0)),INDEX(daily!$A:$F,MATCH(DATE(white_production!J$1,MONTH($C162),DAY($C162)),daily!$A:$A,0),MATCH($B$1,daily!$A$1:$F$1,0))),"")</f>
        <v>26555.919999999554</v>
      </c>
      <c r="J162">
        <f>IFERROR(IF($A162&gt;10,INDEX(daily!$A:$F,MATCH(DATE(white_production!J$1,MONTH($C162),DAY($C162)),daily!$A:$A,0),MATCH($B$1,daily!$A$1:$F$1,0)),INDEX(daily!$A:$F,MATCH(DATE(white_production!K$1,MONTH($C162),DAY($C162)),daily!$A:$A,0),MATCH($B$1,daily!$A$1:$F$1,0))),"")</f>
        <v>14627.870000000297</v>
      </c>
      <c r="S162" s="32">
        <v>41008</v>
      </c>
      <c r="T162" s="39">
        <f t="shared" si="49"/>
        <v>0.4912494687267594</v>
      </c>
      <c r="U162" s="33">
        <f t="shared" si="54"/>
        <v>-9.4743515687025159E-2</v>
      </c>
      <c r="V162" s="39">
        <f t="shared" si="50"/>
        <v>0.87984614731604538</v>
      </c>
      <c r="W162" s="33">
        <f t="shared" si="55"/>
        <v>2.0678723802986299E-2</v>
      </c>
      <c r="X162" s="39">
        <f t="shared" si="51"/>
        <v>0.36903684920113167</v>
      </c>
      <c r="Y162" s="33">
        <f t="shared" si="56"/>
        <v>-1.1396118244291653E-2</v>
      </c>
      <c r="Z162" s="39">
        <f t="shared" si="52"/>
        <v>8.9588440456654875E-3</v>
      </c>
      <c r="AA162" s="33">
        <f>Z162-Z161</f>
        <v>2.4613168612868143E-3</v>
      </c>
      <c r="AB162" s="39">
        <f t="shared" si="53"/>
        <v>0.32714640958856772</v>
      </c>
      <c r="AC162" s="33">
        <f t="shared" si="57"/>
        <v>0.10022622288594074</v>
      </c>
      <c r="AD162" s="39">
        <f t="shared" si="37"/>
        <v>0.74657051220327408</v>
      </c>
      <c r="AE162" s="33">
        <f t="shared" si="58"/>
        <v>-6.1854267343966707E-2</v>
      </c>
      <c r="AF162" s="39">
        <f t="shared" si="46"/>
        <v>0.44533134675875774</v>
      </c>
      <c r="AG162" s="33">
        <f t="shared" si="59"/>
        <v>-1.4421338100440273E-2</v>
      </c>
      <c r="AI162" s="26"/>
      <c r="AK162" s="26"/>
      <c r="AM162" s="26"/>
      <c r="AO162" s="26"/>
      <c r="AQ162" s="26"/>
    </row>
    <row r="163" spans="1:43" x14ac:dyDescent="0.25">
      <c r="A163" s="17">
        <f t="shared" si="47"/>
        <v>4</v>
      </c>
      <c r="B163" s="15">
        <f t="shared" si="48"/>
        <v>1</v>
      </c>
      <c r="C163" s="11">
        <v>41009</v>
      </c>
      <c r="D163">
        <f>IFERROR(IF($A163&gt;10,INDEX(daily!$A:$F,MATCH(DATE(white_production!D$1,MONTH($C163),DAY($C163)),daily!$A:$A,0),MATCH($B$1,daily!$A$1:$F$1,0)),INDEX(daily!$A:$F,MATCH(DATE(white_production!E$1,MONTH($C163),DAY($C163)),daily!$A:$A,0),MATCH($B$1,daily!$A$1:$F$1,0))),"")</f>
        <v>18713.460000000148</v>
      </c>
      <c r="E163">
        <f>IFERROR(IF($A163&gt;10,INDEX(daily!$A:$F,MATCH(DATE(white_production!E$1,MONTH($C163),DAY($C163)),daily!$A:$A,0),MATCH($B$1,daily!$A$1:$F$1,0)),INDEX(daily!$A:$F,MATCH(DATE(white_production!F$1,MONTH($C163),DAY($C163)),daily!$A:$A,0),MATCH($B$1,daily!$A$1:$F$1,0))),"")</f>
        <v>27211.469999999925</v>
      </c>
      <c r="F163">
        <f>IFERROR(IF($A163&gt;10,INDEX(daily!$A:$F,MATCH(DATE(white_production!F$1,MONTH($C163),DAY($C163)),daily!$A:$A,0),MATCH($B$1,daily!$A$1:$F$1,0)),INDEX(daily!$A:$F,MATCH(DATE(white_production!G$1,MONTH($C163),DAY($C163)),daily!$A:$A,0),MATCH($B$1,daily!$A$1:$F$1,0))),"")</f>
        <v>10073.13999999985</v>
      </c>
      <c r="G163">
        <f>IFERROR(IF($A163&gt;10,INDEX(daily!$A:$F,MATCH(DATE(white_production!G$1,MONTH($C163),DAY($C163)),daily!$A:$A,0),MATCH($B$1,daily!$A$1:$F$1,0)),INDEX(daily!$A:$F,MATCH(DATE(white_production!H$1,MONTH($C163),DAY($C163)),daily!$A:$A,0),MATCH($B$1,daily!$A$1:$F$1,0))),"")</f>
        <v>517.9</v>
      </c>
      <c r="H163">
        <f>IFERROR(IF($A163&gt;10,INDEX(daily!$A:$F,MATCH(DATE(white_production!H$1,MONTH($C163),DAY($C163)),daily!$A:$A,0),MATCH($B$1,daily!$A$1:$F$1,0)),INDEX(daily!$A:$F,MATCH(DATE(white_production!I$1,MONTH($C163),DAY($C163)),daily!$A:$A,0),MATCH($B$1,daily!$A$1:$F$1,0))),"")</f>
        <v>5734.5</v>
      </c>
      <c r="I163">
        <f>IFERROR(IF($A163&gt;10,INDEX(daily!$A:$F,MATCH(DATE(white_production!I$1,MONTH($C163),DAY($C163)),daily!$A:$A,0),MATCH($B$1,daily!$A$1:$F$1,0)),INDEX(daily!$A:$F,MATCH(DATE(white_production!J$1,MONTH($C163),DAY($C163)),daily!$A:$A,0),MATCH($B$1,daily!$A$1:$F$1,0))),"")</f>
        <v>26475.960000000148</v>
      </c>
      <c r="J163">
        <f>IFERROR(IF($A163&gt;10,INDEX(daily!$A:$F,MATCH(DATE(white_production!J$1,MONTH($C163),DAY($C163)),daily!$A:$A,0),MATCH($B$1,daily!$A$1:$F$1,0)),INDEX(daily!$A:$F,MATCH(DATE(white_production!K$1,MONTH($C163),DAY($C163)),daily!$A:$A,0),MATCH($B$1,daily!$A$1:$F$1,0))),"")</f>
        <v>13149.45</v>
      </c>
      <c r="S163" s="32">
        <v>41009</v>
      </c>
      <c r="T163" s="39">
        <f t="shared" si="49"/>
        <v>0.47286375096841743</v>
      </c>
      <c r="U163" s="33">
        <f t="shared" si="54"/>
        <v>-1.8385717758341968E-2</v>
      </c>
      <c r="V163" s="39">
        <f t="shared" si="50"/>
        <v>0.83394241143441206</v>
      </c>
      <c r="W163" s="33">
        <f t="shared" si="55"/>
        <v>-4.5903735881633323E-2</v>
      </c>
      <c r="X163" s="39">
        <f t="shared" si="51"/>
        <v>0.2974649387972787</v>
      </c>
      <c r="Y163" s="33">
        <f t="shared" si="56"/>
        <v>-7.1571910403852967E-2</v>
      </c>
      <c r="Z163" s="39">
        <f t="shared" si="52"/>
        <v>1.5076475487409117E-2</v>
      </c>
      <c r="AA163" s="33">
        <f>Z163-Z162</f>
        <v>6.1176314417436296E-3</v>
      </c>
      <c r="AB163" s="39">
        <f t="shared" si="53"/>
        <v>0.16091232193576169</v>
      </c>
      <c r="AC163" s="33">
        <f t="shared" si="57"/>
        <v>-0.16623408765280603</v>
      </c>
      <c r="AD163" s="39">
        <f t="shared" si="37"/>
        <v>0.74432258488027681</v>
      </c>
      <c r="AE163" s="33">
        <f t="shared" si="58"/>
        <v>-2.2479273229972785E-3</v>
      </c>
      <c r="AF163" s="39">
        <f t="shared" si="46"/>
        <v>0.4003222805259295</v>
      </c>
      <c r="AG163" s="33">
        <f t="shared" si="59"/>
        <v>-4.5009066232828243E-2</v>
      </c>
      <c r="AI163" s="26"/>
      <c r="AK163" s="26"/>
      <c r="AM163" s="26"/>
      <c r="AO163" s="26"/>
      <c r="AQ163" s="26"/>
    </row>
    <row r="164" spans="1:43" x14ac:dyDescent="0.25">
      <c r="A164" s="17">
        <f t="shared" si="47"/>
        <v>4</v>
      </c>
      <c r="B164" s="15">
        <f t="shared" si="48"/>
        <v>2</v>
      </c>
      <c r="C164" s="11">
        <v>41010</v>
      </c>
      <c r="D164">
        <f>IFERROR(IF($A164&gt;10,INDEX(daily!$A:$F,MATCH(DATE(white_production!D$1,MONTH($C164),DAY($C164)),daily!$A:$A,0),MATCH($B$1,daily!$A$1:$F$1,0)),INDEX(daily!$A:$F,MATCH(DATE(white_production!E$1,MONTH($C164),DAY($C164)),daily!$A:$A,0),MATCH($B$1,daily!$A$1:$F$1,0))),"")</f>
        <v>17476.900000000001</v>
      </c>
      <c r="E164">
        <f>IFERROR(IF($A164&gt;10,INDEX(daily!$A:$F,MATCH(DATE(white_production!E$1,MONTH($C164),DAY($C164)),daily!$A:$A,0),MATCH($B$1,daily!$A$1:$F$1,0)),INDEX(daily!$A:$F,MATCH(DATE(white_production!F$1,MONTH($C164),DAY($C164)),daily!$A:$A,0),MATCH($B$1,daily!$A$1:$F$1,0))),"")</f>
        <v>27904.989999999852</v>
      </c>
      <c r="F164">
        <f>IFERROR(IF($A164&gt;10,INDEX(daily!$A:$F,MATCH(DATE(white_production!F$1,MONTH($C164),DAY($C164)),daily!$A:$A,0),MATCH($B$1,daily!$A$1:$F$1,0)),INDEX(daily!$A:$F,MATCH(DATE(white_production!G$1,MONTH($C164),DAY($C164)),daily!$A:$A,0),MATCH($B$1,daily!$A$1:$F$1,0))),"")</f>
        <v>7812.0749999999998</v>
      </c>
      <c r="H164">
        <f>IFERROR(IF($A164&gt;10,INDEX(daily!$A:$F,MATCH(DATE(white_production!H$1,MONTH($C164),DAY($C164)),daily!$A:$A,0),MATCH($B$1,daily!$A$1:$F$1,0)),INDEX(daily!$A:$F,MATCH(DATE(white_production!I$1,MONTH($C164),DAY($C164)),daily!$A:$A,0),MATCH($B$1,daily!$A$1:$F$1,0))),"")</f>
        <v>4455.4599999997763</v>
      </c>
      <c r="I164">
        <f>IFERROR(IF($A164&gt;10,INDEX(daily!$A:$F,MATCH(DATE(white_production!I$1,MONTH($C164),DAY($C164)),daily!$A:$A,0),MATCH($B$1,daily!$A$1:$F$1,0)),INDEX(daily!$A:$F,MATCH(DATE(white_production!J$1,MONTH($C164),DAY($C164)),daily!$A:$A,0),MATCH($B$1,daily!$A$1:$F$1,0))),"")</f>
        <v>22537.245000000297</v>
      </c>
      <c r="J164">
        <f>IFERROR(IF($A164&gt;10,INDEX(daily!$A:$F,MATCH(DATE(white_production!J$1,MONTH($C164),DAY($C164)),daily!$A:$A,0),MATCH($B$1,daily!$A$1:$F$1,0)),INDEX(daily!$A:$F,MATCH(DATE(white_production!K$1,MONTH($C164),DAY($C164)),daily!$A:$A,0),MATCH($B$1,daily!$A$1:$F$1,0))),"")</f>
        <v>9900.429999999702</v>
      </c>
      <c r="S164" s="32">
        <v>41010</v>
      </c>
      <c r="T164" s="39">
        <f t="shared" si="49"/>
        <v>0.44161755705785405</v>
      </c>
      <c r="U164" s="33">
        <f t="shared" si="54"/>
        <v>-3.124619391056338E-2</v>
      </c>
      <c r="V164" s="39">
        <f t="shared" si="50"/>
        <v>0.85519652748098851</v>
      </c>
      <c r="W164" s="33">
        <f t="shared" si="55"/>
        <v>2.1254116046576454E-2</v>
      </c>
      <c r="X164" s="39">
        <f t="shared" si="51"/>
        <v>0.23069454130040737</v>
      </c>
      <c r="Y164" s="33">
        <f t="shared" si="56"/>
        <v>-6.6770397496871331E-2</v>
      </c>
      <c r="Z164" s="39"/>
      <c r="AA164" s="33"/>
      <c r="AB164" s="39">
        <f t="shared" si="53"/>
        <v>0.1250219572572801</v>
      </c>
      <c r="AC164" s="33">
        <f t="shared" si="57"/>
        <v>-3.5890364678481584E-2</v>
      </c>
      <c r="AD164" s="39">
        <f t="shared" si="37"/>
        <v>0.63359290671538326</v>
      </c>
      <c r="AE164" s="33">
        <f t="shared" si="58"/>
        <v>-0.11072967816489354</v>
      </c>
      <c r="AF164" s="39">
        <f t="shared" si="46"/>
        <v>0.30140901070289694</v>
      </c>
      <c r="AG164" s="33">
        <f t="shared" si="59"/>
        <v>-9.8913269823032557E-2</v>
      </c>
      <c r="AI164" s="26"/>
      <c r="AK164" s="26"/>
      <c r="AM164" s="26"/>
      <c r="AO164" s="26"/>
      <c r="AQ164" s="26"/>
    </row>
    <row r="165" spans="1:43" x14ac:dyDescent="0.25">
      <c r="A165" s="17">
        <f t="shared" si="47"/>
        <v>4</v>
      </c>
      <c r="B165" s="15">
        <f t="shared" si="48"/>
        <v>2</v>
      </c>
      <c r="C165" s="11">
        <v>41011</v>
      </c>
      <c r="D165">
        <f>IFERROR(IF($A165&gt;10,INDEX(daily!$A:$F,MATCH(DATE(white_production!D$1,MONTH($C165),DAY($C165)),daily!$A:$A,0),MATCH($B$1,daily!$A$1:$F$1,0)),INDEX(daily!$A:$F,MATCH(DATE(white_production!E$1,MONTH($C165),DAY($C165)),daily!$A:$A,0),MATCH($B$1,daily!$A$1:$F$1,0))),"")</f>
        <v>16615.459999999777</v>
      </c>
      <c r="E165">
        <f>IFERROR(IF($A165&gt;10,INDEX(daily!$A:$F,MATCH(DATE(white_production!E$1,MONTH($C165),DAY($C165)),daily!$A:$A,0),MATCH($B$1,daily!$A$1:$F$1,0)),INDEX(daily!$A:$F,MATCH(DATE(white_production!F$1,MONTH($C165),DAY($C165)),daily!$A:$A,0),MATCH($B$1,daily!$A$1:$F$1,0))),"")</f>
        <v>25416.45</v>
      </c>
      <c r="F165">
        <f>IFERROR(IF($A165&gt;10,INDEX(daily!$A:$F,MATCH(DATE(white_production!F$1,MONTH($C165),DAY($C165)),daily!$A:$A,0),MATCH($B$1,daily!$A$1:$F$1,0)),INDEX(daily!$A:$F,MATCH(DATE(white_production!G$1,MONTH($C165),DAY($C165)),daily!$A:$A,0),MATCH($B$1,daily!$A$1:$F$1,0))),"")</f>
        <v>5167.75</v>
      </c>
      <c r="H165">
        <f>IFERROR(IF($A165&gt;10,INDEX(daily!$A:$F,MATCH(DATE(white_production!H$1,MONTH($C165),DAY($C165)),daily!$A:$A,0),MATCH($B$1,daily!$A$1:$F$1,0)),INDEX(daily!$A:$F,MATCH(DATE(white_production!I$1,MONTH($C165),DAY($C165)),daily!$A:$A,0),MATCH($B$1,daily!$A$1:$F$1,0))),"")</f>
        <v>3942.15</v>
      </c>
      <c r="I165">
        <f>IFERROR(IF($A165&gt;10,INDEX(daily!$A:$F,MATCH(DATE(white_production!I$1,MONTH($C165),DAY($C165)),daily!$A:$A,0),MATCH($B$1,daily!$A$1:$F$1,0)),INDEX(daily!$A:$F,MATCH(DATE(white_production!J$1,MONTH($C165),DAY($C165)),daily!$A:$A,0),MATCH($B$1,daily!$A$1:$F$1,0))),"")</f>
        <v>20962.660000000149</v>
      </c>
      <c r="J165">
        <f>IFERROR(IF($A165&gt;10,INDEX(daily!$A:$F,MATCH(DATE(white_production!J$1,MONTH($C165),DAY($C165)),daily!$A:$A,0),MATCH($B$1,daily!$A$1:$F$1,0)),INDEX(daily!$A:$F,MATCH(DATE(white_production!K$1,MONTH($C165),DAY($C165)),daily!$A:$A,0),MATCH($B$1,daily!$A$1:$F$1,0))),"")</f>
        <v>7941.8350000001492</v>
      </c>
      <c r="S165" s="32">
        <v>41011</v>
      </c>
      <c r="T165" s="39">
        <f t="shared" si="49"/>
        <v>0.41985013672861848</v>
      </c>
      <c r="U165" s="33">
        <f t="shared" si="54"/>
        <v>-2.1767420329235565E-2</v>
      </c>
      <c r="V165" s="39">
        <f t="shared" si="50"/>
        <v>0.77893092887309001</v>
      </c>
      <c r="W165" s="33">
        <f t="shared" si="55"/>
        <v>-7.6265598607898499E-2</v>
      </c>
      <c r="X165" s="39">
        <f t="shared" si="51"/>
        <v>0.15260628140477148</v>
      </c>
      <c r="Y165" s="33">
        <f t="shared" si="56"/>
        <v>-7.8088259895635892E-2</v>
      </c>
      <c r="Z165" s="39"/>
      <c r="AA165" s="33"/>
      <c r="AB165" s="39">
        <f t="shared" si="53"/>
        <v>0.11061827708066317</v>
      </c>
      <c r="AC165" s="33">
        <f t="shared" si="57"/>
        <v>-1.4403680176616931E-2</v>
      </c>
      <c r="AD165" s="39">
        <f t="shared" si="37"/>
        <v>0.5893263653958688</v>
      </c>
      <c r="AE165" s="33">
        <f t="shared" si="58"/>
        <v>-4.4266541319514463E-2</v>
      </c>
      <c r="AF165" s="39">
        <f t="shared" si="46"/>
        <v>0.24178148126048654</v>
      </c>
      <c r="AG165" s="33">
        <f t="shared" si="59"/>
        <v>-5.9627529442410399E-2</v>
      </c>
      <c r="AI165" s="26"/>
      <c r="AK165" s="26"/>
      <c r="AM165" s="26"/>
      <c r="AO165" s="26"/>
      <c r="AQ165" s="26"/>
    </row>
    <row r="166" spans="1:43" x14ac:dyDescent="0.25">
      <c r="A166" s="17">
        <f t="shared" si="47"/>
        <v>4</v>
      </c>
      <c r="B166" s="15">
        <f t="shared" si="48"/>
        <v>2</v>
      </c>
      <c r="C166" s="11">
        <v>41012</v>
      </c>
      <c r="D166">
        <f>IFERROR(IF($A166&gt;10,INDEX(daily!$A:$F,MATCH(DATE(white_production!D$1,MONTH($C166),DAY($C166)),daily!$A:$A,0),MATCH($B$1,daily!$A$1:$F$1,0)),INDEX(daily!$A:$F,MATCH(DATE(white_production!E$1,MONTH($C166),DAY($C166)),daily!$A:$A,0),MATCH($B$1,daily!$A$1:$F$1,0))),"")</f>
        <v>14973.55</v>
      </c>
      <c r="E166">
        <f>IFERROR(IF($A166&gt;10,INDEX(daily!$A:$F,MATCH(DATE(white_production!E$1,MONTH($C166),DAY($C166)),daily!$A:$A,0),MATCH($B$1,daily!$A$1:$F$1,0)),INDEX(daily!$A:$F,MATCH(DATE(white_production!F$1,MONTH($C166),DAY($C166)),daily!$A:$A,0),MATCH($B$1,daily!$A$1:$F$1,0))),"")</f>
        <v>22437.75</v>
      </c>
      <c r="F166">
        <f>IFERROR(IF($A166&gt;10,INDEX(daily!$A:$F,MATCH(DATE(white_production!F$1,MONTH($C166),DAY($C166)),daily!$A:$A,0),MATCH($B$1,daily!$A$1:$F$1,0)),INDEX(daily!$A:$F,MATCH(DATE(white_production!G$1,MONTH($C166),DAY($C166)),daily!$A:$A,0),MATCH($B$1,daily!$A$1:$F$1,0))),"")</f>
        <v>3481.25</v>
      </c>
      <c r="H166">
        <f>IFERROR(IF($A166&gt;10,INDEX(daily!$A:$F,MATCH(DATE(white_production!H$1,MONTH($C166),DAY($C166)),daily!$A:$A,0),MATCH($B$1,daily!$A$1:$F$1,0)),INDEX(daily!$A:$F,MATCH(DATE(white_production!I$1,MONTH($C166),DAY($C166)),daily!$A:$A,0),MATCH($B$1,daily!$A$1:$F$1,0))),"")</f>
        <v>2497.5850000001492</v>
      </c>
      <c r="I166">
        <f>IFERROR(IF($A166&gt;10,INDEX(daily!$A:$F,MATCH(DATE(white_production!I$1,MONTH($C166),DAY($C166)),daily!$A:$A,0),MATCH($B$1,daily!$A$1:$F$1,0)),INDEX(daily!$A:$F,MATCH(DATE(white_production!J$1,MONTH($C166),DAY($C166)),daily!$A:$A,0),MATCH($B$1,daily!$A$1:$F$1,0))),"")</f>
        <v>17615.51499999985</v>
      </c>
      <c r="J166">
        <f>IFERROR(IF($A166&gt;10,INDEX(daily!$A:$F,MATCH(DATE(white_production!J$1,MONTH($C166),DAY($C166)),daily!$A:$A,0),MATCH($B$1,daily!$A$1:$F$1,0)),INDEX(daily!$A:$F,MATCH(DATE(white_production!K$1,MONTH($C166),DAY($C166)),daily!$A:$A,0),MATCH($B$1,daily!$A$1:$F$1,0))),"")</f>
        <v>5994.15</v>
      </c>
      <c r="S166" s="32">
        <v>41012</v>
      </c>
      <c r="T166" s="39">
        <f t="shared" si="49"/>
        <v>0.37836129814118236</v>
      </c>
      <c r="U166" s="33">
        <f t="shared" si="54"/>
        <v>-4.1488838587436128E-2</v>
      </c>
      <c r="V166" s="39">
        <f t="shared" si="50"/>
        <v>0.68764353201655515</v>
      </c>
      <c r="W166" s="33">
        <f t="shared" si="55"/>
        <v>-9.1287396856534864E-2</v>
      </c>
      <c r="X166" s="39">
        <f t="shared" si="51"/>
        <v>0.10280308009101848</v>
      </c>
      <c r="Y166" s="33">
        <f t="shared" si="56"/>
        <v>-4.9803201313753001E-2</v>
      </c>
      <c r="Z166" s="39"/>
      <c r="AA166" s="33"/>
      <c r="AB166" s="39">
        <f t="shared" si="53"/>
        <v>7.0083215900593493E-2</v>
      </c>
      <c r="AC166" s="33">
        <f t="shared" si="57"/>
        <v>-4.0535061180069679E-2</v>
      </c>
      <c r="AD166" s="39">
        <f t="shared" si="37"/>
        <v>0.4952275822594196</v>
      </c>
      <c r="AE166" s="33">
        <f t="shared" si="58"/>
        <v>-9.4098783136449204E-2</v>
      </c>
      <c r="AF166" s="39">
        <f t="shared" si="46"/>
        <v>0.18248609621044987</v>
      </c>
      <c r="AG166" s="33">
        <f t="shared" si="59"/>
        <v>-5.9295385050036675E-2</v>
      </c>
      <c r="AI166" s="26"/>
      <c r="AK166" s="26"/>
      <c r="AM166" s="26"/>
      <c r="AO166" s="26"/>
      <c r="AQ166" s="26"/>
    </row>
    <row r="167" spans="1:43" x14ac:dyDescent="0.25">
      <c r="A167" s="17">
        <f t="shared" si="47"/>
        <v>4</v>
      </c>
      <c r="B167" s="15">
        <f t="shared" si="48"/>
        <v>2</v>
      </c>
      <c r="C167" s="11">
        <v>41013</v>
      </c>
      <c r="D167">
        <f>IFERROR(IF($A167&gt;10,INDEX(daily!$A:$F,MATCH(DATE(white_production!D$1,MONTH($C167),DAY($C167)),daily!$A:$A,0),MATCH($B$1,daily!$A$1:$F$1,0)),INDEX(daily!$A:$F,MATCH(DATE(white_production!E$1,MONTH($C167),DAY($C167)),daily!$A:$A,0),MATCH($B$1,daily!$A$1:$F$1,0))),"")</f>
        <v>13847.4</v>
      </c>
      <c r="E167">
        <f>IFERROR(IF($A167&gt;10,INDEX(daily!$A:$F,MATCH(DATE(white_production!E$1,MONTH($C167),DAY($C167)),daily!$A:$A,0),MATCH($B$1,daily!$A$1:$F$1,0)),INDEX(daily!$A:$F,MATCH(DATE(white_production!F$1,MONTH($C167),DAY($C167)),daily!$A:$A,0),MATCH($B$1,daily!$A$1:$F$1,0))),"")</f>
        <v>23624.969999999925</v>
      </c>
      <c r="F167">
        <f>IFERROR(IF($A167&gt;10,INDEX(daily!$A:$F,MATCH(DATE(white_production!F$1,MONTH($C167),DAY($C167)),daily!$A:$A,0),MATCH($B$1,daily!$A$1:$F$1,0)),INDEX(daily!$A:$F,MATCH(DATE(white_production!G$1,MONTH($C167),DAY($C167)),daily!$A:$A,0),MATCH($B$1,daily!$A$1:$F$1,0))),"")</f>
        <v>3726.75</v>
      </c>
      <c r="H167">
        <f>IFERROR(IF($A167&gt;10,INDEX(daily!$A:$F,MATCH(DATE(white_production!H$1,MONTH($C167),DAY($C167)),daily!$A:$A,0),MATCH($B$1,daily!$A$1:$F$1,0)),INDEX(daily!$A:$F,MATCH(DATE(white_production!I$1,MONTH($C167),DAY($C167)),daily!$A:$A,0),MATCH($B$1,daily!$A$1:$F$1,0))),"")</f>
        <v>2769.4</v>
      </c>
      <c r="I167">
        <f>IFERROR(IF($A167&gt;10,INDEX(daily!$A:$F,MATCH(DATE(white_production!I$1,MONTH($C167),DAY($C167)),daily!$A:$A,0),MATCH($B$1,daily!$A$1:$F$1,0)),INDEX(daily!$A:$F,MATCH(DATE(white_production!J$1,MONTH($C167),DAY($C167)),daily!$A:$A,0),MATCH($B$1,daily!$A$1:$F$1,0))),"")</f>
        <v>18201.964999999851</v>
      </c>
      <c r="J167">
        <f>IFERROR(IF($A167&gt;10,INDEX(daily!$A:$F,MATCH(DATE(white_production!J$1,MONTH($C167),DAY($C167)),daily!$A:$A,0),MATCH($B$1,daily!$A$1:$F$1,0)),INDEX(daily!$A:$F,MATCH(DATE(white_production!K$1,MONTH($C167),DAY($C167)),daily!$A:$A,0),MATCH($B$1,daily!$A$1:$F$1,0))),"")</f>
        <v>5329.0600000001486</v>
      </c>
      <c r="S167" s="32">
        <v>41013</v>
      </c>
      <c r="T167" s="39">
        <f t="shared" si="49"/>
        <v>0.34990501516876149</v>
      </c>
      <c r="U167" s="33">
        <f t="shared" si="54"/>
        <v>-2.8456282972420865E-2</v>
      </c>
      <c r="V167" s="39">
        <f t="shared" si="50"/>
        <v>0.72402793571481561</v>
      </c>
      <c r="W167" s="33">
        <f t="shared" si="55"/>
        <v>3.6384403698260459E-2</v>
      </c>
      <c r="X167" s="39">
        <f t="shared" si="51"/>
        <v>0.11005281974267953</v>
      </c>
      <c r="Y167" s="33">
        <f t="shared" si="56"/>
        <v>7.2497396516610496E-3</v>
      </c>
      <c r="Z167" s="39"/>
      <c r="AA167" s="33"/>
      <c r="AB167" s="39">
        <f t="shared" si="53"/>
        <v>7.7710451542226597E-2</v>
      </c>
      <c r="AC167" s="33">
        <f t="shared" si="57"/>
        <v>7.6272356416331039E-3</v>
      </c>
      <c r="AD167" s="39">
        <f t="shared" ref="AD167:AD220" si="60">I167/MAX(I$2:I$219)</f>
        <v>0.51171453796954447</v>
      </c>
      <c r="AE167" s="33">
        <f t="shared" si="58"/>
        <v>1.6486955710124873E-2</v>
      </c>
      <c r="AF167" s="39">
        <f t="shared" si="46"/>
        <v>0.16223807476811342</v>
      </c>
      <c r="AG167" s="33">
        <f t="shared" si="59"/>
        <v>-2.024802144233645E-2</v>
      </c>
      <c r="AI167" s="26"/>
      <c r="AK167" s="26"/>
      <c r="AM167" s="26"/>
      <c r="AO167" s="26"/>
      <c r="AQ167" s="26"/>
    </row>
    <row r="168" spans="1:43" x14ac:dyDescent="0.25">
      <c r="A168" s="17">
        <f t="shared" si="47"/>
        <v>4</v>
      </c>
      <c r="B168" s="15">
        <f t="shared" si="48"/>
        <v>2</v>
      </c>
      <c r="C168" s="11">
        <v>41014</v>
      </c>
      <c r="D168">
        <f>IFERROR(IF($A168&gt;10,INDEX(daily!$A:$F,MATCH(DATE(white_production!D$1,MONTH($C168),DAY($C168)),daily!$A:$A,0),MATCH($B$1,daily!$A$1:$F$1,0)),INDEX(daily!$A:$F,MATCH(DATE(white_production!E$1,MONTH($C168),DAY($C168)),daily!$A:$A,0),MATCH($B$1,daily!$A$1:$F$1,0))),"")</f>
        <v>13112.15</v>
      </c>
      <c r="E168">
        <f>IFERROR(IF($A168&gt;10,INDEX(daily!$A:$F,MATCH(DATE(white_production!E$1,MONTH($C168),DAY($C168)),daily!$A:$A,0),MATCH($B$1,daily!$A$1:$F$1,0)),INDEX(daily!$A:$F,MATCH(DATE(white_production!F$1,MONTH($C168),DAY($C168)),daily!$A:$A,0),MATCH($B$1,daily!$A$1:$F$1,0))),"")</f>
        <v>22421.480000000076</v>
      </c>
      <c r="F168">
        <f>IFERROR(IF($A168&gt;10,INDEX(daily!$A:$F,MATCH(DATE(white_production!F$1,MONTH($C168),DAY($C168)),daily!$A:$A,0),MATCH($B$1,daily!$A$1:$F$1,0)),INDEX(daily!$A:$F,MATCH(DATE(white_production!G$1,MONTH($C168),DAY($C168)),daily!$A:$A,0),MATCH($B$1,daily!$A$1:$F$1,0))),"")</f>
        <v>3029.6</v>
      </c>
      <c r="H168">
        <f>IFERROR(IF($A168&gt;10,INDEX(daily!$A:$F,MATCH(DATE(white_production!H$1,MONTH($C168),DAY($C168)),daily!$A:$A,0),MATCH($B$1,daily!$A$1:$F$1,0)),INDEX(daily!$A:$F,MATCH(DATE(white_production!I$1,MONTH($C168),DAY($C168)),daily!$A:$A,0),MATCH($B$1,daily!$A$1:$F$1,0))),"")</f>
        <v>1186.2</v>
      </c>
      <c r="I168">
        <f>IFERROR(IF($A168&gt;10,INDEX(daily!$A:$F,MATCH(DATE(white_production!I$1,MONTH($C168),DAY($C168)),daily!$A:$A,0),MATCH($B$1,daily!$A$1:$F$1,0)),INDEX(daily!$A:$F,MATCH(DATE(white_production!J$1,MONTH($C168),DAY($C168)),daily!$A:$A,0),MATCH($B$1,daily!$A$1:$F$1,0))),"")</f>
        <v>18752.43999999985</v>
      </c>
      <c r="J168">
        <f>IFERROR(IF($A168&gt;10,INDEX(daily!$A:$F,MATCH(DATE(white_production!J$1,MONTH($C168),DAY($C168)),daily!$A:$A,0),MATCH($B$1,daily!$A$1:$F$1,0)),INDEX(daily!$A:$F,MATCH(DATE(white_production!K$1,MONTH($C168),DAY($C168)),daily!$A:$A,0),MATCH($B$1,daily!$A$1:$F$1,0))),"")</f>
        <v>4895</v>
      </c>
      <c r="S168" s="32">
        <v>41014</v>
      </c>
      <c r="T168" s="39">
        <f t="shared" si="49"/>
        <v>0.33132624497343011</v>
      </c>
      <c r="U168" s="33">
        <f t="shared" si="54"/>
        <v>-1.8578770195331384E-2</v>
      </c>
      <c r="V168" s="39">
        <f t="shared" si="50"/>
        <v>0.68714490981665288</v>
      </c>
      <c r="W168" s="33">
        <f t="shared" si="55"/>
        <v>-3.6883025898162725E-2</v>
      </c>
      <c r="X168" s="39">
        <f t="shared" si="51"/>
        <v>8.9465626267504372E-2</v>
      </c>
      <c r="Y168" s="33">
        <f t="shared" si="56"/>
        <v>-2.0587193475175153E-2</v>
      </c>
      <c r="Z168" s="39"/>
      <c r="AA168" s="33"/>
      <c r="AB168" s="39">
        <f t="shared" si="53"/>
        <v>3.3285237820245971E-2</v>
      </c>
      <c r="AC168" s="33">
        <f t="shared" si="57"/>
        <v>-4.4425213721980626E-2</v>
      </c>
      <c r="AD168" s="39">
        <f t="shared" si="60"/>
        <v>0.52719012317634972</v>
      </c>
      <c r="AE168" s="33">
        <f t="shared" si="58"/>
        <v>1.5475585206805254E-2</v>
      </c>
      <c r="AF168" s="39">
        <f t="shared" si="46"/>
        <v>0.149023538108014</v>
      </c>
      <c r="AG168" s="33">
        <f t="shared" si="59"/>
        <v>-1.3214536660099419E-2</v>
      </c>
      <c r="AI168" s="26"/>
      <c r="AK168" s="26"/>
      <c r="AM168" s="26"/>
      <c r="AO168" s="26"/>
      <c r="AQ168" s="26"/>
    </row>
    <row r="169" spans="1:43" x14ac:dyDescent="0.25">
      <c r="A169" s="17">
        <f t="shared" si="47"/>
        <v>4</v>
      </c>
      <c r="B169" s="15">
        <f t="shared" si="48"/>
        <v>2</v>
      </c>
      <c r="C169" s="11">
        <v>41015</v>
      </c>
      <c r="D169">
        <f>IFERROR(IF($A169&gt;10,INDEX(daily!$A:$F,MATCH(DATE(white_production!D$1,MONTH($C169),DAY($C169)),daily!$A:$A,0),MATCH($B$1,daily!$A$1:$F$1,0)),INDEX(daily!$A:$F,MATCH(DATE(white_production!E$1,MONTH($C169),DAY($C169)),daily!$A:$A,0),MATCH($B$1,daily!$A$1:$F$1,0))),"")</f>
        <v>16468.75</v>
      </c>
      <c r="E169">
        <f>IFERROR(IF($A169&gt;10,INDEX(daily!$A:$F,MATCH(DATE(white_production!E$1,MONTH($C169),DAY($C169)),daily!$A:$A,0),MATCH($B$1,daily!$A$1:$F$1,0)),INDEX(daily!$A:$F,MATCH(DATE(white_production!F$1,MONTH($C169),DAY($C169)),daily!$A:$A,0),MATCH($B$1,daily!$A$1:$F$1,0))),"")</f>
        <v>23227.630000000074</v>
      </c>
      <c r="F169">
        <f>IFERROR(IF($A169&gt;10,INDEX(daily!$A:$F,MATCH(DATE(white_production!F$1,MONTH($C169),DAY($C169)),daily!$A:$A,0),MATCH($B$1,daily!$A$1:$F$1,0)),INDEX(daily!$A:$F,MATCH(DATE(white_production!G$1,MONTH($C169),DAY($C169)),daily!$A:$A,0),MATCH($B$1,daily!$A$1:$F$1,0))),"")</f>
        <v>2658.0150000002236</v>
      </c>
      <c r="H169">
        <f>IFERROR(IF($A169&gt;10,INDEX(daily!$A:$F,MATCH(DATE(white_production!H$1,MONTH($C169),DAY($C169)),daily!$A:$A,0),MATCH($B$1,daily!$A$1:$F$1,0)),INDEX(daily!$A:$F,MATCH(DATE(white_production!I$1,MONTH($C169),DAY($C169)),daily!$A:$A,0),MATCH($B$1,daily!$A$1:$F$1,0))),"")</f>
        <v>1750.15</v>
      </c>
      <c r="I169">
        <f>IFERROR(IF($A169&gt;10,INDEX(daily!$A:$F,MATCH(DATE(white_production!I$1,MONTH($C169),DAY($C169)),daily!$A:$A,0),MATCH($B$1,daily!$A$1:$F$1,0)),INDEX(daily!$A:$F,MATCH(DATE(white_production!J$1,MONTH($C169),DAY($C169)),daily!$A:$A,0),MATCH($B$1,daily!$A$1:$F$1,0))),"")</f>
        <v>16591.660000000149</v>
      </c>
      <c r="J169">
        <f>IFERROR(IF($A169&gt;10,INDEX(daily!$A:$F,MATCH(DATE(white_production!J$1,MONTH($C169),DAY($C169)),daily!$A:$A,0),MATCH($B$1,daily!$A$1:$F$1,0)),INDEX(daily!$A:$F,MATCH(DATE(white_production!K$1,MONTH($C169),DAY($C169)),daily!$A:$A,0),MATCH($B$1,daily!$A$1:$F$1,0))),"")</f>
        <v>4674.9399999998514</v>
      </c>
      <c r="S169" s="11">
        <v>41015</v>
      </c>
      <c r="T169" s="38">
        <f t="shared" si="49"/>
        <v>0.41614297402837652</v>
      </c>
      <c r="U169" s="26">
        <f t="shared" si="54"/>
        <v>8.4816729054946416E-2</v>
      </c>
      <c r="V169" s="38">
        <f t="shared" si="50"/>
        <v>0.71185076639029088</v>
      </c>
      <c r="W169" s="26">
        <f t="shared" si="55"/>
        <v>2.4705856573637996E-2</v>
      </c>
      <c r="X169" s="38">
        <f t="shared" si="51"/>
        <v>7.8492532546686242E-2</v>
      </c>
      <c r="Y169" s="26">
        <f t="shared" si="56"/>
        <v>-1.0973093720818131E-2</v>
      </c>
      <c r="AA169" s="26"/>
      <c r="AB169" s="38">
        <f t="shared" si="53"/>
        <v>4.9109896283176101E-2</v>
      </c>
      <c r="AC169" s="26">
        <f t="shared" si="57"/>
        <v>1.582465846293013E-2</v>
      </c>
      <c r="AD169" s="38">
        <f t="shared" si="60"/>
        <v>0.4664437949994914</v>
      </c>
      <c r="AE169" s="26">
        <f t="shared" si="58"/>
        <v>-6.0746328176858322E-2</v>
      </c>
      <c r="AF169" s="38">
        <f t="shared" si="46"/>
        <v>0.14232402436009331</v>
      </c>
      <c r="AG169" s="26">
        <f t="shared" si="59"/>
        <v>-6.6995137479206879E-3</v>
      </c>
      <c r="AI169" s="26"/>
      <c r="AK169" s="26"/>
      <c r="AM169" s="26"/>
      <c r="AO169" s="26"/>
      <c r="AQ169" s="26"/>
    </row>
    <row r="170" spans="1:43" x14ac:dyDescent="0.25">
      <c r="A170" s="17">
        <f t="shared" si="47"/>
        <v>4</v>
      </c>
      <c r="B170" s="15">
        <f t="shared" si="48"/>
        <v>2</v>
      </c>
      <c r="C170" s="11">
        <v>41016</v>
      </c>
      <c r="D170">
        <f>IFERROR(IF($A170&gt;10,INDEX(daily!$A:$F,MATCH(DATE(white_production!D$1,MONTH($C170),DAY($C170)),daily!$A:$A,0),MATCH($B$1,daily!$A$1:$F$1,0)),INDEX(daily!$A:$F,MATCH(DATE(white_production!E$1,MONTH($C170),DAY($C170)),daily!$A:$A,0),MATCH($B$1,daily!$A$1:$F$1,0))),"")</f>
        <v>18426.424999999999</v>
      </c>
      <c r="E170">
        <f>IFERROR(IF($A170&gt;10,INDEX(daily!$A:$F,MATCH(DATE(white_production!E$1,MONTH($C170),DAY($C170)),daily!$A:$A,0),MATCH($B$1,daily!$A$1:$F$1,0)),INDEX(daily!$A:$F,MATCH(DATE(white_production!F$1,MONTH($C170),DAY($C170)),daily!$A:$A,0),MATCH($B$1,daily!$A$1:$F$1,0))),"")</f>
        <v>25387.530000000075</v>
      </c>
      <c r="F170">
        <f>IFERROR(IF($A170&gt;10,INDEX(daily!$A:$F,MATCH(DATE(white_production!F$1,MONTH($C170),DAY($C170)),daily!$A:$A,0),MATCH($B$1,daily!$A$1:$F$1,0)),INDEX(daily!$A:$F,MATCH(DATE(white_production!G$1,MONTH($C170),DAY($C170)),daily!$A:$A,0),MATCH($B$1,daily!$A$1:$F$1,0))),"")</f>
        <v>3673.75</v>
      </c>
      <c r="H170">
        <f>IFERROR(IF($A170&gt;10,INDEX(daily!$A:$F,MATCH(DATE(white_production!H$1,MONTH($C170),DAY($C170)),daily!$A:$A,0),MATCH($B$1,daily!$A$1:$F$1,0)),INDEX(daily!$A:$F,MATCH(DATE(white_production!I$1,MONTH($C170),DAY($C170)),daily!$A:$A,0),MATCH($B$1,daily!$A$1:$F$1,0))),"")</f>
        <v>2160.9250000000002</v>
      </c>
      <c r="I170">
        <f>IFERROR(IF($A170&gt;10,INDEX(daily!$A:$F,MATCH(DATE(white_production!I$1,MONTH($C170),DAY($C170)),daily!$A:$A,0),MATCH($B$1,daily!$A$1:$F$1,0)),INDEX(daily!$A:$F,MATCH(DATE(white_production!J$1,MONTH($C170),DAY($C170)),daily!$A:$A,0),MATCH($B$1,daily!$A$1:$F$1,0))),"")</f>
        <v>16653.479999999701</v>
      </c>
      <c r="J170">
        <f>IFERROR(IF($A170&gt;10,INDEX(daily!$A:$F,MATCH(DATE(white_production!J$1,MONTH($C170),DAY($C170)),daily!$A:$A,0),MATCH($B$1,daily!$A$1:$F$1,0)),INDEX(daily!$A:$F,MATCH(DATE(white_production!K$1,MONTH($C170),DAY($C170)),daily!$A:$A,0),MATCH($B$1,daily!$A$1:$F$1,0))),"")</f>
        <v>4448.1399999998512</v>
      </c>
      <c r="S170" s="11">
        <v>41016</v>
      </c>
      <c r="T170" s="38">
        <f t="shared" si="49"/>
        <v>0.4656107658572039</v>
      </c>
      <c r="U170" s="26">
        <f t="shared" si="54"/>
        <v>4.9467791828827379E-2</v>
      </c>
      <c r="V170" s="38">
        <f t="shared" si="50"/>
        <v>0.77804462561425758</v>
      </c>
      <c r="W170" s="26">
        <f t="shared" si="55"/>
        <v>6.61938592239667E-2</v>
      </c>
      <c r="X170" s="38">
        <f t="shared" si="51"/>
        <v>0.10848770283213763</v>
      </c>
      <c r="Y170" s="26">
        <f t="shared" si="56"/>
        <v>2.9995170285451386E-2</v>
      </c>
      <c r="AA170" s="26"/>
      <c r="AB170" s="38">
        <f t="shared" si="53"/>
        <v>6.0636404094347521E-2</v>
      </c>
      <c r="AC170" s="26">
        <f t="shared" si="57"/>
        <v>1.152650781117142E-2</v>
      </c>
      <c r="AD170" s="38">
        <f t="shared" si="60"/>
        <v>0.46818174981574606</v>
      </c>
      <c r="AE170" s="26">
        <f t="shared" si="58"/>
        <v>1.737954816254661E-3</v>
      </c>
      <c r="AF170" s="38">
        <f t="shared" si="46"/>
        <v>0.13541931783447583</v>
      </c>
      <c r="AG170" s="26">
        <f t="shared" si="59"/>
        <v>-6.9047065256174767E-3</v>
      </c>
      <c r="AI170" s="26"/>
      <c r="AK170" s="26"/>
      <c r="AM170" s="26"/>
      <c r="AO170" s="26"/>
      <c r="AQ170" s="26"/>
    </row>
    <row r="171" spans="1:43" x14ac:dyDescent="0.25">
      <c r="A171" s="17">
        <f t="shared" si="47"/>
        <v>4</v>
      </c>
      <c r="B171" s="15">
        <f t="shared" si="48"/>
        <v>2</v>
      </c>
      <c r="C171" s="11">
        <v>41017</v>
      </c>
      <c r="D171">
        <f>IFERROR(IF($A171&gt;10,INDEX(daily!$A:$F,MATCH(DATE(white_production!D$1,MONTH($C171),DAY($C171)),daily!$A:$A,0),MATCH($B$1,daily!$A$1:$F$1,0)),INDEX(daily!$A:$F,MATCH(DATE(white_production!E$1,MONTH($C171),DAY($C171)),daily!$A:$A,0),MATCH($B$1,daily!$A$1:$F$1,0))),"")</f>
        <v>14162.090000000224</v>
      </c>
      <c r="E171">
        <f>IFERROR(IF($A171&gt;10,INDEX(daily!$A:$F,MATCH(DATE(white_production!E$1,MONTH($C171),DAY($C171)),daily!$A:$A,0),MATCH($B$1,daily!$A$1:$F$1,0)),INDEX(daily!$A:$F,MATCH(DATE(white_production!F$1,MONTH($C171),DAY($C171)),daily!$A:$A,0),MATCH($B$1,daily!$A$1:$F$1,0))),"")</f>
        <v>25916.870000000297</v>
      </c>
      <c r="F171">
        <f>IFERROR(IF($A171&gt;10,INDEX(daily!$A:$F,MATCH(DATE(white_production!F$1,MONTH($C171),DAY($C171)),daily!$A:$A,0),MATCH($B$1,daily!$A$1:$F$1,0)),INDEX(daily!$A:$F,MATCH(DATE(white_production!G$1,MONTH($C171),DAY($C171)),daily!$A:$A,0),MATCH($B$1,daily!$A$1:$F$1,0))),"")</f>
        <v>5099.3999999999996</v>
      </c>
      <c r="H171">
        <f>IFERROR(IF($A171&gt;10,INDEX(daily!$A:$F,MATCH(DATE(white_production!H$1,MONTH($C171),DAY($C171)),daily!$A:$A,0),MATCH($B$1,daily!$A$1:$F$1,0)),INDEX(daily!$A:$F,MATCH(DATE(white_production!I$1,MONTH($C171),DAY($C171)),daily!$A:$A,0),MATCH($B$1,daily!$A$1:$F$1,0))),"")</f>
        <v>2065.1999999999998</v>
      </c>
      <c r="I171">
        <f>IFERROR(IF($A171&gt;10,INDEX(daily!$A:$F,MATCH(DATE(white_production!I$1,MONTH($C171),DAY($C171)),daily!$A:$A,0),MATCH($B$1,daily!$A$1:$F$1,0)),INDEX(daily!$A:$F,MATCH(DATE(white_production!J$1,MONTH($C171),DAY($C171)),daily!$A:$A,0),MATCH($B$1,daily!$A$1:$F$1,0))),"")</f>
        <v>17113.36000000015</v>
      </c>
      <c r="J171">
        <f>IFERROR(IF($A171&gt;10,INDEX(daily!$A:$F,MATCH(DATE(white_production!J$1,MONTH($C171),DAY($C171)),daily!$A:$A,0),MATCH($B$1,daily!$A$1:$F$1,0)),INDEX(daily!$A:$F,MATCH(DATE(white_production!K$1,MONTH($C171),DAY($C171)),daily!$A:$A,0),MATCH($B$1,daily!$A$1:$F$1,0))),"")</f>
        <v>5338.2400000002235</v>
      </c>
      <c r="S171" s="11">
        <v>41017</v>
      </c>
      <c r="T171" s="38">
        <f t="shared" si="49"/>
        <v>0.35785680461829972</v>
      </c>
      <c r="U171" s="26">
        <f t="shared" si="54"/>
        <v>-0.10775396123890418</v>
      </c>
      <c r="V171" s="38">
        <f t="shared" si="50"/>
        <v>0.79426716251023843</v>
      </c>
      <c r="W171" s="26">
        <f t="shared" si="55"/>
        <v>1.6222536895980855E-2</v>
      </c>
      <c r="X171" s="38">
        <f t="shared" si="51"/>
        <v>0.15058787120032735</v>
      </c>
      <c r="Y171" s="26">
        <f t="shared" si="56"/>
        <v>4.2100168368189722E-2</v>
      </c>
      <c r="AA171" s="26"/>
      <c r="AB171" s="38">
        <f t="shared" si="53"/>
        <v>5.7950323003179878E-2</v>
      </c>
      <c r="AC171" s="26">
        <f t="shared" si="57"/>
        <v>-2.6860810911676428E-3</v>
      </c>
      <c r="AD171" s="38">
        <f t="shared" si="60"/>
        <v>0.48111042436938162</v>
      </c>
      <c r="AE171" s="26">
        <f t="shared" si="58"/>
        <v>1.2928674553635555E-2</v>
      </c>
      <c r="AF171" s="38">
        <f t="shared" si="46"/>
        <v>0.16251755098462881</v>
      </c>
      <c r="AG171" s="26">
        <f t="shared" si="59"/>
        <v>2.7098233150152973E-2</v>
      </c>
      <c r="AI171" s="26"/>
      <c r="AK171" s="26"/>
      <c r="AM171" s="26"/>
      <c r="AO171" s="26"/>
      <c r="AQ171" s="26"/>
    </row>
    <row r="172" spans="1:43" x14ac:dyDescent="0.25">
      <c r="A172" s="17">
        <f t="shared" si="47"/>
        <v>4</v>
      </c>
      <c r="B172" s="15">
        <f t="shared" si="48"/>
        <v>2</v>
      </c>
      <c r="C172" s="11">
        <v>41018</v>
      </c>
      <c r="D172">
        <f>IFERROR(IF($A172&gt;10,INDEX(daily!$A:$F,MATCH(DATE(white_production!D$1,MONTH($C172),DAY($C172)),daily!$A:$A,0),MATCH($B$1,daily!$A$1:$F$1,0)),INDEX(daily!$A:$F,MATCH(DATE(white_production!E$1,MONTH($C172),DAY($C172)),daily!$A:$A,0),MATCH($B$1,daily!$A$1:$F$1,0))),"")</f>
        <v>14790.1</v>
      </c>
      <c r="E172">
        <f>IFERROR(IF($A172&gt;10,INDEX(daily!$A:$F,MATCH(DATE(white_production!E$1,MONTH($C172),DAY($C172)),daily!$A:$A,0),MATCH($B$1,daily!$A$1:$F$1,0)),INDEX(daily!$A:$F,MATCH(DATE(white_production!F$1,MONTH($C172),DAY($C172)),daily!$A:$A,0),MATCH($B$1,daily!$A$1:$F$1,0))),"")</f>
        <v>24150.159999999403</v>
      </c>
      <c r="F172">
        <f>IFERROR(IF($A172&gt;10,INDEX(daily!$A:$F,MATCH(DATE(white_production!F$1,MONTH($C172),DAY($C172)),daily!$A:$A,0),MATCH($B$1,daily!$A$1:$F$1,0)),INDEX(daily!$A:$F,MATCH(DATE(white_production!G$1,MONTH($C172),DAY($C172)),daily!$A:$A,0),MATCH($B$1,daily!$A$1:$F$1,0))),"")</f>
        <v>5416.6</v>
      </c>
      <c r="H172">
        <f>IFERROR(IF($A172&gt;10,INDEX(daily!$A:$F,MATCH(DATE(white_production!H$1,MONTH($C172),DAY($C172)),daily!$A:$A,0),MATCH($B$1,daily!$A$1:$F$1,0)),INDEX(daily!$A:$F,MATCH(DATE(white_production!I$1,MONTH($C172),DAY($C172)),daily!$A:$A,0),MATCH($B$1,daily!$A$1:$F$1,0))),"")</f>
        <v>1853.6</v>
      </c>
      <c r="I172">
        <f>IFERROR(IF($A172&gt;10,INDEX(daily!$A:$F,MATCH(DATE(white_production!I$1,MONTH($C172),DAY($C172)),daily!$A:$A,0),MATCH($B$1,daily!$A$1:$F$1,0)),INDEX(daily!$A:$F,MATCH(DATE(white_production!J$1,MONTH($C172),DAY($C172)),daily!$A:$A,0),MATCH($B$1,daily!$A$1:$F$1,0))),"")</f>
        <v>14128.7</v>
      </c>
      <c r="J172">
        <f>IFERROR(IF($A172&gt;10,INDEX(daily!$A:$F,MATCH(DATE(white_production!J$1,MONTH($C172),DAY($C172)),daily!$A:$A,0),MATCH($B$1,daily!$A$1:$F$1,0)),INDEX(daily!$A:$F,MATCH(DATE(white_production!K$1,MONTH($C172),DAY($C172)),daily!$A:$A,0),MATCH($B$1,daily!$A$1:$F$1,0))),"")</f>
        <v>6015.75</v>
      </c>
      <c r="S172" s="11">
        <v>41018</v>
      </c>
      <c r="T172" s="38">
        <f t="shared" si="49"/>
        <v>0.37372576547564884</v>
      </c>
      <c r="U172" s="26">
        <f t="shared" si="54"/>
        <v>1.5868960857349124E-2</v>
      </c>
      <c r="V172" s="38">
        <f t="shared" si="50"/>
        <v>0.74012328870606547</v>
      </c>
      <c r="W172" s="26">
        <f t="shared" si="55"/>
        <v>-5.4143873804172959E-2</v>
      </c>
      <c r="X172" s="38">
        <f t="shared" si="51"/>
        <v>0.15995494825738191</v>
      </c>
      <c r="Y172" s="26">
        <f t="shared" si="56"/>
        <v>9.367077057054557E-3</v>
      </c>
      <c r="AA172" s="26"/>
      <c r="AB172" s="38">
        <f t="shared" si="53"/>
        <v>5.2012743907948009E-2</v>
      </c>
      <c r="AC172" s="26">
        <f t="shared" si="57"/>
        <v>-5.9375790952318694E-3</v>
      </c>
      <c r="AD172" s="38">
        <f t="shared" si="60"/>
        <v>0.3972022357262176</v>
      </c>
      <c r="AE172" s="26">
        <f t="shared" si="58"/>
        <v>-8.3908188643164017E-2</v>
      </c>
      <c r="AF172" s="38">
        <f t="shared" si="46"/>
        <v>0.18314368730812772</v>
      </c>
      <c r="AG172" s="26">
        <f t="shared" si="59"/>
        <v>2.0626136323498911E-2</v>
      </c>
      <c r="AI172" s="26"/>
      <c r="AK172" s="26"/>
      <c r="AM172" s="26"/>
      <c r="AO172" s="26"/>
      <c r="AQ172" s="26"/>
    </row>
    <row r="173" spans="1:43" x14ac:dyDescent="0.25">
      <c r="A173" s="17">
        <f t="shared" si="47"/>
        <v>4</v>
      </c>
      <c r="B173" s="15">
        <f t="shared" si="48"/>
        <v>2</v>
      </c>
      <c r="C173" s="11">
        <v>41019</v>
      </c>
      <c r="D173">
        <f>IFERROR(IF($A173&gt;10,INDEX(daily!$A:$F,MATCH(DATE(white_production!D$1,MONTH($C173),DAY($C173)),daily!$A:$A,0),MATCH($B$1,daily!$A$1:$F$1,0)),INDEX(daily!$A:$F,MATCH(DATE(white_production!E$1,MONTH($C173),DAY($C173)),daily!$A:$A,0),MATCH($B$1,daily!$A$1:$F$1,0))),"")</f>
        <v>16550.150000000001</v>
      </c>
      <c r="E173">
        <f>IFERROR(IF($A173&gt;10,INDEX(daily!$A:$F,MATCH(DATE(white_production!E$1,MONTH($C173),DAY($C173)),daily!$A:$A,0),MATCH($B$1,daily!$A$1:$F$1,0)),INDEX(daily!$A:$F,MATCH(DATE(white_production!F$1,MONTH($C173),DAY($C173)),daily!$A:$A,0),MATCH($B$1,daily!$A$1:$F$1,0))),"")</f>
        <v>23662.620000000297</v>
      </c>
      <c r="F173">
        <f>IFERROR(IF($A173&gt;10,INDEX(daily!$A:$F,MATCH(DATE(white_production!F$1,MONTH($C173),DAY($C173)),daily!$A:$A,0),MATCH($B$1,daily!$A$1:$F$1,0)),INDEX(daily!$A:$F,MATCH(DATE(white_production!G$1,MONTH($C173),DAY($C173)),daily!$A:$A,0),MATCH($B$1,daily!$A$1:$F$1,0))),"")</f>
        <v>4800.1499999999996</v>
      </c>
      <c r="H173">
        <f>IFERROR(IF($A173&gt;10,INDEX(daily!$A:$F,MATCH(DATE(white_production!H$1,MONTH($C173),DAY($C173)),daily!$A:$A,0),MATCH($B$1,daily!$A$1:$F$1,0)),INDEX(daily!$A:$F,MATCH(DATE(white_production!I$1,MONTH($C173),DAY($C173)),daily!$A:$A,0),MATCH($B$1,daily!$A$1:$F$1,0))),"")</f>
        <v>2023.9</v>
      </c>
      <c r="I173">
        <f>IFERROR(IF($A173&gt;10,INDEX(daily!$A:$F,MATCH(DATE(white_production!I$1,MONTH($C173),DAY($C173)),daily!$A:$A,0),MATCH($B$1,daily!$A$1:$F$1,0)),INDEX(daily!$A:$F,MATCH(DATE(white_production!J$1,MONTH($C173),DAY($C173)),daily!$A:$A,0),MATCH($B$1,daily!$A$1:$F$1,0))),"")</f>
        <v>19585.330000000446</v>
      </c>
      <c r="J173">
        <f>IFERROR(IF($A173&gt;10,INDEX(daily!$A:$F,MATCH(DATE(white_production!J$1,MONTH($C173),DAY($C173)),daily!$A:$A,0),MATCH($B$1,daily!$A$1:$F$1,0)),INDEX(daily!$A:$F,MATCH(DATE(white_production!K$1,MONTH($C173),DAY($C173)),daily!$A:$A,0),MATCH($B$1,daily!$A$1:$F$1,0))),"")</f>
        <v>6572.4349999997767</v>
      </c>
      <c r="S173" s="11">
        <v>41019</v>
      </c>
      <c r="T173" s="38">
        <f t="shared" si="49"/>
        <v>0.41819984161613577</v>
      </c>
      <c r="U173" s="26">
        <f t="shared" si="54"/>
        <v>4.4474076140486929E-2</v>
      </c>
      <c r="V173" s="38">
        <f t="shared" si="50"/>
        <v>0.72518178487440954</v>
      </c>
      <c r="W173" s="26">
        <f t="shared" si="55"/>
        <v>-1.4941503831655933E-2</v>
      </c>
      <c r="X173" s="38">
        <f t="shared" si="51"/>
        <v>0.14175086675731485</v>
      </c>
      <c r="Y173" s="26">
        <f t="shared" si="56"/>
        <v>-1.8204081500067054E-2</v>
      </c>
      <c r="AA173" s="26"/>
      <c r="AB173" s="38">
        <f t="shared" si="53"/>
        <v>5.6791428784687084E-2</v>
      </c>
      <c r="AC173" s="26">
        <f t="shared" si="57"/>
        <v>4.7786848767390755E-3</v>
      </c>
      <c r="AD173" s="38">
        <f t="shared" si="60"/>
        <v>0.55060528310714629</v>
      </c>
      <c r="AE173" s="26">
        <f t="shared" si="58"/>
        <v>0.15340304738092869</v>
      </c>
      <c r="AF173" s="38">
        <f t="shared" si="46"/>
        <v>0.20009142342899117</v>
      </c>
      <c r="AG173" s="26">
        <f t="shared" si="59"/>
        <v>1.6947736120863449E-2</v>
      </c>
      <c r="AI173" s="26"/>
      <c r="AK173" s="26"/>
      <c r="AM173" s="26"/>
      <c r="AO173" s="26"/>
      <c r="AQ173" s="26"/>
    </row>
    <row r="174" spans="1:43" x14ac:dyDescent="0.25">
      <c r="A174" s="17">
        <f t="shared" si="47"/>
        <v>4</v>
      </c>
      <c r="B174" s="15">
        <f t="shared" si="48"/>
        <v>3</v>
      </c>
      <c r="C174" s="11">
        <v>41020</v>
      </c>
      <c r="D174">
        <f>IFERROR(IF($A174&gt;10,INDEX(daily!$A:$F,MATCH(DATE(white_production!D$1,MONTH($C174),DAY($C174)),daily!$A:$A,0),MATCH($B$1,daily!$A$1:$F$1,0)),INDEX(daily!$A:$F,MATCH(DATE(white_production!E$1,MONTH($C174),DAY($C174)),daily!$A:$A,0),MATCH($B$1,daily!$A$1:$F$1,0))),"")</f>
        <v>16841.900000000001</v>
      </c>
      <c r="E174">
        <f>IFERROR(IF($A174&gt;10,INDEX(daily!$A:$F,MATCH(DATE(white_production!E$1,MONTH($C174),DAY($C174)),daily!$A:$A,0),MATCH($B$1,daily!$A$1:$F$1,0)),INDEX(daily!$A:$F,MATCH(DATE(white_production!F$1,MONTH($C174),DAY($C174)),daily!$A:$A,0),MATCH($B$1,daily!$A$1:$F$1,0))),"")</f>
        <v>23928.870000000297</v>
      </c>
      <c r="F174">
        <f>IFERROR(IF($A174&gt;10,INDEX(daily!$A:$F,MATCH(DATE(white_production!F$1,MONTH($C174),DAY($C174)),daily!$A:$A,0),MATCH($B$1,daily!$A$1:$F$1,0)),INDEX(daily!$A:$F,MATCH(DATE(white_production!G$1,MONTH($C174),DAY($C174)),daily!$A:$A,0),MATCH($B$1,daily!$A$1:$F$1,0))),"")</f>
        <v>10755.45</v>
      </c>
      <c r="H174">
        <f>IFERROR(IF($A174&gt;10,INDEX(daily!$A:$F,MATCH(DATE(white_production!H$1,MONTH($C174),DAY($C174)),daily!$A:$A,0),MATCH($B$1,daily!$A$1:$F$1,0)),INDEX(daily!$A:$F,MATCH(DATE(white_production!I$1,MONTH($C174),DAY($C174)),daily!$A:$A,0),MATCH($B$1,daily!$A$1:$F$1,0))),"")</f>
        <v>1684.55</v>
      </c>
      <c r="I174">
        <f>IFERROR(IF($A174&gt;10,INDEX(daily!$A:$F,MATCH(DATE(white_production!I$1,MONTH($C174),DAY($C174)),daily!$A:$A,0),MATCH($B$1,daily!$A$1:$F$1,0)),INDEX(daily!$A:$F,MATCH(DATE(white_production!J$1,MONTH($C174),DAY($C174)),daily!$A:$A,0),MATCH($B$1,daily!$A$1:$F$1,0))),"")</f>
        <v>20510.129999999703</v>
      </c>
      <c r="J174">
        <f>IFERROR(IF($A174&gt;10,INDEX(daily!$A:$F,MATCH(DATE(white_production!J$1,MONTH($C174),DAY($C174)),daily!$A:$A,0),MATCH($B$1,daily!$A$1:$F$1,0)),INDEX(daily!$A:$F,MATCH(DATE(white_production!K$1,MONTH($C174),DAY($C174)),daily!$A:$A,0),MATCH($B$1,daily!$A$1:$F$1,0))),"")</f>
        <v>6687.05</v>
      </c>
      <c r="S174" s="11">
        <v>41020</v>
      </c>
      <c r="T174" s="38">
        <f t="shared" si="49"/>
        <v>0.4255719683818453</v>
      </c>
      <c r="U174" s="26">
        <f t="shared" si="54"/>
        <v>7.3721267657095302E-3</v>
      </c>
      <c r="V174" s="38">
        <f t="shared" si="50"/>
        <v>0.73334147514635784</v>
      </c>
      <c r="W174" s="26">
        <f t="shared" si="55"/>
        <v>8.1596902719482944E-3</v>
      </c>
      <c r="X174" s="38">
        <f t="shared" si="51"/>
        <v>0.31761389953750657</v>
      </c>
      <c r="Y174" s="26">
        <f t="shared" si="56"/>
        <v>0.17586303278019172</v>
      </c>
      <c r="AA174" s="26"/>
      <c r="AB174" s="38">
        <f t="shared" si="53"/>
        <v>4.7269134522083416E-2</v>
      </c>
      <c r="AC174" s="26">
        <f t="shared" si="57"/>
        <v>-9.5222942626036686E-3</v>
      </c>
      <c r="AD174" s="38">
        <f t="shared" si="60"/>
        <v>0.57660432248085447</v>
      </c>
      <c r="AE174" s="26">
        <f t="shared" si="58"/>
        <v>2.5999039373708177E-2</v>
      </c>
      <c r="AF174" s="38">
        <f t="shared" si="46"/>
        <v>0.20358076619105109</v>
      </c>
      <c r="AG174" s="26">
        <f t="shared" si="59"/>
        <v>3.4893427620599216E-3</v>
      </c>
      <c r="AI174" s="26"/>
      <c r="AK174" s="26"/>
      <c r="AM174" s="26"/>
      <c r="AO174" s="26"/>
      <c r="AQ174" s="26"/>
    </row>
    <row r="175" spans="1:43" x14ac:dyDescent="0.25">
      <c r="A175" s="17">
        <f t="shared" si="47"/>
        <v>4</v>
      </c>
      <c r="B175" s="15">
        <f t="shared" si="48"/>
        <v>3</v>
      </c>
      <c r="C175" s="11">
        <v>41021</v>
      </c>
      <c r="D175">
        <f>IFERROR(IF($A175&gt;10,INDEX(daily!$A:$F,MATCH(DATE(white_production!D$1,MONTH($C175),DAY($C175)),daily!$A:$A,0),MATCH($B$1,daily!$A$1:$F$1,0)),INDEX(daily!$A:$F,MATCH(DATE(white_production!E$1,MONTH($C175),DAY($C175)),daily!$A:$A,0),MATCH($B$1,daily!$A$1:$F$1,0))),"")</f>
        <v>16724.125</v>
      </c>
      <c r="E175">
        <f>IFERROR(IF($A175&gt;10,INDEX(daily!$A:$F,MATCH(DATE(white_production!E$1,MONTH($C175),DAY($C175)),daily!$A:$A,0),MATCH($B$1,daily!$A$1:$F$1,0)),INDEX(daily!$A:$F,MATCH(DATE(white_production!F$1,MONTH($C175),DAY($C175)),daily!$A:$A,0),MATCH($B$1,daily!$A$1:$F$1,0))),"")</f>
        <v>23955.739999999852</v>
      </c>
      <c r="F175">
        <f>IFERROR(IF($A175&gt;10,INDEX(daily!$A:$F,MATCH(DATE(white_production!F$1,MONTH($C175),DAY($C175)),daily!$A:$A,0),MATCH($B$1,daily!$A$1:$F$1,0)),INDEX(daily!$A:$F,MATCH(DATE(white_production!G$1,MONTH($C175),DAY($C175)),daily!$A:$A,0),MATCH($B$1,daily!$A$1:$F$1,0))),"")</f>
        <v>5863.6199999999253</v>
      </c>
      <c r="H175">
        <f>IFERROR(IF($A175&gt;10,INDEX(daily!$A:$F,MATCH(DATE(white_production!H$1,MONTH($C175),DAY($C175)),daily!$A:$A,0),MATCH($B$1,daily!$A$1:$F$1,0)),INDEX(daily!$A:$F,MATCH(DATE(white_production!I$1,MONTH($C175),DAY($C175)),daily!$A:$A,0),MATCH($B$1,daily!$A$1:$F$1,0))),"")</f>
        <v>1670.65</v>
      </c>
      <c r="I175">
        <f>IFERROR(IF($A175&gt;10,INDEX(daily!$A:$F,MATCH(DATE(white_production!I$1,MONTH($C175),DAY($C175)),daily!$A:$A,0),MATCH($B$1,daily!$A$1:$F$1,0)),INDEX(daily!$A:$F,MATCH(DATE(white_production!J$1,MONTH($C175),DAY($C175)),daily!$A:$A,0),MATCH($B$1,daily!$A$1:$F$1,0))),"")</f>
        <v>20018.469999999554</v>
      </c>
      <c r="J175">
        <f>IFERROR(IF($A175&gt;10,INDEX(daily!$A:$F,MATCH(DATE(white_production!J$1,MONTH($C175),DAY($C175)),daily!$A:$A,0),MATCH($B$1,daily!$A$1:$F$1,0)),INDEX(daily!$A:$F,MATCH(DATE(white_production!K$1,MONTH($C175),DAY($C175)),daily!$A:$A,0),MATCH($B$1,daily!$A$1:$F$1,0))),"")</f>
        <v>6342.4400000002233</v>
      </c>
      <c r="S175" s="11">
        <v>41021</v>
      </c>
      <c r="T175" s="38">
        <f t="shared" si="49"/>
        <v>0.42259595388370835</v>
      </c>
      <c r="U175" s="26">
        <f t="shared" si="54"/>
        <v>-2.9760144981369474E-3</v>
      </c>
      <c r="V175" s="38">
        <f t="shared" si="50"/>
        <v>0.73416495262092551</v>
      </c>
      <c r="W175" s="26">
        <f t="shared" si="55"/>
        <v>8.2347747456767983E-4</v>
      </c>
      <c r="X175" s="38">
        <f t="shared" si="51"/>
        <v>0.17315567583002947</v>
      </c>
      <c r="Y175" s="26">
        <f t="shared" si="56"/>
        <v>-0.1444582237074771</v>
      </c>
      <c r="AA175" s="26"/>
      <c r="AB175" s="38">
        <f t="shared" si="53"/>
        <v>4.6879095063559209E-2</v>
      </c>
      <c r="AC175" s="26">
        <f t="shared" si="57"/>
        <v>-3.9003945852420646E-4</v>
      </c>
      <c r="AD175" s="38">
        <f t="shared" si="60"/>
        <v>0.56278221208023649</v>
      </c>
      <c r="AE175" s="26">
        <f t="shared" si="58"/>
        <v>-1.3822110400617982E-2</v>
      </c>
      <c r="AF175" s="38">
        <f t="shared" si="46"/>
        <v>0.19308944822018909</v>
      </c>
      <c r="AG175" s="26">
        <f t="shared" si="59"/>
        <v>-1.0491317970862002E-2</v>
      </c>
      <c r="AI175" s="26"/>
      <c r="AK175" s="26"/>
      <c r="AM175" s="26"/>
      <c r="AO175" s="26"/>
      <c r="AQ175" s="26"/>
    </row>
    <row r="176" spans="1:43" x14ac:dyDescent="0.25">
      <c r="A176" s="17">
        <f t="shared" si="47"/>
        <v>4</v>
      </c>
      <c r="B176" s="15">
        <f t="shared" si="48"/>
        <v>3</v>
      </c>
      <c r="C176" s="11">
        <v>41022</v>
      </c>
      <c r="D176">
        <f>IFERROR(IF($A176&gt;10,INDEX(daily!$A:$F,MATCH(DATE(white_production!D$1,MONTH($C176),DAY($C176)),daily!$A:$A,0),MATCH($B$1,daily!$A$1:$F$1,0)),INDEX(daily!$A:$F,MATCH(DATE(white_production!E$1,MONTH($C176),DAY($C176)),daily!$A:$A,0),MATCH($B$1,daily!$A$1:$F$1,0))),"")</f>
        <v>15639.35</v>
      </c>
      <c r="E176">
        <f>IFERROR(IF($A176&gt;10,INDEX(daily!$A:$F,MATCH(DATE(white_production!E$1,MONTH($C176),DAY($C176)),daily!$A:$A,0),MATCH($B$1,daily!$A$1:$F$1,0)),INDEX(daily!$A:$F,MATCH(DATE(white_production!F$1,MONTH($C176),DAY($C176)),daily!$A:$A,0),MATCH($B$1,daily!$A$1:$F$1,0))),"")</f>
        <v>24067.5</v>
      </c>
      <c r="F176">
        <f>IFERROR(IF($A176&gt;10,INDEX(daily!$A:$F,MATCH(DATE(white_production!F$1,MONTH($C176),DAY($C176)),daily!$A:$A,0),MATCH($B$1,daily!$A$1:$F$1,0)),INDEX(daily!$A:$F,MATCH(DATE(white_production!G$1,MONTH($C176),DAY($C176)),daily!$A:$A,0),MATCH($B$1,daily!$A$1:$F$1,0))),"")</f>
        <v>6196.7800000000743</v>
      </c>
      <c r="H176">
        <f>IFERROR(IF($A176&gt;10,INDEX(daily!$A:$F,MATCH(DATE(white_production!H$1,MONTH($C176),DAY($C176)),daily!$A:$A,0),MATCH($B$1,daily!$A$1:$F$1,0)),INDEX(daily!$A:$F,MATCH(DATE(white_production!I$1,MONTH($C176),DAY($C176)),daily!$A:$A,0),MATCH($B$1,daily!$A$1:$F$1,0))),"")</f>
        <v>1285.4000000000001</v>
      </c>
      <c r="I176">
        <f>IFERROR(IF($A176&gt;10,INDEX(daily!$A:$F,MATCH(DATE(white_production!I$1,MONTH($C176),DAY($C176)),daily!$A:$A,0),MATCH($B$1,daily!$A$1:$F$1,0)),INDEX(daily!$A:$F,MATCH(DATE(white_production!J$1,MONTH($C176),DAY($C176)),daily!$A:$A,0),MATCH($B$1,daily!$A$1:$F$1,0))),"")</f>
        <v>19425.805000000448</v>
      </c>
      <c r="J176">
        <f>IFERROR(IF($A176&gt;10,INDEX(daily!$A:$F,MATCH(DATE(white_production!J$1,MONTH($C176),DAY($C176)),daily!$A:$A,0),MATCH($B$1,daily!$A$1:$F$1,0)),INDEX(daily!$A:$F,MATCH(DATE(white_production!K$1,MONTH($C176),DAY($C176)),daily!$A:$A,0),MATCH($B$1,daily!$A$1:$F$1,0))),"")</f>
        <v>6532.7749999999996</v>
      </c>
      <c r="S176" s="11">
        <v>41022</v>
      </c>
      <c r="T176" s="38">
        <f t="shared" si="49"/>
        <v>0.39518516103958651</v>
      </c>
      <c r="U176" s="26">
        <f t="shared" si="54"/>
        <v>-2.7410792844121845E-2</v>
      </c>
      <c r="V176" s="38">
        <f t="shared" si="50"/>
        <v>0.73759003049808658</v>
      </c>
      <c r="W176" s="26">
        <f t="shared" si="55"/>
        <v>3.4250778771610646E-3</v>
      </c>
      <c r="X176" s="38">
        <f t="shared" si="51"/>
        <v>0.18299405979071573</v>
      </c>
      <c r="Y176" s="26">
        <f t="shared" si="56"/>
        <v>9.8383839606862589E-3</v>
      </c>
      <c r="AA176" s="26"/>
      <c r="AB176" s="38">
        <f t="shared" si="53"/>
        <v>3.6068828776044656E-2</v>
      </c>
      <c r="AC176" s="26">
        <f t="shared" si="57"/>
        <v>-1.0810266287514553E-2</v>
      </c>
      <c r="AD176" s="38">
        <f t="shared" si="60"/>
        <v>0.54612053315462239</v>
      </c>
      <c r="AE176" s="26">
        <f t="shared" si="58"/>
        <v>-1.6661678925614098E-2</v>
      </c>
      <c r="AF176" s="38">
        <f t="shared" si="46"/>
        <v>0.19888401310798387</v>
      </c>
      <c r="AG176" s="26">
        <f t="shared" si="59"/>
        <v>5.7945648877947842E-3</v>
      </c>
      <c r="AI176" s="26"/>
      <c r="AK176" s="26"/>
      <c r="AM176" s="26"/>
      <c r="AO176" s="26"/>
      <c r="AQ176" s="26"/>
    </row>
    <row r="177" spans="1:43" x14ac:dyDescent="0.25">
      <c r="A177" s="17">
        <f t="shared" si="47"/>
        <v>4</v>
      </c>
      <c r="B177" s="15">
        <f t="shared" si="48"/>
        <v>3</v>
      </c>
      <c r="C177" s="11">
        <v>41023</v>
      </c>
      <c r="D177">
        <f>IFERROR(IF($A177&gt;10,INDEX(daily!$A:$F,MATCH(DATE(white_production!D$1,MONTH($C177),DAY($C177)),daily!$A:$A,0),MATCH($B$1,daily!$A$1:$F$1,0)),INDEX(daily!$A:$F,MATCH(DATE(white_production!E$1,MONTH($C177),DAY($C177)),daily!$A:$A,0),MATCH($B$1,daily!$A$1:$F$1,0))),"")</f>
        <v>15634.2</v>
      </c>
      <c r="E177">
        <f>IFERROR(IF($A177&gt;10,INDEX(daily!$A:$F,MATCH(DATE(white_production!E$1,MONTH($C177),DAY($C177)),daily!$A:$A,0),MATCH($B$1,daily!$A$1:$F$1,0)),INDEX(daily!$A:$F,MATCH(DATE(white_production!F$1,MONTH($C177),DAY($C177)),daily!$A:$A,0),MATCH($B$1,daily!$A$1:$F$1,0))),"")</f>
        <v>21281.7</v>
      </c>
      <c r="F177">
        <f>IFERROR(IF($A177&gt;10,INDEX(daily!$A:$F,MATCH(DATE(white_production!F$1,MONTH($C177),DAY($C177)),daily!$A:$A,0),MATCH($B$1,daily!$A$1:$F$1,0)),INDEX(daily!$A:$F,MATCH(DATE(white_production!G$1,MONTH($C177),DAY($C177)),daily!$A:$A,0),MATCH($B$1,daily!$A$1:$F$1,0))),"")</f>
        <v>6169.2699999999259</v>
      </c>
      <c r="H177">
        <f>IFERROR(IF($A177&gt;10,INDEX(daily!$A:$F,MATCH(DATE(white_production!H$1,MONTH($C177),DAY($C177)),daily!$A:$A,0),MATCH($B$1,daily!$A$1:$F$1,0)),INDEX(daily!$A:$F,MATCH(DATE(white_production!I$1,MONTH($C177),DAY($C177)),daily!$A:$A,0),MATCH($B$1,daily!$A$1:$F$1,0))),"")</f>
        <v>1233.9000000000001</v>
      </c>
      <c r="I177">
        <f>IFERROR(IF($A177&gt;10,INDEX(daily!$A:$F,MATCH(DATE(white_production!I$1,MONTH($C177),DAY($C177)),daily!$A:$A,0),MATCH($B$1,daily!$A$1:$F$1,0)),INDEX(daily!$A:$F,MATCH(DATE(white_production!J$1,MONTH($C177),DAY($C177)),daily!$A:$A,0),MATCH($B$1,daily!$A$1:$F$1,0))),"")</f>
        <v>18511.020000000299</v>
      </c>
      <c r="J177">
        <f>IFERROR(IF($A177&gt;10,INDEX(daily!$A:$F,MATCH(DATE(white_production!J$1,MONTH($C177),DAY($C177)),daily!$A:$A,0),MATCH($B$1,daily!$A$1:$F$1,0)),INDEX(daily!$A:$F,MATCH(DATE(white_production!K$1,MONTH($C177),DAY($C177)),daily!$A:$A,0),MATCH($B$1,daily!$A$1:$F$1,0))),"")</f>
        <v>6652.9250000000002</v>
      </c>
      <c r="S177" s="11">
        <v>41023</v>
      </c>
      <c r="T177" s="38">
        <f t="shared" si="49"/>
        <v>0.39505502752512756</v>
      </c>
      <c r="U177" s="26">
        <f t="shared" si="54"/>
        <v>-1.3013351445895216E-4</v>
      </c>
      <c r="V177" s="38">
        <f t="shared" si="50"/>
        <v>0.65221438670618592</v>
      </c>
      <c r="W177" s="26">
        <f t="shared" si="55"/>
        <v>-8.5375643791900657E-2</v>
      </c>
      <c r="X177" s="38">
        <f t="shared" si="51"/>
        <v>0.18218167552261685</v>
      </c>
      <c r="Y177" s="26">
        <f t="shared" si="56"/>
        <v>-8.1238426809887576E-4</v>
      </c>
      <c r="AA177" s="26"/>
      <c r="AB177" s="38">
        <f t="shared" si="53"/>
        <v>3.4623718552016104E-2</v>
      </c>
      <c r="AC177" s="26">
        <f t="shared" si="57"/>
        <v>-1.4451102240285521E-3</v>
      </c>
      <c r="AD177" s="38">
        <f t="shared" si="60"/>
        <v>0.52040304695922812</v>
      </c>
      <c r="AE177" s="26">
        <f t="shared" si="58"/>
        <v>-2.5717486195394268E-2</v>
      </c>
      <c r="AF177" s="38">
        <f t="shared" si="46"/>
        <v>0.20254186358881696</v>
      </c>
      <c r="AG177" s="26">
        <f t="shared" si="59"/>
        <v>3.6578504808330858E-3</v>
      </c>
      <c r="AI177" s="26"/>
      <c r="AK177" s="26"/>
      <c r="AM177" s="26"/>
      <c r="AO177" s="26"/>
      <c r="AQ177" s="26"/>
    </row>
    <row r="178" spans="1:43" x14ac:dyDescent="0.25">
      <c r="A178" s="17">
        <f t="shared" si="47"/>
        <v>4</v>
      </c>
      <c r="B178" s="15">
        <f t="shared" si="48"/>
        <v>3</v>
      </c>
      <c r="C178" s="11">
        <v>41024</v>
      </c>
      <c r="D178">
        <f>IFERROR(IF($A178&gt;10,INDEX(daily!$A:$F,MATCH(DATE(white_production!D$1,MONTH($C178),DAY($C178)),daily!$A:$A,0),MATCH($B$1,daily!$A$1:$F$1,0)),INDEX(daily!$A:$F,MATCH(DATE(white_production!E$1,MONTH($C178),DAY($C178)),daily!$A:$A,0),MATCH($B$1,daily!$A$1:$F$1,0))),"")</f>
        <v>15880.45</v>
      </c>
      <c r="E178">
        <f>IFERROR(IF($A178&gt;10,INDEX(daily!$A:$F,MATCH(DATE(white_production!E$1,MONTH($C178),DAY($C178)),daily!$A:$A,0),MATCH($B$1,daily!$A$1:$F$1,0)),INDEX(daily!$A:$F,MATCH(DATE(white_production!F$1,MONTH($C178),DAY($C178)),daily!$A:$A,0),MATCH($B$1,daily!$A$1:$F$1,0))),"")</f>
        <v>22915.15</v>
      </c>
      <c r="F178">
        <f>IFERROR(IF($A178&gt;10,INDEX(daily!$A:$F,MATCH(DATE(white_production!F$1,MONTH($C178),DAY($C178)),daily!$A:$A,0),MATCH($B$1,daily!$A$1:$F$1,0)),INDEX(daily!$A:$F,MATCH(DATE(white_production!G$1,MONTH($C178),DAY($C178)),daily!$A:$A,0),MATCH($B$1,daily!$A$1:$F$1,0))),"")</f>
        <v>5071.4300000000749</v>
      </c>
      <c r="H178">
        <f>IFERROR(IF($A178&gt;10,INDEX(daily!$A:$F,MATCH(DATE(white_production!H$1,MONTH($C178),DAY($C178)),daily!$A:$A,0),MATCH($B$1,daily!$A$1:$F$1,0)),INDEX(daily!$A:$F,MATCH(DATE(white_production!I$1,MONTH($C178),DAY($C178)),daily!$A:$A,0),MATCH($B$1,daily!$A$1:$F$1,0))),"")</f>
        <v>1245.8</v>
      </c>
      <c r="I178">
        <f>IFERROR(IF($A178&gt;10,INDEX(daily!$A:$F,MATCH(DATE(white_production!I$1,MONTH($C178),DAY($C178)),daily!$A:$A,0),MATCH($B$1,daily!$A$1:$F$1,0)),INDEX(daily!$A:$F,MATCH(DATE(white_production!J$1,MONTH($C178),DAY($C178)),daily!$A:$A,0),MATCH($B$1,daily!$A$1:$F$1,0))),"")</f>
        <v>18517.964999999851</v>
      </c>
      <c r="J178">
        <f>IFERROR(IF($A178&gt;10,INDEX(daily!$A:$F,MATCH(DATE(white_production!J$1,MONTH($C178),DAY($C178)),daily!$A:$A,0),MATCH($B$1,daily!$A$1:$F$1,0)),INDEX(daily!$A:$F,MATCH(DATE(white_production!K$1,MONTH($C178),DAY($C178)),daily!$A:$A,0),MATCH($B$1,daily!$A$1:$F$1,0))),"")</f>
        <v>6560.5</v>
      </c>
      <c r="S178" s="11">
        <v>41024</v>
      </c>
      <c r="T178" s="38">
        <f t="shared" si="49"/>
        <v>0.40127743100775298</v>
      </c>
      <c r="U178" s="26">
        <f t="shared" si="54"/>
        <v>6.2224034826254271E-3</v>
      </c>
      <c r="V178" s="38">
        <f t="shared" si="50"/>
        <v>0.70227427806661391</v>
      </c>
      <c r="W178" s="26">
        <f t="shared" si="55"/>
        <v>5.0059891360427988E-2</v>
      </c>
      <c r="X178" s="38">
        <f t="shared" si="51"/>
        <v>0.14976190289867189</v>
      </c>
      <c r="Y178" s="26">
        <f t="shared" si="56"/>
        <v>-3.2419772623944965E-2</v>
      </c>
      <c r="AA178" s="26"/>
      <c r="AB178" s="38">
        <f t="shared" si="53"/>
        <v>3.4957637225141149E-2</v>
      </c>
      <c r="AC178" s="26">
        <f t="shared" si="57"/>
        <v>3.3391867312504431E-4</v>
      </c>
      <c r="AD178" s="38">
        <f t="shared" si="60"/>
        <v>0.52059829277285152</v>
      </c>
      <c r="AE178" s="26">
        <f t="shared" si="58"/>
        <v>1.9524581362340143E-4</v>
      </c>
      <c r="AF178" s="38">
        <f t="shared" si="46"/>
        <v>0.19972807390349864</v>
      </c>
      <c r="AG178" s="26">
        <f t="shared" si="59"/>
        <v>-2.8137896853183131E-3</v>
      </c>
      <c r="AI178" s="26"/>
      <c r="AK178" s="26"/>
      <c r="AM178" s="26"/>
      <c r="AO178" s="26"/>
      <c r="AQ178" s="26"/>
    </row>
    <row r="179" spans="1:43" x14ac:dyDescent="0.25">
      <c r="A179" s="17">
        <f t="shared" si="47"/>
        <v>4</v>
      </c>
      <c r="B179" s="15">
        <f t="shared" si="48"/>
        <v>3</v>
      </c>
      <c r="C179" s="11">
        <v>41025</v>
      </c>
      <c r="D179">
        <f>IFERROR(IF($A179&gt;10,INDEX(daily!$A:$F,MATCH(DATE(white_production!D$1,MONTH($C179),DAY($C179)),daily!$A:$A,0),MATCH($B$1,daily!$A$1:$F$1,0)),INDEX(daily!$A:$F,MATCH(DATE(white_production!E$1,MONTH($C179),DAY($C179)),daily!$A:$A,0),MATCH($B$1,daily!$A$1:$F$1,0))),"")</f>
        <v>16415.7</v>
      </c>
      <c r="E179">
        <f>IFERROR(IF($A179&gt;10,INDEX(daily!$A:$F,MATCH(DATE(white_production!E$1,MONTH($C179),DAY($C179)),daily!$A:$A,0),MATCH($B$1,daily!$A$1:$F$1,0)),INDEX(daily!$A:$F,MATCH(DATE(white_production!F$1,MONTH($C179),DAY($C179)),daily!$A:$A,0),MATCH($B$1,daily!$A$1:$F$1,0))),"")</f>
        <v>23427.075000000001</v>
      </c>
      <c r="F179">
        <f>IFERROR(IF($A179&gt;10,INDEX(daily!$A:$F,MATCH(DATE(white_production!F$1,MONTH($C179),DAY($C179)),daily!$A:$A,0),MATCH($B$1,daily!$A$1:$F$1,0)),INDEX(daily!$A:$F,MATCH(DATE(white_production!G$1,MONTH($C179),DAY($C179)),daily!$A:$A,0),MATCH($B$1,daily!$A$1:$F$1,0))),"")</f>
        <v>0</v>
      </c>
      <c r="H179">
        <f>IFERROR(IF($A179&gt;10,INDEX(daily!$A:$F,MATCH(DATE(white_production!H$1,MONTH($C179),DAY($C179)),daily!$A:$A,0),MATCH($B$1,daily!$A$1:$F$1,0)),INDEX(daily!$A:$F,MATCH(DATE(white_production!I$1,MONTH($C179),DAY($C179)),daily!$A:$A,0),MATCH($B$1,daily!$A$1:$F$1,0))),"")</f>
        <v>1646.4</v>
      </c>
      <c r="I179">
        <f>IFERROR(IF($A179&gt;10,INDEX(daily!$A:$F,MATCH(DATE(white_production!I$1,MONTH($C179),DAY($C179)),daily!$A:$A,0),MATCH($B$1,daily!$A$1:$F$1,0)),INDEX(daily!$A:$F,MATCH(DATE(white_production!J$1,MONTH($C179),DAY($C179)),daily!$A:$A,0),MATCH($B$1,daily!$A$1:$F$1,0))),"")</f>
        <v>19626.885000000148</v>
      </c>
      <c r="J179">
        <f>IFERROR(IF($A179&gt;10,INDEX(daily!$A:$F,MATCH(DATE(white_production!J$1,MONTH($C179),DAY($C179)),daily!$A:$A,0),MATCH($B$1,daily!$A$1:$F$1,0)),INDEX(daily!$A:$F,MATCH(DATE(white_production!K$1,MONTH($C179),DAY($C179)),daily!$A:$A,0),MATCH($B$1,daily!$A$1:$F$1,0))),"")</f>
        <v>5228.3900000002232</v>
      </c>
      <c r="S179" s="11">
        <v>41025</v>
      </c>
      <c r="T179" s="38">
        <f t="shared" si="49"/>
        <v>0.4148024724862312</v>
      </c>
      <c r="U179" s="26">
        <f t="shared" si="54"/>
        <v>1.3525041478478217E-2</v>
      </c>
      <c r="V179" s="38">
        <f t="shared" si="50"/>
        <v>0.71796310226367355</v>
      </c>
      <c r="W179" s="26">
        <f t="shared" si="55"/>
        <v>1.5688824197059636E-2</v>
      </c>
      <c r="X179" s="38">
        <f t="shared" si="51"/>
        <v>0</v>
      </c>
      <c r="Y179" s="26">
        <f t="shared" si="56"/>
        <v>-0.14976190289867189</v>
      </c>
      <c r="AA179" s="26"/>
      <c r="AB179" s="38">
        <f t="shared" si="53"/>
        <v>4.619863054059431E-2</v>
      </c>
      <c r="AC179" s="26">
        <f t="shared" si="57"/>
        <v>1.1240993315453161E-2</v>
      </c>
      <c r="AD179" s="38">
        <f t="shared" si="60"/>
        <v>0.55177352497692089</v>
      </c>
      <c r="AE179" s="26">
        <f t="shared" si="58"/>
        <v>3.117523220406937E-2</v>
      </c>
      <c r="AF179" s="38">
        <f t="shared" si="46"/>
        <v>0.15917327403648468</v>
      </c>
      <c r="AG179" s="26">
        <f t="shared" si="59"/>
        <v>-4.0554799867013963E-2</v>
      </c>
      <c r="AI179" s="26"/>
      <c r="AK179" s="26"/>
      <c r="AM179" s="26"/>
      <c r="AO179" s="26"/>
      <c r="AQ179" s="26"/>
    </row>
    <row r="180" spans="1:43" x14ac:dyDescent="0.25">
      <c r="A180" s="17">
        <f t="shared" si="47"/>
        <v>4</v>
      </c>
      <c r="B180" s="15">
        <f t="shared" si="48"/>
        <v>3</v>
      </c>
      <c r="C180" s="11">
        <v>41026</v>
      </c>
      <c r="D180">
        <f>IFERROR(IF($A180&gt;10,INDEX(daily!$A:$F,MATCH(DATE(white_production!D$1,MONTH($C180),DAY($C180)),daily!$A:$A,0),MATCH($B$1,daily!$A$1:$F$1,0)),INDEX(daily!$A:$F,MATCH(DATE(white_production!E$1,MONTH($C180),DAY($C180)),daily!$A:$A,0),MATCH($B$1,daily!$A$1:$F$1,0))),"")</f>
        <v>15234.174999999999</v>
      </c>
      <c r="E180">
        <f>IFERROR(IF($A180&gt;10,INDEX(daily!$A:$F,MATCH(DATE(white_production!E$1,MONTH($C180),DAY($C180)),daily!$A:$A,0),MATCH($B$1,daily!$A$1:$F$1,0)),INDEX(daily!$A:$F,MATCH(DATE(white_production!F$1,MONTH($C180),DAY($C180)),daily!$A:$A,0),MATCH($B$1,daily!$A$1:$F$1,0))),"")</f>
        <v>25090.025000000001</v>
      </c>
      <c r="F180">
        <f>IFERROR(IF($A180&gt;10,INDEX(daily!$A:$F,MATCH(DATE(white_production!F$1,MONTH($C180),DAY($C180)),daily!$A:$A,0),MATCH($B$1,daily!$A$1:$F$1,0)),INDEX(daily!$A:$F,MATCH(DATE(white_production!G$1,MONTH($C180),DAY($C180)),daily!$A:$A,0),MATCH($B$1,daily!$A$1:$F$1,0))),"")</f>
        <v>4652.4250000000002</v>
      </c>
      <c r="H180">
        <f>IFERROR(IF($A180&gt;10,INDEX(daily!$A:$F,MATCH(DATE(white_production!H$1,MONTH($C180),DAY($C180)),daily!$A:$A,0),MATCH($B$1,daily!$A$1:$F$1,0)),INDEX(daily!$A:$F,MATCH(DATE(white_production!I$1,MONTH($C180),DAY($C180)),daily!$A:$A,0),MATCH($B$1,daily!$A$1:$F$1,0))),"")</f>
        <v>1543.8</v>
      </c>
      <c r="I180">
        <f>IFERROR(IF($A180&gt;10,INDEX(daily!$A:$F,MATCH(DATE(white_production!I$1,MONTH($C180),DAY($C180)),daily!$A:$A,0),MATCH($B$1,daily!$A$1:$F$1,0)),INDEX(daily!$A:$F,MATCH(DATE(white_production!J$1,MONTH($C180),DAY($C180)),daily!$A:$A,0),MATCH($B$1,daily!$A$1:$F$1,0))),"")</f>
        <v>19360.494999999552</v>
      </c>
      <c r="J180">
        <f>IFERROR(IF($A180&gt;10,INDEX(daily!$A:$F,MATCH(DATE(white_production!J$1,MONTH($C180),DAY($C180)),daily!$A:$A,0),MATCH($B$1,daily!$A$1:$F$1,0)),INDEX(daily!$A:$F,MATCH(DATE(white_production!K$1,MONTH($C180),DAY($C180)),daily!$A:$A,0),MATCH($B$1,daily!$A$1:$F$1,0))),"")</f>
        <v>5684.8799999997018</v>
      </c>
      <c r="S180" s="11">
        <v>41026</v>
      </c>
      <c r="T180" s="38">
        <f t="shared" si="49"/>
        <v>0.38494693837533162</v>
      </c>
      <c r="U180" s="26">
        <f t="shared" si="54"/>
        <v>-2.9855534110899584E-2</v>
      </c>
      <c r="V180" s="38">
        <f t="shared" si="50"/>
        <v>0.76892707198287136</v>
      </c>
      <c r="W180" s="26">
        <f t="shared" si="55"/>
        <v>5.096396971919781E-2</v>
      </c>
      <c r="X180" s="38">
        <f t="shared" si="51"/>
        <v>0.13738847250052616</v>
      </c>
      <c r="Y180" s="26">
        <f t="shared" si="56"/>
        <v>0.13738847250052616</v>
      </c>
      <c r="AA180" s="26"/>
      <c r="AB180" s="38">
        <f t="shared" si="53"/>
        <v>4.3319634249617038E-2</v>
      </c>
      <c r="AC180" s="26">
        <f t="shared" si="57"/>
        <v>-2.8789962909772718E-3</v>
      </c>
      <c r="AD180" s="38">
        <f t="shared" si="60"/>
        <v>0.54428446345142001</v>
      </c>
      <c r="AE180" s="26">
        <f t="shared" si="58"/>
        <v>-7.4890615255008841E-3</v>
      </c>
      <c r="AF180" s="38">
        <f t="shared" si="46"/>
        <v>0.1730706703410505</v>
      </c>
      <c r="AG180" s="26">
        <f t="shared" si="59"/>
        <v>1.3897396304565823E-2</v>
      </c>
      <c r="AI180" s="26"/>
      <c r="AK180" s="26"/>
      <c r="AM180" s="26"/>
      <c r="AO180" s="26"/>
      <c r="AQ180" s="26"/>
    </row>
    <row r="181" spans="1:43" x14ac:dyDescent="0.25">
      <c r="A181" s="17">
        <f t="shared" si="47"/>
        <v>4</v>
      </c>
      <c r="B181" s="15">
        <f t="shared" si="48"/>
        <v>3</v>
      </c>
      <c r="C181" s="11">
        <v>41027</v>
      </c>
      <c r="D181">
        <f>IFERROR(IF($A181&gt;10,INDEX(daily!$A:$F,MATCH(DATE(white_production!D$1,MONTH($C181),DAY($C181)),daily!$A:$A,0),MATCH($B$1,daily!$A$1:$F$1,0)),INDEX(daily!$A:$F,MATCH(DATE(white_production!E$1,MONTH($C181),DAY($C181)),daily!$A:$A,0),MATCH($B$1,daily!$A$1:$F$1,0))),"")</f>
        <v>15676.6</v>
      </c>
      <c r="E181">
        <f>IFERROR(IF($A181&gt;10,INDEX(daily!$A:$F,MATCH(DATE(white_production!E$1,MONTH($C181),DAY($C181)),daily!$A:$A,0),MATCH($B$1,daily!$A$1:$F$1,0)),INDEX(daily!$A:$F,MATCH(DATE(white_production!F$1,MONTH($C181),DAY($C181)),daily!$A:$A,0),MATCH($B$1,daily!$A$1:$F$1,0))),"")</f>
        <v>24907.544999999554</v>
      </c>
      <c r="F181">
        <f>IFERROR(IF($A181&gt;10,INDEX(daily!$A:$F,MATCH(DATE(white_production!F$1,MONTH($C181),DAY($C181)),daily!$A:$A,0),MATCH($B$1,daily!$A$1:$F$1,0)),INDEX(daily!$A:$F,MATCH(DATE(white_production!G$1,MONTH($C181),DAY($C181)),daily!$A:$A,0),MATCH($B$1,daily!$A$1:$F$1,0))),"")</f>
        <v>4703.3</v>
      </c>
      <c r="H181">
        <f>IFERROR(IF($A181&gt;10,INDEX(daily!$A:$F,MATCH(DATE(white_production!H$1,MONTH($C181),DAY($C181)),daily!$A:$A,0),MATCH($B$1,daily!$A$1:$F$1,0)),INDEX(daily!$A:$F,MATCH(DATE(white_production!I$1,MONTH($C181),DAY($C181)),daily!$A:$A,0),MATCH($B$1,daily!$A$1:$F$1,0))),"")</f>
        <v>1354</v>
      </c>
      <c r="I181">
        <f>IFERROR(IF($A181&gt;10,INDEX(daily!$A:$F,MATCH(DATE(white_production!I$1,MONTH($C181),DAY($C181)),daily!$A:$A,0),MATCH($B$1,daily!$A$1:$F$1,0)),INDEX(daily!$A:$F,MATCH(DATE(white_production!J$1,MONTH($C181),DAY($C181)),daily!$A:$A,0),MATCH($B$1,daily!$A$1:$F$1,0))),"")</f>
        <v>16984.089999999851</v>
      </c>
      <c r="J181">
        <f>IFERROR(IF($A181&gt;10,INDEX(daily!$A:$F,MATCH(DATE(white_production!J$1,MONTH($C181),DAY($C181)),daily!$A:$A,0),MATCH($B$1,daily!$A$1:$F$1,0)),INDEX(daily!$A:$F,MATCH(DATE(white_production!K$1,MONTH($C181),DAY($C181)),daily!$A:$A,0),MATCH($B$1,daily!$A$1:$F$1,0))),"")</f>
        <v>5233.8600000001488</v>
      </c>
      <c r="S181" s="11">
        <v>41027</v>
      </c>
      <c r="T181" s="38">
        <f t="shared" si="49"/>
        <v>0.39612641801310039</v>
      </c>
      <c r="U181" s="26">
        <f t="shared" si="54"/>
        <v>1.1179479637768774E-2</v>
      </c>
      <c r="V181" s="38">
        <f t="shared" si="50"/>
        <v>0.76333465778257548</v>
      </c>
      <c r="W181" s="26">
        <f t="shared" si="55"/>
        <v>-5.592414200295881E-3</v>
      </c>
      <c r="X181" s="38">
        <f t="shared" si="51"/>
        <v>0.13889083708210764</v>
      </c>
      <c r="Y181" s="26">
        <f t="shared" si="56"/>
        <v>1.5023645815814834E-3</v>
      </c>
      <c r="AA181" s="26"/>
      <c r="AB181" s="38">
        <f t="shared" si="53"/>
        <v>3.7993771715236081E-2</v>
      </c>
      <c r="AC181" s="26">
        <f t="shared" si="57"/>
        <v>-5.3258625343809568E-3</v>
      </c>
      <c r="AD181" s="38">
        <f t="shared" si="60"/>
        <v>0.47747623771296971</v>
      </c>
      <c r="AE181" s="26">
        <f t="shared" si="58"/>
        <v>-6.68082257384503E-2</v>
      </c>
      <c r="AF181" s="38">
        <f t="shared" si="46"/>
        <v>0.15933980289316288</v>
      </c>
      <c r="AG181" s="26">
        <f t="shared" si="59"/>
        <v>-1.3730867447887624E-2</v>
      </c>
      <c r="AI181" s="26"/>
      <c r="AK181" s="26"/>
      <c r="AM181" s="26"/>
      <c r="AO181" s="26"/>
      <c r="AQ181" s="26"/>
    </row>
    <row r="182" spans="1:43" x14ac:dyDescent="0.25">
      <c r="A182" s="17">
        <f t="shared" si="47"/>
        <v>4</v>
      </c>
      <c r="B182" s="15">
        <f t="shared" si="48"/>
        <v>3</v>
      </c>
      <c r="C182" s="11">
        <v>41028</v>
      </c>
      <c r="D182">
        <f>IFERROR(IF($A182&gt;10,INDEX(daily!$A:$F,MATCH(DATE(white_production!D$1,MONTH($C182),DAY($C182)),daily!$A:$A,0),MATCH($B$1,daily!$A$1:$F$1,0)),INDEX(daily!$A:$F,MATCH(DATE(white_production!E$1,MONTH($C182),DAY($C182)),daily!$A:$A,0),MATCH($B$1,daily!$A$1:$F$1,0))),"")</f>
        <v>15620.7</v>
      </c>
      <c r="E182">
        <f>IFERROR(IF($A182&gt;10,INDEX(daily!$A:$F,MATCH(DATE(white_production!E$1,MONTH($C182),DAY($C182)),daily!$A:$A,0),MATCH($B$1,daily!$A$1:$F$1,0)),INDEX(daily!$A:$F,MATCH(DATE(white_production!F$1,MONTH($C182),DAY($C182)),daily!$A:$A,0),MATCH($B$1,daily!$A$1:$F$1,0))),"")</f>
        <v>25525.424999999999</v>
      </c>
      <c r="F182">
        <f>IFERROR(IF($A182&gt;10,INDEX(daily!$A:$F,MATCH(DATE(white_production!F$1,MONTH($C182),DAY($C182)),daily!$A:$A,0),MATCH($B$1,daily!$A$1:$F$1,0)),INDEX(daily!$A:$F,MATCH(DATE(white_production!G$1,MONTH($C182),DAY($C182)),daily!$A:$A,0),MATCH($B$1,daily!$A$1:$F$1,0))),"")</f>
        <v>4166.3500000000004</v>
      </c>
      <c r="H182">
        <f>IFERROR(IF($A182&gt;10,INDEX(daily!$A:$F,MATCH(DATE(white_production!H$1,MONTH($C182),DAY($C182)),daily!$A:$A,0),MATCH($B$1,daily!$A$1:$F$1,0)),INDEX(daily!$A:$F,MATCH(DATE(white_production!I$1,MONTH($C182),DAY($C182)),daily!$A:$A,0),MATCH($B$1,daily!$A$1:$F$1,0))),"")</f>
        <v>597</v>
      </c>
      <c r="I182">
        <f>IFERROR(IF($A182&gt;10,INDEX(daily!$A:$F,MATCH(DATE(white_production!I$1,MONTH($C182),DAY($C182)),daily!$A:$A,0),MATCH($B$1,daily!$A$1:$F$1,0)),INDEX(daily!$A:$F,MATCH(DATE(white_production!J$1,MONTH($C182),DAY($C182)),daily!$A:$A,0),MATCH($B$1,daily!$A$1:$F$1,0))),"")</f>
        <v>16696.104999999701</v>
      </c>
      <c r="J182">
        <f>IFERROR(IF($A182&gt;10,INDEX(daily!$A:$F,MATCH(DATE(white_production!J$1,MONTH($C182),DAY($C182)),daily!$A:$A,0),MATCH($B$1,daily!$A$1:$F$1,0)),INDEX(daily!$A:$F,MATCH(DATE(white_production!K$1,MONTH($C182),DAY($C182)),daily!$A:$A,0),MATCH($B$1,daily!$A$1:$F$1,0))),"")</f>
        <v>4430.8500000000004</v>
      </c>
      <c r="S182" s="11">
        <v>41028</v>
      </c>
      <c r="T182" s="38">
        <f t="shared" si="49"/>
        <v>0.39471390083673996</v>
      </c>
      <c r="U182" s="26">
        <f t="shared" si="54"/>
        <v>-1.4125171763604283E-3</v>
      </c>
      <c r="V182" s="38">
        <f t="shared" si="50"/>
        <v>0.7822706556238338</v>
      </c>
      <c r="W182" s="26">
        <f t="shared" si="55"/>
        <v>1.8935997841258323E-2</v>
      </c>
      <c r="X182" s="38">
        <f t="shared" si="51"/>
        <v>0.12303443094785346</v>
      </c>
      <c r="Y182" s="26">
        <f t="shared" si="56"/>
        <v>-1.5856406134254181E-2</v>
      </c>
      <c r="AA182" s="26"/>
      <c r="AB182" s="38">
        <f t="shared" si="53"/>
        <v>1.675205444165136E-2</v>
      </c>
      <c r="AC182" s="26">
        <f t="shared" si="57"/>
        <v>-2.1241717273584721E-2</v>
      </c>
      <c r="AD182" s="38">
        <f t="shared" si="60"/>
        <v>0.46938007275400856</v>
      </c>
      <c r="AE182" s="26">
        <f t="shared" si="58"/>
        <v>-8.0961649589611495E-3</v>
      </c>
      <c r="AF182" s="38">
        <f t="shared" si="46"/>
        <v>0.13489294051601508</v>
      </c>
      <c r="AG182" s="26">
        <f t="shared" si="59"/>
        <v>-2.4446862377147799E-2</v>
      </c>
      <c r="AI182" s="26"/>
      <c r="AK182" s="26"/>
      <c r="AM182" s="26"/>
      <c r="AO182" s="26"/>
      <c r="AQ182" s="26"/>
    </row>
    <row r="183" spans="1:43" x14ac:dyDescent="0.25">
      <c r="A183" s="17">
        <f t="shared" si="47"/>
        <v>4</v>
      </c>
      <c r="B183" s="15">
        <f t="shared" si="48"/>
        <v>3</v>
      </c>
      <c r="C183" s="11">
        <v>41029</v>
      </c>
      <c r="D183">
        <f>IFERROR(IF($A183&gt;10,INDEX(daily!$A:$F,MATCH(DATE(white_production!D$1,MONTH($C183),DAY($C183)),daily!$A:$A,0),MATCH($B$1,daily!$A$1:$F$1,0)),INDEX(daily!$A:$F,MATCH(DATE(white_production!E$1,MONTH($C183),DAY($C183)),daily!$A:$A,0),MATCH($B$1,daily!$A$1:$F$1,0))),"")</f>
        <v>13929.25</v>
      </c>
      <c r="E183">
        <f>IFERROR(IF($A183&gt;10,INDEX(daily!$A:$F,MATCH(DATE(white_production!E$1,MONTH($C183),DAY($C183)),daily!$A:$A,0),MATCH($B$1,daily!$A$1:$F$1,0)),INDEX(daily!$A:$F,MATCH(DATE(white_production!F$1,MONTH($C183),DAY($C183)),daily!$A:$A,0),MATCH($B$1,daily!$A$1:$F$1,0))),"")</f>
        <v>24670.724999999999</v>
      </c>
      <c r="F183">
        <f>IFERROR(IF($A183&gt;10,INDEX(daily!$A:$F,MATCH(DATE(white_production!F$1,MONTH($C183),DAY($C183)),daily!$A:$A,0),MATCH($B$1,daily!$A$1:$F$1,0)),INDEX(daily!$A:$F,MATCH(DATE(white_production!G$1,MONTH($C183),DAY($C183)),daily!$A:$A,0),MATCH($B$1,daily!$A$1:$F$1,0))),"")</f>
        <v>4341.45</v>
      </c>
      <c r="H183">
        <f>IFERROR(IF($A183&gt;10,INDEX(daily!$A:$F,MATCH(DATE(white_production!H$1,MONTH($C183),DAY($C183)),daily!$A:$A,0),MATCH($B$1,daily!$A$1:$F$1,0)),INDEX(daily!$A:$F,MATCH(DATE(white_production!I$1,MONTH($C183),DAY($C183)),daily!$A:$A,0),MATCH($B$1,daily!$A$1:$F$1,0))),"")</f>
        <v>544.45000000000005</v>
      </c>
      <c r="I183">
        <f>IFERROR(IF($A183&gt;10,INDEX(daily!$A:$F,MATCH(DATE(white_production!I$1,MONTH($C183),DAY($C183)),daily!$A:$A,0),MATCH($B$1,daily!$A$1:$F$1,0)),INDEX(daily!$A:$F,MATCH(DATE(white_production!J$1,MONTH($C183),DAY($C183)),daily!$A:$A,0),MATCH($B$1,daily!$A$1:$F$1,0))),"")</f>
        <v>13339.980000000447</v>
      </c>
      <c r="J183">
        <f>IFERROR(IF($A183&gt;10,INDEX(daily!$A:$F,MATCH(DATE(white_production!J$1,MONTH($C183),DAY($C183)),daily!$A:$A,0),MATCH($B$1,daily!$A$1:$F$1,0)),INDEX(daily!$A:$F,MATCH(DATE(white_production!K$1,MONTH($C183),DAY($C183)),daily!$A:$A,0),MATCH($B$1,daily!$A$1:$F$1,0))),"")</f>
        <v>4552.3899999998512</v>
      </c>
      <c r="S183" s="11">
        <v>41029</v>
      </c>
      <c r="T183" s="38">
        <f t="shared" si="49"/>
        <v>0.35197325364613363</v>
      </c>
      <c r="U183" s="26">
        <f t="shared" si="54"/>
        <v>-4.2740647190606329E-2</v>
      </c>
      <c r="V183" s="38">
        <f t="shared" si="50"/>
        <v>0.75607690059872878</v>
      </c>
      <c r="W183" s="26">
        <f t="shared" si="55"/>
        <v>-2.6193755025105014E-2</v>
      </c>
      <c r="X183" s="38">
        <f t="shared" si="51"/>
        <v>0.12820522285419092</v>
      </c>
      <c r="Y183" s="26">
        <f t="shared" si="56"/>
        <v>5.1707919063374574E-3</v>
      </c>
      <c r="AA183" s="26"/>
      <c r="AB183" s="38">
        <f t="shared" si="53"/>
        <v>1.5277480805288249E-2</v>
      </c>
      <c r="AC183" s="26">
        <f t="shared" si="57"/>
        <v>-1.4745736363631114E-3</v>
      </c>
      <c r="AD183" s="38">
        <f t="shared" si="60"/>
        <v>0.37502883354754546</v>
      </c>
      <c r="AE183" s="26">
        <f t="shared" si="58"/>
        <v>-9.43512392064631E-2</v>
      </c>
      <c r="AF183" s="38">
        <f t="shared" si="46"/>
        <v>0.13859310820174048</v>
      </c>
      <c r="AG183" s="26">
        <f t="shared" si="59"/>
        <v>3.7001676857253973E-3</v>
      </c>
      <c r="AI183" s="26"/>
      <c r="AK183" s="26"/>
      <c r="AM183" s="26"/>
      <c r="AO183" s="26"/>
      <c r="AQ183" s="26"/>
    </row>
    <row r="184" spans="1:43" x14ac:dyDescent="0.25">
      <c r="A184" s="17">
        <f t="shared" si="47"/>
        <v>5</v>
      </c>
      <c r="B184" s="15">
        <f t="shared" si="48"/>
        <v>1</v>
      </c>
      <c r="C184" s="11">
        <v>41030</v>
      </c>
      <c r="D184">
        <f>IFERROR(IF($A184&gt;10,INDEX(daily!$A:$F,MATCH(DATE(white_production!D$1,MONTH($C184),DAY($C184)),daily!$A:$A,0),MATCH($B$1,daily!$A$1:$F$1,0)),INDEX(daily!$A:$F,MATCH(DATE(white_production!E$1,MONTH($C184),DAY($C184)),daily!$A:$A,0),MATCH($B$1,daily!$A$1:$F$1,0))),"")</f>
        <v>14425.5</v>
      </c>
      <c r="E184">
        <f>IFERROR(IF($A184&gt;10,INDEX(daily!$A:$F,MATCH(DATE(white_production!E$1,MONTH($C184),DAY($C184)),daily!$A:$A,0),MATCH($B$1,daily!$A$1:$F$1,0)),INDEX(daily!$A:$F,MATCH(DATE(white_production!F$1,MONTH($C184),DAY($C184)),daily!$A:$A,0),MATCH($B$1,daily!$A$1:$F$1,0))),"")</f>
        <v>22646.974999999999</v>
      </c>
      <c r="F184">
        <f>IFERROR(IF($A184&gt;10,INDEX(daily!$A:$F,MATCH(DATE(white_production!F$1,MONTH($C184),DAY($C184)),daily!$A:$A,0),MATCH($B$1,daily!$A$1:$F$1,0)),INDEX(daily!$A:$F,MATCH(DATE(white_production!G$1,MONTH($C184),DAY($C184)),daily!$A:$A,0),MATCH($B$1,daily!$A$1:$F$1,0))),"")</f>
        <v>3716.9</v>
      </c>
      <c r="H184">
        <f>IFERROR(IF($A184&gt;10,INDEX(daily!$A:$F,MATCH(DATE(white_production!H$1,MONTH($C184),DAY($C184)),daily!$A:$A,0),MATCH($B$1,daily!$A$1:$F$1,0)),INDEX(daily!$A:$F,MATCH(DATE(white_production!I$1,MONTH($C184),DAY($C184)),daily!$A:$A,0),MATCH($B$1,daily!$A$1:$F$1,0))),"")</f>
        <v>0</v>
      </c>
      <c r="I184">
        <f>IFERROR(IF($A184&gt;10,INDEX(daily!$A:$F,MATCH(DATE(white_production!I$1,MONTH($C184),DAY($C184)),daily!$A:$A,0),MATCH($B$1,daily!$A$1:$F$1,0)),INDEX(daily!$A:$F,MATCH(DATE(white_production!J$1,MONTH($C184),DAY($C184)),daily!$A:$A,0),MATCH($B$1,daily!$A$1:$F$1,0))),"")</f>
        <v>12305.3</v>
      </c>
      <c r="J184">
        <f>IFERROR(IF($A184&gt;10,INDEX(daily!$A:$F,MATCH(DATE(white_production!J$1,MONTH($C184),DAY($C184)),daily!$A:$A,0),MATCH($B$1,daily!$A$1:$F$1,0)),INDEX(daily!$A:$F,MATCH(DATE(white_production!K$1,MONTH($C184),DAY($C184)),daily!$A:$A,0),MATCH($B$1,daily!$A$1:$F$1,0))),"")</f>
        <v>3982.05</v>
      </c>
      <c r="S184" s="11">
        <v>41030</v>
      </c>
      <c r="T184" s="38">
        <f t="shared" si="49"/>
        <v>0.36451281802482549</v>
      </c>
      <c r="U184" s="26">
        <f t="shared" si="54"/>
        <v>1.2539564378691859E-2</v>
      </c>
      <c r="V184" s="38">
        <f t="shared" si="50"/>
        <v>0.69405559285091523</v>
      </c>
      <c r="W184" s="26">
        <f t="shared" si="55"/>
        <v>-6.2021307747813559E-2</v>
      </c>
      <c r="X184" s="38">
        <f t="shared" si="51"/>
        <v>0.10976194424138071</v>
      </c>
      <c r="Y184" s="26">
        <f t="shared" si="56"/>
        <v>-1.8443278612810213E-2</v>
      </c>
      <c r="AA184" s="26"/>
      <c r="AB184" s="38">
        <f t="shared" si="53"/>
        <v>0</v>
      </c>
      <c r="AC184" s="26">
        <f t="shared" si="57"/>
        <v>-1.5277480805288249E-2</v>
      </c>
      <c r="AD184" s="38">
        <f t="shared" si="60"/>
        <v>0.34594072145928673</v>
      </c>
      <c r="AE184" s="26">
        <f t="shared" si="58"/>
        <v>-2.9088112088258733E-2</v>
      </c>
      <c r="AF184" s="38">
        <f t="shared" si="46"/>
        <v>0.12122965881981965</v>
      </c>
      <c r="AG184" s="26">
        <f t="shared" si="59"/>
        <v>-1.7363449381920831E-2</v>
      </c>
      <c r="AI184" s="26"/>
      <c r="AK184" s="26"/>
      <c r="AM184" s="26"/>
      <c r="AO184" s="26"/>
      <c r="AQ184" s="26"/>
    </row>
    <row r="185" spans="1:43" x14ac:dyDescent="0.25">
      <c r="A185" s="17">
        <f t="shared" si="47"/>
        <v>5</v>
      </c>
      <c r="B185" s="15">
        <f t="shared" si="48"/>
        <v>1</v>
      </c>
      <c r="C185" s="11">
        <v>41031</v>
      </c>
      <c r="D185">
        <f>IFERROR(IF($A185&gt;10,INDEX(daily!$A:$F,MATCH(DATE(white_production!D$1,MONTH($C185),DAY($C185)),daily!$A:$A,0),MATCH($B$1,daily!$A$1:$F$1,0)),INDEX(daily!$A:$F,MATCH(DATE(white_production!E$1,MONTH($C185),DAY($C185)),daily!$A:$A,0),MATCH($B$1,daily!$A$1:$F$1,0))),"")</f>
        <v>14071.75</v>
      </c>
      <c r="E185">
        <f>IFERROR(IF($A185&gt;10,INDEX(daily!$A:$F,MATCH(DATE(white_production!E$1,MONTH($C185),DAY($C185)),daily!$A:$A,0),MATCH($B$1,daily!$A$1:$F$1,0)),INDEX(daily!$A:$F,MATCH(DATE(white_production!F$1,MONTH($C185),DAY($C185)),daily!$A:$A,0),MATCH($B$1,daily!$A$1:$F$1,0))),"")</f>
        <v>24364.875</v>
      </c>
      <c r="F185">
        <f>IFERROR(IF($A185&gt;10,INDEX(daily!$A:$F,MATCH(DATE(white_production!F$1,MONTH($C185),DAY($C185)),daily!$A:$A,0),MATCH($B$1,daily!$A$1:$F$1,0)),INDEX(daily!$A:$F,MATCH(DATE(white_production!G$1,MONTH($C185),DAY($C185)),daily!$A:$A,0),MATCH($B$1,daily!$A$1:$F$1,0))),"")</f>
        <v>3218.375</v>
      </c>
      <c r="H185">
        <f>IFERROR(IF($A185&gt;10,INDEX(daily!$A:$F,MATCH(DATE(white_production!H$1,MONTH($C185),DAY($C185)),daily!$A:$A,0),MATCH($B$1,daily!$A$1:$F$1,0)),INDEX(daily!$A:$F,MATCH(DATE(white_production!I$1,MONTH($C185),DAY($C185)),daily!$A:$A,0),MATCH($B$1,daily!$A$1:$F$1,0))),"")</f>
        <v>1010.5</v>
      </c>
      <c r="I185">
        <f>IFERROR(IF($A185&gt;10,INDEX(daily!$A:$F,MATCH(DATE(white_production!I$1,MONTH($C185),DAY($C185)),daily!$A:$A,0),MATCH($B$1,daily!$A$1:$F$1,0)),INDEX(daily!$A:$F,MATCH(DATE(white_production!J$1,MONTH($C185),DAY($C185)),daily!$A:$A,0),MATCH($B$1,daily!$A$1:$F$1,0))),"")</f>
        <v>12097.630000000447</v>
      </c>
      <c r="J185">
        <f>IFERROR(IF($A185&gt;10,INDEX(daily!$A:$F,MATCH(DATE(white_production!J$1,MONTH($C185),DAY($C185)),daily!$A:$A,0),MATCH($B$1,daily!$A$1:$F$1,0)),INDEX(daily!$A:$F,MATCH(DATE(white_production!K$1,MONTH($C185),DAY($C185)),daily!$A:$A,0),MATCH($B$1,daily!$A$1:$F$1,0))),"")</f>
        <v>2895.5100000001489</v>
      </c>
      <c r="S185" s="11">
        <v>41031</v>
      </c>
      <c r="T185" s="38">
        <f t="shared" si="49"/>
        <v>0.35557403535689153</v>
      </c>
      <c r="U185" s="26">
        <f t="shared" si="54"/>
        <v>-8.9387826679339644E-3</v>
      </c>
      <c r="V185" s="38">
        <f t="shared" si="50"/>
        <v>0.74670360005534708</v>
      </c>
      <c r="W185" s="26">
        <f t="shared" si="55"/>
        <v>5.2648007204431857E-2</v>
      </c>
      <c r="X185" s="38">
        <f t="shared" si="51"/>
        <v>9.5040247867269403E-2</v>
      </c>
      <c r="Y185" s="26">
        <f t="shared" si="56"/>
        <v>-1.4721696374111304E-2</v>
      </c>
      <c r="AA185" s="26"/>
      <c r="AB185" s="38">
        <f t="shared" si="53"/>
        <v>2.8355026822929147E-2</v>
      </c>
      <c r="AC185" s="26">
        <f t="shared" si="57"/>
        <v>2.8355026822929147E-2</v>
      </c>
      <c r="AD185" s="38">
        <f t="shared" si="60"/>
        <v>0.34010246399093608</v>
      </c>
      <c r="AE185" s="26">
        <f t="shared" si="58"/>
        <v>-5.8382574683506494E-3</v>
      </c>
      <c r="AF185" s="38">
        <f t="shared" si="46"/>
        <v>8.8150999964690058E-2</v>
      </c>
      <c r="AG185" s="26">
        <f t="shared" si="59"/>
        <v>-3.3078658855129589E-2</v>
      </c>
      <c r="AI185" s="26"/>
      <c r="AK185" s="26"/>
      <c r="AM185" s="26"/>
      <c r="AO185" s="26"/>
      <c r="AQ185" s="26"/>
    </row>
    <row r="186" spans="1:43" x14ac:dyDescent="0.25">
      <c r="A186" s="17">
        <f t="shared" si="47"/>
        <v>5</v>
      </c>
      <c r="B186" s="15">
        <f t="shared" si="48"/>
        <v>1</v>
      </c>
      <c r="C186" s="11">
        <v>41032</v>
      </c>
      <c r="D186">
        <f>IFERROR(IF($A186&gt;10,INDEX(daily!$A:$F,MATCH(DATE(white_production!D$1,MONTH($C186),DAY($C186)),daily!$A:$A,0),MATCH($B$1,daily!$A$1:$F$1,0)),INDEX(daily!$A:$F,MATCH(DATE(white_production!E$1,MONTH($C186),DAY($C186)),daily!$A:$A,0),MATCH($B$1,daily!$A$1:$F$1,0))),"")</f>
        <v>13839.7</v>
      </c>
      <c r="E186">
        <f>IFERROR(IF($A186&gt;10,INDEX(daily!$A:$F,MATCH(DATE(white_production!E$1,MONTH($C186),DAY($C186)),daily!$A:$A,0),MATCH($B$1,daily!$A$1:$F$1,0)),INDEX(daily!$A:$F,MATCH(DATE(white_production!F$1,MONTH($C186),DAY($C186)),daily!$A:$A,0),MATCH($B$1,daily!$A$1:$F$1,0))),"")</f>
        <v>23097.665000000598</v>
      </c>
      <c r="F186">
        <f>IFERROR(IF($A186&gt;10,INDEX(daily!$A:$F,MATCH(DATE(white_production!F$1,MONTH($C186),DAY($C186)),daily!$A:$A,0),MATCH($B$1,daily!$A$1:$F$1,0)),INDEX(daily!$A:$F,MATCH(DATE(white_production!G$1,MONTH($C186),DAY($C186)),daily!$A:$A,0),MATCH($B$1,daily!$A$1:$F$1,0))),"")</f>
        <v>1756.125</v>
      </c>
      <c r="H186">
        <f>IFERROR(IF($A186&gt;10,INDEX(daily!$A:$F,MATCH(DATE(white_production!H$1,MONTH($C186),DAY($C186)),daily!$A:$A,0),MATCH($B$1,daily!$A$1:$F$1,0)),INDEX(daily!$A:$F,MATCH(DATE(white_production!I$1,MONTH($C186),DAY($C186)),daily!$A:$A,0),MATCH($B$1,daily!$A$1:$F$1,0))),"")</f>
        <v>873.45</v>
      </c>
      <c r="I186">
        <f>IFERROR(IF($A186&gt;10,INDEX(daily!$A:$F,MATCH(DATE(white_production!I$1,MONTH($C186),DAY($C186)),daily!$A:$A,0),MATCH($B$1,daily!$A$1:$F$1,0)),INDEX(daily!$A:$F,MATCH(DATE(white_production!J$1,MONTH($C186),DAY($C186)),daily!$A:$A,0),MATCH($B$1,daily!$A$1:$F$1,0))),"")</f>
        <v>11467.709999999404</v>
      </c>
      <c r="J186">
        <f>IFERROR(IF($A186&gt;10,INDEX(daily!$A:$F,MATCH(DATE(white_production!J$1,MONTH($C186),DAY($C186)),daily!$A:$A,0),MATCH($B$1,daily!$A$1:$F$1,0)),INDEX(daily!$A:$F,MATCH(DATE(white_production!K$1,MONTH($C186),DAY($C186)),daily!$A:$A,0),MATCH($B$1,daily!$A$1:$F$1,0))),"")</f>
        <v>2904.75</v>
      </c>
      <c r="S186" s="11">
        <v>41032</v>
      </c>
      <c r="T186" s="38">
        <f t="shared" si="49"/>
        <v>0.34971044661316264</v>
      </c>
      <c r="U186" s="26">
        <f t="shared" si="54"/>
        <v>-5.8635887437288869E-3</v>
      </c>
      <c r="V186" s="38">
        <f t="shared" si="50"/>
        <v>0.70786776490225523</v>
      </c>
      <c r="W186" s="26">
        <f t="shared" si="55"/>
        <v>-3.8835835153091858E-2</v>
      </c>
      <c r="X186" s="38">
        <f t="shared" si="51"/>
        <v>5.1859262915573377E-2</v>
      </c>
      <c r="Y186" s="26">
        <f t="shared" si="56"/>
        <v>-4.3180984951696026E-2</v>
      </c>
      <c r="AA186" s="26"/>
      <c r="AB186" s="38">
        <f t="shared" si="53"/>
        <v>2.4509350003451225E-2</v>
      </c>
      <c r="AC186" s="26">
        <f t="shared" si="57"/>
        <v>-3.8456768194779223E-3</v>
      </c>
      <c r="AD186" s="38">
        <f t="shared" si="60"/>
        <v>0.32239342973236501</v>
      </c>
      <c r="AE186" s="26">
        <f t="shared" si="58"/>
        <v>-1.7709034258571066E-2</v>
      </c>
      <c r="AF186" s="38">
        <f t="shared" si="46"/>
        <v>8.8432302823136605E-2</v>
      </c>
      <c r="AG186" s="26">
        <f t="shared" si="59"/>
        <v>2.8130285844654712E-4</v>
      </c>
      <c r="AI186" s="26"/>
      <c r="AK186" s="26"/>
      <c r="AM186" s="26"/>
      <c r="AO186" s="26"/>
      <c r="AQ186" s="26"/>
    </row>
    <row r="187" spans="1:43" x14ac:dyDescent="0.25">
      <c r="A187" s="17">
        <f t="shared" si="47"/>
        <v>5</v>
      </c>
      <c r="B187" s="15">
        <f t="shared" si="48"/>
        <v>1</v>
      </c>
      <c r="C187" s="11">
        <v>41033</v>
      </c>
      <c r="D187">
        <f>IFERROR(IF($A187&gt;10,INDEX(daily!$A:$F,MATCH(DATE(white_production!D$1,MONTH($C187),DAY($C187)),daily!$A:$A,0),MATCH($B$1,daily!$A$1:$F$1,0)),INDEX(daily!$A:$F,MATCH(DATE(white_production!E$1,MONTH($C187),DAY($C187)),daily!$A:$A,0),MATCH($B$1,daily!$A$1:$F$1,0))),"")</f>
        <v>12020.35</v>
      </c>
      <c r="E187">
        <f>IFERROR(IF($A187&gt;10,INDEX(daily!$A:$F,MATCH(DATE(white_production!E$1,MONTH($C187),DAY($C187)),daily!$A:$A,0),MATCH($B$1,daily!$A$1:$F$1,0)),INDEX(daily!$A:$F,MATCH(DATE(white_production!F$1,MONTH($C187),DAY($C187)),daily!$A:$A,0),MATCH($B$1,daily!$A$1:$F$1,0))),"")</f>
        <v>23647.95</v>
      </c>
      <c r="F187">
        <f>IFERROR(IF($A187&gt;10,INDEX(daily!$A:$F,MATCH(DATE(white_production!F$1,MONTH($C187),DAY($C187)),daily!$A:$A,0),MATCH($B$1,daily!$A$1:$F$1,0)),INDEX(daily!$A:$F,MATCH(DATE(white_production!G$1,MONTH($C187),DAY($C187)),daily!$A:$A,0),MATCH($B$1,daily!$A$1:$F$1,0))),"")</f>
        <v>1129.5999999999999</v>
      </c>
      <c r="H187">
        <f>IFERROR(IF($A187&gt;10,INDEX(daily!$A:$F,MATCH(DATE(white_production!H$1,MONTH($C187),DAY($C187)),daily!$A:$A,0),MATCH($B$1,daily!$A$1:$F$1,0)),INDEX(daily!$A:$F,MATCH(DATE(white_production!I$1,MONTH($C187),DAY($C187)),daily!$A:$A,0),MATCH($B$1,daily!$A$1:$F$1,0))),"")</f>
        <v>32133.86000000015</v>
      </c>
      <c r="I187">
        <f>IFERROR(IF($A187&gt;10,INDEX(daily!$A:$F,MATCH(DATE(white_production!I$1,MONTH($C187),DAY($C187)),daily!$A:$A,0),MATCH($B$1,daily!$A$1:$F$1,0)),INDEX(daily!$A:$F,MATCH(DATE(white_production!J$1,MONTH($C187),DAY($C187)),daily!$A:$A,0),MATCH($B$1,daily!$A$1:$F$1,0))),"")</f>
        <v>10924.710000000148</v>
      </c>
      <c r="J187">
        <f>IFERROR(IF($A187&gt;10,INDEX(daily!$A:$F,MATCH(DATE(white_production!J$1,MONTH($C187),DAY($C187)),daily!$A:$A,0),MATCH($B$1,daily!$A$1:$F$1,0)),INDEX(daily!$A:$F,MATCH(DATE(white_production!K$1,MONTH($C187),DAY($C187)),daily!$A:$A,0),MATCH($B$1,daily!$A$1:$F$1,0))),"")</f>
        <v>2588.4499999999998</v>
      </c>
      <c r="S187" s="11">
        <v>41033</v>
      </c>
      <c r="T187" s="38">
        <f t="shared" si="49"/>
        <v>0.30373793990812875</v>
      </c>
      <c r="U187" s="26">
        <f t="shared" si="54"/>
        <v>-4.5972506705033889E-2</v>
      </c>
      <c r="V187" s="38">
        <f t="shared" si="50"/>
        <v>0.7247321974329376</v>
      </c>
      <c r="W187" s="26">
        <f t="shared" si="55"/>
        <v>1.6864432530682372E-2</v>
      </c>
      <c r="X187" s="38">
        <f t="shared" si="51"/>
        <v>3.3357661549964661E-2</v>
      </c>
      <c r="Y187" s="26">
        <f t="shared" si="56"/>
        <v>-1.8501601365608716E-2</v>
      </c>
      <c r="AA187" s="26"/>
      <c r="AB187" s="38">
        <f t="shared" si="53"/>
        <v>0.90168873055344301</v>
      </c>
      <c r="AC187" s="26">
        <f t="shared" si="57"/>
        <v>0.87717938054999178</v>
      </c>
      <c r="AD187" s="38">
        <f t="shared" si="60"/>
        <v>0.30712799030771587</v>
      </c>
      <c r="AE187" s="26">
        <f t="shared" si="58"/>
        <v>-1.5265439424649141E-2</v>
      </c>
      <c r="AF187" s="38">
        <f t="shared" si="46"/>
        <v>7.8802855406678002E-2</v>
      </c>
      <c r="AG187" s="26">
        <f t="shared" si="59"/>
        <v>-9.629447416458603E-3</v>
      </c>
      <c r="AI187" s="26"/>
      <c r="AK187" s="26"/>
      <c r="AM187" s="26"/>
      <c r="AO187" s="26"/>
      <c r="AQ187" s="26"/>
    </row>
    <row r="188" spans="1:43" x14ac:dyDescent="0.25">
      <c r="A188" s="17">
        <f t="shared" si="47"/>
        <v>5</v>
      </c>
      <c r="B188" s="15">
        <f t="shared" si="48"/>
        <v>1</v>
      </c>
      <c r="C188" s="11">
        <v>41034</v>
      </c>
      <c r="D188">
        <f>IFERROR(IF($A188&gt;10,INDEX(daily!$A:$F,MATCH(DATE(white_production!D$1,MONTH($C188),DAY($C188)),daily!$A:$A,0),MATCH($B$1,daily!$A$1:$F$1,0)),INDEX(daily!$A:$F,MATCH(DATE(white_production!E$1,MONTH($C188),DAY($C188)),daily!$A:$A,0),MATCH($B$1,daily!$A$1:$F$1,0))),"")</f>
        <v>12051.3</v>
      </c>
      <c r="E188">
        <f>IFERROR(IF($A188&gt;10,INDEX(daily!$A:$F,MATCH(DATE(white_production!E$1,MONTH($C188),DAY($C188)),daily!$A:$A,0),MATCH($B$1,daily!$A$1:$F$1,0)),INDEX(daily!$A:$F,MATCH(DATE(white_production!F$1,MONTH($C188),DAY($C188)),daily!$A:$A,0),MATCH($B$1,daily!$A$1:$F$1,0))),"")</f>
        <v>23619.129999999703</v>
      </c>
      <c r="F188">
        <f>IFERROR(IF($A188&gt;10,INDEX(daily!$A:$F,MATCH(DATE(white_production!F$1,MONTH($C188),DAY($C188)),daily!$A:$A,0),MATCH($B$1,daily!$A$1:$F$1,0)),INDEX(daily!$A:$F,MATCH(DATE(white_production!G$1,MONTH($C188),DAY($C188)),daily!$A:$A,0),MATCH($B$1,daily!$A$1:$F$1,0))),"")</f>
        <v>1098.45</v>
      </c>
      <c r="I188">
        <f>IFERROR(IF($A188&gt;10,INDEX(daily!$A:$F,MATCH(DATE(white_production!I$1,MONTH($C188),DAY($C188)),daily!$A:$A,0),MATCH($B$1,daily!$A$1:$F$1,0)),INDEX(daily!$A:$F,MATCH(DATE(white_production!J$1,MONTH($C188),DAY($C188)),daily!$A:$A,0),MATCH($B$1,daily!$A$1:$F$1,0))),"")</f>
        <v>10593.320000000298</v>
      </c>
      <c r="J188">
        <f>IFERROR(IF($A188&gt;10,INDEX(daily!$A:$F,MATCH(DATE(white_production!J$1,MONTH($C188),DAY($C188)),daily!$A:$A,0),MATCH($B$1,daily!$A$1:$F$1,0)),INDEX(daily!$A:$F,MATCH(DATE(white_production!K$1,MONTH($C188),DAY($C188)),daily!$A:$A,0),MATCH($B$1,daily!$A$1:$F$1,0))),"")</f>
        <v>3043.85</v>
      </c>
      <c r="S188" s="11">
        <v>41034</v>
      </c>
      <c r="T188" s="38">
        <f t="shared" si="49"/>
        <v>0.30452000442706179</v>
      </c>
      <c r="U188" s="26">
        <f>T188-T187</f>
        <v>7.8206451893303441E-4</v>
      </c>
      <c r="V188" s="38">
        <f t="shared" si="50"/>
        <v>0.72384895884649636</v>
      </c>
      <c r="W188" s="26">
        <f>V188-V187</f>
        <v>-8.8323858644123732E-4</v>
      </c>
      <c r="X188" s="38">
        <f t="shared" si="51"/>
        <v>3.2437786233674472E-2</v>
      </c>
      <c r="Y188" s="26">
        <f t="shared" ref="Y188:Y193" si="61">X188-X187</f>
        <v>-9.1987531629018904E-4</v>
      </c>
      <c r="AA188" s="26"/>
      <c r="AC188" s="26"/>
      <c r="AD188" s="38">
        <f t="shared" si="60"/>
        <v>0.29781157415497345</v>
      </c>
      <c r="AE188" s="26">
        <f t="shared" ref="AE188:AE219" si="62">AD188-AD187</f>
        <v>-9.3164161527424239E-3</v>
      </c>
      <c r="AF188" s="38">
        <f t="shared" si="46"/>
        <v>9.2667067716052792E-2</v>
      </c>
      <c r="AG188" s="26">
        <f>AF188-AF187</f>
        <v>1.386421230937479E-2</v>
      </c>
      <c r="AI188" s="26"/>
      <c r="AK188" s="26"/>
      <c r="AM188" s="26"/>
      <c r="AO188" s="26"/>
      <c r="AQ188" s="26"/>
    </row>
    <row r="189" spans="1:43" x14ac:dyDescent="0.25">
      <c r="A189" s="17">
        <f t="shared" si="47"/>
        <v>5</v>
      </c>
      <c r="B189" s="15">
        <f t="shared" si="48"/>
        <v>1</v>
      </c>
      <c r="C189" s="11">
        <v>41035</v>
      </c>
      <c r="D189">
        <f>IFERROR(IF($A189&gt;10,INDEX(daily!$A:$F,MATCH(DATE(white_production!D$1,MONTH($C189),DAY($C189)),daily!$A:$A,0),MATCH($B$1,daily!$A$1:$F$1,0)),INDEX(daily!$A:$F,MATCH(DATE(white_production!E$1,MONTH($C189),DAY($C189)),daily!$A:$A,0),MATCH($B$1,daily!$A$1:$F$1,0))),"")</f>
        <v>11439.6</v>
      </c>
      <c r="E189">
        <f>IFERROR(IF($A189&gt;10,INDEX(daily!$A:$F,MATCH(DATE(white_production!E$1,MONTH($C189),DAY($C189)),daily!$A:$A,0),MATCH($B$1,daily!$A$1:$F$1,0)),INDEX(daily!$A:$F,MATCH(DATE(white_production!F$1,MONTH($C189),DAY($C189)),daily!$A:$A,0),MATCH($B$1,daily!$A$1:$F$1,0))),"")</f>
        <v>22429.620000000297</v>
      </c>
      <c r="F189">
        <f>IFERROR(IF($A189&gt;10,INDEX(daily!$A:$F,MATCH(DATE(white_production!F$1,MONTH($C189),DAY($C189)),daily!$A:$A,0),MATCH($B$1,daily!$A$1:$F$1,0)),INDEX(daily!$A:$F,MATCH(DATE(white_production!G$1,MONTH($C189),DAY($C189)),daily!$A:$A,0),MATCH($B$1,daily!$A$1:$F$1,0))),"")</f>
        <v>-815.05</v>
      </c>
      <c r="I189">
        <f>IFERROR(IF($A189&gt;10,INDEX(daily!$A:$F,MATCH(DATE(white_production!I$1,MONTH($C189),DAY($C189)),daily!$A:$A,0),MATCH($B$1,daily!$A$1:$F$1,0)),INDEX(daily!$A:$F,MATCH(DATE(white_production!J$1,MONTH($C189),DAY($C189)),daily!$A:$A,0),MATCH($B$1,daily!$A$1:$F$1,0))),"")</f>
        <v>10709.569999999552</v>
      </c>
      <c r="J189">
        <f>IFERROR(IF($A189&gt;10,INDEX(daily!$A:$F,MATCH(DATE(white_production!J$1,MONTH($C189),DAY($C189)),daily!$A:$A,0),MATCH($B$1,daily!$A$1:$F$1,0)),INDEX(daily!$A:$F,MATCH(DATE(white_production!K$1,MONTH($C189),DAY($C189)),daily!$A:$A,0),MATCH($B$1,daily!$A$1:$F$1,0))),"")</f>
        <v>2915.0600000001491</v>
      </c>
      <c r="S189" s="11">
        <v>41035</v>
      </c>
      <c r="T189" s="38">
        <f t="shared" si="49"/>
        <v>0.28906317514656643</v>
      </c>
      <c r="U189" s="26">
        <f>T189-T188</f>
        <v>-1.5456829280495354E-2</v>
      </c>
      <c r="V189" s="38">
        <f t="shared" si="50"/>
        <v>0.68739437415023208</v>
      </c>
      <c r="W189" s="26">
        <f>V189-V188</f>
        <v>-3.6454584696264281E-2</v>
      </c>
      <c r="X189" s="38">
        <f t="shared" si="51"/>
        <v>-2.4068840338437231E-2</v>
      </c>
      <c r="Y189" s="26">
        <f t="shared" si="61"/>
        <v>-5.6506626572111703E-2</v>
      </c>
      <c r="AA189" s="26"/>
      <c r="AC189" s="26"/>
      <c r="AD189" s="38">
        <f t="shared" si="60"/>
        <v>0.30107972762294127</v>
      </c>
      <c r="AE189" s="26">
        <f t="shared" si="62"/>
        <v>3.268153467967827E-3</v>
      </c>
      <c r="AF189" s="38">
        <f t="shared" si="46"/>
        <v>8.8746180796153123E-2</v>
      </c>
      <c r="AG189" s="26">
        <f>AF189-AF188</f>
        <v>-3.9208869198996688E-3</v>
      </c>
      <c r="AI189" s="26"/>
      <c r="AK189" s="26"/>
      <c r="AM189" s="26"/>
      <c r="AO189" s="26"/>
      <c r="AQ189" s="26"/>
    </row>
    <row r="190" spans="1:43" x14ac:dyDescent="0.25">
      <c r="A190" s="17">
        <f t="shared" si="47"/>
        <v>5</v>
      </c>
      <c r="B190" s="15">
        <f t="shared" si="48"/>
        <v>1</v>
      </c>
      <c r="C190" s="11">
        <v>41036</v>
      </c>
      <c r="D190">
        <f>IFERROR(IF($A190&gt;10,INDEX(daily!$A:$F,MATCH(DATE(white_production!D$1,MONTH($C190),DAY($C190)),daily!$A:$A,0),MATCH($B$1,daily!$A$1:$F$1,0)),INDEX(daily!$A:$F,MATCH(DATE(white_production!E$1,MONTH($C190),DAY($C190)),daily!$A:$A,0),MATCH($B$1,daily!$A$1:$F$1,0))),"")</f>
        <v>12208.15</v>
      </c>
      <c r="E190">
        <f>IFERROR(IF($A190&gt;10,INDEX(daily!$A:$F,MATCH(DATE(white_production!E$1,MONTH($C190),DAY($C190)),daily!$A:$A,0),MATCH($B$1,daily!$A$1:$F$1,0)),INDEX(daily!$A:$F,MATCH(DATE(white_production!F$1,MONTH($C190),DAY($C190)),daily!$A:$A,0),MATCH($B$1,daily!$A$1:$F$1,0))),"")</f>
        <v>22486.669999999554</v>
      </c>
      <c r="F190">
        <f>IFERROR(IF($A190&gt;10,INDEX(daily!$A:$F,MATCH(DATE(white_production!F$1,MONTH($C190),DAY($C190)),daily!$A:$A,0),MATCH($B$1,daily!$A$1:$F$1,0)),INDEX(daily!$A:$F,MATCH(DATE(white_production!G$1,MONTH($C190),DAY($C190)),daily!$A:$A,0),MATCH($B$1,daily!$A$1:$F$1,0))),"")</f>
        <v>578.5</v>
      </c>
      <c r="I190">
        <f>IFERROR(IF($A190&gt;10,INDEX(daily!$A:$F,MATCH(DATE(white_production!I$1,MONTH($C190),DAY($C190)),daily!$A:$A,0),MATCH($B$1,daily!$A$1:$F$1,0)),INDEX(daily!$A:$F,MATCH(DATE(white_production!J$1,MONTH($C190),DAY($C190)),daily!$A:$A,0),MATCH($B$1,daily!$A$1:$F$1,0))),"")</f>
        <v>9652.7200000002977</v>
      </c>
      <c r="J190">
        <f>IFERROR(IF($A190&gt;10,INDEX(daily!$A:$F,MATCH(DATE(white_production!J$1,MONTH($C190),DAY($C190)),daily!$A:$A,0),MATCH($B$1,daily!$A$1:$F$1,0)),INDEX(daily!$A:$F,MATCH(DATE(white_production!K$1,MONTH($C190),DAY($C190)),daily!$A:$A,0),MATCH($B$1,daily!$A$1:$F$1,0))),"")</f>
        <v>2545.4699999995528</v>
      </c>
      <c r="S190" s="11">
        <v>41036</v>
      </c>
      <c r="T190" s="38">
        <f t="shared" si="49"/>
        <v>0.30848339117325385</v>
      </c>
      <c r="U190" s="26">
        <f>T190-T189</f>
        <v>1.942021602668742E-2</v>
      </c>
      <c r="V190" s="38">
        <f t="shared" si="50"/>
        <v>0.68914276975589817</v>
      </c>
      <c r="W190" s="26">
        <f>V190-V189</f>
        <v>1.7483956056660865E-3</v>
      </c>
      <c r="X190" s="38">
        <f t="shared" si="51"/>
        <v>1.7083398731103538E-2</v>
      </c>
      <c r="Y190" s="26">
        <f t="shared" si="61"/>
        <v>4.1152239069540769E-2</v>
      </c>
      <c r="AA190" s="26"/>
      <c r="AC190" s="26"/>
      <c r="AD190" s="38">
        <f t="shared" si="60"/>
        <v>0.27136834704107904</v>
      </c>
      <c r="AE190" s="26">
        <f t="shared" si="62"/>
        <v>-2.9711380581862235E-2</v>
      </c>
      <c r="AF190" s="38">
        <f t="shared" si="46"/>
        <v>7.7494370898414655E-2</v>
      </c>
      <c r="AG190" s="26">
        <f>AF190-AF189</f>
        <v>-1.1251809897738468E-2</v>
      </c>
      <c r="AI190" s="26"/>
      <c r="AK190" s="26"/>
      <c r="AM190" s="26"/>
      <c r="AO190" s="26"/>
      <c r="AQ190" s="26"/>
    </row>
    <row r="191" spans="1:43" x14ac:dyDescent="0.25">
      <c r="A191" s="17">
        <f t="shared" si="47"/>
        <v>5</v>
      </c>
      <c r="B191" s="15">
        <f t="shared" si="48"/>
        <v>1</v>
      </c>
      <c r="C191" s="11">
        <v>41037</v>
      </c>
      <c r="D191">
        <f>IFERROR(IF($A191&gt;10,INDEX(daily!$A:$F,MATCH(DATE(white_production!D$1,MONTH($C191),DAY($C191)),daily!$A:$A,0),MATCH($B$1,daily!$A$1:$F$1,0)),INDEX(daily!$A:$F,MATCH(DATE(white_production!E$1,MONTH($C191),DAY($C191)),daily!$A:$A,0),MATCH($B$1,daily!$A$1:$F$1,0))),"")</f>
        <v>25219.219999999554</v>
      </c>
      <c r="E191">
        <f>IFERROR(IF($A191&gt;10,INDEX(daily!$A:$F,MATCH(DATE(white_production!E$1,MONTH($C191),DAY($C191)),daily!$A:$A,0),MATCH($B$1,daily!$A$1:$F$1,0)),INDEX(daily!$A:$F,MATCH(DATE(white_production!F$1,MONTH($C191),DAY($C191)),daily!$A:$A,0),MATCH($B$1,daily!$A$1:$F$1,0))),"")</f>
        <v>22646.305000000448</v>
      </c>
      <c r="F191">
        <f>IFERROR(IF($A191&gt;10,INDEX(daily!$A:$F,MATCH(DATE(white_production!F$1,MONTH($C191),DAY($C191)),daily!$A:$A,0),MATCH($B$1,daily!$A$1:$F$1,0)),INDEX(daily!$A:$F,MATCH(DATE(white_production!G$1,MONTH($C191),DAY($C191)),daily!$A:$A,0),MATCH($B$1,daily!$A$1:$F$1,0))),"")</f>
        <v>83.5</v>
      </c>
      <c r="I191">
        <f>IFERROR(IF($A191&gt;10,INDEX(daily!$A:$F,MATCH(DATE(white_production!I$1,MONTH($C191),DAY($C191)),daily!$A:$A,0),MATCH($B$1,daily!$A$1:$F$1,0)),INDEX(daily!$A:$F,MATCH(DATE(white_production!J$1,MONTH($C191),DAY($C191)),daily!$A:$A,0),MATCH($B$1,daily!$A$1:$F$1,0))),"")</f>
        <v>9812.8899999998503</v>
      </c>
      <c r="J191">
        <f>IFERROR(IF($A191&gt;10,INDEX(daily!$A:$F,MATCH(DATE(white_production!J$1,MONTH($C191),DAY($C191)),daily!$A:$A,0),MATCH($B$1,daily!$A$1:$F$1,0)),INDEX(daily!$A:$F,MATCH(DATE(white_production!K$1,MONTH($C191),DAY($C191)),daily!$A:$A,0),MATCH($B$1,daily!$A$1:$F$1,0))),"")</f>
        <v>2921.2600000001489</v>
      </c>
      <c r="S191" s="11">
        <v>41037</v>
      </c>
      <c r="T191" s="38">
        <f t="shared" si="49"/>
        <v>0.63725548165317514</v>
      </c>
      <c r="U191" s="26">
        <f>T191-T190</f>
        <v>0.32877209047992129</v>
      </c>
      <c r="V191" s="38">
        <f t="shared" si="50"/>
        <v>0.69403505954583156</v>
      </c>
      <c r="W191" s="26">
        <f>V191-V190</f>
        <v>4.8922897899333906E-3</v>
      </c>
      <c r="X191" s="38">
        <f t="shared" si="51"/>
        <v>2.4657973967971399E-3</v>
      </c>
      <c r="Y191" s="26">
        <f t="shared" si="61"/>
        <v>-1.4617601334306399E-2</v>
      </c>
      <c r="AA191" s="26"/>
      <c r="AC191" s="26"/>
      <c r="AD191" s="38">
        <f t="shared" si="60"/>
        <v>0.27587122997412244</v>
      </c>
      <c r="AE191" s="26">
        <f t="shared" si="62"/>
        <v>4.5028829330434061E-3</v>
      </c>
      <c r="AF191" s="38">
        <f t="shared" si="46"/>
        <v>8.8934933796412499E-2</v>
      </c>
      <c r="AG191" s="26">
        <f>AF191-AF190</f>
        <v>1.1440562897997844E-2</v>
      </c>
      <c r="AI191" s="26"/>
      <c r="AK191" s="26"/>
      <c r="AM191" s="26"/>
      <c r="AO191" s="26"/>
      <c r="AQ191" s="26"/>
    </row>
    <row r="192" spans="1:43" x14ac:dyDescent="0.25">
      <c r="A192" s="17">
        <f t="shared" si="47"/>
        <v>5</v>
      </c>
      <c r="B192" s="15">
        <f t="shared" si="48"/>
        <v>1</v>
      </c>
      <c r="C192" s="11">
        <v>41038</v>
      </c>
      <c r="D192">
        <f>IFERROR(IF($A192&gt;10,INDEX(daily!$A:$F,MATCH(DATE(white_production!D$1,MONTH($C192),DAY($C192)),daily!$A:$A,0),MATCH($B$1,daily!$A$1:$F$1,0)),INDEX(daily!$A:$F,MATCH(DATE(white_production!E$1,MONTH($C192),DAY($C192)),daily!$A:$A,0),MATCH($B$1,daily!$A$1:$F$1,0))),"")</f>
        <v>39574.740000000595</v>
      </c>
      <c r="E192">
        <f>IFERROR(IF($A192&gt;10,INDEX(daily!$A:$F,MATCH(DATE(white_production!E$1,MONTH($C192),DAY($C192)),daily!$A:$A,0),MATCH($B$1,daily!$A$1:$F$1,0)),INDEX(daily!$A:$F,MATCH(DATE(white_production!F$1,MONTH($C192),DAY($C192)),daily!$A:$A,0),MATCH($B$1,daily!$A$1:$F$1,0))),"")</f>
        <v>24162.409999999403</v>
      </c>
      <c r="F192">
        <f>IFERROR(IF($A192&gt;10,INDEX(daily!$A:$F,MATCH(DATE(white_production!F$1,MONTH($C192),DAY($C192)),daily!$A:$A,0),MATCH($B$1,daily!$A$1:$F$1,0)),INDEX(daily!$A:$F,MATCH(DATE(white_production!G$1,MONTH($C192),DAY($C192)),daily!$A:$A,0),MATCH($B$1,daily!$A$1:$F$1,0))),"")</f>
        <v>37.5</v>
      </c>
      <c r="I192">
        <f>IFERROR(IF($A192&gt;10,INDEX(daily!$A:$F,MATCH(DATE(white_production!I$1,MONTH($C192),DAY($C192)),daily!$A:$A,0),MATCH($B$1,daily!$A$1:$F$1,0)),INDEX(daily!$A:$F,MATCH(DATE(white_production!J$1,MONTH($C192),DAY($C192)),daily!$A:$A,0),MATCH($B$1,daily!$A$1:$F$1,0))),"")</f>
        <v>10085.660000000149</v>
      </c>
      <c r="S192" s="11">
        <v>41038</v>
      </c>
      <c r="T192" s="38">
        <f t="shared" si="49"/>
        <v>1</v>
      </c>
      <c r="U192" s="26">
        <f>T192-T191</f>
        <v>0.36274451834682486</v>
      </c>
      <c r="V192" s="38">
        <f t="shared" si="50"/>
        <v>0.74049871107538512</v>
      </c>
      <c r="W192" s="26">
        <f>V192-V191</f>
        <v>4.6463651529553562E-2</v>
      </c>
      <c r="X192" s="38">
        <f t="shared" si="51"/>
        <v>1.1073940404777575E-3</v>
      </c>
      <c r="Y192" s="26">
        <f t="shared" si="61"/>
        <v>-1.3584033563193824E-3</v>
      </c>
      <c r="AA192" s="26"/>
      <c r="AC192" s="26"/>
      <c r="AD192" s="38">
        <f t="shared" si="60"/>
        <v>0.28353965338456777</v>
      </c>
      <c r="AE192" s="26">
        <f t="shared" si="62"/>
        <v>7.6684234104453242E-3</v>
      </c>
      <c r="AG192" s="26">
        <f>AF192-AF191</f>
        <v>-8.8934933796412499E-2</v>
      </c>
      <c r="AI192" s="26"/>
      <c r="AK192" s="26"/>
      <c r="AM192" s="26"/>
      <c r="AO192" s="26"/>
      <c r="AQ192" s="26"/>
    </row>
    <row r="193" spans="1:43" x14ac:dyDescent="0.25">
      <c r="A193" s="17">
        <f t="shared" si="47"/>
        <v>5</v>
      </c>
      <c r="B193" s="15">
        <f t="shared" si="48"/>
        <v>1</v>
      </c>
      <c r="C193" s="11">
        <v>41039</v>
      </c>
      <c r="D193">
        <f>IFERROR(IF($A193&gt;10,INDEX(daily!$A:$F,MATCH(DATE(white_production!D$1,MONTH($C193),DAY($C193)),daily!$A:$A,0),MATCH($B$1,daily!$A$1:$F$1,0)),INDEX(daily!$A:$F,MATCH(DATE(white_production!E$1,MONTH($C193),DAY($C193)),daily!$A:$A,0),MATCH($B$1,daily!$A$1:$F$1,0))),"")</f>
        <v>0</v>
      </c>
      <c r="F193">
        <f>IFERROR(IF($A193&gt;10,INDEX(daily!$A:$F,MATCH(DATE(white_production!F$1,MONTH($C193),DAY($C193)),daily!$A:$A,0),MATCH($B$1,daily!$A$1:$F$1,0)),INDEX(daily!$A:$F,MATCH(DATE(white_production!G$1,MONTH($C193),DAY($C193)),daily!$A:$A,0),MATCH($B$1,daily!$A$1:$F$1,0))),"")</f>
        <v>4.5</v>
      </c>
      <c r="I193">
        <f>IFERROR(IF($A193&gt;10,INDEX(daily!$A:$F,MATCH(DATE(white_production!I$1,MONTH($C193),DAY($C193)),daily!$A:$A,0),MATCH($B$1,daily!$A$1:$F$1,0)),INDEX(daily!$A:$F,MATCH(DATE(white_production!J$1,MONTH($C193),DAY($C193)),daily!$A:$A,0),MATCH($B$1,daily!$A$1:$F$1,0))),"")</f>
        <v>9286.5099999994036</v>
      </c>
      <c r="S193" s="11">
        <v>41039</v>
      </c>
      <c r="T193" s="38">
        <f t="shared" si="49"/>
        <v>0</v>
      </c>
      <c r="U193" s="26"/>
      <c r="W193" s="26"/>
      <c r="X193" s="38">
        <f t="shared" si="51"/>
        <v>1.3288728485733088E-4</v>
      </c>
      <c r="Y193" s="26">
        <f t="shared" si="61"/>
        <v>-9.7450675562042656E-4</v>
      </c>
      <c r="AA193" s="26"/>
      <c r="AC193" s="26"/>
      <c r="AD193" s="38">
        <f t="shared" si="60"/>
        <v>0.26107303107105678</v>
      </c>
      <c r="AE193" s="26">
        <f t="shared" si="62"/>
        <v>-2.2466622313510987E-2</v>
      </c>
      <c r="AG193" s="26"/>
      <c r="AI193" s="26"/>
      <c r="AK193" s="26"/>
      <c r="AM193" s="26"/>
      <c r="AO193" s="26"/>
      <c r="AQ193" s="26"/>
    </row>
    <row r="194" spans="1:43" x14ac:dyDescent="0.25">
      <c r="A194" s="17">
        <f t="shared" si="47"/>
        <v>5</v>
      </c>
      <c r="B194" s="15">
        <f t="shared" si="48"/>
        <v>2</v>
      </c>
      <c r="C194" s="11">
        <v>41040</v>
      </c>
      <c r="D194">
        <f>IFERROR(IF($A194&gt;10,INDEX(daily!$A:$F,MATCH(DATE(white_production!D$1,MONTH($C194),DAY($C194)),daily!$A:$A,0),MATCH($B$1,daily!$A$1:$F$1,0)),INDEX(daily!$A:$F,MATCH(DATE(white_production!E$1,MONTH($C194),DAY($C194)),daily!$A:$A,0),MATCH($B$1,daily!$A$1:$F$1,0))),"")</f>
        <v>0</v>
      </c>
      <c r="I194">
        <f>IFERROR(IF($A194&gt;10,INDEX(daily!$A:$F,MATCH(DATE(white_production!I$1,MONTH($C194),DAY($C194)),daily!$A:$A,0),MATCH($B$1,daily!$A$1:$F$1,0)),INDEX(daily!$A:$F,MATCH(DATE(white_production!J$1,MONTH($C194),DAY($C194)),daily!$A:$A,0),MATCH($B$1,daily!$A$1:$F$1,0))),"")</f>
        <v>8922.2100000001483</v>
      </c>
      <c r="S194" s="11">
        <v>41040</v>
      </c>
      <c r="T194" s="38">
        <f t="shared" si="49"/>
        <v>0</v>
      </c>
      <c r="U194" s="26">
        <f>T194-T193</f>
        <v>0</v>
      </c>
      <c r="W194" s="26"/>
      <c r="Y194" s="26"/>
      <c r="AA194" s="26"/>
      <c r="AC194" s="26"/>
      <c r="AD194" s="38">
        <f t="shared" si="60"/>
        <v>0.25083141121397401</v>
      </c>
      <c r="AE194" s="26">
        <f t="shared" si="62"/>
        <v>-1.0241619857082773E-2</v>
      </c>
      <c r="AG194" s="26"/>
      <c r="AI194" s="26"/>
      <c r="AK194" s="26"/>
      <c r="AM194" s="26"/>
      <c r="AO194" s="26"/>
      <c r="AQ194" s="26"/>
    </row>
    <row r="195" spans="1:43" x14ac:dyDescent="0.25">
      <c r="A195" s="17">
        <f t="shared" ref="A195:A228" si="63">MONTH(C195)</f>
        <v>5</v>
      </c>
      <c r="B195" s="15">
        <f t="shared" ref="B195:B228" si="64">IF(DAY(C195)&lt;11,1,IF(DAY(C195)&lt;21,2,3))</f>
        <v>2</v>
      </c>
      <c r="C195" s="11">
        <v>41041</v>
      </c>
      <c r="D195">
        <f>IFERROR(IF($A195&gt;10,INDEX(daily!$A:$F,MATCH(DATE(white_production!D$1,MONTH($C195),DAY($C195)),daily!$A:$A,0),MATCH($B$1,daily!$A$1:$F$1,0)),INDEX(daily!$A:$F,MATCH(DATE(white_production!E$1,MONTH($C195),DAY($C195)),daily!$A:$A,0),MATCH($B$1,daily!$A$1:$F$1,0))),"")</f>
        <v>0</v>
      </c>
      <c r="I195">
        <f>IFERROR(IF($A195&gt;10,INDEX(daily!$A:$F,MATCH(DATE(white_production!I$1,MONTH($C195),DAY($C195)),daily!$A:$A,0),MATCH($B$1,daily!$A$1:$F$1,0)),INDEX(daily!$A:$F,MATCH(DATE(white_production!J$1,MONTH($C195),DAY($C195)),daily!$A:$A,0),MATCH($B$1,daily!$A$1:$F$1,0))),"")</f>
        <v>8524.7000000000007</v>
      </c>
      <c r="S195" s="11">
        <v>41041</v>
      </c>
      <c r="T195" s="38">
        <f>D195/MAX(D$2:D$228)</f>
        <v>0</v>
      </c>
      <c r="U195" s="26">
        <f>T195-T194</f>
        <v>0</v>
      </c>
      <c r="W195" s="26"/>
      <c r="Y195" s="26"/>
      <c r="AA195" s="26"/>
      <c r="AC195" s="26"/>
      <c r="AD195" s="38">
        <f t="shared" si="60"/>
        <v>0.23965615370807555</v>
      </c>
      <c r="AE195" s="26">
        <f t="shared" si="62"/>
        <v>-1.1175257505898456E-2</v>
      </c>
      <c r="AG195" s="26"/>
      <c r="AI195" s="26"/>
      <c r="AK195" s="26"/>
      <c r="AM195" s="26"/>
      <c r="AO195" s="26"/>
      <c r="AQ195" s="26"/>
    </row>
    <row r="196" spans="1:43" x14ac:dyDescent="0.25">
      <c r="A196" s="17">
        <f t="shared" si="63"/>
        <v>5</v>
      </c>
      <c r="B196" s="15">
        <f t="shared" si="64"/>
        <v>2</v>
      </c>
      <c r="C196" s="11">
        <v>41042</v>
      </c>
      <c r="D196">
        <f>IFERROR(IF($A196&gt;10,INDEX(daily!$A:$F,MATCH(DATE(white_production!D$1,MONTH($C196),DAY($C196)),daily!$A:$A,0),MATCH($B$1,daily!$A$1:$F$1,0)),INDEX(daily!$A:$F,MATCH(DATE(white_production!E$1,MONTH($C196),DAY($C196)),daily!$A:$A,0),MATCH($B$1,daily!$A$1:$F$1,0))),"")</f>
        <v>13036.479999999701</v>
      </c>
      <c r="I196">
        <f>IFERROR(IF($A196&gt;10,INDEX(daily!$A:$F,MATCH(DATE(white_production!I$1,MONTH($C196),DAY($C196)),daily!$A:$A,0),MATCH($B$1,daily!$A$1:$F$1,0)),INDEX(daily!$A:$F,MATCH(DATE(white_production!J$1,MONTH($C196),DAY($C196)),daily!$A:$A,0),MATCH($B$1,daily!$A$1:$F$1,0))),"")</f>
        <v>7044</v>
      </c>
      <c r="S196" s="11">
        <v>41042</v>
      </c>
      <c r="T196" s="38">
        <f>D196/MAX(D$2:D$228)</f>
        <v>0.32941416671340118</v>
      </c>
      <c r="U196" s="26">
        <f>T196-T195</f>
        <v>0.32941416671340118</v>
      </c>
      <c r="W196" s="26"/>
      <c r="Y196" s="26"/>
      <c r="AA196" s="26"/>
      <c r="AC196" s="26"/>
      <c r="AD196" s="38">
        <f t="shared" si="60"/>
        <v>0.19802901529903505</v>
      </c>
      <c r="AE196" s="26">
        <f t="shared" si="62"/>
        <v>-4.1627138409040504E-2</v>
      </c>
      <c r="AG196" s="26"/>
      <c r="AI196" s="26"/>
      <c r="AK196" s="26"/>
      <c r="AM196" s="26"/>
      <c r="AO196" s="26"/>
      <c r="AQ196" s="26"/>
    </row>
    <row r="197" spans="1:43" x14ac:dyDescent="0.25">
      <c r="A197" s="17">
        <f t="shared" si="63"/>
        <v>5</v>
      </c>
      <c r="B197" s="15">
        <f t="shared" si="64"/>
        <v>2</v>
      </c>
      <c r="C197" s="11">
        <v>41043</v>
      </c>
      <c r="D197">
        <f>IFERROR(IF($A197&gt;10,INDEX(daily!$A:$F,MATCH(DATE(white_production!D$1,MONTH($C197),DAY($C197)),daily!$A:$A,0),MATCH($B$1,daily!$A$1:$F$1,0)),INDEX(daily!$A:$F,MATCH(DATE(white_production!E$1,MONTH($C197),DAY($C197)),daily!$A:$A,0),MATCH($B$1,daily!$A$1:$F$1,0))),"")</f>
        <v>12948.689999999851</v>
      </c>
      <c r="I197">
        <f>IFERROR(IF($A197&gt;10,INDEX(daily!$A:$F,MATCH(DATE(white_production!I$1,MONTH($C197),DAY($C197)),daily!$A:$A,0),MATCH($B$1,daily!$A$1:$F$1,0)),INDEX(daily!$A:$F,MATCH(DATE(white_production!J$1,MONTH($C197),DAY($C197)),daily!$A:$A,0),MATCH($B$1,daily!$A$1:$F$1,0))),"")</f>
        <v>6253.8600000001488</v>
      </c>
      <c r="S197" s="11">
        <v>41043</v>
      </c>
      <c r="T197" s="38">
        <f>D197/MAX(D$2:D$228)</f>
        <v>0.32719583249314227</v>
      </c>
      <c r="U197" s="26">
        <f>T197-T196</f>
        <v>-2.2183342202589107E-3</v>
      </c>
      <c r="W197" s="26"/>
      <c r="Y197" s="26"/>
      <c r="AA197" s="26"/>
      <c r="AC197" s="26"/>
      <c r="AD197" s="38">
        <f t="shared" si="60"/>
        <v>0.17581569245003589</v>
      </c>
      <c r="AE197" s="26">
        <f t="shared" si="62"/>
        <v>-2.2213322848999156E-2</v>
      </c>
      <c r="AG197" s="26"/>
      <c r="AI197" s="26"/>
      <c r="AK197" s="26"/>
      <c r="AM197" s="26"/>
      <c r="AO197" s="26"/>
      <c r="AQ197" s="26"/>
    </row>
    <row r="198" spans="1:43" x14ac:dyDescent="0.25">
      <c r="A198" s="17">
        <f t="shared" si="63"/>
        <v>5</v>
      </c>
      <c r="B198" s="15">
        <f t="shared" si="64"/>
        <v>2</v>
      </c>
      <c r="C198" s="11">
        <v>41044</v>
      </c>
      <c r="D198">
        <f>IFERROR(IF($A198&gt;10,INDEX(daily!$A:$F,MATCH(DATE(white_production!D$1,MONTH($C198),DAY($C198)),daily!$A:$A,0),MATCH($B$1,daily!$A$1:$F$1,0)),INDEX(daily!$A:$F,MATCH(DATE(white_production!E$1,MONTH($C198),DAY($C198)),daily!$A:$A,0),MATCH($B$1,daily!$A$1:$F$1,0))),"")</f>
        <v>13188.410000000149</v>
      </c>
      <c r="I198">
        <f>IFERROR(IF($A198&gt;10,INDEX(daily!$A:$F,MATCH(DATE(white_production!I$1,MONTH($C198),DAY($C198)),daily!$A:$A,0),MATCH($B$1,daily!$A$1:$F$1,0)),INDEX(daily!$A:$F,MATCH(DATE(white_production!J$1,MONTH($C198),DAY($C198)),daily!$A:$A,0),MATCH($B$1,daily!$A$1:$F$1,0))),"")</f>
        <v>5779.8799999997018</v>
      </c>
      <c r="S198" s="11">
        <v>41044</v>
      </c>
      <c r="T198" s="38">
        <f>D198/MAX(D$2:D$228)</f>
        <v>0.33325323173316995</v>
      </c>
      <c r="U198" s="26">
        <f>T198-T197</f>
        <v>6.0573992400276833E-3</v>
      </c>
      <c r="W198" s="26"/>
      <c r="Y198" s="26"/>
      <c r="AA198" s="26"/>
      <c r="AC198" s="26"/>
      <c r="AD198" s="38">
        <f t="shared" si="60"/>
        <v>0.16249062250802493</v>
      </c>
      <c r="AE198" s="26">
        <f t="shared" si="62"/>
        <v>-1.3325069942010964E-2</v>
      </c>
      <c r="AG198" s="26"/>
      <c r="AI198" s="26"/>
      <c r="AK198" s="26"/>
      <c r="AM198" s="26"/>
      <c r="AO198" s="26"/>
      <c r="AQ198" s="26"/>
    </row>
    <row r="199" spans="1:43" x14ac:dyDescent="0.25">
      <c r="A199" s="17">
        <f t="shared" si="63"/>
        <v>5</v>
      </c>
      <c r="B199" s="15">
        <f t="shared" si="64"/>
        <v>2</v>
      </c>
      <c r="C199" s="11">
        <v>41045</v>
      </c>
      <c r="I199">
        <f>IFERROR(IF($A199&gt;10,INDEX(daily!$A:$F,MATCH(DATE(white_production!I$1,MONTH($C199),DAY($C199)),daily!$A:$A,0),MATCH($B$1,daily!$A$1:$F$1,0)),INDEX(daily!$A:$F,MATCH(DATE(white_production!J$1,MONTH($C199),DAY($C199)),daily!$A:$A,0),MATCH($B$1,daily!$A$1:$F$1,0))),"")</f>
        <v>6748.45</v>
      </c>
      <c r="S199" s="11">
        <v>41045</v>
      </c>
      <c r="U199" s="26"/>
      <c r="W199" s="26"/>
      <c r="Y199" s="26"/>
      <c r="AA199" s="26"/>
      <c r="AC199" s="26"/>
      <c r="AD199" s="38">
        <f t="shared" si="60"/>
        <v>0.18972017437461286</v>
      </c>
      <c r="AE199" s="26">
        <f t="shared" si="62"/>
        <v>2.7229551866587931E-2</v>
      </c>
      <c r="AG199" s="26"/>
      <c r="AI199" s="26"/>
      <c r="AK199" s="26"/>
      <c r="AM199" s="26"/>
      <c r="AO199" s="26"/>
      <c r="AQ199" s="26"/>
    </row>
    <row r="200" spans="1:43" x14ac:dyDescent="0.25">
      <c r="A200" s="17">
        <f t="shared" si="63"/>
        <v>5</v>
      </c>
      <c r="B200" s="15">
        <f t="shared" si="64"/>
        <v>2</v>
      </c>
      <c r="C200" s="11">
        <v>41046</v>
      </c>
      <c r="I200">
        <f>IFERROR(IF($A200&gt;10,INDEX(daily!$A:$F,MATCH(DATE(white_production!I$1,MONTH($C200),DAY($C200)),daily!$A:$A,0),MATCH($B$1,daily!$A$1:$F$1,0)),INDEX(daily!$A:$F,MATCH(DATE(white_production!J$1,MONTH($C200),DAY($C200)),daily!$A:$A,0),MATCH($B$1,daily!$A$1:$F$1,0))),"")</f>
        <v>6909.2</v>
      </c>
      <c r="S200" s="11">
        <v>41046</v>
      </c>
      <c r="U200" s="26"/>
      <c r="W200" s="26"/>
      <c r="Y200" s="26"/>
      <c r="AA200" s="26"/>
      <c r="AC200" s="26"/>
      <c r="AD200" s="38">
        <f t="shared" si="60"/>
        <v>0.19423936293357366</v>
      </c>
      <c r="AE200" s="26">
        <f t="shared" si="62"/>
        <v>4.5191885589608016E-3</v>
      </c>
      <c r="AG200" s="26"/>
      <c r="AI200" s="26"/>
      <c r="AK200" s="26"/>
      <c r="AM200" s="26"/>
      <c r="AO200" s="26"/>
      <c r="AQ200" s="26"/>
    </row>
    <row r="201" spans="1:43" x14ac:dyDescent="0.25">
      <c r="A201" s="17">
        <f t="shared" si="63"/>
        <v>5</v>
      </c>
      <c r="B201" s="15">
        <f t="shared" si="64"/>
        <v>2</v>
      </c>
      <c r="C201" s="11">
        <v>41047</v>
      </c>
      <c r="I201">
        <f>IFERROR(IF($A201&gt;10,INDEX(daily!$A:$F,MATCH(DATE(white_production!I$1,MONTH($C201),DAY($C201)),daily!$A:$A,0),MATCH($B$1,daily!$A$1:$F$1,0)),INDEX(daily!$A:$F,MATCH(DATE(white_production!J$1,MONTH($C201),DAY($C201)),daily!$A:$A,0),MATCH($B$1,daily!$A$1:$F$1,0))),"")</f>
        <v>3801.8100000001491</v>
      </c>
      <c r="S201" s="11">
        <v>41047</v>
      </c>
      <c r="U201" s="26"/>
      <c r="W201" s="26"/>
      <c r="Y201" s="26"/>
      <c r="AA201" s="26"/>
      <c r="AC201" s="26"/>
      <c r="AD201" s="38">
        <f t="shared" si="60"/>
        <v>0.10688084762266524</v>
      </c>
      <c r="AE201" s="26">
        <f t="shared" si="62"/>
        <v>-8.7358515310908422E-2</v>
      </c>
      <c r="AG201" s="26"/>
      <c r="AI201" s="26"/>
      <c r="AK201" s="26"/>
      <c r="AM201" s="26"/>
      <c r="AO201" s="26"/>
      <c r="AQ201" s="26"/>
    </row>
    <row r="202" spans="1:43" x14ac:dyDescent="0.25">
      <c r="A202" s="17">
        <f t="shared" si="63"/>
        <v>5</v>
      </c>
      <c r="B202" s="15">
        <f t="shared" si="64"/>
        <v>2</v>
      </c>
      <c r="C202" s="11">
        <v>41048</v>
      </c>
      <c r="I202">
        <f>IFERROR(IF($A202&gt;10,INDEX(daily!$A:$F,MATCH(DATE(white_production!I$1,MONTH($C202),DAY($C202)),daily!$A:$A,0),MATCH($B$1,daily!$A$1:$F$1,0)),INDEX(daily!$A:$F,MATCH(DATE(white_production!J$1,MONTH($C202),DAY($C202)),daily!$A:$A,0),MATCH($B$1,daily!$A$1:$F$1,0))),"")</f>
        <v>4436.1800000004469</v>
      </c>
      <c r="S202" s="11">
        <v>41048</v>
      </c>
      <c r="U202" s="26"/>
      <c r="W202" s="26"/>
      <c r="Y202" s="26"/>
      <c r="AA202" s="26"/>
      <c r="AC202" s="26"/>
      <c r="AD202" s="38">
        <f t="shared" si="60"/>
        <v>0.12471498539031257</v>
      </c>
      <c r="AE202" s="26">
        <f t="shared" si="62"/>
        <v>1.7834137767647334E-2</v>
      </c>
      <c r="AG202" s="26"/>
      <c r="AI202" s="26"/>
      <c r="AK202" s="26"/>
      <c r="AM202" s="26"/>
      <c r="AO202" s="26"/>
      <c r="AQ202" s="26"/>
    </row>
    <row r="203" spans="1:43" x14ac:dyDescent="0.25">
      <c r="A203" s="17">
        <f t="shared" si="63"/>
        <v>5</v>
      </c>
      <c r="B203" s="15">
        <f t="shared" si="64"/>
        <v>2</v>
      </c>
      <c r="C203" s="11">
        <v>41049</v>
      </c>
      <c r="I203">
        <f>IFERROR(IF($A203&gt;10,INDEX(daily!$A:$F,MATCH(DATE(white_production!I$1,MONTH($C203),DAY($C203)),daily!$A:$A,0),MATCH($B$1,daily!$A$1:$F$1,0)),INDEX(daily!$A:$F,MATCH(DATE(white_production!J$1,MONTH($C203),DAY($C203)),daily!$A:$A,0),MATCH($B$1,daily!$A$1:$F$1,0))),"")</f>
        <v>4396.1299999997018</v>
      </c>
      <c r="S203" s="11">
        <v>41049</v>
      </c>
      <c r="U203" s="26"/>
      <c r="W203" s="26"/>
      <c r="Y203" s="26"/>
      <c r="AA203" s="26"/>
      <c r="AC203" s="26"/>
      <c r="AD203" s="38">
        <f t="shared" si="60"/>
        <v>0.1235890538084168</v>
      </c>
      <c r="AE203" s="26">
        <f t="shared" si="62"/>
        <v>-1.1259315818957782E-3</v>
      </c>
      <c r="AG203" s="26"/>
      <c r="AI203" s="26"/>
      <c r="AK203" s="26"/>
      <c r="AM203" s="26"/>
      <c r="AO203" s="26"/>
      <c r="AQ203" s="26"/>
    </row>
    <row r="204" spans="1:43" x14ac:dyDescent="0.25">
      <c r="A204" s="17">
        <f t="shared" si="63"/>
        <v>5</v>
      </c>
      <c r="B204" s="15">
        <f t="shared" si="64"/>
        <v>3</v>
      </c>
      <c r="C204" s="11">
        <v>41050</v>
      </c>
      <c r="I204">
        <f>IFERROR(IF($A204&gt;10,INDEX(daily!$A:$F,MATCH(DATE(white_production!I$1,MONTH($C204),DAY($C204)),daily!$A:$A,0),MATCH($B$1,daily!$A$1:$F$1,0)),INDEX(daily!$A:$F,MATCH(DATE(white_production!J$1,MONTH($C204),DAY($C204)),daily!$A:$A,0),MATCH($B$1,daily!$A$1:$F$1,0))),"")</f>
        <v>4612.3899999998512</v>
      </c>
      <c r="S204" s="11">
        <v>41050</v>
      </c>
      <c r="U204" s="26"/>
      <c r="W204" s="26"/>
      <c r="Y204" s="26"/>
      <c r="AA204" s="26"/>
      <c r="AC204" s="26"/>
      <c r="AD204" s="38">
        <f t="shared" si="60"/>
        <v>0.12966880321906399</v>
      </c>
      <c r="AE204" s="26">
        <f t="shared" si="62"/>
        <v>6.0797494106471922E-3</v>
      </c>
      <c r="AG204" s="26"/>
      <c r="AI204" s="26"/>
      <c r="AK204" s="26"/>
      <c r="AM204" s="26"/>
      <c r="AO204" s="26"/>
      <c r="AQ204" s="26"/>
    </row>
    <row r="205" spans="1:43" x14ac:dyDescent="0.25">
      <c r="A205" s="17">
        <f t="shared" si="63"/>
        <v>5</v>
      </c>
      <c r="B205" s="15">
        <f t="shared" si="64"/>
        <v>3</v>
      </c>
      <c r="C205" s="11">
        <v>41051</v>
      </c>
      <c r="I205">
        <f>IFERROR(IF($A205&gt;10,INDEX(daily!$A:$F,MATCH(DATE(white_production!I$1,MONTH($C205),DAY($C205)),daily!$A:$A,0),MATCH($B$1,daily!$A$1:$F$1,0)),INDEX(daily!$A:$F,MATCH(DATE(white_production!J$1,MONTH($C205),DAY($C205)),daily!$A:$A,0),MATCH($B$1,daily!$A$1:$F$1,0))),"")</f>
        <v>3549.7899999998508</v>
      </c>
      <c r="S205" s="11">
        <v>41051</v>
      </c>
      <c r="U205" s="26"/>
      <c r="W205" s="26"/>
      <c r="Y205" s="26"/>
      <c r="AA205" s="26"/>
      <c r="AC205" s="26"/>
      <c r="AD205" s="38">
        <f t="shared" si="60"/>
        <v>9.9795772035538341E-2</v>
      </c>
      <c r="AE205" s="26">
        <f t="shared" si="62"/>
        <v>-2.9873031183525647E-2</v>
      </c>
      <c r="AG205" s="26"/>
      <c r="AI205" s="26"/>
      <c r="AK205" s="26"/>
      <c r="AM205" s="26"/>
      <c r="AO205" s="26"/>
      <c r="AQ205" s="26"/>
    </row>
    <row r="206" spans="1:43" x14ac:dyDescent="0.25">
      <c r="A206" s="17">
        <f t="shared" si="63"/>
        <v>5</v>
      </c>
      <c r="B206" s="15">
        <f t="shared" si="64"/>
        <v>3</v>
      </c>
      <c r="C206" s="11">
        <v>41052</v>
      </c>
      <c r="I206">
        <f>IFERROR(IF($A206&gt;10,INDEX(daily!$A:$F,MATCH(DATE(white_production!I$1,MONTH($C206),DAY($C206)),daily!$A:$A,0),MATCH($B$1,daily!$A$1:$F$1,0)),INDEX(daily!$A:$F,MATCH(DATE(white_production!J$1,MONTH($C206),DAY($C206)),daily!$A:$A,0),MATCH($B$1,daily!$A$1:$F$1,0))),"")</f>
        <v>3271.230000000447</v>
      </c>
      <c r="S206" s="11">
        <v>41052</v>
      </c>
      <c r="U206" s="26"/>
      <c r="W206" s="26"/>
      <c r="Y206" s="26"/>
      <c r="AA206" s="26"/>
      <c r="AC206" s="26"/>
      <c r="AD206" s="38">
        <f t="shared" si="60"/>
        <v>9.1964573497551244E-2</v>
      </c>
      <c r="AE206" s="26">
        <f t="shared" si="62"/>
        <v>-7.8311985379870969E-3</v>
      </c>
      <c r="AG206" s="26"/>
      <c r="AI206" s="26"/>
      <c r="AK206" s="26"/>
      <c r="AM206" s="26"/>
      <c r="AO206" s="26"/>
      <c r="AQ206" s="26"/>
    </row>
    <row r="207" spans="1:43" x14ac:dyDescent="0.25">
      <c r="A207" s="17">
        <f t="shared" si="63"/>
        <v>5</v>
      </c>
      <c r="B207" s="15">
        <f t="shared" si="64"/>
        <v>3</v>
      </c>
      <c r="C207" s="11">
        <v>41053</v>
      </c>
      <c r="I207">
        <f>IFERROR(IF($A207&gt;10,INDEX(daily!$A:$F,MATCH(DATE(white_production!I$1,MONTH($C207),DAY($C207)),daily!$A:$A,0),MATCH($B$1,daily!$A$1:$F$1,0)),INDEX(daily!$A:$F,MATCH(DATE(white_production!J$1,MONTH($C207),DAY($C207)),daily!$A:$A,0),MATCH($B$1,daily!$A$1:$F$1,0))),"")</f>
        <v>2874.6299999997018</v>
      </c>
      <c r="S207" s="11">
        <v>41053</v>
      </c>
      <c r="U207" s="26"/>
      <c r="W207" s="26"/>
      <c r="Y207" s="26"/>
      <c r="AA207" s="26"/>
      <c r="AC207" s="26"/>
      <c r="AD207" s="38">
        <f t="shared" si="60"/>
        <v>8.0814898956417677E-2</v>
      </c>
      <c r="AE207" s="26">
        <f t="shared" si="62"/>
        <v>-1.1149674541133567E-2</v>
      </c>
      <c r="AG207" s="26"/>
      <c r="AI207" s="26"/>
      <c r="AK207" s="26"/>
      <c r="AM207" s="26"/>
      <c r="AO207" s="26"/>
      <c r="AQ207" s="26"/>
    </row>
    <row r="208" spans="1:43" x14ac:dyDescent="0.25">
      <c r="A208" s="17">
        <f t="shared" si="63"/>
        <v>5</v>
      </c>
      <c r="B208" s="15">
        <f t="shared" si="64"/>
        <v>3</v>
      </c>
      <c r="C208" s="11">
        <v>41054</v>
      </c>
      <c r="I208">
        <f>IFERROR(IF($A208&gt;10,INDEX(daily!$A:$F,MATCH(DATE(white_production!I$1,MONTH($C208),DAY($C208)),daily!$A:$A,0),MATCH($B$1,daily!$A$1:$F$1,0)),INDEX(daily!$A:$F,MATCH(DATE(white_production!J$1,MONTH($C208),DAY($C208)),daily!$A:$A,0),MATCH($B$1,daily!$A$1:$F$1,0))),"")</f>
        <v>2024.120000000298</v>
      </c>
      <c r="S208" s="11">
        <v>41054</v>
      </c>
      <c r="U208" s="26"/>
      <c r="W208" s="26"/>
      <c r="Y208" s="26"/>
      <c r="AA208" s="26"/>
      <c r="AC208" s="26"/>
      <c r="AD208" s="38">
        <f t="shared" si="60"/>
        <v>5.6904385355925874E-2</v>
      </c>
      <c r="AE208" s="26">
        <f t="shared" si="62"/>
        <v>-2.3910513600491803E-2</v>
      </c>
      <c r="AG208" s="26"/>
      <c r="AI208" s="26"/>
      <c r="AK208" s="26"/>
      <c r="AM208" s="26"/>
      <c r="AO208" s="26"/>
      <c r="AQ208" s="26"/>
    </row>
    <row r="209" spans="1:43" x14ac:dyDescent="0.25">
      <c r="A209" s="17">
        <f t="shared" si="63"/>
        <v>5</v>
      </c>
      <c r="B209" s="15">
        <f t="shared" si="64"/>
        <v>3</v>
      </c>
      <c r="C209" s="11">
        <v>41055</v>
      </c>
      <c r="I209">
        <f>IFERROR(IF($A209&gt;10,INDEX(daily!$A:$F,MATCH(DATE(white_production!I$1,MONTH($C209),DAY($C209)),daily!$A:$A,0),MATCH($B$1,daily!$A$1:$F$1,0)),INDEX(daily!$A:$F,MATCH(DATE(white_production!J$1,MONTH($C209),DAY($C209)),daily!$A:$A,0),MATCH($B$1,daily!$A$1:$F$1,0))),"")</f>
        <v>2014.4</v>
      </c>
      <c r="S209" s="11">
        <v>41055</v>
      </c>
      <c r="U209" s="26"/>
      <c r="W209" s="26"/>
      <c r="Y209" s="26"/>
      <c r="AA209" s="26"/>
      <c r="AC209" s="26"/>
      <c r="AD209" s="38">
        <f t="shared" si="60"/>
        <v>5.6631125556271471E-2</v>
      </c>
      <c r="AE209" s="26">
        <f t="shared" si="62"/>
        <v>-2.7325979965440311E-4</v>
      </c>
      <c r="AG209" s="26"/>
      <c r="AI209" s="26"/>
      <c r="AK209" s="26"/>
      <c r="AM209" s="26"/>
      <c r="AO209" s="26"/>
      <c r="AQ209" s="26"/>
    </row>
    <row r="210" spans="1:43" x14ac:dyDescent="0.25">
      <c r="A210" s="17">
        <f t="shared" si="63"/>
        <v>5</v>
      </c>
      <c r="B210" s="15">
        <f t="shared" si="64"/>
        <v>3</v>
      </c>
      <c r="C210" s="11">
        <v>41056</v>
      </c>
      <c r="I210">
        <f>IFERROR(IF($A210&gt;10,INDEX(daily!$A:$F,MATCH(DATE(white_production!I$1,MONTH($C210),DAY($C210)),daily!$A:$A,0),MATCH($B$1,daily!$A$1:$F$1,0)),INDEX(daily!$A:$F,MATCH(DATE(white_production!J$1,MONTH($C210),DAY($C210)),daily!$A:$A,0),MATCH($B$1,daily!$A$1:$F$1,0))),"")</f>
        <v>2412.2299999997022</v>
      </c>
      <c r="S210" s="11">
        <v>41056</v>
      </c>
      <c r="U210" s="26"/>
      <c r="W210" s="26"/>
      <c r="Y210" s="26"/>
      <c r="AA210" s="26"/>
      <c r="AC210" s="26"/>
      <c r="AD210" s="38">
        <f t="shared" si="60"/>
        <v>6.7815379269553139E-2</v>
      </c>
      <c r="AE210" s="26">
        <f t="shared" si="62"/>
        <v>1.1184253713281668E-2</v>
      </c>
      <c r="AG210" s="26"/>
      <c r="AI210" s="26"/>
      <c r="AK210" s="26"/>
      <c r="AM210" s="26"/>
      <c r="AO210" s="26"/>
      <c r="AQ210" s="26"/>
    </row>
    <row r="211" spans="1:43" x14ac:dyDescent="0.25">
      <c r="A211" s="17">
        <f t="shared" si="63"/>
        <v>5</v>
      </c>
      <c r="B211" s="15">
        <f t="shared" si="64"/>
        <v>3</v>
      </c>
      <c r="C211" s="11">
        <v>41057</v>
      </c>
      <c r="I211">
        <f>IFERROR(IF($A211&gt;10,INDEX(daily!$A:$F,MATCH(DATE(white_production!I$1,MONTH($C211),DAY($C211)),daily!$A:$A,0),MATCH($B$1,daily!$A$1:$F$1,0)),INDEX(daily!$A:$F,MATCH(DATE(white_production!J$1,MONTH($C211),DAY($C211)),daily!$A:$A,0),MATCH($B$1,daily!$A$1:$F$1,0))),"")</f>
        <v>2376.5850000001492</v>
      </c>
      <c r="S211" s="11">
        <v>41057</v>
      </c>
      <c r="U211" s="26"/>
      <c r="W211" s="26"/>
      <c r="Y211" s="26"/>
      <c r="AA211" s="26"/>
      <c r="AC211" s="26"/>
      <c r="AD211" s="38">
        <f t="shared" si="60"/>
        <v>6.6813286105123049E-2</v>
      </c>
      <c r="AE211" s="26">
        <f t="shared" si="62"/>
        <v>-1.0020931644300901E-3</v>
      </c>
      <c r="AG211" s="26"/>
      <c r="AI211" s="26"/>
      <c r="AK211" s="26"/>
      <c r="AM211" s="26"/>
      <c r="AO211" s="26"/>
      <c r="AQ211" s="26"/>
    </row>
    <row r="212" spans="1:43" x14ac:dyDescent="0.25">
      <c r="A212" s="17">
        <f t="shared" si="63"/>
        <v>5</v>
      </c>
      <c r="B212" s="15">
        <f t="shared" si="64"/>
        <v>3</v>
      </c>
      <c r="C212" s="11">
        <v>41058</v>
      </c>
      <c r="I212">
        <f>IFERROR(IF($A212&gt;10,INDEX(daily!$A:$F,MATCH(DATE(white_production!I$1,MONTH($C212),DAY($C212)),daily!$A:$A,0),MATCH($B$1,daily!$A$1:$F$1,0)),INDEX(daily!$A:$F,MATCH(DATE(white_production!J$1,MONTH($C212),DAY($C212)),daily!$A:$A,0),MATCH($B$1,daily!$A$1:$F$1,0))),"")</f>
        <v>941.6</v>
      </c>
      <c r="S212" s="11">
        <v>41058</v>
      </c>
      <c r="U212" s="26"/>
      <c r="W212" s="26"/>
      <c r="Y212" s="26"/>
      <c r="AA212" s="26"/>
      <c r="AC212" s="26"/>
      <c r="AD212" s="38">
        <f t="shared" si="60"/>
        <v>2.6471340262006163E-2</v>
      </c>
      <c r="AE212" s="26">
        <f t="shared" si="62"/>
        <v>-4.0341945843116886E-2</v>
      </c>
      <c r="AG212" s="26"/>
      <c r="AI212" s="26"/>
      <c r="AK212" s="26"/>
      <c r="AM212" s="26"/>
      <c r="AO212" s="26"/>
      <c r="AQ212" s="26"/>
    </row>
    <row r="213" spans="1:43" x14ac:dyDescent="0.25">
      <c r="A213" s="17">
        <f t="shared" si="63"/>
        <v>5</v>
      </c>
      <c r="B213" s="15">
        <f t="shared" si="64"/>
        <v>3</v>
      </c>
      <c r="C213" s="11">
        <v>41059</v>
      </c>
      <c r="I213">
        <f>IFERROR(IF($A213&gt;10,INDEX(daily!$A:$F,MATCH(DATE(white_production!I$1,MONTH($C213),DAY($C213)),daily!$A:$A,0),MATCH($B$1,daily!$A$1:$F$1,0)),INDEX(daily!$A:$F,MATCH(DATE(white_production!J$1,MONTH($C213),DAY($C213)),daily!$A:$A,0),MATCH($B$1,daily!$A$1:$F$1,0))),"")</f>
        <v>977.6</v>
      </c>
      <c r="S213" s="11">
        <v>41059</v>
      </c>
      <c r="U213" s="26"/>
      <c r="W213" s="26"/>
      <c r="Y213" s="26"/>
      <c r="AA213" s="26"/>
      <c r="AC213" s="26"/>
      <c r="AD213" s="38">
        <f t="shared" si="60"/>
        <v>2.7483413594028488E-2</v>
      </c>
      <c r="AE213" s="26">
        <f t="shared" si="62"/>
        <v>1.0120733320223251E-3</v>
      </c>
      <c r="AG213" s="26"/>
      <c r="AI213" s="26"/>
      <c r="AK213" s="26"/>
      <c r="AM213" s="26"/>
      <c r="AO213" s="26"/>
      <c r="AQ213" s="26"/>
    </row>
    <row r="214" spans="1:43" x14ac:dyDescent="0.25">
      <c r="A214" s="17">
        <f t="shared" si="63"/>
        <v>5</v>
      </c>
      <c r="B214" s="15">
        <f t="shared" si="64"/>
        <v>3</v>
      </c>
      <c r="C214" s="11">
        <v>41060</v>
      </c>
      <c r="I214">
        <f>IFERROR(IF($A214&gt;10,INDEX(daily!$A:$F,MATCH(DATE(white_production!I$1,MONTH($C214),DAY($C214)),daily!$A:$A,0),MATCH($B$1,daily!$A$1:$F$1,0)),INDEX(daily!$A:$F,MATCH(DATE(white_production!J$1,MONTH($C214),DAY($C214)),daily!$A:$A,0),MATCH($B$1,daily!$A$1:$F$1,0))),"")</f>
        <v>1002.55</v>
      </c>
      <c r="S214" s="11">
        <v>41060</v>
      </c>
      <c r="U214" s="26"/>
      <c r="W214" s="26"/>
      <c r="Y214" s="26"/>
      <c r="AA214" s="26"/>
      <c r="AC214" s="26"/>
      <c r="AD214" s="38">
        <f t="shared" si="60"/>
        <v>2.8184836639416181E-2</v>
      </c>
      <c r="AE214" s="26">
        <f t="shared" si="62"/>
        <v>7.0142304538769323E-4</v>
      </c>
      <c r="AG214" s="26"/>
      <c r="AI214" s="26"/>
      <c r="AK214" s="26"/>
      <c r="AM214" s="26"/>
      <c r="AO214" s="26"/>
      <c r="AQ214" s="26"/>
    </row>
    <row r="215" spans="1:43" x14ac:dyDescent="0.25">
      <c r="A215" s="17">
        <f t="shared" si="63"/>
        <v>6</v>
      </c>
      <c r="B215" s="15">
        <f t="shared" si="64"/>
        <v>1</v>
      </c>
      <c r="C215" s="11">
        <v>41061</v>
      </c>
      <c r="I215">
        <f>IFERROR(IF($A215&gt;10,INDEX(daily!$A:$F,MATCH(DATE(white_production!I$1,MONTH($C215),DAY($C215)),daily!$A:$A,0),MATCH($B$1,daily!$A$1:$F$1,0)),INDEX(daily!$A:$F,MATCH(DATE(white_production!J$1,MONTH($C215),DAY($C215)),daily!$A:$A,0),MATCH($B$1,daily!$A$1:$F$1,0))),"")</f>
        <v>744.43999999985101</v>
      </c>
      <c r="S215" s="11">
        <v>41061</v>
      </c>
      <c r="U215" s="26"/>
      <c r="W215" s="26"/>
      <c r="Y215" s="26"/>
      <c r="AA215" s="26"/>
      <c r="AC215" s="26"/>
      <c r="AD215" s="38">
        <f t="shared" si="60"/>
        <v>2.0928551980293038E-2</v>
      </c>
      <c r="AE215" s="26">
        <f t="shared" si="62"/>
        <v>-7.2562846591231432E-3</v>
      </c>
      <c r="AG215" s="26"/>
      <c r="AI215" s="26"/>
      <c r="AK215" s="26"/>
      <c r="AM215" s="26"/>
      <c r="AO215" s="26"/>
      <c r="AQ215" s="26"/>
    </row>
    <row r="216" spans="1:43" x14ac:dyDescent="0.25">
      <c r="A216" s="17">
        <f t="shared" si="63"/>
        <v>6</v>
      </c>
      <c r="B216" s="15">
        <f t="shared" si="64"/>
        <v>1</v>
      </c>
      <c r="C216" s="11">
        <v>41062</v>
      </c>
      <c r="I216">
        <f>IFERROR(IF($A216&gt;10,INDEX(daily!$A:$F,MATCH(DATE(white_production!I$1,MONTH($C216),DAY($C216)),daily!$A:$A,0),MATCH($B$1,daily!$A$1:$F$1,0)),INDEX(daily!$A:$F,MATCH(DATE(white_production!J$1,MONTH($C216),DAY($C216)),daily!$A:$A,0),MATCH($B$1,daily!$A$1:$F$1,0))),"")</f>
        <v>842.76000000014903</v>
      </c>
      <c r="S216" s="11">
        <v>41062</v>
      </c>
      <c r="U216" s="26"/>
      <c r="W216" s="26"/>
      <c r="Y216" s="26"/>
      <c r="AA216" s="26"/>
      <c r="AC216" s="26"/>
      <c r="AD216" s="38">
        <f t="shared" si="60"/>
        <v>2.3692636702646833E-2</v>
      </c>
      <c r="AE216" s="26">
        <f t="shared" si="62"/>
        <v>2.7640847223537948E-3</v>
      </c>
      <c r="AG216" s="26"/>
      <c r="AI216" s="26"/>
      <c r="AK216" s="26"/>
      <c r="AM216" s="26"/>
      <c r="AO216" s="26"/>
      <c r="AQ216" s="26"/>
    </row>
    <row r="217" spans="1:43" x14ac:dyDescent="0.25">
      <c r="A217" s="17">
        <f t="shared" si="63"/>
        <v>6</v>
      </c>
      <c r="B217" s="15">
        <f t="shared" si="64"/>
        <v>1</v>
      </c>
      <c r="C217" s="11">
        <v>41063</v>
      </c>
      <c r="I217">
        <f>IFERROR(IF($A217&gt;10,INDEX(daily!$A:$F,MATCH(DATE(white_production!I$1,MONTH($C217),DAY($C217)),daily!$A:$A,0),MATCH($B$1,daily!$A$1:$F$1,0)),INDEX(daily!$A:$F,MATCH(DATE(white_production!J$1,MONTH($C217),DAY($C217)),daily!$A:$A,0),MATCH($B$1,daily!$A$1:$F$1,0))),"")</f>
        <v>866.220000000298</v>
      </c>
      <c r="S217" s="11">
        <v>41063</v>
      </c>
      <c r="U217" s="26"/>
      <c r="W217" s="26"/>
      <c r="Y217" s="26"/>
      <c r="AA217" s="26"/>
      <c r="AC217" s="26"/>
      <c r="AD217" s="38">
        <f t="shared" si="60"/>
        <v>2.4352171157352238E-2</v>
      </c>
      <c r="AE217" s="26">
        <f t="shared" si="62"/>
        <v>6.5953445470540509E-4</v>
      </c>
      <c r="AG217" s="26"/>
      <c r="AI217" s="26"/>
      <c r="AK217" s="26"/>
      <c r="AM217" s="26"/>
      <c r="AO217" s="26"/>
      <c r="AQ217" s="26"/>
    </row>
    <row r="218" spans="1:43" x14ac:dyDescent="0.25">
      <c r="A218" s="17">
        <f t="shared" si="63"/>
        <v>6</v>
      </c>
      <c r="B218" s="15">
        <f t="shared" si="64"/>
        <v>1</v>
      </c>
      <c r="C218" s="11">
        <v>41064</v>
      </c>
      <c r="I218">
        <f>IFERROR(IF($A218&gt;10,INDEX(daily!$A:$F,MATCH(DATE(white_production!I$1,MONTH($C218),DAY($C218)),daily!$A:$A,0),MATCH($B$1,daily!$A$1:$F$1,0)),INDEX(daily!$A:$F,MATCH(DATE(white_production!J$1,MONTH($C218),DAY($C218)),daily!$A:$A,0),MATCH($B$1,daily!$A$1:$F$1,0))),"")</f>
        <v>790.4</v>
      </c>
      <c r="S218" s="11">
        <v>41064</v>
      </c>
      <c r="U218" s="26"/>
      <c r="W218" s="26"/>
      <c r="Y218" s="26"/>
      <c r="AA218" s="26"/>
      <c r="AC218" s="26"/>
      <c r="AD218" s="38">
        <f t="shared" si="60"/>
        <v>2.2220632267512395E-2</v>
      </c>
      <c r="AE218" s="26">
        <f t="shared" si="62"/>
        <v>-2.131538889839843E-3</v>
      </c>
      <c r="AG218" s="26"/>
      <c r="AI218" s="26"/>
      <c r="AK218" s="26"/>
      <c r="AM218" s="26"/>
      <c r="AO218" s="26"/>
      <c r="AQ218" s="26"/>
    </row>
    <row r="219" spans="1:43" x14ac:dyDescent="0.25">
      <c r="A219" s="17">
        <f t="shared" si="63"/>
        <v>6</v>
      </c>
      <c r="B219" s="15">
        <f t="shared" si="64"/>
        <v>1</v>
      </c>
      <c r="C219" s="11">
        <v>41065</v>
      </c>
      <c r="I219">
        <f>IFERROR(IF($A219&gt;10,INDEX(daily!$A:$F,MATCH(DATE(white_production!I$1,MONTH($C219),DAY($C219)),daily!$A:$A,0),MATCH($B$1,daily!$A$1:$F$1,0)),INDEX(daily!$A:$F,MATCH(DATE(white_production!J$1,MONTH($C219),DAY($C219)),daily!$A:$A,0),MATCH($B$1,daily!$A$1:$F$1,0))),"")</f>
        <v>498.85</v>
      </c>
      <c r="S219" s="11">
        <v>41065</v>
      </c>
      <c r="U219" s="26"/>
      <c r="W219" s="26"/>
      <c r="Y219" s="26"/>
      <c r="AA219" s="26"/>
      <c r="AC219" s="26"/>
      <c r="AD219" s="38">
        <f t="shared" si="60"/>
        <v>1.4024243935537143E-2</v>
      </c>
      <c r="AE219" s="26">
        <f t="shared" si="62"/>
        <v>-8.1963883319752517E-3</v>
      </c>
      <c r="AG219" s="26"/>
      <c r="AI219" s="26"/>
      <c r="AK219" s="26"/>
      <c r="AM219" s="26"/>
      <c r="AO219" s="26"/>
      <c r="AQ219" s="26"/>
    </row>
    <row r="220" spans="1:43" x14ac:dyDescent="0.25">
      <c r="A220" s="17">
        <f t="shared" si="63"/>
        <v>6</v>
      </c>
      <c r="B220" s="15">
        <f t="shared" si="64"/>
        <v>1</v>
      </c>
      <c r="C220" s="11">
        <v>41066</v>
      </c>
      <c r="I220">
        <f>IFERROR(IF($A220&gt;10,INDEX(daily!$A:$F,MATCH(DATE(white_production!I$1,MONTH($C220),DAY($C220)),daily!$A:$A,0),MATCH($B$1,daily!$A$1:$F$1,0)),INDEX(daily!$A:$F,MATCH(DATE(white_production!J$1,MONTH($C220),DAY($C220)),daily!$A:$A,0),MATCH($B$1,daily!$A$1:$F$1,0))),"")</f>
        <v>40405.521000000088</v>
      </c>
      <c r="S220" s="11">
        <v>41066</v>
      </c>
      <c r="U220" s="26"/>
      <c r="W220" s="26"/>
      <c r="Y220" s="26"/>
      <c r="AA220" s="26"/>
      <c r="AC220" s="26"/>
      <c r="AD220" s="38">
        <f t="shared" si="60"/>
        <v>1.1359263964046706</v>
      </c>
      <c r="AE220" s="26">
        <f>AD220-AD219</f>
        <v>1.1219021524691335</v>
      </c>
      <c r="AG220" s="26"/>
      <c r="AI220" s="26"/>
      <c r="AK220" s="26"/>
      <c r="AM220" s="26"/>
      <c r="AO220" s="26"/>
      <c r="AQ220" s="26"/>
    </row>
    <row r="221" spans="1:43" x14ac:dyDescent="0.25">
      <c r="A221" s="17">
        <f t="shared" si="63"/>
        <v>6</v>
      </c>
      <c r="B221" s="15">
        <f t="shared" si="64"/>
        <v>1</v>
      </c>
      <c r="C221" s="11">
        <v>41067</v>
      </c>
      <c r="S221" s="11">
        <v>41067</v>
      </c>
      <c r="U221" s="26"/>
      <c r="W221" s="26"/>
      <c r="Y221" s="26"/>
      <c r="AA221" s="26"/>
      <c r="AC221" s="26"/>
      <c r="AE221" s="26"/>
      <c r="AG221" s="26"/>
      <c r="AI221" s="26"/>
      <c r="AK221" s="26"/>
      <c r="AM221" s="26"/>
      <c r="AO221" s="26"/>
      <c r="AQ221" s="26"/>
    </row>
    <row r="222" spans="1:43" x14ac:dyDescent="0.25">
      <c r="A222" s="17">
        <f t="shared" si="63"/>
        <v>6</v>
      </c>
      <c r="B222" s="15">
        <f t="shared" si="64"/>
        <v>1</v>
      </c>
      <c r="C222" s="11">
        <v>41068</v>
      </c>
      <c r="S222" s="11">
        <v>41068</v>
      </c>
      <c r="U222" s="26"/>
      <c r="W222" s="26"/>
      <c r="Y222" s="26"/>
      <c r="AA222" s="26"/>
      <c r="AC222" s="26"/>
      <c r="AE222" s="26"/>
      <c r="AG222" s="26"/>
      <c r="AI222" s="26"/>
      <c r="AK222" s="26"/>
      <c r="AM222" s="26"/>
      <c r="AO222" s="26"/>
      <c r="AQ222" s="26"/>
    </row>
    <row r="223" spans="1:43" x14ac:dyDescent="0.25">
      <c r="A223" s="17">
        <f t="shared" si="63"/>
        <v>6</v>
      </c>
      <c r="B223" s="15">
        <f t="shared" si="64"/>
        <v>1</v>
      </c>
      <c r="C223" s="11">
        <v>41069</v>
      </c>
      <c r="S223" s="11">
        <v>41069</v>
      </c>
      <c r="U223" s="26"/>
      <c r="W223" s="26"/>
      <c r="Y223" s="26"/>
      <c r="AA223" s="26"/>
      <c r="AC223" s="26"/>
      <c r="AE223" s="26"/>
      <c r="AG223" s="26"/>
      <c r="AI223" s="26"/>
      <c r="AK223" s="26"/>
      <c r="AM223" s="26"/>
      <c r="AO223" s="26"/>
      <c r="AQ223" s="26"/>
    </row>
    <row r="224" spans="1:43" x14ac:dyDescent="0.25">
      <c r="A224" s="17">
        <f t="shared" si="63"/>
        <v>6</v>
      </c>
      <c r="B224" s="15">
        <f t="shared" si="64"/>
        <v>1</v>
      </c>
      <c r="C224" s="11">
        <v>41070</v>
      </c>
      <c r="S224" s="11">
        <v>41070</v>
      </c>
      <c r="U224" s="26"/>
      <c r="W224" s="26"/>
      <c r="Y224" s="26"/>
      <c r="AA224" s="26"/>
      <c r="AC224" s="26"/>
      <c r="AE224" s="26"/>
      <c r="AG224" s="26"/>
      <c r="AI224" s="26"/>
      <c r="AK224" s="26"/>
      <c r="AM224" s="26"/>
      <c r="AO224" s="26"/>
      <c r="AQ224" s="26"/>
    </row>
    <row r="225" spans="1:43" x14ac:dyDescent="0.25">
      <c r="A225" s="17">
        <f t="shared" si="63"/>
        <v>6</v>
      </c>
      <c r="B225" s="15">
        <f t="shared" si="64"/>
        <v>2</v>
      </c>
      <c r="C225" s="11">
        <v>41071</v>
      </c>
      <c r="S225" s="11">
        <v>41071</v>
      </c>
      <c r="U225" s="26"/>
      <c r="W225" s="26"/>
      <c r="Y225" s="26"/>
      <c r="AA225" s="26"/>
      <c r="AC225" s="26"/>
      <c r="AE225" s="26"/>
      <c r="AG225" s="26"/>
      <c r="AI225" s="26"/>
      <c r="AK225" s="26"/>
      <c r="AM225" s="26"/>
      <c r="AO225" s="26"/>
      <c r="AQ225" s="26"/>
    </row>
    <row r="226" spans="1:43" x14ac:dyDescent="0.25">
      <c r="A226" s="17">
        <f t="shared" si="63"/>
        <v>6</v>
      </c>
      <c r="B226" s="15">
        <f t="shared" si="64"/>
        <v>2</v>
      </c>
      <c r="C226" s="11">
        <v>41072</v>
      </c>
      <c r="S226" s="11">
        <v>41072</v>
      </c>
      <c r="U226" s="26"/>
      <c r="W226" s="26"/>
      <c r="Y226" s="26"/>
      <c r="AA226" s="26"/>
      <c r="AC226" s="26"/>
      <c r="AE226" s="26"/>
      <c r="AG226" s="26"/>
      <c r="AI226" s="26"/>
      <c r="AK226" s="26"/>
      <c r="AM226" s="26"/>
      <c r="AO226" s="26"/>
      <c r="AQ226" s="26"/>
    </row>
    <row r="227" spans="1:43" x14ac:dyDescent="0.25">
      <c r="A227" s="17">
        <f t="shared" si="63"/>
        <v>6</v>
      </c>
      <c r="B227" s="15">
        <f t="shared" si="64"/>
        <v>2</v>
      </c>
      <c r="C227" s="11">
        <v>41073</v>
      </c>
      <c r="S227" s="11">
        <v>41073</v>
      </c>
      <c r="U227" s="26"/>
      <c r="W227" s="26"/>
      <c r="Y227" s="26"/>
      <c r="AA227" s="26"/>
      <c r="AC227" s="26"/>
      <c r="AE227" s="26"/>
      <c r="AG227" s="26"/>
      <c r="AI227" s="26"/>
      <c r="AK227" s="26"/>
      <c r="AM227" s="26"/>
      <c r="AO227" s="26"/>
      <c r="AQ227" s="26"/>
    </row>
    <row r="228" spans="1:43" x14ac:dyDescent="0.25">
      <c r="A228" s="17">
        <f t="shared" si="63"/>
        <v>6</v>
      </c>
      <c r="B228" s="15">
        <f t="shared" si="64"/>
        <v>2</v>
      </c>
      <c r="C228" s="11">
        <v>41074</v>
      </c>
      <c r="S228" s="11">
        <v>41074</v>
      </c>
      <c r="U228" s="26"/>
      <c r="W228" s="26"/>
      <c r="Y228" s="26"/>
      <c r="AA228" s="26"/>
      <c r="AC228" s="26"/>
      <c r="AE228" s="26"/>
      <c r="AG228" s="26"/>
      <c r="AI228" s="26"/>
      <c r="AK228" s="26"/>
      <c r="AM228" s="26"/>
      <c r="AO228" s="26"/>
      <c r="AQ228" s="26"/>
    </row>
  </sheetData>
  <conditionalFormatting sqref="U2:U228">
    <cfRule type="cellIs" dxfId="35" priority="23" operator="lessThan">
      <formula>-0.03</formula>
    </cfRule>
    <cfRule type="colorScale" priority="24">
      <colorScale>
        <cfvo type="min"/>
        <cfvo type="max"/>
        <color rgb="FFFCFCFF"/>
        <color rgb="FF63BE7B"/>
      </colorScale>
    </cfRule>
  </conditionalFormatting>
  <conditionalFormatting sqref="W2:W228">
    <cfRule type="cellIs" dxfId="34" priority="21" operator="lessThan">
      <formula>-0.03</formula>
    </cfRule>
    <cfRule type="colorScale" priority="22">
      <colorScale>
        <cfvo type="min"/>
        <cfvo type="max"/>
        <color rgb="FFFCFCFF"/>
        <color rgb="FF63BE7B"/>
      </colorScale>
    </cfRule>
  </conditionalFormatting>
  <conditionalFormatting sqref="Y2:Y228">
    <cfRule type="cellIs" dxfId="33" priority="19" operator="lessThan">
      <formula>-0.03</formula>
    </cfRule>
    <cfRule type="colorScale" priority="20">
      <colorScale>
        <cfvo type="min"/>
        <cfvo type="max"/>
        <color rgb="FFFCFCFF"/>
        <color rgb="FF63BE7B"/>
      </colorScale>
    </cfRule>
  </conditionalFormatting>
  <conditionalFormatting sqref="AA2:AA228">
    <cfRule type="cellIs" dxfId="32" priority="17" operator="lessThan">
      <formula>-0.03</formula>
    </cfRule>
    <cfRule type="colorScale" priority="18">
      <colorScale>
        <cfvo type="min"/>
        <cfvo type="max"/>
        <color rgb="FFFCFCFF"/>
        <color rgb="FF63BE7B"/>
      </colorScale>
    </cfRule>
  </conditionalFormatting>
  <conditionalFormatting sqref="AC2:AC228">
    <cfRule type="cellIs" dxfId="31" priority="15" operator="lessThan">
      <formula>-0.03</formula>
    </cfRule>
    <cfRule type="colorScale" priority="16">
      <colorScale>
        <cfvo type="min"/>
        <cfvo type="max"/>
        <color rgb="FFFCFCFF"/>
        <color rgb="FF63BE7B"/>
      </colorScale>
    </cfRule>
  </conditionalFormatting>
  <conditionalFormatting sqref="AE2:AE228">
    <cfRule type="cellIs" dxfId="30" priority="13" operator="lessThan">
      <formula>-0.03</formula>
    </cfRule>
    <cfRule type="colorScale" priority="14">
      <colorScale>
        <cfvo type="min"/>
        <cfvo type="max"/>
        <color rgb="FFFCFCFF"/>
        <color rgb="FF63BE7B"/>
      </colorScale>
    </cfRule>
  </conditionalFormatting>
  <conditionalFormatting sqref="AG2:AG228">
    <cfRule type="cellIs" dxfId="29" priority="11" operator="lessThan">
      <formula>-0.03</formula>
    </cfRule>
    <cfRule type="colorScale" priority="12">
      <colorScale>
        <cfvo type="min"/>
        <cfvo type="max"/>
        <color rgb="FFFCFCFF"/>
        <color rgb="FF63BE7B"/>
      </colorScale>
    </cfRule>
  </conditionalFormatting>
  <conditionalFormatting sqref="AI2:AI228">
    <cfRule type="cellIs" dxfId="28" priority="9" operator="lessThan">
      <formula>-0.03</formula>
    </cfRule>
    <cfRule type="colorScale" priority="10">
      <colorScale>
        <cfvo type="min"/>
        <cfvo type="max"/>
        <color rgb="FFFCFCFF"/>
        <color rgb="FF63BE7B"/>
      </colorScale>
    </cfRule>
  </conditionalFormatting>
  <conditionalFormatting sqref="AK2:AK228">
    <cfRule type="cellIs" dxfId="27" priority="7" operator="lessThan">
      <formula>-0.03</formula>
    </cfRule>
    <cfRule type="colorScale" priority="8">
      <colorScale>
        <cfvo type="min"/>
        <cfvo type="max"/>
        <color rgb="FFFCFCFF"/>
        <color rgb="FF63BE7B"/>
      </colorScale>
    </cfRule>
  </conditionalFormatting>
  <conditionalFormatting sqref="AM2:AM228">
    <cfRule type="cellIs" dxfId="26" priority="5" operator="lessThan">
      <formula>-0.03</formula>
    </cfRule>
    <cfRule type="colorScale" priority="6">
      <colorScale>
        <cfvo type="min"/>
        <cfvo type="max"/>
        <color rgb="FFFCFCFF"/>
        <color rgb="FF63BE7B"/>
      </colorScale>
    </cfRule>
  </conditionalFormatting>
  <conditionalFormatting sqref="AO2:AO228">
    <cfRule type="cellIs" dxfId="25" priority="3" operator="lessThan">
      <formula>-0.03</formula>
    </cfRule>
    <cfRule type="colorScale" priority="4">
      <colorScale>
        <cfvo type="min"/>
        <cfvo type="max"/>
        <color rgb="FFFCFCFF"/>
        <color rgb="FF63BE7B"/>
      </colorScale>
    </cfRule>
  </conditionalFormatting>
  <conditionalFormatting sqref="AQ2:AQ228">
    <cfRule type="cellIs" dxfId="24" priority="1" operator="lessThan">
      <formula>-0.03</formula>
    </cfRule>
    <cfRule type="colorScale" priority="2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28"/>
  <sheetViews>
    <sheetView topLeftCell="A97" workbookViewId="0">
      <selection activeCell="AF1" activeCellId="6" sqref="T1 V1 X1 Z1 AB1 AD1 AF1"/>
    </sheetView>
  </sheetViews>
  <sheetFormatPr defaultRowHeight="15" x14ac:dyDescent="0.25"/>
  <cols>
    <col min="3" max="3" width="12.28515625" customWidth="1"/>
    <col min="19" max="19" width="16.42578125" customWidth="1"/>
    <col min="20" max="20" width="10.140625" style="26" bestFit="1" customWidth="1"/>
    <col min="22" max="22" width="10.140625" style="26" bestFit="1" customWidth="1"/>
    <col min="24" max="24" width="10.140625" style="26" bestFit="1" customWidth="1"/>
    <col min="26" max="26" width="10.140625" style="26" bestFit="1" customWidth="1"/>
    <col min="28" max="28" width="10.140625" style="26" bestFit="1" customWidth="1"/>
    <col min="29" max="29" width="12" bestFit="1" customWidth="1"/>
    <col min="30" max="30" width="10.140625" style="26" bestFit="1" customWidth="1"/>
    <col min="32" max="32" width="10.140625" style="26" bestFit="1" customWidth="1"/>
  </cols>
  <sheetData>
    <row r="1" spans="1:43" x14ac:dyDescent="0.25">
      <c r="A1" s="17"/>
      <c r="B1" s="15" t="s">
        <v>2</v>
      </c>
      <c r="C1" s="9" t="s">
        <v>18</v>
      </c>
      <c r="D1" s="9">
        <v>2012</v>
      </c>
      <c r="E1" s="9">
        <v>2013</v>
      </c>
      <c r="F1" s="9">
        <v>2014</v>
      </c>
      <c r="G1" s="9">
        <v>2015</v>
      </c>
      <c r="H1" s="9">
        <v>2016</v>
      </c>
      <c r="I1" s="9">
        <v>2017</v>
      </c>
      <c r="J1" s="9">
        <v>2018</v>
      </c>
      <c r="K1" s="9">
        <v>2019</v>
      </c>
      <c r="L1" s="9">
        <v>2020</v>
      </c>
      <c r="M1" s="9">
        <v>2021</v>
      </c>
      <c r="N1" s="9">
        <v>2022</v>
      </c>
      <c r="O1" s="10">
        <v>2023</v>
      </c>
      <c r="S1" s="27" t="s">
        <v>19</v>
      </c>
      <c r="T1" s="42">
        <v>2012</v>
      </c>
      <c r="U1" s="29">
        <v>2012</v>
      </c>
      <c r="V1" s="42">
        <v>2013</v>
      </c>
      <c r="W1" s="29">
        <v>2013</v>
      </c>
      <c r="X1" s="42">
        <v>2014</v>
      </c>
      <c r="Y1" s="29">
        <v>2014</v>
      </c>
      <c r="Z1" s="42">
        <v>2015</v>
      </c>
      <c r="AA1" s="29">
        <v>2015</v>
      </c>
      <c r="AB1" s="42">
        <v>2016</v>
      </c>
      <c r="AC1" s="29">
        <v>2016</v>
      </c>
      <c r="AD1" s="42">
        <v>2017</v>
      </c>
      <c r="AE1" s="29">
        <v>2017</v>
      </c>
      <c r="AF1" s="42">
        <v>2018</v>
      </c>
      <c r="AG1" s="29">
        <v>2018</v>
      </c>
      <c r="AH1" s="27">
        <v>2019</v>
      </c>
      <c r="AI1" s="29">
        <v>2019</v>
      </c>
      <c r="AJ1" s="27">
        <v>2020</v>
      </c>
      <c r="AK1" s="29">
        <v>2020</v>
      </c>
      <c r="AL1" s="27">
        <v>2021</v>
      </c>
      <c r="AM1" s="29">
        <v>2021</v>
      </c>
      <c r="AN1" s="27">
        <v>2022</v>
      </c>
      <c r="AO1" s="29">
        <v>2022</v>
      </c>
      <c r="AP1" s="28">
        <v>2023</v>
      </c>
      <c r="AQ1" s="30">
        <v>2023</v>
      </c>
    </row>
    <row r="2" spans="1:43" x14ac:dyDescent="0.25">
      <c r="A2" s="17">
        <f>MONTH(C2)</f>
        <v>11</v>
      </c>
      <c r="B2" s="15">
        <f>IF(DAY(C2)&lt;11,1,IF(DAY(C2)&lt;21,2,3))</f>
        <v>1</v>
      </c>
      <c r="C2" s="11">
        <v>40848</v>
      </c>
      <c r="S2" s="11">
        <v>40848</v>
      </c>
      <c r="U2" s="26"/>
      <c r="W2" s="26"/>
      <c r="Y2" s="26"/>
      <c r="AA2" s="26"/>
      <c r="AC2" s="26"/>
      <c r="AE2" s="26"/>
      <c r="AG2" s="26"/>
      <c r="AI2" s="26"/>
      <c r="AK2" s="26"/>
      <c r="AM2" s="26"/>
      <c r="AO2" s="26"/>
      <c r="AQ2" s="26"/>
    </row>
    <row r="3" spans="1:43" x14ac:dyDescent="0.25">
      <c r="A3" s="17">
        <f t="shared" ref="A3:A66" si="0">MONTH(C3)</f>
        <v>11</v>
      </c>
      <c r="B3" s="15">
        <f t="shared" ref="B3:B66" si="1">IF(DAY(C3)&lt;11,1,IF(DAY(C3)&lt;21,2,3))</f>
        <v>1</v>
      </c>
      <c r="C3" s="11">
        <v>40849</v>
      </c>
      <c r="S3" s="11">
        <v>40849</v>
      </c>
      <c r="U3" s="26"/>
      <c r="W3" s="26"/>
      <c r="Y3" s="26"/>
      <c r="AA3" s="26"/>
      <c r="AC3" s="26"/>
      <c r="AE3" s="26"/>
      <c r="AG3" s="26"/>
      <c r="AI3" s="26"/>
      <c r="AK3" s="26"/>
      <c r="AM3" s="26"/>
      <c r="AO3" s="26"/>
      <c r="AQ3" s="26"/>
    </row>
    <row r="4" spans="1:43" x14ac:dyDescent="0.25">
      <c r="A4" s="17">
        <f t="shared" si="0"/>
        <v>11</v>
      </c>
      <c r="B4" s="15">
        <f t="shared" si="1"/>
        <v>1</v>
      </c>
      <c r="C4" s="11">
        <v>40850</v>
      </c>
      <c r="S4" s="11">
        <v>40850</v>
      </c>
      <c r="U4" s="26"/>
      <c r="W4" s="26"/>
      <c r="Y4" s="26"/>
      <c r="AA4" s="26"/>
      <c r="AC4" s="26"/>
      <c r="AE4" s="26"/>
      <c r="AG4" s="26"/>
      <c r="AI4" s="26"/>
      <c r="AK4" s="26"/>
      <c r="AM4" s="26"/>
      <c r="AO4" s="26"/>
      <c r="AQ4" s="26"/>
    </row>
    <row r="5" spans="1:43" x14ac:dyDescent="0.25">
      <c r="A5" s="17">
        <f t="shared" si="0"/>
        <v>11</v>
      </c>
      <c r="B5" s="15">
        <f t="shared" si="1"/>
        <v>1</v>
      </c>
      <c r="C5" s="11">
        <v>40851</v>
      </c>
      <c r="S5" s="11">
        <v>40851</v>
      </c>
      <c r="U5" s="26"/>
      <c r="W5" s="26"/>
      <c r="Y5" s="26"/>
      <c r="AA5" s="26"/>
      <c r="AC5" s="26"/>
      <c r="AE5" s="26"/>
      <c r="AG5" s="26"/>
      <c r="AI5" s="26"/>
      <c r="AK5" s="26"/>
      <c r="AM5" s="26"/>
      <c r="AO5" s="26"/>
      <c r="AQ5" s="26"/>
    </row>
    <row r="6" spans="1:43" x14ac:dyDescent="0.25">
      <c r="A6" s="17">
        <f t="shared" si="0"/>
        <v>11</v>
      </c>
      <c r="B6" s="15">
        <f t="shared" si="1"/>
        <v>1</v>
      </c>
      <c r="C6" s="11">
        <v>40852</v>
      </c>
      <c r="S6" s="11">
        <v>40852</v>
      </c>
      <c r="U6" s="26"/>
      <c r="W6" s="26"/>
      <c r="Y6" s="26"/>
      <c r="AA6" s="26"/>
      <c r="AC6" s="26"/>
      <c r="AE6" s="26"/>
      <c r="AG6" s="26"/>
      <c r="AI6" s="26"/>
      <c r="AK6" s="26"/>
      <c r="AM6" s="26"/>
      <c r="AO6" s="26"/>
      <c r="AQ6" s="26"/>
    </row>
    <row r="7" spans="1:43" x14ac:dyDescent="0.25">
      <c r="A7" s="17">
        <f t="shared" si="0"/>
        <v>11</v>
      </c>
      <c r="B7" s="15">
        <f t="shared" si="1"/>
        <v>1</v>
      </c>
      <c r="C7" s="11">
        <v>40853</v>
      </c>
      <c r="S7" s="11">
        <v>40853</v>
      </c>
      <c r="U7" s="26"/>
      <c r="W7" s="26"/>
      <c r="Y7" s="26"/>
      <c r="AA7" s="26"/>
      <c r="AC7" s="26"/>
      <c r="AE7" s="26"/>
      <c r="AG7" s="26"/>
      <c r="AI7" s="26"/>
      <c r="AK7" s="26"/>
      <c r="AM7" s="26"/>
      <c r="AO7" s="26"/>
      <c r="AQ7" s="26"/>
    </row>
    <row r="8" spans="1:43" x14ac:dyDescent="0.25">
      <c r="A8" s="17">
        <f t="shared" si="0"/>
        <v>11</v>
      </c>
      <c r="B8" s="15">
        <f t="shared" si="1"/>
        <v>1</v>
      </c>
      <c r="C8" s="11">
        <v>40854</v>
      </c>
      <c r="S8" s="11">
        <v>40854</v>
      </c>
      <c r="U8" s="26"/>
      <c r="W8" s="26"/>
      <c r="Y8" s="26"/>
      <c r="AA8" s="26"/>
      <c r="AC8" s="26"/>
      <c r="AE8" s="26"/>
      <c r="AG8" s="26"/>
      <c r="AI8" s="26"/>
      <c r="AK8" s="26"/>
      <c r="AM8" s="26"/>
      <c r="AO8" s="26"/>
      <c r="AQ8" s="26"/>
    </row>
    <row r="9" spans="1:43" x14ac:dyDescent="0.25">
      <c r="A9" s="17">
        <f t="shared" si="0"/>
        <v>11</v>
      </c>
      <c r="B9" s="15">
        <f t="shared" si="1"/>
        <v>1</v>
      </c>
      <c r="C9" s="11">
        <v>40855</v>
      </c>
      <c r="S9" s="11">
        <v>40855</v>
      </c>
      <c r="U9" s="26"/>
      <c r="W9" s="26"/>
      <c r="Y9" s="26"/>
      <c r="AA9" s="26"/>
      <c r="AC9" s="26"/>
      <c r="AE9" s="26"/>
      <c r="AG9" s="26"/>
      <c r="AI9" s="26"/>
      <c r="AK9" s="26"/>
      <c r="AM9" s="26"/>
      <c r="AO9" s="26"/>
      <c r="AQ9" s="26"/>
    </row>
    <row r="10" spans="1:43" x14ac:dyDescent="0.25">
      <c r="A10" s="17">
        <f t="shared" si="0"/>
        <v>11</v>
      </c>
      <c r="B10" s="15">
        <f t="shared" si="1"/>
        <v>1</v>
      </c>
      <c r="C10" s="11">
        <v>40856</v>
      </c>
      <c r="S10" s="11">
        <v>40856</v>
      </c>
      <c r="U10" s="26"/>
      <c r="W10" s="26"/>
      <c r="Y10" s="26"/>
      <c r="AA10" s="26"/>
      <c r="AC10" s="26"/>
      <c r="AE10" s="26"/>
      <c r="AG10" s="26"/>
      <c r="AI10" s="26"/>
      <c r="AK10" s="26"/>
      <c r="AM10" s="26"/>
      <c r="AO10" s="26"/>
      <c r="AQ10" s="26"/>
    </row>
    <row r="11" spans="1:43" x14ac:dyDescent="0.25">
      <c r="A11" s="17">
        <f t="shared" si="0"/>
        <v>11</v>
      </c>
      <c r="B11" s="15">
        <f t="shared" si="1"/>
        <v>1</v>
      </c>
      <c r="C11" s="11">
        <v>40857</v>
      </c>
      <c r="S11" s="11">
        <v>40857</v>
      </c>
      <c r="U11" s="26"/>
      <c r="W11" s="26"/>
      <c r="Y11" s="26"/>
      <c r="AA11" s="26"/>
      <c r="AC11" s="26"/>
      <c r="AE11" s="26"/>
      <c r="AG11" s="26"/>
      <c r="AI11" s="26"/>
      <c r="AK11" s="26"/>
      <c r="AM11" s="26"/>
      <c r="AO11" s="26"/>
      <c r="AQ11" s="26"/>
    </row>
    <row r="12" spans="1:43" x14ac:dyDescent="0.25">
      <c r="A12" s="17">
        <f t="shared" si="0"/>
        <v>11</v>
      </c>
      <c r="B12" s="15">
        <f t="shared" si="1"/>
        <v>2</v>
      </c>
      <c r="C12" s="11">
        <v>40858</v>
      </c>
      <c r="S12" s="11">
        <v>40858</v>
      </c>
      <c r="U12" s="26"/>
      <c r="W12" s="26"/>
      <c r="Y12" s="26"/>
      <c r="AA12" s="26"/>
      <c r="AC12" s="26"/>
      <c r="AE12" s="26"/>
      <c r="AG12" s="26"/>
      <c r="AI12" s="26"/>
      <c r="AK12" s="26"/>
      <c r="AM12" s="26"/>
      <c r="AO12" s="26"/>
      <c r="AQ12" s="26"/>
    </row>
    <row r="13" spans="1:43" x14ac:dyDescent="0.25">
      <c r="A13" s="17">
        <f t="shared" si="0"/>
        <v>11</v>
      </c>
      <c r="B13" s="15">
        <f t="shared" si="1"/>
        <v>2</v>
      </c>
      <c r="C13" s="11">
        <v>40859</v>
      </c>
      <c r="S13" s="11">
        <v>40859</v>
      </c>
      <c r="U13" s="26"/>
      <c r="W13" s="26"/>
      <c r="Y13" s="26"/>
      <c r="AA13" s="26"/>
      <c r="AC13" s="26"/>
      <c r="AE13" s="26"/>
      <c r="AG13" s="26"/>
      <c r="AI13" s="26"/>
      <c r="AK13" s="26"/>
      <c r="AM13" s="26"/>
      <c r="AO13" s="26"/>
      <c r="AQ13" s="26"/>
    </row>
    <row r="14" spans="1:43" x14ac:dyDescent="0.25">
      <c r="A14" s="17">
        <f t="shared" si="0"/>
        <v>11</v>
      </c>
      <c r="B14" s="15">
        <f t="shared" si="1"/>
        <v>2</v>
      </c>
      <c r="C14" s="11">
        <v>40860</v>
      </c>
      <c r="S14" s="11">
        <v>40860</v>
      </c>
      <c r="U14" s="26"/>
      <c r="W14" s="26"/>
      <c r="Y14" s="26"/>
      <c r="AA14" s="26"/>
      <c r="AC14" s="26"/>
      <c r="AE14" s="26"/>
      <c r="AG14" s="26"/>
      <c r="AI14" s="26"/>
      <c r="AK14" s="26"/>
      <c r="AM14" s="26"/>
      <c r="AO14" s="26"/>
      <c r="AQ14" s="26"/>
    </row>
    <row r="15" spans="1:43" x14ac:dyDescent="0.25">
      <c r="A15" s="17">
        <f t="shared" si="0"/>
        <v>11</v>
      </c>
      <c r="B15" s="15">
        <f t="shared" si="1"/>
        <v>2</v>
      </c>
      <c r="C15" s="11">
        <v>40861</v>
      </c>
      <c r="S15" s="11">
        <v>40861</v>
      </c>
      <c r="U15" s="26"/>
      <c r="W15" s="26"/>
      <c r="Y15" s="26"/>
      <c r="AA15" s="26"/>
      <c r="AC15" s="26"/>
      <c r="AE15" s="26"/>
      <c r="AG15" s="26"/>
      <c r="AI15" s="26"/>
      <c r="AK15" s="26"/>
      <c r="AM15" s="26"/>
      <c r="AO15" s="26"/>
      <c r="AQ15" s="26"/>
    </row>
    <row r="16" spans="1:43" x14ac:dyDescent="0.25">
      <c r="A16" s="17">
        <f t="shared" si="0"/>
        <v>11</v>
      </c>
      <c r="B16" s="15">
        <f t="shared" si="1"/>
        <v>2</v>
      </c>
      <c r="C16" s="11">
        <v>40862</v>
      </c>
      <c r="D16">
        <f>IF($A16&gt;10,INDEX(daily!$A:$F,MATCH(DATE(white_production!D$1,MONTH($C16),DAY($C16)),daily!$A:$A,0),MATCH($B$1,daily!$A$1:$F$1,0)),INDEX(daily!$A:$F,MATCH(DATE(white_production!E$1,MONTH($C16),DAY($C16)),daily!$A:$A,0),MATCH($B$1,daily!$A$1:$F$1,0)))</f>
        <v>91.72999999999999</v>
      </c>
      <c r="S16" s="11">
        <v>40862</v>
      </c>
      <c r="T16" s="26">
        <f t="shared" ref="T16:T47" si="2">D16/MAX(D$2:D$228)</f>
        <v>1.3278271858900852E-3</v>
      </c>
      <c r="U16" s="26">
        <f t="shared" ref="U16:U67" si="3">T16-T15</f>
        <v>1.3278271858900852E-3</v>
      </c>
      <c r="W16" s="26"/>
      <c r="Y16" s="26"/>
      <c r="AA16" s="26"/>
      <c r="AC16" s="26"/>
      <c r="AE16" s="26"/>
      <c r="AG16" s="26"/>
      <c r="AI16" s="26"/>
      <c r="AK16" s="26"/>
      <c r="AM16" s="26"/>
      <c r="AO16" s="26"/>
      <c r="AQ16" s="26"/>
    </row>
    <row r="17" spans="1:43" x14ac:dyDescent="0.25">
      <c r="A17" s="17">
        <f t="shared" si="0"/>
        <v>11</v>
      </c>
      <c r="B17" s="15">
        <f t="shared" si="1"/>
        <v>2</v>
      </c>
      <c r="C17" s="11">
        <v>40863</v>
      </c>
      <c r="D17">
        <f>IF($A17&gt;10,INDEX(daily!$A:$F,MATCH(DATE(white_production!D$1,MONTH($C17),DAY($C17)),daily!$A:$A,0),MATCH($B$1,daily!$A$1:$F$1,0)),INDEX(daily!$A:$F,MATCH(DATE(white_production!E$1,MONTH($C17),DAY($C17)),daily!$A:$A,0),MATCH($B$1,daily!$A$1:$F$1,0)))</f>
        <v>467.19899999999996</v>
      </c>
      <c r="S17" s="11">
        <v>40863</v>
      </c>
      <c r="T17" s="26">
        <f t="shared" si="2"/>
        <v>6.7628860069842136E-3</v>
      </c>
      <c r="U17" s="26">
        <f t="shared" si="3"/>
        <v>5.435058821094128E-3</v>
      </c>
      <c r="W17" s="26"/>
      <c r="Y17" s="26"/>
      <c r="AA17" s="26"/>
      <c r="AC17" s="26"/>
      <c r="AE17" s="26"/>
      <c r="AG17" s="26"/>
      <c r="AI17" s="26"/>
      <c r="AK17" s="26"/>
      <c r="AM17" s="26"/>
      <c r="AO17" s="26"/>
      <c r="AQ17" s="26"/>
    </row>
    <row r="18" spans="1:43" x14ac:dyDescent="0.25">
      <c r="A18" s="17">
        <f t="shared" si="0"/>
        <v>11</v>
      </c>
      <c r="B18" s="15">
        <f t="shared" si="1"/>
        <v>2</v>
      </c>
      <c r="C18" s="11">
        <v>40864</v>
      </c>
      <c r="D18">
        <f>IF($A18&gt;10,INDEX(daily!$A:$F,MATCH(DATE(white_production!D$1,MONTH($C18),DAY($C18)),daily!$A:$A,0),MATCH($B$1,daily!$A$1:$F$1,0)),INDEX(daily!$A:$F,MATCH(DATE(white_production!E$1,MONTH($C18),DAY($C18)),daily!$A:$A,0),MATCH($B$1,daily!$A$1:$F$1,0)))</f>
        <v>1243.6329999999998</v>
      </c>
      <c r="S18" s="11">
        <v>40864</v>
      </c>
      <c r="T18" s="26">
        <f t="shared" si="2"/>
        <v>1.800206809844156E-2</v>
      </c>
      <c r="U18" s="26">
        <f t="shared" si="3"/>
        <v>1.1239182091457346E-2</v>
      </c>
      <c r="W18" s="26"/>
      <c r="Y18" s="26"/>
      <c r="AA18" s="26"/>
      <c r="AC18" s="26"/>
      <c r="AE18" s="26"/>
      <c r="AG18" s="26"/>
      <c r="AI18" s="26"/>
      <c r="AK18" s="26"/>
      <c r="AM18" s="26"/>
      <c r="AO18" s="26"/>
      <c r="AQ18" s="26"/>
    </row>
    <row r="19" spans="1:43" x14ac:dyDescent="0.25">
      <c r="A19" s="17">
        <f t="shared" si="0"/>
        <v>11</v>
      </c>
      <c r="B19" s="15">
        <f t="shared" si="1"/>
        <v>2</v>
      </c>
      <c r="C19" s="11">
        <v>40865</v>
      </c>
      <c r="D19">
        <f>IF($A19&gt;10,INDEX(daily!$A:$F,MATCH(DATE(white_production!D$1,MONTH($C19),DAY($C19)),daily!$A:$A,0),MATCH($B$1,daily!$A$1:$F$1,0)),INDEX(daily!$A:$F,MATCH(DATE(white_production!E$1,MONTH($C19),DAY($C19)),daily!$A:$A,0),MATCH($B$1,daily!$A$1:$F$1,0)))</f>
        <v>1405.2940000000003</v>
      </c>
      <c r="S19" s="11">
        <v>40865</v>
      </c>
      <c r="T19" s="26">
        <f t="shared" si="2"/>
        <v>2.0342173524127569E-2</v>
      </c>
      <c r="U19" s="26">
        <f t="shared" si="3"/>
        <v>2.3401054256860093E-3</v>
      </c>
      <c r="W19" s="26"/>
      <c r="Y19" s="26"/>
      <c r="AA19" s="26"/>
      <c r="AC19" s="26"/>
      <c r="AE19" s="26"/>
      <c r="AG19" s="26"/>
      <c r="AI19" s="26"/>
      <c r="AK19" s="26"/>
      <c r="AM19" s="26"/>
      <c r="AO19" s="26"/>
      <c r="AQ19" s="26"/>
    </row>
    <row r="20" spans="1:43" x14ac:dyDescent="0.25">
      <c r="A20" s="17">
        <f t="shared" si="0"/>
        <v>11</v>
      </c>
      <c r="B20" s="15">
        <f t="shared" si="1"/>
        <v>2</v>
      </c>
      <c r="C20" s="11">
        <v>40866</v>
      </c>
      <c r="D20">
        <f>IF($A20&gt;10,INDEX(daily!$A:$F,MATCH(DATE(white_production!D$1,MONTH($C20),DAY($C20)),daily!$A:$A,0),MATCH($B$1,daily!$A$1:$F$1,0)),INDEX(daily!$A:$F,MATCH(DATE(white_production!E$1,MONTH($C20),DAY($C20)),daily!$A:$A,0),MATCH($B$1,daily!$A$1:$F$1,0)))</f>
        <v>1324.9950000000001</v>
      </c>
      <c r="S20" s="11">
        <v>40866</v>
      </c>
      <c r="T20" s="26">
        <f t="shared" si="2"/>
        <v>1.9179814479106442E-2</v>
      </c>
      <c r="U20" s="26">
        <f t="shared" si="3"/>
        <v>-1.1623590450211274E-3</v>
      </c>
      <c r="W20" s="26"/>
      <c r="Y20" s="26"/>
      <c r="AA20" s="26"/>
      <c r="AC20" s="26"/>
      <c r="AE20" s="26"/>
      <c r="AG20" s="26"/>
      <c r="AI20" s="26"/>
      <c r="AK20" s="26"/>
      <c r="AM20" s="26"/>
      <c r="AO20" s="26"/>
      <c r="AQ20" s="26"/>
    </row>
    <row r="21" spans="1:43" x14ac:dyDescent="0.25">
      <c r="A21" s="17">
        <f t="shared" si="0"/>
        <v>11</v>
      </c>
      <c r="B21" s="15">
        <f t="shared" si="1"/>
        <v>2</v>
      </c>
      <c r="C21" s="11">
        <v>40867</v>
      </c>
      <c r="D21">
        <f>IF($A21&gt;10,INDEX(daily!$A:$F,MATCH(DATE(white_production!D$1,MONTH($C21),DAY($C21)),daily!$A:$A,0),MATCH($B$1,daily!$A$1:$F$1,0)),INDEX(daily!$A:$F,MATCH(DATE(white_production!E$1,MONTH($C21),DAY($C21)),daily!$A:$A,0),MATCH($B$1,daily!$A$1:$F$1,0)))</f>
        <v>2024.2599999999998</v>
      </c>
      <c r="J21">
        <f>IF($A21&gt;10,INDEX(daily!$A:$F,MATCH(DATE(white_production!J$1,MONTH($C21),DAY($C21)),daily!$A:$A,0),MATCH($B$1,daily!$A$1:$F$1,0)),INDEX(daily!$A:$F,MATCH(DATE(white_production!K$1,MONTH($C21),DAY($C21)),daily!$A:$A,0),MATCH($B$1,daily!$A$1:$F$1,0)))</f>
        <v>126.60999999999999</v>
      </c>
      <c r="S21" s="11">
        <v>40867</v>
      </c>
      <c r="T21" s="26">
        <f t="shared" si="2"/>
        <v>2.9301945484681825E-2</v>
      </c>
      <c r="U21" s="26">
        <f t="shared" si="3"/>
        <v>1.0122131005575383E-2</v>
      </c>
      <c r="W21" s="26"/>
      <c r="Y21" s="26"/>
      <c r="AA21" s="26"/>
      <c r="AC21" s="26"/>
      <c r="AE21" s="26"/>
      <c r="AF21" s="26">
        <f t="shared" ref="AF21:AF52" si="4">J21/MAX(J$2:J$228)</f>
        <v>1.1239555950453496E-3</v>
      </c>
      <c r="AG21" s="26">
        <f>AF21-AF20</f>
        <v>1.1239555950453496E-3</v>
      </c>
      <c r="AI21" s="26"/>
      <c r="AK21" s="26"/>
      <c r="AM21" s="26"/>
      <c r="AO21" s="26"/>
      <c r="AQ21" s="26"/>
    </row>
    <row r="22" spans="1:43" x14ac:dyDescent="0.25">
      <c r="A22" s="17">
        <f t="shared" si="0"/>
        <v>11</v>
      </c>
      <c r="B22" s="15">
        <f t="shared" si="1"/>
        <v>3</v>
      </c>
      <c r="C22" s="11">
        <v>40868</v>
      </c>
      <c r="D22">
        <f>IF($A22&gt;10,INDEX(daily!$A:$F,MATCH(DATE(white_production!D$1,MONTH($C22),DAY($C22)),daily!$A:$A,0),MATCH($B$1,daily!$A$1:$F$1,0)),INDEX(daily!$A:$F,MATCH(DATE(white_production!E$1,MONTH($C22),DAY($C22)),daily!$A:$A,0),MATCH($B$1,daily!$A$1:$F$1,0)))</f>
        <v>4040.6880000000006</v>
      </c>
      <c r="J22">
        <f>IF($A22&gt;10,INDEX(daily!$A:$F,MATCH(DATE(white_production!J$1,MONTH($C22),DAY($C22)),daily!$A:$A,0),MATCH($B$1,daily!$A$1:$F$1,0)),INDEX(daily!$A:$F,MATCH(DATE(white_production!K$1,MONTH($C22),DAY($C22)),daily!$A:$A,0),MATCH($B$1,daily!$A$1:$F$1,0)))</f>
        <v>1761.4940000000001</v>
      </c>
      <c r="S22" s="11">
        <v>40868</v>
      </c>
      <c r="T22" s="26">
        <f t="shared" si="2"/>
        <v>5.84905197438116E-2</v>
      </c>
      <c r="U22" s="26">
        <f t="shared" si="3"/>
        <v>2.9188574259129775E-2</v>
      </c>
      <c r="W22" s="26"/>
      <c r="Y22" s="26"/>
      <c r="AA22" s="26"/>
      <c r="AC22" s="26"/>
      <c r="AE22" s="26"/>
      <c r="AF22" s="26">
        <f t="shared" si="4"/>
        <v>1.5637319618820106E-2</v>
      </c>
      <c r="AG22" s="26">
        <f t="shared" ref="AG22:AG85" si="5">AF22-AF21</f>
        <v>1.4513364023774757E-2</v>
      </c>
      <c r="AI22" s="26"/>
      <c r="AK22" s="26"/>
      <c r="AM22" s="26"/>
      <c r="AO22" s="26"/>
      <c r="AQ22" s="26"/>
    </row>
    <row r="23" spans="1:43" x14ac:dyDescent="0.25">
      <c r="A23" s="17">
        <f t="shared" si="0"/>
        <v>11</v>
      </c>
      <c r="B23" s="15">
        <f t="shared" si="1"/>
        <v>3</v>
      </c>
      <c r="C23" s="11">
        <v>40869</v>
      </c>
      <c r="D23">
        <f>IF($A23&gt;10,INDEX(daily!$A:$F,MATCH(DATE(white_production!D$1,MONTH($C23),DAY($C23)),daily!$A:$A,0),MATCH($B$1,daily!$A$1:$F$1,0)),INDEX(daily!$A:$F,MATCH(DATE(white_production!E$1,MONTH($C23),DAY($C23)),daily!$A:$A,0),MATCH($B$1,daily!$A$1:$F$1,0)))</f>
        <v>5695.5589999999984</v>
      </c>
      <c r="J23">
        <f>IF($A23&gt;10,INDEX(daily!$A:$F,MATCH(DATE(white_production!J$1,MONTH($C23),DAY($C23)),daily!$A:$A,0),MATCH($B$1,daily!$A$1:$F$1,0)),INDEX(daily!$A:$F,MATCH(DATE(white_production!K$1,MONTH($C23),DAY($C23)),daily!$A:$A,0),MATCH($B$1,daily!$A$1:$F$1,0)))</f>
        <v>3988.5720000000001</v>
      </c>
      <c r="S23" s="11">
        <v>40869</v>
      </c>
      <c r="T23" s="26">
        <f t="shared" si="2"/>
        <v>8.2445416756142448E-2</v>
      </c>
      <c r="U23" s="26">
        <f t="shared" si="3"/>
        <v>2.3954897012330847E-2</v>
      </c>
      <c r="W23" s="26"/>
      <c r="Y23" s="26"/>
      <c r="AA23" s="26"/>
      <c r="AC23" s="26"/>
      <c r="AE23" s="26"/>
      <c r="AF23" s="26">
        <f t="shared" si="4"/>
        <v>3.5407770441838883E-2</v>
      </c>
      <c r="AG23" s="26">
        <f t="shared" si="5"/>
        <v>1.9770450823018777E-2</v>
      </c>
      <c r="AI23" s="26"/>
      <c r="AK23" s="26"/>
      <c r="AM23" s="26"/>
      <c r="AO23" s="26"/>
      <c r="AQ23" s="26"/>
    </row>
    <row r="24" spans="1:43" x14ac:dyDescent="0.25">
      <c r="A24" s="17">
        <f t="shared" si="0"/>
        <v>11</v>
      </c>
      <c r="B24" s="15">
        <f t="shared" si="1"/>
        <v>3</v>
      </c>
      <c r="C24" s="11">
        <v>40870</v>
      </c>
      <c r="D24">
        <f>IF($A24&gt;10,INDEX(daily!$A:$F,MATCH(DATE(white_production!D$1,MONTH($C24),DAY($C24)),daily!$A:$A,0),MATCH($B$1,daily!$A$1:$F$1,0)),INDEX(daily!$A:$F,MATCH(DATE(white_production!E$1,MONTH($C24),DAY($C24)),daily!$A:$A,0),MATCH($B$1,daily!$A$1:$F$1,0)))</f>
        <v>5943.1610000000019</v>
      </c>
      <c r="J24">
        <f>IF($A24&gt;10,INDEX(daily!$A:$F,MATCH(DATE(white_production!J$1,MONTH($C24),DAY($C24)),daily!$A:$A,0),MATCH($B$1,daily!$A$1:$F$1,0)),INDEX(daily!$A:$F,MATCH(DATE(white_production!K$1,MONTH($C24),DAY($C24)),daily!$A:$A,0),MATCH($B$1,daily!$A$1:$F$1,0)))</f>
        <v>5807.9969999999994</v>
      </c>
      <c r="S24" s="11">
        <v>40870</v>
      </c>
      <c r="T24" s="26">
        <f t="shared" si="2"/>
        <v>8.6029551356390579E-2</v>
      </c>
      <c r="U24" s="26">
        <f t="shared" si="3"/>
        <v>3.5841346002481317E-3</v>
      </c>
      <c r="W24" s="26"/>
      <c r="Y24" s="26"/>
      <c r="AA24" s="26"/>
      <c r="AC24" s="26"/>
      <c r="AE24" s="26"/>
      <c r="AF24" s="26">
        <f t="shared" si="4"/>
        <v>5.1559361220729849E-2</v>
      </c>
      <c r="AG24" s="26">
        <f t="shared" si="5"/>
        <v>1.6151590778890966E-2</v>
      </c>
      <c r="AI24" s="26"/>
      <c r="AK24" s="26"/>
      <c r="AM24" s="26"/>
      <c r="AO24" s="26"/>
      <c r="AQ24" s="26"/>
    </row>
    <row r="25" spans="1:43" x14ac:dyDescent="0.25">
      <c r="A25" s="17">
        <f t="shared" si="0"/>
        <v>11</v>
      </c>
      <c r="B25" s="15">
        <f t="shared" si="1"/>
        <v>3</v>
      </c>
      <c r="C25" s="11">
        <v>40871</v>
      </c>
      <c r="D25">
        <f>IF($A25&gt;10,INDEX(daily!$A:$F,MATCH(DATE(white_production!D$1,MONTH($C25),DAY($C25)),daily!$A:$A,0),MATCH($B$1,daily!$A$1:$F$1,0)),INDEX(daily!$A:$F,MATCH(DATE(white_production!E$1,MONTH($C25),DAY($C25)),daily!$A:$A,0),MATCH($B$1,daily!$A$1:$F$1,0)))</f>
        <v>6586.2289999999975</v>
      </c>
      <c r="J25">
        <f>IF($A25&gt;10,INDEX(daily!$A:$F,MATCH(DATE(white_production!J$1,MONTH($C25),DAY($C25)),daily!$A:$A,0),MATCH($B$1,daily!$A$1:$F$1,0)),INDEX(daily!$A:$F,MATCH(DATE(white_production!K$1,MONTH($C25),DAY($C25)),daily!$A:$A,0),MATCH($B$1,daily!$A$1:$F$1,0)))</f>
        <v>7418.2940000000017</v>
      </c>
      <c r="S25" s="11">
        <v>40871</v>
      </c>
      <c r="T25" s="26">
        <f t="shared" si="2"/>
        <v>9.5338209077702685E-2</v>
      </c>
      <c r="U25" s="26">
        <f t="shared" si="3"/>
        <v>9.3086577213121052E-3</v>
      </c>
      <c r="W25" s="26"/>
      <c r="Y25" s="26"/>
      <c r="AA25" s="26"/>
      <c r="AC25" s="26"/>
      <c r="AE25" s="26"/>
      <c r="AF25" s="26">
        <f t="shared" si="4"/>
        <v>6.5854458944722777E-2</v>
      </c>
      <c r="AG25" s="26">
        <f t="shared" si="5"/>
        <v>1.4295097723992928E-2</v>
      </c>
      <c r="AI25" s="26"/>
      <c r="AK25" s="26"/>
      <c r="AM25" s="26"/>
      <c r="AO25" s="26"/>
      <c r="AQ25" s="26"/>
    </row>
    <row r="26" spans="1:43" x14ac:dyDescent="0.25">
      <c r="A26" s="17">
        <f t="shared" si="0"/>
        <v>11</v>
      </c>
      <c r="B26" s="15">
        <f t="shared" si="1"/>
        <v>3</v>
      </c>
      <c r="C26" s="11">
        <v>40872</v>
      </c>
      <c r="D26">
        <f>IF($A26&gt;10,INDEX(daily!$A:$F,MATCH(DATE(white_production!D$1,MONTH($C26),DAY($C26)),daily!$A:$A,0),MATCH($B$1,daily!$A$1:$F$1,0)),INDEX(daily!$A:$F,MATCH(DATE(white_production!E$1,MONTH($C26),DAY($C26)),daily!$A:$A,0),MATCH($B$1,daily!$A$1:$F$1,0)))</f>
        <v>6642.6210000000019</v>
      </c>
      <c r="G26">
        <f>IF($A26&gt;10,INDEX(daily!$A:$F,MATCH(DATE(white_production!G$1,MONTH($C26),DAY($C26)),daily!$A:$A,0),MATCH($B$1,daily!$A$1:$F$1,0)),INDEX(daily!$A:$F,MATCH(DATE(white_production!H$1,MONTH($C26),DAY($C26)),daily!$A:$A,0),MATCH($B$1,daily!$A$1:$F$1,0)))</f>
        <v>48.12</v>
      </c>
      <c r="J26">
        <f>IF($A26&gt;10,INDEX(daily!$A:$F,MATCH(DATE(white_production!J$1,MONTH($C26),DAY($C26)),daily!$A:$A,0),MATCH($B$1,daily!$A$1:$F$1,0)),INDEX(daily!$A:$F,MATCH(DATE(white_production!K$1,MONTH($C26),DAY($C26)),daily!$A:$A,0),MATCH($B$1,daily!$A$1:$F$1,0)))</f>
        <v>10643.636000000002</v>
      </c>
      <c r="S26" s="11">
        <v>40872</v>
      </c>
      <c r="T26" s="26">
        <f t="shared" si="2"/>
        <v>9.6154505062295725E-2</v>
      </c>
      <c r="U26" s="26">
        <f t="shared" si="3"/>
        <v>8.1629598459304065E-4</v>
      </c>
      <c r="W26" s="26"/>
      <c r="Y26" s="26"/>
      <c r="Z26" s="26">
        <f t="shared" ref="Z26:Z57" si="6">G26/MAX(G$2:G$228)</f>
        <v>5.6339725359293928E-4</v>
      </c>
      <c r="AA26" s="26">
        <f>Z26-Z25</f>
        <v>5.6339725359293928E-4</v>
      </c>
      <c r="AC26" s="26"/>
      <c r="AE26" s="26"/>
      <c r="AF26" s="26">
        <f t="shared" si="4"/>
        <v>9.4486803837185926E-2</v>
      </c>
      <c r="AG26" s="26">
        <f t="shared" si="5"/>
        <v>2.8632344892463149E-2</v>
      </c>
      <c r="AI26" s="26"/>
      <c r="AK26" s="26"/>
      <c r="AM26" s="26"/>
      <c r="AO26" s="26"/>
      <c r="AQ26" s="26"/>
    </row>
    <row r="27" spans="1:43" x14ac:dyDescent="0.25">
      <c r="A27" s="17">
        <f t="shared" si="0"/>
        <v>11</v>
      </c>
      <c r="B27" s="15">
        <f t="shared" si="1"/>
        <v>3</v>
      </c>
      <c r="C27" s="11">
        <v>40873</v>
      </c>
      <c r="D27">
        <f>IF($A27&gt;10,INDEX(daily!$A:$F,MATCH(DATE(white_production!D$1,MONTH($C27),DAY($C27)),daily!$A:$A,0),MATCH($B$1,daily!$A$1:$F$1,0)),INDEX(daily!$A:$F,MATCH(DATE(white_production!E$1,MONTH($C27),DAY($C27)),daily!$A:$A,0),MATCH($B$1,daily!$A$1:$F$1,0)))</f>
        <v>7142.3710000000019</v>
      </c>
      <c r="E27">
        <f>IF($A27&gt;10,INDEX(daily!$A:$F,MATCH(DATE(white_production!E$1,MONTH($C27),DAY($C27)),daily!$A:$A,0),MATCH($B$1,daily!$A$1:$F$1,0)),INDEX(daily!$A:$F,MATCH(DATE(white_production!F$1,MONTH($C27),DAY($C27)),daily!$A:$A,0),MATCH($B$1,daily!$A$1:$F$1,0)))</f>
        <v>672.28</v>
      </c>
      <c r="G27">
        <f>IF($A27&gt;10,INDEX(daily!$A:$F,MATCH(DATE(white_production!G$1,MONTH($C27),DAY($C27)),daily!$A:$A,0),MATCH($B$1,daily!$A$1:$F$1,0)),INDEX(daily!$A:$F,MATCH(DATE(white_production!H$1,MONTH($C27),DAY($C27)),daily!$A:$A,0),MATCH($B$1,daily!$A$1:$F$1,0)))</f>
        <v>468.21999999999997</v>
      </c>
      <c r="J27">
        <f>IF($A27&gt;10,INDEX(daily!$A:$F,MATCH(DATE(white_production!J$1,MONTH($C27),DAY($C27)),daily!$A:$A,0),MATCH($B$1,daily!$A$1:$F$1,0)),INDEX(daily!$A:$F,MATCH(DATE(white_production!K$1,MONTH($C27),DAY($C27)),daily!$A:$A,0),MATCH($B$1,daily!$A$1:$F$1,0)))</f>
        <v>16112.056</v>
      </c>
      <c r="S27" s="11">
        <v>40873</v>
      </c>
      <c r="T27" s="26">
        <f t="shared" si="2"/>
        <v>0.103388579368941</v>
      </c>
      <c r="U27" s="26">
        <f t="shared" si="3"/>
        <v>7.2340743066452717E-3</v>
      </c>
      <c r="V27" s="26">
        <f t="shared" ref="V27:V58" si="7">E27/MAX(E$2:E$228)</f>
        <v>7.5214354140590578E-3</v>
      </c>
      <c r="W27" s="26">
        <f>V27-V26</f>
        <v>7.5214354140590578E-3</v>
      </c>
      <c r="Y27" s="26"/>
      <c r="Z27" s="26">
        <f t="shared" si="6"/>
        <v>5.4820004587964677E-3</v>
      </c>
      <c r="AA27" s="26">
        <f t="shared" ref="AA27:AA90" si="8">Z27-Z26</f>
        <v>4.9186032052035283E-3</v>
      </c>
      <c r="AC27" s="26"/>
      <c r="AE27" s="26"/>
      <c r="AF27" s="26">
        <f t="shared" si="4"/>
        <v>0.14303163643380459</v>
      </c>
      <c r="AG27" s="26">
        <f t="shared" si="5"/>
        <v>4.8544832596618667E-2</v>
      </c>
      <c r="AI27" s="26"/>
      <c r="AK27" s="26"/>
      <c r="AM27" s="26"/>
      <c r="AO27" s="26"/>
      <c r="AQ27" s="26"/>
    </row>
    <row r="28" spans="1:43" x14ac:dyDescent="0.25">
      <c r="A28" s="17">
        <f t="shared" si="0"/>
        <v>11</v>
      </c>
      <c r="B28" s="15">
        <f t="shared" si="1"/>
        <v>3</v>
      </c>
      <c r="C28" s="11">
        <v>40874</v>
      </c>
      <c r="D28">
        <f>IF($A28&gt;10,INDEX(daily!$A:$F,MATCH(DATE(white_production!D$1,MONTH($C28),DAY($C28)),daily!$A:$A,0),MATCH($B$1,daily!$A$1:$F$1,0)),INDEX(daily!$A:$F,MATCH(DATE(white_production!E$1,MONTH($C28),DAY($C28)),daily!$A:$A,0),MATCH($B$1,daily!$A$1:$F$1,0)))</f>
        <v>10798.823999999999</v>
      </c>
      <c r="E28">
        <f>IF($A28&gt;10,INDEX(daily!$A:$F,MATCH(DATE(white_production!E$1,MONTH($C28),DAY($C28)),daily!$A:$A,0),MATCH($B$1,daily!$A$1:$F$1,0)),INDEX(daily!$A:$F,MATCH(DATE(white_production!F$1,MONTH($C28),DAY($C28)),daily!$A:$A,0),MATCH($B$1,daily!$A$1:$F$1,0)))</f>
        <v>1240.9600000000003</v>
      </c>
      <c r="G28">
        <f>IF($A28&gt;10,INDEX(daily!$A:$F,MATCH(DATE(white_production!G$1,MONTH($C28),DAY($C28)),daily!$A:$A,0),MATCH($B$1,daily!$A$1:$F$1,0)),INDEX(daily!$A:$F,MATCH(DATE(white_production!H$1,MONTH($C28),DAY($C28)),daily!$A:$A,0),MATCH($B$1,daily!$A$1:$F$1,0)))</f>
        <v>1011</v>
      </c>
      <c r="J28">
        <f>IF($A28&gt;10,INDEX(daily!$A:$F,MATCH(DATE(white_production!J$1,MONTH($C28),DAY($C28)),daily!$A:$A,0),MATCH($B$1,daily!$A$1:$F$1,0)),INDEX(daily!$A:$F,MATCH(DATE(white_production!K$1,MONTH($C28),DAY($C28)),daily!$A:$A,0),MATCH($B$1,daily!$A$1:$F$1,0)))</f>
        <v>15216.983999999991</v>
      </c>
      <c r="S28" s="11">
        <v>40874</v>
      </c>
      <c r="T28" s="26">
        <f t="shared" si="2"/>
        <v>0.15631714905529612</v>
      </c>
      <c r="U28" s="26">
        <f t="shared" si="3"/>
        <v>5.292856968635512E-2</v>
      </c>
      <c r="V28" s="26">
        <f t="shared" si="7"/>
        <v>1.3883799148317265E-2</v>
      </c>
      <c r="W28" s="26">
        <f t="shared" ref="W28:W91" si="9">V28-V27</f>
        <v>6.3623637342582074E-3</v>
      </c>
      <c r="Y28" s="26"/>
      <c r="Z28" s="26">
        <f t="shared" si="6"/>
        <v>1.1836962248180833E-2</v>
      </c>
      <c r="AA28" s="26">
        <f t="shared" si="8"/>
        <v>6.3549617893843653E-3</v>
      </c>
      <c r="AC28" s="26"/>
      <c r="AE28" s="26"/>
      <c r="AF28" s="26">
        <f t="shared" si="4"/>
        <v>0.1350858092292517</v>
      </c>
      <c r="AG28" s="26">
        <f t="shared" si="5"/>
        <v>-7.945827204552891E-3</v>
      </c>
      <c r="AI28" s="26"/>
      <c r="AK28" s="26"/>
      <c r="AM28" s="26"/>
      <c r="AO28" s="26"/>
      <c r="AQ28" s="26"/>
    </row>
    <row r="29" spans="1:43" x14ac:dyDescent="0.25">
      <c r="A29" s="17">
        <f t="shared" si="0"/>
        <v>11</v>
      </c>
      <c r="B29" s="15">
        <f t="shared" si="1"/>
        <v>3</v>
      </c>
      <c r="C29" s="11">
        <v>40875</v>
      </c>
      <c r="D29">
        <f>IF($A29&gt;10,INDEX(daily!$A:$F,MATCH(DATE(white_production!D$1,MONTH($C29),DAY($C29)),daily!$A:$A,0),MATCH($B$1,daily!$A$1:$F$1,0)),INDEX(daily!$A:$F,MATCH(DATE(white_production!E$1,MONTH($C29),DAY($C29)),daily!$A:$A,0),MATCH($B$1,daily!$A$1:$F$1,0)))</f>
        <v>12046.656999999996</v>
      </c>
      <c r="E29">
        <f>IF($A29&gt;10,INDEX(daily!$A:$F,MATCH(DATE(white_production!E$1,MONTH($C29),DAY($C29)),daily!$A:$A,0),MATCH($B$1,daily!$A$1:$F$1,0)),INDEX(daily!$A:$F,MATCH(DATE(white_production!F$1,MONTH($C29),DAY($C29)),daily!$A:$A,0),MATCH($B$1,daily!$A$1:$F$1,0)))</f>
        <v>1443.9099999999999</v>
      </c>
      <c r="G29">
        <f>IF($A29&gt;10,INDEX(daily!$A:$F,MATCH(DATE(white_production!G$1,MONTH($C29),DAY($C29)),daily!$A:$A,0),MATCH($B$1,daily!$A$1:$F$1,0)),INDEX(daily!$A:$F,MATCH(DATE(white_production!H$1,MONTH($C29),DAY($C29)),daily!$A:$A,0),MATCH($B$1,daily!$A$1:$F$1,0)))</f>
        <v>1314.5200000000002</v>
      </c>
      <c r="J29">
        <f>IF($A29&gt;10,INDEX(daily!$A:$F,MATCH(DATE(white_production!J$1,MONTH($C29),DAY($C29)),daily!$A:$A,0),MATCH($B$1,daily!$A$1:$F$1,0)),INDEX(daily!$A:$F,MATCH(DATE(white_production!K$1,MONTH($C29),DAY($C29)),daily!$A:$A,0),MATCH($B$1,daily!$A$1:$F$1,0)))</f>
        <v>19243.862000000012</v>
      </c>
      <c r="S29" s="11">
        <v>40875</v>
      </c>
      <c r="T29" s="26">
        <f t="shared" si="2"/>
        <v>0.1743800137762247</v>
      </c>
      <c r="U29" s="26">
        <f t="shared" si="3"/>
        <v>1.8062864720928579E-2</v>
      </c>
      <c r="V29" s="26">
        <f t="shared" si="7"/>
        <v>1.6154393717965749E-2</v>
      </c>
      <c r="W29" s="26">
        <f t="shared" si="9"/>
        <v>2.2705945696484837E-3</v>
      </c>
      <c r="Y29" s="26"/>
      <c r="Z29" s="26">
        <f t="shared" si="6"/>
        <v>1.5390626720552593E-2</v>
      </c>
      <c r="AA29" s="26">
        <f t="shared" si="8"/>
        <v>3.5536644723717595E-3</v>
      </c>
      <c r="AC29" s="26"/>
      <c r="AE29" s="26"/>
      <c r="AF29" s="26">
        <f t="shared" si="4"/>
        <v>0.17083363371914231</v>
      </c>
      <c r="AG29" s="26">
        <f t="shared" si="5"/>
        <v>3.5747824489890612E-2</v>
      </c>
      <c r="AI29" s="26"/>
      <c r="AK29" s="26"/>
      <c r="AM29" s="26"/>
      <c r="AO29" s="26"/>
      <c r="AQ29" s="26"/>
    </row>
    <row r="30" spans="1:43" x14ac:dyDescent="0.25">
      <c r="A30" s="17">
        <f t="shared" si="0"/>
        <v>11</v>
      </c>
      <c r="B30" s="15">
        <f t="shared" si="1"/>
        <v>3</v>
      </c>
      <c r="C30" s="11">
        <v>40876</v>
      </c>
      <c r="D30">
        <f>IF($A30&gt;10,INDEX(daily!$A:$F,MATCH(DATE(white_production!D$1,MONTH($C30),DAY($C30)),daily!$A:$A,0),MATCH($B$1,daily!$A$1:$F$1,0)),INDEX(daily!$A:$F,MATCH(DATE(white_production!E$1,MONTH($C30),DAY($C30)),daily!$A:$A,0),MATCH($B$1,daily!$A$1:$F$1,0)))</f>
        <v>13800.570000000007</v>
      </c>
      <c r="E30">
        <f>IF($A30&gt;10,INDEX(daily!$A:$F,MATCH(DATE(white_production!E$1,MONTH($C30),DAY($C30)),daily!$A:$A,0),MATCH($B$1,daily!$A$1:$F$1,0)),INDEX(daily!$A:$F,MATCH(DATE(white_production!F$1,MONTH($C30),DAY($C30)),daily!$A:$A,0),MATCH($B$1,daily!$A$1:$F$1,0)))</f>
        <v>3412.9720000000002</v>
      </c>
      <c r="G30">
        <f>IF($A30&gt;10,INDEX(daily!$A:$F,MATCH(DATE(white_production!G$1,MONTH($C30),DAY($C30)),daily!$A:$A,0),MATCH($B$1,daily!$A$1:$F$1,0)),INDEX(daily!$A:$F,MATCH(DATE(white_production!H$1,MONTH($C30),DAY($C30)),daily!$A:$A,0),MATCH($B$1,daily!$A$1:$F$1,0)))</f>
        <v>1693.5489999999995</v>
      </c>
      <c r="J30">
        <f>IF($A30&gt;10,INDEX(daily!$A:$F,MATCH(DATE(white_production!J$1,MONTH($C30),DAY($C30)),daily!$A:$A,0),MATCH($B$1,daily!$A$1:$F$1,0)),INDEX(daily!$A:$F,MATCH(DATE(white_production!K$1,MONTH($C30),DAY($C30)),daily!$A:$A,0),MATCH($B$1,daily!$A$1:$F$1,0)))</f>
        <v>20208.095999999983</v>
      </c>
      <c r="S30" s="11">
        <v>40876</v>
      </c>
      <c r="T30" s="26">
        <f t="shared" si="2"/>
        <v>0.19976858199911857</v>
      </c>
      <c r="U30" s="26">
        <f t="shared" si="3"/>
        <v>2.538856822289387E-2</v>
      </c>
      <c r="V30" s="26">
        <f t="shared" si="7"/>
        <v>3.8184162057464111E-2</v>
      </c>
      <c r="W30" s="26">
        <f t="shared" si="9"/>
        <v>2.2029768339498362E-2</v>
      </c>
      <c r="Y30" s="26"/>
      <c r="Z30" s="26">
        <f t="shared" si="6"/>
        <v>1.9828363579074575E-2</v>
      </c>
      <c r="AA30" s="26">
        <f t="shared" si="8"/>
        <v>4.4377368585219821E-3</v>
      </c>
      <c r="AC30" s="26"/>
      <c r="AE30" s="26"/>
      <c r="AF30" s="26">
        <f t="shared" si="4"/>
        <v>0.17939343309701869</v>
      </c>
      <c r="AG30" s="26">
        <f t="shared" si="5"/>
        <v>8.5597993778763759E-3</v>
      </c>
      <c r="AI30" s="26"/>
      <c r="AK30" s="26"/>
      <c r="AM30" s="26"/>
      <c r="AO30" s="26"/>
      <c r="AQ30" s="26"/>
    </row>
    <row r="31" spans="1:43" x14ac:dyDescent="0.25">
      <c r="A31" s="17">
        <f t="shared" si="0"/>
        <v>11</v>
      </c>
      <c r="B31" s="15">
        <f t="shared" si="1"/>
        <v>3</v>
      </c>
      <c r="C31" s="11">
        <v>40877</v>
      </c>
      <c r="D31">
        <f>IF($A31&gt;10,INDEX(daily!$A:$F,MATCH(DATE(white_production!D$1,MONTH($C31),DAY($C31)),daily!$A:$A,0),MATCH($B$1,daily!$A$1:$F$1,0)),INDEX(daily!$A:$F,MATCH(DATE(white_production!E$1,MONTH($C31),DAY($C31)),daily!$A:$A,0),MATCH($B$1,daily!$A$1:$F$1,0)))</f>
        <v>12178.383999999996</v>
      </c>
      <c r="E31">
        <f>IF($A31&gt;10,INDEX(daily!$A:$F,MATCH(DATE(white_production!E$1,MONTH($C31),DAY($C31)),daily!$A:$A,0),MATCH($B$1,daily!$A$1:$F$1,0)),INDEX(daily!$A:$F,MATCH(DATE(white_production!F$1,MONTH($C31),DAY($C31)),daily!$A:$A,0),MATCH($B$1,daily!$A$1:$F$1,0)))</f>
        <v>6310.2389999999996</v>
      </c>
      <c r="G31">
        <f>IF($A31&gt;10,INDEX(daily!$A:$F,MATCH(DATE(white_production!G$1,MONTH($C31),DAY($C31)),daily!$A:$A,0),MATCH($B$1,daily!$A$1:$F$1,0)),INDEX(daily!$A:$F,MATCH(DATE(white_production!H$1,MONTH($C31),DAY($C31)),daily!$A:$A,0),MATCH($B$1,daily!$A$1:$F$1,0)))</f>
        <v>3374.8400000000011</v>
      </c>
      <c r="J31">
        <f>IF($A31&gt;10,INDEX(daily!$A:$F,MATCH(DATE(white_production!J$1,MONTH($C31),DAY($C31)),daily!$A:$A,0),MATCH($B$1,daily!$A$1:$F$1,0)),INDEX(daily!$A:$F,MATCH(DATE(white_production!K$1,MONTH($C31),DAY($C31)),daily!$A:$A,0),MATCH($B$1,daily!$A$1:$F$1,0)))</f>
        <v>26090.522000000008</v>
      </c>
      <c r="S31" s="11">
        <v>40877</v>
      </c>
      <c r="T31" s="26">
        <f t="shared" si="2"/>
        <v>0.17628681298821364</v>
      </c>
      <c r="U31" s="26">
        <f t="shared" si="3"/>
        <v>-2.3481769010904929E-2</v>
      </c>
      <c r="V31" s="26">
        <f t="shared" si="7"/>
        <v>7.059864206249869E-2</v>
      </c>
      <c r="W31" s="26">
        <f t="shared" si="9"/>
        <v>3.2414480005034579E-2</v>
      </c>
      <c r="Y31" s="26"/>
      <c r="Z31" s="26">
        <f t="shared" si="6"/>
        <v>3.9513208381454612E-2</v>
      </c>
      <c r="AA31" s="26">
        <f t="shared" si="8"/>
        <v>1.9684844802380037E-2</v>
      </c>
      <c r="AC31" s="26"/>
      <c r="AE31" s="26"/>
      <c r="AF31" s="26">
        <f t="shared" si="4"/>
        <v>0.23161352325688178</v>
      </c>
      <c r="AG31" s="26">
        <f t="shared" si="5"/>
        <v>5.2220090159863092E-2</v>
      </c>
      <c r="AI31" s="26"/>
      <c r="AK31" s="26"/>
      <c r="AM31" s="26"/>
      <c r="AO31" s="26"/>
      <c r="AQ31" s="26"/>
    </row>
    <row r="32" spans="1:43" x14ac:dyDescent="0.25">
      <c r="A32" s="17">
        <f t="shared" si="0"/>
        <v>12</v>
      </c>
      <c r="B32" s="15">
        <f t="shared" si="1"/>
        <v>1</v>
      </c>
      <c r="C32" s="11">
        <v>40878</v>
      </c>
      <c r="D32">
        <f>IF($A32&gt;10,INDEX(daily!$A:$F,MATCH(DATE(white_production!D$1,MONTH($C32),DAY($C32)),daily!$A:$A,0),MATCH($B$1,daily!$A$1:$F$1,0)),INDEX(daily!$A:$F,MATCH(DATE(white_production!E$1,MONTH($C32),DAY($C32)),daily!$A:$A,0),MATCH($B$1,daily!$A$1:$F$1,0)))</f>
        <v>14452.708000000008</v>
      </c>
      <c r="E32">
        <f>IF($A32&gt;10,INDEX(daily!$A:$F,MATCH(DATE(white_production!E$1,MONTH($C32),DAY($C32)),daily!$A:$A,0),MATCH($B$1,daily!$A$1:$F$1,0)),INDEX(daily!$A:$F,MATCH(DATE(white_production!F$1,MONTH($C32),DAY($C32)),daily!$A:$A,0),MATCH($B$1,daily!$A$1:$F$1,0)))</f>
        <v>8639.9670000000006</v>
      </c>
      <c r="F32">
        <f>IF($A32&gt;10,INDEX(daily!$A:$F,MATCH(DATE(white_production!F$1,MONTH($C32),DAY($C32)),daily!$A:$A,0),MATCH($B$1,daily!$A$1:$F$1,0)),INDEX(daily!$A:$F,MATCH(DATE(white_production!G$1,MONTH($C32),DAY($C32)),daily!$A:$A,0),MATCH($B$1,daily!$A$1:$F$1,0)))</f>
        <v>671.79</v>
      </c>
      <c r="G32">
        <f>IF($A32&gt;10,INDEX(daily!$A:$F,MATCH(DATE(white_production!G$1,MONTH($C32),DAY($C32)),daily!$A:$A,0),MATCH($B$1,daily!$A$1:$F$1,0)),INDEX(daily!$A:$F,MATCH(DATE(white_production!H$1,MONTH($C32),DAY($C32)),daily!$A:$A,0),MATCH($B$1,daily!$A$1:$F$1,0)))</f>
        <v>3740.4109999999987</v>
      </c>
      <c r="I32">
        <f>IF($A32&gt;10,INDEX(daily!$A:$F,MATCH(DATE(white_production!I$1,MONTH($C32),DAY($C32)),daily!$A:$A,0),MATCH($B$1,daily!$A$1:$F$1,0)),INDEX(daily!$A:$F,MATCH(DATE(white_production!J$1,MONTH($C32),DAY($C32)),daily!$A:$A,0),MATCH($B$1,daily!$A$1:$F$1,0)))</f>
        <v>74.97999999999999</v>
      </c>
      <c r="J32">
        <f>IF($A32&gt;10,INDEX(daily!$A:$F,MATCH(DATE(white_production!J$1,MONTH($C32),DAY($C32)),daily!$A:$A,0),MATCH($B$1,daily!$A$1:$F$1,0)),INDEX(daily!$A:$F,MATCH(DATE(white_production!K$1,MONTH($C32),DAY($C32)),daily!$A:$A,0),MATCH($B$1,daily!$A$1:$F$1,0)))</f>
        <v>30827.956999999984</v>
      </c>
      <c r="S32" s="11">
        <v>40878</v>
      </c>
      <c r="T32" s="26">
        <f t="shared" si="2"/>
        <v>0.20920853147423019</v>
      </c>
      <c r="U32" s="26">
        <f t="shared" si="3"/>
        <v>3.2921718486016549E-2</v>
      </c>
      <c r="V32" s="26">
        <f t="shared" si="7"/>
        <v>9.6663523784883687E-2</v>
      </c>
      <c r="W32" s="26">
        <f t="shared" si="9"/>
        <v>2.6064881722384997E-2</v>
      </c>
      <c r="X32" s="26">
        <f t="shared" ref="X32:X63" si="10">F32/MAX(F$2:F$228)</f>
        <v>6.7545874743209127E-3</v>
      </c>
      <c r="Y32" s="26">
        <f>X32-X31</f>
        <v>6.7545874743209127E-3</v>
      </c>
      <c r="Z32" s="26">
        <f t="shared" si="6"/>
        <v>4.379337665645925E-2</v>
      </c>
      <c r="AA32" s="26">
        <f t="shared" si="8"/>
        <v>4.280168275004638E-3</v>
      </c>
      <c r="AC32" s="26"/>
      <c r="AD32" s="26">
        <f t="shared" ref="AD32:AD63" si="11">I32/MAX(I$2:I$228)</f>
        <v>7.1415337698158791E-4</v>
      </c>
      <c r="AE32" s="26">
        <f>AD32-AD31</f>
        <v>7.1415337698158791E-4</v>
      </c>
      <c r="AF32" s="26">
        <f t="shared" si="4"/>
        <v>0.27366917900614046</v>
      </c>
      <c r="AG32" s="26">
        <f t="shared" si="5"/>
        <v>4.205565574925868E-2</v>
      </c>
      <c r="AI32" s="26"/>
      <c r="AK32" s="26"/>
      <c r="AM32" s="26"/>
      <c r="AO32" s="26"/>
      <c r="AQ32" s="26"/>
    </row>
    <row r="33" spans="1:43" x14ac:dyDescent="0.25">
      <c r="A33" s="17">
        <f t="shared" si="0"/>
        <v>12</v>
      </c>
      <c r="B33" s="15">
        <f t="shared" si="1"/>
        <v>1</v>
      </c>
      <c r="C33" s="11">
        <v>40879</v>
      </c>
      <c r="D33">
        <f>IF($A33&gt;10,INDEX(daily!$A:$F,MATCH(DATE(white_production!D$1,MONTH($C33),DAY($C33)),daily!$A:$A,0),MATCH($B$1,daily!$A$1:$F$1,0)),INDEX(daily!$A:$F,MATCH(DATE(white_production!E$1,MONTH($C33),DAY($C33)),daily!$A:$A,0),MATCH($B$1,daily!$A$1:$F$1,0)))</f>
        <v>18311.340999999993</v>
      </c>
      <c r="E33">
        <f>IF($A33&gt;10,INDEX(daily!$A:$F,MATCH(DATE(white_production!E$1,MONTH($C33),DAY($C33)),daily!$A:$A,0),MATCH($B$1,daily!$A$1:$F$1,0)),INDEX(daily!$A:$F,MATCH(DATE(white_production!F$1,MONTH($C33),DAY($C33)),daily!$A:$A,0),MATCH($B$1,daily!$A$1:$F$1,0)))</f>
        <v>12003.450000000003</v>
      </c>
      <c r="F33">
        <f>IF($A33&gt;10,INDEX(daily!$A:$F,MATCH(DATE(white_production!F$1,MONTH($C33),DAY($C33)),daily!$A:$A,0),MATCH($B$1,daily!$A$1:$F$1,0)),INDEX(daily!$A:$F,MATCH(DATE(white_production!G$1,MONTH($C33),DAY($C33)),daily!$A:$A,0),MATCH($B$1,daily!$A$1:$F$1,0)))</f>
        <v>4702.2939999999999</v>
      </c>
      <c r="G33">
        <f>IF($A33&gt;10,INDEX(daily!$A:$F,MATCH(DATE(white_production!G$1,MONTH($C33),DAY($C33)),daily!$A:$A,0),MATCH($B$1,daily!$A$1:$F$1,0)),INDEX(daily!$A:$F,MATCH(DATE(white_production!H$1,MONTH($C33),DAY($C33)),daily!$A:$A,0),MATCH($B$1,daily!$A$1:$F$1,0)))</f>
        <v>6515.5099999999993</v>
      </c>
      <c r="I33">
        <f>IF($A33&gt;10,INDEX(daily!$A:$F,MATCH(DATE(white_production!I$1,MONTH($C33),DAY($C33)),daily!$A:$A,0),MATCH($B$1,daily!$A$1:$F$1,0)),INDEX(daily!$A:$F,MATCH(DATE(white_production!J$1,MONTH($C33),DAY($C33)),daily!$A:$A,0),MATCH($B$1,daily!$A$1:$F$1,0)))</f>
        <v>2722.33</v>
      </c>
      <c r="J33">
        <f>IF($A33&gt;10,INDEX(daily!$A:$F,MATCH(DATE(white_production!J$1,MONTH($C33),DAY($C33)),daily!$A:$A,0),MATCH($B$1,daily!$A$1:$F$1,0)),INDEX(daily!$A:$F,MATCH(DATE(white_production!K$1,MONTH($C33),DAY($C33)),daily!$A:$A,0),MATCH($B$1,daily!$A$1:$F$1,0)))</f>
        <v>33762.310000000012</v>
      </c>
      <c r="S33" s="11">
        <v>40879</v>
      </c>
      <c r="T33" s="26">
        <f t="shared" si="2"/>
        <v>0.26506373476402195</v>
      </c>
      <c r="U33" s="26">
        <f t="shared" si="3"/>
        <v>5.5855203289791766E-2</v>
      </c>
      <c r="V33" s="26">
        <f t="shared" si="7"/>
        <v>0.13429400535623137</v>
      </c>
      <c r="W33" s="26">
        <f t="shared" si="9"/>
        <v>3.7630481571347685E-2</v>
      </c>
      <c r="X33" s="26">
        <f t="shared" si="10"/>
        <v>4.7279739431927217E-2</v>
      </c>
      <c r="Y33" s="26">
        <f t="shared" ref="Y33:Y96" si="12">X33-X32</f>
        <v>4.0525151957606302E-2</v>
      </c>
      <c r="Z33" s="26">
        <f t="shared" si="6"/>
        <v>7.6284714043169818E-2</v>
      </c>
      <c r="AA33" s="26">
        <f t="shared" si="8"/>
        <v>3.2491337386710568E-2</v>
      </c>
      <c r="AC33" s="26"/>
      <c r="AD33" s="26">
        <f t="shared" si="11"/>
        <v>2.5929063253644788E-2</v>
      </c>
      <c r="AE33" s="26">
        <f t="shared" ref="AE33:AE96" si="13">AD33-AD32</f>
        <v>2.5214909876663201E-2</v>
      </c>
      <c r="AF33" s="26">
        <f t="shared" si="4"/>
        <v>0.29971832577328472</v>
      </c>
      <c r="AG33" s="26">
        <f t="shared" si="5"/>
        <v>2.604914676714426E-2</v>
      </c>
      <c r="AI33" s="26"/>
      <c r="AK33" s="26"/>
      <c r="AM33" s="26"/>
      <c r="AO33" s="26"/>
      <c r="AQ33" s="26"/>
    </row>
    <row r="34" spans="1:43" x14ac:dyDescent="0.25">
      <c r="A34" s="17">
        <f t="shared" si="0"/>
        <v>12</v>
      </c>
      <c r="B34" s="15">
        <f t="shared" si="1"/>
        <v>1</v>
      </c>
      <c r="C34" s="11">
        <v>40880</v>
      </c>
      <c r="D34">
        <f>IF($A34&gt;10,INDEX(daily!$A:$F,MATCH(DATE(white_production!D$1,MONTH($C34),DAY($C34)),daily!$A:$A,0),MATCH($B$1,daily!$A$1:$F$1,0)),INDEX(daily!$A:$F,MATCH(DATE(white_production!E$1,MONTH($C34),DAY($C34)),daily!$A:$A,0),MATCH($B$1,daily!$A$1:$F$1,0)))</f>
        <v>18883.892999999993</v>
      </c>
      <c r="E34">
        <f>IF($A34&gt;10,INDEX(daily!$A:$F,MATCH(DATE(white_production!E$1,MONTH($C34),DAY($C34)),daily!$A:$A,0),MATCH($B$1,daily!$A$1:$F$1,0)),INDEX(daily!$A:$F,MATCH(DATE(white_production!F$1,MONTH($C34),DAY($C34)),daily!$A:$A,0),MATCH($B$1,daily!$A$1:$F$1,0)))</f>
        <v>17177.330999999998</v>
      </c>
      <c r="F34">
        <f>IF($A34&gt;10,INDEX(daily!$A:$F,MATCH(DATE(white_production!F$1,MONTH($C34),DAY($C34)),daily!$A:$A,0),MATCH($B$1,daily!$A$1:$F$1,0)),INDEX(daily!$A:$F,MATCH(DATE(white_production!G$1,MONTH($C34),DAY($C34)),daily!$A:$A,0),MATCH($B$1,daily!$A$1:$F$1,0)))</f>
        <v>11179.387999999997</v>
      </c>
      <c r="G34">
        <f>IF($A34&gt;10,INDEX(daily!$A:$F,MATCH(DATE(white_production!G$1,MONTH($C34),DAY($C34)),daily!$A:$A,0),MATCH($B$1,daily!$A$1:$F$1,0)),INDEX(daily!$A:$F,MATCH(DATE(white_production!H$1,MONTH($C34),DAY($C34)),daily!$A:$A,0),MATCH($B$1,daily!$A$1:$F$1,0)))</f>
        <v>9479.6409999999996</v>
      </c>
      <c r="I34">
        <f>IF($A34&gt;10,INDEX(daily!$A:$F,MATCH(DATE(white_production!I$1,MONTH($C34),DAY($C34)),daily!$A:$A,0),MATCH($B$1,daily!$A$1:$F$1,0)),INDEX(daily!$A:$F,MATCH(DATE(white_production!J$1,MONTH($C34),DAY($C34)),daily!$A:$A,0),MATCH($B$1,daily!$A$1:$F$1,0)))</f>
        <v>6868.6600000000008</v>
      </c>
      <c r="J34">
        <f>IF($A34&gt;10,INDEX(daily!$A:$F,MATCH(DATE(white_production!J$1,MONTH($C34),DAY($C34)),daily!$A:$A,0),MATCH($B$1,daily!$A$1:$F$1,0)),INDEX(daily!$A:$F,MATCH(DATE(white_production!K$1,MONTH($C34),DAY($C34)),daily!$A:$A,0),MATCH($B$1,daily!$A$1:$F$1,0)))</f>
        <v>37209.616999999991</v>
      </c>
      <c r="S34" s="11">
        <v>40880</v>
      </c>
      <c r="T34" s="26">
        <f t="shared" si="2"/>
        <v>0.27335164614454893</v>
      </c>
      <c r="U34" s="26">
        <f t="shared" si="3"/>
        <v>8.28791138052698E-3</v>
      </c>
      <c r="V34" s="26">
        <f t="shared" si="7"/>
        <v>0.19217913027669198</v>
      </c>
      <c r="W34" s="26">
        <f t="shared" si="9"/>
        <v>5.7885124920460607E-2</v>
      </c>
      <c r="X34" s="26">
        <f t="shared" si="10"/>
        <v>0.11240440339298517</v>
      </c>
      <c r="Y34" s="26">
        <f t="shared" si="12"/>
        <v>6.5124663961057955E-2</v>
      </c>
      <c r="Z34" s="26">
        <f t="shared" si="6"/>
        <v>0.1109892706659814</v>
      </c>
      <c r="AA34" s="26">
        <f t="shared" si="8"/>
        <v>3.4704556622811578E-2</v>
      </c>
      <c r="AC34" s="26"/>
      <c r="AD34" s="26">
        <f t="shared" si="11"/>
        <v>6.5421135427291999E-2</v>
      </c>
      <c r="AE34" s="26">
        <f t="shared" si="13"/>
        <v>3.9492072173647211E-2</v>
      </c>
      <c r="AF34" s="26">
        <f t="shared" si="4"/>
        <v>0.33032112168584277</v>
      </c>
      <c r="AG34" s="26">
        <f t="shared" si="5"/>
        <v>3.0602795912558045E-2</v>
      </c>
      <c r="AI34" s="26"/>
      <c r="AK34" s="26"/>
      <c r="AM34" s="26"/>
      <c r="AO34" s="26"/>
      <c r="AQ34" s="26"/>
    </row>
    <row r="35" spans="1:43" x14ac:dyDescent="0.25">
      <c r="A35" s="17">
        <f t="shared" si="0"/>
        <v>12</v>
      </c>
      <c r="B35" s="15">
        <f t="shared" si="1"/>
        <v>1</v>
      </c>
      <c r="C35" s="11">
        <v>40881</v>
      </c>
      <c r="D35">
        <f>IF($A35&gt;10,INDEX(daily!$A:$F,MATCH(DATE(white_production!D$1,MONTH($C35),DAY($C35)),daily!$A:$A,0),MATCH($B$1,daily!$A$1:$F$1,0)),INDEX(daily!$A:$F,MATCH(DATE(white_production!E$1,MONTH($C35),DAY($C35)),daily!$A:$A,0),MATCH($B$1,daily!$A$1:$F$1,0)))</f>
        <v>21099.687000000013</v>
      </c>
      <c r="E35">
        <f>IF($A35&gt;10,INDEX(daily!$A:$F,MATCH(DATE(white_production!E$1,MONTH($C35),DAY($C35)),daily!$A:$A,0),MATCH($B$1,daily!$A$1:$F$1,0)),INDEX(daily!$A:$F,MATCH(DATE(white_production!F$1,MONTH($C35),DAY($C35)),daily!$A:$A,0),MATCH($B$1,daily!$A$1:$F$1,0)))</f>
        <v>20043.982</v>
      </c>
      <c r="F35">
        <f>IF($A35&gt;10,INDEX(daily!$A:$F,MATCH(DATE(white_production!F$1,MONTH($C35),DAY($C35)),daily!$A:$A,0),MATCH($B$1,daily!$A$1:$F$1,0)),INDEX(daily!$A:$F,MATCH(DATE(white_production!G$1,MONTH($C35),DAY($C35)),daily!$A:$A,0),MATCH($B$1,daily!$A$1:$F$1,0)))</f>
        <v>18149.399000000005</v>
      </c>
      <c r="G35">
        <f>IF($A35&gt;10,INDEX(daily!$A:$F,MATCH(DATE(white_production!G$1,MONTH($C35),DAY($C35)),daily!$A:$A,0),MATCH($B$1,daily!$A$1:$F$1,0)),INDEX(daily!$A:$F,MATCH(DATE(white_production!H$1,MONTH($C35),DAY($C35)),daily!$A:$A,0),MATCH($B$1,daily!$A$1:$F$1,0)))</f>
        <v>12764.990000000002</v>
      </c>
      <c r="I35">
        <f>IF($A35&gt;10,INDEX(daily!$A:$F,MATCH(DATE(white_production!I$1,MONTH($C35),DAY($C35)),daily!$A:$A,0),MATCH($B$1,daily!$A$1:$F$1,0)),INDEX(daily!$A:$F,MATCH(DATE(white_production!J$1,MONTH($C35),DAY($C35)),daily!$A:$A,0),MATCH($B$1,daily!$A$1:$F$1,0)))</f>
        <v>9897.5499999999993</v>
      </c>
      <c r="J35">
        <f>IF($A35&gt;10,INDEX(daily!$A:$F,MATCH(DATE(white_production!J$1,MONTH($C35),DAY($C35)),daily!$A:$A,0),MATCH($B$1,daily!$A$1:$F$1,0)),INDEX(daily!$A:$F,MATCH(DATE(white_production!K$1,MONTH($C35),DAY($C35)),daily!$A:$A,0),MATCH($B$1,daily!$A$1:$F$1,0)))</f>
        <v>49084.562000000013</v>
      </c>
      <c r="S35" s="11">
        <v>40881</v>
      </c>
      <c r="T35" s="26">
        <f t="shared" si="2"/>
        <v>0.30542612027004945</v>
      </c>
      <c r="U35" s="26">
        <f t="shared" si="3"/>
        <v>3.2074474125500518E-2</v>
      </c>
      <c r="V35" s="26">
        <f t="shared" si="7"/>
        <v>0.22425107998685415</v>
      </c>
      <c r="W35" s="26">
        <f t="shared" si="9"/>
        <v>3.2071949710162168E-2</v>
      </c>
      <c r="X35" s="26">
        <f t="shared" si="10"/>
        <v>0.182485156301601</v>
      </c>
      <c r="Y35" s="26">
        <f t="shared" si="12"/>
        <v>7.0080752908615832E-2</v>
      </c>
      <c r="Z35" s="26">
        <f t="shared" si="6"/>
        <v>0.14945470299545585</v>
      </c>
      <c r="AA35" s="26">
        <f t="shared" si="8"/>
        <v>3.8465432329474455E-2</v>
      </c>
      <c r="AC35" s="26"/>
      <c r="AD35" s="26">
        <f t="shared" si="11"/>
        <v>9.4270055432703601E-2</v>
      </c>
      <c r="AE35" s="26">
        <f t="shared" si="13"/>
        <v>2.8848920005411602E-2</v>
      </c>
      <c r="AF35" s="26">
        <f t="shared" si="4"/>
        <v>0.43573863115275557</v>
      </c>
      <c r="AG35" s="26">
        <f t="shared" si="5"/>
        <v>0.10541750946691281</v>
      </c>
      <c r="AI35" s="26"/>
      <c r="AK35" s="26"/>
      <c r="AM35" s="26"/>
      <c r="AO35" s="26"/>
      <c r="AQ35" s="26"/>
    </row>
    <row r="36" spans="1:43" x14ac:dyDescent="0.25">
      <c r="A36" s="17">
        <f t="shared" si="0"/>
        <v>12</v>
      </c>
      <c r="B36" s="15">
        <f t="shared" si="1"/>
        <v>1</v>
      </c>
      <c r="C36" s="11">
        <v>40882</v>
      </c>
      <c r="D36">
        <f>IF($A36&gt;10,INDEX(daily!$A:$F,MATCH(DATE(white_production!D$1,MONTH($C36),DAY($C36)),daily!$A:$A,0),MATCH($B$1,daily!$A$1:$F$1,0)),INDEX(daily!$A:$F,MATCH(DATE(white_production!E$1,MONTH($C36),DAY($C36)),daily!$A:$A,0),MATCH($B$1,daily!$A$1:$F$1,0)))</f>
        <v>23862.614999999991</v>
      </c>
      <c r="E36">
        <f>IF($A36&gt;10,INDEX(daily!$A:$F,MATCH(DATE(white_production!E$1,MONTH($C36),DAY($C36)),daily!$A:$A,0),MATCH($B$1,daily!$A$1:$F$1,0)),INDEX(daily!$A:$F,MATCH(DATE(white_production!F$1,MONTH($C36),DAY($C36)),daily!$A:$A,0),MATCH($B$1,daily!$A$1:$F$1,0)))</f>
        <v>24997.340999999993</v>
      </c>
      <c r="F36">
        <f>IF($A36&gt;10,INDEX(daily!$A:$F,MATCH(DATE(white_production!F$1,MONTH($C36),DAY($C36)),daily!$A:$A,0),MATCH($B$1,daily!$A$1:$F$1,0)),INDEX(daily!$A:$F,MATCH(DATE(white_production!G$1,MONTH($C36),DAY($C36)),daily!$A:$A,0),MATCH($B$1,daily!$A$1:$F$1,0)))</f>
        <v>22363.798999999992</v>
      </c>
      <c r="G36">
        <f>IF($A36&gt;10,INDEX(daily!$A:$F,MATCH(DATE(white_production!G$1,MONTH($C36),DAY($C36)),daily!$A:$A,0),MATCH($B$1,daily!$A$1:$F$1,0)),INDEX(daily!$A:$F,MATCH(DATE(white_production!H$1,MONTH($C36),DAY($C36)),daily!$A:$A,0),MATCH($B$1,daily!$A$1:$F$1,0)))</f>
        <v>14054.160000000009</v>
      </c>
      <c r="I36">
        <f>IF($A36&gt;10,INDEX(daily!$A:$F,MATCH(DATE(white_production!I$1,MONTH($C36),DAY($C36)),daily!$A:$A,0),MATCH($B$1,daily!$A$1:$F$1,0)),INDEX(daily!$A:$F,MATCH(DATE(white_production!J$1,MONTH($C36),DAY($C36)),daily!$A:$A,0),MATCH($B$1,daily!$A$1:$F$1,0)))</f>
        <v>13061.165000000008</v>
      </c>
      <c r="J36">
        <f>IF($A36&gt;10,INDEX(daily!$A:$F,MATCH(DATE(white_production!J$1,MONTH($C36),DAY($C36)),daily!$A:$A,0),MATCH($B$1,daily!$A$1:$F$1,0)),INDEX(daily!$A:$F,MATCH(DATE(white_production!K$1,MONTH($C36),DAY($C36)),daily!$A:$A,0),MATCH($B$1,daily!$A$1:$F$1,0)))</f>
        <v>54486.437000000013</v>
      </c>
      <c r="S36" s="11">
        <v>40882</v>
      </c>
      <c r="T36" s="26">
        <f t="shared" si="2"/>
        <v>0.34542057040693913</v>
      </c>
      <c r="U36" s="26">
        <f t="shared" si="3"/>
        <v>3.9994450136889681E-2</v>
      </c>
      <c r="V36" s="26">
        <f t="shared" si="7"/>
        <v>0.2796690156701232</v>
      </c>
      <c r="W36" s="26">
        <f t="shared" si="9"/>
        <v>5.5417935683269054E-2</v>
      </c>
      <c r="X36" s="26">
        <f t="shared" si="10"/>
        <v>0.22485931109964499</v>
      </c>
      <c r="Y36" s="26">
        <f t="shared" si="12"/>
        <v>4.2374154798043989E-2</v>
      </c>
      <c r="Z36" s="26">
        <f t="shared" si="6"/>
        <v>0.16454852754687757</v>
      </c>
      <c r="AA36" s="26">
        <f t="shared" si="8"/>
        <v>1.509382455142172E-2</v>
      </c>
      <c r="AC36" s="26"/>
      <c r="AD36" s="26">
        <f t="shared" si="11"/>
        <v>0.12440217514088728</v>
      </c>
      <c r="AE36" s="26">
        <f t="shared" si="13"/>
        <v>3.0132119708183677E-2</v>
      </c>
      <c r="AF36" s="26">
        <f t="shared" si="4"/>
        <v>0.48369272348342141</v>
      </c>
      <c r="AG36" s="26">
        <f t="shared" si="5"/>
        <v>4.7954092330665832E-2</v>
      </c>
      <c r="AI36" s="26"/>
      <c r="AK36" s="26"/>
      <c r="AM36" s="26"/>
      <c r="AO36" s="26"/>
      <c r="AQ36" s="26"/>
    </row>
    <row r="37" spans="1:43" x14ac:dyDescent="0.25">
      <c r="A37" s="17">
        <f t="shared" si="0"/>
        <v>12</v>
      </c>
      <c r="B37" s="15">
        <f t="shared" si="1"/>
        <v>1</v>
      </c>
      <c r="C37" s="11">
        <v>40883</v>
      </c>
      <c r="D37">
        <f>IF($A37&gt;10,INDEX(daily!$A:$F,MATCH(DATE(white_production!D$1,MONTH($C37),DAY($C37)),daily!$A:$A,0),MATCH($B$1,daily!$A$1:$F$1,0)),INDEX(daily!$A:$F,MATCH(DATE(white_production!E$1,MONTH($C37),DAY($C37)),daily!$A:$A,0),MATCH($B$1,daily!$A$1:$F$1,0)))</f>
        <v>24773.356999999982</v>
      </c>
      <c r="E37">
        <f>IF($A37&gt;10,INDEX(daily!$A:$F,MATCH(DATE(white_production!E$1,MONTH($C37),DAY($C37)),daily!$A:$A,0),MATCH($B$1,daily!$A$1:$F$1,0)),INDEX(daily!$A:$F,MATCH(DATE(white_production!F$1,MONTH($C37),DAY($C37)),daily!$A:$A,0),MATCH($B$1,daily!$A$1:$F$1,0)))</f>
        <v>27882.839</v>
      </c>
      <c r="F37">
        <f>IF($A37&gt;10,INDEX(daily!$A:$F,MATCH(DATE(white_production!F$1,MONTH($C37),DAY($C37)),daily!$A:$A,0),MATCH($B$1,daily!$A$1:$F$1,0)),INDEX(daily!$A:$F,MATCH(DATE(white_production!G$1,MONTH($C37),DAY($C37)),daily!$A:$A,0),MATCH($B$1,daily!$A$1:$F$1,0)))</f>
        <v>27077.992000000006</v>
      </c>
      <c r="G37">
        <f>IF($A37&gt;10,INDEX(daily!$A:$F,MATCH(DATE(white_production!G$1,MONTH($C37),DAY($C37)),daily!$A:$A,0),MATCH($B$1,daily!$A$1:$F$1,0)),INDEX(daily!$A:$F,MATCH(DATE(white_production!H$1,MONTH($C37),DAY($C37)),daily!$A:$A,0),MATCH($B$1,daily!$A$1:$F$1,0)))</f>
        <v>17914.868000000006</v>
      </c>
      <c r="H37">
        <f>IF($A37&gt;10,INDEX(daily!$A:$F,MATCH(DATE(white_production!H$1,MONTH($C37),DAY($C37)),daily!$A:$A,0),MATCH($B$1,daily!$A$1:$F$1,0)),INDEX(daily!$A:$F,MATCH(DATE(white_production!I$1,MONTH($C37),DAY($C37)),daily!$A:$A,0),MATCH($B$1,daily!$A$1:$F$1,0)))</f>
        <v>105.23000000000002</v>
      </c>
      <c r="I37">
        <f>IF($A37&gt;10,INDEX(daily!$A:$F,MATCH(DATE(white_production!I$1,MONTH($C37),DAY($C37)),daily!$A:$A,0),MATCH($B$1,daily!$A$1:$F$1,0)),INDEX(daily!$A:$F,MATCH(DATE(white_production!J$1,MONTH($C37),DAY($C37)),daily!$A:$A,0),MATCH($B$1,daily!$A$1:$F$1,0)))</f>
        <v>16801.064999999984</v>
      </c>
      <c r="J37">
        <f>IF($A37&gt;10,INDEX(daily!$A:$F,MATCH(DATE(white_production!J$1,MONTH($C37),DAY($C37)),daily!$A:$A,0),MATCH($B$1,daily!$A$1:$F$1,0)),INDEX(daily!$A:$F,MATCH(DATE(white_production!K$1,MONTH($C37),DAY($C37)),daily!$A:$A,0),MATCH($B$1,daily!$A$1:$F$1,0)))</f>
        <v>57968.429999999935</v>
      </c>
      <c r="S37" s="11">
        <v>40883</v>
      </c>
      <c r="T37" s="26">
        <f t="shared" si="2"/>
        <v>0.35860391268244218</v>
      </c>
      <c r="U37" s="26">
        <f t="shared" si="3"/>
        <v>1.3183342275503052E-2</v>
      </c>
      <c r="V37" s="26">
        <f t="shared" si="7"/>
        <v>0.31195182468481447</v>
      </c>
      <c r="W37" s="26">
        <f t="shared" si="9"/>
        <v>3.2282809014691272E-2</v>
      </c>
      <c r="X37" s="26">
        <f t="shared" si="10"/>
        <v>0.27225869035407185</v>
      </c>
      <c r="Y37" s="26">
        <f t="shared" si="12"/>
        <v>4.739937925442686E-2</v>
      </c>
      <c r="Z37" s="26">
        <f t="shared" si="6"/>
        <v>0.20975036221280211</v>
      </c>
      <c r="AA37" s="26">
        <f t="shared" si="8"/>
        <v>4.5201834665924534E-2</v>
      </c>
      <c r="AB37" s="26">
        <f t="shared" ref="AB37:AB68" si="14">H37/MAX(H$2:H$228)</f>
        <v>1.1870574370708063E-4</v>
      </c>
      <c r="AC37" s="26">
        <f>AB37-AB36</f>
        <v>1.1870574370708063E-4</v>
      </c>
      <c r="AD37" s="26">
        <f t="shared" si="11"/>
        <v>0.16002317026723328</v>
      </c>
      <c r="AE37" s="26">
        <f t="shared" si="13"/>
        <v>3.5620995126346006E-2</v>
      </c>
      <c r="AF37" s="26">
        <f t="shared" si="4"/>
        <v>0.51460343759967331</v>
      </c>
      <c r="AG37" s="26">
        <f t="shared" si="5"/>
        <v>3.0910714116251903E-2</v>
      </c>
      <c r="AI37" s="26"/>
      <c r="AK37" s="26"/>
      <c r="AM37" s="26"/>
      <c r="AO37" s="26"/>
      <c r="AQ37" s="26"/>
    </row>
    <row r="38" spans="1:43" x14ac:dyDescent="0.25">
      <c r="A38" s="17">
        <f t="shared" si="0"/>
        <v>12</v>
      </c>
      <c r="B38" s="15">
        <f t="shared" si="1"/>
        <v>1</v>
      </c>
      <c r="C38" s="11">
        <v>40884</v>
      </c>
      <c r="D38">
        <f>IF($A38&gt;10,INDEX(daily!$A:$F,MATCH(DATE(white_production!D$1,MONTH($C38),DAY($C38)),daily!$A:$A,0),MATCH($B$1,daily!$A$1:$F$1,0)),INDEX(daily!$A:$F,MATCH(DATE(white_production!E$1,MONTH($C38),DAY($C38)),daily!$A:$A,0),MATCH($B$1,daily!$A$1:$F$1,0)))</f>
        <v>28768.227000000003</v>
      </c>
      <c r="E38">
        <f>IF($A38&gt;10,INDEX(daily!$A:$F,MATCH(DATE(white_production!E$1,MONTH($C38),DAY($C38)),daily!$A:$A,0),MATCH($B$1,daily!$A$1:$F$1,0)),INDEX(daily!$A:$F,MATCH(DATE(white_production!F$1,MONTH($C38),DAY($C38)),daily!$A:$A,0),MATCH($B$1,daily!$A$1:$F$1,0)))</f>
        <v>30547.216999999993</v>
      </c>
      <c r="F38">
        <f>IF($A38&gt;10,INDEX(daily!$A:$F,MATCH(DATE(white_production!F$1,MONTH($C38),DAY($C38)),daily!$A:$A,0),MATCH($B$1,daily!$A$1:$F$1,0)),INDEX(daily!$A:$F,MATCH(DATE(white_production!G$1,MONTH($C38),DAY($C38)),daily!$A:$A,0),MATCH($B$1,daily!$A$1:$F$1,0)))</f>
        <v>33092.126999999993</v>
      </c>
      <c r="G38">
        <f>IF($A38&gt;10,INDEX(daily!$A:$F,MATCH(DATE(white_production!G$1,MONTH($C38),DAY($C38)),daily!$A:$A,0),MATCH($B$1,daily!$A$1:$F$1,0)),INDEX(daily!$A:$F,MATCH(DATE(white_production!H$1,MONTH($C38),DAY($C38)),daily!$A:$A,0),MATCH($B$1,daily!$A$1:$F$1,0)))</f>
        <v>20259.704999999994</v>
      </c>
      <c r="H38">
        <f>IF($A38&gt;10,INDEX(daily!$A:$F,MATCH(DATE(white_production!H$1,MONTH($C38),DAY($C38)),daily!$A:$A,0),MATCH($B$1,daily!$A$1:$F$1,0)),INDEX(daily!$A:$F,MATCH(DATE(white_production!I$1,MONTH($C38),DAY($C38)),daily!$A:$A,0),MATCH($B$1,daily!$A$1:$F$1,0)))</f>
        <v>1957.3650000000002</v>
      </c>
      <c r="I38">
        <f>IF($A38&gt;10,INDEX(daily!$A:$F,MATCH(DATE(white_production!I$1,MONTH($C38),DAY($C38)),daily!$A:$A,0),MATCH($B$1,daily!$A$1:$F$1,0)),INDEX(daily!$A:$F,MATCH(DATE(white_production!J$1,MONTH($C38),DAY($C38)),daily!$A:$A,0),MATCH($B$1,daily!$A$1:$F$1,0)))</f>
        <v>19805.186000000005</v>
      </c>
      <c r="J38">
        <f>IF($A38&gt;10,INDEX(daily!$A:$F,MATCH(DATE(white_production!J$1,MONTH($C38),DAY($C38)),daily!$A:$A,0),MATCH($B$1,daily!$A$1:$F$1,0)),INDEX(daily!$A:$F,MATCH(DATE(white_production!K$1,MONTH($C38),DAY($C38)),daily!$A:$A,0),MATCH($B$1,daily!$A$1:$F$1,0)))</f>
        <v>62495.851000000068</v>
      </c>
      <c r="S38" s="11">
        <v>40884</v>
      </c>
      <c r="T38" s="26">
        <f t="shared" si="2"/>
        <v>0.41643119917646548</v>
      </c>
      <c r="U38" s="26">
        <f t="shared" si="3"/>
        <v>5.78272864940233E-2</v>
      </c>
      <c r="V38" s="26">
        <f t="shared" si="7"/>
        <v>0.34176075406786882</v>
      </c>
      <c r="W38" s="26">
        <f t="shared" si="9"/>
        <v>2.980892938305435E-2</v>
      </c>
      <c r="X38" s="26">
        <f t="shared" si="10"/>
        <v>0.33272848141954608</v>
      </c>
      <c r="Y38" s="26">
        <f t="shared" si="12"/>
        <v>6.0469791065474232E-2</v>
      </c>
      <c r="Z38" s="26">
        <f t="shared" si="6"/>
        <v>0.23720411794686488</v>
      </c>
      <c r="AA38" s="26">
        <f t="shared" si="8"/>
        <v>2.7453755734062779E-2</v>
      </c>
      <c r="AB38" s="26">
        <f t="shared" si="14"/>
        <v>2.2080249741633553E-3</v>
      </c>
      <c r="AC38" s="26">
        <f t="shared" ref="AC38:AC101" si="15">AB38-AB37</f>
        <v>2.0893192304562748E-3</v>
      </c>
      <c r="AD38" s="26">
        <f t="shared" si="11"/>
        <v>0.18863617582886733</v>
      </c>
      <c r="AE38" s="26">
        <f t="shared" si="13"/>
        <v>2.8613005561634042E-2</v>
      </c>
      <c r="AF38" s="26">
        <f t="shared" si="4"/>
        <v>0.55479473500174237</v>
      </c>
      <c r="AG38" s="26">
        <f t="shared" si="5"/>
        <v>4.0191297402069059E-2</v>
      </c>
      <c r="AI38" s="26"/>
      <c r="AK38" s="26"/>
      <c r="AM38" s="26"/>
      <c r="AO38" s="26"/>
      <c r="AQ38" s="26"/>
    </row>
    <row r="39" spans="1:43" x14ac:dyDescent="0.25">
      <c r="A39" s="17">
        <f t="shared" si="0"/>
        <v>12</v>
      </c>
      <c r="B39" s="15">
        <f t="shared" si="1"/>
        <v>1</v>
      </c>
      <c r="C39" s="11">
        <v>40885</v>
      </c>
      <c r="D39">
        <f>IF($A39&gt;10,INDEX(daily!$A:$F,MATCH(DATE(white_production!D$1,MONTH($C39),DAY($C39)),daily!$A:$A,0),MATCH($B$1,daily!$A$1:$F$1,0)),INDEX(daily!$A:$F,MATCH(DATE(white_production!E$1,MONTH($C39),DAY($C39)),daily!$A:$A,0),MATCH($B$1,daily!$A$1:$F$1,0)))</f>
        <v>31087.844000000041</v>
      </c>
      <c r="E39">
        <f>IF($A39&gt;10,INDEX(daily!$A:$F,MATCH(DATE(white_production!E$1,MONTH($C39),DAY($C39)),daily!$A:$A,0),MATCH($B$1,daily!$A$1:$F$1,0)),INDEX(daily!$A:$F,MATCH(DATE(white_production!F$1,MONTH($C39),DAY($C39)),daily!$A:$A,0),MATCH($B$1,daily!$A$1:$F$1,0)))</f>
        <v>33930.663000000015</v>
      </c>
      <c r="F39">
        <f>IF($A39&gt;10,INDEX(daily!$A:$F,MATCH(DATE(white_production!F$1,MONTH($C39),DAY($C39)),daily!$A:$A,0),MATCH($B$1,daily!$A$1:$F$1,0)),INDEX(daily!$A:$F,MATCH(DATE(white_production!G$1,MONTH($C39),DAY($C39)),daily!$A:$A,0),MATCH($B$1,daily!$A$1:$F$1,0)))</f>
        <v>35052.013000000035</v>
      </c>
      <c r="G39">
        <f>IF($A39&gt;10,INDEX(daily!$A:$F,MATCH(DATE(white_production!G$1,MONTH($C39),DAY($C39)),daily!$A:$A,0),MATCH($B$1,daily!$A$1:$F$1,0)),INDEX(daily!$A:$F,MATCH(DATE(white_production!H$1,MONTH($C39),DAY($C39)),daily!$A:$A,0),MATCH($B$1,daily!$A$1:$F$1,0)))</f>
        <v>26395.053999999982</v>
      </c>
      <c r="H39">
        <f>IF($A39&gt;10,INDEX(daily!$A:$F,MATCH(DATE(white_production!H$1,MONTH($C39),DAY($C39)),daily!$A:$A,0),MATCH($B$1,daily!$A$1:$F$1,0)),INDEX(daily!$A:$F,MATCH(DATE(white_production!I$1,MONTH($C39),DAY($C39)),daily!$A:$A,0),MATCH($B$1,daily!$A$1:$F$1,0)))</f>
        <v>4129.0029999999997</v>
      </c>
      <c r="I39">
        <f>IF($A39&gt;10,INDEX(daily!$A:$F,MATCH(DATE(white_production!I$1,MONTH($C39),DAY($C39)),daily!$A:$A,0),MATCH($B$1,daily!$A$1:$F$1,0)),INDEX(daily!$A:$F,MATCH(DATE(white_production!J$1,MONTH($C39),DAY($C39)),daily!$A:$A,0),MATCH($B$1,daily!$A$1:$F$1,0)))</f>
        <v>26099.280000000017</v>
      </c>
      <c r="J39">
        <f>IF($A39&gt;10,INDEX(daily!$A:$F,MATCH(DATE(white_production!J$1,MONTH($C39),DAY($C39)),daily!$A:$A,0),MATCH($B$1,daily!$A$1:$F$1,0)),INDEX(daily!$A:$F,MATCH(DATE(white_production!K$1,MONTH($C39),DAY($C39)),daily!$A:$A,0),MATCH($B$1,daily!$A$1:$F$1,0)))</f>
        <v>62790.824000000022</v>
      </c>
      <c r="S39" s="11">
        <v>40885</v>
      </c>
      <c r="T39" s="26">
        <f t="shared" si="2"/>
        <v>0.45000855133446016</v>
      </c>
      <c r="U39" s="26">
        <f t="shared" si="3"/>
        <v>3.3577352157994678E-2</v>
      </c>
      <c r="V39" s="26">
        <f t="shared" si="7"/>
        <v>0.37961458069658993</v>
      </c>
      <c r="W39" s="26">
        <f t="shared" si="9"/>
        <v>3.785382662872111E-2</v>
      </c>
      <c r="X39" s="26">
        <f t="shared" si="10"/>
        <v>0.35243437377682618</v>
      </c>
      <c r="Y39" s="26">
        <f t="shared" si="12"/>
        <v>1.9705892357280097E-2</v>
      </c>
      <c r="Z39" s="26">
        <f t="shared" si="6"/>
        <v>0.30903784148040975</v>
      </c>
      <c r="AA39" s="26">
        <f t="shared" si="8"/>
        <v>7.1833723533544863E-2</v>
      </c>
      <c r="AB39" s="26">
        <f t="shared" si="14"/>
        <v>4.6577627281551544E-3</v>
      </c>
      <c r="AC39" s="26">
        <f t="shared" si="15"/>
        <v>2.4497377539917991E-3</v>
      </c>
      <c r="AD39" s="26">
        <f t="shared" si="11"/>
        <v>0.24858480859946694</v>
      </c>
      <c r="AE39" s="26">
        <f t="shared" si="13"/>
        <v>5.9948632770599614E-2</v>
      </c>
      <c r="AF39" s="26">
        <f t="shared" si="4"/>
        <v>0.5574133003104641</v>
      </c>
      <c r="AG39" s="26">
        <f t="shared" si="5"/>
        <v>2.618565308721732E-3</v>
      </c>
      <c r="AI39" s="26"/>
      <c r="AK39" s="26"/>
      <c r="AM39" s="26"/>
      <c r="AO39" s="26"/>
      <c r="AQ39" s="26"/>
    </row>
    <row r="40" spans="1:43" x14ac:dyDescent="0.25">
      <c r="A40" s="17">
        <f t="shared" si="0"/>
        <v>12</v>
      </c>
      <c r="B40" s="15">
        <f t="shared" si="1"/>
        <v>1</v>
      </c>
      <c r="C40" s="11">
        <v>40886</v>
      </c>
      <c r="D40">
        <f>IF($A40&gt;10,INDEX(daily!$A:$F,MATCH(DATE(white_production!D$1,MONTH($C40),DAY($C40)),daily!$A:$A,0),MATCH($B$1,daily!$A$1:$F$1,0)),INDEX(daily!$A:$F,MATCH(DATE(white_production!E$1,MONTH($C40),DAY($C40)),daily!$A:$A,0),MATCH($B$1,daily!$A$1:$F$1,0)))</f>
        <v>34241.307999999961</v>
      </c>
      <c r="E40">
        <f>IF($A40&gt;10,INDEX(daily!$A:$F,MATCH(DATE(white_production!E$1,MONTH($C40),DAY($C40)),daily!$A:$A,0),MATCH($B$1,daily!$A$1:$F$1,0)),INDEX(daily!$A:$F,MATCH(DATE(white_production!F$1,MONTH($C40),DAY($C40)),daily!$A:$A,0),MATCH($B$1,daily!$A$1:$F$1,0)))</f>
        <v>39821.188999999991</v>
      </c>
      <c r="F40">
        <f>IF($A40&gt;10,INDEX(daily!$A:$F,MATCH(DATE(white_production!F$1,MONTH($C40),DAY($C40)),daily!$A:$A,0),MATCH($B$1,daily!$A$1:$F$1,0)),INDEX(daily!$A:$F,MATCH(DATE(white_production!G$1,MONTH($C40),DAY($C40)),daily!$A:$A,0),MATCH($B$1,daily!$A$1:$F$1,0)))</f>
        <v>30919.933999999987</v>
      </c>
      <c r="G40">
        <f>IF($A40&gt;10,INDEX(daily!$A:$F,MATCH(DATE(white_production!G$1,MONTH($C40),DAY($C40)),daily!$A:$A,0),MATCH($B$1,daily!$A$1:$F$1,0)),INDEX(daily!$A:$F,MATCH(DATE(white_production!H$1,MONTH($C40),DAY($C40)),daily!$A:$A,0),MATCH($B$1,daily!$A$1:$F$1,0)))</f>
        <v>28681.204000000027</v>
      </c>
      <c r="H40">
        <f>IF($A40&gt;10,INDEX(daily!$A:$F,MATCH(DATE(white_production!H$1,MONTH($C40),DAY($C40)),daily!$A:$A,0),MATCH($B$1,daily!$A$1:$F$1,0)),INDEX(daily!$A:$F,MATCH(DATE(white_production!I$1,MONTH($C40),DAY($C40)),daily!$A:$A,0),MATCH($B$1,daily!$A$1:$F$1,0)))</f>
        <v>5779.87</v>
      </c>
      <c r="I40">
        <f>IF($A40&gt;10,INDEX(daily!$A:$F,MATCH(DATE(white_production!I$1,MONTH($C40),DAY($C40)),daily!$A:$A,0),MATCH($B$1,daily!$A$1:$F$1,0)),INDEX(daily!$A:$F,MATCH(DATE(white_production!J$1,MONTH($C40),DAY($C40)),daily!$A:$A,0),MATCH($B$1,daily!$A$1:$F$1,0)))</f>
        <v>31612.517999999993</v>
      </c>
      <c r="J40">
        <f>IF($A40&gt;10,INDEX(daily!$A:$F,MATCH(DATE(white_production!J$1,MONTH($C40),DAY($C40)),daily!$A:$A,0),MATCH($B$1,daily!$A$1:$F$1,0)),INDEX(daily!$A:$F,MATCH(DATE(white_production!K$1,MONTH($C40),DAY($C40)),daily!$A:$A,0),MATCH($B$1,daily!$A$1:$F$1,0)))</f>
        <v>64077.575999999979</v>
      </c>
      <c r="S40" s="11">
        <v>40886</v>
      </c>
      <c r="T40" s="26">
        <f t="shared" si="2"/>
        <v>0.49565616093792231</v>
      </c>
      <c r="U40" s="26">
        <f t="shared" si="3"/>
        <v>4.5647609603462147E-2</v>
      </c>
      <c r="V40" s="26">
        <f t="shared" si="7"/>
        <v>0.44551749445846811</v>
      </c>
      <c r="W40" s="26">
        <f t="shared" si="9"/>
        <v>6.5902913761878179E-2</v>
      </c>
      <c r="X40" s="26">
        <f t="shared" si="10"/>
        <v>0.31088792465387882</v>
      </c>
      <c r="Y40" s="26">
        <f t="shared" si="12"/>
        <v>-4.154644912294736E-2</v>
      </c>
      <c r="Z40" s="26">
        <f t="shared" si="6"/>
        <v>0.33580447970363342</v>
      </c>
      <c r="AA40" s="26">
        <f t="shared" si="8"/>
        <v>2.6766638223223671E-2</v>
      </c>
      <c r="AB40" s="26">
        <f t="shared" si="14"/>
        <v>6.5200395978356361E-3</v>
      </c>
      <c r="AC40" s="26">
        <f t="shared" si="15"/>
        <v>1.8622768696804817E-3</v>
      </c>
      <c r="AD40" s="26">
        <f t="shared" si="11"/>
        <v>0.30109611209110737</v>
      </c>
      <c r="AE40" s="26">
        <f t="shared" si="13"/>
        <v>5.2511303491640432E-2</v>
      </c>
      <c r="AF40" s="26">
        <f t="shared" si="4"/>
        <v>0.56883619036524447</v>
      </c>
      <c r="AG40" s="26">
        <f t="shared" si="5"/>
        <v>1.1422890054780366E-2</v>
      </c>
      <c r="AI40" s="26"/>
      <c r="AK40" s="26"/>
      <c r="AM40" s="26"/>
      <c r="AO40" s="26"/>
      <c r="AQ40" s="26"/>
    </row>
    <row r="41" spans="1:43" x14ac:dyDescent="0.25">
      <c r="A41" s="17">
        <f t="shared" si="0"/>
        <v>12</v>
      </c>
      <c r="B41" s="15">
        <f t="shared" si="1"/>
        <v>1</v>
      </c>
      <c r="C41" s="11">
        <v>40887</v>
      </c>
      <c r="D41">
        <f>IF($A41&gt;10,INDEX(daily!$A:$F,MATCH(DATE(white_production!D$1,MONTH($C41),DAY($C41)),daily!$A:$A,0),MATCH($B$1,daily!$A$1:$F$1,0)),INDEX(daily!$A:$F,MATCH(DATE(white_production!E$1,MONTH($C41),DAY($C41)),daily!$A:$A,0),MATCH($B$1,daily!$A$1:$F$1,0)))</f>
        <v>36991.576000000023</v>
      </c>
      <c r="E41">
        <f>IF($A41&gt;10,INDEX(daily!$A:$F,MATCH(DATE(white_production!E$1,MONTH($C41),DAY($C41)),daily!$A:$A,0),MATCH($B$1,daily!$A$1:$F$1,0)),INDEX(daily!$A:$F,MATCH(DATE(white_production!F$1,MONTH($C41),DAY($C41)),daily!$A:$A,0),MATCH($B$1,daily!$A$1:$F$1,0)))</f>
        <v>40899.61299999999</v>
      </c>
      <c r="F41">
        <f>IF($A41&gt;10,INDEX(daily!$A:$F,MATCH(DATE(white_production!F$1,MONTH($C41),DAY($C41)),daily!$A:$A,0),MATCH($B$1,daily!$A$1:$F$1,0)),INDEX(daily!$A:$F,MATCH(DATE(white_production!G$1,MONTH($C41),DAY($C41)),daily!$A:$A,0),MATCH($B$1,daily!$A$1:$F$1,0)))</f>
        <v>41088.819999999949</v>
      </c>
      <c r="G41">
        <f>IF($A41&gt;10,INDEX(daily!$A:$F,MATCH(DATE(white_production!G$1,MONTH($C41),DAY($C41)),daily!$A:$A,0),MATCH($B$1,daily!$A$1:$F$1,0)),INDEX(daily!$A:$F,MATCH(DATE(white_production!H$1,MONTH($C41),DAY($C41)),daily!$A:$A,0),MATCH($B$1,daily!$A$1:$F$1,0)))</f>
        <v>32825.049999999974</v>
      </c>
      <c r="H41">
        <f>IF($A41&gt;10,INDEX(daily!$A:$F,MATCH(DATE(white_production!H$1,MONTH($C41),DAY($C41)),daily!$A:$A,0),MATCH($B$1,daily!$A$1:$F$1,0)),INDEX(daily!$A:$F,MATCH(DATE(white_production!I$1,MONTH($C41),DAY($C41)),daily!$A:$A,0),MATCH($B$1,daily!$A$1:$F$1,0)))</f>
        <v>10680.912000000002</v>
      </c>
      <c r="I41">
        <f>IF($A41&gt;10,INDEX(daily!$A:$F,MATCH(DATE(white_production!I$1,MONTH($C41),DAY($C41)),daily!$A:$A,0),MATCH($B$1,daily!$A$1:$F$1,0)),INDEX(daily!$A:$F,MATCH(DATE(white_production!J$1,MONTH($C41),DAY($C41)),daily!$A:$A,0),MATCH($B$1,daily!$A$1:$F$1,0)))</f>
        <v>42924.517000000014</v>
      </c>
      <c r="J41">
        <f>IF($A41&gt;10,INDEX(daily!$A:$F,MATCH(DATE(white_production!J$1,MONTH($C41),DAY($C41)),daily!$A:$A,0),MATCH($B$1,daily!$A$1:$F$1,0)),INDEX(daily!$A:$F,MATCH(DATE(white_production!K$1,MONTH($C41),DAY($C41)),daily!$A:$A,0),MATCH($B$1,daily!$A$1:$F$1,0)))</f>
        <v>66995.503000000026</v>
      </c>
      <c r="S41" s="11">
        <v>40887</v>
      </c>
      <c r="T41" s="26">
        <f t="shared" si="2"/>
        <v>0.53546735268417367</v>
      </c>
      <c r="U41" s="26">
        <f t="shared" si="3"/>
        <v>3.9811191746251362E-2</v>
      </c>
      <c r="V41" s="26">
        <f t="shared" si="7"/>
        <v>0.45758284887176498</v>
      </c>
      <c r="W41" s="26">
        <f t="shared" si="9"/>
        <v>1.2065354413296869E-2</v>
      </c>
      <c r="X41" s="26">
        <f t="shared" si="10"/>
        <v>0.41313212299472496</v>
      </c>
      <c r="Y41" s="26">
        <f t="shared" si="12"/>
        <v>0.10224419834084614</v>
      </c>
      <c r="Z41" s="26">
        <f t="shared" si="6"/>
        <v>0.38432134287304442</v>
      </c>
      <c r="AA41" s="26">
        <f t="shared" si="8"/>
        <v>4.8516863169411006E-2</v>
      </c>
      <c r="AB41" s="26">
        <f t="shared" si="14"/>
        <v>1.2048708566282259E-2</v>
      </c>
      <c r="AC41" s="26">
        <f t="shared" si="15"/>
        <v>5.5286689684466228E-3</v>
      </c>
      <c r="AD41" s="26">
        <f t="shared" si="11"/>
        <v>0.40883820713328345</v>
      </c>
      <c r="AE41" s="26">
        <f t="shared" si="13"/>
        <v>0.10774209504217608</v>
      </c>
      <c r="AF41" s="26">
        <f t="shared" si="4"/>
        <v>0.59473951851929197</v>
      </c>
      <c r="AG41" s="26">
        <f t="shared" si="5"/>
        <v>2.59033281540475E-2</v>
      </c>
      <c r="AI41" s="26"/>
      <c r="AK41" s="26"/>
      <c r="AM41" s="26"/>
      <c r="AO41" s="26"/>
      <c r="AQ41" s="26"/>
    </row>
    <row r="42" spans="1:43" x14ac:dyDescent="0.25">
      <c r="A42" s="17">
        <f t="shared" si="0"/>
        <v>12</v>
      </c>
      <c r="B42" s="15">
        <f t="shared" si="1"/>
        <v>2</v>
      </c>
      <c r="C42" s="11">
        <v>40888</v>
      </c>
      <c r="D42">
        <f>IF($A42&gt;10,INDEX(daily!$A:$F,MATCH(DATE(white_production!D$1,MONTH($C42),DAY($C42)),daily!$A:$A,0),MATCH($B$1,daily!$A$1:$F$1,0)),INDEX(daily!$A:$F,MATCH(DATE(white_production!E$1,MONTH($C42),DAY($C42)),daily!$A:$A,0),MATCH($B$1,daily!$A$1:$F$1,0)))</f>
        <v>37736.773999999976</v>
      </c>
      <c r="E42">
        <f>IF($A42&gt;10,INDEX(daily!$A:$F,MATCH(DATE(white_production!E$1,MONTH($C42),DAY($C42)),daily!$A:$A,0),MATCH($B$1,daily!$A$1:$F$1,0)),INDEX(daily!$A:$F,MATCH(DATE(white_production!F$1,MONTH($C42),DAY($C42)),daily!$A:$A,0),MATCH($B$1,daily!$A$1:$F$1,0)))</f>
        <v>45981.259000000035</v>
      </c>
      <c r="F42">
        <f>IF($A42&gt;10,INDEX(daily!$A:$F,MATCH(DATE(white_production!F$1,MONTH($C42),DAY($C42)),daily!$A:$A,0),MATCH($B$1,daily!$A$1:$F$1,0)),INDEX(daily!$A:$F,MATCH(DATE(white_production!G$1,MONTH($C42),DAY($C42)),daily!$A:$A,0),MATCH($B$1,daily!$A$1:$F$1,0)))</f>
        <v>43306.560000000012</v>
      </c>
      <c r="G42">
        <f>IF($A42&gt;10,INDEX(daily!$A:$F,MATCH(DATE(white_production!G$1,MONTH($C42),DAY($C42)),daily!$A:$A,0),MATCH($B$1,daily!$A$1:$F$1,0)),INDEX(daily!$A:$F,MATCH(DATE(white_production!H$1,MONTH($C42),DAY($C42)),daily!$A:$A,0),MATCH($B$1,daily!$A$1:$F$1,0)))</f>
        <v>37266.28300000001</v>
      </c>
      <c r="H42">
        <f>IF($A42&gt;10,INDEX(daily!$A:$F,MATCH(DATE(white_production!H$1,MONTH($C42),DAY($C42)),daily!$A:$A,0),MATCH($B$1,daily!$A$1:$F$1,0)),INDEX(daily!$A:$F,MATCH(DATE(white_production!I$1,MONTH($C42),DAY($C42)),daily!$A:$A,0),MATCH($B$1,daily!$A$1:$F$1,0)))</f>
        <v>14745.843999999997</v>
      </c>
      <c r="I42">
        <f>IF($A42&gt;10,INDEX(daily!$A:$F,MATCH(DATE(white_production!I$1,MONTH($C42),DAY($C42)),daily!$A:$A,0),MATCH($B$1,daily!$A$1:$F$1,0)),INDEX(daily!$A:$F,MATCH(DATE(white_production!J$1,MONTH($C42),DAY($C42)),daily!$A:$A,0),MATCH($B$1,daily!$A$1:$F$1,0)))</f>
        <v>48278.556000000004</v>
      </c>
      <c r="J42">
        <f>IF($A42&gt;10,INDEX(daily!$A:$F,MATCH(DATE(white_production!J$1,MONTH($C42),DAY($C42)),daily!$A:$A,0),MATCH($B$1,daily!$A$1:$F$1,0)),INDEX(daily!$A:$F,MATCH(DATE(white_production!K$1,MONTH($C42),DAY($C42)),daily!$A:$A,0),MATCH($B$1,daily!$A$1:$F$1,0)))</f>
        <v>72749.780999999959</v>
      </c>
      <c r="S42" s="11">
        <v>40888</v>
      </c>
      <c r="T42" s="26">
        <f t="shared" si="2"/>
        <v>0.54625438160896223</v>
      </c>
      <c r="U42" s="26">
        <f t="shared" si="3"/>
        <v>1.0787028924788555E-2</v>
      </c>
      <c r="V42" s="26">
        <f t="shared" si="7"/>
        <v>0.51443605317073549</v>
      </c>
      <c r="W42" s="26">
        <f t="shared" si="9"/>
        <v>5.6853204298970506E-2</v>
      </c>
      <c r="X42" s="26">
        <f t="shared" si="10"/>
        <v>0.43543063715138242</v>
      </c>
      <c r="Y42" s="26">
        <f t="shared" si="12"/>
        <v>2.2298514156657456E-2</v>
      </c>
      <c r="Z42" s="26">
        <f t="shared" si="6"/>
        <v>0.43632006429379155</v>
      </c>
      <c r="AA42" s="26">
        <f t="shared" si="8"/>
        <v>5.1998721420747129E-2</v>
      </c>
      <c r="AB42" s="26">
        <f t="shared" si="14"/>
        <v>1.6634195368322648E-2</v>
      </c>
      <c r="AC42" s="26">
        <f t="shared" si="15"/>
        <v>4.5854868020403887E-3</v>
      </c>
      <c r="AD42" s="26">
        <f t="shared" si="11"/>
        <v>0.45983320623092439</v>
      </c>
      <c r="AE42" s="26">
        <f t="shared" si="13"/>
        <v>5.0994999097640936E-2</v>
      </c>
      <c r="AF42" s="26">
        <f t="shared" si="4"/>
        <v>0.64582199978890953</v>
      </c>
      <c r="AG42" s="26">
        <f t="shared" si="5"/>
        <v>5.1082481269617563E-2</v>
      </c>
      <c r="AI42" s="26"/>
      <c r="AK42" s="26"/>
      <c r="AM42" s="26"/>
      <c r="AO42" s="26"/>
      <c r="AQ42" s="26"/>
    </row>
    <row r="43" spans="1:43" x14ac:dyDescent="0.25">
      <c r="A43" s="17">
        <f t="shared" si="0"/>
        <v>12</v>
      </c>
      <c r="B43" s="15">
        <f t="shared" si="1"/>
        <v>2</v>
      </c>
      <c r="C43" s="11">
        <v>40889</v>
      </c>
      <c r="D43">
        <f>IF($A43&gt;10,INDEX(daily!$A:$F,MATCH(DATE(white_production!D$1,MONTH($C43),DAY($C43)),daily!$A:$A,0),MATCH($B$1,daily!$A$1:$F$1,0)),INDEX(daily!$A:$F,MATCH(DATE(white_production!E$1,MONTH($C43),DAY($C43)),daily!$A:$A,0),MATCH($B$1,daily!$A$1:$F$1,0)))</f>
        <v>37791.404000000002</v>
      </c>
      <c r="E43">
        <f>IF($A43&gt;10,INDEX(daily!$A:$F,MATCH(DATE(white_production!E$1,MONTH($C43),DAY($C43)),daily!$A:$A,0),MATCH($B$1,daily!$A$1:$F$1,0)),INDEX(daily!$A:$F,MATCH(DATE(white_production!F$1,MONTH($C43),DAY($C43)),daily!$A:$A,0),MATCH($B$1,daily!$A$1:$F$1,0)))</f>
        <v>54872.265999999967</v>
      </c>
      <c r="F43">
        <f>IF($A43&gt;10,INDEX(daily!$A:$F,MATCH(DATE(white_production!F$1,MONTH($C43),DAY($C43)),daily!$A:$A,0),MATCH($B$1,daily!$A$1:$F$1,0)),INDEX(daily!$A:$F,MATCH(DATE(white_production!G$1,MONTH($C43),DAY($C43)),daily!$A:$A,0),MATCH($B$1,daily!$A$1:$F$1,0)))</f>
        <v>49975.960000000006</v>
      </c>
      <c r="G43">
        <f>IF($A43&gt;10,INDEX(daily!$A:$F,MATCH(DATE(white_production!G$1,MONTH($C43),DAY($C43)),daily!$A:$A,0),MATCH($B$1,daily!$A$1:$F$1,0)),INDEX(daily!$A:$F,MATCH(DATE(white_production!H$1,MONTH($C43),DAY($C43)),daily!$A:$A,0),MATCH($B$1,daily!$A$1:$F$1,0)))</f>
        <v>37446.335999999988</v>
      </c>
      <c r="H43">
        <f>IF($A43&gt;10,INDEX(daily!$A:$F,MATCH(DATE(white_production!H$1,MONTH($C43),DAY($C43)),daily!$A:$A,0),MATCH($B$1,daily!$A$1:$F$1,0)),INDEX(daily!$A:$F,MATCH(DATE(white_production!I$1,MONTH($C43),DAY($C43)),daily!$A:$A,0),MATCH($B$1,daily!$A$1:$F$1,0)))</f>
        <v>18836.714000000014</v>
      </c>
      <c r="I43">
        <f>IF($A43&gt;10,INDEX(daily!$A:$F,MATCH(DATE(white_production!I$1,MONTH($C43),DAY($C43)),daily!$A:$A,0),MATCH($B$1,daily!$A$1:$F$1,0)),INDEX(daily!$A:$F,MATCH(DATE(white_production!J$1,MONTH($C43),DAY($C43)),daily!$A:$A,0),MATCH($B$1,daily!$A$1:$F$1,0)))</f>
        <v>51493.062999999944</v>
      </c>
      <c r="J43">
        <f>IF($A43&gt;10,INDEX(daily!$A:$F,MATCH(DATE(white_production!J$1,MONTH($C43),DAY($C43)),daily!$A:$A,0),MATCH($B$1,daily!$A$1:$F$1,0)),INDEX(daily!$A:$F,MATCH(DATE(white_production!K$1,MONTH($C43),DAY($C43)),daily!$A:$A,0),MATCH($B$1,daily!$A$1:$F$1,0)))</f>
        <v>76453.436000000031</v>
      </c>
      <c r="S43" s="11">
        <v>40889</v>
      </c>
      <c r="T43" s="26">
        <f t="shared" si="2"/>
        <v>0.54704517196288371</v>
      </c>
      <c r="U43" s="26">
        <f t="shared" si="3"/>
        <v>7.9079035392148889E-4</v>
      </c>
      <c r="V43" s="26">
        <f t="shared" si="7"/>
        <v>0.61390820006852587</v>
      </c>
      <c r="W43" s="26">
        <f t="shared" si="9"/>
        <v>9.9472146897790381E-2</v>
      </c>
      <c r="X43" s="26">
        <f t="shared" si="10"/>
        <v>0.50248886323577757</v>
      </c>
      <c r="Y43" s="26">
        <f t="shared" si="12"/>
        <v>6.7058226084395156E-2</v>
      </c>
      <c r="Z43" s="26">
        <f t="shared" si="6"/>
        <v>0.43842815585034095</v>
      </c>
      <c r="AA43" s="26">
        <f t="shared" si="8"/>
        <v>2.1080915565493963E-3</v>
      </c>
      <c r="AB43" s="26">
        <f t="shared" si="14"/>
        <v>2.1248941788155271E-2</v>
      </c>
      <c r="AC43" s="26">
        <f t="shared" si="15"/>
        <v>4.614746419832623E-3</v>
      </c>
      <c r="AD43" s="26">
        <f t="shared" si="11"/>
        <v>0.4904500511146388</v>
      </c>
      <c r="AE43" s="26">
        <f t="shared" si="13"/>
        <v>3.0616844883714411E-2</v>
      </c>
      <c r="AF43" s="26">
        <f t="shared" si="4"/>
        <v>0.67870047510182141</v>
      </c>
      <c r="AG43" s="26">
        <f t="shared" si="5"/>
        <v>3.2878475312911881E-2</v>
      </c>
      <c r="AI43" s="26"/>
      <c r="AK43" s="26"/>
      <c r="AM43" s="26"/>
      <c r="AO43" s="26"/>
      <c r="AQ43" s="26"/>
    </row>
    <row r="44" spans="1:43" x14ac:dyDescent="0.25">
      <c r="A44" s="17">
        <f t="shared" si="0"/>
        <v>12</v>
      </c>
      <c r="B44" s="15">
        <f t="shared" si="1"/>
        <v>2</v>
      </c>
      <c r="C44" s="11">
        <v>40890</v>
      </c>
      <c r="D44">
        <f>IF($A44&gt;10,INDEX(daily!$A:$F,MATCH(DATE(white_production!D$1,MONTH($C44),DAY($C44)),daily!$A:$A,0),MATCH($B$1,daily!$A$1:$F$1,0)),INDEX(daily!$A:$F,MATCH(DATE(white_production!E$1,MONTH($C44),DAY($C44)),daily!$A:$A,0),MATCH($B$1,daily!$A$1:$F$1,0)))</f>
        <v>38026.212999999989</v>
      </c>
      <c r="E44">
        <f>IF($A44&gt;10,INDEX(daily!$A:$F,MATCH(DATE(white_production!E$1,MONTH($C44),DAY($C44)),daily!$A:$A,0),MATCH($B$1,daily!$A$1:$F$1,0)),INDEX(daily!$A:$F,MATCH(DATE(white_production!F$1,MONTH($C44),DAY($C44)),daily!$A:$A,0),MATCH($B$1,daily!$A$1:$F$1,0)))</f>
        <v>56491.754000000052</v>
      </c>
      <c r="F44">
        <f>IF($A44&gt;10,INDEX(daily!$A:$F,MATCH(DATE(white_production!F$1,MONTH($C44),DAY($C44)),daily!$A:$A,0),MATCH($B$1,daily!$A$1:$F$1,0)),INDEX(daily!$A:$F,MATCH(DATE(white_production!G$1,MONTH($C44),DAY($C44)),daily!$A:$A,0),MATCH($B$1,daily!$A$1:$F$1,0)))</f>
        <v>52192.773999999976</v>
      </c>
      <c r="G44">
        <f>IF($A44&gt;10,INDEX(daily!$A:$F,MATCH(DATE(white_production!G$1,MONTH($C44),DAY($C44)),daily!$A:$A,0),MATCH($B$1,daily!$A$1:$F$1,0)),INDEX(daily!$A:$F,MATCH(DATE(white_production!H$1,MONTH($C44),DAY($C44)),daily!$A:$A,0),MATCH($B$1,daily!$A$1:$F$1,0)))</f>
        <v>41522.296000000046</v>
      </c>
      <c r="H44">
        <f>IF($A44&gt;10,INDEX(daily!$A:$F,MATCH(DATE(white_production!H$1,MONTH($C44),DAY($C44)),daily!$A:$A,0),MATCH($B$1,daily!$A$1:$F$1,0)),INDEX(daily!$A:$F,MATCH(DATE(white_production!I$1,MONTH($C44),DAY($C44)),daily!$A:$A,0),MATCH($B$1,daily!$A$1:$F$1,0)))</f>
        <v>21199.011999999977</v>
      </c>
      <c r="I44">
        <f>IF($A44&gt;10,INDEX(daily!$A:$F,MATCH(DATE(white_production!I$1,MONTH($C44),DAY($C44)),daily!$A:$A,0),MATCH($B$1,daily!$A$1:$F$1,0)),INDEX(daily!$A:$F,MATCH(DATE(white_production!J$1,MONTH($C44),DAY($C44)),daily!$A:$A,0),MATCH($B$1,daily!$A$1:$F$1,0)))</f>
        <v>50535.138000000035</v>
      </c>
      <c r="J44">
        <f>IF($A44&gt;10,INDEX(daily!$A:$F,MATCH(DATE(white_production!J$1,MONTH($C44),DAY($C44)),daily!$A:$A,0),MATCH($B$1,daily!$A$1:$F$1,0)),INDEX(daily!$A:$F,MATCH(DATE(white_production!K$1,MONTH($C44),DAY($C44)),daily!$A:$A,0),MATCH($B$1,daily!$A$1:$F$1,0)))</f>
        <v>80548.783999999985</v>
      </c>
      <c r="S44" s="11">
        <v>40890</v>
      </c>
      <c r="T44" s="26">
        <f t="shared" si="2"/>
        <v>0.55044412294611322</v>
      </c>
      <c r="U44" s="26">
        <f t="shared" si="3"/>
        <v>3.3989509832295095E-3</v>
      </c>
      <c r="V44" s="26">
        <f t="shared" si="7"/>
        <v>0.6320269517729411</v>
      </c>
      <c r="W44" s="26">
        <f t="shared" si="9"/>
        <v>1.8118751704415237E-2</v>
      </c>
      <c r="X44" s="26">
        <f t="shared" si="10"/>
        <v>0.52477806682216477</v>
      </c>
      <c r="Y44" s="26">
        <f t="shared" si="12"/>
        <v>2.2289203586387196E-2</v>
      </c>
      <c r="Z44" s="26">
        <f t="shared" si="6"/>
        <v>0.48615019803144466</v>
      </c>
      <c r="AA44" s="26">
        <f t="shared" si="8"/>
        <v>4.7722042181103708E-2</v>
      </c>
      <c r="AB44" s="26">
        <f t="shared" si="14"/>
        <v>2.3913755443460263E-2</v>
      </c>
      <c r="AC44" s="26">
        <f t="shared" si="15"/>
        <v>2.6648136553049928E-3</v>
      </c>
      <c r="AD44" s="26">
        <f t="shared" si="11"/>
        <v>0.48132621310923707</v>
      </c>
      <c r="AE44" s="26">
        <f t="shared" si="13"/>
        <v>-9.1238380054017298E-3</v>
      </c>
      <c r="AF44" s="26">
        <f t="shared" si="4"/>
        <v>0.71505612866992607</v>
      </c>
      <c r="AG44" s="26">
        <f t="shared" si="5"/>
        <v>3.6355653568104662E-2</v>
      </c>
      <c r="AI44" s="26"/>
      <c r="AK44" s="26"/>
      <c r="AM44" s="26"/>
      <c r="AO44" s="26"/>
      <c r="AQ44" s="26"/>
    </row>
    <row r="45" spans="1:43" x14ac:dyDescent="0.25">
      <c r="A45" s="17">
        <f t="shared" si="0"/>
        <v>12</v>
      </c>
      <c r="B45" s="15">
        <f t="shared" si="1"/>
        <v>2</v>
      </c>
      <c r="C45" s="11">
        <v>40891</v>
      </c>
      <c r="D45">
        <f>IF($A45&gt;10,INDEX(daily!$A:$F,MATCH(DATE(white_production!D$1,MONTH($C45),DAY($C45)),daily!$A:$A,0),MATCH($B$1,daily!$A$1:$F$1,0)),INDEX(daily!$A:$F,MATCH(DATE(white_production!E$1,MONTH($C45),DAY($C45)),daily!$A:$A,0),MATCH($B$1,daily!$A$1:$F$1,0)))</f>
        <v>38453.943000000065</v>
      </c>
      <c r="E45">
        <f>IF($A45&gt;10,INDEX(daily!$A:$F,MATCH(DATE(white_production!E$1,MONTH($C45),DAY($C45)),daily!$A:$A,0),MATCH($B$1,daily!$A$1:$F$1,0)),INDEX(daily!$A:$F,MATCH(DATE(white_production!F$1,MONTH($C45),DAY($C45)),daily!$A:$A,0),MATCH($B$1,daily!$A$1:$F$1,0)))</f>
        <v>56792.891000000018</v>
      </c>
      <c r="F45">
        <f>IF($A45&gt;10,INDEX(daily!$A:$F,MATCH(DATE(white_production!F$1,MONTH($C45),DAY($C45)),daily!$A:$A,0),MATCH($B$1,daily!$A$1:$F$1,0)),INDEX(daily!$A:$F,MATCH(DATE(white_production!G$1,MONTH($C45),DAY($C45)),daily!$A:$A,0),MATCH($B$1,daily!$A$1:$F$1,0)))</f>
        <v>55718.742000000042</v>
      </c>
      <c r="G45">
        <f>IF($A45&gt;10,INDEX(daily!$A:$F,MATCH(DATE(white_production!G$1,MONTH($C45),DAY($C45)),daily!$A:$A,0),MATCH($B$1,daily!$A$1:$F$1,0)),INDEX(daily!$A:$F,MATCH(DATE(white_production!H$1,MONTH($C45),DAY($C45)),daily!$A:$A,0),MATCH($B$1,daily!$A$1:$F$1,0)))</f>
        <v>43242.374999999862</v>
      </c>
      <c r="H45">
        <f>IF($A45&gt;10,INDEX(daily!$A:$F,MATCH(DATE(white_production!H$1,MONTH($C45),DAY($C45)),daily!$A:$A,0),MATCH($B$1,daily!$A$1:$F$1,0)),INDEX(daily!$A:$F,MATCH(DATE(white_production!I$1,MONTH($C45),DAY($C45)),daily!$A:$A,0),MATCH($B$1,daily!$A$1:$F$1,0)))</f>
        <v>26866.168000000027</v>
      </c>
      <c r="I45">
        <f>IF($A45&gt;10,INDEX(daily!$A:$F,MATCH(DATE(white_production!I$1,MONTH($C45),DAY($C45)),daily!$A:$A,0),MATCH($B$1,daily!$A$1:$F$1,0)),INDEX(daily!$A:$F,MATCH(DATE(white_production!J$1,MONTH($C45),DAY($C45)),daily!$A:$A,0),MATCH($B$1,daily!$A$1:$F$1,0)))</f>
        <v>60386.198000000048</v>
      </c>
      <c r="J45">
        <f>IF($A45&gt;10,INDEX(daily!$A:$F,MATCH(DATE(white_production!J$1,MONTH($C45),DAY($C45)),daily!$A:$A,0),MATCH($B$1,daily!$A$1:$F$1,0)),INDEX(daily!$A:$F,MATCH(DATE(white_production!K$1,MONTH($C45),DAY($C45)),daily!$A:$A,0),MATCH($B$1,daily!$A$1:$F$1,0)))</f>
        <v>85245.665000000037</v>
      </c>
      <c r="S45" s="11">
        <v>40891</v>
      </c>
      <c r="T45" s="26">
        <f t="shared" si="2"/>
        <v>0.55663567993096952</v>
      </c>
      <c r="U45" s="26">
        <f t="shared" si="3"/>
        <v>6.1915569848562946E-3</v>
      </c>
      <c r="V45" s="26">
        <f t="shared" si="7"/>
        <v>0.63539605764591556</v>
      </c>
      <c r="W45" s="26">
        <f t="shared" si="9"/>
        <v>3.3691058729744539E-3</v>
      </c>
      <c r="X45" s="26">
        <f t="shared" si="10"/>
        <v>0.56023030530094065</v>
      </c>
      <c r="Y45" s="26">
        <f t="shared" si="12"/>
        <v>3.5452238478775877E-2</v>
      </c>
      <c r="Z45" s="26">
        <f t="shared" si="6"/>
        <v>0.50628917942302376</v>
      </c>
      <c r="AA45" s="26">
        <f t="shared" si="8"/>
        <v>2.0138981391579103E-2</v>
      </c>
      <c r="AB45" s="26">
        <f t="shared" si="14"/>
        <v>3.0306646897266688E-2</v>
      </c>
      <c r="AC45" s="26">
        <f t="shared" si="15"/>
        <v>6.3928914538064242E-3</v>
      </c>
      <c r="AD45" s="26">
        <f t="shared" si="11"/>
        <v>0.5751534705892084</v>
      </c>
      <c r="AE45" s="26">
        <f t="shared" si="13"/>
        <v>9.3827257479971338E-2</v>
      </c>
      <c r="AF45" s="26">
        <f t="shared" si="4"/>
        <v>0.75675177418933415</v>
      </c>
      <c r="AG45" s="26">
        <f t="shared" si="5"/>
        <v>4.1695645519408076E-2</v>
      </c>
      <c r="AI45" s="26"/>
      <c r="AK45" s="26"/>
      <c r="AM45" s="26"/>
      <c r="AO45" s="26"/>
      <c r="AQ45" s="26"/>
    </row>
    <row r="46" spans="1:43" x14ac:dyDescent="0.25">
      <c r="A46" s="17">
        <f t="shared" si="0"/>
        <v>12</v>
      </c>
      <c r="B46" s="15">
        <f t="shared" si="1"/>
        <v>2</v>
      </c>
      <c r="C46" s="11">
        <v>40892</v>
      </c>
      <c r="D46">
        <f>IF($A46&gt;10,INDEX(daily!$A:$F,MATCH(DATE(white_production!D$1,MONTH($C46),DAY($C46)),daily!$A:$A,0),MATCH($B$1,daily!$A$1:$F$1,0)),INDEX(daily!$A:$F,MATCH(DATE(white_production!E$1,MONTH($C46),DAY($C46)),daily!$A:$A,0),MATCH($B$1,daily!$A$1:$F$1,0)))</f>
        <v>40939.750999999975</v>
      </c>
      <c r="E46">
        <f>IF($A46&gt;10,INDEX(daily!$A:$F,MATCH(DATE(white_production!E$1,MONTH($C46),DAY($C46)),daily!$A:$A,0),MATCH($B$1,daily!$A$1:$F$1,0)),INDEX(daily!$A:$F,MATCH(DATE(white_production!F$1,MONTH($C46),DAY($C46)),daily!$A:$A,0),MATCH($B$1,daily!$A$1:$F$1,0)))</f>
        <v>58906.312999999987</v>
      </c>
      <c r="F46">
        <f>IF($A46&gt;10,INDEX(daily!$A:$F,MATCH(DATE(white_production!F$1,MONTH($C46),DAY($C46)),daily!$A:$A,0),MATCH($B$1,daily!$A$1:$F$1,0)),INDEX(daily!$A:$F,MATCH(DATE(white_production!G$1,MONTH($C46),DAY($C46)),daily!$A:$A,0),MATCH($B$1,daily!$A$1:$F$1,0)))</f>
        <v>63658.539999999943</v>
      </c>
      <c r="G46">
        <f>IF($A46&gt;10,INDEX(daily!$A:$F,MATCH(DATE(white_production!G$1,MONTH($C46),DAY($C46)),daily!$A:$A,0),MATCH($B$1,daily!$A$1:$F$1,0)),INDEX(daily!$A:$F,MATCH(DATE(white_production!H$1,MONTH($C46),DAY($C46)),daily!$A:$A,0),MATCH($B$1,daily!$A$1:$F$1,0)))</f>
        <v>43242.799000000072</v>
      </c>
      <c r="H46">
        <f>IF($A46&gt;10,INDEX(daily!$A:$F,MATCH(DATE(white_production!H$1,MONTH($C46),DAY($C46)),daily!$A:$A,0),MATCH($B$1,daily!$A$1:$F$1,0)),INDEX(daily!$A:$F,MATCH(DATE(white_production!I$1,MONTH($C46),DAY($C46)),daily!$A:$A,0),MATCH($B$1,daily!$A$1:$F$1,0)))</f>
        <v>26143.378999999979</v>
      </c>
      <c r="I46">
        <f>IF($A46&gt;10,INDEX(daily!$A:$F,MATCH(DATE(white_production!I$1,MONTH($C46),DAY($C46)),daily!$A:$A,0),MATCH($B$1,daily!$A$1:$F$1,0)),INDEX(daily!$A:$F,MATCH(DATE(white_production!J$1,MONTH($C46),DAY($C46)),daily!$A:$A,0),MATCH($B$1,daily!$A$1:$F$1,0)))</f>
        <v>60720.960999999937</v>
      </c>
      <c r="J46">
        <f>IF($A46&gt;10,INDEX(daily!$A:$F,MATCH(DATE(white_production!J$1,MONTH($C46),DAY($C46)),daily!$A:$A,0),MATCH($B$1,daily!$A$1:$F$1,0)),INDEX(daily!$A:$F,MATCH(DATE(white_production!K$1,MONTH($C46),DAY($C46)),daily!$A:$A,0),MATCH($B$1,daily!$A$1:$F$1,0)))</f>
        <v>85769.618999999948</v>
      </c>
      <c r="S46" s="11">
        <v>40892</v>
      </c>
      <c r="T46" s="26">
        <f t="shared" si="2"/>
        <v>0.59261871101461649</v>
      </c>
      <c r="U46" s="26">
        <f t="shared" si="3"/>
        <v>3.5983031083646977E-2</v>
      </c>
      <c r="V46" s="26">
        <f t="shared" si="7"/>
        <v>0.6590409185307422</v>
      </c>
      <c r="W46" s="26">
        <f t="shared" si="9"/>
        <v>2.3644860884826646E-2</v>
      </c>
      <c r="X46" s="26">
        <f t="shared" si="10"/>
        <v>0.64006188975357847</v>
      </c>
      <c r="Y46" s="26">
        <f t="shared" si="12"/>
        <v>7.9831584452637827E-2</v>
      </c>
      <c r="Z46" s="26">
        <f t="shared" si="6"/>
        <v>0.50629414368810355</v>
      </c>
      <c r="AA46" s="26">
        <f t="shared" si="8"/>
        <v>4.9642650797876442E-6</v>
      </c>
      <c r="AB46" s="26">
        <f t="shared" si="14"/>
        <v>2.9491297607251457E-2</v>
      </c>
      <c r="AC46" s="26">
        <f t="shared" si="15"/>
        <v>-8.1534929001523052E-4</v>
      </c>
      <c r="AD46" s="26">
        <f t="shared" si="11"/>
        <v>0.57834194920935256</v>
      </c>
      <c r="AE46" s="26">
        <f t="shared" si="13"/>
        <v>3.1884786201441528E-3</v>
      </c>
      <c r="AF46" s="26">
        <f t="shared" si="4"/>
        <v>0.76140307369052906</v>
      </c>
      <c r="AG46" s="26">
        <f t="shared" si="5"/>
        <v>4.6512995011949165E-3</v>
      </c>
      <c r="AI46" s="26"/>
      <c r="AK46" s="26"/>
      <c r="AM46" s="26"/>
      <c r="AO46" s="26"/>
      <c r="AQ46" s="26"/>
    </row>
    <row r="47" spans="1:43" x14ac:dyDescent="0.25">
      <c r="A47" s="17">
        <f t="shared" si="0"/>
        <v>12</v>
      </c>
      <c r="B47" s="15">
        <f t="shared" si="1"/>
        <v>2</v>
      </c>
      <c r="C47" s="11">
        <v>40893</v>
      </c>
      <c r="D47">
        <f>IF($A47&gt;10,INDEX(daily!$A:$F,MATCH(DATE(white_production!D$1,MONTH($C47),DAY($C47)),daily!$A:$A,0),MATCH($B$1,daily!$A$1:$F$1,0)),INDEX(daily!$A:$F,MATCH(DATE(white_production!E$1,MONTH($C47),DAY($C47)),daily!$A:$A,0),MATCH($B$1,daily!$A$1:$F$1,0)))</f>
        <v>43816.40800000001</v>
      </c>
      <c r="E47">
        <f>IF($A47&gt;10,INDEX(daily!$A:$F,MATCH(DATE(white_production!E$1,MONTH($C47),DAY($C47)),daily!$A:$A,0),MATCH($B$1,daily!$A$1:$F$1,0)),INDEX(daily!$A:$F,MATCH(DATE(white_production!F$1,MONTH($C47),DAY($C47)),daily!$A:$A,0),MATCH($B$1,daily!$A$1:$F$1,0)))</f>
        <v>57452.891999999993</v>
      </c>
      <c r="F47">
        <f>IF($A47&gt;10,INDEX(daily!$A:$F,MATCH(DATE(white_production!F$1,MONTH($C47),DAY($C47)),daily!$A:$A,0),MATCH($B$1,daily!$A$1:$F$1,0)),INDEX(daily!$A:$F,MATCH(DATE(white_production!G$1,MONTH($C47),DAY($C47)),daily!$A:$A,0),MATCH($B$1,daily!$A$1:$F$1,0)))</f>
        <v>57548.65</v>
      </c>
      <c r="G47">
        <f>IF($A47&gt;10,INDEX(daily!$A:$F,MATCH(DATE(white_production!G$1,MONTH($C47),DAY($C47)),daily!$A:$A,0),MATCH($B$1,daily!$A$1:$F$1,0)),INDEX(daily!$A:$F,MATCH(DATE(white_production!H$1,MONTH($C47),DAY($C47)),daily!$A:$A,0),MATCH($B$1,daily!$A$1:$F$1,0)))</f>
        <v>43224.081999999937</v>
      </c>
      <c r="H47">
        <f>IF($A47&gt;10,INDEX(daily!$A:$F,MATCH(DATE(white_production!H$1,MONTH($C47),DAY($C47)),daily!$A:$A,0),MATCH($B$1,daily!$A$1:$F$1,0)),INDEX(daily!$A:$F,MATCH(DATE(white_production!I$1,MONTH($C47),DAY($C47)),daily!$A:$A,0),MATCH($B$1,daily!$A$1:$F$1,0)))</f>
        <v>26682.699000000022</v>
      </c>
      <c r="I47">
        <f>IF($A47&gt;10,INDEX(daily!$A:$F,MATCH(DATE(white_production!I$1,MONTH($C47),DAY($C47)),daily!$A:$A,0),MATCH($B$1,daily!$A$1:$F$1,0)),INDEX(daily!$A:$F,MATCH(DATE(white_production!J$1,MONTH($C47),DAY($C47)),daily!$A:$A,0),MATCH($B$1,daily!$A$1:$F$1,0)))</f>
        <v>64749.300999999978</v>
      </c>
      <c r="J47">
        <f>IF($A47&gt;10,INDEX(daily!$A:$F,MATCH(DATE(white_production!J$1,MONTH($C47),DAY($C47)),daily!$A:$A,0),MATCH($B$1,daily!$A$1:$F$1,0)),INDEX(daily!$A:$F,MATCH(DATE(white_production!K$1,MONTH($C47),DAY($C47)),daily!$A:$A,0),MATCH($B$1,daily!$A$1:$F$1,0)))</f>
        <v>89782.687999999893</v>
      </c>
      <c r="S47" s="11">
        <v>40893</v>
      </c>
      <c r="T47" s="26">
        <f t="shared" si="2"/>
        <v>0.63425943236075266</v>
      </c>
      <c r="U47" s="26">
        <f t="shared" si="3"/>
        <v>4.1640721346136167E-2</v>
      </c>
      <c r="V47" s="26">
        <f t="shared" si="7"/>
        <v>0.64278011621483655</v>
      </c>
      <c r="W47" s="26">
        <f t="shared" si="9"/>
        <v>-1.6260802315905654E-2</v>
      </c>
      <c r="X47" s="26">
        <f t="shared" si="10"/>
        <v>0.57862931936182171</v>
      </c>
      <c r="Y47" s="26">
        <f t="shared" si="12"/>
        <v>-6.1432570391756758E-2</v>
      </c>
      <c r="Z47" s="26">
        <f t="shared" si="6"/>
        <v>0.50607500182618392</v>
      </c>
      <c r="AA47" s="26">
        <f t="shared" si="8"/>
        <v>-2.1914186191962504E-4</v>
      </c>
      <c r="AB47" s="26">
        <f t="shared" si="14"/>
        <v>3.0099682874723737E-2</v>
      </c>
      <c r="AC47" s="26">
        <f t="shared" si="15"/>
        <v>6.0838526747227992E-4</v>
      </c>
      <c r="AD47" s="26">
        <f t="shared" si="11"/>
        <v>0.61671021560879291</v>
      </c>
      <c r="AE47" s="26">
        <f t="shared" si="13"/>
        <v>3.8368266399440354E-2</v>
      </c>
      <c r="AF47" s="26">
        <f t="shared" si="4"/>
        <v>0.79702831147469289</v>
      </c>
      <c r="AG47" s="26">
        <f t="shared" si="5"/>
        <v>3.5625237784163821E-2</v>
      </c>
      <c r="AI47" s="26"/>
      <c r="AK47" s="26"/>
      <c r="AM47" s="26"/>
      <c r="AO47" s="26"/>
      <c r="AQ47" s="26"/>
    </row>
    <row r="48" spans="1:43" x14ac:dyDescent="0.25">
      <c r="A48" s="17">
        <f t="shared" si="0"/>
        <v>12</v>
      </c>
      <c r="B48" s="15">
        <f t="shared" si="1"/>
        <v>2</v>
      </c>
      <c r="C48" s="11">
        <v>40894</v>
      </c>
      <c r="D48">
        <f>IF($A48&gt;10,INDEX(daily!$A:$F,MATCH(DATE(white_production!D$1,MONTH($C48),DAY($C48)),daily!$A:$A,0),MATCH($B$1,daily!$A$1:$F$1,0)),INDEX(daily!$A:$F,MATCH(DATE(white_production!E$1,MONTH($C48),DAY($C48)),daily!$A:$A,0),MATCH($B$1,daily!$A$1:$F$1,0)))</f>
        <v>44498.641999999993</v>
      </c>
      <c r="E48">
        <f>IF($A48&gt;10,INDEX(daily!$A:$F,MATCH(DATE(white_production!E$1,MONTH($C48),DAY($C48)),daily!$A:$A,0),MATCH($B$1,daily!$A$1:$F$1,0)),INDEX(daily!$A:$F,MATCH(DATE(white_production!F$1,MONTH($C48),DAY($C48)),daily!$A:$A,0),MATCH($B$1,daily!$A$1:$F$1,0)))</f>
        <v>55535.462999999989</v>
      </c>
      <c r="F48">
        <f>IF($A48&gt;10,INDEX(daily!$A:$F,MATCH(DATE(white_production!F$1,MONTH($C48),DAY($C48)),daily!$A:$A,0),MATCH($B$1,daily!$A$1:$F$1,0)),INDEX(daily!$A:$F,MATCH(DATE(white_production!G$1,MONTH($C48),DAY($C48)),daily!$A:$A,0),MATCH($B$1,daily!$A$1:$F$1,0)))</f>
        <v>58630.462999999989</v>
      </c>
      <c r="G48">
        <f>IF($A48&gt;10,INDEX(daily!$A:$F,MATCH(DATE(white_production!G$1,MONTH($C48),DAY($C48)),daily!$A:$A,0),MATCH($B$1,daily!$A$1:$F$1,0)),INDEX(daily!$A:$F,MATCH(DATE(white_production!H$1,MONTH($C48),DAY($C48)),daily!$A:$A,0),MATCH($B$1,daily!$A$1:$F$1,0)))</f>
        <v>46932.947000000066</v>
      </c>
      <c r="H48">
        <f>IF($A48&gt;10,INDEX(daily!$A:$F,MATCH(DATE(white_production!H$1,MONTH($C48),DAY($C48)),daily!$A:$A,0),MATCH($B$1,daily!$A$1:$F$1,0)),INDEX(daily!$A:$F,MATCH(DATE(white_production!I$1,MONTH($C48),DAY($C48)),daily!$A:$A,0),MATCH($B$1,daily!$A$1:$F$1,0)))</f>
        <v>33334.129999999983</v>
      </c>
      <c r="I48">
        <f>IF($A48&gt;10,INDEX(daily!$A:$F,MATCH(DATE(white_production!I$1,MONTH($C48),DAY($C48)),daily!$A:$A,0),MATCH($B$1,daily!$A$1:$F$1,0)),INDEX(daily!$A:$F,MATCH(DATE(white_production!J$1,MONTH($C48),DAY($C48)),daily!$A:$A,0),MATCH($B$1,daily!$A$1:$F$1,0)))</f>
        <v>67633.631000000052</v>
      </c>
      <c r="J48">
        <f>IF($A48&gt;10,INDEX(daily!$A:$F,MATCH(DATE(white_production!J$1,MONTH($C48),DAY($C48)),daily!$A:$A,0),MATCH($B$1,daily!$A$1:$F$1,0)),INDEX(daily!$A:$F,MATCH(DATE(white_production!K$1,MONTH($C48),DAY($C48)),daily!$A:$A,0),MATCH($B$1,daily!$A$1:$F$1,0)))</f>
        <v>87936.641000000018</v>
      </c>
      <c r="S48" s="11">
        <v>40894</v>
      </c>
      <c r="T48" s="26">
        <f t="shared" ref="T48:T79" si="16">D48/MAX(D$2:D$228)</f>
        <v>0.6441350330621427</v>
      </c>
      <c r="U48" s="26">
        <f t="shared" si="3"/>
        <v>9.8756007013900415E-3</v>
      </c>
      <c r="V48" s="26">
        <f t="shared" si="7"/>
        <v>0.62132801532749216</v>
      </c>
      <c r="W48" s="26">
        <f t="shared" si="9"/>
        <v>-2.1452100887344394E-2</v>
      </c>
      <c r="X48" s="26">
        <f t="shared" si="10"/>
        <v>0.58950652881620103</v>
      </c>
      <c r="Y48" s="26">
        <f t="shared" si="12"/>
        <v>1.0877209454379311E-2</v>
      </c>
      <c r="Z48" s="26">
        <f t="shared" si="6"/>
        <v>0.54949903247761878</v>
      </c>
      <c r="AA48" s="26">
        <f t="shared" si="8"/>
        <v>4.3424030651434853E-2</v>
      </c>
      <c r="AB48" s="26">
        <f t="shared" si="14"/>
        <v>3.7602895490625343E-2</v>
      </c>
      <c r="AC48" s="26">
        <f t="shared" si="15"/>
        <v>7.5032126159016062E-3</v>
      </c>
      <c r="AD48" s="26">
        <f t="shared" si="11"/>
        <v>0.644182261618787</v>
      </c>
      <c r="AE48" s="26">
        <f t="shared" si="13"/>
        <v>2.7472046009994089E-2</v>
      </c>
      <c r="AF48" s="26">
        <f t="shared" si="4"/>
        <v>0.78064038908020161</v>
      </c>
      <c r="AG48" s="26">
        <f t="shared" si="5"/>
        <v>-1.6387922394491272E-2</v>
      </c>
      <c r="AI48" s="26"/>
      <c r="AK48" s="26"/>
      <c r="AM48" s="26"/>
      <c r="AO48" s="26"/>
      <c r="AQ48" s="26"/>
    </row>
    <row r="49" spans="1:43" x14ac:dyDescent="0.25">
      <c r="A49" s="17">
        <f t="shared" si="0"/>
        <v>12</v>
      </c>
      <c r="B49" s="15">
        <f t="shared" si="1"/>
        <v>2</v>
      </c>
      <c r="C49" s="11">
        <v>40895</v>
      </c>
      <c r="D49">
        <f>IF($A49&gt;10,INDEX(daily!$A:$F,MATCH(DATE(white_production!D$1,MONTH($C49),DAY($C49)),daily!$A:$A,0),MATCH($B$1,daily!$A$1:$F$1,0)),INDEX(daily!$A:$F,MATCH(DATE(white_production!E$1,MONTH($C49),DAY($C49)),daily!$A:$A,0),MATCH($B$1,daily!$A$1:$F$1,0)))</f>
        <v>45282.364999999947</v>
      </c>
      <c r="E49">
        <f>IF($A49&gt;10,INDEX(daily!$A:$F,MATCH(DATE(white_production!E$1,MONTH($C49),DAY($C49)),daily!$A:$A,0),MATCH($B$1,daily!$A$1:$F$1,0)),INDEX(daily!$A:$F,MATCH(DATE(white_production!F$1,MONTH($C49),DAY($C49)),daily!$A:$A,0),MATCH($B$1,daily!$A$1:$F$1,0)))</f>
        <v>54696.003000000026</v>
      </c>
      <c r="F49">
        <f>IF($A49&gt;10,INDEX(daily!$A:$F,MATCH(DATE(white_production!F$1,MONTH($C49),DAY($C49)),daily!$A:$A,0),MATCH($B$1,daily!$A$1:$F$1,0)),INDEX(daily!$A:$F,MATCH(DATE(white_production!G$1,MONTH($C49),DAY($C49)),daily!$A:$A,0),MATCH($B$1,daily!$A$1:$F$1,0)))</f>
        <v>63282.345999999998</v>
      </c>
      <c r="G49">
        <f>IF($A49&gt;10,INDEX(daily!$A:$F,MATCH(DATE(white_production!G$1,MONTH($C49),DAY($C49)),daily!$A:$A,0),MATCH($B$1,daily!$A$1:$F$1,0)),INDEX(daily!$A:$F,MATCH(DATE(white_production!H$1,MONTH($C49),DAY($C49)),daily!$A:$A,0),MATCH($B$1,daily!$A$1:$F$1,0)))</f>
        <v>49168.68200000003</v>
      </c>
      <c r="H49">
        <f>IF($A49&gt;10,INDEX(daily!$A:$F,MATCH(DATE(white_production!H$1,MONTH($C49),DAY($C49)),daily!$A:$A,0),MATCH($B$1,daily!$A$1:$F$1,0)),INDEX(daily!$A:$F,MATCH(DATE(white_production!I$1,MONTH($C49),DAY($C49)),daily!$A:$A,0),MATCH($B$1,daily!$A$1:$F$1,0)))</f>
        <v>38752.990000000013</v>
      </c>
      <c r="I49">
        <f>IF($A49&gt;10,INDEX(daily!$A:$F,MATCH(DATE(white_production!I$1,MONTH($C49),DAY($C49)),daily!$A:$A,0),MATCH($B$1,daily!$A$1:$F$1,0)),INDEX(daily!$A:$F,MATCH(DATE(white_production!J$1,MONTH($C49),DAY($C49)),daily!$A:$A,0),MATCH($B$1,daily!$A$1:$F$1,0)))</f>
        <v>76013.430999999953</v>
      </c>
      <c r="J49">
        <f>IF($A49&gt;10,INDEX(daily!$A:$F,MATCH(DATE(white_production!J$1,MONTH($C49),DAY($C49)),daily!$A:$A,0),MATCH($B$1,daily!$A$1:$F$1,0)),INDEX(daily!$A:$F,MATCH(DATE(white_production!K$1,MONTH($C49),DAY($C49)),daily!$A:$A,0),MATCH($B$1,daily!$A$1:$F$1,0)))</f>
        <v>88251.975000000006</v>
      </c>
      <c r="S49" s="11">
        <v>40895</v>
      </c>
      <c r="T49" s="26">
        <f t="shared" si="16"/>
        <v>0.65547972624438711</v>
      </c>
      <c r="U49" s="26">
        <f t="shared" si="3"/>
        <v>1.1344693182244403E-2</v>
      </c>
      <c r="V49" s="26">
        <f t="shared" si="7"/>
        <v>0.6119361783359325</v>
      </c>
      <c r="W49" s="26">
        <f t="shared" si="9"/>
        <v>-9.3918369915596545E-3</v>
      </c>
      <c r="X49" s="26">
        <f t="shared" si="10"/>
        <v>0.63627940522669602</v>
      </c>
      <c r="Y49" s="26">
        <f t="shared" si="12"/>
        <v>4.677287641049499E-2</v>
      </c>
      <c r="Z49" s="26">
        <f t="shared" si="6"/>
        <v>0.57567540319170007</v>
      </c>
      <c r="AA49" s="26">
        <f t="shared" si="8"/>
        <v>2.6176370714081298E-2</v>
      </c>
      <c r="AB49" s="26">
        <f t="shared" si="14"/>
        <v>4.3715694182486546E-2</v>
      </c>
      <c r="AC49" s="26">
        <f t="shared" si="15"/>
        <v>6.1127986918612029E-3</v>
      </c>
      <c r="AD49" s="26">
        <f t="shared" si="11"/>
        <v>0.72399637829563734</v>
      </c>
      <c r="AE49" s="26">
        <f t="shared" si="13"/>
        <v>7.9814116676850344E-2</v>
      </c>
      <c r="AF49" s="26">
        <f t="shared" si="4"/>
        <v>0.7834397051974753</v>
      </c>
      <c r="AG49" s="26">
        <f t="shared" si="5"/>
        <v>2.7993161172736869E-3</v>
      </c>
      <c r="AI49" s="26"/>
      <c r="AK49" s="26"/>
      <c r="AM49" s="26"/>
      <c r="AO49" s="26"/>
      <c r="AQ49" s="26"/>
    </row>
    <row r="50" spans="1:43" x14ac:dyDescent="0.25">
      <c r="A50" s="17">
        <f t="shared" si="0"/>
        <v>12</v>
      </c>
      <c r="B50" s="15">
        <f t="shared" si="1"/>
        <v>2</v>
      </c>
      <c r="C50" s="11">
        <v>40896</v>
      </c>
      <c r="D50">
        <f>IF($A50&gt;10,INDEX(daily!$A:$F,MATCH(DATE(white_production!D$1,MONTH($C50),DAY($C50)),daily!$A:$A,0),MATCH($B$1,daily!$A$1:$F$1,0)),INDEX(daily!$A:$F,MATCH(DATE(white_production!E$1,MONTH($C50),DAY($C50)),daily!$A:$A,0),MATCH($B$1,daily!$A$1:$F$1,0)))</f>
        <v>47611.520999999993</v>
      </c>
      <c r="E50">
        <f>IF($A50&gt;10,INDEX(daily!$A:$F,MATCH(DATE(white_production!E$1,MONTH($C50),DAY($C50)),daily!$A:$A,0),MATCH($B$1,daily!$A$1:$F$1,0)),INDEX(daily!$A:$F,MATCH(DATE(white_production!F$1,MONTH($C50),DAY($C50)),daily!$A:$A,0),MATCH($B$1,daily!$A$1:$F$1,0)))</f>
        <v>61433.97799999993</v>
      </c>
      <c r="F50">
        <f>IF($A50&gt;10,INDEX(daily!$A:$F,MATCH(DATE(white_production!F$1,MONTH($C50),DAY($C50)),daily!$A:$A,0),MATCH($B$1,daily!$A$1:$F$1,0)),INDEX(daily!$A:$F,MATCH(DATE(white_production!G$1,MONTH($C50),DAY($C50)),daily!$A:$A,0),MATCH($B$1,daily!$A$1:$F$1,0)))</f>
        <v>63058.220000000205</v>
      </c>
      <c r="G50">
        <f>IF($A50&gt;10,INDEX(daily!$A:$F,MATCH(DATE(white_production!G$1,MONTH($C50),DAY($C50)),daily!$A:$A,0),MATCH($B$1,daily!$A$1:$F$1,0)),INDEX(daily!$A:$F,MATCH(DATE(white_production!H$1,MONTH($C50),DAY($C50)),daily!$A:$A,0),MATCH($B$1,daily!$A$1:$F$1,0)))</f>
        <v>52477.589000000058</v>
      </c>
      <c r="H50">
        <f>IF($A50&gt;10,INDEX(daily!$A:$F,MATCH(DATE(white_production!H$1,MONTH($C50),DAY($C50)),daily!$A:$A,0),MATCH($B$1,daily!$A$1:$F$1,0)),INDEX(daily!$A:$F,MATCH(DATE(white_production!I$1,MONTH($C50),DAY($C50)),daily!$A:$A,0),MATCH($B$1,daily!$A$1:$F$1,0)))</f>
        <v>45365.660999999942</v>
      </c>
      <c r="I50">
        <f>IF($A50&gt;10,INDEX(daily!$A:$F,MATCH(DATE(white_production!I$1,MONTH($C50),DAY($C50)),daily!$A:$A,0),MATCH($B$1,daily!$A$1:$F$1,0)),INDEX(daily!$A:$F,MATCH(DATE(white_production!J$1,MONTH($C50),DAY($C50)),daily!$A:$A,0),MATCH($B$1,daily!$A$1:$F$1,0)))</f>
        <v>79732.625000000087</v>
      </c>
      <c r="J50">
        <f>IF($A50&gt;10,INDEX(daily!$A:$F,MATCH(DATE(white_production!J$1,MONTH($C50),DAY($C50)),daily!$A:$A,0),MATCH($B$1,daily!$A$1:$F$1,0)),INDEX(daily!$A:$F,MATCH(DATE(white_production!K$1,MONTH($C50),DAY($C50)),daily!$A:$A,0),MATCH($B$1,daily!$A$1:$F$1,0)))</f>
        <v>90118.280000000072</v>
      </c>
      <c r="S50" s="11">
        <v>40896</v>
      </c>
      <c r="T50" s="26">
        <f t="shared" si="16"/>
        <v>0.68919515911235907</v>
      </c>
      <c r="U50" s="26">
        <f t="shared" si="3"/>
        <v>3.3715432867971962E-2</v>
      </c>
      <c r="V50" s="26">
        <f t="shared" si="7"/>
        <v>0.68732030962653146</v>
      </c>
      <c r="W50" s="26">
        <f t="shared" si="9"/>
        <v>7.5384131290598955E-2</v>
      </c>
      <c r="X50" s="26">
        <f t="shared" si="10"/>
        <v>0.63402590536473291</v>
      </c>
      <c r="Y50" s="26">
        <f t="shared" si="12"/>
        <v>-2.2534998619631041E-3</v>
      </c>
      <c r="Z50" s="26">
        <f t="shared" si="6"/>
        <v>0.61441665664545042</v>
      </c>
      <c r="AA50" s="26">
        <f t="shared" si="8"/>
        <v>3.8741253453750346E-2</v>
      </c>
      <c r="AB50" s="26">
        <f t="shared" si="14"/>
        <v>5.1175183196505707E-2</v>
      </c>
      <c r="AC50" s="26">
        <f t="shared" si="15"/>
        <v>7.4594890140191605E-3</v>
      </c>
      <c r="AD50" s="26">
        <f t="shared" si="11"/>
        <v>0.75942015736671975</v>
      </c>
      <c r="AE50" s="26">
        <f t="shared" si="13"/>
        <v>3.5423779071082406E-2</v>
      </c>
      <c r="AF50" s="26">
        <f t="shared" si="4"/>
        <v>0.80000746403809753</v>
      </c>
      <c r="AG50" s="26">
        <f t="shared" si="5"/>
        <v>1.6567758840622226E-2</v>
      </c>
      <c r="AI50" s="26"/>
      <c r="AK50" s="26"/>
      <c r="AM50" s="26"/>
      <c r="AO50" s="26"/>
      <c r="AQ50" s="26"/>
    </row>
    <row r="51" spans="1:43" x14ac:dyDescent="0.25">
      <c r="A51" s="17">
        <f t="shared" si="0"/>
        <v>12</v>
      </c>
      <c r="B51" s="15">
        <f t="shared" si="1"/>
        <v>2</v>
      </c>
      <c r="C51" s="11">
        <v>40897</v>
      </c>
      <c r="D51">
        <f>IF($A51&gt;10,INDEX(daily!$A:$F,MATCH(DATE(white_production!D$1,MONTH($C51),DAY($C51)),daily!$A:$A,0),MATCH($B$1,daily!$A$1:$F$1,0)),INDEX(daily!$A:$F,MATCH(DATE(white_production!E$1,MONTH($C51),DAY($C51)),daily!$A:$A,0),MATCH($B$1,daily!$A$1:$F$1,0)))</f>
        <v>47602.856000000051</v>
      </c>
      <c r="E51">
        <f>IF($A51&gt;10,INDEX(daily!$A:$F,MATCH(DATE(white_production!E$1,MONTH($C51),DAY($C51)),daily!$A:$A,0),MATCH($B$1,daily!$A$1:$F$1,0)),INDEX(daily!$A:$F,MATCH(DATE(white_production!F$1,MONTH($C51),DAY($C51)),daily!$A:$A,0),MATCH($B$1,daily!$A$1:$F$1,0)))</f>
        <v>63993.599999999999</v>
      </c>
      <c r="F51">
        <f>IF($A51&gt;10,INDEX(daily!$A:$F,MATCH(DATE(white_production!F$1,MONTH($C51),DAY($C51)),daily!$A:$A,0),MATCH($B$1,daily!$A$1:$F$1,0)),INDEX(daily!$A:$F,MATCH(DATE(white_production!G$1,MONTH($C51),DAY($C51)),daily!$A:$A,0),MATCH($B$1,daily!$A$1:$F$1,0)))</f>
        <v>63278.301000000072</v>
      </c>
      <c r="G51">
        <f>IF($A51&gt;10,INDEX(daily!$A:$F,MATCH(DATE(white_production!G$1,MONTH($C51),DAY($C51)),daily!$A:$A,0),MATCH($B$1,daily!$A$1:$F$1,0)),INDEX(daily!$A:$F,MATCH(DATE(white_production!H$1,MONTH($C51),DAY($C51)),daily!$A:$A,0),MATCH($B$1,daily!$A$1:$F$1,0)))</f>
        <v>53900.810000000056</v>
      </c>
      <c r="H51">
        <f>IF($A51&gt;10,INDEX(daily!$A:$F,MATCH(DATE(white_production!H$1,MONTH($C51),DAY($C51)),daily!$A:$A,0),MATCH($B$1,daily!$A$1:$F$1,0)),INDEX(daily!$A:$F,MATCH(DATE(white_production!I$1,MONTH($C51),DAY($C51)),daily!$A:$A,0),MATCH($B$1,daily!$A$1:$F$1,0)))</f>
        <v>42673.527999999977</v>
      </c>
      <c r="I51">
        <f>IF($A51&gt;10,INDEX(daily!$A:$F,MATCH(DATE(white_production!I$1,MONTH($C51),DAY($C51)),daily!$A:$A,0),MATCH($B$1,daily!$A$1:$F$1,0)),INDEX(daily!$A:$F,MATCH(DATE(white_production!J$1,MONTH($C51),DAY($C51)),daily!$A:$A,0),MATCH($B$1,daily!$A$1:$F$1,0)))</f>
        <v>85846.184999999867</v>
      </c>
      <c r="J51">
        <f>IF($A51&gt;10,INDEX(daily!$A:$F,MATCH(DATE(white_production!J$1,MONTH($C51),DAY($C51)),daily!$A:$A,0),MATCH($B$1,daily!$A$1:$F$1,0)),INDEX(daily!$A:$F,MATCH(DATE(white_production!K$1,MONTH($C51),DAY($C51)),daily!$A:$A,0),MATCH($B$1,daily!$A$1:$F$1,0)))</f>
        <v>89450.047000000064</v>
      </c>
      <c r="S51" s="11">
        <v>40897</v>
      </c>
      <c r="T51" s="26">
        <f t="shared" si="16"/>
        <v>0.68906972989001458</v>
      </c>
      <c r="U51" s="26">
        <f t="shared" si="3"/>
        <v>-1.2542922234448639E-4</v>
      </c>
      <c r="V51" s="26">
        <f t="shared" si="7"/>
        <v>0.71595723405891853</v>
      </c>
      <c r="W51" s="26">
        <f t="shared" si="9"/>
        <v>2.8636924432387079E-2</v>
      </c>
      <c r="X51" s="26">
        <f t="shared" si="10"/>
        <v>0.63623873432309053</v>
      </c>
      <c r="Y51" s="26">
        <f t="shared" si="12"/>
        <v>2.2128289583576155E-3</v>
      </c>
      <c r="Z51" s="26">
        <f t="shared" si="6"/>
        <v>0.63107997340887101</v>
      </c>
      <c r="AA51" s="26">
        <f t="shared" si="8"/>
        <v>1.6663316763420588E-2</v>
      </c>
      <c r="AB51" s="26">
        <f t="shared" si="14"/>
        <v>4.8138295902736154E-2</v>
      </c>
      <c r="AC51" s="26">
        <f t="shared" si="15"/>
        <v>-3.0368872937695524E-3</v>
      </c>
      <c r="AD51" s="26">
        <f t="shared" si="11"/>
        <v>0.81764927872414039</v>
      </c>
      <c r="AE51" s="26">
        <f t="shared" si="13"/>
        <v>5.8229121357420643E-2</v>
      </c>
      <c r="AF51" s="26">
        <f t="shared" si="4"/>
        <v>0.79407535583855604</v>
      </c>
      <c r="AG51" s="26">
        <f t="shared" si="5"/>
        <v>-5.9321081995414859E-3</v>
      </c>
      <c r="AI51" s="26"/>
      <c r="AK51" s="26"/>
      <c r="AM51" s="26"/>
      <c r="AO51" s="26"/>
      <c r="AQ51" s="26"/>
    </row>
    <row r="52" spans="1:43" x14ac:dyDescent="0.25">
      <c r="A52" s="17">
        <f t="shared" si="0"/>
        <v>12</v>
      </c>
      <c r="B52" s="15">
        <f t="shared" si="1"/>
        <v>3</v>
      </c>
      <c r="C52" s="11">
        <v>40898</v>
      </c>
      <c r="D52">
        <f>IF($A52&gt;10,INDEX(daily!$A:$F,MATCH(DATE(white_production!D$1,MONTH($C52),DAY($C52)),daily!$A:$A,0),MATCH($B$1,daily!$A$1:$F$1,0)),INDEX(daily!$A:$F,MATCH(DATE(white_production!E$1,MONTH($C52),DAY($C52)),daily!$A:$A,0),MATCH($B$1,daily!$A$1:$F$1,0)))</f>
        <v>46997.520999999993</v>
      </c>
      <c r="E52">
        <f>IF($A52&gt;10,INDEX(daily!$A:$F,MATCH(DATE(white_production!E$1,MONTH($C52),DAY($C52)),daily!$A:$A,0),MATCH($B$1,daily!$A$1:$F$1,0)),INDEX(daily!$A:$F,MATCH(DATE(white_production!F$1,MONTH($C52),DAY($C52)),daily!$A:$A,0),MATCH($B$1,daily!$A$1:$F$1,0)))</f>
        <v>66416.304999999978</v>
      </c>
      <c r="F52">
        <f>IF($A52&gt;10,INDEX(daily!$A:$F,MATCH(DATE(white_production!F$1,MONTH($C52),DAY($C52)),daily!$A:$A,0),MATCH($B$1,daily!$A$1:$F$1,0)),INDEX(daily!$A:$F,MATCH(DATE(white_production!G$1,MONTH($C52),DAY($C52)),daily!$A:$A,0),MATCH($B$1,daily!$A$1:$F$1,0)))</f>
        <v>63826.411999999822</v>
      </c>
      <c r="G52">
        <f>IF($A52&gt;10,INDEX(daily!$A:$F,MATCH(DATE(white_production!G$1,MONTH($C52),DAY($C52)),daily!$A:$A,0),MATCH($B$1,daily!$A$1:$F$1,0)),INDEX(daily!$A:$F,MATCH(DATE(white_production!H$1,MONTH($C52),DAY($C52)),daily!$A:$A,0),MATCH($B$1,daily!$A$1:$F$1,0)))</f>
        <v>59412.951999999859</v>
      </c>
      <c r="H52">
        <f>IF($A52&gt;10,INDEX(daily!$A:$F,MATCH(DATE(white_production!H$1,MONTH($C52),DAY($C52)),daily!$A:$A,0),MATCH($B$1,daily!$A$1:$F$1,0)),INDEX(daily!$A:$F,MATCH(DATE(white_production!I$1,MONTH($C52),DAY($C52)),daily!$A:$A,0),MATCH($B$1,daily!$A$1:$F$1,0)))</f>
        <v>46806.160000000054</v>
      </c>
      <c r="I52">
        <f>IF($A52&gt;10,INDEX(daily!$A:$F,MATCH(DATE(white_production!I$1,MONTH($C52),DAY($C52)),daily!$A:$A,0),MATCH($B$1,daily!$A$1:$F$1,0)),INDEX(daily!$A:$F,MATCH(DATE(white_production!J$1,MONTH($C52),DAY($C52)),daily!$A:$A,0),MATCH($B$1,daily!$A$1:$F$1,0)))</f>
        <v>89110.102000000232</v>
      </c>
      <c r="J52">
        <f>IF($A52&gt;10,INDEX(daily!$A:$F,MATCH(DATE(white_production!J$1,MONTH($C52),DAY($C52)),daily!$A:$A,0),MATCH($B$1,daily!$A$1:$F$1,0)),INDEX(daily!$A:$F,MATCH(DATE(white_production!K$1,MONTH($C52),DAY($C52)),daily!$A:$A,0),MATCH($B$1,daily!$A$1:$F$1,0)))</f>
        <v>92414.052999999927</v>
      </c>
      <c r="S52" s="11">
        <v>40898</v>
      </c>
      <c r="T52" s="26">
        <f t="shared" si="16"/>
        <v>0.68030727192020257</v>
      </c>
      <c r="U52" s="26">
        <f t="shared" si="3"/>
        <v>-8.7624579698120098E-3</v>
      </c>
      <c r="V52" s="26">
        <f t="shared" si="7"/>
        <v>0.74306233786212228</v>
      </c>
      <c r="W52" s="26">
        <f t="shared" si="9"/>
        <v>2.7105103803203745E-2</v>
      </c>
      <c r="X52" s="26">
        <f t="shared" si="10"/>
        <v>0.64174977749898754</v>
      </c>
      <c r="Y52" s="26">
        <f t="shared" si="12"/>
        <v>5.5110431758970124E-3</v>
      </c>
      <c r="Z52" s="26">
        <f t="shared" si="6"/>
        <v>0.69561708197525052</v>
      </c>
      <c r="AA52" s="26">
        <f t="shared" si="8"/>
        <v>6.4537108566379509E-2</v>
      </c>
      <c r="AB52" s="26">
        <f t="shared" si="14"/>
        <v>5.2800152360283327E-2</v>
      </c>
      <c r="AC52" s="26">
        <f t="shared" si="15"/>
        <v>4.6618564575471727E-3</v>
      </c>
      <c r="AD52" s="26">
        <f t="shared" si="11"/>
        <v>0.84873673334854527</v>
      </c>
      <c r="AE52" s="26">
        <f t="shared" si="13"/>
        <v>3.1087454624404876E-2</v>
      </c>
      <c r="AF52" s="26">
        <f t="shared" si="4"/>
        <v>0.82038774133297065</v>
      </c>
      <c r="AG52" s="26">
        <f t="shared" si="5"/>
        <v>2.6312385494414614E-2</v>
      </c>
      <c r="AI52" s="26"/>
      <c r="AK52" s="26"/>
      <c r="AM52" s="26"/>
      <c r="AO52" s="26"/>
      <c r="AQ52" s="26"/>
    </row>
    <row r="53" spans="1:43" x14ac:dyDescent="0.25">
      <c r="A53" s="17">
        <f t="shared" si="0"/>
        <v>12</v>
      </c>
      <c r="B53" s="15">
        <f t="shared" si="1"/>
        <v>3</v>
      </c>
      <c r="C53" s="11">
        <v>40899</v>
      </c>
      <c r="D53">
        <f>IF($A53&gt;10,INDEX(daily!$A:$F,MATCH(DATE(white_production!D$1,MONTH($C53),DAY($C53)),daily!$A:$A,0),MATCH($B$1,daily!$A$1:$F$1,0)),INDEX(daily!$A:$F,MATCH(DATE(white_production!E$1,MONTH($C53),DAY($C53)),daily!$A:$A,0),MATCH($B$1,daily!$A$1:$F$1,0)))</f>
        <v>50689.078000000023</v>
      </c>
      <c r="E53">
        <f>IF($A53&gt;10,INDEX(daily!$A:$F,MATCH(DATE(white_production!E$1,MONTH($C53),DAY($C53)),daily!$A:$A,0),MATCH($B$1,daily!$A$1:$F$1,0)),INDEX(daily!$A:$F,MATCH(DATE(white_production!F$1,MONTH($C53),DAY($C53)),daily!$A:$A,0),MATCH($B$1,daily!$A$1:$F$1,0)))</f>
        <v>67371.423000000039</v>
      </c>
      <c r="F53">
        <f>IF($A53&gt;10,INDEX(daily!$A:$F,MATCH(DATE(white_production!F$1,MONTH($C53),DAY($C53)),daily!$A:$A,0),MATCH($B$1,daily!$A$1:$F$1,0)),INDEX(daily!$A:$F,MATCH(DATE(white_production!G$1,MONTH($C53),DAY($C53)),daily!$A:$A,0),MATCH($B$1,daily!$A$1:$F$1,0)))</f>
        <v>63537.238000000085</v>
      </c>
      <c r="G53">
        <f>IF($A53&gt;10,INDEX(daily!$A:$F,MATCH(DATE(white_production!G$1,MONTH($C53),DAY($C53)),daily!$A:$A,0),MATCH($B$1,daily!$A$1:$F$1,0)),INDEX(daily!$A:$F,MATCH(DATE(white_production!H$1,MONTH($C53),DAY($C53)),daily!$A:$A,0),MATCH($B$1,daily!$A$1:$F$1,0)))</f>
        <v>56682.77200000007</v>
      </c>
      <c r="H53">
        <f>IF($A53&gt;10,INDEX(daily!$A:$F,MATCH(DATE(white_production!H$1,MONTH($C53),DAY($C53)),daily!$A:$A,0),MATCH($B$1,daily!$A$1:$F$1,0)),INDEX(daily!$A:$F,MATCH(DATE(white_production!I$1,MONTH($C53),DAY($C53)),daily!$A:$A,0),MATCH($B$1,daily!$A$1:$F$1,0)))</f>
        <v>53086.542000000038</v>
      </c>
      <c r="I53">
        <f>IF($A53&gt;10,INDEX(daily!$A:$F,MATCH(DATE(white_production!I$1,MONTH($C53),DAY($C53)),daily!$A:$A,0),MATCH($B$1,daily!$A$1:$F$1,0)),INDEX(daily!$A:$F,MATCH(DATE(white_production!J$1,MONTH($C53),DAY($C53)),daily!$A:$A,0),MATCH($B$1,daily!$A$1:$F$1,0)))</f>
        <v>87382.470999999714</v>
      </c>
      <c r="J53">
        <f>IF($A53&gt;10,INDEX(daily!$A:$F,MATCH(DATE(white_production!J$1,MONTH($C53),DAY($C53)),daily!$A:$A,0),MATCH($B$1,daily!$A$1:$F$1,0)),INDEX(daily!$A:$F,MATCH(DATE(white_production!K$1,MONTH($C53),DAY($C53)),daily!$A:$A,0),MATCH($B$1,daily!$A$1:$F$1,0)))</f>
        <v>95215.769000000131</v>
      </c>
      <c r="S53" s="11">
        <v>40899</v>
      </c>
      <c r="T53" s="26">
        <f t="shared" si="16"/>
        <v>0.73374398556745957</v>
      </c>
      <c r="U53" s="26">
        <f t="shared" si="3"/>
        <v>5.3436713647256995E-2</v>
      </c>
      <c r="V53" s="26">
        <f t="shared" si="7"/>
        <v>0.75374815084154412</v>
      </c>
      <c r="W53" s="26">
        <f t="shared" si="9"/>
        <v>1.0685812979421838E-2</v>
      </c>
      <c r="X53" s="26">
        <f t="shared" si="10"/>
        <v>0.63884224526674604</v>
      </c>
      <c r="Y53" s="26">
        <f t="shared" si="12"/>
        <v>-2.9075322322414943E-3</v>
      </c>
      <c r="Z53" s="26">
        <f t="shared" si="6"/>
        <v>0.66365166398243558</v>
      </c>
      <c r="AA53" s="26">
        <f t="shared" si="8"/>
        <v>-3.1965417992814937E-2</v>
      </c>
      <c r="AB53" s="26">
        <f t="shared" si="14"/>
        <v>5.9884799476833367E-2</v>
      </c>
      <c r="AC53" s="26">
        <f t="shared" si="15"/>
        <v>7.0846471165500399E-3</v>
      </c>
      <c r="AD53" s="26">
        <f t="shared" si="11"/>
        <v>0.83228176518598929</v>
      </c>
      <c r="AE53" s="26">
        <f t="shared" si="13"/>
        <v>-1.6454968162555983E-2</v>
      </c>
      <c r="AF53" s="26">
        <f t="shared" ref="AF53:AF84" si="17">J53/MAX(J$2:J$228)</f>
        <v>0.84525942898740802</v>
      </c>
      <c r="AG53" s="26">
        <f t="shared" si="5"/>
        <v>2.4871687654437369E-2</v>
      </c>
      <c r="AI53" s="26"/>
      <c r="AK53" s="26"/>
      <c r="AM53" s="26"/>
      <c r="AO53" s="26"/>
      <c r="AQ53" s="26"/>
    </row>
    <row r="54" spans="1:43" x14ac:dyDescent="0.25">
      <c r="A54" s="17">
        <f t="shared" si="0"/>
        <v>12</v>
      </c>
      <c r="B54" s="15">
        <f t="shared" si="1"/>
        <v>3</v>
      </c>
      <c r="C54" s="11">
        <v>40900</v>
      </c>
      <c r="D54">
        <f>IF($A54&gt;10,INDEX(daily!$A:$F,MATCH(DATE(white_production!D$1,MONTH($C54),DAY($C54)),daily!$A:$A,0),MATCH($B$1,daily!$A$1:$F$1,0)),INDEX(daily!$A:$F,MATCH(DATE(white_production!E$1,MONTH($C54),DAY($C54)),daily!$A:$A,0),MATCH($B$1,daily!$A$1:$F$1,0)))</f>
        <v>50906.593999999946</v>
      </c>
      <c r="E54">
        <f>IF($A54&gt;10,INDEX(daily!$A:$F,MATCH(DATE(white_production!E$1,MONTH($C54),DAY($C54)),daily!$A:$A,0),MATCH($B$1,daily!$A$1:$F$1,0)),INDEX(daily!$A:$F,MATCH(DATE(white_production!F$1,MONTH($C54),DAY($C54)),daily!$A:$A,0),MATCH($B$1,daily!$A$1:$F$1,0)))</f>
        <v>67600.175999999978</v>
      </c>
      <c r="F54">
        <f>IF($A54&gt;10,INDEX(daily!$A:$F,MATCH(DATE(white_production!F$1,MONTH($C54),DAY($C54)),daily!$A:$A,0),MATCH($B$1,daily!$A$1:$F$1,0)),INDEX(daily!$A:$F,MATCH(DATE(white_production!G$1,MONTH($C54),DAY($C54)),daily!$A:$A,0),MATCH($B$1,daily!$A$1:$F$1,0)))</f>
        <v>67631.296000000089</v>
      </c>
      <c r="G54">
        <f>IF($A54&gt;10,INDEX(daily!$A:$F,MATCH(DATE(white_production!G$1,MONTH($C54),DAY($C54)),daily!$A:$A,0),MATCH($B$1,daily!$A$1:$F$1,0)),INDEX(daily!$A:$F,MATCH(DATE(white_production!H$1,MONTH($C54),DAY($C54)),daily!$A:$A,0),MATCH($B$1,daily!$A$1:$F$1,0)))</f>
        <v>60807.527999999933</v>
      </c>
      <c r="H54">
        <f>IF($A54&gt;10,INDEX(daily!$A:$F,MATCH(DATE(white_production!H$1,MONTH($C54),DAY($C54)),daily!$A:$A,0),MATCH($B$1,daily!$A$1:$F$1,0)),INDEX(daily!$A:$F,MATCH(DATE(white_production!I$1,MONTH($C54),DAY($C54)),daily!$A:$A,0),MATCH($B$1,daily!$A$1:$F$1,0)))</f>
        <v>53791.240000000034</v>
      </c>
      <c r="I54">
        <f>IF($A54&gt;10,INDEX(daily!$A:$F,MATCH(DATE(white_production!I$1,MONTH($C54),DAY($C54)),daily!$A:$A,0),MATCH($B$1,daily!$A$1:$F$1,0)),INDEX(daily!$A:$F,MATCH(DATE(white_production!J$1,MONTH($C54),DAY($C54)),daily!$A:$A,0),MATCH($B$1,daily!$A$1:$F$1,0)))</f>
        <v>93107.260000000155</v>
      </c>
      <c r="J54">
        <f>IF($A54&gt;10,INDEX(daily!$A:$F,MATCH(DATE(white_production!J$1,MONTH($C54),DAY($C54)),daily!$A:$A,0),MATCH($B$1,daily!$A$1:$F$1,0)),INDEX(daily!$A:$F,MATCH(DATE(white_production!K$1,MONTH($C54),DAY($C54)),daily!$A:$A,0),MATCH($B$1,daily!$A$1:$F$1,0)))</f>
        <v>94211.635000000155</v>
      </c>
      <c r="S54" s="11">
        <v>40900</v>
      </c>
      <c r="T54" s="26">
        <f t="shared" si="16"/>
        <v>0.73689261369529091</v>
      </c>
      <c r="U54" s="26">
        <f t="shared" si="3"/>
        <v>3.1486281278313433E-3</v>
      </c>
      <c r="V54" s="26">
        <f t="shared" si="7"/>
        <v>0.75630742809993612</v>
      </c>
      <c r="W54" s="26">
        <f t="shared" si="9"/>
        <v>2.5592772583920009E-3</v>
      </c>
      <c r="X54" s="26">
        <f t="shared" si="10"/>
        <v>0.68000640800501744</v>
      </c>
      <c r="Y54" s="26">
        <f t="shared" si="12"/>
        <v>4.1164162738271393E-2</v>
      </c>
      <c r="Z54" s="26">
        <f t="shared" si="6"/>
        <v>0.71194501814164013</v>
      </c>
      <c r="AA54" s="26">
        <f t="shared" si="8"/>
        <v>4.8293354159204549E-2</v>
      </c>
      <c r="AB54" s="26">
        <f t="shared" si="14"/>
        <v>6.0679741035123698E-2</v>
      </c>
      <c r="AC54" s="26">
        <f t="shared" si="15"/>
        <v>7.9494155829033103E-4</v>
      </c>
      <c r="AD54" s="26">
        <f t="shared" si="11"/>
        <v>0.88680800414114214</v>
      </c>
      <c r="AE54" s="26">
        <f t="shared" si="13"/>
        <v>5.452623895515285E-2</v>
      </c>
      <c r="AF54" s="26">
        <f t="shared" si="17"/>
        <v>0.83634542513719679</v>
      </c>
      <c r="AG54" s="26">
        <f t="shared" si="5"/>
        <v>-8.9140038502112384E-3</v>
      </c>
      <c r="AI54" s="26"/>
      <c r="AK54" s="26"/>
      <c r="AM54" s="26"/>
      <c r="AO54" s="26"/>
      <c r="AQ54" s="26"/>
    </row>
    <row r="55" spans="1:43" x14ac:dyDescent="0.25">
      <c r="A55" s="17">
        <f t="shared" si="0"/>
        <v>12</v>
      </c>
      <c r="B55" s="15">
        <f t="shared" si="1"/>
        <v>3</v>
      </c>
      <c r="C55" s="11">
        <v>40901</v>
      </c>
      <c r="D55">
        <f>IF($A55&gt;10,INDEX(daily!$A:$F,MATCH(DATE(white_production!D$1,MONTH($C55),DAY($C55)),daily!$A:$A,0),MATCH($B$1,daily!$A$1:$F$1,0)),INDEX(daily!$A:$F,MATCH(DATE(white_production!E$1,MONTH($C55),DAY($C55)),daily!$A:$A,0),MATCH($B$1,daily!$A$1:$F$1,0)))</f>
        <v>48952.651999999958</v>
      </c>
      <c r="E55">
        <f>IF($A55&gt;10,INDEX(daily!$A:$F,MATCH(DATE(white_production!E$1,MONTH($C55),DAY($C55)),daily!$A:$A,0),MATCH($B$1,daily!$A$1:$F$1,0)),INDEX(daily!$A:$F,MATCH(DATE(white_production!F$1,MONTH($C55),DAY($C55)),daily!$A:$A,0),MATCH($B$1,daily!$A$1:$F$1,0)))</f>
        <v>71396.439000000057</v>
      </c>
      <c r="F55">
        <f>IF($A55&gt;10,INDEX(daily!$A:$F,MATCH(DATE(white_production!F$1,MONTH($C55),DAY($C55)),daily!$A:$A,0),MATCH($B$1,daily!$A$1:$F$1,0)),INDEX(daily!$A:$F,MATCH(DATE(white_production!G$1,MONTH($C55),DAY($C55)),daily!$A:$A,0),MATCH($B$1,daily!$A$1:$F$1,0)))</f>
        <v>67512.851999999766</v>
      </c>
      <c r="G55">
        <f>IF($A55&gt;10,INDEX(daily!$A:$F,MATCH(DATE(white_production!G$1,MONTH($C55),DAY($C55)),daily!$A:$A,0),MATCH($B$1,daily!$A$1:$F$1,0)),INDEX(daily!$A:$F,MATCH(DATE(white_production!H$1,MONTH($C55),DAY($C55)),daily!$A:$A,0),MATCH($B$1,daily!$A$1:$F$1,0)))</f>
        <v>59937.868000000155</v>
      </c>
      <c r="H55">
        <f>IF($A55&gt;10,INDEX(daily!$A:$F,MATCH(DATE(white_production!H$1,MONTH($C55),DAY($C55)),daily!$A:$A,0),MATCH($B$1,daily!$A$1:$F$1,0)),INDEX(daily!$A:$F,MATCH(DATE(white_production!I$1,MONTH($C55),DAY($C55)),daily!$A:$A,0),MATCH($B$1,daily!$A$1:$F$1,0)))</f>
        <v>58919.85</v>
      </c>
      <c r="I55">
        <f>IF($A55&gt;10,INDEX(daily!$A:$F,MATCH(DATE(white_production!I$1,MONTH($C55),DAY($C55)),daily!$A:$A,0),MATCH($B$1,daily!$A$1:$F$1,0)),INDEX(daily!$A:$F,MATCH(DATE(white_production!J$1,MONTH($C55),DAY($C55)),daily!$A:$A,0),MATCH($B$1,daily!$A$1:$F$1,0)))</f>
        <v>92163.250999999975</v>
      </c>
      <c r="J55">
        <f>IF($A55&gt;10,INDEX(daily!$A:$F,MATCH(DATE(white_production!J$1,MONTH($C55),DAY($C55)),daily!$A:$A,0),MATCH($B$1,daily!$A$1:$F$1,0)),INDEX(daily!$A:$F,MATCH(DATE(white_production!K$1,MONTH($C55),DAY($C55)),daily!$A:$A,0),MATCH($B$1,daily!$A$1:$F$1,0)))</f>
        <v>94029.934999999779</v>
      </c>
      <c r="S55" s="11">
        <v>40901</v>
      </c>
      <c r="T55" s="26">
        <f t="shared" si="16"/>
        <v>0.70860854842490573</v>
      </c>
      <c r="U55" s="26">
        <f t="shared" si="3"/>
        <v>-2.8284065270385184E-2</v>
      </c>
      <c r="V55" s="26">
        <f t="shared" si="7"/>
        <v>0.79877983092209759</v>
      </c>
      <c r="W55" s="26">
        <f t="shared" si="9"/>
        <v>4.247240282216147E-2</v>
      </c>
      <c r="X55" s="26">
        <f t="shared" si="10"/>
        <v>0.6788154995979101</v>
      </c>
      <c r="Y55" s="26">
        <f t="shared" si="12"/>
        <v>-1.1909084071073384E-3</v>
      </c>
      <c r="Z55" s="26">
        <f t="shared" si="6"/>
        <v>0.70176288897373673</v>
      </c>
      <c r="AA55" s="26">
        <f t="shared" si="8"/>
        <v>-1.0182129167903398E-2</v>
      </c>
      <c r="AB55" s="26">
        <f t="shared" si="14"/>
        <v>6.6465120339823561E-2</v>
      </c>
      <c r="AC55" s="26">
        <f t="shared" si="15"/>
        <v>5.7853793046998628E-3</v>
      </c>
      <c r="AD55" s="26">
        <f t="shared" si="11"/>
        <v>0.87781671025942509</v>
      </c>
      <c r="AE55" s="26">
        <f t="shared" si="13"/>
        <v>-8.991293881717044E-3</v>
      </c>
      <c r="AF55" s="26">
        <f t="shared" si="17"/>
        <v>0.83473241880578408</v>
      </c>
      <c r="AG55" s="26">
        <f t="shared" si="5"/>
        <v>-1.613006331412703E-3</v>
      </c>
      <c r="AI55" s="26"/>
      <c r="AK55" s="26"/>
      <c r="AM55" s="26"/>
      <c r="AO55" s="26"/>
      <c r="AQ55" s="26"/>
    </row>
    <row r="56" spans="1:43" x14ac:dyDescent="0.25">
      <c r="A56" s="17">
        <f t="shared" si="0"/>
        <v>12</v>
      </c>
      <c r="B56" s="15">
        <f t="shared" si="1"/>
        <v>3</v>
      </c>
      <c r="C56" s="11">
        <v>40902</v>
      </c>
      <c r="D56">
        <f>IF($A56&gt;10,INDEX(daily!$A:$F,MATCH(DATE(white_production!D$1,MONTH($C56),DAY($C56)),daily!$A:$A,0),MATCH($B$1,daily!$A$1:$F$1,0)),INDEX(daily!$A:$F,MATCH(DATE(white_production!E$1,MONTH($C56),DAY($C56)),daily!$A:$A,0),MATCH($B$1,daily!$A$1:$F$1,0)))</f>
        <v>52989.727000000144</v>
      </c>
      <c r="E56">
        <f>IF($A56&gt;10,INDEX(daily!$A:$F,MATCH(DATE(white_production!E$1,MONTH($C56),DAY($C56)),daily!$A:$A,0),MATCH($B$1,daily!$A$1:$F$1,0)),INDEX(daily!$A:$F,MATCH(DATE(white_production!F$1,MONTH($C56),DAY($C56)),daily!$A:$A,0),MATCH($B$1,daily!$A$1:$F$1,0)))</f>
        <v>70663.202999999936</v>
      </c>
      <c r="F56">
        <f>IF($A56&gt;10,INDEX(daily!$A:$F,MATCH(DATE(white_production!F$1,MONTH($C56),DAY($C56)),daily!$A:$A,0),MATCH($B$1,daily!$A$1:$F$1,0)),INDEX(daily!$A:$F,MATCH(DATE(white_production!G$1,MONTH($C56),DAY($C56)),daily!$A:$A,0),MATCH($B$1,daily!$A$1:$F$1,0)))</f>
        <v>65845.46500000004</v>
      </c>
      <c r="G56">
        <f>IF($A56&gt;10,INDEX(daily!$A:$F,MATCH(DATE(white_production!G$1,MONTH($C56),DAY($C56)),daily!$A:$A,0),MATCH($B$1,daily!$A$1:$F$1,0)),INDEX(daily!$A:$F,MATCH(DATE(white_production!H$1,MONTH($C56),DAY($C56)),daily!$A:$A,0),MATCH($B$1,daily!$A$1:$F$1,0)))</f>
        <v>61668.57599999979</v>
      </c>
      <c r="H56">
        <f>IF($A56&gt;10,INDEX(daily!$A:$F,MATCH(DATE(white_production!H$1,MONTH($C56),DAY($C56)),daily!$A:$A,0),MATCH($B$1,daily!$A$1:$F$1,0)),INDEX(daily!$A:$F,MATCH(DATE(white_production!I$1,MONTH($C56),DAY($C56)),daily!$A:$A,0),MATCH($B$1,daily!$A$1:$F$1,0)))</f>
        <v>63853.719999999928</v>
      </c>
      <c r="I56">
        <f>IF($A56&gt;10,INDEX(daily!$A:$F,MATCH(DATE(white_production!I$1,MONTH($C56),DAY($C56)),daily!$A:$A,0),MATCH($B$1,daily!$A$1:$F$1,0)),INDEX(daily!$A:$F,MATCH(DATE(white_production!J$1,MONTH($C56),DAY($C56)),daily!$A:$A,0),MATCH($B$1,daily!$A$1:$F$1,0)))</f>
        <v>93251.335999999748</v>
      </c>
      <c r="J56">
        <f>IF($A56&gt;10,INDEX(daily!$A:$F,MATCH(DATE(white_production!J$1,MONTH($C56),DAY($C56)),daily!$A:$A,0),MATCH($B$1,daily!$A$1:$F$1,0)),INDEX(daily!$A:$F,MATCH(DATE(white_production!K$1,MONTH($C56),DAY($C56)),daily!$A:$A,0),MATCH($B$1,daily!$A$1:$F$1,0)))</f>
        <v>92744.870999999723</v>
      </c>
      <c r="S56" s="11">
        <v>40902</v>
      </c>
      <c r="T56" s="26">
        <f t="shared" si="16"/>
        <v>0.76704676859799481</v>
      </c>
      <c r="U56" s="26">
        <f t="shared" si="3"/>
        <v>5.8438220173089084E-2</v>
      </c>
      <c r="V56" s="26">
        <f t="shared" si="7"/>
        <v>0.79057642279265161</v>
      </c>
      <c r="W56" s="26">
        <f t="shared" si="9"/>
        <v>-8.2034081294459771E-3</v>
      </c>
      <c r="X56" s="26">
        <f t="shared" si="10"/>
        <v>0.66205057105618781</v>
      </c>
      <c r="Y56" s="26">
        <f t="shared" si="12"/>
        <v>-1.676492854172229E-2</v>
      </c>
      <c r="Z56" s="26">
        <f t="shared" si="6"/>
        <v>0.72202631652924631</v>
      </c>
      <c r="AA56" s="26">
        <f t="shared" si="8"/>
        <v>2.0263427555509583E-2</v>
      </c>
      <c r="AB56" s="26">
        <f t="shared" si="14"/>
        <v>7.2030821258801475E-2</v>
      </c>
      <c r="AC56" s="26">
        <f t="shared" si="15"/>
        <v>5.5657009189779144E-3</v>
      </c>
      <c r="AD56" s="26">
        <f t="shared" si="11"/>
        <v>0.88818026823745722</v>
      </c>
      <c r="AE56" s="26">
        <f t="shared" si="13"/>
        <v>1.0363557978032123E-2</v>
      </c>
      <c r="AF56" s="26">
        <f t="shared" si="17"/>
        <v>0.82332451364196269</v>
      </c>
      <c r="AG56" s="26">
        <f t="shared" si="5"/>
        <v>-1.1407905163821397E-2</v>
      </c>
      <c r="AI56" s="26"/>
      <c r="AK56" s="26"/>
      <c r="AM56" s="26"/>
      <c r="AO56" s="26"/>
      <c r="AQ56" s="26"/>
    </row>
    <row r="57" spans="1:43" x14ac:dyDescent="0.25">
      <c r="A57" s="17">
        <f t="shared" si="0"/>
        <v>12</v>
      </c>
      <c r="B57" s="15">
        <f t="shared" si="1"/>
        <v>3</v>
      </c>
      <c r="C57" s="11">
        <v>40903</v>
      </c>
      <c r="D57">
        <f>IF($A57&gt;10,INDEX(daily!$A:$F,MATCH(DATE(white_production!D$1,MONTH($C57),DAY($C57)),daily!$A:$A,0),MATCH($B$1,daily!$A$1:$F$1,0)),INDEX(daily!$A:$F,MATCH(DATE(white_production!E$1,MONTH($C57),DAY($C57)),daily!$A:$A,0),MATCH($B$1,daily!$A$1:$F$1,0)))</f>
        <v>54293.75</v>
      </c>
      <c r="E57">
        <f>IF($A57&gt;10,INDEX(daily!$A:$F,MATCH(DATE(white_production!E$1,MONTH($C57),DAY($C57)),daily!$A:$A,0),MATCH($B$1,daily!$A$1:$F$1,0)),INDEX(daily!$A:$F,MATCH(DATE(white_production!F$1,MONTH($C57),DAY($C57)),daily!$A:$A,0),MATCH($B$1,daily!$A$1:$F$1,0)))</f>
        <v>68825.65999999996</v>
      </c>
      <c r="F57">
        <f>IF($A57&gt;10,INDEX(daily!$A:$F,MATCH(DATE(white_production!F$1,MONTH($C57),DAY($C57)),daily!$A:$A,0),MATCH($B$1,daily!$A$1:$F$1,0)),INDEX(daily!$A:$F,MATCH(DATE(white_production!G$1,MONTH($C57),DAY($C57)),daily!$A:$A,0),MATCH($B$1,daily!$A$1:$F$1,0)))</f>
        <v>68939.860999999946</v>
      </c>
      <c r="G57">
        <f>IF($A57&gt;10,INDEX(daily!$A:$F,MATCH(DATE(white_production!G$1,MONTH($C57),DAY($C57)),daily!$A:$A,0),MATCH($B$1,daily!$A$1:$F$1,0)),INDEX(daily!$A:$F,MATCH(DATE(white_production!H$1,MONTH($C57),DAY($C57)),daily!$A:$A,0),MATCH($B$1,daily!$A$1:$F$1,0)))</f>
        <v>63200.43200000003</v>
      </c>
      <c r="H57">
        <f>IF($A57&gt;10,INDEX(daily!$A:$F,MATCH(DATE(white_production!H$1,MONTH($C57),DAY($C57)),daily!$A:$A,0),MATCH($B$1,daily!$A$1:$F$1,0)),INDEX(daily!$A:$F,MATCH(DATE(white_production!I$1,MONTH($C57),DAY($C57)),daily!$A:$A,0),MATCH($B$1,daily!$A$1:$F$1,0)))</f>
        <v>62399.586000000032</v>
      </c>
      <c r="I57">
        <f>IF($A57&gt;10,INDEX(daily!$A:$F,MATCH(DATE(white_production!I$1,MONTH($C57),DAY($C57)),daily!$A:$A,0),MATCH($B$1,daily!$A$1:$F$1,0)),INDEX(daily!$A:$F,MATCH(DATE(white_production!J$1,MONTH($C57),DAY($C57)),daily!$A:$A,0),MATCH($B$1,daily!$A$1:$F$1,0)))</f>
        <v>93808.834000000352</v>
      </c>
      <c r="J57">
        <f>IF($A57&gt;10,INDEX(daily!$A:$F,MATCH(DATE(white_production!J$1,MONTH($C57),DAY($C57)),daily!$A:$A,0),MATCH($B$1,daily!$A$1:$F$1,0)),INDEX(daily!$A:$F,MATCH(DATE(white_production!K$1,MONTH($C57),DAY($C57)),daily!$A:$A,0),MATCH($B$1,daily!$A$1:$F$1,0)))</f>
        <v>92842.98600000031</v>
      </c>
      <c r="S57" s="11">
        <v>40903</v>
      </c>
      <c r="T57" s="26">
        <f t="shared" si="16"/>
        <v>0.78592300527548042</v>
      </c>
      <c r="U57" s="26">
        <f t="shared" si="3"/>
        <v>1.8876236677485614E-2</v>
      </c>
      <c r="V57" s="26">
        <f t="shared" si="7"/>
        <v>0.77001808252512005</v>
      </c>
      <c r="W57" s="26">
        <f t="shared" si="9"/>
        <v>-2.0558340267531561E-2</v>
      </c>
      <c r="X57" s="26">
        <f t="shared" si="10"/>
        <v>0.69316352073121734</v>
      </c>
      <c r="Y57" s="26">
        <f t="shared" si="12"/>
        <v>3.1112949675029533E-2</v>
      </c>
      <c r="Z57" s="26">
        <f t="shared" si="6"/>
        <v>0.73996155059616242</v>
      </c>
      <c r="AA57" s="26">
        <f t="shared" si="8"/>
        <v>1.7935234066916106E-2</v>
      </c>
      <c r="AB57" s="26">
        <f t="shared" si="14"/>
        <v>7.0390470998231869E-2</v>
      </c>
      <c r="AC57" s="26">
        <f t="shared" si="15"/>
        <v>-1.6403502605696063E-3</v>
      </c>
      <c r="AD57" s="26">
        <f t="shared" si="11"/>
        <v>0.89349020527881384</v>
      </c>
      <c r="AE57" s="26">
        <f t="shared" si="13"/>
        <v>5.3099370413566271E-3</v>
      </c>
      <c r="AF57" s="26">
        <f t="shared" si="17"/>
        <v>0.82419551042901373</v>
      </c>
      <c r="AG57" s="26">
        <f t="shared" si="5"/>
        <v>8.7099678705104822E-4</v>
      </c>
      <c r="AI57" s="26"/>
      <c r="AK57" s="26"/>
      <c r="AM57" s="26"/>
      <c r="AO57" s="26"/>
      <c r="AQ57" s="26"/>
    </row>
    <row r="58" spans="1:43" x14ac:dyDescent="0.25">
      <c r="A58" s="17">
        <f t="shared" si="0"/>
        <v>12</v>
      </c>
      <c r="B58" s="15">
        <f t="shared" si="1"/>
        <v>3</v>
      </c>
      <c r="C58" s="11">
        <v>40904</v>
      </c>
      <c r="D58">
        <f>IF($A58&gt;10,INDEX(daily!$A:$F,MATCH(DATE(white_production!D$1,MONTH($C58),DAY($C58)),daily!$A:$A,0),MATCH($B$1,daily!$A$1:$F$1,0)),INDEX(daily!$A:$F,MATCH(DATE(white_production!E$1,MONTH($C58),DAY($C58)),daily!$A:$A,0),MATCH($B$1,daily!$A$1:$F$1,0)))</f>
        <v>55423.180999999866</v>
      </c>
      <c r="E58">
        <f>IF($A58&gt;10,INDEX(daily!$A:$F,MATCH(DATE(white_production!E$1,MONTH($C58),DAY($C58)),daily!$A:$A,0),MATCH($B$1,daily!$A$1:$F$1,0)),INDEX(daily!$A:$F,MATCH(DATE(white_production!F$1,MONTH($C58),DAY($C58)),daily!$A:$A,0),MATCH($B$1,daily!$A$1:$F$1,0)))</f>
        <v>73491.361000000121</v>
      </c>
      <c r="F58">
        <f>IF($A58&gt;10,INDEX(daily!$A:$F,MATCH(DATE(white_production!F$1,MONTH($C58),DAY($C58)),daily!$A:$A,0),MATCH($B$1,daily!$A$1:$F$1,0)),INDEX(daily!$A:$F,MATCH(DATE(white_production!G$1,MONTH($C58),DAY($C58)),daily!$A:$A,0),MATCH($B$1,daily!$A$1:$F$1,0)))</f>
        <v>69881.411000000124</v>
      </c>
      <c r="G58">
        <f>IF($A58&gt;10,INDEX(daily!$A:$F,MATCH(DATE(white_production!G$1,MONTH($C58),DAY($C58)),daily!$A:$A,0),MATCH($B$1,daily!$A$1:$F$1,0)),INDEX(daily!$A:$F,MATCH(DATE(white_production!H$1,MONTH($C58),DAY($C58)),daily!$A:$A,0),MATCH($B$1,daily!$A$1:$F$1,0)))</f>
        <v>68296.907000000036</v>
      </c>
      <c r="H58">
        <f>IF($A58&gt;10,INDEX(daily!$A:$F,MATCH(DATE(white_production!H$1,MONTH($C58),DAY($C58)),daily!$A:$A,0),MATCH($B$1,daily!$A$1:$F$1,0)),INDEX(daily!$A:$F,MATCH(DATE(white_production!I$1,MONTH($C58),DAY($C58)),daily!$A:$A,0),MATCH($B$1,daily!$A$1:$F$1,0)))</f>
        <v>64641.89299999988</v>
      </c>
      <c r="I58">
        <f>IF($A58&gt;10,INDEX(daily!$A:$F,MATCH(DATE(white_production!I$1,MONTH($C58),DAY($C58)),daily!$A:$A,0),MATCH($B$1,daily!$A$1:$F$1,0)),INDEX(daily!$A:$F,MATCH(DATE(white_production!J$1,MONTH($C58),DAY($C58)),daily!$A:$A,0),MATCH($B$1,daily!$A$1:$F$1,0)))</f>
        <v>87587.101999999766</v>
      </c>
      <c r="J58">
        <f>IF($A58&gt;10,INDEX(daily!$A:$F,MATCH(DATE(white_production!J$1,MONTH($C58),DAY($C58)),daily!$A:$A,0),MATCH($B$1,daily!$A$1:$F$1,0)),INDEX(daily!$A:$F,MATCH(DATE(white_production!K$1,MONTH($C58),DAY($C58)),daily!$A:$A,0),MATCH($B$1,daily!$A$1:$F$1,0)))</f>
        <v>92087.621999999887</v>
      </c>
      <c r="S58" s="11">
        <v>40904</v>
      </c>
      <c r="T58" s="26">
        <f t="shared" si="16"/>
        <v>0.80227195530695161</v>
      </c>
      <c r="U58" s="26">
        <f t="shared" si="3"/>
        <v>1.6348950031471188E-2</v>
      </c>
      <c r="V58" s="26">
        <f t="shared" si="7"/>
        <v>0.82221771472124661</v>
      </c>
      <c r="W58" s="26">
        <f t="shared" si="9"/>
        <v>5.2199632196126555E-2</v>
      </c>
      <c r="X58" s="26">
        <f t="shared" si="10"/>
        <v>0.70263044020969723</v>
      </c>
      <c r="Y58" s="26">
        <f t="shared" si="12"/>
        <v>9.4669194784798849E-3</v>
      </c>
      <c r="Z58" s="26">
        <f t="shared" ref="Z58:Z89" si="18">G58/MAX(G$2:G$228)</f>
        <v>0.79963195828537847</v>
      </c>
      <c r="AA58" s="26">
        <f t="shared" si="8"/>
        <v>5.9670407689216054E-2</v>
      </c>
      <c r="AB58" s="26">
        <f t="shared" si="14"/>
        <v>7.2919927617585423E-2</v>
      </c>
      <c r="AC58" s="26">
        <f t="shared" si="15"/>
        <v>2.5294566193535539E-3</v>
      </c>
      <c r="AD58" s="26">
        <f t="shared" si="11"/>
        <v>0.83423079052188087</v>
      </c>
      <c r="AE58" s="26">
        <f t="shared" si="13"/>
        <v>-5.9259414756932971E-2</v>
      </c>
      <c r="AF58" s="26">
        <f t="shared" si="17"/>
        <v>0.81748991376132318</v>
      </c>
      <c r="AG58" s="26">
        <f t="shared" si="5"/>
        <v>-6.7055966676905499E-3</v>
      </c>
      <c r="AI58" s="26"/>
      <c r="AK58" s="26"/>
      <c r="AM58" s="26"/>
      <c r="AO58" s="26"/>
      <c r="AQ58" s="26"/>
    </row>
    <row r="59" spans="1:43" x14ac:dyDescent="0.25">
      <c r="A59" s="17">
        <f t="shared" si="0"/>
        <v>12</v>
      </c>
      <c r="B59" s="15">
        <f t="shared" si="1"/>
        <v>3</v>
      </c>
      <c r="C59" s="11">
        <v>40905</v>
      </c>
      <c r="D59">
        <f>IF($A59&gt;10,INDEX(daily!$A:$F,MATCH(DATE(white_production!D$1,MONTH($C59),DAY($C59)),daily!$A:$A,0),MATCH($B$1,daily!$A$1:$F$1,0)),INDEX(daily!$A:$F,MATCH(DATE(white_production!E$1,MONTH($C59),DAY($C59)),daily!$A:$A,0),MATCH($B$1,daily!$A$1:$F$1,0)))</f>
        <v>50692.853000000119</v>
      </c>
      <c r="E59">
        <f>IF($A59&gt;10,INDEX(daily!$A:$F,MATCH(DATE(white_production!E$1,MONTH($C59),DAY($C59)),daily!$A:$A,0),MATCH($B$1,daily!$A$1:$F$1,0)),INDEX(daily!$A:$F,MATCH(DATE(white_production!F$1,MONTH($C59),DAY($C59)),daily!$A:$A,0),MATCH($B$1,daily!$A$1:$F$1,0)))</f>
        <v>70707.064999999857</v>
      </c>
      <c r="F59">
        <f>IF($A59&gt;10,INDEX(daily!$A:$F,MATCH(DATE(white_production!F$1,MONTH($C59),DAY($C59)),daily!$A:$A,0),MATCH($B$1,daily!$A$1:$F$1,0)),INDEX(daily!$A:$F,MATCH(DATE(white_production!G$1,MONTH($C59),DAY($C59)),daily!$A:$A,0),MATCH($B$1,daily!$A$1:$F$1,0)))</f>
        <v>72488.989999999845</v>
      </c>
      <c r="G59">
        <f>IF($A59&gt;10,INDEX(daily!$A:$F,MATCH(DATE(white_production!G$1,MONTH($C59),DAY($C59)),daily!$A:$A,0),MATCH($B$1,daily!$A$1:$F$1,0)),INDEX(daily!$A:$F,MATCH(DATE(white_production!H$1,MONTH($C59),DAY($C59)),daily!$A:$A,0),MATCH($B$1,daily!$A$1:$F$1,0)))</f>
        <v>68575.713000000076</v>
      </c>
      <c r="H59">
        <f>IF($A59&gt;10,INDEX(daily!$A:$F,MATCH(DATE(white_production!H$1,MONTH($C59),DAY($C59)),daily!$A:$A,0),MATCH($B$1,daily!$A$1:$F$1,0)),INDEX(daily!$A:$F,MATCH(DATE(white_production!I$1,MONTH($C59),DAY($C59)),daily!$A:$A,0),MATCH($B$1,daily!$A$1:$F$1,0)))</f>
        <v>51363.637000000104</v>
      </c>
      <c r="I59">
        <f>IF($A59&gt;10,INDEX(daily!$A:$F,MATCH(DATE(white_production!I$1,MONTH($C59),DAY($C59)),daily!$A:$A,0),MATCH($B$1,daily!$A$1:$F$1,0)),INDEX(daily!$A:$F,MATCH(DATE(white_production!J$1,MONTH($C59),DAY($C59)),daily!$A:$A,0),MATCH($B$1,daily!$A$1:$F$1,0)))</f>
        <v>55639.894999999924</v>
      </c>
      <c r="J59">
        <f>IF($A59&gt;10,INDEX(daily!$A:$F,MATCH(DATE(white_production!J$1,MONTH($C59),DAY($C59)),daily!$A:$A,0),MATCH($B$1,daily!$A$1:$F$1,0)),INDEX(daily!$A:$F,MATCH(DATE(white_production!K$1,MONTH($C59),DAY($C59)),daily!$A:$A,0),MATCH($B$1,daily!$A$1:$F$1,0)))</f>
        <v>90501.120999999723</v>
      </c>
      <c r="S59" s="11">
        <v>40905</v>
      </c>
      <c r="T59" s="26">
        <f t="shared" si="16"/>
        <v>0.73379863015076785</v>
      </c>
      <c r="U59" s="26">
        <f t="shared" si="3"/>
        <v>-6.8473325156183762E-2</v>
      </c>
      <c r="V59" s="26">
        <f t="shared" ref="V59:V90" si="19">E59/MAX(E$2:E$228)</f>
        <v>0.79106714868086914</v>
      </c>
      <c r="W59" s="26">
        <f t="shared" si="9"/>
        <v>-3.115056604037747E-2</v>
      </c>
      <c r="X59" s="26">
        <f t="shared" si="10"/>
        <v>0.72884863406745104</v>
      </c>
      <c r="Y59" s="26">
        <f t="shared" si="12"/>
        <v>2.6218193857753813E-2</v>
      </c>
      <c r="Z59" s="26">
        <f t="shared" si="18"/>
        <v>0.80289626698623584</v>
      </c>
      <c r="AA59" s="26">
        <f t="shared" si="8"/>
        <v>3.2643087008573657E-3</v>
      </c>
      <c r="AB59" s="26">
        <f t="shared" si="14"/>
        <v>5.7941259427782339E-2</v>
      </c>
      <c r="AC59" s="26">
        <f t="shared" si="15"/>
        <v>-1.4978668189803084E-2</v>
      </c>
      <c r="AD59" s="26">
        <f t="shared" si="11"/>
        <v>0.52994690462991356</v>
      </c>
      <c r="AE59" s="26">
        <f t="shared" si="13"/>
        <v>-0.30428388589196731</v>
      </c>
      <c r="AF59" s="26">
        <f t="shared" si="17"/>
        <v>0.80340606038879947</v>
      </c>
      <c r="AG59" s="26">
        <f t="shared" si="5"/>
        <v>-1.4083853372523714E-2</v>
      </c>
      <c r="AI59" s="26"/>
      <c r="AK59" s="26"/>
      <c r="AM59" s="26"/>
      <c r="AO59" s="26"/>
      <c r="AQ59" s="26"/>
    </row>
    <row r="60" spans="1:43" x14ac:dyDescent="0.25">
      <c r="A60" s="17">
        <f t="shared" si="0"/>
        <v>12</v>
      </c>
      <c r="B60" s="15">
        <f t="shared" si="1"/>
        <v>3</v>
      </c>
      <c r="C60" s="11">
        <v>40906</v>
      </c>
      <c r="D60">
        <f>IF($A60&gt;10,INDEX(daily!$A:$F,MATCH(DATE(white_production!D$1,MONTH($C60),DAY($C60)),daily!$A:$A,0),MATCH($B$1,daily!$A$1:$F$1,0)),INDEX(daily!$A:$F,MATCH(DATE(white_production!E$1,MONTH($C60),DAY($C60)),daily!$A:$A,0),MATCH($B$1,daily!$A$1:$F$1,0)))</f>
        <v>55201.175999999978</v>
      </c>
      <c r="E60">
        <f>IF($A60&gt;10,INDEX(daily!$A:$F,MATCH(DATE(white_production!E$1,MONTH($C60),DAY($C60)),daily!$A:$A,0),MATCH($B$1,daily!$A$1:$F$1,0)),INDEX(daily!$A:$F,MATCH(DATE(white_production!F$1,MONTH($C60),DAY($C60)),daily!$A:$A,0),MATCH($B$1,daily!$A$1:$F$1,0)))</f>
        <v>68350.792000000176</v>
      </c>
      <c r="F60">
        <f>IF($A60&gt;10,INDEX(daily!$A:$F,MATCH(DATE(white_production!F$1,MONTH($C60),DAY($C60)),daily!$A:$A,0),MATCH($B$1,daily!$A$1:$F$1,0)),INDEX(daily!$A:$F,MATCH(DATE(white_production!G$1,MONTH($C60),DAY($C60)),daily!$A:$A,0),MATCH($B$1,daily!$A$1:$F$1,0)))</f>
        <v>75566.643000000156</v>
      </c>
      <c r="G60">
        <f>IF($A60&gt;10,INDEX(daily!$A:$F,MATCH(DATE(white_production!G$1,MONTH($C60),DAY($C60)),daily!$A:$A,0),MATCH($B$1,daily!$A$1:$F$1,0)),INDEX(daily!$A:$F,MATCH(DATE(white_production!H$1,MONTH($C60),DAY($C60)),daily!$A:$A,0),MATCH($B$1,daily!$A$1:$F$1,0)))</f>
        <v>70071.314999999857</v>
      </c>
      <c r="H60">
        <f>IF($A60&gt;10,INDEX(daily!$A:$F,MATCH(DATE(white_production!H$1,MONTH($C60),DAY($C60)),daily!$A:$A,0),MATCH($B$1,daily!$A$1:$F$1,0)),INDEX(daily!$A:$F,MATCH(DATE(white_production!I$1,MONTH($C60),DAY($C60)),daily!$A:$A,0),MATCH($B$1,daily!$A$1:$F$1,0)))</f>
        <v>78189.394999999931</v>
      </c>
      <c r="I60">
        <f>IF($A60&gt;10,INDEX(daily!$A:$F,MATCH(DATE(white_production!I$1,MONTH($C60),DAY($C60)),daily!$A:$A,0),MATCH($B$1,daily!$A$1:$F$1,0)),INDEX(daily!$A:$F,MATCH(DATE(white_production!J$1,MONTH($C60),DAY($C60)),daily!$A:$A,0),MATCH($B$1,daily!$A$1:$F$1,0)))</f>
        <v>35519.887000000293</v>
      </c>
      <c r="J60">
        <f>IF($A60&gt;10,INDEX(daily!$A:$F,MATCH(DATE(white_production!J$1,MONTH($C60),DAY($C60)),daily!$A:$A,0),MATCH($B$1,daily!$A$1:$F$1,0)),INDEX(daily!$A:$F,MATCH(DATE(white_production!K$1,MONTH($C60),DAY($C60)),daily!$A:$A,0),MATCH($B$1,daily!$A$1:$F$1,0)))</f>
        <v>56754.312000000107</v>
      </c>
      <c r="S60" s="11">
        <v>40906</v>
      </c>
      <c r="T60" s="26">
        <f t="shared" si="16"/>
        <v>0.79905834716999113</v>
      </c>
      <c r="U60" s="26">
        <f t="shared" si="3"/>
        <v>6.5259717019223284E-2</v>
      </c>
      <c r="V60" s="26">
        <f t="shared" si="19"/>
        <v>0.76470528281041517</v>
      </c>
      <c r="W60" s="26">
        <f t="shared" si="9"/>
        <v>-2.6361865870453971E-2</v>
      </c>
      <c r="X60" s="26">
        <f t="shared" si="10"/>
        <v>0.7597932393817729</v>
      </c>
      <c r="Y60" s="26">
        <f t="shared" si="12"/>
        <v>3.094460531432186E-2</v>
      </c>
      <c r="Z60" s="26">
        <f t="shared" si="18"/>
        <v>0.82040703297268602</v>
      </c>
      <c r="AA60" s="26">
        <f t="shared" si="8"/>
        <v>1.7510765986450183E-2</v>
      </c>
      <c r="AB60" s="26">
        <f t="shared" si="14"/>
        <v>8.8202321424324645E-2</v>
      </c>
      <c r="AC60" s="26">
        <f t="shared" si="15"/>
        <v>3.0261061996542306E-2</v>
      </c>
      <c r="AD60" s="26">
        <f t="shared" si="11"/>
        <v>0.33831217992870921</v>
      </c>
      <c r="AE60" s="26">
        <f t="shared" si="13"/>
        <v>-0.19163472470120435</v>
      </c>
      <c r="AF60" s="26">
        <f t="shared" si="17"/>
        <v>0.50382534172142457</v>
      </c>
      <c r="AG60" s="26">
        <f t="shared" si="5"/>
        <v>-0.2995807186673749</v>
      </c>
      <c r="AI60" s="26"/>
      <c r="AK60" s="26"/>
      <c r="AM60" s="26"/>
      <c r="AO60" s="26"/>
      <c r="AQ60" s="26"/>
    </row>
    <row r="61" spans="1:43" x14ac:dyDescent="0.25">
      <c r="A61" s="17">
        <f t="shared" si="0"/>
        <v>12</v>
      </c>
      <c r="B61" s="15">
        <f t="shared" si="1"/>
        <v>3</v>
      </c>
      <c r="C61" s="11">
        <v>40907</v>
      </c>
      <c r="D61">
        <f>IF($A61&gt;10,INDEX(daily!$A:$F,MATCH(DATE(white_production!D$1,MONTH($C61),DAY($C61)),daily!$A:$A,0),MATCH($B$1,daily!$A$1:$F$1,0)),INDEX(daily!$A:$F,MATCH(DATE(white_production!E$1,MONTH($C61),DAY($C61)),daily!$A:$A,0),MATCH($B$1,daily!$A$1:$F$1,0)))</f>
        <v>55540.96500000004</v>
      </c>
      <c r="E61">
        <f>IF($A61&gt;10,INDEX(daily!$A:$F,MATCH(DATE(white_production!E$1,MONTH($C61),DAY($C61)),daily!$A:$A,0),MATCH($B$1,daily!$A$1:$F$1,0)),INDEX(daily!$A:$F,MATCH(DATE(white_production!F$1,MONTH($C61),DAY($C61)),daily!$A:$A,0),MATCH($B$1,daily!$A$1:$F$1,0)))</f>
        <v>68002.542999999976</v>
      </c>
      <c r="F61">
        <f>IF($A61&gt;10,INDEX(daily!$A:$F,MATCH(DATE(white_production!F$1,MONTH($C61),DAY($C61)),daily!$A:$A,0),MATCH($B$1,daily!$A$1:$F$1,0)),INDEX(daily!$A:$F,MATCH(DATE(white_production!G$1,MONTH($C61),DAY($C61)),daily!$A:$A,0),MATCH($B$1,daily!$A$1:$F$1,0)))</f>
        <v>72187.612999999896</v>
      </c>
      <c r="G61">
        <f>IF($A61&gt;10,INDEX(daily!$A:$F,MATCH(DATE(white_production!G$1,MONTH($C61),DAY($C61)),daily!$A:$A,0),MATCH($B$1,daily!$A$1:$F$1,0)),INDEX(daily!$A:$F,MATCH(DATE(white_production!H$1,MONTH($C61),DAY($C61)),daily!$A:$A,0),MATCH($B$1,daily!$A$1:$F$1,0)))</f>
        <v>65923.468000000154</v>
      </c>
      <c r="H61">
        <f>IF($A61&gt;10,INDEX(daily!$A:$F,MATCH(DATE(white_production!H$1,MONTH($C61),DAY($C61)),daily!$A:$A,0),MATCH($B$1,daily!$A$1:$F$1,0)),INDEX(daily!$A:$F,MATCH(DATE(white_production!I$1,MONTH($C61),DAY($C61)),daily!$A:$A,0),MATCH($B$1,daily!$A$1:$F$1,0)))</f>
        <v>52970.550999999978</v>
      </c>
      <c r="I61">
        <f>IF($A61&gt;10,INDEX(daily!$A:$F,MATCH(DATE(white_production!I$1,MONTH($C61),DAY($C61)),daily!$A:$A,0),MATCH($B$1,daily!$A$1:$F$1,0)),INDEX(daily!$A:$F,MATCH(DATE(white_production!J$1,MONTH($C61),DAY($C61)),daily!$A:$A,0),MATCH($B$1,daily!$A$1:$F$1,0)))</f>
        <v>19126.515999999643</v>
      </c>
      <c r="J61">
        <f>IF($A61&gt;10,INDEX(daily!$A:$F,MATCH(DATE(white_production!J$1,MONTH($C61),DAY($C61)),daily!$A:$A,0),MATCH($B$1,daily!$A$1:$F$1,0)),INDEX(daily!$A:$F,MATCH(DATE(white_production!K$1,MONTH($C61),DAY($C61)),daily!$A:$A,0),MATCH($B$1,daily!$A$1:$F$1,0)))</f>
        <v>18533.523000000416</v>
      </c>
      <c r="S61" s="11">
        <v>40907</v>
      </c>
      <c r="T61" s="26">
        <f t="shared" si="16"/>
        <v>0.80397692420767231</v>
      </c>
      <c r="U61" s="26">
        <f t="shared" si="3"/>
        <v>4.918577037681171E-3</v>
      </c>
      <c r="V61" s="26">
        <f t="shared" si="19"/>
        <v>0.76080909020984377</v>
      </c>
      <c r="W61" s="26">
        <f t="shared" si="9"/>
        <v>-3.8961926005713909E-3</v>
      </c>
      <c r="X61" s="26">
        <f t="shared" si="10"/>
        <v>0.72581840541080522</v>
      </c>
      <c r="Y61" s="26">
        <f t="shared" si="12"/>
        <v>-3.3974833970967677E-2</v>
      </c>
      <c r="Z61" s="26">
        <f t="shared" si="18"/>
        <v>0.77184332540569633</v>
      </c>
      <c r="AA61" s="26">
        <f t="shared" si="8"/>
        <v>-4.8563707566989689E-2</v>
      </c>
      <c r="AB61" s="26">
        <f t="shared" si="14"/>
        <v>5.9753954680498336E-2</v>
      </c>
      <c r="AC61" s="26">
        <f t="shared" si="15"/>
        <v>-2.8448366743826309E-2</v>
      </c>
      <c r="AD61" s="26">
        <f t="shared" si="11"/>
        <v>0.18217212578410402</v>
      </c>
      <c r="AE61" s="26">
        <f t="shared" si="13"/>
        <v>-0.15614005414460519</v>
      </c>
      <c r="AF61" s="26">
        <f t="shared" si="17"/>
        <v>0.16452773771228296</v>
      </c>
      <c r="AG61" s="26">
        <f t="shared" si="5"/>
        <v>-0.33929760400914161</v>
      </c>
      <c r="AI61" s="26"/>
      <c r="AK61" s="26"/>
      <c r="AM61" s="26"/>
      <c r="AO61" s="26"/>
      <c r="AQ61" s="26"/>
    </row>
    <row r="62" spans="1:43" x14ac:dyDescent="0.25">
      <c r="A62" s="17">
        <f t="shared" si="0"/>
        <v>12</v>
      </c>
      <c r="B62" s="15">
        <f t="shared" si="1"/>
        <v>3</v>
      </c>
      <c r="C62" s="11">
        <v>40908</v>
      </c>
      <c r="D62">
        <f>IF($A62&gt;10,INDEX(daily!$A:$F,MATCH(DATE(white_production!D$1,MONTH($C62),DAY($C62)),daily!$A:$A,0),MATCH($B$1,daily!$A$1:$F$1,0)),INDEX(daily!$A:$F,MATCH(DATE(white_production!E$1,MONTH($C62),DAY($C62)),daily!$A:$A,0),MATCH($B$1,daily!$A$1:$F$1,0)))</f>
        <v>45688.34199999999</v>
      </c>
      <c r="E62">
        <f>IF($A62&gt;10,INDEX(daily!$A:$F,MATCH(DATE(white_production!E$1,MONTH($C62),DAY($C62)),daily!$A:$A,0),MATCH($B$1,daily!$A$1:$F$1,0)),INDEX(daily!$A:$F,MATCH(DATE(white_production!F$1,MONTH($C62),DAY($C62)),daily!$A:$A,0),MATCH($B$1,daily!$A$1:$F$1,0)))</f>
        <v>60249.899000000019</v>
      </c>
      <c r="F62">
        <f>IF($A62&gt;10,INDEX(daily!$A:$F,MATCH(DATE(white_production!F$1,MONTH($C62),DAY($C62)),daily!$A:$A,0),MATCH($B$1,daily!$A$1:$F$1,0)),INDEX(daily!$A:$F,MATCH(DATE(white_production!G$1,MONTH($C62),DAY($C62)),daily!$A:$A,0),MATCH($B$1,daily!$A$1:$F$1,0)))</f>
        <v>61373.306000000055</v>
      </c>
      <c r="G62">
        <f>IF($A62&gt;10,INDEX(daily!$A:$F,MATCH(DATE(white_production!G$1,MONTH($C62),DAY($C62)),daily!$A:$A,0),MATCH($B$1,daily!$A$1:$F$1,0)),INDEX(daily!$A:$F,MATCH(DATE(white_production!H$1,MONTH($C62),DAY($C62)),daily!$A:$A,0),MATCH($B$1,daily!$A$1:$F$1,0)))</f>
        <v>48833.612999999896</v>
      </c>
      <c r="H62">
        <f>IF($A62&gt;10,INDEX(daily!$A:$F,MATCH(DATE(white_production!H$1,MONTH($C62),DAY($C62)),daily!$A:$A,0),MATCH($B$1,daily!$A$1:$F$1,0)),INDEX(daily!$A:$F,MATCH(DATE(white_production!I$1,MONTH($C62),DAY($C62)),daily!$A:$A,0),MATCH($B$1,daily!$A$1:$F$1,0)))</f>
        <v>28171.367999999969</v>
      </c>
      <c r="I62">
        <f>IF($A62&gt;10,INDEX(daily!$A:$F,MATCH(DATE(white_production!I$1,MONTH($C62),DAY($C62)),daily!$A:$A,0),MATCH($B$1,daily!$A$1:$F$1,0)),INDEX(daily!$A:$F,MATCH(DATE(white_production!J$1,MONTH($C62),DAY($C62)),daily!$A:$A,0),MATCH($B$1,daily!$A$1:$F$1,0)))</f>
        <v>548.08900000005963</v>
      </c>
      <c r="J62">
        <f>IF($A62&gt;10,INDEX(daily!$A:$F,MATCH(DATE(white_production!J$1,MONTH($C62),DAY($C62)),daily!$A:$A,0),MATCH($B$1,daily!$A$1:$F$1,0)),INDEX(daily!$A:$F,MATCH(DATE(white_production!K$1,MONTH($C62),DAY($C62)),daily!$A:$A,0),MATCH($B$1,daily!$A$1:$F$1,0)))</f>
        <v>975.21699999980626</v>
      </c>
      <c r="S62" s="11">
        <v>40908</v>
      </c>
      <c r="T62" s="26">
        <f t="shared" si="16"/>
        <v>0.66135640015091879</v>
      </c>
      <c r="U62" s="26">
        <f t="shared" si="3"/>
        <v>-0.14262052405675352</v>
      </c>
      <c r="V62" s="26">
        <f t="shared" si="19"/>
        <v>0.67407289229499845</v>
      </c>
      <c r="W62" s="26">
        <f t="shared" si="9"/>
        <v>-8.6736197914845325E-2</v>
      </c>
      <c r="X62" s="26">
        <f t="shared" si="10"/>
        <v>0.61708474964686122</v>
      </c>
      <c r="Y62" s="26">
        <f t="shared" si="12"/>
        <v>-0.108733655763944</v>
      </c>
      <c r="Z62" s="26">
        <f t="shared" si="18"/>
        <v>0.57175235758978382</v>
      </c>
      <c r="AA62" s="26">
        <f t="shared" si="8"/>
        <v>-0.20009096781591251</v>
      </c>
      <c r="AB62" s="26">
        <f t="shared" si="14"/>
        <v>3.1778990684081049E-2</v>
      </c>
      <c r="AC62" s="26">
        <f t="shared" si="15"/>
        <v>-2.7974963996417287E-2</v>
      </c>
      <c r="AD62" s="26">
        <f t="shared" si="11"/>
        <v>5.220320221879223E-3</v>
      </c>
      <c r="AE62" s="26">
        <f t="shared" si="13"/>
        <v>-0.17695180556222481</v>
      </c>
      <c r="AF62" s="26">
        <f t="shared" si="17"/>
        <v>8.6572988194702095E-3</v>
      </c>
      <c r="AG62" s="26">
        <f t="shared" si="5"/>
        <v>-0.15587043889281274</v>
      </c>
      <c r="AI62" s="26"/>
      <c r="AK62" s="26"/>
      <c r="AM62" s="26"/>
      <c r="AO62" s="26"/>
      <c r="AQ62" s="26"/>
    </row>
    <row r="63" spans="1:43" x14ac:dyDescent="0.25">
      <c r="A63" s="17">
        <f t="shared" si="0"/>
        <v>1</v>
      </c>
      <c r="B63" s="15">
        <f t="shared" si="1"/>
        <v>1</v>
      </c>
      <c r="C63" s="11">
        <v>40909</v>
      </c>
      <c r="D63">
        <f>IF($A63&gt;10,INDEX(daily!$A:$F,MATCH(DATE(white_production!D$1,MONTH($C63),DAY($C63)),daily!$A:$A,0),MATCH($B$1,daily!$A$1:$F$1,0)),INDEX(daily!$A:$F,MATCH(DATE(white_production!E$1,MONTH($C63),DAY($C63)),daily!$A:$A,0),MATCH($B$1,daily!$A$1:$F$1,0)))</f>
        <v>33918.278999999908</v>
      </c>
      <c r="E63">
        <f>IF($A63&gt;10,INDEX(daily!$A:$F,MATCH(DATE(white_production!E$1,MONTH($C63),DAY($C63)),daily!$A:$A,0),MATCH($B$1,daily!$A$1:$F$1,0)),INDEX(daily!$A:$F,MATCH(DATE(white_production!F$1,MONTH($C63),DAY($C63)),daily!$A:$A,0),MATCH($B$1,daily!$A$1:$F$1,0)))</f>
        <v>44908.579999999885</v>
      </c>
      <c r="F63">
        <f>IF($A63&gt;10,INDEX(daily!$A:$F,MATCH(DATE(white_production!F$1,MONTH($C63),DAY($C63)),daily!$A:$A,0),MATCH($B$1,daily!$A$1:$F$1,0)),INDEX(daily!$A:$F,MATCH(DATE(white_production!G$1,MONTH($C63),DAY($C63)),daily!$A:$A,0),MATCH($B$1,daily!$A$1:$F$1,0)))</f>
        <v>35953.170000000115</v>
      </c>
      <c r="G63">
        <f>IF($A63&gt;10,INDEX(daily!$A:$F,MATCH(DATE(white_production!G$1,MONTH($C63),DAY($C63)),daily!$A:$A,0),MATCH($B$1,daily!$A$1:$F$1,0)),INDEX(daily!$A:$F,MATCH(DATE(white_production!H$1,MONTH($C63),DAY($C63)),daily!$A:$A,0),MATCH($B$1,daily!$A$1:$F$1,0)))</f>
        <v>22138.122000000069</v>
      </c>
      <c r="H63">
        <f>IF($A63&gt;10,INDEX(daily!$A:$F,MATCH(DATE(white_production!H$1,MONTH($C63),DAY($C63)),daily!$A:$A,0),MATCH($B$1,daily!$A$1:$F$1,0)),INDEX(daily!$A:$F,MATCH(DATE(white_production!I$1,MONTH($C63),DAY($C63)),daily!$A:$A,0),MATCH($B$1,daily!$A$1:$F$1,0)))</f>
        <v>2560.6990000000224</v>
      </c>
      <c r="I63">
        <f>IF($A63&gt;10,INDEX(daily!$A:$F,MATCH(DATE(white_production!I$1,MONTH($C63),DAY($C63)),daily!$A:$A,0),MATCH($B$1,daily!$A$1:$F$1,0)),INDEX(daily!$A:$F,MATCH(DATE(white_production!J$1,MONTH($C63),DAY($C63)),daily!$A:$A,0),MATCH($B$1,daily!$A$1:$F$1,0)))</f>
        <v>-6732.795999999903</v>
      </c>
      <c r="J63">
        <f>IF($A63&gt;10,INDEX(daily!$A:$F,MATCH(DATE(white_production!J$1,MONTH($C63),DAY($C63)),daily!$A:$A,0),MATCH($B$1,daily!$A$1:$F$1,0)),INDEX(daily!$A:$F,MATCH(DATE(white_production!K$1,MONTH($C63),DAY($C63)),daily!$A:$A,0),MATCH($B$1,daily!$A$1:$F$1,0)))</f>
        <v>-7294.5739999998359</v>
      </c>
      <c r="S63" s="11">
        <v>40909</v>
      </c>
      <c r="T63" s="26">
        <f t="shared" si="16"/>
        <v>0.49098019137473736</v>
      </c>
      <c r="U63" s="26">
        <f t="shared" si="3"/>
        <v>-0.17037620877618143</v>
      </c>
      <c r="V63" s="26">
        <f t="shared" si="19"/>
        <v>0.50243497353350308</v>
      </c>
      <c r="W63" s="26">
        <f t="shared" si="9"/>
        <v>-0.17163791876149537</v>
      </c>
      <c r="X63" s="26">
        <f t="shared" si="10"/>
        <v>0.36149515733209964</v>
      </c>
      <c r="Y63" s="26">
        <f t="shared" si="12"/>
        <v>-0.25558959231476158</v>
      </c>
      <c r="Z63" s="26">
        <f t="shared" si="18"/>
        <v>0.25919694793236631</v>
      </c>
      <c r="AA63" s="26">
        <f t="shared" si="8"/>
        <v>-0.31255540965741752</v>
      </c>
      <c r="AB63" s="26">
        <f t="shared" si="14"/>
        <v>2.8886218683358382E-3</v>
      </c>
      <c r="AC63" s="26">
        <f t="shared" si="15"/>
        <v>-2.8890368815745211E-2</v>
      </c>
      <c r="AD63" s="26">
        <f t="shared" si="11"/>
        <v>-6.4127087222300053E-2</v>
      </c>
      <c r="AE63" s="26">
        <f t="shared" si="13"/>
        <v>-6.9347407444179276E-2</v>
      </c>
      <c r="AF63" s="26">
        <f t="shared" si="17"/>
        <v>-6.4756158761331284E-2</v>
      </c>
      <c r="AG63" s="26">
        <f t="shared" si="5"/>
        <v>-7.3413457580801492E-2</v>
      </c>
      <c r="AI63" s="26"/>
      <c r="AK63" s="26"/>
      <c r="AM63" s="26"/>
      <c r="AO63" s="26"/>
      <c r="AQ63" s="26"/>
    </row>
    <row r="64" spans="1:43" x14ac:dyDescent="0.25">
      <c r="A64" s="17">
        <f t="shared" si="0"/>
        <v>1</v>
      </c>
      <c r="B64" s="15">
        <f t="shared" si="1"/>
        <v>1</v>
      </c>
      <c r="C64" s="11">
        <v>40910</v>
      </c>
      <c r="D64">
        <f>IF($A64&gt;10,INDEX(daily!$A:$F,MATCH(DATE(white_production!D$1,MONTH($C64),DAY($C64)),daily!$A:$A,0),MATCH($B$1,daily!$A$1:$F$1,0)),INDEX(daily!$A:$F,MATCH(DATE(white_production!E$1,MONTH($C64),DAY($C64)),daily!$A:$A,0),MATCH($B$1,daily!$A$1:$F$1,0)))</f>
        <v>26817.598000000045</v>
      </c>
      <c r="E64">
        <f>IF($A64&gt;10,INDEX(daily!$A:$F,MATCH(DATE(white_production!E$1,MONTH($C64),DAY($C64)),daily!$A:$A,0),MATCH($B$1,daily!$A$1:$F$1,0)),INDEX(daily!$A:$F,MATCH(DATE(white_production!F$1,MONTH($C64),DAY($C64)),daily!$A:$A,0),MATCH($B$1,daily!$A$1:$F$1,0)))</f>
        <v>30705.659999999963</v>
      </c>
      <c r="F64">
        <f>IF($A64&gt;10,INDEX(daily!$A:$F,MATCH(DATE(white_production!F$1,MONTH($C64),DAY($C64)),daily!$A:$A,0),MATCH($B$1,daily!$A$1:$F$1,0)),INDEX(daily!$A:$F,MATCH(DATE(white_production!G$1,MONTH($C64),DAY($C64)),daily!$A:$A,0),MATCH($B$1,daily!$A$1:$F$1,0)))</f>
        <v>27669.167999999969</v>
      </c>
      <c r="G64">
        <f>IF($A64&gt;10,INDEX(daily!$A:$F,MATCH(DATE(white_production!G$1,MONTH($C64),DAY($C64)),daily!$A:$A,0),MATCH($B$1,daily!$A$1:$F$1,0)),INDEX(daily!$A:$F,MATCH(DATE(white_production!H$1,MONTH($C64),DAY($C64)),daily!$A:$A,0),MATCH($B$1,daily!$A$1:$F$1,0)))</f>
        <v>10044.106999999844</v>
      </c>
      <c r="H64">
        <f>IF($A64&gt;10,INDEX(daily!$A:$F,MATCH(DATE(white_production!H$1,MONTH($C64),DAY($C64)),daily!$A:$A,0),MATCH($B$1,daily!$A$1:$F$1,0)),INDEX(daily!$A:$F,MATCH(DATE(white_production!I$1,MONTH($C64),DAY($C64)),daily!$A:$A,0),MATCH($B$1,daily!$A$1:$F$1,0)))</f>
        <v>-5849.0999999998139</v>
      </c>
      <c r="I64">
        <f>IF($A64&gt;10,INDEX(daily!$A:$F,MATCH(DATE(white_production!I$1,MONTH($C64),DAY($C64)),daily!$A:$A,0),MATCH($B$1,daily!$A$1:$F$1,0)),INDEX(daily!$A:$F,MATCH(DATE(white_production!J$1,MONTH($C64),DAY($C64)),daily!$A:$A,0),MATCH($B$1,daily!$A$1:$F$1,0)))</f>
        <v>-9133.8169999999918</v>
      </c>
      <c r="J64">
        <f>IF($A64&gt;10,INDEX(daily!$A:$F,MATCH(DATE(white_production!J$1,MONTH($C64),DAY($C64)),daily!$A:$A,0),MATCH($B$1,daily!$A$1:$F$1,0)),INDEX(daily!$A:$F,MATCH(DATE(white_production!K$1,MONTH($C64),DAY($C64)),daily!$A:$A,0),MATCH($B$1,daily!$A$1:$F$1,0)))</f>
        <v>-6013.5210000004618</v>
      </c>
      <c r="S64" s="11">
        <v>40910</v>
      </c>
      <c r="T64" s="26">
        <f t="shared" si="16"/>
        <v>0.38819509086091403</v>
      </c>
      <c r="U64" s="26">
        <f t="shared" si="3"/>
        <v>-0.10278510051382334</v>
      </c>
      <c r="V64" s="26">
        <f t="shared" si="19"/>
        <v>0.34353340652117631</v>
      </c>
      <c r="W64" s="26">
        <f t="shared" si="9"/>
        <v>-0.15890156701232677</v>
      </c>
      <c r="X64" s="26">
        <f t="shared" ref="X64:X95" si="20">F64/MAX(F$2:F$228)</f>
        <v>0.2782027353751631</v>
      </c>
      <c r="Y64" s="26">
        <f t="shared" si="12"/>
        <v>-8.3292421956936535E-2</v>
      </c>
      <c r="Z64" s="26">
        <f t="shared" si="18"/>
        <v>0.11759813588099603</v>
      </c>
      <c r="AA64" s="26">
        <f t="shared" si="8"/>
        <v>-0.14159881205137026</v>
      </c>
      <c r="AB64" s="26">
        <f t="shared" si="14"/>
        <v>-6.598135184995373E-3</v>
      </c>
      <c r="AC64" s="26">
        <f t="shared" si="15"/>
        <v>-9.4867570533312112E-3</v>
      </c>
      <c r="AD64" s="26">
        <f t="shared" ref="AD64:AD95" si="21">I64/MAX(I$2:I$228)</f>
        <v>-8.6995815621256745E-2</v>
      </c>
      <c r="AE64" s="26">
        <f t="shared" si="13"/>
        <v>-2.2868728398956692E-2</v>
      </c>
      <c r="AF64" s="26">
        <f t="shared" si="17"/>
        <v>-5.3383860468155964E-2</v>
      </c>
      <c r="AG64" s="26">
        <f t="shared" si="5"/>
        <v>1.137229829317532E-2</v>
      </c>
      <c r="AI64" s="26"/>
      <c r="AK64" s="26"/>
      <c r="AM64" s="26"/>
      <c r="AO64" s="26"/>
      <c r="AQ64" s="26"/>
    </row>
    <row r="65" spans="1:43" x14ac:dyDescent="0.25">
      <c r="A65" s="17">
        <f t="shared" si="0"/>
        <v>1</v>
      </c>
      <c r="B65" s="15">
        <f t="shared" si="1"/>
        <v>1</v>
      </c>
      <c r="C65" s="11">
        <v>40911</v>
      </c>
      <c r="D65">
        <f>IF($A65&gt;10,INDEX(daily!$A:$F,MATCH(DATE(white_production!D$1,MONTH($C65),DAY($C65)),daily!$A:$A,0),MATCH($B$1,daily!$A$1:$F$1,0)),INDEX(daily!$A:$F,MATCH(DATE(white_production!E$1,MONTH($C65),DAY($C65)),daily!$A:$A,0),MATCH($B$1,daily!$A$1:$F$1,0)))</f>
        <v>34003.832000000031</v>
      </c>
      <c r="E65">
        <f>IF($A65&gt;10,INDEX(daily!$A:$F,MATCH(DATE(white_production!E$1,MONTH($C65),DAY($C65)),daily!$A:$A,0),MATCH($B$1,daily!$A$1:$F$1,0)),INDEX(daily!$A:$F,MATCH(DATE(white_production!F$1,MONTH($C65),DAY($C65)),daily!$A:$A,0),MATCH($B$1,daily!$A$1:$F$1,0)))</f>
        <v>43287.218999999946</v>
      </c>
      <c r="F65">
        <f>IF($A65&gt;10,INDEX(daily!$A:$F,MATCH(DATE(white_production!F$1,MONTH($C65),DAY($C65)),daily!$A:$A,0),MATCH($B$1,daily!$A$1:$F$1,0)),INDEX(daily!$A:$F,MATCH(DATE(white_production!G$1,MONTH($C65),DAY($C65)),daily!$A:$A,0),MATCH($B$1,daily!$A$1:$F$1,0)))</f>
        <v>41946.94299999997</v>
      </c>
      <c r="G65">
        <f>IF($A65&gt;10,INDEX(daily!$A:$F,MATCH(DATE(white_production!G$1,MONTH($C65),DAY($C65)),daily!$A:$A,0),MATCH($B$1,daily!$A$1:$F$1,0)),INDEX(daily!$A:$F,MATCH(DATE(white_production!H$1,MONTH($C65),DAY($C65)),daily!$A:$A,0),MATCH($B$1,daily!$A$1:$F$1,0)))</f>
        <v>15652.284999999963</v>
      </c>
      <c r="H65">
        <f>IF($A65&gt;10,INDEX(daily!$A:$F,MATCH(DATE(white_production!H$1,MONTH($C65),DAY($C65)),daily!$A:$A,0),MATCH($B$1,daily!$A$1:$F$1,0)),INDEX(daily!$A:$F,MATCH(DATE(white_production!I$1,MONTH($C65),DAY($C65)),daily!$A:$A,0),MATCH($B$1,daily!$A$1:$F$1,0)))</f>
        <v>-8906.3089999999847</v>
      </c>
      <c r="I65">
        <f>IF($A65&gt;10,INDEX(daily!$A:$F,MATCH(DATE(white_production!I$1,MONTH($C65),DAY($C65)),daily!$A:$A,0),MATCH($B$1,daily!$A$1:$F$1,0)),INDEX(daily!$A:$F,MATCH(DATE(white_production!J$1,MONTH($C65),DAY($C65)),daily!$A:$A,0),MATCH($B$1,daily!$A$1:$F$1,0)))</f>
        <v>1223.0250000000001</v>
      </c>
      <c r="J65">
        <f>IF($A65&gt;10,INDEX(daily!$A:$F,MATCH(DATE(white_production!J$1,MONTH($C65),DAY($C65)),daily!$A:$A,0),MATCH($B$1,daily!$A$1:$F$1,0)),INDEX(daily!$A:$F,MATCH(DATE(white_production!K$1,MONTH($C65),DAY($C65)),daily!$A:$A,0),MATCH($B$1,daily!$A$1:$F$1,0)))</f>
        <v>25448.460000000148</v>
      </c>
      <c r="S65" s="11">
        <v>40911</v>
      </c>
      <c r="T65" s="26">
        <f t="shared" si="16"/>
        <v>0.49221860409941431</v>
      </c>
      <c r="U65" s="26">
        <f t="shared" si="3"/>
        <v>0.10402351323850029</v>
      </c>
      <c r="V65" s="26">
        <f t="shared" si="19"/>
        <v>0.48429526679765833</v>
      </c>
      <c r="W65" s="26">
        <f t="shared" si="9"/>
        <v>0.14076186027648202</v>
      </c>
      <c r="X65" s="26">
        <f t="shared" si="20"/>
        <v>0.42176021639776284</v>
      </c>
      <c r="Y65" s="26">
        <f t="shared" si="12"/>
        <v>0.14355748102259974</v>
      </c>
      <c r="Z65" s="26">
        <f t="shared" si="18"/>
        <v>0.18325965048740522</v>
      </c>
      <c r="AA65" s="26">
        <f t="shared" si="8"/>
        <v>6.5661514606409191E-2</v>
      </c>
      <c r="AB65" s="26">
        <f t="shared" si="14"/>
        <v>-1.0046850076309642E-2</v>
      </c>
      <c r="AC65" s="26">
        <f t="shared" si="15"/>
        <v>-3.4487148913142692E-3</v>
      </c>
      <c r="AD65" s="26">
        <f t="shared" si="21"/>
        <v>1.1648805466563173E-2</v>
      </c>
      <c r="AE65" s="26">
        <f t="shared" si="13"/>
        <v>9.864462108781992E-2</v>
      </c>
      <c r="AF65" s="26">
        <f t="shared" si="17"/>
        <v>0.22591374300835598</v>
      </c>
      <c r="AG65" s="26">
        <f t="shared" si="5"/>
        <v>0.27929760347651195</v>
      </c>
      <c r="AI65" s="26"/>
      <c r="AK65" s="26"/>
      <c r="AM65" s="26"/>
      <c r="AO65" s="26"/>
      <c r="AQ65" s="26"/>
    </row>
    <row r="66" spans="1:43" x14ac:dyDescent="0.25">
      <c r="A66" s="17">
        <f t="shared" si="0"/>
        <v>1</v>
      </c>
      <c r="B66" s="15">
        <f t="shared" si="1"/>
        <v>1</v>
      </c>
      <c r="C66" s="11">
        <v>40912</v>
      </c>
      <c r="D66">
        <f>IF($A66&gt;10,INDEX(daily!$A:$F,MATCH(DATE(white_production!D$1,MONTH($C66),DAY($C66)),daily!$A:$A,0),MATCH($B$1,daily!$A$1:$F$1,0)),INDEX(daily!$A:$F,MATCH(DATE(white_production!E$1,MONTH($C66),DAY($C66)),daily!$A:$A,0),MATCH($B$1,daily!$A$1:$F$1,0)))</f>
        <v>51636.886999999915</v>
      </c>
      <c r="E66">
        <f>IF($A66&gt;10,INDEX(daily!$A:$F,MATCH(DATE(white_production!E$1,MONTH($C66),DAY($C66)),daily!$A:$A,0),MATCH($B$1,daily!$A$1:$F$1,0)),INDEX(daily!$A:$F,MATCH(DATE(white_production!F$1,MONTH($C66),DAY($C66)),daily!$A:$A,0),MATCH($B$1,daily!$A$1:$F$1,0)))</f>
        <v>59605.501999999957</v>
      </c>
      <c r="F66">
        <f>IF($A66&gt;10,INDEX(daily!$A:$F,MATCH(DATE(white_production!F$1,MONTH($C66),DAY($C66)),daily!$A:$A,0),MATCH($B$1,daily!$A$1:$F$1,0)),INDEX(daily!$A:$F,MATCH(DATE(white_production!G$1,MONTH($C66),DAY($C66)),daily!$A:$A,0),MATCH($B$1,daily!$A$1:$F$1,0)))</f>
        <v>56064.064000000435</v>
      </c>
      <c r="G66">
        <f>IF($A66&gt;10,INDEX(daily!$A:$F,MATCH(DATE(white_production!G$1,MONTH($C66),DAY($C66)),daily!$A:$A,0),MATCH($B$1,daily!$A$1:$F$1,0)),INDEX(daily!$A:$F,MATCH(DATE(white_production!H$1,MONTH($C66),DAY($C66)),daily!$A:$A,0),MATCH($B$1,daily!$A$1:$F$1,0)))</f>
        <v>35801.859000000171</v>
      </c>
      <c r="H66">
        <f>IF($A66&gt;10,INDEX(daily!$A:$F,MATCH(DATE(white_production!H$1,MONTH($C66),DAY($C66)),daily!$A:$A,0),MATCH($B$1,daily!$A$1:$F$1,0)),INDEX(daily!$A:$F,MATCH(DATE(white_production!I$1,MONTH($C66),DAY($C66)),daily!$A:$A,0),MATCH($B$1,daily!$A$1:$F$1,0)))</f>
        <v>4690.0349999999626</v>
      </c>
      <c r="I66">
        <f>IF($A66&gt;10,INDEX(daily!$A:$F,MATCH(DATE(white_production!I$1,MONTH($C66),DAY($C66)),daily!$A:$A,0),MATCH($B$1,daily!$A$1:$F$1,0)),INDEX(daily!$A:$F,MATCH(DATE(white_production!J$1,MONTH($C66),DAY($C66)),daily!$A:$A,0),MATCH($B$1,daily!$A$1:$F$1,0)))</f>
        <v>41518.845999999903</v>
      </c>
      <c r="J66">
        <f>IF($A66&gt;10,INDEX(daily!$A:$F,MATCH(DATE(white_production!J$1,MONTH($C66),DAY($C66)),daily!$A:$A,0),MATCH($B$1,daily!$A$1:$F$1,0)),INDEX(daily!$A:$F,MATCH(DATE(white_production!K$1,MONTH($C66),DAY($C66)),daily!$A:$A,0),MATCH($B$1,daily!$A$1:$F$1,0)))</f>
        <v>70162.082000000402</v>
      </c>
      <c r="S66" s="11">
        <v>40912</v>
      </c>
      <c r="T66" s="26">
        <f t="shared" si="16"/>
        <v>0.74746388698718214</v>
      </c>
      <c r="U66" s="26">
        <f t="shared" si="3"/>
        <v>0.25524528288776782</v>
      </c>
      <c r="V66" s="26">
        <f t="shared" si="19"/>
        <v>0.66686341050688358</v>
      </c>
      <c r="W66" s="26">
        <f t="shared" si="9"/>
        <v>0.18256814370922525</v>
      </c>
      <c r="X66" s="26">
        <f t="shared" si="20"/>
        <v>0.56370238386092231</v>
      </c>
      <c r="Y66" s="26">
        <f t="shared" si="12"/>
        <v>0.14194216746315946</v>
      </c>
      <c r="Z66" s="26">
        <f t="shared" si="18"/>
        <v>0.41917433570494084</v>
      </c>
      <c r="AA66" s="26">
        <f t="shared" si="8"/>
        <v>0.23591468521753561</v>
      </c>
      <c r="AB66" s="26">
        <f t="shared" si="14"/>
        <v>5.2906404322648802E-3</v>
      </c>
      <c r="AC66" s="26">
        <f t="shared" si="15"/>
        <v>1.5337490508574522E-2</v>
      </c>
      <c r="AD66" s="26">
        <f t="shared" si="21"/>
        <v>0.3954497743302004</v>
      </c>
      <c r="AE66" s="26">
        <f t="shared" si="13"/>
        <v>0.38380096886363724</v>
      </c>
      <c r="AF66" s="26">
        <f t="shared" si="17"/>
        <v>0.62285020633386845</v>
      </c>
      <c r="AG66" s="26">
        <f t="shared" si="5"/>
        <v>0.39693646332551247</v>
      </c>
      <c r="AI66" s="26"/>
      <c r="AK66" s="26"/>
      <c r="AM66" s="26"/>
      <c r="AO66" s="26"/>
      <c r="AQ66" s="26"/>
    </row>
    <row r="67" spans="1:43" x14ac:dyDescent="0.25">
      <c r="A67" s="17">
        <f t="shared" ref="A67:A130" si="22">MONTH(C67)</f>
        <v>1</v>
      </c>
      <c r="B67" s="15">
        <f t="shared" ref="B67:B130" si="23">IF(DAY(C67)&lt;11,1,IF(DAY(C67)&lt;21,2,3))</f>
        <v>1</v>
      </c>
      <c r="C67" s="11">
        <v>40913</v>
      </c>
      <c r="D67">
        <f>IF($A67&gt;10,INDEX(daily!$A:$F,MATCH(DATE(white_production!D$1,MONTH($C67),DAY($C67)),daily!$A:$A,0),MATCH($B$1,daily!$A$1:$F$1,0)),INDEX(daily!$A:$F,MATCH(DATE(white_production!E$1,MONTH($C67),DAY($C67)),daily!$A:$A,0),MATCH($B$1,daily!$A$1:$F$1,0)))</f>
        <v>59286.997000000069</v>
      </c>
      <c r="E67">
        <f>IF($A67&gt;10,INDEX(daily!$A:$F,MATCH(DATE(white_production!E$1,MONTH($C67),DAY($C67)),daily!$A:$A,0),MATCH($B$1,daily!$A$1:$F$1,0)),INDEX(daily!$A:$F,MATCH(DATE(white_production!F$1,MONTH($C67),DAY($C67)),daily!$A:$A,0),MATCH($B$1,daily!$A$1:$F$1,0)))</f>
        <v>71555.936000000307</v>
      </c>
      <c r="F67">
        <f>IF($A67&gt;10,INDEX(daily!$A:$F,MATCH(DATE(white_production!F$1,MONTH($C67),DAY($C67)),daily!$A:$A,0),MATCH($B$1,daily!$A$1:$F$1,0)),INDEX(daily!$A:$F,MATCH(DATE(white_production!G$1,MONTH($C67),DAY($C67)),daily!$A:$A,0),MATCH($B$1,daily!$A$1:$F$1,0)))</f>
        <v>65846.010999999562</v>
      </c>
      <c r="G67">
        <f>IF($A67&gt;10,INDEX(daily!$A:$F,MATCH(DATE(white_production!G$1,MONTH($C67),DAY($C67)),daily!$A:$A,0),MATCH($B$1,daily!$A$1:$F$1,0)),INDEX(daily!$A:$F,MATCH(DATE(white_production!H$1,MONTH($C67),DAY($C67)),daily!$A:$A,0),MATCH($B$1,daily!$A$1:$F$1,0)))</f>
        <v>66943.899999999994</v>
      </c>
      <c r="H67">
        <f>IF($A67&gt;10,INDEX(daily!$A:$F,MATCH(DATE(white_production!H$1,MONTH($C67),DAY($C67)),daily!$A:$A,0),MATCH($B$1,daily!$A$1:$F$1,0)),INDEX(daily!$A:$F,MATCH(DATE(white_production!I$1,MONTH($C67),DAY($C67)),daily!$A:$A,0),MATCH($B$1,daily!$A$1:$F$1,0)))</f>
        <v>43709.769999999924</v>
      </c>
      <c r="I67">
        <f>IF($A67&gt;10,INDEX(daily!$A:$F,MATCH(DATE(white_production!I$1,MONTH($C67),DAY($C67)),daily!$A:$A,0),MATCH($B$1,daily!$A$1:$F$1,0)),INDEX(daily!$A:$F,MATCH(DATE(white_production!J$1,MONTH($C67),DAY($C67)),daily!$A:$A,0),MATCH($B$1,daily!$A$1:$F$1,0)))</f>
        <v>72179.624000000389</v>
      </c>
      <c r="J67">
        <f>IF($A67&gt;10,INDEX(daily!$A:$F,MATCH(DATE(white_production!J$1,MONTH($C67),DAY($C67)),daily!$A:$A,0),MATCH($B$1,daily!$A$1:$F$1,0)),INDEX(daily!$A:$F,MATCH(DATE(white_production!K$1,MONTH($C67),DAY($C67)),daily!$A:$A,0),MATCH($B$1,daily!$A$1:$F$1,0)))</f>
        <v>92980.827999999368</v>
      </c>
      <c r="S67" s="11">
        <v>40913</v>
      </c>
      <c r="T67" s="26">
        <f t="shared" si="16"/>
        <v>0.85820218452397279</v>
      </c>
      <c r="U67" s="26">
        <f t="shared" si="3"/>
        <v>0.11073829753679065</v>
      </c>
      <c r="V67" s="26">
        <f t="shared" si="19"/>
        <v>0.8005642754753165</v>
      </c>
      <c r="W67" s="26">
        <f t="shared" si="9"/>
        <v>0.13370086496843292</v>
      </c>
      <c r="X67" s="26">
        <f t="shared" si="20"/>
        <v>0.66205606087407387</v>
      </c>
      <c r="Y67" s="26">
        <f t="shared" si="12"/>
        <v>9.8353677013151564E-2</v>
      </c>
      <c r="Z67" s="26">
        <f t="shared" si="18"/>
        <v>0.78379071913550225</v>
      </c>
      <c r="AA67" s="26">
        <f t="shared" si="8"/>
        <v>0.36461638343056141</v>
      </c>
      <c r="AB67" s="26">
        <f t="shared" si="14"/>
        <v>4.9307238953867072E-2</v>
      </c>
      <c r="AC67" s="26">
        <f t="shared" si="15"/>
        <v>4.4016598521602189E-2</v>
      </c>
      <c r="AD67" s="26">
        <f t="shared" si="21"/>
        <v>0.68748095797361364</v>
      </c>
      <c r="AE67" s="26">
        <f t="shared" si="13"/>
        <v>0.29203118364341324</v>
      </c>
      <c r="AF67" s="26">
        <f t="shared" si="17"/>
        <v>0.82541917591460878</v>
      </c>
      <c r="AG67" s="26">
        <f t="shared" si="5"/>
        <v>0.20256896958074033</v>
      </c>
      <c r="AI67" s="26"/>
      <c r="AK67" s="26"/>
      <c r="AM67" s="26"/>
      <c r="AO67" s="26"/>
      <c r="AQ67" s="26"/>
    </row>
    <row r="68" spans="1:43" x14ac:dyDescent="0.25">
      <c r="A68" s="17">
        <f t="shared" si="22"/>
        <v>1</v>
      </c>
      <c r="B68" s="15">
        <f t="shared" si="23"/>
        <v>1</v>
      </c>
      <c r="C68" s="11">
        <v>40914</v>
      </c>
      <c r="D68">
        <f>IF($A68&gt;10,INDEX(daily!$A:$F,MATCH(DATE(white_production!D$1,MONTH($C68),DAY($C68)),daily!$A:$A,0),MATCH($B$1,daily!$A$1:$F$1,0)),INDEX(daily!$A:$F,MATCH(DATE(white_production!E$1,MONTH($C68),DAY($C68)),daily!$A:$A,0),MATCH($B$1,daily!$A$1:$F$1,0)))</f>
        <v>63518.353999999912</v>
      </c>
      <c r="E68">
        <f>IF($A68&gt;10,INDEX(daily!$A:$F,MATCH(DATE(white_production!E$1,MONTH($C68),DAY($C68)),daily!$A:$A,0),MATCH($B$1,daily!$A$1:$F$1,0)),INDEX(daily!$A:$F,MATCH(DATE(white_production!F$1,MONTH($C68),DAY($C68)),daily!$A:$A,0),MATCH($B$1,daily!$A$1:$F$1,0)))</f>
        <v>74796.691999999806</v>
      </c>
      <c r="F68">
        <f>IF($A68&gt;10,INDEX(daily!$A:$F,MATCH(DATE(white_production!F$1,MONTH($C68),DAY($C68)),daily!$A:$A,0),MATCH($B$1,daily!$A$1:$F$1,0)),INDEX(daily!$A:$F,MATCH(DATE(white_production!G$1,MONTH($C68),DAY($C68)),daily!$A:$A,0),MATCH($B$1,daily!$A$1:$F$1,0)))</f>
        <v>78159.1580000002</v>
      </c>
      <c r="G68">
        <f>IF($A68&gt;10,INDEX(daily!$A:$F,MATCH(DATE(white_production!G$1,MONTH($C68),DAY($C68)),daily!$A:$A,0),MATCH($B$1,daily!$A$1:$F$1,0)),INDEX(daily!$A:$F,MATCH(DATE(white_production!H$1,MONTH($C68),DAY($C68)),daily!$A:$A,0),MATCH($B$1,daily!$A$1:$F$1,0)))</f>
        <v>75059.448999999833</v>
      </c>
      <c r="H68">
        <f>IF($A68&gt;10,INDEX(daily!$A:$F,MATCH(DATE(white_production!H$1,MONTH($C68),DAY($C68)),daily!$A:$A,0),MATCH($B$1,daily!$A$1:$F$1,0)),INDEX(daily!$A:$F,MATCH(DATE(white_production!I$1,MONTH($C68),DAY($C68)),daily!$A:$A,0),MATCH($B$1,daily!$A$1:$F$1,0)))</f>
        <v>65047.406999999846</v>
      </c>
      <c r="I68">
        <f>IF($A68&gt;10,INDEX(daily!$A:$F,MATCH(DATE(white_production!I$1,MONTH($C68),DAY($C68)),daily!$A:$A,0),MATCH($B$1,daily!$A$1:$F$1,0)),INDEX(daily!$A:$F,MATCH(DATE(white_production!J$1,MONTH($C68),DAY($C68)),daily!$A:$A,0),MATCH($B$1,daily!$A$1:$F$1,0)))</f>
        <v>82567.386999999726</v>
      </c>
      <c r="J68">
        <f>IF($A68&gt;10,INDEX(daily!$A:$F,MATCH(DATE(white_production!J$1,MONTH($C68),DAY($C68)),daily!$A:$A,0),MATCH($B$1,daily!$A$1:$F$1,0)),INDEX(daily!$A:$F,MATCH(DATE(white_production!K$1,MONTH($C68),DAY($C68)),daily!$A:$A,0),MATCH($B$1,daily!$A$1:$F$1,0)))</f>
        <v>100615.60000000037</v>
      </c>
      <c r="S68" s="11">
        <v>40914</v>
      </c>
      <c r="T68" s="26">
        <f t="shared" si="16"/>
        <v>0.91945271169944542</v>
      </c>
      <c r="U68" s="26">
        <f t="shared" ref="U68:U131" si="24">T68-T67</f>
        <v>6.1250527175472635E-2</v>
      </c>
      <c r="V68" s="26">
        <f t="shared" si="19"/>
        <v>0.83682169343616708</v>
      </c>
      <c r="W68" s="26">
        <f t="shared" si="9"/>
        <v>3.625741796085058E-2</v>
      </c>
      <c r="X68" s="26">
        <f t="shared" si="20"/>
        <v>0.78585997057156343</v>
      </c>
      <c r="Y68" s="26">
        <f t="shared" si="12"/>
        <v>0.12380390969748956</v>
      </c>
      <c r="Z68" s="26">
        <f t="shared" si="18"/>
        <v>0.87880896556108068</v>
      </c>
      <c r="AA68" s="26">
        <f t="shared" si="8"/>
        <v>9.5018246425578434E-2</v>
      </c>
      <c r="AB68" s="26">
        <f t="shared" si="14"/>
        <v>7.3377371701531344E-2</v>
      </c>
      <c r="AC68" s="26">
        <f t="shared" si="15"/>
        <v>2.4070132747664272E-2</v>
      </c>
      <c r="AD68" s="26">
        <f t="shared" si="21"/>
        <v>0.78642008875160674</v>
      </c>
      <c r="AE68" s="26">
        <f t="shared" si="13"/>
        <v>9.8939130777993101E-2</v>
      </c>
      <c r="AF68" s="26">
        <f t="shared" si="17"/>
        <v>0.89319537610651067</v>
      </c>
      <c r="AG68" s="26">
        <f t="shared" si="5"/>
        <v>6.7776200191901892E-2</v>
      </c>
      <c r="AI68" s="26"/>
      <c r="AK68" s="26"/>
      <c r="AM68" s="26"/>
      <c r="AO68" s="26"/>
      <c r="AQ68" s="26"/>
    </row>
    <row r="69" spans="1:43" x14ac:dyDescent="0.25">
      <c r="A69" s="17">
        <f t="shared" si="22"/>
        <v>1</v>
      </c>
      <c r="B69" s="15">
        <f t="shared" si="23"/>
        <v>1</v>
      </c>
      <c r="C69" s="11">
        <v>40915</v>
      </c>
      <c r="D69">
        <f>IF($A69&gt;10,INDEX(daily!$A:$F,MATCH(DATE(white_production!D$1,MONTH($C69),DAY($C69)),daily!$A:$A,0),MATCH($B$1,daily!$A$1:$F$1,0)),INDEX(daily!$A:$F,MATCH(DATE(white_production!E$1,MONTH($C69),DAY($C69)),daily!$A:$A,0),MATCH($B$1,daily!$A$1:$F$1,0)))</f>
        <v>63407.200999999979</v>
      </c>
      <c r="E69">
        <f>IF($A69&gt;10,INDEX(daily!$A:$F,MATCH(DATE(white_production!E$1,MONTH($C69),DAY($C69)),daily!$A:$A,0),MATCH($B$1,daily!$A$1:$F$1,0)),INDEX(daily!$A:$F,MATCH(DATE(white_production!F$1,MONTH($C69),DAY($C69)),daily!$A:$A,0),MATCH($B$1,daily!$A$1:$F$1,0)))</f>
        <v>75185.841000000015</v>
      </c>
      <c r="F69">
        <f>IF($A69&gt;10,INDEX(daily!$A:$F,MATCH(DATE(white_production!F$1,MONTH($C69),DAY($C69)),daily!$A:$A,0),MATCH($B$1,daily!$A$1:$F$1,0)),INDEX(daily!$A:$F,MATCH(DATE(white_production!G$1,MONTH($C69),DAY($C69)),daily!$A:$A,0),MATCH($B$1,daily!$A$1:$F$1,0)))</f>
        <v>80935.507999999827</v>
      </c>
      <c r="G69">
        <f>IF($A69&gt;10,INDEX(daily!$A:$F,MATCH(DATE(white_production!G$1,MONTH($C69),DAY($C69)),daily!$A:$A,0),MATCH($B$1,daily!$A$1:$F$1,0)),INDEX(daily!$A:$F,MATCH(DATE(white_production!H$1,MONTH($C69),DAY($C69)),daily!$A:$A,0),MATCH($B$1,daily!$A$1:$F$1,0)))</f>
        <v>82094.620000000112</v>
      </c>
      <c r="H69">
        <f>IF($A69&gt;10,INDEX(daily!$A:$F,MATCH(DATE(white_production!H$1,MONTH($C69),DAY($C69)),daily!$A:$A,0),MATCH($B$1,daily!$A$1:$F$1,0)),INDEX(daily!$A:$F,MATCH(DATE(white_production!I$1,MONTH($C69),DAY($C69)),daily!$A:$A,0),MATCH($B$1,daily!$A$1:$F$1,0)))</f>
        <v>69794.592999999964</v>
      </c>
      <c r="I69">
        <f>IF($A69&gt;10,INDEX(daily!$A:$F,MATCH(DATE(white_production!I$1,MONTH($C69),DAY($C69)),daily!$A:$A,0),MATCH($B$1,daily!$A$1:$F$1,0)),INDEX(daily!$A:$F,MATCH(DATE(white_production!J$1,MONTH($C69),DAY($C69)),daily!$A:$A,0),MATCH($B$1,daily!$A$1:$F$1,0)))</f>
        <v>88789.180999999866</v>
      </c>
      <c r="J69">
        <f>IF($A69&gt;10,INDEX(daily!$A:$F,MATCH(DATE(white_production!J$1,MONTH($C69),DAY($C69)),daily!$A:$A,0),MATCH($B$1,daily!$A$1:$F$1,0)),INDEX(daily!$A:$F,MATCH(DATE(white_production!K$1,MONTH($C69),DAY($C69)),daily!$A:$A,0),MATCH($B$1,daily!$A$1:$F$1,0)))</f>
        <v>102522.20199999996</v>
      </c>
      <c r="S69" s="11">
        <v>40915</v>
      </c>
      <c r="T69" s="26">
        <f t="shared" si="16"/>
        <v>0.9178437290853263</v>
      </c>
      <c r="U69" s="26">
        <f t="shared" si="24"/>
        <v>-1.6089826141191255E-3</v>
      </c>
      <c r="V69" s="26">
        <f t="shared" si="19"/>
        <v>0.84117547321534725</v>
      </c>
      <c r="W69" s="26">
        <f t="shared" si="9"/>
        <v>4.3537797791801669E-3</v>
      </c>
      <c r="X69" s="26">
        <f t="shared" si="20"/>
        <v>0.81377509127048464</v>
      </c>
      <c r="Y69" s="26">
        <f t="shared" si="12"/>
        <v>2.7915120698921214E-2</v>
      </c>
      <c r="Z69" s="26">
        <f t="shared" si="18"/>
        <v>0.96117796015702517</v>
      </c>
      <c r="AA69" s="26">
        <f t="shared" si="8"/>
        <v>8.2368994595944489E-2</v>
      </c>
      <c r="AB69" s="26">
        <f t="shared" ref="AB69:AB100" si="25">H69/MAX(H$2:H$228)</f>
        <v>7.8732481885374878E-2</v>
      </c>
      <c r="AC69" s="26">
        <f t="shared" si="15"/>
        <v>5.3551101838435339E-3</v>
      </c>
      <c r="AD69" s="26">
        <f t="shared" si="21"/>
        <v>0.84568009403280009</v>
      </c>
      <c r="AE69" s="26">
        <f t="shared" si="13"/>
        <v>5.9260005281193351E-2</v>
      </c>
      <c r="AF69" s="26">
        <f t="shared" si="17"/>
        <v>0.91012086370957679</v>
      </c>
      <c r="AG69" s="26">
        <f t="shared" si="5"/>
        <v>1.6925487603066114E-2</v>
      </c>
      <c r="AI69" s="26"/>
      <c r="AK69" s="26"/>
      <c r="AM69" s="26"/>
      <c r="AO69" s="26"/>
      <c r="AQ69" s="26"/>
    </row>
    <row r="70" spans="1:43" x14ac:dyDescent="0.25">
      <c r="A70" s="17">
        <f t="shared" si="22"/>
        <v>1</v>
      </c>
      <c r="B70" s="15">
        <f t="shared" si="23"/>
        <v>1</v>
      </c>
      <c r="C70" s="11">
        <v>40916</v>
      </c>
      <c r="D70">
        <f>IF($A70&gt;10,INDEX(daily!$A:$F,MATCH(DATE(white_production!D$1,MONTH($C70),DAY($C70)),daily!$A:$A,0),MATCH($B$1,daily!$A$1:$F$1,0)),INDEX(daily!$A:$F,MATCH(DATE(white_production!E$1,MONTH($C70),DAY($C70)),daily!$A:$A,0),MATCH($B$1,daily!$A$1:$F$1,0)))</f>
        <v>64011.224999999999</v>
      </c>
      <c r="E70">
        <f>IF($A70&gt;10,INDEX(daily!$A:$F,MATCH(DATE(white_production!E$1,MONTH($C70),DAY($C70)),daily!$A:$A,0),MATCH($B$1,daily!$A$1:$F$1,0)),INDEX(daily!$A:$F,MATCH(DATE(white_production!F$1,MONTH($C70),DAY($C70)),daily!$A:$A,0),MATCH($B$1,daily!$A$1:$F$1,0)))</f>
        <v>76962.901000000158</v>
      </c>
      <c r="F70">
        <f>IF($A70&gt;10,INDEX(daily!$A:$F,MATCH(DATE(white_production!F$1,MONTH($C70),DAY($C70)),daily!$A:$A,0),MATCH($B$1,daily!$A$1:$F$1,0)),INDEX(daily!$A:$F,MATCH(DATE(white_production!G$1,MONTH($C70),DAY($C70)),daily!$A:$A,0),MATCH($B$1,daily!$A$1:$F$1,0)))</f>
        <v>81275.421999999875</v>
      </c>
      <c r="G70">
        <f>IF($A70&gt;10,INDEX(daily!$A:$F,MATCH(DATE(white_production!G$1,MONTH($C70),DAY($C70)),daily!$A:$A,0),MATCH($B$1,daily!$A$1:$F$1,0)),INDEX(daily!$A:$F,MATCH(DATE(white_production!H$1,MONTH($C70),DAY($C70)),daily!$A:$A,0),MATCH($B$1,daily!$A$1:$F$1,0)))</f>
        <v>78215.375999999786</v>
      </c>
      <c r="H70">
        <f>IF($A70&gt;10,INDEX(daily!$A:$F,MATCH(DATE(white_production!H$1,MONTH($C70),DAY($C70)),daily!$A:$A,0),MATCH($B$1,daily!$A$1:$F$1,0)),INDEX(daily!$A:$F,MATCH(DATE(white_production!I$1,MONTH($C70),DAY($C70)),daily!$A:$A,0),MATCH($B$1,daily!$A$1:$F$1,0)))</f>
        <v>74735.915000000226</v>
      </c>
      <c r="I70">
        <f>IF($A70&gt;10,INDEX(daily!$A:$F,MATCH(DATE(white_production!I$1,MONTH($C70),DAY($C70)),daily!$A:$A,0),MATCH($B$1,daily!$A$1:$F$1,0)),INDEX(daily!$A:$F,MATCH(DATE(white_production!J$1,MONTH($C70),DAY($C70)),daily!$A:$A,0),MATCH($B$1,daily!$A$1:$F$1,0)))</f>
        <v>88802.864999999845</v>
      </c>
      <c r="J70">
        <f>IF($A70&gt;10,INDEX(daily!$A:$F,MATCH(DATE(white_production!J$1,MONTH($C70),DAY($C70)),daily!$A:$A,0),MATCH($B$1,daily!$A$1:$F$1,0)),INDEX(daily!$A:$F,MATCH(DATE(white_production!K$1,MONTH($C70),DAY($C70)),daily!$A:$A,0),MATCH($B$1,daily!$A$1:$F$1,0)))</f>
        <v>104119.18999999986</v>
      </c>
      <c r="S70" s="11">
        <v>40916</v>
      </c>
      <c r="T70" s="26">
        <f t="shared" si="16"/>
        <v>0.92658720982368992</v>
      </c>
      <c r="U70" s="26">
        <f t="shared" si="24"/>
        <v>8.7434807383636182E-3</v>
      </c>
      <c r="V70" s="26">
        <f t="shared" si="19"/>
        <v>0.86105713266811823</v>
      </c>
      <c r="W70" s="26">
        <f t="shared" si="9"/>
        <v>1.9881659452770983E-2</v>
      </c>
      <c r="X70" s="26">
        <f t="shared" si="20"/>
        <v>0.81719279449135229</v>
      </c>
      <c r="Y70" s="26">
        <f t="shared" si="12"/>
        <v>3.4177032208676517E-3</v>
      </c>
      <c r="Z70" s="26">
        <f t="shared" si="18"/>
        <v>0.91575910280837447</v>
      </c>
      <c r="AA70" s="26">
        <f t="shared" si="8"/>
        <v>-4.5418857348650699E-2</v>
      </c>
      <c r="AB70" s="26">
        <f t="shared" si="25"/>
        <v>8.4306589106758423E-2</v>
      </c>
      <c r="AC70" s="26">
        <f t="shared" si="15"/>
        <v>5.5741072213835452E-3</v>
      </c>
      <c r="AD70" s="26">
        <f t="shared" si="21"/>
        <v>0.84581042845278676</v>
      </c>
      <c r="AE70" s="26">
        <f t="shared" si="13"/>
        <v>1.3033441998666628E-4</v>
      </c>
      <c r="AF70" s="26">
        <f t="shared" si="17"/>
        <v>0.9242978133803782</v>
      </c>
      <c r="AG70" s="26">
        <f t="shared" si="5"/>
        <v>1.4176949670801409E-2</v>
      </c>
      <c r="AI70" s="26"/>
      <c r="AK70" s="26"/>
      <c r="AM70" s="26"/>
      <c r="AO70" s="26"/>
      <c r="AQ70" s="26"/>
    </row>
    <row r="71" spans="1:43" x14ac:dyDescent="0.25">
      <c r="A71" s="17">
        <f t="shared" si="22"/>
        <v>1</v>
      </c>
      <c r="B71" s="15">
        <f t="shared" si="23"/>
        <v>1</v>
      </c>
      <c r="C71" s="11">
        <v>40917</v>
      </c>
      <c r="D71">
        <f>IF($A71&gt;10,INDEX(daily!$A:$F,MATCH(DATE(white_production!D$1,MONTH($C71),DAY($C71)),daily!$A:$A,0),MATCH($B$1,daily!$A$1:$F$1,0)),INDEX(daily!$A:$F,MATCH(DATE(white_production!E$1,MONTH($C71),DAY($C71)),daily!$A:$A,0),MATCH($B$1,daily!$A$1:$F$1,0)))</f>
        <v>66052.522000000259</v>
      </c>
      <c r="E71">
        <f>IF($A71&gt;10,INDEX(daily!$A:$F,MATCH(DATE(white_production!E$1,MONTH($C71),DAY($C71)),daily!$A:$A,0),MATCH($B$1,daily!$A$1:$F$1,0)),INDEX(daily!$A:$F,MATCH(DATE(white_production!F$1,MONTH($C71),DAY($C71)),daily!$A:$A,0),MATCH($B$1,daily!$A$1:$F$1,0)))</f>
        <v>77599.407999999821</v>
      </c>
      <c r="F71">
        <f>IF($A71&gt;10,INDEX(daily!$A:$F,MATCH(DATE(white_production!F$1,MONTH($C71),DAY($C71)),daily!$A:$A,0),MATCH($B$1,daily!$A$1:$F$1,0)),INDEX(daily!$A:$F,MATCH(DATE(white_production!G$1,MONTH($C71),DAY($C71)),daily!$A:$A,0),MATCH($B$1,daily!$A$1:$F$1,0)))</f>
        <v>76986.414999999848</v>
      </c>
      <c r="G71">
        <f>IF($A71&gt;10,INDEX(daily!$A:$F,MATCH(DATE(white_production!G$1,MONTH($C71),DAY($C71)),daily!$A:$A,0),MATCH($B$1,daily!$A$1:$F$1,0)),INDEX(daily!$A:$F,MATCH(DATE(white_production!H$1,MONTH($C71),DAY($C71)),daily!$A:$A,0),MATCH($B$1,daily!$A$1:$F$1,0)))</f>
        <v>77670.29400000014</v>
      </c>
      <c r="H71">
        <f>IF($A71&gt;10,INDEX(daily!$A:$F,MATCH(DATE(white_production!H$1,MONTH($C71),DAY($C71)),daily!$A:$A,0),MATCH($B$1,daily!$A$1:$F$1,0)),INDEX(daily!$A:$F,MATCH(DATE(white_production!I$1,MONTH($C71),DAY($C71)),daily!$A:$A,0),MATCH($B$1,daily!$A$1:$F$1,0)))</f>
        <v>71153.644000000131</v>
      </c>
      <c r="I71">
        <f>IF($A71&gt;10,INDEX(daily!$A:$F,MATCH(DATE(white_production!I$1,MONTH($C71),DAY($C71)),daily!$A:$A,0),MATCH($B$1,daily!$A$1:$F$1,0)),INDEX(daily!$A:$F,MATCH(DATE(white_production!J$1,MONTH($C71),DAY($C71)),daily!$A:$A,0),MATCH($B$1,daily!$A$1:$F$1,0)))</f>
        <v>92374.592000000179</v>
      </c>
      <c r="J71">
        <f>IF($A71&gt;10,INDEX(daily!$A:$F,MATCH(DATE(white_production!J$1,MONTH($C71),DAY($C71)),daily!$A:$A,0),MATCH($B$1,daily!$A$1:$F$1,0)),INDEX(daily!$A:$F,MATCH(DATE(white_production!K$1,MONTH($C71),DAY($C71)),daily!$A:$A,0),MATCH($B$1,daily!$A$1:$F$1,0)))</f>
        <v>103020.09400000013</v>
      </c>
      <c r="S71" s="11">
        <v>40917</v>
      </c>
      <c r="T71" s="26">
        <f t="shared" si="16"/>
        <v>0.95613577246487846</v>
      </c>
      <c r="U71" s="26">
        <f t="shared" si="24"/>
        <v>2.9548562641188547E-2</v>
      </c>
      <c r="V71" s="26">
        <f t="shared" si="19"/>
        <v>0.86817834152617435</v>
      </c>
      <c r="W71" s="26">
        <f t="shared" si="9"/>
        <v>7.1212088580561161E-3</v>
      </c>
      <c r="X71" s="26">
        <f t="shared" si="20"/>
        <v>0.77406849529149091</v>
      </c>
      <c r="Y71" s="26">
        <f t="shared" si="12"/>
        <v>-4.3124299199861382E-2</v>
      </c>
      <c r="Z71" s="26">
        <f t="shared" si="18"/>
        <v>0.90937718880623919</v>
      </c>
      <c r="AA71" s="26">
        <f t="shared" si="8"/>
        <v>-6.3819140021352805E-3</v>
      </c>
      <c r="AB71" s="26">
        <f t="shared" si="25"/>
        <v>8.0265572826084472E-2</v>
      </c>
      <c r="AC71" s="26">
        <f t="shared" si="15"/>
        <v>-4.0410162806739508E-3</v>
      </c>
      <c r="AD71" s="26">
        <f t="shared" si="21"/>
        <v>0.87982964556010279</v>
      </c>
      <c r="AE71" s="26">
        <f t="shared" si="13"/>
        <v>3.4019217107316035E-2</v>
      </c>
      <c r="AF71" s="26">
        <f t="shared" si="17"/>
        <v>0.91454080288601236</v>
      </c>
      <c r="AG71" s="26">
        <f t="shared" si="5"/>
        <v>-9.7570104943658365E-3</v>
      </c>
      <c r="AI71" s="26"/>
      <c r="AK71" s="26"/>
      <c r="AM71" s="26"/>
      <c r="AO71" s="26"/>
      <c r="AQ71" s="26"/>
    </row>
    <row r="72" spans="1:43" x14ac:dyDescent="0.25">
      <c r="A72" s="17">
        <f t="shared" si="22"/>
        <v>1</v>
      </c>
      <c r="B72" s="15">
        <f t="shared" si="23"/>
        <v>1</v>
      </c>
      <c r="C72" s="11">
        <v>40918</v>
      </c>
      <c r="D72">
        <f>IF($A72&gt;10,INDEX(daily!$A:$F,MATCH(DATE(white_production!D$1,MONTH($C72),DAY($C72)),daily!$A:$A,0),MATCH($B$1,daily!$A$1:$F$1,0)),INDEX(daily!$A:$F,MATCH(DATE(white_production!E$1,MONTH($C72),DAY($C72)),daily!$A:$A,0),MATCH($B$1,daily!$A$1:$F$1,0)))</f>
        <v>63100.740999999645</v>
      </c>
      <c r="E72">
        <f>IF($A72&gt;10,INDEX(daily!$A:$F,MATCH(DATE(white_production!E$1,MONTH($C72),DAY($C72)),daily!$A:$A,0),MATCH($B$1,daily!$A$1:$F$1,0)),INDEX(daily!$A:$F,MATCH(DATE(white_production!F$1,MONTH($C72),DAY($C72)),daily!$A:$A,0),MATCH($B$1,daily!$A$1:$F$1,0)))</f>
        <v>73310.962000000101</v>
      </c>
      <c r="F72">
        <f>IF($A72&gt;10,INDEX(daily!$A:$F,MATCH(DATE(white_production!F$1,MONTH($C72),DAY($C72)),daily!$A:$A,0),MATCH($B$1,daily!$A$1:$F$1,0)),INDEX(daily!$A:$F,MATCH(DATE(white_production!G$1,MONTH($C72),DAY($C72)),daily!$A:$A,0),MATCH($B$1,daily!$A$1:$F$1,0)))</f>
        <v>72312.256000000241</v>
      </c>
      <c r="G72">
        <f>IF($A72&gt;10,INDEX(daily!$A:$F,MATCH(DATE(white_production!G$1,MONTH($C72),DAY($C72)),daily!$A:$A,0),MATCH($B$1,daily!$A$1:$F$1,0)),INDEX(daily!$A:$F,MATCH(DATE(white_production!H$1,MONTH($C72),DAY($C72)),daily!$A:$A,0),MATCH($B$1,daily!$A$1:$F$1,0)))</f>
        <v>75569.666000000012</v>
      </c>
      <c r="H72">
        <f>IF($A72&gt;10,INDEX(daily!$A:$F,MATCH(DATE(white_production!H$1,MONTH($C72),DAY($C72)),daily!$A:$A,0),MATCH($B$1,daily!$A$1:$F$1,0)),INDEX(daily!$A:$F,MATCH(DATE(white_production!I$1,MONTH($C72),DAY($C72)),daily!$A:$A,0),MATCH($B$1,daily!$A$1:$F$1,0)))</f>
        <v>66667.53499999996</v>
      </c>
      <c r="I72">
        <f>IF($A72&gt;10,INDEX(daily!$A:$F,MATCH(DATE(white_production!I$1,MONTH($C72),DAY($C72)),daily!$A:$A,0),MATCH($B$1,daily!$A$1:$F$1,0)),INDEX(daily!$A:$F,MATCH(DATE(white_production!J$1,MONTH($C72),DAY($C72)),daily!$A:$A,0),MATCH($B$1,daily!$A$1:$F$1,0)))</f>
        <v>90860.648000000045</v>
      </c>
      <c r="J72">
        <f>IF($A72&gt;10,INDEX(daily!$A:$F,MATCH(DATE(white_production!J$1,MONTH($C72),DAY($C72)),daily!$A:$A,0),MATCH($B$1,daily!$A$1:$F$1,0)),INDEX(daily!$A:$F,MATCH(DATE(white_production!K$1,MONTH($C72),DAY($C72)),daily!$A:$A,0),MATCH($B$1,daily!$A$1:$F$1,0)))</f>
        <v>103746.52899999991</v>
      </c>
      <c r="S72" s="11">
        <v>40918</v>
      </c>
      <c r="T72" s="26">
        <f t="shared" si="16"/>
        <v>0.91340760219784867</v>
      </c>
      <c r="U72" s="26">
        <f t="shared" si="24"/>
        <v>-4.2728170267029797E-2</v>
      </c>
      <c r="V72" s="26">
        <f t="shared" si="19"/>
        <v>0.82019941962506493</v>
      </c>
      <c r="W72" s="26">
        <f t="shared" si="9"/>
        <v>-4.7978921901109417E-2</v>
      </c>
      <c r="X72" s="26">
        <f t="shared" si="20"/>
        <v>0.72707164235473731</v>
      </c>
      <c r="Y72" s="26">
        <f t="shared" si="12"/>
        <v>-4.6996852936753597E-2</v>
      </c>
      <c r="Z72" s="26">
        <f t="shared" si="18"/>
        <v>0.88478267413415901</v>
      </c>
      <c r="AA72" s="26">
        <f t="shared" si="8"/>
        <v>-2.4594514672080181E-2</v>
      </c>
      <c r="AB72" s="26">
        <f t="shared" si="25"/>
        <v>7.5204973137820222E-2</v>
      </c>
      <c r="AC72" s="26">
        <f t="shared" si="15"/>
        <v>-5.0605996882642501E-3</v>
      </c>
      <c r="AD72" s="26">
        <f t="shared" si="21"/>
        <v>0.86540995737443849</v>
      </c>
      <c r="AE72" s="26">
        <f t="shared" si="13"/>
        <v>-1.4419688185664303E-2</v>
      </c>
      <c r="AF72" s="26">
        <f t="shared" si="17"/>
        <v>0.92098958799529695</v>
      </c>
      <c r="AG72" s="26">
        <f t="shared" si="5"/>
        <v>6.4487851092845938E-3</v>
      </c>
      <c r="AI72" s="26"/>
      <c r="AK72" s="26"/>
      <c r="AM72" s="26"/>
      <c r="AO72" s="26"/>
      <c r="AQ72" s="26"/>
    </row>
    <row r="73" spans="1:43" x14ac:dyDescent="0.25">
      <c r="A73" s="17">
        <f t="shared" si="22"/>
        <v>1</v>
      </c>
      <c r="B73" s="15">
        <f t="shared" si="23"/>
        <v>2</v>
      </c>
      <c r="C73" s="11">
        <v>40919</v>
      </c>
      <c r="D73">
        <f>IF($A73&gt;10,INDEX(daily!$A:$F,MATCH(DATE(white_production!D$1,MONTH($C73),DAY($C73)),daily!$A:$A,0),MATCH($B$1,daily!$A$1:$F$1,0)),INDEX(daily!$A:$F,MATCH(DATE(white_production!E$1,MONTH($C73),DAY($C73)),daily!$A:$A,0),MATCH($B$1,daily!$A$1:$F$1,0)))</f>
        <v>63198.167000000176</v>
      </c>
      <c r="E73">
        <f>IF($A73&gt;10,INDEX(daily!$A:$F,MATCH(DATE(white_production!E$1,MONTH($C73),DAY($C73)),daily!$A:$A,0),MATCH($B$1,daily!$A$1:$F$1,0)),INDEX(daily!$A:$F,MATCH(DATE(white_production!F$1,MONTH($C73),DAY($C73)),daily!$A:$A,0),MATCH($B$1,daily!$A$1:$F$1,0)))</f>
        <v>74730.759999999776</v>
      </c>
      <c r="F73">
        <f>IF($A73&gt;10,INDEX(daily!$A:$F,MATCH(DATE(white_production!F$1,MONTH($C73),DAY($C73)),daily!$A:$A,0),MATCH($B$1,daily!$A$1:$F$1,0)),INDEX(daily!$A:$F,MATCH(DATE(white_production!G$1,MONTH($C73),DAY($C73)),daily!$A:$A,0),MATCH($B$1,daily!$A$1:$F$1,0)))</f>
        <v>60931.769999999924</v>
      </c>
      <c r="G73">
        <f>IF($A73&gt;10,INDEX(daily!$A:$F,MATCH(DATE(white_production!G$1,MONTH($C73),DAY($C73)),daily!$A:$A,0),MATCH($B$1,daily!$A$1:$F$1,0)),INDEX(daily!$A:$F,MATCH(DATE(white_production!H$1,MONTH($C73),DAY($C73)),daily!$A:$A,0),MATCH($B$1,daily!$A$1:$F$1,0)))</f>
        <v>74429.655000000072</v>
      </c>
      <c r="H73">
        <f>IF($A73&gt;10,INDEX(daily!$A:$F,MATCH(DATE(white_production!H$1,MONTH($C73),DAY($C73)),daily!$A:$A,0),MATCH($B$1,daily!$A$1:$F$1,0)),INDEX(daily!$A:$F,MATCH(DATE(white_production!I$1,MONTH($C73),DAY($C73)),daily!$A:$A,0),MATCH($B$1,daily!$A$1:$F$1,0)))</f>
        <v>55215.699999999444</v>
      </c>
      <c r="I73">
        <f>IF($A73&gt;10,INDEX(daily!$A:$F,MATCH(DATE(white_production!I$1,MONTH($C73),DAY($C73)),daily!$A:$A,0),MATCH($B$1,daily!$A$1:$F$1,0)),INDEX(daily!$A:$F,MATCH(DATE(white_production!J$1,MONTH($C73),DAY($C73)),daily!$A:$A,0),MATCH($B$1,daily!$A$1:$F$1,0)))</f>
        <v>89367.219999999928</v>
      </c>
      <c r="J73">
        <f>IF($A73&gt;10,INDEX(daily!$A:$F,MATCH(DATE(white_production!J$1,MONTH($C73),DAY($C73)),daily!$A:$A,0),MATCH($B$1,daily!$A$1:$F$1,0)),INDEX(daily!$A:$F,MATCH(DATE(white_production!K$1,MONTH($C73),DAY($C73)),daily!$A:$A,0),MATCH($B$1,daily!$A$1:$F$1,0)))</f>
        <v>104978.77699999996</v>
      </c>
      <c r="S73" s="11">
        <v>40919</v>
      </c>
      <c r="T73" s="26">
        <f t="shared" si="16"/>
        <v>0.91481788118414797</v>
      </c>
      <c r="U73" s="26">
        <f t="shared" si="24"/>
        <v>1.410278986299307E-3</v>
      </c>
      <c r="V73" s="26">
        <f t="shared" si="19"/>
        <v>0.83608404947870896</v>
      </c>
      <c r="W73" s="26">
        <f t="shared" si="9"/>
        <v>1.5884629853644028E-2</v>
      </c>
      <c r="X73" s="26">
        <f t="shared" si="20"/>
        <v>0.61264527669391078</v>
      </c>
      <c r="Y73" s="26">
        <f t="shared" si="12"/>
        <v>-0.11442636566082653</v>
      </c>
      <c r="Z73" s="26">
        <f t="shared" si="18"/>
        <v>0.87143522886263558</v>
      </c>
      <c r="AA73" s="26">
        <f t="shared" si="8"/>
        <v>-1.3347445271523428E-2</v>
      </c>
      <c r="AB73" s="26">
        <f t="shared" si="25"/>
        <v>6.228661724609888E-2</v>
      </c>
      <c r="AC73" s="26">
        <f t="shared" si="15"/>
        <v>-1.2918355891721342E-2</v>
      </c>
      <c r="AD73" s="26">
        <f t="shared" si="21"/>
        <v>0.85118567557290548</v>
      </c>
      <c r="AE73" s="26">
        <f t="shared" si="13"/>
        <v>-1.4224281801533012E-2</v>
      </c>
      <c r="AF73" s="26">
        <f t="shared" si="17"/>
        <v>0.93192862941448573</v>
      </c>
      <c r="AG73" s="26">
        <f t="shared" si="5"/>
        <v>1.0939041419188777E-2</v>
      </c>
      <c r="AI73" s="26"/>
      <c r="AK73" s="26"/>
      <c r="AM73" s="26"/>
      <c r="AO73" s="26"/>
      <c r="AQ73" s="26"/>
    </row>
    <row r="74" spans="1:43" x14ac:dyDescent="0.25">
      <c r="A74" s="17">
        <f t="shared" si="22"/>
        <v>1</v>
      </c>
      <c r="B74" s="15">
        <f t="shared" si="23"/>
        <v>2</v>
      </c>
      <c r="C74" s="11">
        <v>40920</v>
      </c>
      <c r="D74">
        <f>IF($A74&gt;10,INDEX(daily!$A:$F,MATCH(DATE(white_production!D$1,MONTH($C74),DAY($C74)),daily!$A:$A,0),MATCH($B$1,daily!$A$1:$F$1,0)),INDEX(daily!$A:$F,MATCH(DATE(white_production!E$1,MONTH($C74),DAY($C74)),daily!$A:$A,0),MATCH($B$1,daily!$A$1:$F$1,0)))</f>
        <v>57967.287999999899</v>
      </c>
      <c r="E74">
        <f>IF($A74&gt;10,INDEX(daily!$A:$F,MATCH(DATE(white_production!E$1,MONTH($C74),DAY($C74)),daily!$A:$A,0),MATCH($B$1,daily!$A$1:$F$1,0)),INDEX(daily!$A:$F,MATCH(DATE(white_production!F$1,MONTH($C74),DAY($C74)),daily!$A:$A,0),MATCH($B$1,daily!$A$1:$F$1,0)))</f>
        <v>72840.838000000265</v>
      </c>
      <c r="F74">
        <f>IF($A74&gt;10,INDEX(daily!$A:$F,MATCH(DATE(white_production!F$1,MONTH($C74),DAY($C74)),daily!$A:$A,0),MATCH($B$1,daily!$A$1:$F$1,0)),INDEX(daily!$A:$F,MATCH(DATE(white_production!G$1,MONTH($C74),DAY($C74)),daily!$A:$A,0),MATCH($B$1,daily!$A$1:$F$1,0)))</f>
        <v>55935.373000000043</v>
      </c>
      <c r="G74">
        <f>IF($A74&gt;10,INDEX(daily!$A:$F,MATCH(DATE(white_production!G$1,MONTH($C74),DAY($C74)),daily!$A:$A,0),MATCH($B$1,daily!$A$1:$F$1,0)),INDEX(daily!$A:$F,MATCH(DATE(white_production!H$1,MONTH($C74),DAY($C74)),daily!$A:$A,0),MATCH($B$1,daily!$A$1:$F$1,0)))</f>
        <v>77692.964000000065</v>
      </c>
      <c r="H74">
        <f>IF($A74&gt;10,INDEX(daily!$A:$F,MATCH(DATE(white_production!H$1,MONTH($C74),DAY($C74)),daily!$A:$A,0),MATCH($B$1,daily!$A$1:$F$1,0)),INDEX(daily!$A:$F,MATCH(DATE(white_production!I$1,MONTH($C74),DAY($C74)),daily!$A:$A,0),MATCH($B$1,daily!$A$1:$F$1,0)))</f>
        <v>45830.196000000462</v>
      </c>
      <c r="I74">
        <f>IF($A74&gt;10,INDEX(daily!$A:$F,MATCH(DATE(white_production!I$1,MONTH($C74),DAY($C74)),daily!$A:$A,0),MATCH($B$1,daily!$A$1:$F$1,0)),INDEX(daily!$A:$F,MATCH(DATE(white_production!J$1,MONTH($C74),DAY($C74)),daily!$A:$A,0),MATCH($B$1,daily!$A$1:$F$1,0)))</f>
        <v>84459.524000000209</v>
      </c>
      <c r="J74">
        <f>IF($A74&gt;10,INDEX(daily!$A:$F,MATCH(DATE(white_production!J$1,MONTH($C74),DAY($C74)),daily!$A:$A,0),MATCH($B$1,daily!$A$1:$F$1,0)),INDEX(daily!$A:$F,MATCH(DATE(white_production!K$1,MONTH($C74),DAY($C74)),daily!$A:$A,0),MATCH($B$1,daily!$A$1:$F$1,0)))</f>
        <v>102764.68000000008</v>
      </c>
      <c r="S74" s="11">
        <v>40920</v>
      </c>
      <c r="T74" s="26">
        <f t="shared" si="16"/>
        <v>0.83909888693687973</v>
      </c>
      <c r="U74" s="26">
        <f t="shared" si="24"/>
        <v>-7.5718994247268245E-2</v>
      </c>
      <c r="V74" s="26">
        <f t="shared" si="19"/>
        <v>0.81493969554789791</v>
      </c>
      <c r="W74" s="26">
        <f t="shared" si="9"/>
        <v>-2.1144353930811044E-2</v>
      </c>
      <c r="X74" s="26">
        <f t="shared" si="20"/>
        <v>0.56240844584954897</v>
      </c>
      <c r="Y74" s="26">
        <f t="shared" si="12"/>
        <v>-5.0236830844361813E-2</v>
      </c>
      <c r="Z74" s="26">
        <f t="shared" si="18"/>
        <v>0.90964261307346517</v>
      </c>
      <c r="AA74" s="26">
        <f t="shared" si="8"/>
        <v>3.8207384210829587E-2</v>
      </c>
      <c r="AB74" s="26">
        <f t="shared" si="25"/>
        <v>5.1699206504051375E-2</v>
      </c>
      <c r="AC74" s="26">
        <f t="shared" si="15"/>
        <v>-1.0587410742047505E-2</v>
      </c>
      <c r="AD74" s="26">
        <f t="shared" si="21"/>
        <v>0.8044419082803097</v>
      </c>
      <c r="AE74" s="26">
        <f t="shared" si="13"/>
        <v>-4.6743767292595773E-2</v>
      </c>
      <c r="AF74" s="26">
        <f t="shared" si="17"/>
        <v>0.91227341488859537</v>
      </c>
      <c r="AG74" s="26">
        <f t="shared" si="5"/>
        <v>-1.9655214525890363E-2</v>
      </c>
      <c r="AI74" s="26"/>
      <c r="AK74" s="26"/>
      <c r="AM74" s="26"/>
      <c r="AO74" s="26"/>
      <c r="AQ74" s="26"/>
    </row>
    <row r="75" spans="1:43" x14ac:dyDescent="0.25">
      <c r="A75" s="17">
        <f t="shared" si="22"/>
        <v>1</v>
      </c>
      <c r="B75" s="15">
        <f t="shared" si="23"/>
        <v>2</v>
      </c>
      <c r="C75" s="11">
        <v>40921</v>
      </c>
      <c r="D75">
        <f>IF($A75&gt;10,INDEX(daily!$A:$F,MATCH(DATE(white_production!D$1,MONTH($C75),DAY($C75)),daily!$A:$A,0),MATCH($B$1,daily!$A$1:$F$1,0)),INDEX(daily!$A:$F,MATCH(DATE(white_production!E$1,MONTH($C75),DAY($C75)),daily!$A:$A,0),MATCH($B$1,daily!$A$1:$F$1,0)))</f>
        <v>64268.941000000013</v>
      </c>
      <c r="E75">
        <f>IF($A75&gt;10,INDEX(daily!$A:$F,MATCH(DATE(white_production!E$1,MONTH($C75),DAY($C75)),daily!$A:$A,0),MATCH($B$1,daily!$A$1:$F$1,0)),INDEX(daily!$A:$F,MATCH(DATE(white_production!F$1,MONTH($C75),DAY($C75)),daily!$A:$A,0),MATCH($B$1,daily!$A$1:$F$1,0)))</f>
        <v>76070.332000000024</v>
      </c>
      <c r="F75">
        <f>IF($A75&gt;10,INDEX(daily!$A:$F,MATCH(DATE(white_production!F$1,MONTH($C75),DAY($C75)),daily!$A:$A,0),MATCH($B$1,daily!$A$1:$F$1,0)),INDEX(daily!$A:$F,MATCH(DATE(white_production!G$1,MONTH($C75),DAY($C75)),daily!$A:$A,0),MATCH($B$1,daily!$A$1:$F$1,0)))</f>
        <v>59882.510000000148</v>
      </c>
      <c r="G75">
        <f>IF($A75&gt;10,INDEX(daily!$A:$F,MATCH(DATE(white_production!G$1,MONTH($C75),DAY($C75)),daily!$A:$A,0),MATCH($B$1,daily!$A$1:$F$1,0)),INDEX(daily!$A:$F,MATCH(DATE(white_production!H$1,MONTH($C75),DAY($C75)),daily!$A:$A,0),MATCH($B$1,daily!$A$1:$F$1,0)))</f>
        <v>76461.421000000089</v>
      </c>
      <c r="H75">
        <f>IF($A75&gt;10,INDEX(daily!$A:$F,MATCH(DATE(white_production!H$1,MONTH($C75),DAY($C75)),daily!$A:$A,0),MATCH($B$1,daily!$A$1:$F$1,0)),INDEX(daily!$A:$F,MATCH(DATE(white_production!I$1,MONTH($C75),DAY($C75)),daily!$A:$A,0),MATCH($B$1,daily!$A$1:$F$1,0)))</f>
        <v>42824.895000000113</v>
      </c>
      <c r="I75">
        <f>IF($A75&gt;10,INDEX(daily!$A:$F,MATCH(DATE(white_production!I$1,MONTH($C75),DAY($C75)),daily!$A:$A,0),MATCH($B$1,daily!$A$1:$F$1,0)),INDEX(daily!$A:$F,MATCH(DATE(white_production!J$1,MONTH($C75),DAY($C75)),daily!$A:$A,0),MATCH($B$1,daily!$A$1:$F$1,0)))</f>
        <v>90672.319999999556</v>
      </c>
      <c r="J75">
        <f>IF($A75&gt;10,INDEX(daily!$A:$F,MATCH(DATE(white_production!J$1,MONTH($C75),DAY($C75)),daily!$A:$A,0),MATCH($B$1,daily!$A$1:$F$1,0)),INDEX(daily!$A:$F,MATCH(DATE(white_production!K$1,MONTH($C75),DAY($C75)),daily!$A:$A,0),MATCH($B$1,daily!$A$1:$F$1,0)))</f>
        <v>102100.68100000024</v>
      </c>
      <c r="S75" s="11">
        <v>40921</v>
      </c>
      <c r="T75" s="26">
        <f t="shared" si="16"/>
        <v>0.93031774848104165</v>
      </c>
      <c r="U75" s="26">
        <f t="shared" si="24"/>
        <v>9.1218861544161922E-2</v>
      </c>
      <c r="V75" s="26">
        <f t="shared" si="19"/>
        <v>0.8510711148093506</v>
      </c>
      <c r="W75" s="26">
        <f t="shared" si="9"/>
        <v>3.6131419261452691E-2</v>
      </c>
      <c r="X75" s="26">
        <f t="shared" si="20"/>
        <v>0.60209537500840715</v>
      </c>
      <c r="Y75" s="26">
        <f t="shared" si="12"/>
        <v>3.9686929158858186E-2</v>
      </c>
      <c r="Z75" s="26">
        <f t="shared" si="18"/>
        <v>0.89522349537019008</v>
      </c>
      <c r="AA75" s="26">
        <f t="shared" si="8"/>
        <v>-1.4419117703275086E-2</v>
      </c>
      <c r="AB75" s="26">
        <f t="shared" si="25"/>
        <v>4.8309046946238256E-2</v>
      </c>
      <c r="AC75" s="26">
        <f t="shared" si="15"/>
        <v>-3.3901595578131188E-3</v>
      </c>
      <c r="AD75" s="26">
        <f t="shared" si="21"/>
        <v>0.86361621134642386</v>
      </c>
      <c r="AE75" s="26">
        <f t="shared" si="13"/>
        <v>5.9174303066114153E-2</v>
      </c>
      <c r="AF75" s="26">
        <f t="shared" si="17"/>
        <v>0.90637889319872622</v>
      </c>
      <c r="AG75" s="26">
        <f t="shared" si="5"/>
        <v>-5.8945216898691477E-3</v>
      </c>
      <c r="AI75" s="26"/>
      <c r="AK75" s="26"/>
      <c r="AM75" s="26"/>
      <c r="AO75" s="26"/>
      <c r="AQ75" s="26"/>
    </row>
    <row r="76" spans="1:43" x14ac:dyDescent="0.25">
      <c r="A76" s="17">
        <f t="shared" si="22"/>
        <v>1</v>
      </c>
      <c r="B76" s="15">
        <f t="shared" si="23"/>
        <v>2</v>
      </c>
      <c r="C76" s="11">
        <v>40922</v>
      </c>
      <c r="D76">
        <f>IF($A76&gt;10,INDEX(daily!$A:$F,MATCH(DATE(white_production!D$1,MONTH($C76),DAY($C76)),daily!$A:$A,0),MATCH($B$1,daily!$A$1:$F$1,0)),INDEX(daily!$A:$F,MATCH(DATE(white_production!E$1,MONTH($C76),DAY($C76)),daily!$A:$A,0),MATCH($B$1,daily!$A$1:$F$1,0)))</f>
        <v>63269.047000000253</v>
      </c>
      <c r="E76">
        <f>IF($A76&gt;10,INDEX(daily!$A:$F,MATCH(DATE(white_production!E$1,MONTH($C76),DAY($C76)),daily!$A:$A,0),MATCH($B$1,daily!$A$1:$F$1,0)),INDEX(daily!$A:$F,MATCH(DATE(white_production!F$1,MONTH($C76),DAY($C76)),daily!$A:$A,0),MATCH($B$1,daily!$A$1:$F$1,0)))</f>
        <v>75758.709999999774</v>
      </c>
      <c r="F76">
        <f>IF($A76&gt;10,INDEX(daily!$A:$F,MATCH(DATE(white_production!F$1,MONTH($C76),DAY($C76)),daily!$A:$A,0),MATCH($B$1,daily!$A$1:$F$1,0)),INDEX(daily!$A:$F,MATCH(DATE(white_production!G$1,MONTH($C76),DAY($C76)),daily!$A:$A,0),MATCH($B$1,daily!$A$1:$F$1,0)))</f>
        <v>66609.256000000241</v>
      </c>
      <c r="G76">
        <f>IF($A76&gt;10,INDEX(daily!$A:$F,MATCH(DATE(white_production!G$1,MONTH($C76),DAY($C76)),daily!$A:$A,0),MATCH($B$1,daily!$A$1:$F$1,0)),INDEX(daily!$A:$F,MATCH(DATE(white_production!H$1,MONTH($C76),DAY($C76)),daily!$A:$A,0),MATCH($B$1,daily!$A$1:$F$1,0)))</f>
        <v>75893.921000000089</v>
      </c>
      <c r="H76">
        <f>IF($A76&gt;10,INDEX(daily!$A:$F,MATCH(DATE(white_production!H$1,MONTH($C76),DAY($C76)),daily!$A:$A,0),MATCH($B$1,daily!$A$1:$F$1,0)),INDEX(daily!$A:$F,MATCH(DATE(white_production!I$1,MONTH($C76),DAY($C76)),daily!$A:$A,0),MATCH($B$1,daily!$A$1:$F$1,0)))</f>
        <v>45936.705999999678</v>
      </c>
      <c r="I76">
        <f>IF($A76&gt;10,INDEX(daily!$A:$F,MATCH(DATE(white_production!I$1,MONTH($C76),DAY($C76)),daily!$A:$A,0),MATCH($B$1,daily!$A$1:$F$1,0)),INDEX(daily!$A:$F,MATCH(DATE(white_production!J$1,MONTH($C76),DAY($C76)),daily!$A:$A,0),MATCH($B$1,daily!$A$1:$F$1,0)))</f>
        <v>94946.819000000512</v>
      </c>
      <c r="J76">
        <f>IF($A76&gt;10,INDEX(daily!$A:$F,MATCH(DATE(white_production!J$1,MONTH($C76),DAY($C76)),daily!$A:$A,0),MATCH($B$1,daily!$A$1:$F$1,0)),INDEX(daily!$A:$F,MATCH(DATE(white_production!K$1,MONTH($C76),DAY($C76)),daily!$A:$A,0),MATCH($B$1,daily!$A$1:$F$1,0)))</f>
        <v>105212.36899999976</v>
      </c>
      <c r="S76" s="11">
        <v>40922</v>
      </c>
      <c r="T76" s="26">
        <f t="shared" si="16"/>
        <v>0.91584389656554988</v>
      </c>
      <c r="U76" s="26">
        <f t="shared" si="24"/>
        <v>-1.4473851915491776E-2</v>
      </c>
      <c r="V76" s="26">
        <f t="shared" si="19"/>
        <v>0.84758470327457081</v>
      </c>
      <c r="W76" s="26">
        <f t="shared" si="9"/>
        <v>-3.4864115347797986E-3</v>
      </c>
      <c r="X76" s="26">
        <f t="shared" si="20"/>
        <v>0.66973019284514024</v>
      </c>
      <c r="Y76" s="26">
        <f t="shared" si="12"/>
        <v>6.7634817836733085E-2</v>
      </c>
      <c r="Z76" s="26">
        <f t="shared" si="18"/>
        <v>0.88857910756025671</v>
      </c>
      <c r="AA76" s="26">
        <f t="shared" si="8"/>
        <v>-6.644387809933372E-3</v>
      </c>
      <c r="AB76" s="26">
        <f t="shared" si="25"/>
        <v>5.1819356164434796E-2</v>
      </c>
      <c r="AC76" s="26">
        <f t="shared" si="15"/>
        <v>3.5103092181965403E-3</v>
      </c>
      <c r="AD76" s="26">
        <f t="shared" si="21"/>
        <v>0.90432904004414461</v>
      </c>
      <c r="AE76" s="26">
        <f t="shared" si="13"/>
        <v>4.0712828697720749E-2</v>
      </c>
      <c r="AF76" s="26">
        <f t="shared" si="17"/>
        <v>0.93400229686064018</v>
      </c>
      <c r="AG76" s="26">
        <f t="shared" si="5"/>
        <v>2.7623403661913959E-2</v>
      </c>
      <c r="AI76" s="26"/>
      <c r="AK76" s="26"/>
      <c r="AM76" s="26"/>
      <c r="AO76" s="26"/>
      <c r="AQ76" s="26"/>
    </row>
    <row r="77" spans="1:43" x14ac:dyDescent="0.25">
      <c r="A77" s="17">
        <f t="shared" si="22"/>
        <v>1</v>
      </c>
      <c r="B77" s="15">
        <f t="shared" si="23"/>
        <v>2</v>
      </c>
      <c r="C77" s="11">
        <v>40923</v>
      </c>
      <c r="D77">
        <f>IF($A77&gt;10,INDEX(daily!$A:$F,MATCH(DATE(white_production!D$1,MONTH($C77),DAY($C77)),daily!$A:$A,0),MATCH($B$1,daily!$A$1:$F$1,0)),INDEX(daily!$A:$F,MATCH(DATE(white_production!E$1,MONTH($C77),DAY($C77)),daily!$A:$A,0),MATCH($B$1,daily!$A$1:$F$1,0)))</f>
        <v>64527.412999999899</v>
      </c>
      <c r="E77">
        <f>IF($A77&gt;10,INDEX(daily!$A:$F,MATCH(DATE(white_production!E$1,MONTH($C77),DAY($C77)),daily!$A:$A,0),MATCH($B$1,daily!$A$1:$F$1,0)),INDEX(daily!$A:$F,MATCH(DATE(white_production!F$1,MONTH($C77),DAY($C77)),daily!$A:$A,0),MATCH($B$1,daily!$A$1:$F$1,0)))</f>
        <v>76694.687000000107</v>
      </c>
      <c r="F77">
        <f>IF($A77&gt;10,INDEX(daily!$A:$F,MATCH(DATE(white_production!F$1,MONTH($C77),DAY($C77)),daily!$A:$A,0),MATCH($B$1,daily!$A$1:$F$1,0)),INDEX(daily!$A:$F,MATCH(DATE(white_production!G$1,MONTH($C77),DAY($C77)),daily!$A:$A,0),MATCH($B$1,daily!$A$1:$F$1,0)))</f>
        <v>71178.165999999648</v>
      </c>
      <c r="G77">
        <f>IF($A77&gt;10,INDEX(daily!$A:$F,MATCH(DATE(white_production!G$1,MONTH($C77),DAY($C77)),daily!$A:$A,0),MATCH($B$1,daily!$A$1:$F$1,0)),INDEX(daily!$A:$F,MATCH(DATE(white_production!H$1,MONTH($C77),DAY($C77)),daily!$A:$A,0),MATCH($B$1,daily!$A$1:$F$1,0)))</f>
        <v>73566.062999999893</v>
      </c>
      <c r="H77">
        <f>IF($A77&gt;10,INDEX(daily!$A:$F,MATCH(DATE(white_production!H$1,MONTH($C77),DAY($C77)),daily!$A:$A,0),MATCH($B$1,daily!$A$1:$F$1,0)),INDEX(daily!$A:$F,MATCH(DATE(white_production!I$1,MONTH($C77),DAY($C77)),daily!$A:$A,0),MATCH($B$1,daily!$A$1:$F$1,0)))</f>
        <v>58587.343000000154</v>
      </c>
      <c r="I77">
        <f>IF($A77&gt;10,INDEX(daily!$A:$F,MATCH(DATE(white_production!I$1,MONTH($C77),DAY($C77)),daily!$A:$A,0),MATCH($B$1,daily!$A$1:$F$1,0)),INDEX(daily!$A:$F,MATCH(DATE(white_production!J$1,MONTH($C77),DAY($C77)),daily!$A:$A,0),MATCH($B$1,daily!$A$1:$F$1,0)))</f>
        <v>94916.56999999992</v>
      </c>
      <c r="J77">
        <f>IF($A77&gt;10,INDEX(daily!$A:$F,MATCH(DATE(white_production!J$1,MONTH($C77),DAY($C77)),daily!$A:$A,0),MATCH($B$1,daily!$A$1:$F$1,0)),INDEX(daily!$A:$F,MATCH(DATE(white_production!K$1,MONTH($C77),DAY($C77)),daily!$A:$A,0),MATCH($B$1,daily!$A$1:$F$1,0)))</f>
        <v>107022.92899999992</v>
      </c>
      <c r="S77" s="11">
        <v>40923</v>
      </c>
      <c r="T77" s="26">
        <f t="shared" si="16"/>
        <v>0.93405923053043904</v>
      </c>
      <c r="U77" s="26">
        <f t="shared" si="24"/>
        <v>1.8215333964889169E-2</v>
      </c>
      <c r="V77" s="26">
        <f t="shared" si="19"/>
        <v>0.85805636769199689</v>
      </c>
      <c r="W77" s="26">
        <f t="shared" si="9"/>
        <v>1.0471664417426085E-2</v>
      </c>
      <c r="X77" s="26">
        <f t="shared" si="20"/>
        <v>0.71566880797381971</v>
      </c>
      <c r="Y77" s="26">
        <f t="shared" si="12"/>
        <v>4.5938615128679472E-2</v>
      </c>
      <c r="Z77" s="26">
        <f t="shared" si="18"/>
        <v>0.86132414488456133</v>
      </c>
      <c r="AA77" s="26">
        <f t="shared" si="8"/>
        <v>-2.7254962675695382E-2</v>
      </c>
      <c r="AB77" s="26">
        <f t="shared" si="25"/>
        <v>6.6090032525295467E-2</v>
      </c>
      <c r="AC77" s="26">
        <f t="shared" si="15"/>
        <v>1.4270676360860671E-2</v>
      </c>
      <c r="AD77" s="26">
        <f t="shared" si="21"/>
        <v>0.90404093087502302</v>
      </c>
      <c r="AE77" s="26">
        <f t="shared" si="13"/>
        <v>-2.8810916912158646E-4</v>
      </c>
      <c r="AF77" s="26">
        <f t="shared" si="17"/>
        <v>0.9500751903300777</v>
      </c>
      <c r="AG77" s="26">
        <f t="shared" si="5"/>
        <v>1.6072893469437521E-2</v>
      </c>
      <c r="AI77" s="26"/>
      <c r="AK77" s="26"/>
      <c r="AM77" s="26"/>
      <c r="AO77" s="26"/>
      <c r="AQ77" s="26"/>
    </row>
    <row r="78" spans="1:43" x14ac:dyDescent="0.25">
      <c r="A78" s="17">
        <f t="shared" si="22"/>
        <v>1</v>
      </c>
      <c r="B78" s="15">
        <f t="shared" si="23"/>
        <v>2</v>
      </c>
      <c r="C78" s="11">
        <v>40924</v>
      </c>
      <c r="D78">
        <f>IF($A78&gt;10,INDEX(daily!$A:$F,MATCH(DATE(white_production!D$1,MONTH($C78),DAY($C78)),daily!$A:$A,0),MATCH($B$1,daily!$A$1:$F$1,0)),INDEX(daily!$A:$F,MATCH(DATE(white_production!E$1,MONTH($C78),DAY($C78)),daily!$A:$A,0),MATCH($B$1,daily!$A$1:$F$1,0)))</f>
        <v>64082.873999999836</v>
      </c>
      <c r="E78">
        <f>IF($A78&gt;10,INDEX(daily!$A:$F,MATCH(DATE(white_production!E$1,MONTH($C78),DAY($C78)),daily!$A:$A,0),MATCH($B$1,daily!$A$1:$F$1,0)),INDEX(daily!$A:$F,MATCH(DATE(white_production!F$1,MONTH($C78),DAY($C78)),daily!$A:$A,0),MATCH($B$1,daily!$A$1:$F$1,0)))</f>
        <v>75668.148000000045</v>
      </c>
      <c r="F78">
        <f>IF($A78&gt;10,INDEX(daily!$A:$F,MATCH(DATE(white_production!F$1,MONTH($C78),DAY($C78)),daily!$A:$A,0),MATCH($B$1,daily!$A$1:$F$1,0)),INDEX(daily!$A:$F,MATCH(DATE(white_production!G$1,MONTH($C78),DAY($C78)),daily!$A:$A,0),MATCH($B$1,daily!$A$1:$F$1,0)))</f>
        <v>72387.800999999788</v>
      </c>
      <c r="G78">
        <f>IF($A78&gt;10,INDEX(daily!$A:$F,MATCH(DATE(white_production!G$1,MONTH($C78),DAY($C78)),daily!$A:$A,0),MATCH($B$1,daily!$A$1:$F$1,0)),INDEX(daily!$A:$F,MATCH(DATE(white_production!H$1,MONTH($C78),DAY($C78)),daily!$A:$A,0),MATCH($B$1,daily!$A$1:$F$1,0)))</f>
        <v>75758.040999999648</v>
      </c>
      <c r="H78">
        <f>IF($A78&gt;10,INDEX(daily!$A:$F,MATCH(DATE(white_production!H$1,MONTH($C78),DAY($C78)),daily!$A:$A,0),MATCH($B$1,daily!$A$1:$F$1,0)),INDEX(daily!$A:$F,MATCH(DATE(white_production!I$1,MONTH($C78),DAY($C78)),daily!$A:$A,0),MATCH($B$1,daily!$A$1:$F$1,0)))</f>
        <v>66368.013000000268</v>
      </c>
      <c r="I78">
        <f>IF($A78&gt;10,INDEX(daily!$A:$F,MATCH(DATE(white_production!I$1,MONTH($C78),DAY($C78)),daily!$A:$A,0),MATCH($B$1,daily!$A$1:$F$1,0)),INDEX(daily!$A:$F,MATCH(DATE(white_production!J$1,MONTH($C78),DAY($C78)),daily!$A:$A,0),MATCH($B$1,daily!$A$1:$F$1,0)))</f>
        <v>96515.707999999824</v>
      </c>
      <c r="J78">
        <f>IF($A78&gt;10,INDEX(daily!$A:$F,MATCH(DATE(white_production!J$1,MONTH($C78),DAY($C78)),daily!$A:$A,0),MATCH($B$1,daily!$A$1:$F$1,0)),INDEX(daily!$A:$F,MATCH(DATE(white_production!K$1,MONTH($C78),DAY($C78)),daily!$A:$A,0),MATCH($B$1,daily!$A$1:$F$1,0)))</f>
        <v>107379.0210000001</v>
      </c>
      <c r="S78" s="11">
        <v>40924</v>
      </c>
      <c r="T78" s="26">
        <f t="shared" si="16"/>
        <v>0.92762435677715793</v>
      </c>
      <c r="U78" s="26">
        <f t="shared" si="24"/>
        <v>-6.4348737532811118E-3</v>
      </c>
      <c r="V78" s="26">
        <f t="shared" si="19"/>
        <v>0.84657150009439885</v>
      </c>
      <c r="W78" s="26">
        <f t="shared" si="9"/>
        <v>-1.1484867597598036E-2</v>
      </c>
      <c r="X78" s="26">
        <f t="shared" si="20"/>
        <v>0.72783121798215733</v>
      </c>
      <c r="Y78" s="26">
        <f t="shared" si="12"/>
        <v>1.2162410008337621E-2</v>
      </c>
      <c r="Z78" s="26">
        <f t="shared" si="18"/>
        <v>0.88698820110102028</v>
      </c>
      <c r="AA78" s="26">
        <f t="shared" si="8"/>
        <v>2.5664056216458953E-2</v>
      </c>
      <c r="AB78" s="26">
        <f t="shared" si="25"/>
        <v>7.4867094379228602E-2</v>
      </c>
      <c r="AC78" s="26">
        <f t="shared" si="15"/>
        <v>8.7770618539331352E-3</v>
      </c>
      <c r="AD78" s="26">
        <f t="shared" si="21"/>
        <v>0.91927205654799604</v>
      </c>
      <c r="AE78" s="26">
        <f t="shared" si="13"/>
        <v>1.5231125672973023E-2</v>
      </c>
      <c r="AF78" s="26">
        <f t="shared" si="17"/>
        <v>0.95323632764743882</v>
      </c>
      <c r="AG78" s="26">
        <f t="shared" si="5"/>
        <v>3.1611373173611179E-3</v>
      </c>
      <c r="AI78" s="26"/>
      <c r="AK78" s="26"/>
      <c r="AM78" s="26"/>
      <c r="AO78" s="26"/>
      <c r="AQ78" s="26"/>
    </row>
    <row r="79" spans="1:43" x14ac:dyDescent="0.25">
      <c r="A79" s="17">
        <f t="shared" si="22"/>
        <v>1</v>
      </c>
      <c r="B79" s="15">
        <f t="shared" si="23"/>
        <v>2</v>
      </c>
      <c r="C79" s="11">
        <v>40925</v>
      </c>
      <c r="D79">
        <f>IF($A79&gt;10,INDEX(daily!$A:$F,MATCH(DATE(white_production!D$1,MONTH($C79),DAY($C79)),daily!$A:$A,0),MATCH($B$1,daily!$A$1:$F$1,0)),INDEX(daily!$A:$F,MATCH(DATE(white_production!E$1,MONTH($C79),DAY($C79)),daily!$A:$A,0),MATCH($B$1,daily!$A$1:$F$1,0)))</f>
        <v>63372.208999999988</v>
      </c>
      <c r="E79">
        <f>IF($A79&gt;10,INDEX(daily!$A:$F,MATCH(DATE(white_production!E$1,MONTH($C79),DAY($C79)),daily!$A:$A,0),MATCH($B$1,daily!$A$1:$F$1,0)),INDEX(daily!$A:$F,MATCH(DATE(white_production!F$1,MONTH($C79),DAY($C79)),daily!$A:$A,0),MATCH($B$1,daily!$A$1:$F$1,0)))</f>
        <v>74380.300999999788</v>
      </c>
      <c r="F79">
        <f>IF($A79&gt;10,INDEX(daily!$A:$F,MATCH(DATE(white_production!F$1,MONTH($C79),DAY($C79)),daily!$A:$A,0),MATCH($B$1,daily!$A$1:$F$1,0)),INDEX(daily!$A:$F,MATCH(DATE(white_production!G$1,MONTH($C79),DAY($C79)),daily!$A:$A,0),MATCH($B$1,daily!$A$1:$F$1,0)))</f>
        <v>76018.649999999994</v>
      </c>
      <c r="G79">
        <f>IF($A79&gt;10,INDEX(daily!$A:$F,MATCH(DATE(white_production!G$1,MONTH($C79),DAY($C79)),daily!$A:$A,0),MATCH($B$1,daily!$A$1:$F$1,0)),INDEX(daily!$A:$F,MATCH(DATE(white_production!H$1,MONTH($C79),DAY($C79)),daily!$A:$A,0),MATCH($B$1,daily!$A$1:$F$1,0)))</f>
        <v>72632.752000000328</v>
      </c>
      <c r="H79">
        <f>IF($A79&gt;10,INDEX(daily!$A:$F,MATCH(DATE(white_production!H$1,MONTH($C79),DAY($C79)),daily!$A:$A,0),MATCH($B$1,daily!$A$1:$F$1,0)),INDEX(daily!$A:$F,MATCH(DATE(white_production!I$1,MONTH($C79),DAY($C79)),daily!$A:$A,0),MATCH($B$1,daily!$A$1:$F$1,0)))</f>
        <v>71463.885999999751</v>
      </c>
      <c r="I79">
        <f>IF($A79&gt;10,INDEX(daily!$A:$F,MATCH(DATE(white_production!I$1,MONTH($C79),DAY($C79)),daily!$A:$A,0),MATCH($B$1,daily!$A$1:$F$1,0)),INDEX(daily!$A:$F,MATCH(DATE(white_production!J$1,MONTH($C79),DAY($C79)),daily!$A:$A,0),MATCH($B$1,daily!$A$1:$F$1,0)))</f>
        <v>100372.65500000007</v>
      </c>
      <c r="J79">
        <f>IF($A79&gt;10,INDEX(daily!$A:$F,MATCH(DATE(white_production!J$1,MONTH($C79),DAY($C79)),daily!$A:$A,0),MATCH($B$1,daily!$A$1:$F$1,0)),INDEX(daily!$A:$F,MATCH(DATE(white_production!K$1,MONTH($C79),DAY($C79)),daily!$A:$A,0),MATCH($B$1,daily!$A$1:$F$1,0)))</f>
        <v>104369.54600000009</v>
      </c>
      <c r="S79" s="11">
        <v>40925</v>
      </c>
      <c r="T79" s="26">
        <f t="shared" si="16"/>
        <v>0.91733720636769134</v>
      </c>
      <c r="U79" s="26">
        <f t="shared" si="24"/>
        <v>-1.0287150409466594E-2</v>
      </c>
      <c r="V79" s="26">
        <f t="shared" si="19"/>
        <v>0.83216313150736421</v>
      </c>
      <c r="W79" s="26">
        <f t="shared" si="9"/>
        <v>-1.4408368587034648E-2</v>
      </c>
      <c r="X79" s="26">
        <f t="shared" si="20"/>
        <v>0.76433799417196668</v>
      </c>
      <c r="Y79" s="26">
        <f t="shared" si="12"/>
        <v>3.6506776189809353E-2</v>
      </c>
      <c r="Z79" s="26">
        <f t="shared" si="18"/>
        <v>0.85039677883826381</v>
      </c>
      <c r="AA79" s="26">
        <f t="shared" si="8"/>
        <v>-3.6591422262756468E-2</v>
      </c>
      <c r="AB79" s="26">
        <f t="shared" si="25"/>
        <v>8.0615544386847829E-2</v>
      </c>
      <c r="AC79" s="26">
        <f t="shared" si="15"/>
        <v>5.7484500076192269E-3</v>
      </c>
      <c r="AD79" s="26">
        <f t="shared" si="21"/>
        <v>0.95600787576497626</v>
      </c>
      <c r="AE79" s="26">
        <f t="shared" si="13"/>
        <v>3.6735819216980214E-2</v>
      </c>
      <c r="AF79" s="26">
        <f t="shared" si="17"/>
        <v>0.92652029996874741</v>
      </c>
      <c r="AG79" s="26">
        <f t="shared" si="5"/>
        <v>-2.6716027678691412E-2</v>
      </c>
      <c r="AI79" s="26"/>
      <c r="AK79" s="26"/>
      <c r="AM79" s="26"/>
      <c r="AO79" s="26"/>
      <c r="AQ79" s="26"/>
    </row>
    <row r="80" spans="1:43" x14ac:dyDescent="0.25">
      <c r="A80" s="17">
        <f t="shared" si="22"/>
        <v>1</v>
      </c>
      <c r="B80" s="15">
        <f t="shared" si="23"/>
        <v>2</v>
      </c>
      <c r="C80" s="11">
        <v>40926</v>
      </c>
      <c r="D80">
        <f>IF($A80&gt;10,INDEX(daily!$A:$F,MATCH(DATE(white_production!D$1,MONTH($C80),DAY($C80)),daily!$A:$A,0),MATCH($B$1,daily!$A$1:$F$1,0)),INDEX(daily!$A:$F,MATCH(DATE(white_production!E$1,MONTH($C80),DAY($C80)),daily!$A:$A,0),MATCH($B$1,daily!$A$1:$F$1,0)))</f>
        <v>61116.023000000045</v>
      </c>
      <c r="E80">
        <f>IF($A80&gt;10,INDEX(daily!$A:$F,MATCH(DATE(white_production!E$1,MONTH($C80),DAY($C80)),daily!$A:$A,0),MATCH($B$1,daily!$A$1:$F$1,0)),INDEX(daily!$A:$F,MATCH(DATE(white_production!F$1,MONTH($C80),DAY($C80)),daily!$A:$A,0),MATCH($B$1,daily!$A$1:$F$1,0)))</f>
        <v>76830.966000000015</v>
      </c>
      <c r="F80">
        <f>IF($A80&gt;10,INDEX(daily!$A:$F,MATCH(DATE(white_production!F$1,MONTH($C80),DAY($C80)),daily!$A:$A,0),MATCH($B$1,daily!$A$1:$F$1,0)),INDEX(daily!$A:$F,MATCH(DATE(white_production!G$1,MONTH($C80),DAY($C80)),daily!$A:$A,0),MATCH($B$1,daily!$A$1:$F$1,0)))</f>
        <v>78342.433999999979</v>
      </c>
      <c r="G80">
        <f>IF($A80&gt;10,INDEX(daily!$A:$F,MATCH(DATE(white_production!G$1,MONTH($C80),DAY($C80)),daily!$A:$A,0),MATCH($B$1,daily!$A$1:$F$1,0)),INDEX(daily!$A:$F,MATCH(DATE(white_production!H$1,MONTH($C80),DAY($C80)),daily!$A:$A,0),MATCH($B$1,daily!$A$1:$F$1,0)))</f>
        <v>71929.676000000167</v>
      </c>
      <c r="H80">
        <f>IF($A80&gt;10,INDEX(daily!$A:$F,MATCH(DATE(white_production!H$1,MONTH($C80),DAY($C80)),daily!$A:$A,0),MATCH($B$1,daily!$A$1:$F$1,0)),INDEX(daily!$A:$F,MATCH(DATE(white_production!I$1,MONTH($C80),DAY($C80)),daily!$A:$A,0),MATCH($B$1,daily!$A$1:$F$1,0)))</f>
        <v>76508.339000000065</v>
      </c>
      <c r="I80">
        <f>IF($A80&gt;10,INDEX(daily!$A:$F,MATCH(DATE(white_production!I$1,MONTH($C80),DAY($C80)),daily!$A:$A,0),MATCH($B$1,daily!$A$1:$F$1,0)),INDEX(daily!$A:$F,MATCH(DATE(white_production!J$1,MONTH($C80),DAY($C80)),daily!$A:$A,0),MATCH($B$1,daily!$A$1:$F$1,0)))</f>
        <v>97709.60800000056</v>
      </c>
      <c r="J80">
        <f>IF($A80&gt;10,INDEX(daily!$A:$F,MATCH(DATE(white_production!J$1,MONTH($C80),DAY($C80)),daily!$A:$A,0),MATCH($B$1,daily!$A$1:$F$1,0)),INDEX(daily!$A:$F,MATCH(DATE(white_production!K$1,MONTH($C80),DAY($C80)),daily!$A:$A,0),MATCH($B$1,daily!$A$1:$F$1,0)))</f>
        <v>101290.47700000033</v>
      </c>
      <c r="S80" s="11">
        <v>40926</v>
      </c>
      <c r="T80" s="26">
        <f t="shared" ref="T80:T111" si="26">D80/MAX(D$2:D$228)</f>
        <v>0.88467804243850201</v>
      </c>
      <c r="U80" s="26">
        <f t="shared" si="24"/>
        <v>-3.2659163929189328E-2</v>
      </c>
      <c r="V80" s="26">
        <f t="shared" si="19"/>
        <v>0.85958105040871002</v>
      </c>
      <c r="W80" s="26">
        <f t="shared" si="9"/>
        <v>2.7417918901345817E-2</v>
      </c>
      <c r="X80" s="26">
        <f t="shared" si="20"/>
        <v>0.78770273955285541</v>
      </c>
      <c r="Y80" s="26">
        <f t="shared" si="12"/>
        <v>2.336474538088873E-2</v>
      </c>
      <c r="Z80" s="26">
        <f t="shared" si="18"/>
        <v>0.84216504385349245</v>
      </c>
      <c r="AA80" s="26">
        <f t="shared" si="8"/>
        <v>-8.2317349847713661E-3</v>
      </c>
      <c r="AB80" s="26">
        <f t="shared" si="25"/>
        <v>8.6305989554199825E-2</v>
      </c>
      <c r="AC80" s="26">
        <f t="shared" si="15"/>
        <v>5.6904451673519957E-3</v>
      </c>
      <c r="AD80" s="26">
        <f t="shared" si="21"/>
        <v>0.93064345847889551</v>
      </c>
      <c r="AE80" s="26">
        <f t="shared" si="13"/>
        <v>-2.5364417286080743E-2</v>
      </c>
      <c r="AF80" s="26">
        <f t="shared" si="17"/>
        <v>0.8991864651209438</v>
      </c>
      <c r="AG80" s="26">
        <f t="shared" si="5"/>
        <v>-2.7333834847803606E-2</v>
      </c>
      <c r="AI80" s="26"/>
      <c r="AK80" s="26"/>
      <c r="AM80" s="26"/>
      <c r="AO80" s="26"/>
      <c r="AQ80" s="26"/>
    </row>
    <row r="81" spans="1:43" x14ac:dyDescent="0.25">
      <c r="A81" s="17">
        <f t="shared" si="22"/>
        <v>1</v>
      </c>
      <c r="B81" s="15">
        <f t="shared" si="23"/>
        <v>2</v>
      </c>
      <c r="C81" s="11">
        <v>40927</v>
      </c>
      <c r="D81">
        <f>IF($A81&gt;10,INDEX(daily!$A:$F,MATCH(DATE(white_production!D$1,MONTH($C81),DAY($C81)),daily!$A:$A,0),MATCH($B$1,daily!$A$1:$F$1,0)),INDEX(daily!$A:$F,MATCH(DATE(white_production!E$1,MONTH($C81),DAY($C81)),daily!$A:$A,0),MATCH($B$1,daily!$A$1:$F$1,0)))</f>
        <v>65751.13599999994</v>
      </c>
      <c r="E81">
        <f>IF($A81&gt;10,INDEX(daily!$A:$F,MATCH(DATE(white_production!E$1,MONTH($C81),DAY($C81)),daily!$A:$A,0),MATCH($B$1,daily!$A$1:$F$1,0)),INDEX(daily!$A:$F,MATCH(DATE(white_production!F$1,MONTH($C81),DAY($C81)),daily!$A:$A,0),MATCH($B$1,daily!$A$1:$F$1,0)))</f>
        <v>79799.05400000028</v>
      </c>
      <c r="F81">
        <f>IF($A81&gt;10,INDEX(daily!$A:$F,MATCH(DATE(white_production!F$1,MONTH($C81),DAY($C81)),daily!$A:$A,0),MATCH($B$1,daily!$A$1:$F$1,0)),INDEX(daily!$A:$F,MATCH(DATE(white_production!G$1,MONTH($C81),DAY($C81)),daily!$A:$A,0),MATCH($B$1,daily!$A$1:$F$1,0)))</f>
        <v>77780.038000000262</v>
      </c>
      <c r="G81">
        <f>IF($A81&gt;10,INDEX(daily!$A:$F,MATCH(DATE(white_production!G$1,MONTH($C81),DAY($C81)),daily!$A:$A,0),MATCH($B$1,daily!$A$1:$F$1,0)),INDEX(daily!$A:$F,MATCH(DATE(white_production!H$1,MONTH($C81),DAY($C81)),daily!$A:$A,0),MATCH($B$1,daily!$A$1:$F$1,0)))</f>
        <v>74610.70899999961</v>
      </c>
      <c r="H81">
        <f>IF($A81&gt;10,INDEX(daily!$A:$F,MATCH(DATE(white_production!H$1,MONTH($C81),DAY($C81)),daily!$A:$A,0),MATCH($B$1,daily!$A$1:$F$1,0)),INDEX(daily!$A:$F,MATCH(DATE(white_production!I$1,MONTH($C81),DAY($C81)),daily!$A:$A,0),MATCH($B$1,daily!$A$1:$F$1,0)))</f>
        <v>77576.769999999931</v>
      </c>
      <c r="I81">
        <f>IF($A81&gt;10,INDEX(daily!$A:$F,MATCH(DATE(white_production!I$1,MONTH($C81),DAY($C81)),daily!$A:$A,0),MATCH($B$1,daily!$A$1:$F$1,0)),INDEX(daily!$A:$F,MATCH(DATE(white_production!J$1,MONTH($C81),DAY($C81)),daily!$A:$A,0),MATCH($B$1,daily!$A$1:$F$1,0)))</f>
        <v>96558.491999999431</v>
      </c>
      <c r="J81">
        <f>IF($A81&gt;10,INDEX(daily!$A:$F,MATCH(DATE(white_production!J$1,MONTH($C81),DAY($C81)),daily!$A:$A,0),MATCH($B$1,daily!$A$1:$F$1,0)),INDEX(daily!$A:$F,MATCH(DATE(white_production!K$1,MONTH($C81),DAY($C81)),daily!$A:$A,0),MATCH($B$1,daily!$A$1:$F$1,0)))</f>
        <v>100102.56199999973</v>
      </c>
      <c r="S81" s="11">
        <v>40927</v>
      </c>
      <c r="T81" s="26">
        <f t="shared" si="26"/>
        <v>0.95177309368751994</v>
      </c>
      <c r="U81" s="26">
        <f t="shared" si="24"/>
        <v>6.7095051249017934E-2</v>
      </c>
      <c r="V81" s="26">
        <f t="shared" si="19"/>
        <v>0.89278787226157741</v>
      </c>
      <c r="W81" s="26">
        <f t="shared" si="9"/>
        <v>3.3206821852867385E-2</v>
      </c>
      <c r="X81" s="26">
        <f t="shared" si="20"/>
        <v>0.78204806625136791</v>
      </c>
      <c r="Y81" s="26">
        <f t="shared" si="12"/>
        <v>-5.6546733014875006E-3</v>
      </c>
      <c r="Z81" s="26">
        <f t="shared" si="18"/>
        <v>0.87355504029970454</v>
      </c>
      <c r="AA81" s="26">
        <f t="shared" si="8"/>
        <v>3.1389996446212098E-2</v>
      </c>
      <c r="AB81" s="26">
        <f t="shared" si="25"/>
        <v>8.7511243725583304E-2</v>
      </c>
      <c r="AC81" s="26">
        <f t="shared" si="15"/>
        <v>1.2052541713834797E-3</v>
      </c>
      <c r="AD81" s="26">
        <f t="shared" si="21"/>
        <v>0.91967955638902699</v>
      </c>
      <c r="AE81" s="26">
        <f t="shared" si="13"/>
        <v>-1.0963902089868527E-2</v>
      </c>
      <c r="AF81" s="26">
        <f t="shared" si="17"/>
        <v>0.88864098126746482</v>
      </c>
      <c r="AG81" s="26">
        <f t="shared" si="5"/>
        <v>-1.0545483853478976E-2</v>
      </c>
      <c r="AI81" s="26"/>
      <c r="AK81" s="26"/>
      <c r="AM81" s="26"/>
      <c r="AO81" s="26"/>
      <c r="AQ81" s="26"/>
    </row>
    <row r="82" spans="1:43" x14ac:dyDescent="0.25">
      <c r="A82" s="17">
        <f t="shared" si="22"/>
        <v>1</v>
      </c>
      <c r="B82" s="15">
        <f t="shared" si="23"/>
        <v>2</v>
      </c>
      <c r="C82" s="11">
        <v>40928</v>
      </c>
      <c r="D82">
        <f>IF($A82&gt;10,INDEX(daily!$A:$F,MATCH(DATE(white_production!D$1,MONTH($C82),DAY($C82)),daily!$A:$A,0),MATCH($B$1,daily!$A$1:$F$1,0)),INDEX(daily!$A:$F,MATCH(DATE(white_production!E$1,MONTH($C82),DAY($C82)),daily!$A:$A,0),MATCH($B$1,daily!$A$1:$F$1,0)))</f>
        <v>65784.49700000025</v>
      </c>
      <c r="E82">
        <f>IF($A82&gt;10,INDEX(daily!$A:$F,MATCH(DATE(white_production!E$1,MONTH($C82),DAY($C82)),daily!$A:$A,0),MATCH($B$1,daily!$A$1:$F$1,0)),INDEX(daily!$A:$F,MATCH(DATE(white_production!F$1,MONTH($C82),DAY($C82)),daily!$A:$A,0),MATCH($B$1,daily!$A$1:$F$1,0)))</f>
        <v>81021.994999999923</v>
      </c>
      <c r="F82">
        <f>IF($A82&gt;10,INDEX(daily!$A:$F,MATCH(DATE(white_production!F$1,MONTH($C82),DAY($C82)),daily!$A:$A,0),MATCH($B$1,daily!$A$1:$F$1,0)),INDEX(daily!$A:$F,MATCH(DATE(white_production!G$1,MONTH($C82),DAY($C82)),daily!$A:$A,0),MATCH($B$1,daily!$A$1:$F$1,0)))</f>
        <v>76135.470999999714</v>
      </c>
      <c r="G82">
        <f>IF($A82&gt;10,INDEX(daily!$A:$F,MATCH(DATE(white_production!G$1,MONTH($C82),DAY($C82)),daily!$A:$A,0),MATCH($B$1,daily!$A$1:$F$1,0)),INDEX(daily!$A:$F,MATCH(DATE(white_production!H$1,MONTH($C82),DAY($C82)),daily!$A:$A,0),MATCH($B$1,daily!$A$1:$F$1,0)))</f>
        <v>75451.146000000095</v>
      </c>
      <c r="H82">
        <f>IF($A82&gt;10,INDEX(daily!$A:$F,MATCH(DATE(white_production!H$1,MONTH($C82),DAY($C82)),daily!$A:$A,0),MATCH($B$1,daily!$A$1:$F$1,0)),INDEX(daily!$A:$F,MATCH(DATE(white_production!I$1,MONTH($C82),DAY($C82)),daily!$A:$A,0),MATCH($B$1,daily!$A$1:$F$1,0)))</f>
        <v>78707.43000000008</v>
      </c>
      <c r="I82">
        <f>IF($A82&gt;10,INDEX(daily!$A:$F,MATCH(DATE(white_production!I$1,MONTH($C82),DAY($C82)),daily!$A:$A,0),MATCH($B$1,daily!$A$1:$F$1,0)),INDEX(daily!$A:$F,MATCH(DATE(white_production!J$1,MONTH($C82),DAY($C82)),daily!$A:$A,0),MATCH($B$1,daily!$A$1:$F$1,0)))</f>
        <v>97677.51900000051</v>
      </c>
      <c r="J82">
        <f>IF($A82&gt;10,INDEX(daily!$A:$F,MATCH(DATE(white_production!J$1,MONTH($C82),DAY($C82)),daily!$A:$A,0),MATCH($B$1,daily!$A$1:$F$1,0)),INDEX(daily!$A:$F,MATCH(DATE(white_production!K$1,MONTH($C82),DAY($C82)),daily!$A:$A,0),MATCH($B$1,daily!$A$1:$F$1,0)))</f>
        <v>101314.39299999997</v>
      </c>
      <c r="S82" s="11">
        <v>40928</v>
      </c>
      <c r="T82" s="26">
        <f t="shared" si="26"/>
        <v>0.95225600705009372</v>
      </c>
      <c r="U82" s="26">
        <f t="shared" si="24"/>
        <v>4.8291336257377804E-4</v>
      </c>
      <c r="V82" s="26">
        <f t="shared" si="19"/>
        <v>0.90647007572843963</v>
      </c>
      <c r="W82" s="26">
        <f t="shared" si="9"/>
        <v>1.3682203466862219E-2</v>
      </c>
      <c r="X82" s="26">
        <f t="shared" si="20"/>
        <v>0.76551258394456778</v>
      </c>
      <c r="Y82" s="26">
        <f t="shared" si="12"/>
        <v>-1.6535482306800131E-2</v>
      </c>
      <c r="Z82" s="26">
        <f t="shared" si="18"/>
        <v>0.8833950215469647</v>
      </c>
      <c r="AA82" s="26">
        <f t="shared" si="8"/>
        <v>9.8399812472601544E-3</v>
      </c>
      <c r="AB82" s="26">
        <f t="shared" si="25"/>
        <v>8.8786695936738547E-2</v>
      </c>
      <c r="AC82" s="26">
        <f t="shared" si="15"/>
        <v>1.2754522111552424E-3</v>
      </c>
      <c r="AD82" s="26">
        <f t="shared" si="21"/>
        <v>0.93033782407353405</v>
      </c>
      <c r="AE82" s="26">
        <f t="shared" si="13"/>
        <v>1.0658267684507061E-2</v>
      </c>
      <c r="AF82" s="26">
        <f t="shared" si="17"/>
        <v>0.89939877474901975</v>
      </c>
      <c r="AG82" s="26">
        <f t="shared" si="5"/>
        <v>1.0757793481554923E-2</v>
      </c>
      <c r="AI82" s="26"/>
      <c r="AK82" s="26"/>
      <c r="AM82" s="26"/>
      <c r="AO82" s="26"/>
      <c r="AQ82" s="26"/>
    </row>
    <row r="83" spans="1:43" x14ac:dyDescent="0.25">
      <c r="A83" s="17">
        <f t="shared" si="22"/>
        <v>1</v>
      </c>
      <c r="B83" s="15">
        <f t="shared" si="23"/>
        <v>3</v>
      </c>
      <c r="C83" s="11">
        <v>40929</v>
      </c>
      <c r="D83">
        <f>IF($A83&gt;10,INDEX(daily!$A:$F,MATCH(DATE(white_production!D$1,MONTH($C83),DAY($C83)),daily!$A:$A,0),MATCH($B$1,daily!$A$1:$F$1,0)),INDEX(daily!$A:$F,MATCH(DATE(white_production!E$1,MONTH($C83),DAY($C83)),daily!$A:$A,0),MATCH($B$1,daily!$A$1:$F$1,0)))</f>
        <v>63130.354999999705</v>
      </c>
      <c r="E83">
        <f>IF($A83&gt;10,INDEX(daily!$A:$F,MATCH(DATE(white_production!E$1,MONTH($C83),DAY($C83)),daily!$A:$A,0),MATCH($B$1,daily!$A$1:$F$1,0)),INDEX(daily!$A:$F,MATCH(DATE(white_production!F$1,MONTH($C83),DAY($C83)),daily!$A:$A,0),MATCH($B$1,daily!$A$1:$F$1,0)))</f>
        <v>79991.146999999881</v>
      </c>
      <c r="F83">
        <f>IF($A83&gt;10,INDEX(daily!$A:$F,MATCH(DATE(white_production!F$1,MONTH($C83),DAY($C83)),daily!$A:$A,0),MATCH($B$1,daily!$A$1:$F$1,0)),INDEX(daily!$A:$F,MATCH(DATE(white_production!G$1,MONTH($C83),DAY($C83)),daily!$A:$A,0),MATCH($B$1,daily!$A$1:$F$1,0)))</f>
        <v>75038.594000000128</v>
      </c>
      <c r="G83">
        <f>IF($A83&gt;10,INDEX(daily!$A:$F,MATCH(DATE(white_production!G$1,MONTH($C83),DAY($C83)),daily!$A:$A,0),MATCH($B$1,daily!$A$1:$F$1,0)),INDEX(daily!$A:$F,MATCH(DATE(white_production!H$1,MONTH($C83),DAY($C83)),daily!$A:$A,0),MATCH($B$1,daily!$A$1:$F$1,0)))</f>
        <v>71985.457000000402</v>
      </c>
      <c r="H83">
        <f>IF($A83&gt;10,INDEX(daily!$A:$F,MATCH(DATE(white_production!H$1,MONTH($C83),DAY($C83)),daily!$A:$A,0),MATCH($B$1,daily!$A$1:$F$1,0)),INDEX(daily!$A:$F,MATCH(DATE(white_production!I$1,MONTH($C83),DAY($C83)),daily!$A:$A,0),MATCH($B$1,daily!$A$1:$F$1,0)))</f>
        <v>74992.274999999994</v>
      </c>
      <c r="I83">
        <f>IF($A83&gt;10,INDEX(daily!$A:$F,MATCH(DATE(white_production!I$1,MONTH($C83),DAY($C83)),daily!$A:$A,0),MATCH($B$1,daily!$A$1:$F$1,0)),INDEX(daily!$A:$F,MATCH(DATE(white_production!J$1,MONTH($C83),DAY($C83)),daily!$A:$A,0),MATCH($B$1,daily!$A$1:$F$1,0)))</f>
        <v>94428.309999999401</v>
      </c>
      <c r="J83">
        <f>IF($A83&gt;10,INDEX(daily!$A:$F,MATCH(DATE(white_production!J$1,MONTH($C83),DAY($C83)),daily!$A:$A,0),MATCH($B$1,daily!$A$1:$F$1,0)),INDEX(daily!$A:$F,MATCH(DATE(white_production!K$1,MONTH($C83),DAY($C83)),daily!$A:$A,0),MATCH($B$1,daily!$A$1:$F$1,0)))</f>
        <v>103419.07099999934</v>
      </c>
      <c r="S83" s="11">
        <v>40929</v>
      </c>
      <c r="T83" s="26">
        <f t="shared" si="26"/>
        <v>0.91383627628792863</v>
      </c>
      <c r="U83" s="26">
        <f t="shared" si="24"/>
        <v>-3.8419730762165094E-2</v>
      </c>
      <c r="V83" s="26">
        <f t="shared" si="19"/>
        <v>0.89493699925180448</v>
      </c>
      <c r="W83" s="26">
        <f t="shared" si="9"/>
        <v>-1.1533076476635151E-2</v>
      </c>
      <c r="X83" s="26">
        <f t="shared" si="20"/>
        <v>0.75448391182222618</v>
      </c>
      <c r="Y83" s="26">
        <f t="shared" si="12"/>
        <v>-1.1028672122341598E-2</v>
      </c>
      <c r="Z83" s="26">
        <f t="shared" si="18"/>
        <v>0.84281813741547917</v>
      </c>
      <c r="AA83" s="26">
        <f t="shared" si="8"/>
        <v>-4.0576884131485524E-2</v>
      </c>
      <c r="AB83" s="26">
        <f t="shared" si="25"/>
        <v>8.4595778543769914E-2</v>
      </c>
      <c r="AC83" s="26">
        <f t="shared" si="15"/>
        <v>-4.1909173929686322E-3</v>
      </c>
      <c r="AD83" s="26">
        <f t="shared" si="21"/>
        <v>0.89939045704406273</v>
      </c>
      <c r="AE83" s="26">
        <f t="shared" si="13"/>
        <v>-3.0947367029471318E-2</v>
      </c>
      <c r="AF83" s="26">
        <f t="shared" si="17"/>
        <v>0.91808264343133672</v>
      </c>
      <c r="AG83" s="26">
        <f t="shared" si="5"/>
        <v>1.8683868682316973E-2</v>
      </c>
      <c r="AI83" s="26"/>
      <c r="AK83" s="26"/>
      <c r="AM83" s="26"/>
      <c r="AO83" s="26"/>
      <c r="AQ83" s="26"/>
    </row>
    <row r="84" spans="1:43" x14ac:dyDescent="0.25">
      <c r="A84" s="17">
        <f t="shared" si="22"/>
        <v>1</v>
      </c>
      <c r="B84" s="15">
        <f t="shared" si="23"/>
        <v>3</v>
      </c>
      <c r="C84" s="11">
        <v>40930</v>
      </c>
      <c r="D84">
        <f>IF($A84&gt;10,INDEX(daily!$A:$F,MATCH(DATE(white_production!D$1,MONTH($C84),DAY($C84)),daily!$A:$A,0),MATCH($B$1,daily!$A$1:$F$1,0)),INDEX(daily!$A:$F,MATCH(DATE(white_production!E$1,MONTH($C84),DAY($C84)),daily!$A:$A,0),MATCH($B$1,daily!$A$1:$F$1,0)))</f>
        <v>69082.785000000149</v>
      </c>
      <c r="E84">
        <f>IF($A84&gt;10,INDEX(daily!$A:$F,MATCH(DATE(white_production!E$1,MONTH($C84),DAY($C84)),daily!$A:$A,0),MATCH($B$1,daily!$A$1:$F$1,0)),INDEX(daily!$A:$F,MATCH(DATE(white_production!F$1,MONTH($C84),DAY($C84)),daily!$A:$A,0),MATCH($B$1,daily!$A$1:$F$1,0)))</f>
        <v>80911.44299999997</v>
      </c>
      <c r="F84">
        <f>IF($A84&gt;10,INDEX(daily!$A:$F,MATCH(DATE(white_production!F$1,MONTH($C84),DAY($C84)),daily!$A:$A,0),MATCH($B$1,daily!$A$1:$F$1,0)),INDEX(daily!$A:$F,MATCH(DATE(white_production!G$1,MONTH($C84),DAY($C84)),daily!$A:$A,0),MATCH($B$1,daily!$A$1:$F$1,0)))</f>
        <v>74807.471999999878</v>
      </c>
      <c r="G84">
        <f>IF($A84&gt;10,INDEX(daily!$A:$F,MATCH(DATE(white_production!G$1,MONTH($C84),DAY($C84)),daily!$A:$A,0),MATCH($B$1,daily!$A$1:$F$1,0)),INDEX(daily!$A:$F,MATCH(DATE(white_production!H$1,MONTH($C84),DAY($C84)),daily!$A:$A,0),MATCH($B$1,daily!$A$1:$F$1,0)))</f>
        <v>71037.475999999413</v>
      </c>
      <c r="H84">
        <f>IF($A84&gt;10,INDEX(daily!$A:$F,MATCH(DATE(white_production!H$1,MONTH($C84),DAY($C84)),daily!$A:$A,0),MATCH($B$1,daily!$A$1:$F$1,0)),INDEX(daily!$A:$F,MATCH(DATE(white_production!I$1,MONTH($C84),DAY($C84)),daily!$A:$A,0),MATCH($B$1,daily!$A$1:$F$1,0)))</f>
        <v>80307.052999999753</v>
      </c>
      <c r="I84">
        <f>IF($A84&gt;10,INDEX(daily!$A:$F,MATCH(DATE(white_production!I$1,MONTH($C84),DAY($C84)),daily!$A:$A,0),MATCH($B$1,daily!$A$1:$F$1,0)),INDEX(daily!$A:$F,MATCH(DATE(white_production!J$1,MONTH($C84),DAY($C84)),daily!$A:$A,0),MATCH($B$1,daily!$A$1:$F$1,0)))</f>
        <v>96143.607000000397</v>
      </c>
      <c r="J84">
        <f>IF($A84&gt;10,INDEX(daily!$A:$F,MATCH(DATE(white_production!J$1,MONTH($C84),DAY($C84)),daily!$A:$A,0),MATCH($B$1,daily!$A$1:$F$1,0)),INDEX(daily!$A:$F,MATCH(DATE(white_production!K$1,MONTH($C84),DAY($C84)),daily!$A:$A,0),MATCH($B$1,daily!$A$1:$F$1,0)))</f>
        <v>99456.130000000441</v>
      </c>
      <c r="S84" s="11">
        <v>40930</v>
      </c>
      <c r="T84" s="26">
        <f t="shared" si="26"/>
        <v>1</v>
      </c>
      <c r="U84" s="26">
        <f t="shared" si="24"/>
        <v>8.6163723712071372E-2</v>
      </c>
      <c r="V84" s="26">
        <f t="shared" si="19"/>
        <v>0.90523322541622642</v>
      </c>
      <c r="W84" s="26">
        <f t="shared" si="9"/>
        <v>1.029622616442194E-2</v>
      </c>
      <c r="X84" s="26">
        <f t="shared" si="20"/>
        <v>0.75216006989805095</v>
      </c>
      <c r="Y84" s="26">
        <f t="shared" si="12"/>
        <v>-2.3238419241752295E-3</v>
      </c>
      <c r="Z84" s="26">
        <f t="shared" si="18"/>
        <v>0.83171901248075664</v>
      </c>
      <c r="AA84" s="26">
        <f t="shared" si="8"/>
        <v>-1.1099124934722537E-2</v>
      </c>
      <c r="AB84" s="26">
        <f t="shared" si="25"/>
        <v>9.0591166504693621E-2</v>
      </c>
      <c r="AC84" s="26">
        <f t="shared" si="15"/>
        <v>5.9953879609237065E-3</v>
      </c>
      <c r="AD84" s="26">
        <f t="shared" si="21"/>
        <v>0.91572794897627263</v>
      </c>
      <c r="AE84" s="26">
        <f t="shared" si="13"/>
        <v>1.6337491932209902E-2</v>
      </c>
      <c r="AF84" s="26">
        <f t="shared" si="17"/>
        <v>0.88290240719578361</v>
      </c>
      <c r="AG84" s="26">
        <f t="shared" si="5"/>
        <v>-3.5180236235553108E-2</v>
      </c>
      <c r="AI84" s="26"/>
      <c r="AK84" s="26"/>
      <c r="AM84" s="26"/>
      <c r="AO84" s="26"/>
      <c r="AQ84" s="26"/>
    </row>
    <row r="85" spans="1:43" x14ac:dyDescent="0.25">
      <c r="A85" s="17">
        <f t="shared" si="22"/>
        <v>1</v>
      </c>
      <c r="B85" s="15">
        <f t="shared" si="23"/>
        <v>3</v>
      </c>
      <c r="C85" s="11">
        <v>40931</v>
      </c>
      <c r="D85">
        <f>IF($A85&gt;10,INDEX(daily!$A:$F,MATCH(DATE(white_production!D$1,MONTH($C85),DAY($C85)),daily!$A:$A,0),MATCH($B$1,daily!$A$1:$F$1,0)),INDEX(daily!$A:$F,MATCH(DATE(white_production!E$1,MONTH($C85),DAY($C85)),daily!$A:$A,0),MATCH($B$1,daily!$A$1:$F$1,0)))</f>
        <v>67233.371000000086</v>
      </c>
      <c r="E85">
        <f>IF($A85&gt;10,INDEX(daily!$A:$F,MATCH(DATE(white_production!E$1,MONTH($C85),DAY($C85)),daily!$A:$A,0),MATCH($B$1,daily!$A$1:$F$1,0)),INDEX(daily!$A:$F,MATCH(DATE(white_production!F$1,MONTH($C85),DAY($C85)),daily!$A:$A,0),MATCH($B$1,daily!$A$1:$F$1,0)))</f>
        <v>79420.925000000003</v>
      </c>
      <c r="F85">
        <f>IF($A85&gt;10,INDEX(daily!$A:$F,MATCH(DATE(white_production!F$1,MONTH($C85),DAY($C85)),daily!$A:$A,0),MATCH($B$1,daily!$A$1:$F$1,0)),INDEX(daily!$A:$F,MATCH(DATE(white_production!G$1,MONTH($C85),DAY($C85)),daily!$A:$A,0),MATCH($B$1,daily!$A$1:$F$1,0)))</f>
        <v>78328.887000000104</v>
      </c>
      <c r="G85">
        <f>IF($A85&gt;10,INDEX(daily!$A:$F,MATCH(DATE(white_production!G$1,MONTH($C85),DAY($C85)),daily!$A:$A,0),MATCH($B$1,daily!$A$1:$F$1,0)),INDEX(daily!$A:$F,MATCH(DATE(white_production!H$1,MONTH($C85),DAY($C85)),daily!$A:$A,0),MATCH($B$1,daily!$A$1:$F$1,0)))</f>
        <v>72762.980000000447</v>
      </c>
      <c r="H85">
        <f>IF($A85&gt;10,INDEX(daily!$A:$F,MATCH(DATE(white_production!H$1,MONTH($C85),DAY($C85)),daily!$A:$A,0),MATCH($B$1,daily!$A$1:$F$1,0)),INDEX(daily!$A:$F,MATCH(DATE(white_production!I$1,MONTH($C85),DAY($C85)),daily!$A:$A,0),MATCH($B$1,daily!$A$1:$F$1,0)))</f>
        <v>78870.790000000226</v>
      </c>
      <c r="I85">
        <f>IF($A85&gt;10,INDEX(daily!$A:$F,MATCH(DATE(white_production!I$1,MONTH($C85),DAY($C85)),daily!$A:$A,0),MATCH($B$1,daily!$A$1:$F$1,0)),INDEX(daily!$A:$F,MATCH(DATE(white_production!J$1,MONTH($C85),DAY($C85)),daily!$A:$A,0),MATCH($B$1,daily!$A$1:$F$1,0)))</f>
        <v>95658.680999999866</v>
      </c>
      <c r="J85">
        <f>IF($A85&gt;10,INDEX(daily!$A:$F,MATCH(DATE(white_production!J$1,MONTH($C85),DAY($C85)),daily!$A:$A,0),MATCH($B$1,daily!$A$1:$F$1,0)),INDEX(daily!$A:$F,MATCH(DATE(white_production!K$1,MONTH($C85),DAY($C85)),daily!$A:$A,0),MATCH($B$1,daily!$A$1:$F$1,0)))</f>
        <v>110489.95399999991</v>
      </c>
      <c r="S85" s="11">
        <v>40931</v>
      </c>
      <c r="T85" s="26">
        <f t="shared" si="26"/>
        <v>0.97322901790945371</v>
      </c>
      <c r="U85" s="26">
        <f t="shared" si="24"/>
        <v>-2.6770982090546291E-2</v>
      </c>
      <c r="V85" s="26">
        <f t="shared" si="19"/>
        <v>0.8885573836977575</v>
      </c>
      <c r="W85" s="26">
        <f t="shared" si="9"/>
        <v>-1.667584171846892E-2</v>
      </c>
      <c r="X85" s="26">
        <f t="shared" si="20"/>
        <v>0.78756652973056895</v>
      </c>
      <c r="Y85" s="26">
        <f t="shared" si="12"/>
        <v>3.5406459832518E-2</v>
      </c>
      <c r="Z85" s="26">
        <f t="shared" si="18"/>
        <v>0.85192151070736122</v>
      </c>
      <c r="AA85" s="26">
        <f t="shared" si="8"/>
        <v>2.0202498226604582E-2</v>
      </c>
      <c r="AB85" s="26">
        <f t="shared" si="25"/>
        <v>8.8970975802670368E-2</v>
      </c>
      <c r="AC85" s="26">
        <f t="shared" si="15"/>
        <v>-1.6201907020232525E-3</v>
      </c>
      <c r="AD85" s="26">
        <f t="shared" si="21"/>
        <v>0.91110923011142131</v>
      </c>
      <c r="AE85" s="26">
        <f t="shared" si="13"/>
        <v>-4.6187188648513233E-3</v>
      </c>
      <c r="AF85" s="26">
        <f t="shared" ref="AF85:AF121" si="27">J85/MAX(J$2:J$228)</f>
        <v>0.98085302894402682</v>
      </c>
      <c r="AG85" s="26">
        <f t="shared" si="5"/>
        <v>9.7950621748243205E-2</v>
      </c>
      <c r="AI85" s="26"/>
      <c r="AK85" s="26"/>
      <c r="AM85" s="26"/>
      <c r="AO85" s="26"/>
      <c r="AQ85" s="26"/>
    </row>
    <row r="86" spans="1:43" x14ac:dyDescent="0.25">
      <c r="A86" s="17">
        <f t="shared" si="22"/>
        <v>1</v>
      </c>
      <c r="B86" s="15">
        <f t="shared" si="23"/>
        <v>3</v>
      </c>
      <c r="C86" s="11">
        <v>40932</v>
      </c>
      <c r="D86">
        <f>IF($A86&gt;10,INDEX(daily!$A:$F,MATCH(DATE(white_production!D$1,MONTH($C86),DAY($C86)),daily!$A:$A,0),MATCH($B$1,daily!$A$1:$F$1,0)),INDEX(daily!$A:$F,MATCH(DATE(white_production!E$1,MONTH($C86),DAY($C86)),daily!$A:$A,0),MATCH($B$1,daily!$A$1:$F$1,0)))</f>
        <v>67027.426999999952</v>
      </c>
      <c r="E86">
        <f>IF($A86&gt;10,INDEX(daily!$A:$F,MATCH(DATE(white_production!E$1,MONTH($C86),DAY($C86)),daily!$A:$A,0),MATCH($B$1,daily!$A$1:$F$1,0)),INDEX(daily!$A:$F,MATCH(DATE(white_production!F$1,MONTH($C86),DAY($C86)),daily!$A:$A,0),MATCH($B$1,daily!$A$1:$F$1,0)))</f>
        <v>83005.585000000152</v>
      </c>
      <c r="F86">
        <f>IF($A86&gt;10,INDEX(daily!$A:$F,MATCH(DATE(white_production!F$1,MONTH($C86),DAY($C86)),daily!$A:$A,0),MATCH($B$1,daily!$A$1:$F$1,0)),INDEX(daily!$A:$F,MATCH(DATE(white_production!G$1,MONTH($C86),DAY($C86)),daily!$A:$A,0),MATCH($B$1,daily!$A$1:$F$1,0)))</f>
        <v>80154.656000000236</v>
      </c>
      <c r="G86">
        <f>IF($A86&gt;10,INDEX(daily!$A:$F,MATCH(DATE(white_production!G$1,MONTH($C86),DAY($C86)),daily!$A:$A,0),MATCH($B$1,daily!$A$1:$F$1,0)),INDEX(daily!$A:$F,MATCH(DATE(white_production!H$1,MONTH($C86),DAY($C86)),daily!$A:$A,0),MATCH($B$1,daily!$A$1:$F$1,0)))</f>
        <v>71352.152999999744</v>
      </c>
      <c r="H86">
        <f>IF($A86&gt;10,INDEX(daily!$A:$F,MATCH(DATE(white_production!H$1,MONTH($C86),DAY($C86)),daily!$A:$A,0),MATCH($B$1,daily!$A$1:$F$1,0)),INDEX(daily!$A:$F,MATCH(DATE(white_production!I$1,MONTH($C86),DAY($C86)),daily!$A:$A,0),MATCH($B$1,daily!$A$1:$F$1,0)))</f>
        <v>83672.266000000018</v>
      </c>
      <c r="I86">
        <f>IF($A86&gt;10,INDEX(daily!$A:$F,MATCH(DATE(white_production!I$1,MONTH($C86),DAY($C86)),daily!$A:$A,0),MATCH($B$1,daily!$A$1:$F$1,0)),INDEX(daily!$A:$F,MATCH(DATE(white_production!J$1,MONTH($C86),DAY($C86)),daily!$A:$A,0),MATCH($B$1,daily!$A$1:$F$1,0)))</f>
        <v>97205.416999999434</v>
      </c>
      <c r="J86">
        <f>IF($A86&gt;10,INDEX(daily!$A:$F,MATCH(DATE(white_production!J$1,MONTH($C86),DAY($C86)),daily!$A:$A,0),MATCH($B$1,daily!$A$1:$F$1,0)),INDEX(daily!$A:$F,MATCH(DATE(white_production!K$1,MONTH($C86),DAY($C86)),daily!$A:$A,0),MATCH($B$1,daily!$A$1:$F$1,0)))</f>
        <v>107783.81000000014</v>
      </c>
      <c r="S86" s="11">
        <v>40932</v>
      </c>
      <c r="T86" s="26">
        <f t="shared" si="26"/>
        <v>0.97024789895195751</v>
      </c>
      <c r="U86" s="26">
        <f t="shared" si="24"/>
        <v>-2.9811189574961983E-3</v>
      </c>
      <c r="V86" s="26">
        <f t="shared" si="19"/>
        <v>0.92866238261392653</v>
      </c>
      <c r="W86" s="26">
        <f t="shared" si="9"/>
        <v>4.0104998916169032E-2</v>
      </c>
      <c r="X86" s="26">
        <f t="shared" si="20"/>
        <v>0.80592392775436261</v>
      </c>
      <c r="Y86" s="26">
        <f t="shared" si="12"/>
        <v>1.8357398023793658E-2</v>
      </c>
      <c r="Z86" s="26">
        <f t="shared" si="18"/>
        <v>0.83540330503206695</v>
      </c>
      <c r="AA86" s="26">
        <f t="shared" si="8"/>
        <v>-1.6518205675294273E-2</v>
      </c>
      <c r="AB86" s="26">
        <f t="shared" si="25"/>
        <v>9.4387328358706418E-2</v>
      </c>
      <c r="AC86" s="26">
        <f t="shared" si="15"/>
        <v>5.4163525560360498E-3</v>
      </c>
      <c r="AD86" s="26">
        <f t="shared" si="21"/>
        <v>0.92584124848563687</v>
      </c>
      <c r="AE86" s="26">
        <f t="shared" si="13"/>
        <v>1.4732018374215561E-2</v>
      </c>
      <c r="AF86" s="26">
        <f t="shared" si="27"/>
        <v>0.95682976308984358</v>
      </c>
      <c r="AG86" s="26">
        <f t="shared" ref="AG86:AG149" si="28">AF86-AF85</f>
        <v>-2.402326585418324E-2</v>
      </c>
      <c r="AI86" s="26"/>
      <c r="AK86" s="26"/>
      <c r="AM86" s="26"/>
      <c r="AO86" s="26"/>
      <c r="AQ86" s="26"/>
    </row>
    <row r="87" spans="1:43" x14ac:dyDescent="0.25">
      <c r="A87" s="17">
        <f t="shared" si="22"/>
        <v>1</v>
      </c>
      <c r="B87" s="15">
        <f t="shared" si="23"/>
        <v>3</v>
      </c>
      <c r="C87" s="11">
        <v>40933</v>
      </c>
      <c r="D87">
        <f>IF($A87&gt;10,INDEX(daily!$A:$F,MATCH(DATE(white_production!D$1,MONTH($C87),DAY($C87)),daily!$A:$A,0),MATCH($B$1,daily!$A$1:$F$1,0)),INDEX(daily!$A:$F,MATCH(DATE(white_production!E$1,MONTH($C87),DAY($C87)),daily!$A:$A,0),MATCH($B$1,daily!$A$1:$F$1,0)))</f>
        <v>65272.323999999833</v>
      </c>
      <c r="E87">
        <f>IF($A87&gt;10,INDEX(daily!$A:$F,MATCH(DATE(white_production!E$1,MONTH($C87),DAY($C87)),daily!$A:$A,0),MATCH($B$1,daily!$A$1:$F$1,0)),INDEX(daily!$A:$F,MATCH(DATE(white_production!F$1,MONTH($C87),DAY($C87)),daily!$A:$A,0),MATCH($B$1,daily!$A$1:$F$1,0)))</f>
        <v>81994.063999999693</v>
      </c>
      <c r="F87">
        <f>IF($A87&gt;10,INDEX(daily!$A:$F,MATCH(DATE(white_production!F$1,MONTH($C87),DAY($C87)),daily!$A:$A,0),MATCH($B$1,daily!$A$1:$F$1,0)),INDEX(daily!$A:$F,MATCH(DATE(white_production!G$1,MONTH($C87),DAY($C87)),daily!$A:$A,0),MATCH($B$1,daily!$A$1:$F$1,0)))</f>
        <v>76476.45</v>
      </c>
      <c r="G87">
        <f>IF($A87&gt;10,INDEX(daily!$A:$F,MATCH(DATE(white_production!G$1,MONTH($C87),DAY($C87)),daily!$A:$A,0),MATCH($B$1,daily!$A$1:$F$1,0)),INDEX(daily!$A:$F,MATCH(DATE(white_production!H$1,MONTH($C87),DAY($C87)),daily!$A:$A,0),MATCH($B$1,daily!$A$1:$F$1,0)))</f>
        <v>70070.755000000077</v>
      </c>
      <c r="H87">
        <f>IF($A87&gt;10,INDEX(daily!$A:$F,MATCH(DATE(white_production!H$1,MONTH($C87),DAY($C87)),daily!$A:$A,0),MATCH($B$1,daily!$A$1:$F$1,0)),INDEX(daily!$A:$F,MATCH(DATE(white_production!I$1,MONTH($C87),DAY($C87)),daily!$A:$A,0),MATCH($B$1,daily!$A$1:$F$1,0)))</f>
        <v>85323.400999999794</v>
      </c>
      <c r="I87">
        <f>IF($A87&gt;10,INDEX(daily!$A:$F,MATCH(DATE(white_production!I$1,MONTH($C87),DAY($C87)),daily!$A:$A,0),MATCH($B$1,daily!$A$1:$F$1,0)),INDEX(daily!$A:$F,MATCH(DATE(white_production!J$1,MONTH($C87),DAY($C87)),daily!$A:$A,0),MATCH($B$1,daily!$A$1:$F$1,0)))</f>
        <v>95251.382000000769</v>
      </c>
      <c r="J87">
        <f>IF($A87&gt;10,INDEX(daily!$A:$F,MATCH(DATE(white_production!J$1,MONTH($C87),DAY($C87)),daily!$A:$A,0),MATCH($B$1,daily!$A$1:$F$1,0)),INDEX(daily!$A:$F,MATCH(DATE(white_production!K$1,MONTH($C87),DAY($C87)),daily!$A:$A,0),MATCH($B$1,daily!$A$1:$F$1,0)))</f>
        <v>105049.70799999982</v>
      </c>
      <c r="S87" s="11">
        <v>40933</v>
      </c>
      <c r="T87" s="26">
        <f t="shared" si="26"/>
        <v>0.9448421050193575</v>
      </c>
      <c r="U87" s="26">
        <f t="shared" si="24"/>
        <v>-2.5405793932600007E-2</v>
      </c>
      <c r="V87" s="26">
        <f t="shared" si="19"/>
        <v>0.91734553565809285</v>
      </c>
      <c r="W87" s="26">
        <f t="shared" si="9"/>
        <v>-1.1316846955833681E-2</v>
      </c>
      <c r="X87" s="26">
        <f t="shared" si="20"/>
        <v>0.76894099532670868</v>
      </c>
      <c r="Y87" s="26">
        <f t="shared" si="12"/>
        <v>-3.6982932427653936E-2</v>
      </c>
      <c r="Z87" s="26">
        <f t="shared" si="18"/>
        <v>0.82040047639617131</v>
      </c>
      <c r="AA87" s="26">
        <f t="shared" si="8"/>
        <v>-1.5002828635895638E-2</v>
      </c>
      <c r="AB87" s="26">
        <f t="shared" si="25"/>
        <v>9.6249907548440955E-2</v>
      </c>
      <c r="AC87" s="26">
        <f t="shared" si="15"/>
        <v>1.8625791897345367E-3</v>
      </c>
      <c r="AD87" s="26">
        <f t="shared" si="21"/>
        <v>0.90722987619983719</v>
      </c>
      <c r="AE87" s="26">
        <f t="shared" si="13"/>
        <v>-1.8611372285799677E-2</v>
      </c>
      <c r="AF87" s="26">
        <f t="shared" si="27"/>
        <v>0.93255830554047903</v>
      </c>
      <c r="AG87" s="26">
        <f t="shared" si="28"/>
        <v>-2.427145754936455E-2</v>
      </c>
      <c r="AI87" s="26"/>
      <c r="AK87" s="26"/>
      <c r="AM87" s="26"/>
      <c r="AO87" s="26"/>
      <c r="AQ87" s="26"/>
    </row>
    <row r="88" spans="1:43" x14ac:dyDescent="0.25">
      <c r="A88" s="17">
        <f t="shared" si="22"/>
        <v>1</v>
      </c>
      <c r="B88" s="15">
        <f t="shared" si="23"/>
        <v>3</v>
      </c>
      <c r="C88" s="11">
        <v>40934</v>
      </c>
      <c r="D88">
        <f>IF($A88&gt;10,INDEX(daily!$A:$F,MATCH(DATE(white_production!D$1,MONTH($C88),DAY($C88)),daily!$A:$A,0),MATCH($B$1,daily!$A$1:$F$1,0)),INDEX(daily!$A:$F,MATCH(DATE(white_production!E$1,MONTH($C88),DAY($C88)),daily!$A:$A,0),MATCH($B$1,daily!$A$1:$F$1,0)))</f>
        <v>61924.023000000045</v>
      </c>
      <c r="E88">
        <f>IF($A88&gt;10,INDEX(daily!$A:$F,MATCH(DATE(white_production!E$1,MONTH($C88),DAY($C88)),daily!$A:$A,0),MATCH($B$1,daily!$A$1:$F$1,0)),INDEX(daily!$A:$F,MATCH(DATE(white_production!F$1,MONTH($C88),DAY($C88)),daily!$A:$A,0),MATCH($B$1,daily!$A$1:$F$1,0)))</f>
        <v>80391.821000000084</v>
      </c>
      <c r="F88">
        <f>IF($A88&gt;10,INDEX(daily!$A:$F,MATCH(DATE(white_production!F$1,MONTH($C88),DAY($C88)),daily!$A:$A,0),MATCH($B$1,daily!$A$1:$F$1,0)),INDEX(daily!$A:$F,MATCH(DATE(white_production!G$1,MONTH($C88),DAY($C88)),daily!$A:$A,0),MATCH($B$1,daily!$A$1:$F$1,0)))</f>
        <v>75913.630000000077</v>
      </c>
      <c r="G88">
        <f>IF($A88&gt;10,INDEX(daily!$A:$F,MATCH(DATE(white_production!G$1,MONTH($C88),DAY($C88)),daily!$A:$A,0),MATCH($B$1,daily!$A$1:$F$1,0)),INDEX(daily!$A:$F,MATCH(DATE(white_production!H$1,MONTH($C88),DAY($C88)),daily!$A:$A,0),MATCH($B$1,daily!$A$1:$F$1,0)))</f>
        <v>70492.828000000125</v>
      </c>
      <c r="H88">
        <f>IF($A88&gt;10,INDEX(daily!$A:$F,MATCH(DATE(white_production!H$1,MONTH($C88),DAY($C88)),daily!$A:$A,0),MATCH($B$1,daily!$A$1:$F$1,0)),INDEX(daily!$A:$F,MATCH(DATE(white_production!I$1,MONTH($C88),DAY($C88)),daily!$A:$A,0),MATCH($B$1,daily!$A$1:$F$1,0)))</f>
        <v>84011.934000000736</v>
      </c>
      <c r="I88">
        <f>IF($A88&gt;10,INDEX(daily!$A:$F,MATCH(DATE(white_production!I$1,MONTH($C88),DAY($C88)),daily!$A:$A,0),MATCH($B$1,daily!$A$1:$F$1,0)),INDEX(daily!$A:$F,MATCH(DATE(white_production!J$1,MONTH($C88),DAY($C88)),daily!$A:$A,0),MATCH($B$1,daily!$A$1:$F$1,0)))</f>
        <v>94960.4399999991</v>
      </c>
      <c r="J88">
        <f>IF($A88&gt;10,INDEX(daily!$A:$F,MATCH(DATE(white_production!J$1,MONTH($C88),DAY($C88)),daily!$A:$A,0),MATCH($B$1,daily!$A$1:$F$1,0)),INDEX(daily!$A:$F,MATCH(DATE(white_production!K$1,MONTH($C88),DAY($C88)),daily!$A:$A,0),MATCH($B$1,daily!$A$1:$F$1,0)))</f>
        <v>106786.05100000053</v>
      </c>
      <c r="S88" s="11">
        <v>40934</v>
      </c>
      <c r="T88" s="26">
        <f t="shared" si="26"/>
        <v>0.89637415457410863</v>
      </c>
      <c r="U88" s="26">
        <f t="shared" si="24"/>
        <v>-4.8467950445248875E-2</v>
      </c>
      <c r="V88" s="26">
        <f t="shared" si="19"/>
        <v>0.89941972016138716</v>
      </c>
      <c r="W88" s="26">
        <f t="shared" si="9"/>
        <v>-1.7925815496705688E-2</v>
      </c>
      <c r="X88" s="26">
        <f t="shared" si="20"/>
        <v>0.76328205886993383</v>
      </c>
      <c r="Y88" s="26">
        <f t="shared" si="12"/>
        <v>-5.6589364567748435E-3</v>
      </c>
      <c r="Z88" s="26">
        <f t="shared" si="18"/>
        <v>0.82534217982542657</v>
      </c>
      <c r="AA88" s="26">
        <f t="shared" si="8"/>
        <v>4.941703429255262E-3</v>
      </c>
      <c r="AB88" s="26">
        <f t="shared" si="25"/>
        <v>9.4770494210208681E-2</v>
      </c>
      <c r="AC88" s="26">
        <f t="shared" si="15"/>
        <v>-1.4794133382322744E-3</v>
      </c>
      <c r="AD88" s="26">
        <f t="shared" si="21"/>
        <v>0.90445877441526834</v>
      </c>
      <c r="AE88" s="26">
        <f t="shared" si="13"/>
        <v>-2.7711017845688524E-3</v>
      </c>
      <c r="AF88" s="26">
        <f t="shared" si="27"/>
        <v>0.94797235205946351</v>
      </c>
      <c r="AG88" s="26">
        <f t="shared" si="28"/>
        <v>1.5414046518984481E-2</v>
      </c>
      <c r="AI88" s="26"/>
      <c r="AK88" s="26"/>
      <c r="AM88" s="26"/>
      <c r="AO88" s="26"/>
      <c r="AQ88" s="26"/>
    </row>
    <row r="89" spans="1:43" x14ac:dyDescent="0.25">
      <c r="A89" s="17">
        <f t="shared" si="22"/>
        <v>1</v>
      </c>
      <c r="B89" s="15">
        <f t="shared" si="23"/>
        <v>3</v>
      </c>
      <c r="C89" s="11">
        <v>40935</v>
      </c>
      <c r="D89">
        <f>IF($A89&gt;10,INDEX(daily!$A:$F,MATCH(DATE(white_production!D$1,MONTH($C89),DAY($C89)),daily!$A:$A,0),MATCH($B$1,daily!$A$1:$F$1,0)),INDEX(daily!$A:$F,MATCH(DATE(white_production!E$1,MONTH($C89),DAY($C89)),daily!$A:$A,0),MATCH($B$1,daily!$A$1:$F$1,0)))</f>
        <v>59817.566000000013</v>
      </c>
      <c r="E89">
        <f>IF($A89&gt;10,INDEX(daily!$A:$F,MATCH(DATE(white_production!E$1,MONTH($C89),DAY($C89)),daily!$A:$A,0),MATCH($B$1,daily!$A$1:$F$1,0)),INDEX(daily!$A:$F,MATCH(DATE(white_production!F$1,MONTH($C89),DAY($C89)),daily!$A:$A,0),MATCH($B$1,daily!$A$1:$F$1,0)))</f>
        <v>78043.417999999976</v>
      </c>
      <c r="F89">
        <f>IF($A89&gt;10,INDEX(daily!$A:$F,MATCH(DATE(white_production!F$1,MONTH($C89),DAY($C89)),daily!$A:$A,0),MATCH($B$1,daily!$A$1:$F$1,0)),INDEX(daily!$A:$F,MATCH(DATE(white_production!G$1,MONTH($C89),DAY($C89)),daily!$A:$A,0),MATCH($B$1,daily!$A$1:$F$1,0)))</f>
        <v>73355.389999999476</v>
      </c>
      <c r="G89">
        <f>IF($A89&gt;10,INDEX(daily!$A:$F,MATCH(DATE(white_production!G$1,MONTH($C89),DAY($C89)),daily!$A:$A,0),MATCH($B$1,daily!$A$1:$F$1,0)),INDEX(daily!$A:$F,MATCH(DATE(white_production!H$1,MONTH($C89),DAY($C89)),daily!$A:$A,0),MATCH($B$1,daily!$A$1:$F$1,0)))</f>
        <v>63654.559999999779</v>
      </c>
      <c r="H89">
        <f>IF($A89&gt;10,INDEX(daily!$A:$F,MATCH(DATE(white_production!H$1,MONTH($C89),DAY($C89)),daily!$A:$A,0),MATCH($B$1,daily!$A$1:$F$1,0)),INDEX(daily!$A:$F,MATCH(DATE(white_production!I$1,MONTH($C89),DAY($C89)),daily!$A:$A,0),MATCH($B$1,daily!$A$1:$F$1,0)))</f>
        <v>79619.767999999225</v>
      </c>
      <c r="I89">
        <f>IF($A89&gt;10,INDEX(daily!$A:$F,MATCH(DATE(white_production!I$1,MONTH($C89),DAY($C89)),daily!$A:$A,0),MATCH($B$1,daily!$A$1:$F$1,0)),INDEX(daily!$A:$F,MATCH(DATE(white_production!J$1,MONTH($C89),DAY($C89)),daily!$A:$A,0),MATCH($B$1,daily!$A$1:$F$1,0)))</f>
        <v>94893.306000000244</v>
      </c>
      <c r="J89">
        <f>IF($A89&gt;10,INDEX(daily!$A:$F,MATCH(DATE(white_production!J$1,MONTH($C89),DAY($C89)),daily!$A:$A,0),MATCH($B$1,daily!$A$1:$F$1,0)),INDEX(daily!$A:$F,MATCH(DATE(white_production!K$1,MONTH($C89),DAY($C89)),daily!$A:$A,0),MATCH($B$1,daily!$A$1:$F$1,0)))</f>
        <v>109732.1849999994</v>
      </c>
      <c r="S89" s="11">
        <v>40935</v>
      </c>
      <c r="T89" s="26">
        <f t="shared" si="26"/>
        <v>0.86588237576119553</v>
      </c>
      <c r="U89" s="26">
        <f t="shared" si="24"/>
        <v>-3.0491778812913095E-2</v>
      </c>
      <c r="V89" s="26">
        <f t="shared" si="19"/>
        <v>0.87314590346197118</v>
      </c>
      <c r="W89" s="26">
        <f t="shared" si="9"/>
        <v>-2.6273816699415975E-2</v>
      </c>
      <c r="X89" s="26">
        <f t="shared" si="20"/>
        <v>0.73755994949005199</v>
      </c>
      <c r="Y89" s="26">
        <f t="shared" si="12"/>
        <v>-2.5722109379881841E-2</v>
      </c>
      <c r="Z89" s="26">
        <f t="shared" si="18"/>
        <v>0.74527855949016719</v>
      </c>
      <c r="AA89" s="26">
        <f t="shared" si="8"/>
        <v>-8.0063620335259378E-2</v>
      </c>
      <c r="AB89" s="26">
        <f t="shared" si="25"/>
        <v>8.981586785351256E-2</v>
      </c>
      <c r="AC89" s="26">
        <f t="shared" si="15"/>
        <v>-4.9546263566961207E-3</v>
      </c>
      <c r="AD89" s="26">
        <f t="shared" si="21"/>
        <v>0.90381935093154653</v>
      </c>
      <c r="AE89" s="26">
        <f t="shared" si="13"/>
        <v>-6.3942348372181268E-4</v>
      </c>
      <c r="AF89" s="26">
        <f t="shared" si="27"/>
        <v>0.97412608235763953</v>
      </c>
      <c r="AG89" s="26">
        <f t="shared" si="28"/>
        <v>2.6153730298176026E-2</v>
      </c>
      <c r="AI89" s="26"/>
      <c r="AK89" s="26"/>
      <c r="AM89" s="26"/>
      <c r="AO89" s="26"/>
      <c r="AQ89" s="26"/>
    </row>
    <row r="90" spans="1:43" x14ac:dyDescent="0.25">
      <c r="A90" s="17">
        <f t="shared" si="22"/>
        <v>1</v>
      </c>
      <c r="B90" s="15">
        <f t="shared" si="23"/>
        <v>3</v>
      </c>
      <c r="C90" s="11">
        <v>40936</v>
      </c>
      <c r="D90">
        <f>IF($A90&gt;10,INDEX(daily!$A:$F,MATCH(DATE(white_production!D$1,MONTH($C90),DAY($C90)),daily!$A:$A,0),MATCH($B$1,daily!$A$1:$F$1,0)),INDEX(daily!$A:$F,MATCH(DATE(white_production!E$1,MONTH($C90),DAY($C90)),daily!$A:$A,0),MATCH($B$1,daily!$A$1:$F$1,0)))</f>
        <v>63824.398000000045</v>
      </c>
      <c r="E90">
        <f>IF($A90&gt;10,INDEX(daily!$A:$F,MATCH(DATE(white_production!E$1,MONTH($C90),DAY($C90)),daily!$A:$A,0),MATCH($B$1,daily!$A$1:$F$1,0)),INDEX(daily!$A:$F,MATCH(DATE(white_production!F$1,MONTH($C90),DAY($C90)),daily!$A:$A,0),MATCH($B$1,daily!$A$1:$F$1,0)))</f>
        <v>78692.513000000268</v>
      </c>
      <c r="F90">
        <f>IF($A90&gt;10,INDEX(daily!$A:$F,MATCH(DATE(white_production!F$1,MONTH($C90),DAY($C90)),daily!$A:$A,0),MATCH($B$1,daily!$A$1:$F$1,0)),INDEX(daily!$A:$F,MATCH(DATE(white_production!G$1,MONTH($C90),DAY($C90)),daily!$A:$A,0),MATCH($B$1,daily!$A$1:$F$1,0)))</f>
        <v>74207.69299999997</v>
      </c>
      <c r="G90">
        <f>IF($A90&gt;10,INDEX(daily!$A:$F,MATCH(DATE(white_production!G$1,MONTH($C90),DAY($C90)),daily!$A:$A,0),MATCH($B$1,daily!$A$1:$F$1,0)),INDEX(daily!$A:$F,MATCH(DATE(white_production!H$1,MONTH($C90),DAY($C90)),daily!$A:$A,0),MATCH($B$1,daily!$A$1:$F$1,0)))</f>
        <v>61063.787000000106</v>
      </c>
      <c r="H90">
        <f>IF($A90&gt;10,INDEX(daily!$A:$F,MATCH(DATE(white_production!H$1,MONTH($C90),DAY($C90)),daily!$A:$A,0),MATCH($B$1,daily!$A$1:$F$1,0)),INDEX(daily!$A:$F,MATCH(DATE(white_production!I$1,MONTH($C90),DAY($C90)),daily!$A:$A,0),MATCH($B$1,daily!$A$1:$F$1,0)))</f>
        <v>67934.675000000003</v>
      </c>
      <c r="I90">
        <f>IF($A90&gt;10,INDEX(daily!$A:$F,MATCH(DATE(white_production!I$1,MONTH($C90),DAY($C90)),daily!$A:$A,0),MATCH($B$1,daily!$A$1:$F$1,0)),INDEX(daily!$A:$F,MATCH(DATE(white_production!J$1,MONTH($C90),DAY($C90)),daily!$A:$A,0),MATCH($B$1,daily!$A$1:$F$1,0)))</f>
        <v>86174.924000000959</v>
      </c>
      <c r="J90">
        <f>IF($A90&gt;10,INDEX(daily!$A:$F,MATCH(DATE(white_production!J$1,MONTH($C90),DAY($C90)),daily!$A:$A,0),MATCH($B$1,daily!$A$1:$F$1,0)),INDEX(daily!$A:$F,MATCH(DATE(white_production!K$1,MONTH($C90),DAY($C90)),daily!$A:$A,0),MATCH($B$1,daily!$A$1:$F$1,0)))</f>
        <v>109709.27700000032</v>
      </c>
      <c r="S90" s="11">
        <v>40936</v>
      </c>
      <c r="T90" s="26">
        <f t="shared" si="26"/>
        <v>0.92388281682621665</v>
      </c>
      <c r="U90" s="26">
        <f t="shared" si="24"/>
        <v>5.8000441065021113E-2</v>
      </c>
      <c r="V90" s="26">
        <f t="shared" si="19"/>
        <v>0.88040794624190044</v>
      </c>
      <c r="W90" s="26">
        <f t="shared" si="9"/>
        <v>7.2620427799292564E-3</v>
      </c>
      <c r="X90" s="26">
        <f t="shared" si="20"/>
        <v>0.74612952505403696</v>
      </c>
      <c r="Y90" s="26">
        <f t="shared" si="12"/>
        <v>8.5695755639849658E-3</v>
      </c>
      <c r="Z90" s="26">
        <f t="shared" ref="Z90:Z121" si="29">G90/MAX(G$2:G$228)</f>
        <v>0.71494534268047161</v>
      </c>
      <c r="AA90" s="26">
        <f t="shared" si="8"/>
        <v>-3.0333216809695585E-2</v>
      </c>
      <c r="AB90" s="26">
        <f t="shared" si="25"/>
        <v>7.6634382964685138E-2</v>
      </c>
      <c r="AC90" s="26">
        <f t="shared" si="15"/>
        <v>-1.3181484888827422E-2</v>
      </c>
      <c r="AD90" s="26">
        <f t="shared" si="21"/>
        <v>0.8207803812447636</v>
      </c>
      <c r="AE90" s="26">
        <f t="shared" si="13"/>
        <v>-8.3038969686782926E-2</v>
      </c>
      <c r="AF90" s="26">
        <f t="shared" si="27"/>
        <v>0.9739227210530802</v>
      </c>
      <c r="AG90" s="26">
        <f t="shared" si="28"/>
        <v>-2.0336130455933521E-4</v>
      </c>
      <c r="AI90" s="26"/>
      <c r="AK90" s="26"/>
      <c r="AM90" s="26"/>
      <c r="AO90" s="26"/>
      <c r="AQ90" s="26"/>
    </row>
    <row r="91" spans="1:43" x14ac:dyDescent="0.25">
      <c r="A91" s="17">
        <f t="shared" si="22"/>
        <v>1</v>
      </c>
      <c r="B91" s="15">
        <f t="shared" si="23"/>
        <v>3</v>
      </c>
      <c r="C91" s="11">
        <v>40937</v>
      </c>
      <c r="D91">
        <f>IF($A91&gt;10,INDEX(daily!$A:$F,MATCH(DATE(white_production!D$1,MONTH($C91),DAY($C91)),daily!$A:$A,0),MATCH($B$1,daily!$A$1:$F$1,0)),INDEX(daily!$A:$F,MATCH(DATE(white_production!E$1,MONTH($C91),DAY($C91)),daily!$A:$A,0),MATCH($B$1,daily!$A$1:$F$1,0)))</f>
        <v>56993.930000000073</v>
      </c>
      <c r="E91">
        <f>IF($A91&gt;10,INDEX(daily!$A:$F,MATCH(DATE(white_production!E$1,MONTH($C91),DAY($C91)),daily!$A:$A,0),MATCH($B$1,daily!$A$1:$F$1,0)),INDEX(daily!$A:$F,MATCH(DATE(white_production!F$1,MONTH($C91),DAY($C91)),daily!$A:$A,0),MATCH($B$1,daily!$A$1:$F$1,0)))</f>
        <v>75251.26099999994</v>
      </c>
      <c r="F91">
        <f>IF($A91&gt;10,INDEX(daily!$A:$F,MATCH(DATE(white_production!F$1,MONTH($C91),DAY($C91)),daily!$A:$A,0),MATCH($B$1,daily!$A$1:$F$1,0)),INDEX(daily!$A:$F,MATCH(DATE(white_production!G$1,MONTH($C91),DAY($C91)),daily!$A:$A,0),MATCH($B$1,daily!$A$1:$F$1,0)))</f>
        <v>77062.077000000325</v>
      </c>
      <c r="G91">
        <f>IF($A91&gt;10,INDEX(daily!$A:$F,MATCH(DATE(white_production!G$1,MONTH($C91),DAY($C91)),daily!$A:$A,0),MATCH($B$1,daily!$A$1:$F$1,0)),INDEX(daily!$A:$F,MATCH(DATE(white_production!H$1,MONTH($C91),DAY($C91)),daily!$A:$A,0),MATCH($B$1,daily!$A$1:$F$1,0)))</f>
        <v>62978.207999999446</v>
      </c>
      <c r="H91">
        <f>IF($A91&gt;10,INDEX(daily!$A:$F,MATCH(DATE(white_production!H$1,MONTH($C91),DAY($C91)),daily!$A:$A,0),MATCH($B$1,daily!$A$1:$F$1,0)),INDEX(daily!$A:$F,MATCH(DATE(white_production!I$1,MONTH($C91),DAY($C91)),daily!$A:$A,0),MATCH($B$1,daily!$A$1:$F$1,0)))</f>
        <v>70460.677000000331</v>
      </c>
      <c r="I91">
        <f>IF($A91&gt;10,INDEX(daily!$A:$F,MATCH(DATE(white_production!I$1,MONTH($C91),DAY($C91)),daily!$A:$A,0),MATCH($B$1,daily!$A$1:$F$1,0)),INDEX(daily!$A:$F,MATCH(DATE(white_production!J$1,MONTH($C91),DAY($C91)),daily!$A:$A,0),MATCH($B$1,daily!$A$1:$F$1,0)))</f>
        <v>88402.701999999583</v>
      </c>
      <c r="J91">
        <f>IF($A91&gt;10,INDEX(daily!$A:$F,MATCH(DATE(white_production!J$1,MONTH($C91),DAY($C91)),daily!$A:$A,0),MATCH($B$1,daily!$A$1:$F$1,0)),INDEX(daily!$A:$F,MATCH(DATE(white_production!K$1,MONTH($C91),DAY($C91)),daily!$A:$A,0),MATCH($B$1,daily!$A$1:$F$1,0)))</f>
        <v>105108.97400000021</v>
      </c>
      <c r="S91" s="11">
        <v>40937</v>
      </c>
      <c r="T91" s="26">
        <f t="shared" si="26"/>
        <v>0.8250091538724148</v>
      </c>
      <c r="U91" s="26">
        <f t="shared" si="24"/>
        <v>-9.8873662953801844E-2</v>
      </c>
      <c r="V91" s="26">
        <f t="shared" ref="V91:V121" si="30">E91/MAX(E$2:E$228)</f>
        <v>0.8419073889421087</v>
      </c>
      <c r="W91" s="26">
        <f t="shared" si="9"/>
        <v>-3.8500557299791738E-2</v>
      </c>
      <c r="X91" s="26">
        <f t="shared" si="20"/>
        <v>0.77482924730846836</v>
      </c>
      <c r="Y91" s="26">
        <f t="shared" si="12"/>
        <v>2.8699722254431403E-2</v>
      </c>
      <c r="Z91" s="26">
        <f t="shared" si="29"/>
        <v>0.73735971370333686</v>
      </c>
      <c r="AA91" s="26">
        <f t="shared" ref="AA91:AA154" si="31">Z91-Z90</f>
        <v>2.2414371022865254E-2</v>
      </c>
      <c r="AB91" s="26">
        <f t="shared" si="25"/>
        <v>7.9483864538529209E-2</v>
      </c>
      <c r="AC91" s="26">
        <f t="shared" si="15"/>
        <v>2.8494815738440704E-3</v>
      </c>
      <c r="AD91" s="26">
        <f t="shared" si="21"/>
        <v>0.84199904197915021</v>
      </c>
      <c r="AE91" s="26">
        <f t="shared" si="13"/>
        <v>2.1218660734386607E-2</v>
      </c>
      <c r="AF91" s="26">
        <f t="shared" si="27"/>
        <v>0.9330844279028232</v>
      </c>
      <c r="AG91" s="26">
        <f t="shared" si="28"/>
        <v>-4.0838293150256999E-2</v>
      </c>
      <c r="AI91" s="26"/>
      <c r="AK91" s="26"/>
      <c r="AM91" s="26"/>
      <c r="AO91" s="26"/>
      <c r="AQ91" s="26"/>
    </row>
    <row r="92" spans="1:43" x14ac:dyDescent="0.25">
      <c r="A92" s="17">
        <f t="shared" si="22"/>
        <v>1</v>
      </c>
      <c r="B92" s="15">
        <f t="shared" si="23"/>
        <v>3</v>
      </c>
      <c r="C92" s="11">
        <v>40938</v>
      </c>
      <c r="D92">
        <f>IF($A92&gt;10,INDEX(daily!$A:$F,MATCH(DATE(white_production!D$1,MONTH($C92),DAY($C92)),daily!$A:$A,0),MATCH($B$1,daily!$A$1:$F$1,0)),INDEX(daily!$A:$F,MATCH(DATE(white_production!E$1,MONTH($C92),DAY($C92)),daily!$A:$A,0),MATCH($B$1,daily!$A$1:$F$1,0)))</f>
        <v>53745.910999999942</v>
      </c>
      <c r="E92">
        <f>IF($A92&gt;10,INDEX(daily!$A:$F,MATCH(DATE(white_production!E$1,MONTH($C92),DAY($C92)),daily!$A:$A,0),MATCH($B$1,daily!$A$1:$F$1,0)),INDEX(daily!$A:$F,MATCH(DATE(white_production!F$1,MONTH($C92),DAY($C92)),daily!$A:$A,0),MATCH($B$1,daily!$A$1:$F$1,0)))</f>
        <v>70214.865999999645</v>
      </c>
      <c r="F92">
        <f>IF($A92&gt;10,INDEX(daily!$A:$F,MATCH(DATE(white_production!F$1,MONTH($C92),DAY($C92)),daily!$A:$A,0),MATCH($B$1,daily!$A$1:$F$1,0)),INDEX(daily!$A:$F,MATCH(DATE(white_production!G$1,MONTH($C92),DAY($C92)),daily!$A:$A,0),MATCH($B$1,daily!$A$1:$F$1,0)))</f>
        <v>79119.983999999618</v>
      </c>
      <c r="G92">
        <f>IF($A92&gt;10,INDEX(daily!$A:$F,MATCH(DATE(white_production!G$1,MONTH($C92),DAY($C92)),daily!$A:$A,0),MATCH($B$1,daily!$A$1:$F$1,0)),INDEX(daily!$A:$F,MATCH(DATE(white_production!H$1,MONTH($C92),DAY($C92)),daily!$A:$A,0),MATCH($B$1,daily!$A$1:$F$1,0)))</f>
        <v>67683.905000000814</v>
      </c>
      <c r="H92">
        <f>IF($A92&gt;10,INDEX(daily!$A:$F,MATCH(DATE(white_production!H$1,MONTH($C92),DAY($C92)),daily!$A:$A,0),MATCH($B$1,daily!$A$1:$F$1,0)),INDEX(daily!$A:$F,MATCH(DATE(white_production!I$1,MONTH($C92),DAY($C92)),daily!$A:$A,0),MATCH($B$1,daily!$A$1:$F$1,0)))</f>
        <v>77587.872000000629</v>
      </c>
      <c r="I92">
        <f>IF($A92&gt;10,INDEX(daily!$A:$F,MATCH(DATE(white_production!I$1,MONTH($C92),DAY($C92)),daily!$A:$A,0),MATCH($B$1,daily!$A$1:$F$1,0)),INDEX(daily!$A:$F,MATCH(DATE(white_production!J$1,MONTH($C92),DAY($C92)),daily!$A:$A,0),MATCH($B$1,daily!$A$1:$F$1,0)))</f>
        <v>90786.560999999201</v>
      </c>
      <c r="J92">
        <f>IF($A92&gt;10,INDEX(daily!$A:$F,MATCH(DATE(white_production!J$1,MONTH($C92),DAY($C92)),daily!$A:$A,0),MATCH($B$1,daily!$A$1:$F$1,0)),INDEX(daily!$A:$F,MATCH(DATE(white_production!K$1,MONTH($C92),DAY($C92)),daily!$A:$A,0),MATCH($B$1,daily!$A$1:$F$1,0)))</f>
        <v>103455.29199999943</v>
      </c>
      <c r="S92" s="11">
        <v>40938</v>
      </c>
      <c r="T92" s="26">
        <f t="shared" si="26"/>
        <v>0.77799282411674375</v>
      </c>
      <c r="U92" s="26">
        <f t="shared" si="24"/>
        <v>-4.7016329755671049E-2</v>
      </c>
      <c r="V92" s="26">
        <f t="shared" si="30"/>
        <v>0.78556045059470558</v>
      </c>
      <c r="W92" s="26">
        <f t="shared" ref="W92:W155" si="32">V92-V91</f>
        <v>-5.6346938347403119E-2</v>
      </c>
      <c r="X92" s="26">
        <f t="shared" si="20"/>
        <v>0.79552070274173259</v>
      </c>
      <c r="Y92" s="26">
        <f t="shared" si="12"/>
        <v>2.0691455433264228E-2</v>
      </c>
      <c r="Z92" s="26">
        <f t="shared" si="29"/>
        <v>0.79245482521707966</v>
      </c>
      <c r="AA92" s="26">
        <f t="shared" si="31"/>
        <v>5.50951115137428E-2</v>
      </c>
      <c r="AB92" s="26">
        <f t="shared" si="25"/>
        <v>8.752376744663927E-2</v>
      </c>
      <c r="AC92" s="26">
        <f t="shared" si="15"/>
        <v>8.0399029081100609E-3</v>
      </c>
      <c r="AD92" s="26">
        <f t="shared" si="21"/>
        <v>0.86470430945177867</v>
      </c>
      <c r="AE92" s="26">
        <f t="shared" si="13"/>
        <v>2.2705267472628465E-2</v>
      </c>
      <c r="AF92" s="26">
        <f t="shared" si="27"/>
        <v>0.91840418829831594</v>
      </c>
      <c r="AG92" s="26">
        <f t="shared" si="28"/>
        <v>-1.4680239604507261E-2</v>
      </c>
      <c r="AI92" s="26"/>
      <c r="AK92" s="26"/>
      <c r="AM92" s="26"/>
      <c r="AO92" s="26"/>
      <c r="AQ92" s="26"/>
    </row>
    <row r="93" spans="1:43" x14ac:dyDescent="0.25">
      <c r="A93" s="17">
        <f t="shared" si="22"/>
        <v>1</v>
      </c>
      <c r="B93" s="15">
        <f t="shared" si="23"/>
        <v>3</v>
      </c>
      <c r="C93" s="11">
        <v>40939</v>
      </c>
      <c r="D93">
        <f>IF($A93&gt;10,INDEX(daily!$A:$F,MATCH(DATE(white_production!D$1,MONTH($C93),DAY($C93)),daily!$A:$A,0),MATCH($B$1,daily!$A$1:$F$1,0)),INDEX(daily!$A:$F,MATCH(DATE(white_production!E$1,MONTH($C93),DAY($C93)),daily!$A:$A,0),MATCH($B$1,daily!$A$1:$F$1,0)))</f>
        <v>57425.517999999967</v>
      </c>
      <c r="E93">
        <f>IF($A93&gt;10,INDEX(daily!$A:$F,MATCH(DATE(white_production!E$1,MONTH($C93),DAY($C93)),daily!$A:$A,0),MATCH($B$1,daily!$A$1:$F$1,0)),INDEX(daily!$A:$F,MATCH(DATE(white_production!F$1,MONTH($C93),DAY($C93)),daily!$A:$A,0),MATCH($B$1,daily!$A$1:$F$1,0)))</f>
        <v>58600.486000000688</v>
      </c>
      <c r="F93">
        <f>IF($A93&gt;10,INDEX(daily!$A:$F,MATCH(DATE(white_production!F$1,MONTH($C93),DAY($C93)),daily!$A:$A,0),MATCH($B$1,daily!$A$1:$F$1,0)),INDEX(daily!$A:$F,MATCH(DATE(white_production!G$1,MONTH($C93),DAY($C93)),daily!$A:$A,0),MATCH($B$1,daily!$A$1:$F$1,0)))</f>
        <v>83383.65400000065</v>
      </c>
      <c r="G93">
        <f>IF($A93&gt;10,INDEX(daily!$A:$F,MATCH(DATE(white_production!G$1,MONTH($C93),DAY($C93)),daily!$A:$A,0),MATCH($B$1,daily!$A$1:$F$1,0)),INDEX(daily!$A:$F,MATCH(DATE(white_production!H$1,MONTH($C93),DAY($C93)),daily!$A:$A,0),MATCH($B$1,daily!$A$1:$F$1,0)))</f>
        <v>75027.856999999291</v>
      </c>
      <c r="H93">
        <f>IF($A93&gt;10,INDEX(daily!$A:$F,MATCH(DATE(white_production!H$1,MONTH($C93),DAY($C93)),daily!$A:$A,0),MATCH($B$1,daily!$A$1:$F$1,0)),INDEX(daily!$A:$F,MATCH(DATE(white_production!I$1,MONTH($C93),DAY($C93)),daily!$A:$A,0),MATCH($B$1,daily!$A$1:$F$1,0)))</f>
        <v>78551.62599999868</v>
      </c>
      <c r="I93">
        <f>IF($A93&gt;10,INDEX(daily!$A:$F,MATCH(DATE(white_production!I$1,MONTH($C93),DAY($C93)),daily!$A:$A,0),MATCH($B$1,daily!$A$1:$F$1,0)),INDEX(daily!$A:$F,MATCH(DATE(white_production!J$1,MONTH($C93),DAY($C93)),daily!$A:$A,0),MATCH($B$1,daily!$A$1:$F$1,0)))</f>
        <v>84765.353000000861</v>
      </c>
      <c r="J93">
        <f>IF($A93&gt;10,INDEX(daily!$A:$F,MATCH(DATE(white_production!J$1,MONTH($C93),DAY($C93)),daily!$A:$A,0),MATCH($B$1,daily!$A$1:$F$1,0)),INDEX(daily!$A:$F,MATCH(DATE(white_production!K$1,MONTH($C93),DAY($C93)),daily!$A:$A,0),MATCH($B$1,daily!$A$1:$F$1,0)))</f>
        <v>107455.73000000119</v>
      </c>
      <c r="S93" s="11">
        <v>40939</v>
      </c>
      <c r="T93" s="26">
        <f t="shared" si="26"/>
        <v>0.83125655689763878</v>
      </c>
      <c r="U93" s="26">
        <f t="shared" si="24"/>
        <v>5.3263732780895023E-2</v>
      </c>
      <c r="V93" s="26">
        <f t="shared" si="30"/>
        <v>0.6556193411695681</v>
      </c>
      <c r="W93" s="26">
        <f t="shared" si="32"/>
        <v>-0.12994110942513748</v>
      </c>
      <c r="X93" s="26">
        <f t="shared" si="20"/>
        <v>0.83839024824947272</v>
      </c>
      <c r="Y93" s="26">
        <f t="shared" si="12"/>
        <v>4.2869545507740137E-2</v>
      </c>
      <c r="Z93" s="26">
        <f t="shared" si="29"/>
        <v>0.87843908098012025</v>
      </c>
      <c r="AA93" s="26">
        <f t="shared" si="31"/>
        <v>8.5984255763040585E-2</v>
      </c>
      <c r="AB93" s="26">
        <f t="shared" si="25"/>
        <v>8.8610939691440585E-2</v>
      </c>
      <c r="AC93" s="26">
        <f t="shared" si="15"/>
        <v>1.0871722448013155E-3</v>
      </c>
      <c r="AD93" s="26">
        <f t="shared" si="21"/>
        <v>0.8073548025605094</v>
      </c>
      <c r="AE93" s="26">
        <f t="shared" si="13"/>
        <v>-5.7349506891269275E-2</v>
      </c>
      <c r="AF93" s="26">
        <f t="shared" si="27"/>
        <v>0.95391729684214355</v>
      </c>
      <c r="AG93" s="26">
        <f t="shared" si="28"/>
        <v>3.551310854382761E-2</v>
      </c>
      <c r="AI93" s="26"/>
      <c r="AK93" s="26"/>
      <c r="AM93" s="26"/>
      <c r="AO93" s="26"/>
      <c r="AQ93" s="26"/>
    </row>
    <row r="94" spans="1:43" x14ac:dyDescent="0.25">
      <c r="A94" s="17">
        <f t="shared" si="22"/>
        <v>2</v>
      </c>
      <c r="B94" s="15">
        <f t="shared" si="23"/>
        <v>1</v>
      </c>
      <c r="C94" s="11">
        <v>40940</v>
      </c>
      <c r="D94">
        <f>IF($A94&gt;10,INDEX(daily!$A:$F,MATCH(DATE(white_production!D$1,MONTH($C94),DAY($C94)),daily!$A:$A,0),MATCH($B$1,daily!$A$1:$F$1,0)),INDEX(daily!$A:$F,MATCH(DATE(white_production!E$1,MONTH($C94),DAY($C94)),daily!$A:$A,0),MATCH($B$1,daily!$A$1:$F$1,0)))</f>
        <v>53463.124000000207</v>
      </c>
      <c r="E94">
        <f>IF($A94&gt;10,INDEX(daily!$A:$F,MATCH(DATE(white_production!E$1,MONTH($C94),DAY($C94)),daily!$A:$A,0),MATCH($B$1,daily!$A$1:$F$1,0)),INDEX(daily!$A:$F,MATCH(DATE(white_production!F$1,MONTH($C94),DAY($C94)),daily!$A:$A,0),MATCH($B$1,daily!$A$1:$F$1,0)))</f>
        <v>54857.041999999434</v>
      </c>
      <c r="F94">
        <f>IF($A94&gt;10,INDEX(daily!$A:$F,MATCH(DATE(white_production!F$1,MONTH($C94),DAY($C94)),daily!$A:$A,0),MATCH($B$1,daily!$A$1:$F$1,0)),INDEX(daily!$A:$F,MATCH(DATE(white_production!G$1,MONTH($C94),DAY($C94)),daily!$A:$A,0),MATCH($B$1,daily!$A$1:$F$1,0)))</f>
        <v>76917.199000000212</v>
      </c>
      <c r="G94">
        <f>IF($A94&gt;10,INDEX(daily!$A:$F,MATCH(DATE(white_production!G$1,MONTH($C94),DAY($C94)),daily!$A:$A,0),MATCH($B$1,daily!$A$1:$F$1,0)),INDEX(daily!$A:$F,MATCH(DATE(white_production!H$1,MONTH($C94),DAY($C94)),daily!$A:$A,0),MATCH($B$1,daily!$A$1:$F$1,0)))</f>
        <v>75224.08600000068</v>
      </c>
      <c r="H94">
        <f>IF($A94&gt;10,INDEX(daily!$A:$F,MATCH(DATE(white_production!H$1,MONTH($C94),DAY($C94)),daily!$A:$A,0),MATCH($B$1,daily!$A$1:$F$1,0)),INDEX(daily!$A:$F,MATCH(DATE(white_production!I$1,MONTH($C94),DAY($C94)),daily!$A:$A,0),MATCH($B$1,daily!$A$1:$F$1,0)))</f>
        <v>78916.471000001213</v>
      </c>
      <c r="I94">
        <f>IF($A94&gt;10,INDEX(daily!$A:$F,MATCH(DATE(white_production!I$1,MONTH($C94),DAY($C94)),daily!$A:$A,0),MATCH($B$1,daily!$A$1:$F$1,0)),INDEX(daily!$A:$F,MATCH(DATE(white_production!J$1,MONTH($C94),DAY($C94)),daily!$A:$A,0),MATCH($B$1,daily!$A$1:$F$1,0)))</f>
        <v>88555.329999999696</v>
      </c>
      <c r="J94">
        <f>IF($A94&gt;10,INDEX(daily!$A:$F,MATCH(DATE(white_production!J$1,MONTH($C94),DAY($C94)),daily!$A:$A,0),MATCH($B$1,daily!$A$1:$F$1,0)),INDEX(daily!$A:$F,MATCH(DATE(white_production!K$1,MONTH($C94),DAY($C94)),daily!$A:$A,0),MATCH($B$1,daily!$A$1:$F$1,0)))</f>
        <v>104032.57799999937</v>
      </c>
      <c r="S94" s="11">
        <v>40940</v>
      </c>
      <c r="T94" s="26">
        <f t="shared" si="26"/>
        <v>0.77389937304930734</v>
      </c>
      <c r="U94" s="26">
        <f t="shared" si="24"/>
        <v>-5.7357183848331439E-2</v>
      </c>
      <c r="V94" s="26">
        <f t="shared" si="30"/>
        <v>0.61373787470893215</v>
      </c>
      <c r="W94" s="26">
        <f t="shared" si="32"/>
        <v>-4.1881466460635952E-2</v>
      </c>
      <c r="X94" s="26">
        <f t="shared" si="20"/>
        <v>0.77337255530039228</v>
      </c>
      <c r="Y94" s="26">
        <f t="shared" si="12"/>
        <v>-6.5017692949080441E-2</v>
      </c>
      <c r="Z94" s="26">
        <f t="shared" si="29"/>
        <v>0.88073656393265709</v>
      </c>
      <c r="AA94" s="26">
        <f t="shared" si="31"/>
        <v>2.2974829525368445E-3</v>
      </c>
      <c r="AB94" s="26">
        <f t="shared" si="25"/>
        <v>8.902250670715009E-2</v>
      </c>
      <c r="AC94" s="26">
        <f t="shared" si="15"/>
        <v>4.1156701570950471E-4</v>
      </c>
      <c r="AD94" s="26">
        <f t="shared" si="21"/>
        <v>0.84345276032566963</v>
      </c>
      <c r="AE94" s="26">
        <f t="shared" si="13"/>
        <v>3.6097957765160227E-2</v>
      </c>
      <c r="AF94" s="26">
        <f t="shared" si="27"/>
        <v>0.92352893223356025</v>
      </c>
      <c r="AG94" s="26">
        <f t="shared" si="28"/>
        <v>-3.0388364608583296E-2</v>
      </c>
      <c r="AI94" s="26"/>
      <c r="AK94" s="26"/>
      <c r="AM94" s="26"/>
      <c r="AO94" s="26"/>
      <c r="AQ94" s="26"/>
    </row>
    <row r="95" spans="1:43" x14ac:dyDescent="0.25">
      <c r="A95" s="17">
        <f t="shared" si="22"/>
        <v>2</v>
      </c>
      <c r="B95" s="15">
        <f t="shared" si="23"/>
        <v>1</v>
      </c>
      <c r="C95" s="11">
        <v>40941</v>
      </c>
      <c r="D95">
        <f>IF($A95&gt;10,INDEX(daily!$A:$F,MATCH(DATE(white_production!D$1,MONTH($C95),DAY($C95)),daily!$A:$A,0),MATCH($B$1,daily!$A$1:$F$1,0)),INDEX(daily!$A:$F,MATCH(DATE(white_production!E$1,MONTH($C95),DAY($C95)),daily!$A:$A,0),MATCH($B$1,daily!$A$1:$F$1,0)))</f>
        <v>57710.434999999779</v>
      </c>
      <c r="E95">
        <f>IF($A95&gt;10,INDEX(daily!$A:$F,MATCH(DATE(white_production!E$1,MONTH($C95),DAY($C95)),daily!$A:$A,0),MATCH($B$1,daily!$A$1:$F$1,0)),INDEX(daily!$A:$F,MATCH(DATE(white_production!F$1,MONTH($C95),DAY($C95)),daily!$A:$A,0),MATCH($B$1,daily!$A$1:$F$1,0)))</f>
        <v>62315.142000000182</v>
      </c>
      <c r="F95">
        <f>IF($A95&gt;10,INDEX(daily!$A:$F,MATCH(DATE(white_production!F$1,MONTH($C95),DAY($C95)),daily!$A:$A,0),MATCH($B$1,daily!$A$1:$F$1,0)),INDEX(daily!$A:$F,MATCH(DATE(white_production!G$1,MONTH($C95),DAY($C95)),daily!$A:$A,0),MATCH($B$1,daily!$A$1:$F$1,0)))</f>
        <v>76215.512999999526</v>
      </c>
      <c r="G95">
        <f>IF($A95&gt;10,INDEX(daily!$A:$F,MATCH(DATE(white_production!G$1,MONTH($C95),DAY($C95)),daily!$A:$A,0),MATCH($B$1,daily!$A$1:$F$1,0)),INDEX(daily!$A:$F,MATCH(DATE(white_production!H$1,MONTH($C95),DAY($C95)),daily!$A:$A,0),MATCH($B$1,daily!$A$1:$F$1,0)))</f>
        <v>76319.750999999786</v>
      </c>
      <c r="H95">
        <f>IF($A95&gt;10,INDEX(daily!$A:$F,MATCH(DATE(white_production!H$1,MONTH($C95),DAY($C95)),daily!$A:$A,0),MATCH($B$1,daily!$A$1:$F$1,0)),INDEX(daily!$A:$F,MATCH(DATE(white_production!I$1,MONTH($C95),DAY($C95)),daily!$A:$A,0),MATCH($B$1,daily!$A$1:$F$1,0)))</f>
        <v>85681.27799999938</v>
      </c>
      <c r="I95">
        <f>IF($A95&gt;10,INDEX(daily!$A:$F,MATCH(DATE(white_production!I$1,MONTH($C95),DAY($C95)),daily!$A:$A,0),MATCH($B$1,daily!$A$1:$F$1,0)),INDEX(daily!$A:$F,MATCH(DATE(white_production!J$1,MONTH($C95),DAY($C95)),daily!$A:$A,0),MATCH($B$1,daily!$A$1:$F$1,0)))</f>
        <v>86125.84800000042</v>
      </c>
      <c r="J95">
        <f>IF($A95&gt;10,INDEX(daily!$A:$F,MATCH(DATE(white_production!J$1,MONTH($C95),DAY($C95)),daily!$A:$A,0),MATCH($B$1,daily!$A$1:$F$1,0)),INDEX(daily!$A:$F,MATCH(DATE(white_production!K$1,MONTH($C95),DAY($C95)),daily!$A:$A,0),MATCH($B$1,daily!$A$1:$F$1,0)))</f>
        <v>107488.70300000013</v>
      </c>
      <c r="S95" s="11">
        <v>40941</v>
      </c>
      <c r="T95" s="26">
        <f t="shared" si="26"/>
        <v>0.83538084053790906</v>
      </c>
      <c r="U95" s="26">
        <f t="shared" si="24"/>
        <v>6.1481467488601727E-2</v>
      </c>
      <c r="V95" s="26">
        <f t="shared" si="30"/>
        <v>0.69717872890896704</v>
      </c>
      <c r="W95" s="26">
        <f t="shared" si="32"/>
        <v>8.3440854200034886E-2</v>
      </c>
      <c r="X95" s="26">
        <f t="shared" si="20"/>
        <v>0.76631737516000464</v>
      </c>
      <c r="Y95" s="26">
        <f t="shared" si="12"/>
        <v>-7.0551801403876402E-3</v>
      </c>
      <c r="Z95" s="26">
        <f t="shared" si="29"/>
        <v>0.89356479859303539</v>
      </c>
      <c r="AA95" s="26">
        <f t="shared" si="31"/>
        <v>1.2828234660378302E-2</v>
      </c>
      <c r="AB95" s="26">
        <f t="shared" si="25"/>
        <v>9.6653614242735442E-2</v>
      </c>
      <c r="AC95" s="26">
        <f t="shared" si="15"/>
        <v>7.6311075355853519E-3</v>
      </c>
      <c r="AD95" s="26">
        <f t="shared" si="21"/>
        <v>0.82031295271543403</v>
      </c>
      <c r="AE95" s="26">
        <f t="shared" si="13"/>
        <v>-2.3139807610235597E-2</v>
      </c>
      <c r="AF95" s="26">
        <f t="shared" si="27"/>
        <v>0.95421000822224167</v>
      </c>
      <c r="AG95" s="26">
        <f t="shared" si="28"/>
        <v>3.0681075988681417E-2</v>
      </c>
      <c r="AI95" s="26"/>
      <c r="AK95" s="26"/>
      <c r="AM95" s="26"/>
      <c r="AO95" s="26"/>
      <c r="AQ95" s="26"/>
    </row>
    <row r="96" spans="1:43" x14ac:dyDescent="0.25">
      <c r="A96" s="17">
        <f t="shared" si="22"/>
        <v>2</v>
      </c>
      <c r="B96" s="15">
        <f t="shared" si="23"/>
        <v>1</v>
      </c>
      <c r="C96" s="11">
        <v>40942</v>
      </c>
      <c r="D96">
        <f>IF($A96&gt;10,INDEX(daily!$A:$F,MATCH(DATE(white_production!D$1,MONTH($C96),DAY($C96)),daily!$A:$A,0),MATCH($B$1,daily!$A$1:$F$1,0)),INDEX(daily!$A:$F,MATCH(DATE(white_production!E$1,MONTH($C96),DAY($C96)),daily!$A:$A,0),MATCH($B$1,daily!$A$1:$F$1,0)))</f>
        <v>59227.86400000006</v>
      </c>
      <c r="E96">
        <f>IF($A96&gt;10,INDEX(daily!$A:$F,MATCH(DATE(white_production!E$1,MONTH($C96),DAY($C96)),daily!$A:$A,0),MATCH($B$1,daily!$A$1:$F$1,0)),INDEX(daily!$A:$F,MATCH(DATE(white_production!F$1,MONTH($C96),DAY($C96)),daily!$A:$A,0),MATCH($B$1,daily!$A$1:$F$1,0)))</f>
        <v>79550.747999999672</v>
      </c>
      <c r="F96">
        <f>IF($A96&gt;10,INDEX(daily!$A:$F,MATCH(DATE(white_production!F$1,MONTH($C96),DAY($C96)),daily!$A:$A,0),MATCH($B$1,daily!$A$1:$F$1,0)),INDEX(daily!$A:$F,MATCH(DATE(white_production!G$1,MONTH($C96),DAY($C96)),daily!$A:$A,0),MATCH($B$1,daily!$A$1:$F$1,0)))</f>
        <v>78955.350999999791</v>
      </c>
      <c r="G96">
        <f>IF($A96&gt;10,INDEX(daily!$A:$F,MATCH(DATE(white_production!G$1,MONTH($C96),DAY($C96)),daily!$A:$A,0),MATCH($B$1,daily!$A$1:$F$1,0)),INDEX(daily!$A:$F,MATCH(DATE(white_production!H$1,MONTH($C96),DAY($C96)),daily!$A:$A,0),MATCH($B$1,daily!$A$1:$F$1,0)))</f>
        <v>76482.524999999994</v>
      </c>
      <c r="H96">
        <f>IF($A96&gt;10,INDEX(daily!$A:$F,MATCH(DATE(white_production!H$1,MONTH($C96),DAY($C96)),daily!$A:$A,0),MATCH($B$1,daily!$A$1:$F$1,0)),INDEX(daily!$A:$F,MATCH(DATE(white_production!I$1,MONTH($C96),DAY($C96)),daily!$A:$A,0),MATCH($B$1,daily!$A$1:$F$1,0)))</f>
        <v>88788.126000000164</v>
      </c>
      <c r="I96">
        <f>IF($A96&gt;10,INDEX(daily!$A:$F,MATCH(DATE(white_production!I$1,MONTH($C96),DAY($C96)),daily!$A:$A,0),MATCH($B$1,daily!$A$1:$F$1,0)),INDEX(daily!$A:$F,MATCH(DATE(white_production!J$1,MONTH($C96),DAY($C96)),daily!$A:$A,0),MATCH($B$1,daily!$A$1:$F$1,0)))</f>
        <v>90741.578999999911</v>
      </c>
      <c r="J96">
        <f>IF($A96&gt;10,INDEX(daily!$A:$F,MATCH(DATE(white_production!J$1,MONTH($C96),DAY($C96)),daily!$A:$A,0),MATCH($B$1,daily!$A$1:$F$1,0)),INDEX(daily!$A:$F,MATCH(DATE(white_production!K$1,MONTH($C96),DAY($C96)),daily!$A:$A,0),MATCH($B$1,daily!$A$1:$F$1,0)))</f>
        <v>105601.10599999949</v>
      </c>
      <c r="S96" s="11">
        <v>40942</v>
      </c>
      <c r="T96" s="26">
        <f t="shared" si="26"/>
        <v>0.85734621150551371</v>
      </c>
      <c r="U96" s="26">
        <f t="shared" si="24"/>
        <v>2.1965370967604647E-2</v>
      </c>
      <c r="V96" s="26">
        <f t="shared" si="30"/>
        <v>0.89000983700554137</v>
      </c>
      <c r="W96" s="26">
        <f t="shared" si="32"/>
        <v>0.19283110809657433</v>
      </c>
      <c r="X96" s="26">
        <f t="shared" ref="X96:X121" si="33">F96/MAX(F$2:F$228)</f>
        <v>0.79386538188304345</v>
      </c>
      <c r="Y96" s="26">
        <f t="shared" si="12"/>
        <v>2.7548006723038809E-2</v>
      </c>
      <c r="Z96" s="26">
        <f t="shared" si="29"/>
        <v>0.89547058463951201</v>
      </c>
      <c r="AA96" s="26">
        <f t="shared" si="31"/>
        <v>1.9057860464766208E-3</v>
      </c>
      <c r="AB96" s="26">
        <f t="shared" si="25"/>
        <v>0.10015832489962938</v>
      </c>
      <c r="AC96" s="26">
        <f t="shared" si="15"/>
        <v>3.5047106568939362E-3</v>
      </c>
      <c r="AD96" s="26">
        <f t="shared" ref="AD96:AD121" si="34">I96/MAX(I$2:I$228)</f>
        <v>0.86427587457310595</v>
      </c>
      <c r="AE96" s="26">
        <f t="shared" si="13"/>
        <v>4.3962921857671922E-2</v>
      </c>
      <c r="AF96" s="26">
        <f t="shared" si="27"/>
        <v>0.9374532338020416</v>
      </c>
      <c r="AG96" s="26">
        <f t="shared" si="28"/>
        <v>-1.6756774420200071E-2</v>
      </c>
      <c r="AI96" s="26"/>
      <c r="AK96" s="26"/>
      <c r="AM96" s="26"/>
      <c r="AO96" s="26"/>
      <c r="AQ96" s="26"/>
    </row>
    <row r="97" spans="1:43" x14ac:dyDescent="0.25">
      <c r="A97" s="17">
        <f t="shared" si="22"/>
        <v>2</v>
      </c>
      <c r="B97" s="15">
        <f t="shared" si="23"/>
        <v>1</v>
      </c>
      <c r="C97" s="11">
        <v>40943</v>
      </c>
      <c r="D97">
        <f>IF($A97&gt;10,INDEX(daily!$A:$F,MATCH(DATE(white_production!D$1,MONTH($C97),DAY($C97)),daily!$A:$A,0),MATCH($B$1,daily!$A$1:$F$1,0)),INDEX(daily!$A:$F,MATCH(DATE(white_production!E$1,MONTH($C97),DAY($C97)),daily!$A:$A,0),MATCH($B$1,daily!$A$1:$F$1,0)))</f>
        <v>58784.534999999778</v>
      </c>
      <c r="E97">
        <f>IF($A97&gt;10,INDEX(daily!$A:$F,MATCH(DATE(white_production!E$1,MONTH($C97),DAY($C97)),daily!$A:$A,0),MATCH($B$1,daily!$A$1:$F$1,0)),INDEX(daily!$A:$F,MATCH(DATE(white_production!F$1,MONTH($C97),DAY($C97)),daily!$A:$A,0),MATCH($B$1,daily!$A$1:$F$1,0)))</f>
        <v>76639.216000000393</v>
      </c>
      <c r="F97">
        <f>IF($A97&gt;10,INDEX(daily!$A:$F,MATCH(DATE(white_production!F$1,MONTH($C97),DAY($C97)),daily!$A:$A,0),MATCH($B$1,daily!$A$1:$F$1,0)),INDEX(daily!$A:$F,MATCH(DATE(white_production!G$1,MONTH($C97),DAY($C97)),daily!$A:$A,0),MATCH($B$1,daily!$A$1:$F$1,0)))</f>
        <v>76259.920000000304</v>
      </c>
      <c r="G97">
        <f>IF($A97&gt;10,INDEX(daily!$A:$F,MATCH(DATE(white_production!G$1,MONTH($C97),DAY($C97)),daily!$A:$A,0),MATCH($B$1,daily!$A$1:$F$1,0)),INDEX(daily!$A:$F,MATCH(DATE(white_production!H$1,MONTH($C97),DAY($C97)),daily!$A:$A,0),MATCH($B$1,daily!$A$1:$F$1,0)))</f>
        <v>80746.16299999952</v>
      </c>
      <c r="H97">
        <f>IF($A97&gt;10,INDEX(daily!$A:$F,MATCH(DATE(white_production!H$1,MONTH($C97),DAY($C97)),daily!$A:$A,0),MATCH($B$1,daily!$A$1:$F$1,0)),INDEX(daily!$A:$F,MATCH(DATE(white_production!I$1,MONTH($C97),DAY($C97)),daily!$A:$A,0),MATCH($B$1,daily!$A$1:$F$1,0)))</f>
        <v>81774.547000000253</v>
      </c>
      <c r="I97">
        <f>IF($A97&gt;10,INDEX(daily!$A:$F,MATCH(DATE(white_production!I$1,MONTH($C97),DAY($C97)),daily!$A:$A,0),MATCH($B$1,daily!$A$1:$F$1,0)),INDEX(daily!$A:$F,MATCH(DATE(white_production!J$1,MONTH($C97),DAY($C97)),daily!$A:$A,0),MATCH($B$1,daily!$A$1:$F$1,0)))</f>
        <v>96527.088000000265</v>
      </c>
      <c r="J97">
        <f>IF($A97&gt;10,INDEX(daily!$A:$F,MATCH(DATE(white_production!J$1,MONTH($C97),DAY($C97)),daily!$A:$A,0),MATCH($B$1,daily!$A$1:$F$1,0)),INDEX(daily!$A:$F,MATCH(DATE(white_production!K$1,MONTH($C97),DAY($C97)),daily!$A:$A,0),MATCH($B$1,daily!$A$1:$F$1,0)))</f>
        <v>98445.648000000423</v>
      </c>
      <c r="S97" s="11">
        <v>40943</v>
      </c>
      <c r="T97" s="26">
        <f t="shared" si="26"/>
        <v>0.85092885296966025</v>
      </c>
      <c r="U97" s="26">
        <f t="shared" si="24"/>
        <v>-6.4173585358534568E-3</v>
      </c>
      <c r="V97" s="26">
        <f t="shared" si="30"/>
        <v>0.85743576088553064</v>
      </c>
      <c r="W97" s="26">
        <f t="shared" si="32"/>
        <v>-3.2574076120010731E-2</v>
      </c>
      <c r="X97" s="26">
        <f t="shared" si="33"/>
        <v>0.76676387029386706</v>
      </c>
      <c r="Y97" s="26">
        <f t="shared" ref="Y97:Y160" si="35">X97-X96</f>
        <v>-2.7101511589176397E-2</v>
      </c>
      <c r="Z97" s="26">
        <f t="shared" si="29"/>
        <v>0.94538999319134542</v>
      </c>
      <c r="AA97" s="26">
        <f t="shared" si="31"/>
        <v>4.9919408551833411E-2</v>
      </c>
      <c r="AB97" s="26">
        <f t="shared" si="25"/>
        <v>9.2246587645582509E-2</v>
      </c>
      <c r="AC97" s="26">
        <f t="shared" si="15"/>
        <v>-7.9117372540468689E-3</v>
      </c>
      <c r="AD97" s="26">
        <f t="shared" si="34"/>
        <v>0.91938044632434124</v>
      </c>
      <c r="AE97" s="26">
        <f t="shared" ref="AE97:AE160" si="36">AD97-AD96</f>
        <v>5.5104571751235287E-2</v>
      </c>
      <c r="AF97" s="26">
        <f t="shared" si="27"/>
        <v>0.87393205021298104</v>
      </c>
      <c r="AG97" s="26">
        <f t="shared" si="28"/>
        <v>-6.3521183589060559E-2</v>
      </c>
      <c r="AI97" s="26"/>
      <c r="AK97" s="26"/>
      <c r="AM97" s="26"/>
      <c r="AO97" s="26"/>
      <c r="AQ97" s="26"/>
    </row>
    <row r="98" spans="1:43" x14ac:dyDescent="0.25">
      <c r="A98" s="17">
        <f t="shared" si="22"/>
        <v>2</v>
      </c>
      <c r="B98" s="15">
        <f t="shared" si="23"/>
        <v>1</v>
      </c>
      <c r="C98" s="11">
        <v>40944</v>
      </c>
      <c r="D98">
        <f>IF($A98&gt;10,INDEX(daily!$A:$F,MATCH(DATE(white_production!D$1,MONTH($C98),DAY($C98)),daily!$A:$A,0),MATCH($B$1,daily!$A$1:$F$1,0)),INDEX(daily!$A:$F,MATCH(DATE(white_production!E$1,MONTH($C98),DAY($C98)),daily!$A:$A,0),MATCH($B$1,daily!$A$1:$F$1,0)))</f>
        <v>60641.907000000028</v>
      </c>
      <c r="E98">
        <f>IF($A98&gt;10,INDEX(daily!$A:$F,MATCH(DATE(white_production!E$1,MONTH($C98),DAY($C98)),daily!$A:$A,0),MATCH($B$1,daily!$A$1:$F$1,0)),INDEX(daily!$A:$F,MATCH(DATE(white_production!F$1,MONTH($C98),DAY($C98)),daily!$A:$A,0),MATCH($B$1,daily!$A$1:$F$1,0)))</f>
        <v>82418.503999999914</v>
      </c>
      <c r="F98">
        <f>IF($A98&gt;10,INDEX(daily!$A:$F,MATCH(DATE(white_production!F$1,MONTH($C98),DAY($C98)),daily!$A:$A,0),MATCH($B$1,daily!$A$1:$F$1,0)),INDEX(daily!$A:$F,MATCH(DATE(white_production!G$1,MONTH($C98),DAY($C98)),daily!$A:$A,0),MATCH($B$1,daily!$A$1:$F$1,0)))</f>
        <v>83819.684999999401</v>
      </c>
      <c r="G98">
        <f>IF($A98&gt;10,INDEX(daily!$A:$F,MATCH(DATE(white_production!G$1,MONTH($C98),DAY($C98)),daily!$A:$A,0),MATCH($B$1,daily!$A$1:$F$1,0)),INDEX(daily!$A:$F,MATCH(DATE(white_production!H$1,MONTH($C98),DAY($C98)),daily!$A:$A,0),MATCH($B$1,daily!$A$1:$F$1,0)))</f>
        <v>84096.037000000477</v>
      </c>
      <c r="H98">
        <f>IF($A98&gt;10,INDEX(daily!$A:$F,MATCH(DATE(white_production!H$1,MONTH($C98),DAY($C98)),daily!$A:$A,0),MATCH($B$1,daily!$A$1:$F$1,0)),INDEX(daily!$A:$F,MATCH(DATE(white_production!I$1,MONTH($C98),DAY($C98)),daily!$A:$A,0),MATCH($B$1,daily!$A$1:$F$1,0)))</f>
        <v>82880.55</v>
      </c>
      <c r="I98">
        <f>IF($A98&gt;10,INDEX(daily!$A:$F,MATCH(DATE(white_production!I$1,MONTH($C98),DAY($C98)),daily!$A:$A,0),MATCH($B$1,daily!$A$1:$F$1,0)),INDEX(daily!$A:$F,MATCH(DATE(white_production!J$1,MONTH($C98),DAY($C98)),daily!$A:$A,0),MATCH($B$1,daily!$A$1:$F$1,0)))</f>
        <v>97123.755999999499</v>
      </c>
      <c r="J98">
        <f>IF($A98&gt;10,INDEX(daily!$A:$F,MATCH(DATE(white_production!J$1,MONTH($C98),DAY($C98)),daily!$A:$A,0),MATCH($B$1,daily!$A$1:$F$1,0)),INDEX(daily!$A:$F,MATCH(DATE(white_production!K$1,MONTH($C98),DAY($C98)),daily!$A:$A,0),MATCH($B$1,daily!$A$1:$F$1,0)))</f>
        <v>90028.290999999648</v>
      </c>
      <c r="S98" s="11">
        <v>40944</v>
      </c>
      <c r="T98" s="26">
        <f t="shared" si="26"/>
        <v>0.87781503018443596</v>
      </c>
      <c r="U98" s="26">
        <f t="shared" si="24"/>
        <v>2.6886177214775708E-2</v>
      </c>
      <c r="V98" s="26">
        <f t="shared" si="30"/>
        <v>0.92209414940109402</v>
      </c>
      <c r="W98" s="26">
        <f t="shared" si="32"/>
        <v>6.4658388515563381E-2</v>
      </c>
      <c r="X98" s="26">
        <f t="shared" si="33"/>
        <v>0.84277437056598115</v>
      </c>
      <c r="Y98" s="26">
        <f t="shared" si="35"/>
        <v>7.601050027211409E-2</v>
      </c>
      <c r="Z98" s="26">
        <f t="shared" si="29"/>
        <v>0.98461089534186363</v>
      </c>
      <c r="AA98" s="26">
        <f t="shared" si="31"/>
        <v>3.9220902150518211E-2</v>
      </c>
      <c r="AB98" s="26">
        <f t="shared" si="25"/>
        <v>9.3494225283682217E-2</v>
      </c>
      <c r="AC98" s="26">
        <f t="shared" si="15"/>
        <v>1.2476376380997078E-3</v>
      </c>
      <c r="AD98" s="26">
        <f t="shared" si="34"/>
        <v>0.92506346135683393</v>
      </c>
      <c r="AE98" s="26">
        <f t="shared" si="36"/>
        <v>5.6830150324926887E-3</v>
      </c>
      <c r="AF98" s="26">
        <f t="shared" si="27"/>
        <v>0.79920860423205531</v>
      </c>
      <c r="AG98" s="26">
        <f t="shared" si="28"/>
        <v>-7.4723445980925729E-2</v>
      </c>
      <c r="AI98" s="26"/>
      <c r="AK98" s="26"/>
      <c r="AM98" s="26"/>
      <c r="AO98" s="26"/>
      <c r="AQ98" s="26"/>
    </row>
    <row r="99" spans="1:43" x14ac:dyDescent="0.25">
      <c r="A99" s="17">
        <f t="shared" si="22"/>
        <v>2</v>
      </c>
      <c r="B99" s="15">
        <f t="shared" si="23"/>
        <v>1</v>
      </c>
      <c r="C99" s="11">
        <v>40945</v>
      </c>
      <c r="D99">
        <f>IF($A99&gt;10,INDEX(daily!$A:$F,MATCH(DATE(white_production!D$1,MONTH($C99),DAY($C99)),daily!$A:$A,0),MATCH($B$1,daily!$A$1:$F$1,0)),INDEX(daily!$A:$F,MATCH(DATE(white_production!E$1,MONTH($C99),DAY($C99)),daily!$A:$A,0),MATCH($B$1,daily!$A$1:$F$1,0)))</f>
        <v>60250.45</v>
      </c>
      <c r="E99">
        <f>IF($A99&gt;10,INDEX(daily!$A:$F,MATCH(DATE(white_production!E$1,MONTH($C99),DAY($C99)),daily!$A:$A,0),MATCH($B$1,daily!$A$1:$F$1,0)),INDEX(daily!$A:$F,MATCH(DATE(white_production!F$1,MONTH($C99),DAY($C99)),daily!$A:$A,0),MATCH($B$1,daily!$A$1:$F$1,0)))</f>
        <v>77713.963000000265</v>
      </c>
      <c r="F99">
        <f>IF($A99&gt;10,INDEX(daily!$A:$F,MATCH(DATE(white_production!F$1,MONTH($C99),DAY($C99)),daily!$A:$A,0),MATCH($B$1,daily!$A$1:$F$1,0)),INDEX(daily!$A:$F,MATCH(DATE(white_production!G$1,MONTH($C99),DAY($C99)),daily!$A:$A,0),MATCH($B$1,daily!$A$1:$F$1,0)))</f>
        <v>82548.898000000423</v>
      </c>
      <c r="G99">
        <f>IF($A99&gt;10,INDEX(daily!$A:$F,MATCH(DATE(white_production!G$1,MONTH($C99),DAY($C99)),daily!$A:$A,0),MATCH($B$1,daily!$A$1:$F$1,0)),INDEX(daily!$A:$F,MATCH(DATE(white_production!H$1,MONTH($C99),DAY($C99)),daily!$A:$A,0),MATCH($B$1,daily!$A$1:$F$1,0)))</f>
        <v>80498.918999999762</v>
      </c>
      <c r="H99">
        <f>IF($A99&gt;10,INDEX(daily!$A:$F,MATCH(DATE(white_production!H$1,MONTH($C99),DAY($C99)),daily!$A:$A,0),MATCH($B$1,daily!$A$1:$F$1,0)),INDEX(daily!$A:$F,MATCH(DATE(white_production!I$1,MONTH($C99),DAY($C99)),daily!$A:$A,0),MATCH($B$1,daily!$A$1:$F$1,0)))</f>
        <v>82573.979999999705</v>
      </c>
      <c r="I99">
        <f>IF($A99&gt;10,INDEX(daily!$A:$F,MATCH(DATE(white_production!I$1,MONTH($C99),DAY($C99)),daily!$A:$A,0),MATCH($B$1,daily!$A$1:$F$1,0)),INDEX(daily!$A:$F,MATCH(DATE(white_production!J$1,MONTH($C99),DAY($C99)),daily!$A:$A,0),MATCH($B$1,daily!$A$1:$F$1,0)))</f>
        <v>96822.866000000387</v>
      </c>
      <c r="J99">
        <f>IF($A99&gt;10,INDEX(daily!$A:$F,MATCH(DATE(white_production!J$1,MONTH($C99),DAY($C99)),daily!$A:$A,0),MATCH($B$1,daily!$A$1:$F$1,0)),INDEX(daily!$A:$F,MATCH(DATE(white_production!K$1,MONTH($C99),DAY($C99)),daily!$A:$A,0),MATCH($B$1,daily!$A$1:$F$1,0)))</f>
        <v>88623.982000000033</v>
      </c>
      <c r="S99" s="11">
        <v>40945</v>
      </c>
      <c r="T99" s="26">
        <f t="shared" si="26"/>
        <v>0.87214853888707389</v>
      </c>
      <c r="U99" s="26">
        <f t="shared" si="24"/>
        <v>-5.6664912973620751E-3</v>
      </c>
      <c r="V99" s="26">
        <f t="shared" si="30"/>
        <v>0.8694599772045537</v>
      </c>
      <c r="W99" s="26">
        <f t="shared" si="32"/>
        <v>-5.2634172196540319E-2</v>
      </c>
      <c r="X99" s="26">
        <f t="shared" si="33"/>
        <v>0.82999710095386592</v>
      </c>
      <c r="Y99" s="26">
        <f t="shared" si="35"/>
        <v>-1.2777269612115227E-2</v>
      </c>
      <c r="Z99" s="26">
        <f t="shared" si="29"/>
        <v>0.94249521782627488</v>
      </c>
      <c r="AA99" s="26">
        <f t="shared" si="31"/>
        <v>-4.2115677515588756E-2</v>
      </c>
      <c r="AB99" s="26">
        <f t="shared" si="25"/>
        <v>9.3148395958885924E-2</v>
      </c>
      <c r="AC99" s="26">
        <f t="shared" si="15"/>
        <v>-3.4582932479629291E-4</v>
      </c>
      <c r="AD99" s="26">
        <f t="shared" si="34"/>
        <v>0.92219760900154779</v>
      </c>
      <c r="AE99" s="26">
        <f t="shared" si="36"/>
        <v>-2.8658523552861359E-3</v>
      </c>
      <c r="AF99" s="26">
        <f t="shared" si="27"/>
        <v>0.7867421248250408</v>
      </c>
      <c r="AG99" s="26">
        <f t="shared" si="28"/>
        <v>-1.2466479407014508E-2</v>
      </c>
      <c r="AI99" s="26"/>
      <c r="AK99" s="26"/>
      <c r="AM99" s="26"/>
      <c r="AO99" s="26"/>
      <c r="AQ99" s="26"/>
    </row>
    <row r="100" spans="1:43" x14ac:dyDescent="0.25">
      <c r="A100" s="17">
        <f t="shared" si="22"/>
        <v>2</v>
      </c>
      <c r="B100" s="15">
        <f t="shared" si="23"/>
        <v>1</v>
      </c>
      <c r="C100" s="11">
        <v>40946</v>
      </c>
      <c r="D100">
        <f>IF($A100&gt;10,INDEX(daily!$A:$F,MATCH(DATE(white_production!D$1,MONTH($C100),DAY($C100)),daily!$A:$A,0),MATCH($B$1,daily!$A$1:$F$1,0)),INDEX(daily!$A:$F,MATCH(DATE(white_production!E$1,MONTH($C100),DAY($C100)),daily!$A:$A,0),MATCH($B$1,daily!$A$1:$F$1,0)))</f>
        <v>62705.607000000033</v>
      </c>
      <c r="E100">
        <f>IF($A100&gt;10,INDEX(daily!$A:$F,MATCH(DATE(white_production!E$1,MONTH($C100),DAY($C100)),daily!$A:$A,0),MATCH($B$1,daily!$A$1:$F$1,0)),INDEX(daily!$A:$F,MATCH(DATE(white_production!F$1,MONTH($C100),DAY($C100)),daily!$A:$A,0),MATCH($B$1,daily!$A$1:$F$1,0)))</f>
        <v>80601.478000000119</v>
      </c>
      <c r="F100">
        <f>IF($A100&gt;10,INDEX(daily!$A:$F,MATCH(DATE(white_production!F$1,MONTH($C100),DAY($C100)),daily!$A:$A,0),MATCH($B$1,daily!$A$1:$F$1,0)),INDEX(daily!$A:$F,MATCH(DATE(white_production!G$1,MONTH($C100),DAY($C100)),daily!$A:$A,0),MATCH($B$1,daily!$A$1:$F$1,0)))</f>
        <v>79869.872999999672</v>
      </c>
      <c r="G100">
        <f>IF($A100&gt;10,INDEX(daily!$A:$F,MATCH(DATE(white_production!G$1,MONTH($C100),DAY($C100)),daily!$A:$A,0),MATCH($B$1,daily!$A$1:$F$1,0)),INDEX(daily!$A:$F,MATCH(DATE(white_production!H$1,MONTH($C100),DAY($C100)),daily!$A:$A,0),MATCH($B$1,daily!$A$1:$F$1,0)))</f>
        <v>79434.63900000081</v>
      </c>
      <c r="H100">
        <f>IF($A100&gt;10,INDEX(daily!$A:$F,MATCH(DATE(white_production!H$1,MONTH($C100),DAY($C100)),daily!$A:$A,0),MATCH($B$1,daily!$A$1:$F$1,0)),INDEX(daily!$A:$F,MATCH(DATE(white_production!I$1,MONTH($C100),DAY($C100)),daily!$A:$A,0),MATCH($B$1,daily!$A$1:$F$1,0)))</f>
        <v>79948.864999999845</v>
      </c>
      <c r="I100">
        <f>IF($A100&gt;10,INDEX(daily!$A:$F,MATCH(DATE(white_production!I$1,MONTH($C100),DAY($C100)),daily!$A:$A,0),MATCH($B$1,daily!$A$1:$F$1,0)),INDEX(daily!$A:$F,MATCH(DATE(white_production!J$1,MONTH($C100),DAY($C100)),daily!$A:$A,0),MATCH($B$1,daily!$A$1:$F$1,0)))</f>
        <v>97048.310999999943</v>
      </c>
      <c r="J100">
        <f>IF($A100&gt;10,INDEX(daily!$A:$F,MATCH(DATE(white_production!J$1,MONTH($C100),DAY($C100)),daily!$A:$A,0),MATCH($B$1,daily!$A$1:$F$1,0)),INDEX(daily!$A:$F,MATCH(DATE(white_production!K$1,MONTH($C100),DAY($C100)),daily!$A:$A,0),MATCH($B$1,daily!$A$1:$F$1,0)))</f>
        <v>95050.680999999488</v>
      </c>
      <c r="S100" s="11">
        <v>40946</v>
      </c>
      <c r="T100" s="26">
        <f t="shared" si="26"/>
        <v>0.90768788490504393</v>
      </c>
      <c r="U100" s="26">
        <f t="shared" si="24"/>
        <v>3.5539346017970042E-2</v>
      </c>
      <c r="V100" s="26">
        <f t="shared" si="30"/>
        <v>0.90176535231555743</v>
      </c>
      <c r="W100" s="26">
        <f t="shared" si="32"/>
        <v>3.2305375111003731E-2</v>
      </c>
      <c r="X100" s="26">
        <f t="shared" si="33"/>
        <v>0.80306054532130566</v>
      </c>
      <c r="Y100" s="26">
        <f t="shared" si="35"/>
        <v>-2.6936555632560255E-2</v>
      </c>
      <c r="Z100" s="26">
        <f t="shared" si="29"/>
        <v>0.93003444415517544</v>
      </c>
      <c r="AA100" s="26">
        <f t="shared" si="31"/>
        <v>-1.2460773671099434E-2</v>
      </c>
      <c r="AB100" s="26">
        <f t="shared" si="25"/>
        <v>9.0187108983768596E-2</v>
      </c>
      <c r="AC100" s="26">
        <f t="shared" si="15"/>
        <v>-2.9612869751173276E-3</v>
      </c>
      <c r="AD100" s="26">
        <f t="shared" si="34"/>
        <v>0.92434487904787077</v>
      </c>
      <c r="AE100" s="26">
        <f t="shared" si="36"/>
        <v>2.1472700463229799E-3</v>
      </c>
      <c r="AF100" s="26">
        <f t="shared" si="27"/>
        <v>0.84379389244783309</v>
      </c>
      <c r="AG100" s="26">
        <f t="shared" si="28"/>
        <v>5.7051767622792293E-2</v>
      </c>
      <c r="AI100" s="26"/>
      <c r="AK100" s="26"/>
      <c r="AM100" s="26"/>
      <c r="AO100" s="26"/>
      <c r="AQ100" s="26"/>
    </row>
    <row r="101" spans="1:43" x14ac:dyDescent="0.25">
      <c r="A101" s="17">
        <f t="shared" si="22"/>
        <v>2</v>
      </c>
      <c r="B101" s="15">
        <f t="shared" si="23"/>
        <v>1</v>
      </c>
      <c r="C101" s="11">
        <v>40947</v>
      </c>
      <c r="D101">
        <f>IF($A101&gt;10,INDEX(daily!$A:$F,MATCH(DATE(white_production!D$1,MONTH($C101),DAY($C101)),daily!$A:$A,0),MATCH($B$1,daily!$A$1:$F$1,0)),INDEX(daily!$A:$F,MATCH(DATE(white_production!E$1,MONTH($C101),DAY($C101)),daily!$A:$A,0),MATCH($B$1,daily!$A$1:$F$1,0)))</f>
        <v>63659.687000000478</v>
      </c>
      <c r="E101">
        <f>IF($A101&gt;10,INDEX(daily!$A:$F,MATCH(DATE(white_production!E$1,MONTH($C101),DAY($C101)),daily!$A:$A,0),MATCH($B$1,daily!$A$1:$F$1,0)),INDEX(daily!$A:$F,MATCH(DATE(white_production!F$1,MONTH($C101),DAY($C101)),daily!$A:$A,0),MATCH($B$1,daily!$A$1:$F$1,0)))</f>
        <v>82432.009999999398</v>
      </c>
      <c r="F101">
        <f>IF($A101&gt;10,INDEX(daily!$A:$F,MATCH(DATE(white_production!F$1,MONTH($C101),DAY($C101)),daily!$A:$A,0),MATCH($B$1,daily!$A$1:$F$1,0)),INDEX(daily!$A:$F,MATCH(DATE(white_production!G$1,MONTH($C101),DAY($C101)),daily!$A:$A,0),MATCH($B$1,daily!$A$1:$F$1,0)))</f>
        <v>79618.183000000572</v>
      </c>
      <c r="G101">
        <f>IF($A101&gt;10,INDEX(daily!$A:$F,MATCH(DATE(white_production!G$1,MONTH($C101),DAY($C101)),daily!$A:$A,0),MATCH($B$1,daily!$A$1:$F$1,0)),INDEX(daily!$A:$F,MATCH(DATE(white_production!H$1,MONTH($C101),DAY($C101)),daily!$A:$A,0),MATCH($B$1,daily!$A$1:$F$1,0)))</f>
        <v>68111.295999999347</v>
      </c>
      <c r="H101">
        <f>IF($A101&gt;10,INDEX(daily!$A:$F,MATCH(DATE(white_production!H$1,MONTH($C101),DAY($C101)),daily!$A:$A,0),MATCH($B$1,daily!$A$1:$F$1,0)),INDEX(daily!$A:$F,MATCH(DATE(white_production!I$1,MONTH($C101),DAY($C101)),daily!$A:$A,0),MATCH($B$1,daily!$A$1:$F$1,0)))</f>
        <v>81619.851000000534</v>
      </c>
      <c r="I101">
        <f>IF($A101&gt;10,INDEX(daily!$A:$F,MATCH(DATE(white_production!I$1,MONTH($C101),DAY($C101)),daily!$A:$A,0),MATCH($B$1,daily!$A$1:$F$1,0)),INDEX(daily!$A:$F,MATCH(DATE(white_production!J$1,MONTH($C101),DAY($C101)),daily!$A:$A,0),MATCH($B$1,daily!$A$1:$F$1,0)))</f>
        <v>96184.679999999702</v>
      </c>
      <c r="J101">
        <f>IF($A101&gt;10,INDEX(daily!$A:$F,MATCH(DATE(white_production!J$1,MONTH($C101),DAY($C101)),daily!$A:$A,0),MATCH($B$1,daily!$A$1:$F$1,0)),INDEX(daily!$A:$F,MATCH(DATE(white_production!K$1,MONTH($C101),DAY($C101)),daily!$A:$A,0),MATCH($B$1,daily!$A$1:$F$1,0)))</f>
        <v>106348.65000000149</v>
      </c>
      <c r="S101" s="11">
        <v>40947</v>
      </c>
      <c r="T101" s="26">
        <f t="shared" si="26"/>
        <v>0.92149856147230225</v>
      </c>
      <c r="U101" s="26">
        <f t="shared" si="24"/>
        <v>1.3810676567258318E-2</v>
      </c>
      <c r="V101" s="26">
        <f t="shared" si="30"/>
        <v>0.92224525386158429</v>
      </c>
      <c r="W101" s="26">
        <f t="shared" si="32"/>
        <v>2.0479901546026857E-2</v>
      </c>
      <c r="X101" s="26">
        <f t="shared" si="33"/>
        <v>0.80052990014735881</v>
      </c>
      <c r="Y101" s="26">
        <f t="shared" si="35"/>
        <v>-2.530645173946855E-3</v>
      </c>
      <c r="Z101" s="26">
        <f t="shared" si="29"/>
        <v>0.79745879270688669</v>
      </c>
      <c r="AA101" s="26">
        <f t="shared" si="31"/>
        <v>-0.13257565144828876</v>
      </c>
      <c r="AB101" s="26">
        <f t="shared" ref="AB101:AB121" si="37">H101/MAX(H$2:H$228)</f>
        <v>9.2072081290660177E-2</v>
      </c>
      <c r="AC101" s="26">
        <f t="shared" si="15"/>
        <v>1.8849723068915802E-3</v>
      </c>
      <c r="AD101" s="26">
        <f t="shared" si="34"/>
        <v>0.91611915225250984</v>
      </c>
      <c r="AE101" s="26">
        <f t="shared" si="36"/>
        <v>-8.2257267953609325E-3</v>
      </c>
      <c r="AF101" s="26">
        <f t="shared" si="27"/>
        <v>0.94408940994409074</v>
      </c>
      <c r="AG101" s="26">
        <f t="shared" si="28"/>
        <v>0.10029551749625765</v>
      </c>
      <c r="AI101" s="26"/>
      <c r="AK101" s="26"/>
      <c r="AM101" s="26"/>
      <c r="AO101" s="26"/>
      <c r="AQ101" s="26"/>
    </row>
    <row r="102" spans="1:43" x14ac:dyDescent="0.25">
      <c r="A102" s="17">
        <f t="shared" si="22"/>
        <v>2</v>
      </c>
      <c r="B102" s="15">
        <f t="shared" si="23"/>
        <v>1</v>
      </c>
      <c r="C102" s="11">
        <v>40948</v>
      </c>
      <c r="D102">
        <f>IF($A102&gt;10,INDEX(daily!$A:$F,MATCH(DATE(white_production!D$1,MONTH($C102),DAY($C102)),daily!$A:$A,0),MATCH($B$1,daily!$A$1:$F$1,0)),INDEX(daily!$A:$F,MATCH(DATE(white_production!E$1,MONTH($C102),DAY($C102)),daily!$A:$A,0),MATCH($B$1,daily!$A$1:$F$1,0)))</f>
        <v>64487.70899999961</v>
      </c>
      <c r="E102">
        <f>IF($A102&gt;10,INDEX(daily!$A:$F,MATCH(DATE(white_production!E$1,MONTH($C102),DAY($C102)),daily!$A:$A,0),MATCH($B$1,daily!$A$1:$F$1,0)),INDEX(daily!$A:$F,MATCH(DATE(white_production!F$1,MONTH($C102),DAY($C102)),daily!$A:$A,0),MATCH($B$1,daily!$A$1:$F$1,0)))</f>
        <v>82258.814000000057</v>
      </c>
      <c r="F102">
        <f>IF($A102&gt;10,INDEX(daily!$A:$F,MATCH(DATE(white_production!F$1,MONTH($C102),DAY($C102)),daily!$A:$A,0),MATCH($B$1,daily!$A$1:$F$1,0)),INDEX(daily!$A:$F,MATCH(DATE(white_production!G$1,MONTH($C102),DAY($C102)),daily!$A:$A,0),MATCH($B$1,daily!$A$1:$F$1,0)))</f>
        <v>81495.346999999878</v>
      </c>
      <c r="G102">
        <f>IF($A102&gt;10,INDEX(daily!$A:$F,MATCH(DATE(white_production!G$1,MONTH($C102),DAY($C102)),daily!$A:$A,0),MATCH($B$1,daily!$A$1:$F$1,0)),INDEX(daily!$A:$F,MATCH(DATE(white_production!H$1,MONTH($C102),DAY($C102)),daily!$A:$A,0),MATCH($B$1,daily!$A$1:$F$1,0)))</f>
        <v>67339.371000000086</v>
      </c>
      <c r="H102">
        <f>IF($A102&gt;10,INDEX(daily!$A:$F,MATCH(DATE(white_production!H$1,MONTH($C102),DAY($C102)),daily!$A:$A,0),MATCH($B$1,daily!$A$1:$F$1,0)),INDEX(daily!$A:$F,MATCH(DATE(white_production!I$1,MONTH($C102),DAY($C102)),daily!$A:$A,0),MATCH($B$1,daily!$A$1:$F$1,0)))</f>
        <v>83901.391000000382</v>
      </c>
      <c r="I102">
        <f>IF($A102&gt;10,INDEX(daily!$A:$F,MATCH(DATE(white_production!I$1,MONTH($C102),DAY($C102)),daily!$A:$A,0),MATCH($B$1,daily!$A$1:$F$1,0)),INDEX(daily!$A:$F,MATCH(DATE(white_production!J$1,MONTH($C102),DAY($C102)),daily!$A:$A,0),MATCH($B$1,daily!$A$1:$F$1,0)))</f>
        <v>98706.246999999887</v>
      </c>
      <c r="J102">
        <f>IF($A102&gt;10,INDEX(daily!$A:$F,MATCH(DATE(white_production!J$1,MONTH($C102),DAY($C102)),daily!$A:$A,0),MATCH($B$1,daily!$A$1:$F$1,0)),INDEX(daily!$A:$F,MATCH(DATE(white_production!K$1,MONTH($C102),DAY($C102)),daily!$A:$A,0),MATCH($B$1,daily!$A$1:$F$1,0)))</f>
        <v>102292.97199999914</v>
      </c>
      <c r="S102" s="11">
        <v>40948</v>
      </c>
      <c r="T102" s="26">
        <f t="shared" si="26"/>
        <v>0.9334844997925239</v>
      </c>
      <c r="U102" s="26">
        <f t="shared" si="24"/>
        <v>1.1985938320221656E-2</v>
      </c>
      <c r="V102" s="26">
        <f t="shared" si="30"/>
        <v>0.9203075455734181</v>
      </c>
      <c r="W102" s="26">
        <f t="shared" si="32"/>
        <v>-1.9377082881661956E-3</v>
      </c>
      <c r="X102" s="26">
        <f t="shared" si="33"/>
        <v>0.81940405493031399</v>
      </c>
      <c r="Y102" s="26">
        <f t="shared" si="35"/>
        <v>1.8874154782955177E-2</v>
      </c>
      <c r="Z102" s="26">
        <f t="shared" si="29"/>
        <v>0.78842096176384191</v>
      </c>
      <c r="AA102" s="26">
        <f t="shared" si="31"/>
        <v>-9.0378309430447779E-3</v>
      </c>
      <c r="AB102" s="26">
        <f t="shared" si="37"/>
        <v>9.464579508423078E-2</v>
      </c>
      <c r="AC102" s="26">
        <f t="shared" ref="AC102:AC165" si="38">AB102-AB101</f>
        <v>2.5737137935706034E-3</v>
      </c>
      <c r="AD102" s="26">
        <f t="shared" si="34"/>
        <v>0.94013603126471934</v>
      </c>
      <c r="AE102" s="26">
        <f t="shared" si="36"/>
        <v>2.4016879012209502E-2</v>
      </c>
      <c r="AF102" s="26">
        <f t="shared" si="27"/>
        <v>0.90808591906813318</v>
      </c>
      <c r="AG102" s="26">
        <f t="shared" si="28"/>
        <v>-3.6003490875957556E-2</v>
      </c>
      <c r="AI102" s="26"/>
      <c r="AK102" s="26"/>
      <c r="AM102" s="26"/>
      <c r="AO102" s="26"/>
      <c r="AQ102" s="26"/>
    </row>
    <row r="103" spans="1:43" x14ac:dyDescent="0.25">
      <c r="A103" s="17">
        <f t="shared" si="22"/>
        <v>2</v>
      </c>
      <c r="B103" s="15">
        <f t="shared" si="23"/>
        <v>1</v>
      </c>
      <c r="C103" s="11">
        <v>40949</v>
      </c>
      <c r="D103">
        <f>IF($A103&gt;10,INDEX(daily!$A:$F,MATCH(DATE(white_production!D$1,MONTH($C103),DAY($C103)),daily!$A:$A,0),MATCH($B$1,daily!$A$1:$F$1,0)),INDEX(daily!$A:$F,MATCH(DATE(white_production!E$1,MONTH($C103),DAY($C103)),daily!$A:$A,0),MATCH($B$1,daily!$A$1:$F$1,0)))</f>
        <v>55540.925999999788</v>
      </c>
      <c r="E103">
        <f>IF($A103&gt;10,INDEX(daily!$A:$F,MATCH(DATE(white_production!E$1,MONTH($C103),DAY($C103)),daily!$A:$A,0),MATCH($B$1,daily!$A$1:$F$1,0)),INDEX(daily!$A:$F,MATCH(DATE(white_production!F$1,MONTH($C103),DAY($C103)),daily!$A:$A,0),MATCH($B$1,daily!$A$1:$F$1,0)))</f>
        <v>84485.253999999914</v>
      </c>
      <c r="F103">
        <f>IF($A103&gt;10,INDEX(daily!$A:$F,MATCH(DATE(white_production!F$1,MONTH($C103),DAY($C103)),daily!$A:$A,0),MATCH($B$1,daily!$A$1:$F$1,0)),INDEX(daily!$A:$F,MATCH(DATE(white_production!G$1,MONTH($C103),DAY($C103)),daily!$A:$A,0),MATCH($B$1,daily!$A$1:$F$1,0)))</f>
        <v>85376.157000000036</v>
      </c>
      <c r="G103">
        <f>IF($A103&gt;10,INDEX(daily!$A:$F,MATCH(DATE(white_production!G$1,MONTH($C103),DAY($C103)),daily!$A:$A,0),MATCH($B$1,daily!$A$1:$F$1,0)),INDEX(daily!$A:$F,MATCH(DATE(white_production!H$1,MONTH($C103),DAY($C103)),daily!$A:$A,0),MATCH($B$1,daily!$A$1:$F$1,0)))</f>
        <v>77379.178000000116</v>
      </c>
      <c r="H103">
        <f>IF($A103&gt;10,INDEX(daily!$A:$F,MATCH(DATE(white_production!H$1,MONTH($C103),DAY($C103)),daily!$A:$A,0),MATCH($B$1,daily!$A$1:$F$1,0)),INDEX(daily!$A:$F,MATCH(DATE(white_production!I$1,MONTH($C103),DAY($C103)),daily!$A:$A,0),MATCH($B$1,daily!$A$1:$F$1,0)))</f>
        <v>85776.329999998954</v>
      </c>
      <c r="I103">
        <f>IF($A103&gt;10,INDEX(daily!$A:$F,MATCH(DATE(white_production!I$1,MONTH($C103),DAY($C103)),daily!$A:$A,0),MATCH($B$1,daily!$A$1:$F$1,0)),INDEX(daily!$A:$F,MATCH(DATE(white_production!J$1,MONTH($C103),DAY($C103)),daily!$A:$A,0),MATCH($B$1,daily!$A$1:$F$1,0)))</f>
        <v>100255.78800000102</v>
      </c>
      <c r="J103">
        <f>IF($A103&gt;10,INDEX(daily!$A:$F,MATCH(DATE(white_production!J$1,MONTH($C103),DAY($C103)),daily!$A:$A,0),MATCH($B$1,daily!$A$1:$F$1,0)),INDEX(daily!$A:$F,MATCH(DATE(white_production!K$1,MONTH($C103),DAY($C103)),daily!$A:$A,0),MATCH($B$1,daily!$A$1:$F$1,0)))</f>
        <v>108264.93800000027</v>
      </c>
      <c r="S103" s="11">
        <v>40949</v>
      </c>
      <c r="T103" s="26">
        <f t="shared" si="26"/>
        <v>0.80397635966760272</v>
      </c>
      <c r="U103" s="26">
        <f t="shared" si="24"/>
        <v>-0.12950814012492118</v>
      </c>
      <c r="V103" s="26">
        <f t="shared" si="30"/>
        <v>0.94521684625658065</v>
      </c>
      <c r="W103" s="26">
        <f t="shared" si="32"/>
        <v>2.490930068316255E-2</v>
      </c>
      <c r="X103" s="26">
        <f t="shared" si="33"/>
        <v>0.8584240918707573</v>
      </c>
      <c r="Y103" s="26">
        <f t="shared" si="35"/>
        <v>3.9020036940443314E-2</v>
      </c>
      <c r="Z103" s="26">
        <f t="shared" si="29"/>
        <v>0.90596875250372522</v>
      </c>
      <c r="AA103" s="26">
        <f t="shared" si="31"/>
        <v>0.11754779073988331</v>
      </c>
      <c r="AB103" s="26">
        <f t="shared" si="37"/>
        <v>9.6760838592738249E-2</v>
      </c>
      <c r="AC103" s="26">
        <f t="shared" si="38"/>
        <v>2.1150435085074692E-3</v>
      </c>
      <c r="AD103" s="26">
        <f t="shared" si="34"/>
        <v>0.95489476609963841</v>
      </c>
      <c r="AE103" s="26">
        <f t="shared" si="36"/>
        <v>1.4758734834919074E-2</v>
      </c>
      <c r="AF103" s="26">
        <f t="shared" si="27"/>
        <v>0.96110088312406772</v>
      </c>
      <c r="AG103" s="26">
        <f t="shared" si="28"/>
        <v>5.3014964055934533E-2</v>
      </c>
      <c r="AI103" s="26"/>
      <c r="AK103" s="26"/>
      <c r="AM103" s="26"/>
      <c r="AO103" s="26"/>
      <c r="AQ103" s="26"/>
    </row>
    <row r="104" spans="1:43" x14ac:dyDescent="0.25">
      <c r="A104" s="17">
        <f t="shared" si="22"/>
        <v>2</v>
      </c>
      <c r="B104" s="15">
        <f t="shared" si="23"/>
        <v>2</v>
      </c>
      <c r="C104" s="11">
        <v>40950</v>
      </c>
      <c r="D104">
        <f>IF($A104&gt;10,INDEX(daily!$A:$F,MATCH(DATE(white_production!D$1,MONTH($C104),DAY($C104)),daily!$A:$A,0),MATCH($B$1,daily!$A$1:$F$1,0)),INDEX(daily!$A:$F,MATCH(DATE(white_production!E$1,MONTH($C104),DAY($C104)),daily!$A:$A,0),MATCH($B$1,daily!$A$1:$F$1,0)))</f>
        <v>54484.621000000086</v>
      </c>
      <c r="E104">
        <f>IF($A104&gt;10,INDEX(daily!$A:$F,MATCH(DATE(white_production!E$1,MONTH($C104),DAY($C104)),daily!$A:$A,0),MATCH($B$1,daily!$A$1:$F$1,0)),INDEX(daily!$A:$F,MATCH(DATE(white_production!F$1,MONTH($C104),DAY($C104)),daily!$A:$A,0),MATCH($B$1,daily!$A$1:$F$1,0)))</f>
        <v>87556.93200000003</v>
      </c>
      <c r="F104">
        <f>IF($A104&gt;10,INDEX(daily!$A:$F,MATCH(DATE(white_production!F$1,MONTH($C104),DAY($C104)),daily!$A:$A,0),MATCH($B$1,daily!$A$1:$F$1,0)),INDEX(daily!$A:$F,MATCH(DATE(white_production!G$1,MONTH($C104),DAY($C104)),daily!$A:$A,0),MATCH($B$1,daily!$A$1:$F$1,0)))</f>
        <v>94420.248000000414</v>
      </c>
      <c r="G104">
        <f>IF($A104&gt;10,INDEX(daily!$A:$F,MATCH(DATE(white_production!G$1,MONTH($C104),DAY($C104)),daily!$A:$A,0),MATCH($B$1,daily!$A$1:$F$1,0)),INDEX(daily!$A:$F,MATCH(DATE(white_production!H$1,MONTH($C104),DAY($C104)),daily!$A:$A,0),MATCH($B$1,daily!$A$1:$F$1,0)))</f>
        <v>84495.106000000233</v>
      </c>
      <c r="H104">
        <f>IF($A104&gt;10,INDEX(daily!$A:$F,MATCH(DATE(white_production!H$1,MONTH($C104),DAY($C104)),daily!$A:$A,0),MATCH($B$1,daily!$A$1:$F$1,0)),INDEX(daily!$A:$F,MATCH(DATE(white_production!I$1,MONTH($C104),DAY($C104)),daily!$A:$A,0),MATCH($B$1,daily!$A$1:$F$1,0)))</f>
        <v>90849.466000000393</v>
      </c>
      <c r="I104">
        <f>IF($A104&gt;10,INDEX(daily!$A:$F,MATCH(DATE(white_production!I$1,MONTH($C104),DAY($C104)),daily!$A:$A,0),MATCH($B$1,daily!$A$1:$F$1,0)),INDEX(daily!$A:$F,MATCH(DATE(white_production!J$1,MONTH($C104),DAY($C104)),daily!$A:$A,0),MATCH($B$1,daily!$A$1:$F$1,0)))</f>
        <v>101254.10799999982</v>
      </c>
      <c r="J104">
        <f>IF($A104&gt;10,INDEX(daily!$A:$F,MATCH(DATE(white_production!J$1,MONTH($C104),DAY($C104)),daily!$A:$A,0),MATCH($B$1,daily!$A$1:$F$1,0)),INDEX(daily!$A:$F,MATCH(DATE(white_production!K$1,MONTH($C104),DAY($C104)),daily!$A:$A,0),MATCH($B$1,daily!$A$1:$F$1,0)))</f>
        <v>111130.52899999917</v>
      </c>
      <c r="S104" s="11">
        <v>40950</v>
      </c>
      <c r="T104" s="26">
        <f t="shared" si="26"/>
        <v>0.78868593673517895</v>
      </c>
      <c r="U104" s="26">
        <f t="shared" si="24"/>
        <v>-1.5290422932423775E-2</v>
      </c>
      <c r="V104" s="26">
        <f t="shared" si="30"/>
        <v>0.97958262790974149</v>
      </c>
      <c r="W104" s="26">
        <f t="shared" si="32"/>
        <v>3.4365781653160843E-2</v>
      </c>
      <c r="X104" s="26">
        <f t="shared" si="33"/>
        <v>0.9493589134447924</v>
      </c>
      <c r="Y104" s="26">
        <f t="shared" si="35"/>
        <v>9.0934821574035096E-2</v>
      </c>
      <c r="Z104" s="26">
        <f t="shared" si="29"/>
        <v>0.98928326397432298</v>
      </c>
      <c r="AA104" s="26">
        <f t="shared" si="31"/>
        <v>8.3314511470597763E-2</v>
      </c>
      <c r="AB104" s="26">
        <f t="shared" si="37"/>
        <v>0.10248363990232044</v>
      </c>
      <c r="AC104" s="26">
        <f t="shared" si="38"/>
        <v>5.7228013095821928E-3</v>
      </c>
      <c r="AD104" s="26">
        <f t="shared" si="34"/>
        <v>0.96440334971270059</v>
      </c>
      <c r="AE104" s="26">
        <f t="shared" si="36"/>
        <v>9.5085836130621715E-3</v>
      </c>
      <c r="AF104" s="26">
        <f t="shared" si="27"/>
        <v>0.98653960863990653</v>
      </c>
      <c r="AG104" s="26">
        <f t="shared" si="28"/>
        <v>2.5438725515838811E-2</v>
      </c>
      <c r="AI104" s="26"/>
      <c r="AK104" s="26"/>
      <c r="AM104" s="26"/>
      <c r="AO104" s="26"/>
      <c r="AQ104" s="26"/>
    </row>
    <row r="105" spans="1:43" x14ac:dyDescent="0.25">
      <c r="A105" s="17">
        <f t="shared" si="22"/>
        <v>2</v>
      </c>
      <c r="B105" s="15">
        <f t="shared" si="23"/>
        <v>2</v>
      </c>
      <c r="C105" s="11">
        <v>40951</v>
      </c>
      <c r="D105">
        <f>IF($A105&gt;10,INDEX(daily!$A:$F,MATCH(DATE(white_production!D$1,MONTH($C105),DAY($C105)),daily!$A:$A,0),MATCH($B$1,daily!$A$1:$F$1,0)),INDEX(daily!$A:$F,MATCH(DATE(white_production!E$1,MONTH($C105),DAY($C105)),daily!$A:$A,0),MATCH($B$1,daily!$A$1:$F$1,0)))</f>
        <v>62787.31799999997</v>
      </c>
      <c r="E105">
        <f>IF($A105&gt;10,INDEX(daily!$A:$F,MATCH(DATE(white_production!E$1,MONTH($C105),DAY($C105)),daily!$A:$A,0),MATCH($B$1,daily!$A$1:$F$1,0)),INDEX(daily!$A:$F,MATCH(DATE(white_production!F$1,MONTH($C105),DAY($C105)),daily!$A:$A,0),MATCH($B$1,daily!$A$1:$F$1,0)))</f>
        <v>87090.673000000417</v>
      </c>
      <c r="F105">
        <f>IF($A105&gt;10,INDEX(daily!$A:$F,MATCH(DATE(white_production!F$1,MONTH($C105),DAY($C105)),daily!$A:$A,0),MATCH($B$1,daily!$A$1:$F$1,0)),INDEX(daily!$A:$F,MATCH(DATE(white_production!G$1,MONTH($C105),DAY($C105)),daily!$A:$A,0),MATCH($B$1,daily!$A$1:$F$1,0)))</f>
        <v>85827.706999999282</v>
      </c>
      <c r="G105">
        <f>IF($A105&gt;10,INDEX(daily!$A:$F,MATCH(DATE(white_production!G$1,MONTH($C105),DAY($C105)),daily!$A:$A,0),MATCH($B$1,daily!$A$1:$F$1,0)),INDEX(daily!$A:$F,MATCH(DATE(white_production!H$1,MONTH($C105),DAY($C105)),daily!$A:$A,0),MATCH($B$1,daily!$A$1:$F$1,0)))</f>
        <v>82982.196999999884</v>
      </c>
      <c r="H105">
        <f>IF($A105&gt;10,INDEX(daily!$A:$F,MATCH(DATE(white_production!H$1,MONTH($C105),DAY($C105)),daily!$A:$A,0),MATCH($B$1,daily!$A$1:$F$1,0)),INDEX(daily!$A:$F,MATCH(DATE(white_production!I$1,MONTH($C105),DAY($C105)),daily!$A:$A,0),MATCH($B$1,daily!$A$1:$F$1,0)))</f>
        <v>88880.251999999586</v>
      </c>
      <c r="I105">
        <f>IF($A105&gt;10,INDEX(daily!$A:$F,MATCH(DATE(white_production!I$1,MONTH($C105),DAY($C105)),daily!$A:$A,0),MATCH($B$1,daily!$A$1:$F$1,0)),INDEX(daily!$A:$F,MATCH(DATE(white_production!J$1,MONTH($C105),DAY($C105)),daily!$A:$A,0),MATCH($B$1,daily!$A$1:$F$1,0)))</f>
        <v>101792.02399999872</v>
      </c>
      <c r="J105">
        <f>IF($A105&gt;10,INDEX(daily!$A:$F,MATCH(DATE(white_production!J$1,MONTH($C105),DAY($C105)),daily!$A:$A,0),MATCH($B$1,daily!$A$1:$F$1,0)),INDEX(daily!$A:$F,MATCH(DATE(white_production!K$1,MONTH($C105),DAY($C105)),daily!$A:$A,0),MATCH($B$1,daily!$A$1:$F$1,0)))</f>
        <v>112646.79900000096</v>
      </c>
      <c r="S105" s="11">
        <v>40951</v>
      </c>
      <c r="T105" s="26">
        <f t="shared" si="26"/>
        <v>0.90887068319552888</v>
      </c>
      <c r="U105" s="26">
        <f t="shared" si="24"/>
        <v>0.12018474646034993</v>
      </c>
      <c r="V105" s="26">
        <f t="shared" si="30"/>
        <v>0.97436614526155796</v>
      </c>
      <c r="W105" s="26">
        <f t="shared" si="32"/>
        <v>-5.2164826481835291E-3</v>
      </c>
      <c r="X105" s="26">
        <f t="shared" si="33"/>
        <v>0.86296425170347957</v>
      </c>
      <c r="Y105" s="26">
        <f t="shared" si="35"/>
        <v>-8.6394661741312828E-2</v>
      </c>
      <c r="Z105" s="26">
        <f t="shared" si="29"/>
        <v>0.97156986464896478</v>
      </c>
      <c r="AA105" s="26">
        <f t="shared" si="31"/>
        <v>-1.7713399325358203E-2</v>
      </c>
      <c r="AB105" s="26">
        <f t="shared" si="37"/>
        <v>0.10026224854635266</v>
      </c>
      <c r="AC105" s="26">
        <f t="shared" si="38"/>
        <v>-2.2213913559677861E-3</v>
      </c>
      <c r="AD105" s="26">
        <f t="shared" si="34"/>
        <v>0.96952677633222106</v>
      </c>
      <c r="AE105" s="26">
        <f t="shared" si="36"/>
        <v>5.123426619520477E-3</v>
      </c>
      <c r="AF105" s="26">
        <f t="shared" si="27"/>
        <v>1</v>
      </c>
      <c r="AG105" s="26">
        <f t="shared" si="28"/>
        <v>1.3460391360093471E-2</v>
      </c>
      <c r="AI105" s="26"/>
      <c r="AK105" s="26"/>
      <c r="AM105" s="26"/>
      <c r="AO105" s="26"/>
      <c r="AQ105" s="26"/>
    </row>
    <row r="106" spans="1:43" x14ac:dyDescent="0.25">
      <c r="A106" s="17">
        <f t="shared" si="22"/>
        <v>2</v>
      </c>
      <c r="B106" s="15">
        <f t="shared" si="23"/>
        <v>2</v>
      </c>
      <c r="C106" s="11">
        <v>40952</v>
      </c>
      <c r="D106">
        <f>IF($A106&gt;10,INDEX(daily!$A:$F,MATCH(DATE(white_production!D$1,MONTH($C106),DAY($C106)),daily!$A:$A,0),MATCH($B$1,daily!$A$1:$F$1,0)),INDEX(daily!$A:$F,MATCH(DATE(white_production!E$1,MONTH($C106),DAY($C106)),daily!$A:$A,0),MATCH($B$1,daily!$A$1:$F$1,0)))</f>
        <v>67517.352000000334</v>
      </c>
      <c r="E106">
        <f>IF($A106&gt;10,INDEX(daily!$A:$F,MATCH(DATE(white_production!E$1,MONTH($C106),DAY($C106)),daily!$A:$A,0),MATCH($B$1,daily!$A$1:$F$1,0)),INDEX(daily!$A:$F,MATCH(DATE(white_production!F$1,MONTH($C106),DAY($C106)),daily!$A:$A,0),MATCH($B$1,daily!$A$1:$F$1,0)))</f>
        <v>88177.767000000182</v>
      </c>
      <c r="F106">
        <f>IF($A106&gt;10,INDEX(daily!$A:$F,MATCH(DATE(white_production!F$1,MONTH($C106),DAY($C106)),daily!$A:$A,0),MATCH($B$1,daily!$A$1:$F$1,0)),INDEX(daily!$A:$F,MATCH(DATE(white_production!G$1,MONTH($C106),DAY($C106)),daily!$A:$A,0),MATCH($B$1,daily!$A$1:$F$1,0)))</f>
        <v>99456.850999999791</v>
      </c>
      <c r="G106">
        <f>IF($A106&gt;10,INDEX(daily!$A:$F,MATCH(DATE(white_production!G$1,MONTH($C106),DAY($C106)),daily!$A:$A,0),MATCH($B$1,daily!$A$1:$F$1,0)),INDEX(daily!$A:$F,MATCH(DATE(white_production!H$1,MONTH($C106),DAY($C106)),daily!$A:$A,0),MATCH($B$1,daily!$A$1:$F$1,0)))</f>
        <v>85410.426999999589</v>
      </c>
      <c r="H106">
        <f>IF($A106&gt;10,INDEX(daily!$A:$F,MATCH(DATE(white_production!H$1,MONTH($C106),DAY($C106)),daily!$A:$A,0),MATCH($B$1,daily!$A$1:$F$1,0)),INDEX(daily!$A:$F,MATCH(DATE(white_production!I$1,MONTH($C106),DAY($C106)),daily!$A:$A,0),MATCH($B$1,daily!$A$1:$F$1,0)))</f>
        <v>88280.274999999994</v>
      </c>
      <c r="I106">
        <f>IF($A106&gt;10,INDEX(daily!$A:$F,MATCH(DATE(white_production!I$1,MONTH($C106),DAY($C106)),daily!$A:$A,0),MATCH($B$1,daily!$A$1:$F$1,0)),INDEX(daily!$A:$F,MATCH(DATE(white_production!J$1,MONTH($C106),DAY($C106)),daily!$A:$A,0),MATCH($B$1,daily!$A$1:$F$1,0)))</f>
        <v>100465.05</v>
      </c>
      <c r="J106">
        <f>IF($A106&gt;10,INDEX(daily!$A:$F,MATCH(DATE(white_production!J$1,MONTH($C106),DAY($C106)),daily!$A:$A,0),MATCH($B$1,daily!$A$1:$F$1,0)),INDEX(daily!$A:$F,MATCH(DATE(white_production!K$1,MONTH($C106),DAY($C106)),daily!$A:$A,0),MATCH($B$1,daily!$A$1:$F$1,0)))</f>
        <v>106663.94799999967</v>
      </c>
      <c r="S106" s="11">
        <v>40952</v>
      </c>
      <c r="T106" s="26">
        <f t="shared" si="26"/>
        <v>0.97733975258814754</v>
      </c>
      <c r="U106" s="26">
        <f t="shared" si="24"/>
        <v>6.8469069392618653E-2</v>
      </c>
      <c r="V106" s="26">
        <f t="shared" si="30"/>
        <v>0.98652849920635677</v>
      </c>
      <c r="W106" s="26">
        <f t="shared" si="32"/>
        <v>1.2162353944798809E-2</v>
      </c>
      <c r="X106" s="26">
        <f t="shared" si="33"/>
        <v>1</v>
      </c>
      <c r="Y106" s="26">
        <f t="shared" si="35"/>
        <v>0.13703574829652043</v>
      </c>
      <c r="Z106" s="26">
        <f t="shared" si="29"/>
        <v>1</v>
      </c>
      <c r="AA106" s="26">
        <f t="shared" si="31"/>
        <v>2.8430135351035224E-2</v>
      </c>
      <c r="AB106" s="26">
        <f t="shared" si="37"/>
        <v>9.9585438549278676E-2</v>
      </c>
      <c r="AC106" s="26">
        <f t="shared" si="38"/>
        <v>-6.7680999707397937E-4</v>
      </c>
      <c r="AD106" s="26">
        <f t="shared" si="34"/>
        <v>0.95688789978826472</v>
      </c>
      <c r="AE106" s="26">
        <f t="shared" si="36"/>
        <v>-1.2638876543956346E-2</v>
      </c>
      <c r="AF106" s="26">
        <f t="shared" si="27"/>
        <v>0.9468884064783657</v>
      </c>
      <c r="AG106" s="26">
        <f t="shared" si="28"/>
        <v>-5.3111593521634304E-2</v>
      </c>
      <c r="AI106" s="26"/>
      <c r="AK106" s="26"/>
      <c r="AM106" s="26"/>
      <c r="AO106" s="26"/>
      <c r="AQ106" s="26"/>
    </row>
    <row r="107" spans="1:43" x14ac:dyDescent="0.25">
      <c r="A107" s="17">
        <f t="shared" si="22"/>
        <v>2</v>
      </c>
      <c r="B107" s="15">
        <f t="shared" si="23"/>
        <v>2</v>
      </c>
      <c r="C107" s="11">
        <v>40953</v>
      </c>
      <c r="D107">
        <f>IF($A107&gt;10,INDEX(daily!$A:$F,MATCH(DATE(white_production!D$1,MONTH($C107),DAY($C107)),daily!$A:$A,0),MATCH($B$1,daily!$A$1:$F$1,0)),INDEX(daily!$A:$F,MATCH(DATE(white_production!E$1,MONTH($C107),DAY($C107)),daily!$A:$A,0),MATCH($B$1,daily!$A$1:$F$1,0)))</f>
        <v>65891.632999999827</v>
      </c>
      <c r="E107">
        <f>IF($A107&gt;10,INDEX(daily!$A:$F,MATCH(DATE(white_production!E$1,MONTH($C107),DAY($C107)),daily!$A:$A,0),MATCH($B$1,daily!$A$1:$F$1,0)),INDEX(daily!$A:$F,MATCH(DATE(white_production!F$1,MONTH($C107),DAY($C107)),daily!$A:$A,0),MATCH($B$1,daily!$A$1:$F$1,0)))</f>
        <v>89381.875</v>
      </c>
      <c r="F107">
        <f>IF($A107&gt;10,INDEX(daily!$A:$F,MATCH(DATE(white_production!F$1,MONTH($C107),DAY($C107)),daily!$A:$A,0),MATCH($B$1,daily!$A$1:$F$1,0)),INDEX(daily!$A:$F,MATCH(DATE(white_production!G$1,MONTH($C107),DAY($C107)),daily!$A:$A,0),MATCH($B$1,daily!$A$1:$F$1,0)))</f>
        <v>83172.555000001186</v>
      </c>
      <c r="G107">
        <f>IF($A107&gt;10,INDEX(daily!$A:$F,MATCH(DATE(white_production!G$1,MONTH($C107),DAY($C107)),daily!$A:$A,0),MATCH($B$1,daily!$A$1:$F$1,0)),INDEX(daily!$A:$F,MATCH(DATE(white_production!H$1,MONTH($C107),DAY($C107)),daily!$A:$A,0),MATCH($B$1,daily!$A$1:$F$1,0)))</f>
        <v>83812.500000000742</v>
      </c>
      <c r="H107">
        <f>IF($A107&gt;10,INDEX(daily!$A:$F,MATCH(DATE(white_production!H$1,MONTH($C107),DAY($C107)),daily!$A:$A,0),MATCH($B$1,daily!$A$1:$F$1,0)),INDEX(daily!$A:$F,MATCH(DATE(white_production!I$1,MONTH($C107),DAY($C107)),daily!$A:$A,0),MATCH($B$1,daily!$A$1:$F$1,0)))</f>
        <v>89498.155000001192</v>
      </c>
      <c r="I107">
        <f>IF($A107&gt;10,INDEX(daily!$A:$F,MATCH(DATE(white_production!I$1,MONTH($C107),DAY($C107)),daily!$A:$A,0),MATCH($B$1,daily!$A$1:$F$1,0)),INDEX(daily!$A:$F,MATCH(DATE(white_production!J$1,MONTH($C107),DAY($C107)),daily!$A:$A,0),MATCH($B$1,daily!$A$1:$F$1,0)))</f>
        <v>99599.40500000045</v>
      </c>
      <c r="J107">
        <f>IF($A107&gt;10,INDEX(daily!$A:$F,MATCH(DATE(white_production!J$1,MONTH($C107),DAY($C107)),daily!$A:$A,0),MATCH($B$1,daily!$A$1:$F$1,0)),INDEX(daily!$A:$F,MATCH(DATE(white_production!K$1,MONTH($C107),DAY($C107)),daily!$A:$A,0),MATCH($B$1,daily!$A$1:$F$1,0)))</f>
        <v>101465.18999999986</v>
      </c>
      <c r="S107" s="11">
        <v>40953</v>
      </c>
      <c r="T107" s="26">
        <f t="shared" si="26"/>
        <v>0.95380684203741473</v>
      </c>
      <c r="U107" s="26">
        <f t="shared" si="24"/>
        <v>-2.3532910550732811E-2</v>
      </c>
      <c r="V107" s="26">
        <f t="shared" si="30"/>
        <v>1</v>
      </c>
      <c r="W107" s="26">
        <f t="shared" si="32"/>
        <v>1.3471500793643232E-2</v>
      </c>
      <c r="X107" s="26">
        <f t="shared" si="33"/>
        <v>0.83626772981180919</v>
      </c>
      <c r="Y107" s="26">
        <f t="shared" si="35"/>
        <v>-0.16373227018819081</v>
      </c>
      <c r="Z107" s="26">
        <f t="shared" si="29"/>
        <v>0.98129119527761111</v>
      </c>
      <c r="AA107" s="26">
        <f t="shared" si="31"/>
        <v>-1.8708804722388894E-2</v>
      </c>
      <c r="AB107" s="26">
        <f t="shared" si="37"/>
        <v>0.10095928014526957</v>
      </c>
      <c r="AC107" s="26">
        <f t="shared" si="38"/>
        <v>1.3738415959908962E-3</v>
      </c>
      <c r="AD107" s="26">
        <f t="shared" si="34"/>
        <v>0.94864299047889011</v>
      </c>
      <c r="AE107" s="26">
        <f t="shared" si="36"/>
        <v>-8.244909309374604E-3</v>
      </c>
      <c r="AF107" s="26">
        <f t="shared" si="27"/>
        <v>0.90073744572181758</v>
      </c>
      <c r="AG107" s="26">
        <f t="shared" si="28"/>
        <v>-4.6150960756548121E-2</v>
      </c>
      <c r="AI107" s="26"/>
      <c r="AK107" s="26"/>
      <c r="AM107" s="26"/>
      <c r="AO107" s="26"/>
      <c r="AQ107" s="26"/>
    </row>
    <row r="108" spans="1:43" x14ac:dyDescent="0.25">
      <c r="A108" s="17">
        <f t="shared" si="22"/>
        <v>2</v>
      </c>
      <c r="B108" s="15">
        <f t="shared" si="23"/>
        <v>2</v>
      </c>
      <c r="C108" s="11">
        <v>40954</v>
      </c>
      <c r="D108">
        <f>IF($A108&gt;10,INDEX(daily!$A:$F,MATCH(DATE(white_production!D$1,MONTH($C108),DAY($C108)),daily!$A:$A,0),MATCH($B$1,daily!$A$1:$F$1,0)),INDEX(daily!$A:$F,MATCH(DATE(white_production!E$1,MONTH($C108),DAY($C108)),daily!$A:$A,0),MATCH($B$1,daily!$A$1:$F$1,0)))</f>
        <v>68790.428000000116</v>
      </c>
      <c r="E108">
        <f>IF($A108&gt;10,INDEX(daily!$A:$F,MATCH(DATE(white_production!E$1,MONTH($C108),DAY($C108)),daily!$A:$A,0),MATCH($B$1,daily!$A$1:$F$1,0)),INDEX(daily!$A:$F,MATCH(DATE(white_production!F$1,MONTH($C108),DAY($C108)),daily!$A:$A,0),MATCH($B$1,daily!$A$1:$F$1,0)))</f>
        <v>84832.013999999312</v>
      </c>
      <c r="F108">
        <f>IF($A108&gt;10,INDEX(daily!$A:$F,MATCH(DATE(white_production!F$1,MONTH($C108),DAY($C108)),daily!$A:$A,0),MATCH($B$1,daily!$A$1:$F$1,0)),INDEX(daily!$A:$F,MATCH(DATE(white_production!G$1,MONTH($C108),DAY($C108)),daily!$A:$A,0),MATCH($B$1,daily!$A$1:$F$1,0)))</f>
        <v>83282.463999999309</v>
      </c>
      <c r="G108">
        <f>IF($A108&gt;10,INDEX(daily!$A:$F,MATCH(DATE(white_production!G$1,MONTH($C108),DAY($C108)),daily!$A:$A,0),MATCH($B$1,daily!$A$1:$F$1,0)),INDEX(daily!$A:$F,MATCH(DATE(white_production!H$1,MONTH($C108),DAY($C108)),daily!$A:$A,0),MATCH($B$1,daily!$A$1:$F$1,0)))</f>
        <v>84186.324999998513</v>
      </c>
      <c r="H108">
        <f>IF($A108&gt;10,INDEX(daily!$A:$F,MATCH(DATE(white_production!H$1,MONTH($C108),DAY($C108)),daily!$A:$A,0),MATCH($B$1,daily!$A$1:$F$1,0)),INDEX(daily!$A:$F,MATCH(DATE(white_production!I$1,MONTH($C108),DAY($C108)),daily!$A:$A,0),MATCH($B$1,daily!$A$1:$F$1,0)))</f>
        <v>96152.897999998924</v>
      </c>
      <c r="I108">
        <f>IF($A108&gt;10,INDEX(daily!$A:$F,MATCH(DATE(white_production!I$1,MONTH($C108),DAY($C108)),daily!$A:$A,0),MATCH($B$1,daily!$A$1:$F$1,0)),INDEX(daily!$A:$F,MATCH(DATE(white_production!J$1,MONTH($C108),DAY($C108)),daily!$A:$A,0),MATCH($B$1,daily!$A$1:$F$1,0)))</f>
        <v>100224.89299999997</v>
      </c>
      <c r="J108">
        <f>IF($A108&gt;10,INDEX(daily!$A:$F,MATCH(DATE(white_production!J$1,MONTH($C108),DAY($C108)),daily!$A:$A,0),MATCH($B$1,daily!$A$1:$F$1,0)),INDEX(daily!$A:$F,MATCH(DATE(white_production!K$1,MONTH($C108),DAY($C108)),daily!$A:$A,0),MATCH($B$1,daily!$A$1:$F$1,0)))</f>
        <v>101068.58100000024</v>
      </c>
      <c r="S108" s="11">
        <v>40954</v>
      </c>
      <c r="T108" s="26">
        <f t="shared" si="26"/>
        <v>0.99576801948560656</v>
      </c>
      <c r="U108" s="26">
        <f t="shared" si="24"/>
        <v>4.1961177448191833E-2</v>
      </c>
      <c r="V108" s="26">
        <f t="shared" si="30"/>
        <v>0.94909637999873364</v>
      </c>
      <c r="W108" s="26">
        <f t="shared" si="32"/>
        <v>-5.0903620001266359E-2</v>
      </c>
      <c r="X108" s="26">
        <f t="shared" si="33"/>
        <v>0.83737282210955466</v>
      </c>
      <c r="Y108" s="26">
        <f t="shared" si="35"/>
        <v>1.1050922977454691E-3</v>
      </c>
      <c r="Z108" s="26">
        <f t="shared" si="29"/>
        <v>0.98566800280718558</v>
      </c>
      <c r="AA108" s="26">
        <f t="shared" si="31"/>
        <v>4.3768075295744779E-3</v>
      </c>
      <c r="AB108" s="26">
        <f t="shared" si="37"/>
        <v>0.108466228895571</v>
      </c>
      <c r="AC108" s="26">
        <f t="shared" si="38"/>
        <v>7.5069487503014315E-3</v>
      </c>
      <c r="AD108" s="26">
        <f t="shared" si="34"/>
        <v>0.95460050404865693</v>
      </c>
      <c r="AE108" s="26">
        <f t="shared" si="36"/>
        <v>5.9575135697668147E-3</v>
      </c>
      <c r="AF108" s="26">
        <f t="shared" si="27"/>
        <v>0.89721662663489776</v>
      </c>
      <c r="AG108" s="26">
        <f t="shared" si="28"/>
        <v>-3.520819086919813E-3</v>
      </c>
      <c r="AI108" s="26"/>
      <c r="AK108" s="26"/>
      <c r="AM108" s="26"/>
      <c r="AO108" s="26"/>
      <c r="AQ108" s="26"/>
    </row>
    <row r="109" spans="1:43" x14ac:dyDescent="0.25">
      <c r="A109" s="17">
        <f t="shared" si="22"/>
        <v>2</v>
      </c>
      <c r="B109" s="15">
        <f t="shared" si="23"/>
        <v>2</v>
      </c>
      <c r="C109" s="11">
        <v>40955</v>
      </c>
      <c r="D109">
        <f>IF($A109&gt;10,INDEX(daily!$A:$F,MATCH(DATE(white_production!D$1,MONTH($C109),DAY($C109)),daily!$A:$A,0),MATCH($B$1,daily!$A$1:$F$1,0)),INDEX(daily!$A:$F,MATCH(DATE(white_production!E$1,MONTH($C109),DAY($C109)),daily!$A:$A,0),MATCH($B$1,daily!$A$1:$F$1,0)))</f>
        <v>63436.420000000297</v>
      </c>
      <c r="E109">
        <f>IF($A109&gt;10,INDEX(daily!$A:$F,MATCH(DATE(white_production!E$1,MONTH($C109),DAY($C109)),daily!$A:$A,0),MATCH($B$1,daily!$A$1:$F$1,0)),INDEX(daily!$A:$F,MATCH(DATE(white_production!F$1,MONTH($C109),DAY($C109)),daily!$A:$A,0),MATCH($B$1,daily!$A$1:$F$1,0)))</f>
        <v>85421.833000000566</v>
      </c>
      <c r="F109">
        <f>IF($A109&gt;10,INDEX(daily!$A:$F,MATCH(DATE(white_production!F$1,MONTH($C109),DAY($C109)),daily!$A:$A,0),MATCH($B$1,daily!$A$1:$F$1,0)),INDEX(daily!$A:$F,MATCH(DATE(white_production!G$1,MONTH($C109),DAY($C109)),daily!$A:$A,0),MATCH($B$1,daily!$A$1:$F$1,0)))</f>
        <v>82718.98900000006</v>
      </c>
      <c r="G109">
        <f>IF($A109&gt;10,INDEX(daily!$A:$F,MATCH(DATE(white_production!G$1,MONTH($C109),DAY($C109)),daily!$A:$A,0),MATCH($B$1,daily!$A$1:$F$1,0)),INDEX(daily!$A:$F,MATCH(DATE(white_production!H$1,MONTH($C109),DAY($C109)),daily!$A:$A,0),MATCH($B$1,daily!$A$1:$F$1,0)))</f>
        <v>82574.720000000292</v>
      </c>
      <c r="H109">
        <f>IF($A109&gt;10,INDEX(daily!$A:$F,MATCH(DATE(white_production!H$1,MONTH($C109),DAY($C109)),daily!$A:$A,0),MATCH($B$1,daily!$A$1:$F$1,0)),INDEX(daily!$A:$F,MATCH(DATE(white_production!I$1,MONTH($C109),DAY($C109)),daily!$A:$A,0),MATCH($B$1,daily!$A$1:$F$1,0)))</f>
        <v>90861.54000000059</v>
      </c>
      <c r="I109">
        <f>IF($A109&gt;10,INDEX(daily!$A:$F,MATCH(DATE(white_production!I$1,MONTH($C109),DAY($C109)),daily!$A:$A,0),MATCH($B$1,daily!$A$1:$F$1,0)),INDEX(daily!$A:$F,MATCH(DATE(white_production!J$1,MONTH($C109),DAY($C109)),daily!$A:$A,0),MATCH($B$1,daily!$A$1:$F$1,0)))</f>
        <v>88709.28000000045</v>
      </c>
      <c r="J109">
        <f>IF($A109&gt;10,INDEX(daily!$A:$F,MATCH(DATE(white_production!J$1,MONTH($C109),DAY($C109)),daily!$A:$A,0),MATCH($B$1,daily!$A$1:$F$1,0)),INDEX(daily!$A:$F,MATCH(DATE(white_production!K$1,MONTH($C109),DAY($C109)),daily!$A:$A,0),MATCH($B$1,daily!$A$1:$F$1,0)))</f>
        <v>108445.55300000012</v>
      </c>
      <c r="S109" s="11">
        <v>40955</v>
      </c>
      <c r="T109" s="26">
        <f t="shared" si="26"/>
        <v>0.91826668539781886</v>
      </c>
      <c r="U109" s="26">
        <f t="shared" si="24"/>
        <v>-7.7501334087787699E-2</v>
      </c>
      <c r="V109" s="26">
        <f t="shared" si="30"/>
        <v>0.95569524582025789</v>
      </c>
      <c r="W109" s="26">
        <f t="shared" si="32"/>
        <v>6.5988658215242468E-3</v>
      </c>
      <c r="X109" s="26">
        <f t="shared" si="33"/>
        <v>0.83170729988223968</v>
      </c>
      <c r="Y109" s="26">
        <f t="shared" si="35"/>
        <v>-5.6655222273149786E-3</v>
      </c>
      <c r="Z109" s="26">
        <f t="shared" si="29"/>
        <v>0.96679905370336916</v>
      </c>
      <c r="AA109" s="26">
        <f t="shared" si="31"/>
        <v>-1.8868949103816424E-2</v>
      </c>
      <c r="AB109" s="26">
        <f t="shared" si="37"/>
        <v>0.10249726009760261</v>
      </c>
      <c r="AC109" s="26">
        <f t="shared" si="38"/>
        <v>-5.9689687979683909E-3</v>
      </c>
      <c r="AD109" s="26">
        <f t="shared" si="34"/>
        <v>0.8449190701734538</v>
      </c>
      <c r="AE109" s="26">
        <f t="shared" si="36"/>
        <v>-0.10968143387520313</v>
      </c>
      <c r="AF109" s="26">
        <f t="shared" si="27"/>
        <v>0.96270425757947364</v>
      </c>
      <c r="AG109" s="26">
        <f t="shared" si="28"/>
        <v>6.5487630944575881E-2</v>
      </c>
      <c r="AI109" s="26"/>
      <c r="AK109" s="26"/>
      <c r="AM109" s="26"/>
      <c r="AO109" s="26"/>
      <c r="AQ109" s="26"/>
    </row>
    <row r="110" spans="1:43" x14ac:dyDescent="0.25">
      <c r="A110" s="17">
        <f t="shared" si="22"/>
        <v>2</v>
      </c>
      <c r="B110" s="15">
        <f t="shared" si="23"/>
        <v>2</v>
      </c>
      <c r="C110" s="11">
        <v>40956</v>
      </c>
      <c r="D110">
        <f>IF($A110&gt;10,INDEX(daily!$A:$F,MATCH(DATE(white_production!D$1,MONTH($C110),DAY($C110)),daily!$A:$A,0),MATCH($B$1,daily!$A$1:$F$1,0)),INDEX(daily!$A:$F,MATCH(DATE(white_production!E$1,MONTH($C110),DAY($C110)),daily!$A:$A,0),MATCH($B$1,daily!$A$1:$F$1,0)))</f>
        <v>65937.082000000024</v>
      </c>
      <c r="E110">
        <f>IF($A110&gt;10,INDEX(daily!$A:$F,MATCH(DATE(white_production!E$1,MONTH($C110),DAY($C110)),daily!$A:$A,0),MATCH($B$1,daily!$A$1:$F$1,0)),INDEX(daily!$A:$F,MATCH(DATE(white_production!F$1,MONTH($C110),DAY($C110)),daily!$A:$A,0),MATCH($B$1,daily!$A$1:$F$1,0)))</f>
        <v>82449.340999999637</v>
      </c>
      <c r="F110">
        <f>IF($A110&gt;10,INDEX(daily!$A:$F,MATCH(DATE(white_production!F$1,MONTH($C110),DAY($C110)),daily!$A:$A,0),MATCH($B$1,daily!$A$1:$F$1,0)),INDEX(daily!$A:$F,MATCH(DATE(white_production!G$1,MONTH($C110),DAY($C110)),daily!$A:$A,0),MATCH($B$1,daily!$A$1:$F$1,0)))</f>
        <v>89453.664000000805</v>
      </c>
      <c r="G110">
        <f>IF($A110&gt;10,INDEX(daily!$A:$F,MATCH(DATE(white_production!G$1,MONTH($C110),DAY($C110)),daily!$A:$A,0),MATCH($B$1,daily!$A$1:$F$1,0)),INDEX(daily!$A:$F,MATCH(DATE(white_production!H$1,MONTH($C110),DAY($C110)),daily!$A:$A,0),MATCH($B$1,daily!$A$1:$F$1,0)))</f>
        <v>81704.319000001997</v>
      </c>
      <c r="H110" s="35">
        <v>886477.74499999359</v>
      </c>
      <c r="I110">
        <f>IF($A110&gt;10,INDEX(daily!$A:$F,MATCH(DATE(white_production!I$1,MONTH($C110),DAY($C110)),daily!$A:$A,0),MATCH($B$1,daily!$A$1:$F$1,0)),INDEX(daily!$A:$F,MATCH(DATE(white_production!J$1,MONTH($C110),DAY($C110)),daily!$A:$A,0),MATCH($B$1,daily!$A$1:$F$1,0)))</f>
        <v>90481.366899999979</v>
      </c>
      <c r="J110">
        <f>IF($A110&gt;10,INDEX(daily!$A:$F,MATCH(DATE(white_production!J$1,MONTH($C110),DAY($C110)),daily!$A:$A,0),MATCH($B$1,daily!$A$1:$F$1,0)),INDEX(daily!$A:$F,MATCH(DATE(white_production!K$1,MONTH($C110),DAY($C110)),daily!$A:$A,0),MATCH($B$1,daily!$A$1:$F$1,0)))</f>
        <v>104784.3900000006</v>
      </c>
      <c r="S110" s="11">
        <v>40956</v>
      </c>
      <c r="T110" s="26">
        <f t="shared" si="26"/>
        <v>0.95446473386965913</v>
      </c>
      <c r="U110" s="26">
        <f t="shared" si="24"/>
        <v>3.6198048471840272E-2</v>
      </c>
      <c r="V110" s="26">
        <f t="shared" si="30"/>
        <v>0.92243915223304096</v>
      </c>
      <c r="W110" s="26">
        <f t="shared" si="32"/>
        <v>-3.3256093587216928E-2</v>
      </c>
      <c r="X110" s="26">
        <f t="shared" si="33"/>
        <v>0.89942184073373677</v>
      </c>
      <c r="Y110" s="26">
        <f t="shared" si="35"/>
        <v>6.7714540851497085E-2</v>
      </c>
      <c r="Z110" s="26">
        <f t="shared" si="29"/>
        <v>0.95660824877977002</v>
      </c>
      <c r="AA110" s="26">
        <f t="shared" si="31"/>
        <v>-1.0190804923599139E-2</v>
      </c>
      <c r="AB110" s="26">
        <f t="shared" si="37"/>
        <v>1</v>
      </c>
      <c r="AC110" s="26">
        <f t="shared" si="38"/>
        <v>0.89750273990239737</v>
      </c>
      <c r="AD110" s="26">
        <f t="shared" si="34"/>
        <v>0.86179746233055565</v>
      </c>
      <c r="AE110" s="26">
        <f t="shared" si="36"/>
        <v>1.6878392157101851E-2</v>
      </c>
      <c r="AF110" s="26">
        <f t="shared" si="27"/>
        <v>0.9302029967136457</v>
      </c>
      <c r="AG110" s="26">
        <f t="shared" si="28"/>
        <v>-3.2501260865827941E-2</v>
      </c>
      <c r="AI110" s="26"/>
      <c r="AK110" s="26"/>
      <c r="AM110" s="26"/>
      <c r="AO110" s="26"/>
      <c r="AQ110" s="26"/>
    </row>
    <row r="111" spans="1:43" x14ac:dyDescent="0.25">
      <c r="A111" s="17">
        <f t="shared" si="22"/>
        <v>2</v>
      </c>
      <c r="B111" s="15">
        <f t="shared" si="23"/>
        <v>2</v>
      </c>
      <c r="C111" s="11">
        <v>40957</v>
      </c>
      <c r="D111">
        <f>IF($A111&gt;10,INDEX(daily!$A:$F,MATCH(DATE(white_production!D$1,MONTH($C111),DAY($C111)),daily!$A:$A,0),MATCH($B$1,daily!$A$1:$F$1,0)),INDEX(daily!$A:$F,MATCH(DATE(white_production!E$1,MONTH($C111),DAY($C111)),daily!$A:$A,0),MATCH($B$1,daily!$A$1:$F$1,0)))</f>
        <v>68225.011999999726</v>
      </c>
      <c r="E111">
        <f>IF($A111&gt;10,INDEX(daily!$A:$F,MATCH(DATE(white_production!E$1,MONTH($C111),DAY($C111)),daily!$A:$A,0),MATCH($B$1,daily!$A$1:$F$1,0)),INDEX(daily!$A:$F,MATCH(DATE(white_production!F$1,MONTH($C111),DAY($C111)),daily!$A:$A,0),MATCH($B$1,daily!$A$1:$F$1,0)))</f>
        <v>86650.312000000471</v>
      </c>
      <c r="F111">
        <f>IF($A111&gt;10,INDEX(daily!$A:$F,MATCH(DATE(white_production!F$1,MONTH($C111),DAY($C111)),daily!$A:$A,0),MATCH($B$1,daily!$A$1:$F$1,0)),INDEX(daily!$A:$F,MATCH(DATE(white_production!G$1,MONTH($C111),DAY($C111)),daily!$A:$A,0),MATCH($B$1,daily!$A$1:$F$1,0)))</f>
        <v>81822.721999999136</v>
      </c>
      <c r="G111">
        <f>IF($A111&gt;10,INDEX(daily!$A:$F,MATCH(DATE(white_production!G$1,MONTH($C111),DAY($C111)),daily!$A:$A,0),MATCH($B$1,daily!$A$1:$F$1,0)),INDEX(daily!$A:$F,MATCH(DATE(white_production!H$1,MONTH($C111),DAY($C111)),daily!$A:$A,0),MATCH($B$1,daily!$A$1:$F$1,0)))</f>
        <v>78136.42699999809</v>
      </c>
      <c r="H111" s="35">
        <v>886477.74499999359</v>
      </c>
      <c r="I111">
        <f>IF($A111&gt;10,INDEX(daily!$A:$F,MATCH(DATE(white_production!I$1,MONTH($C111),DAY($C111)),daily!$A:$A,0),MATCH($B$1,daily!$A$1:$F$1,0)),INDEX(daily!$A:$F,MATCH(DATE(white_production!J$1,MONTH($C111),DAY($C111)),daily!$A:$A,0),MATCH($B$1,daily!$A$1:$F$1,0)))</f>
        <v>99267.907999999821</v>
      </c>
      <c r="J111">
        <f>IF($A111&gt;10,INDEX(daily!$A:$F,MATCH(DATE(white_production!J$1,MONTH($C111),DAY($C111)),daily!$A:$A,0),MATCH($B$1,daily!$A$1:$F$1,0)),INDEX(daily!$A:$F,MATCH(DATE(white_production!K$1,MONTH($C111),DAY($C111)),daily!$A:$A,0),MATCH($B$1,daily!$A$1:$F$1,0)))</f>
        <v>104952.66799999922</v>
      </c>
      <c r="S111" s="11">
        <v>40957</v>
      </c>
      <c r="T111" s="26">
        <f t="shared" si="26"/>
        <v>0.98758340446175674</v>
      </c>
      <c r="U111" s="26">
        <f t="shared" si="24"/>
        <v>3.311867059209761E-2</v>
      </c>
      <c r="V111" s="26">
        <f t="shared" si="30"/>
        <v>0.96943940815741969</v>
      </c>
      <c r="W111" s="26">
        <f t="shared" si="32"/>
        <v>4.7000255924378731E-2</v>
      </c>
      <c r="X111" s="26">
        <f t="shared" si="33"/>
        <v>0.82269568337730004</v>
      </c>
      <c r="Y111" s="26">
        <f t="shared" si="35"/>
        <v>-7.6726157356436731E-2</v>
      </c>
      <c r="Z111" s="26">
        <f t="shared" si="29"/>
        <v>0.91483475430931249</v>
      </c>
      <c r="AA111" s="26">
        <f t="shared" si="31"/>
        <v>-4.1773494470457528E-2</v>
      </c>
      <c r="AB111" s="26">
        <f t="shared" si="37"/>
        <v>1</v>
      </c>
      <c r="AC111" s="26">
        <f t="shared" si="38"/>
        <v>0</v>
      </c>
      <c r="AD111" s="26">
        <f t="shared" si="34"/>
        <v>0.94548561915307372</v>
      </c>
      <c r="AE111" s="26">
        <f t="shared" si="36"/>
        <v>8.3688156822518067E-2</v>
      </c>
      <c r="AF111" s="26">
        <f t="shared" si="27"/>
        <v>0.93169685185637918</v>
      </c>
      <c r="AG111" s="26">
        <f t="shared" si="28"/>
        <v>1.4938551427334801E-3</v>
      </c>
      <c r="AI111" s="26"/>
      <c r="AK111" s="26"/>
      <c r="AM111" s="26"/>
      <c r="AO111" s="26"/>
      <c r="AQ111" s="26"/>
    </row>
    <row r="112" spans="1:43" x14ac:dyDescent="0.25">
      <c r="A112" s="17">
        <f t="shared" si="22"/>
        <v>2</v>
      </c>
      <c r="B112" s="15">
        <f t="shared" si="23"/>
        <v>2</v>
      </c>
      <c r="C112" s="11">
        <v>40958</v>
      </c>
      <c r="D112">
        <f>IF($A112&gt;10,INDEX(daily!$A:$F,MATCH(DATE(white_production!D$1,MONTH($C112),DAY($C112)),daily!$A:$A,0),MATCH($B$1,daily!$A$1:$F$1,0)),INDEX(daily!$A:$F,MATCH(DATE(white_production!E$1,MONTH($C112),DAY($C112)),daily!$A:$A,0),MATCH($B$1,daily!$A$1:$F$1,0)))</f>
        <v>67411.540999999648</v>
      </c>
      <c r="E112">
        <f>IF($A112&gt;10,INDEX(daily!$A:$F,MATCH(DATE(white_production!E$1,MONTH($C112),DAY($C112)),daily!$A:$A,0),MATCH($B$1,daily!$A$1:$F$1,0)),INDEX(daily!$A:$F,MATCH(DATE(white_production!F$1,MONTH($C112),DAY($C112)),daily!$A:$A,0),MATCH($B$1,daily!$A$1:$F$1,0)))</f>
        <v>85432.795999999347</v>
      </c>
      <c r="F112">
        <f>IF($A112&gt;10,INDEX(daily!$A:$F,MATCH(DATE(white_production!F$1,MONTH($C112),DAY($C112)),daily!$A:$A,0),MATCH($B$1,daily!$A$1:$F$1,0)),INDEX(daily!$A:$F,MATCH(DATE(white_production!G$1,MONTH($C112),DAY($C112)),daily!$A:$A,0),MATCH($B$1,daily!$A$1:$F$1,0)))</f>
        <v>68200.60800000056</v>
      </c>
      <c r="G112">
        <f>IF($A112&gt;10,INDEX(daily!$A:$F,MATCH(DATE(white_production!G$1,MONTH($C112),DAY($C112)),daily!$A:$A,0),MATCH($B$1,daily!$A$1:$F$1,0)),INDEX(daily!$A:$F,MATCH(DATE(white_production!H$1,MONTH($C112),DAY($C112)),daily!$A:$A,0),MATCH($B$1,daily!$A$1:$F$1,0)))</f>
        <v>82105.181000000986</v>
      </c>
      <c r="H112">
        <f>IF($A112&gt;10,INDEX(daily!$A:$F,MATCH(DATE(white_production!H$1,MONTH($C112),DAY($C112)),daily!$A:$A,0),MATCH($B$1,daily!$A$1:$F$1,0)),INDEX(daily!$A:$F,MATCH(DATE(white_production!I$1,MONTH($C112),DAY($C112)),daily!$A:$A,0),MATCH($B$1,daily!$A$1:$F$1,0)))</f>
        <v>89138.610000000146</v>
      </c>
      <c r="I112">
        <f>IF($A112&gt;10,INDEX(daily!$A:$F,MATCH(DATE(white_production!I$1,MONTH($C112),DAY($C112)),daily!$A:$A,0),MATCH($B$1,daily!$A$1:$F$1,0)),INDEX(daily!$A:$F,MATCH(DATE(white_production!J$1,MONTH($C112),DAY($C112)),daily!$A:$A,0),MATCH($B$1,daily!$A$1:$F$1,0)))</f>
        <v>104991.45199999958</v>
      </c>
      <c r="J112">
        <f>IF($A112&gt;10,INDEX(daily!$A:$F,MATCH(DATE(white_production!J$1,MONTH($C112),DAY($C112)),daily!$A:$A,0),MATCH($B$1,daily!$A$1:$F$1,0)),INDEX(daily!$A:$F,MATCH(DATE(white_production!K$1,MONTH($C112),DAY($C112)),daily!$A:$A,0),MATCH($B$1,daily!$A$1:$F$1,0)))</f>
        <v>100741.59600000083</v>
      </c>
      <c r="S112" s="11">
        <v>40958</v>
      </c>
      <c r="T112" s="26">
        <f t="shared" ref="T112:T121" si="39">D112/MAX(D$2:D$228)</f>
        <v>0.9758080974876665</v>
      </c>
      <c r="U112" s="26">
        <f t="shared" si="24"/>
        <v>-1.1775306974090238E-2</v>
      </c>
      <c r="V112" s="26">
        <f t="shared" si="30"/>
        <v>0.95581789932242245</v>
      </c>
      <c r="W112" s="26">
        <f t="shared" si="32"/>
        <v>-1.3621508834997242E-2</v>
      </c>
      <c r="X112" s="26">
        <f t="shared" si="33"/>
        <v>0.68573061899979826</v>
      </c>
      <c r="Y112" s="26">
        <f t="shared" si="35"/>
        <v>-0.13696506437750178</v>
      </c>
      <c r="Z112" s="26">
        <f t="shared" si="29"/>
        <v>0.96130161016524807</v>
      </c>
      <c r="AA112" s="26">
        <f t="shared" si="31"/>
        <v>4.6466855855935574E-2</v>
      </c>
      <c r="AB112" s="26">
        <f t="shared" si="37"/>
        <v>0.10055369184705341</v>
      </c>
      <c r="AC112" s="26">
        <f t="shared" si="38"/>
        <v>-0.89944630815294657</v>
      </c>
      <c r="AD112" s="26">
        <f t="shared" si="34"/>
        <v>1</v>
      </c>
      <c r="AE112" s="26">
        <f t="shared" si="36"/>
        <v>5.451438084692628E-2</v>
      </c>
      <c r="AF112" s="26">
        <f t="shared" si="27"/>
        <v>0.89431388103624654</v>
      </c>
      <c r="AG112" s="26">
        <f t="shared" si="28"/>
        <v>-3.7382970820132644E-2</v>
      </c>
      <c r="AI112" s="26"/>
      <c r="AK112" s="26"/>
      <c r="AM112" s="26"/>
      <c r="AO112" s="26"/>
      <c r="AQ112" s="26"/>
    </row>
    <row r="113" spans="1:43" x14ac:dyDescent="0.25">
      <c r="A113" s="17">
        <f t="shared" si="22"/>
        <v>2</v>
      </c>
      <c r="B113" s="15">
        <f t="shared" si="23"/>
        <v>2</v>
      </c>
      <c r="C113" s="11">
        <v>40959</v>
      </c>
      <c r="D113">
        <f>IF($A113&gt;10,INDEX(daily!$A:$F,MATCH(DATE(white_production!D$1,MONTH($C113),DAY($C113)),daily!$A:$A,0),MATCH($B$1,daily!$A$1:$F$1,0)),INDEX(daily!$A:$F,MATCH(DATE(white_production!E$1,MONTH($C113),DAY($C113)),daily!$A:$A,0),MATCH($B$1,daily!$A$1:$F$1,0)))</f>
        <v>65984.15500000045</v>
      </c>
      <c r="E113">
        <f>IF($A113&gt;10,INDEX(daily!$A:$F,MATCH(DATE(white_production!E$1,MONTH($C113),DAY($C113)),daily!$A:$A,0),MATCH($B$1,daily!$A$1:$F$1,0)),INDEX(daily!$A:$F,MATCH(DATE(white_production!F$1,MONTH($C113),DAY($C113)),daily!$A:$A,0),MATCH($B$1,daily!$A$1:$F$1,0)))</f>
        <v>77037.402000000322</v>
      </c>
      <c r="F113">
        <f>IF($A113&gt;10,INDEX(daily!$A:$F,MATCH(DATE(white_production!F$1,MONTH($C113),DAY($C113)),daily!$A:$A,0),MATCH($B$1,daily!$A$1:$F$1,0)),INDEX(daily!$A:$F,MATCH(DATE(white_production!G$1,MONTH($C113),DAY($C113)),daily!$A:$A,0),MATCH($B$1,daily!$A$1:$F$1,0)))</f>
        <v>71298.861999999732</v>
      </c>
      <c r="G113">
        <f>IF($A113&gt;10,INDEX(daily!$A:$F,MATCH(DATE(white_production!G$1,MONTH($C113),DAY($C113)),daily!$A:$A,0),MATCH($B$1,daily!$A$1:$F$1,0)),INDEX(daily!$A:$F,MATCH(DATE(white_production!H$1,MONTH($C113),DAY($C113)),daily!$A:$A,0),MATCH($B$1,daily!$A$1:$F$1,0)))</f>
        <v>82327.301999999589</v>
      </c>
      <c r="H113">
        <f>IF($A113&gt;10,INDEX(daily!$A:$F,MATCH(DATE(white_production!H$1,MONTH($C113),DAY($C113)),daily!$A:$A,0),MATCH($B$1,daily!$A$1:$F$1,0)),INDEX(daily!$A:$F,MATCH(DATE(white_production!I$1,MONTH($C113),DAY($C113)),daily!$A:$A,0),MATCH($B$1,daily!$A$1:$F$1,0)))</f>
        <v>90065.610999999946</v>
      </c>
      <c r="I113">
        <f>IF($A113&gt;10,INDEX(daily!$A:$F,MATCH(DATE(white_production!I$1,MONTH($C113),DAY($C113)),daily!$A:$A,0),MATCH($B$1,daily!$A$1:$F$1,0)),INDEX(daily!$A:$F,MATCH(DATE(white_production!J$1,MONTH($C113),DAY($C113)),daily!$A:$A,0),MATCH($B$1,daily!$A$1:$F$1,0)))</f>
        <v>103513.97300000042</v>
      </c>
      <c r="J113">
        <f>IF($A113&gt;10,INDEX(daily!$A:$F,MATCH(DATE(white_production!J$1,MONTH($C113),DAY($C113)),daily!$A:$A,0),MATCH($B$1,daily!$A$1:$F$1,0)),INDEX(daily!$A:$F,MATCH(DATE(white_production!K$1,MONTH($C113),DAY($C113)),daily!$A:$A,0),MATCH($B$1,daily!$A$1:$F$1,0)))</f>
        <v>103383.18900000006</v>
      </c>
      <c r="S113" s="11">
        <v>40959</v>
      </c>
      <c r="T113" s="26">
        <f t="shared" si="39"/>
        <v>0.9551461337292686</v>
      </c>
      <c r="U113" s="26">
        <f t="shared" si="24"/>
        <v>-2.0661963758397905E-2</v>
      </c>
      <c r="V113" s="26">
        <f t="shared" si="30"/>
        <v>0.86189064617407418</v>
      </c>
      <c r="W113" s="26">
        <f t="shared" si="32"/>
        <v>-9.3927253148348266E-2</v>
      </c>
      <c r="X113" s="26">
        <f t="shared" si="33"/>
        <v>0.71688235936607203</v>
      </c>
      <c r="Y113" s="26">
        <f t="shared" si="35"/>
        <v>3.1151740366273772E-2</v>
      </c>
      <c r="Z113" s="26">
        <f t="shared" si="29"/>
        <v>0.96390224111629819</v>
      </c>
      <c r="AA113" s="26">
        <f t="shared" si="31"/>
        <v>2.6006309510501202E-3</v>
      </c>
      <c r="AB113" s="26">
        <f t="shared" si="37"/>
        <v>0.10159940450620178</v>
      </c>
      <c r="AC113" s="26">
        <f t="shared" si="38"/>
        <v>1.0457126591483651E-3</v>
      </c>
      <c r="AD113" s="26">
        <f t="shared" si="34"/>
        <v>0.98592762580329707</v>
      </c>
      <c r="AE113" s="26">
        <f t="shared" si="36"/>
        <v>-1.407237419670293E-2</v>
      </c>
      <c r="AF113" s="26">
        <f t="shared" si="27"/>
        <v>0.91776410797078378</v>
      </c>
      <c r="AG113" s="26">
        <f t="shared" si="28"/>
        <v>2.3450226934537244E-2</v>
      </c>
      <c r="AI113" s="26"/>
      <c r="AK113" s="26"/>
      <c r="AM113" s="26"/>
      <c r="AO113" s="26"/>
      <c r="AQ113" s="26"/>
    </row>
    <row r="114" spans="1:43" x14ac:dyDescent="0.25">
      <c r="A114" s="17">
        <f t="shared" si="22"/>
        <v>2</v>
      </c>
      <c r="B114" s="15">
        <f t="shared" si="23"/>
        <v>3</v>
      </c>
      <c r="C114" s="11">
        <v>40960</v>
      </c>
      <c r="D114">
        <f>IF($A114&gt;10,INDEX(daily!$A:$F,MATCH(DATE(white_production!D$1,MONTH($C114),DAY($C114)),daily!$A:$A,0),MATCH($B$1,daily!$A$1:$F$1,0)),INDEX(daily!$A:$F,MATCH(DATE(white_production!E$1,MONTH($C114),DAY($C114)),daily!$A:$A,0),MATCH($B$1,daily!$A$1:$F$1,0)))</f>
        <v>65888.01099999994</v>
      </c>
      <c r="E114">
        <f>IF($A114&gt;10,INDEX(daily!$A:$F,MATCH(DATE(white_production!E$1,MONTH($C114),DAY($C114)),daily!$A:$A,0),MATCH($B$1,daily!$A$1:$F$1,0)),INDEX(daily!$A:$F,MATCH(DATE(white_production!F$1,MONTH($C114),DAY($C114)),daily!$A:$A,0),MATCH($B$1,daily!$A$1:$F$1,0)))</f>
        <v>82808.914000000063</v>
      </c>
      <c r="F114">
        <f>IF($A114&gt;10,INDEX(daily!$A:$F,MATCH(DATE(white_production!F$1,MONTH($C114),DAY($C114)),daily!$A:$A,0),MATCH($B$1,daily!$A$1:$F$1,0)),INDEX(daily!$A:$F,MATCH(DATE(white_production!G$1,MONTH($C114),DAY($C114)),daily!$A:$A,0),MATCH($B$1,daily!$A$1:$F$1,0)))</f>
        <v>75399.468999999022</v>
      </c>
      <c r="G114">
        <f>IF($A114&gt;10,INDEX(daily!$A:$F,MATCH(DATE(white_production!G$1,MONTH($C114),DAY($C114)),daily!$A:$A,0),MATCH($B$1,daily!$A$1:$F$1,0)),INDEX(daily!$A:$F,MATCH(DATE(white_production!H$1,MONTH($C114),DAY($C114)),daily!$A:$A,0),MATCH($B$1,daily!$A$1:$F$1,0)))</f>
        <v>81256.740999999645</v>
      </c>
      <c r="H114">
        <f>IF($A114&gt;10,INDEX(daily!$A:$F,MATCH(DATE(white_production!H$1,MONTH($C114),DAY($C114)),daily!$A:$A,0),MATCH($B$1,daily!$A$1:$F$1,0)),INDEX(daily!$A:$F,MATCH(DATE(white_production!I$1,MONTH($C114),DAY($C114)),daily!$A:$A,0),MATCH($B$1,daily!$A$1:$F$1,0)))</f>
        <v>93593.513000000268</v>
      </c>
      <c r="I114">
        <f>IF($A114&gt;10,INDEX(daily!$A:$F,MATCH(DATE(white_production!I$1,MONTH($C114),DAY($C114)),daily!$A:$A,0),MATCH($B$1,daily!$A$1:$F$1,0)),INDEX(daily!$A:$F,MATCH(DATE(white_production!J$1,MONTH($C114),DAY($C114)),daily!$A:$A,0),MATCH($B$1,daily!$A$1:$F$1,0)))</f>
        <v>101033.39399999977</v>
      </c>
      <c r="J114">
        <f>IF($A114&gt;10,INDEX(daily!$A:$F,MATCH(DATE(white_production!J$1,MONTH($C114),DAY($C114)),daily!$A:$A,0),MATCH($B$1,daily!$A$1:$F$1,0)),INDEX(daily!$A:$F,MATCH(DATE(white_production!K$1,MONTH($C114),DAY($C114)),daily!$A:$A,0),MATCH($B$1,daily!$A$1:$F$1,0)))</f>
        <v>105607.95899999887</v>
      </c>
      <c r="S114" s="11">
        <v>40960</v>
      </c>
      <c r="T114" s="26">
        <f t="shared" si="39"/>
        <v>0.95375441218821444</v>
      </c>
      <c r="U114" s="26">
        <f t="shared" si="24"/>
        <v>-1.3917215410541584E-3</v>
      </c>
      <c r="V114" s="26">
        <f t="shared" si="30"/>
        <v>0.92646203718595144</v>
      </c>
      <c r="W114" s="26">
        <f t="shared" si="32"/>
        <v>6.4571391011877255E-2</v>
      </c>
      <c r="X114" s="26">
        <f t="shared" si="33"/>
        <v>0.75811236975519347</v>
      </c>
      <c r="Y114" s="26">
        <f t="shared" si="35"/>
        <v>4.1230010389121441E-2</v>
      </c>
      <c r="Z114" s="26">
        <f t="shared" si="29"/>
        <v>0.95136792841464235</v>
      </c>
      <c r="AA114" s="26">
        <f t="shared" si="31"/>
        <v>-1.2534312701655836E-2</v>
      </c>
      <c r="AB114" s="26">
        <f t="shared" si="37"/>
        <v>0.10557908929795067</v>
      </c>
      <c r="AC114" s="26">
        <f t="shared" si="38"/>
        <v>3.9796847917488859E-3</v>
      </c>
      <c r="AD114" s="26">
        <f t="shared" si="34"/>
        <v>0.96230114047760928</v>
      </c>
      <c r="AE114" s="26">
        <f t="shared" si="36"/>
        <v>-2.3626485325687785E-2</v>
      </c>
      <c r="AF114" s="26">
        <f t="shared" si="27"/>
        <v>0.93751406997368802</v>
      </c>
      <c r="AG114" s="26">
        <f t="shared" si="28"/>
        <v>1.9749962002904242E-2</v>
      </c>
      <c r="AI114" s="26"/>
      <c r="AK114" s="26"/>
      <c r="AM114" s="26"/>
      <c r="AO114" s="26"/>
      <c r="AQ114" s="26"/>
    </row>
    <row r="115" spans="1:43" x14ac:dyDescent="0.25">
      <c r="A115" s="17">
        <f t="shared" si="22"/>
        <v>2</v>
      </c>
      <c r="B115" s="15">
        <f t="shared" si="23"/>
        <v>3</v>
      </c>
      <c r="C115" s="11">
        <v>40961</v>
      </c>
      <c r="D115">
        <f>IF($A115&gt;10,INDEX(daily!$A:$F,MATCH(DATE(white_production!D$1,MONTH($C115),DAY($C115)),daily!$A:$A,0),MATCH($B$1,daily!$A$1:$F$1,0)),INDEX(daily!$A:$F,MATCH(DATE(white_production!E$1,MONTH($C115),DAY($C115)),daily!$A:$A,0),MATCH($B$1,daily!$A$1:$F$1,0)))</f>
        <v>65834.606000000233</v>
      </c>
      <c r="E115">
        <f>IF($A115&gt;10,INDEX(daily!$A:$F,MATCH(DATE(white_production!E$1,MONTH($C115),DAY($C115)),daily!$A:$A,0),MATCH($B$1,daily!$A$1:$F$1,0)),INDEX(daily!$A:$F,MATCH(DATE(white_production!F$1,MONTH($C115),DAY($C115)),daily!$A:$A,0),MATCH($B$1,daily!$A$1:$F$1,0)))</f>
        <v>85939.932999999815</v>
      </c>
      <c r="F115">
        <f>IF($A115&gt;10,INDEX(daily!$A:$F,MATCH(DATE(white_production!F$1,MONTH($C115),DAY($C115)),daily!$A:$A,0),MATCH($B$1,daily!$A$1:$F$1,0)),INDEX(daily!$A:$F,MATCH(DATE(white_production!G$1,MONTH($C115),DAY($C115)),daily!$A:$A,0),MATCH($B$1,daily!$A$1:$F$1,0)))</f>
        <v>76834.879000000656</v>
      </c>
      <c r="G115">
        <f>IF($A115&gt;10,INDEX(daily!$A:$F,MATCH(DATE(white_production!G$1,MONTH($C115),DAY($C115)),daily!$A:$A,0),MATCH($B$1,daily!$A$1:$F$1,0)),INDEX(daily!$A:$F,MATCH(DATE(white_production!H$1,MONTH($C115),DAY($C115)),daily!$A:$A,0),MATCH($B$1,daily!$A$1:$F$1,0)))</f>
        <v>84608.487000000474</v>
      </c>
      <c r="H115">
        <f>IF($A115&gt;10,INDEX(daily!$A:$F,MATCH(DATE(white_production!H$1,MONTH($C115),DAY($C115)),daily!$A:$A,0),MATCH($B$1,daily!$A$1:$F$1,0)),INDEX(daily!$A:$F,MATCH(DATE(white_production!I$1,MONTH($C115),DAY($C115)),daily!$A:$A,0),MATCH($B$1,daily!$A$1:$F$1,0)))</f>
        <v>85736.328000000867</v>
      </c>
      <c r="I115">
        <f>IF($A115&gt;10,INDEX(daily!$A:$F,MATCH(DATE(white_production!I$1,MONTH($C115),DAY($C115)),daily!$A:$A,0),MATCH($B$1,daily!$A$1:$F$1,0)),INDEX(daily!$A:$F,MATCH(DATE(white_production!J$1,MONTH($C115),DAY($C115)),daily!$A:$A,0),MATCH($B$1,daily!$A$1:$F$1,0)))</f>
        <v>98396.370999999344</v>
      </c>
      <c r="J115">
        <f>IF($A115&gt;10,INDEX(daily!$A:$F,MATCH(DATE(white_production!J$1,MONTH($C115),DAY($C115)),daily!$A:$A,0),MATCH($B$1,daily!$A$1:$F$1,0)),INDEX(daily!$A:$F,MATCH(DATE(white_production!K$1,MONTH($C115),DAY($C115)),daily!$A:$A,0),MATCH($B$1,daily!$A$1:$F$1,0)))</f>
        <v>104464.85400000066</v>
      </c>
      <c r="S115" s="11">
        <v>40961</v>
      </c>
      <c r="T115" s="26">
        <f t="shared" si="39"/>
        <v>0.95298135418252305</v>
      </c>
      <c r="U115" s="26">
        <f t="shared" si="24"/>
        <v>-7.7305800569138494E-4</v>
      </c>
      <c r="V115" s="26">
        <f t="shared" si="30"/>
        <v>0.96149172301431152</v>
      </c>
      <c r="W115" s="26">
        <f t="shared" si="32"/>
        <v>3.502968582836008E-2</v>
      </c>
      <c r="X115" s="26">
        <f t="shared" si="33"/>
        <v>0.77254485967991104</v>
      </c>
      <c r="Y115" s="26">
        <f t="shared" si="35"/>
        <v>1.4432489924717573E-2</v>
      </c>
      <c r="Z115" s="26">
        <f t="shared" si="29"/>
        <v>0.99061074826380247</v>
      </c>
      <c r="AA115" s="26">
        <f t="shared" si="31"/>
        <v>3.9242819849160115E-2</v>
      </c>
      <c r="AB115" s="26">
        <f t="shared" si="37"/>
        <v>9.671571394045711E-2</v>
      </c>
      <c r="AC115" s="26">
        <f t="shared" si="38"/>
        <v>-8.8633753574935553E-3</v>
      </c>
      <c r="AD115" s="26">
        <f t="shared" si="34"/>
        <v>0.93718459098936679</v>
      </c>
      <c r="AE115" s="26">
        <f t="shared" si="36"/>
        <v>-2.511654948824249E-2</v>
      </c>
      <c r="AF115" s="26">
        <f t="shared" si="27"/>
        <v>0.92736637816046397</v>
      </c>
      <c r="AG115" s="26">
        <f t="shared" si="28"/>
        <v>-1.0147691813224058E-2</v>
      </c>
      <c r="AI115" s="26"/>
      <c r="AK115" s="26"/>
      <c r="AM115" s="26"/>
      <c r="AO115" s="26"/>
      <c r="AQ115" s="26"/>
    </row>
    <row r="116" spans="1:43" x14ac:dyDescent="0.25">
      <c r="A116" s="17">
        <f t="shared" si="22"/>
        <v>2</v>
      </c>
      <c r="B116" s="15">
        <f t="shared" si="23"/>
        <v>3</v>
      </c>
      <c r="C116" s="11">
        <v>40962</v>
      </c>
      <c r="D116">
        <f>IF($A116&gt;10,INDEX(daily!$A:$F,MATCH(DATE(white_production!D$1,MONTH($C116),DAY($C116)),daily!$A:$A,0),MATCH($B$1,daily!$A$1:$F$1,0)),INDEX(daily!$A:$F,MATCH(DATE(white_production!E$1,MONTH($C116),DAY($C116)),daily!$A:$A,0),MATCH($B$1,daily!$A$1:$F$1,0)))</f>
        <v>63494.011999999733</v>
      </c>
      <c r="E116">
        <f>IF($A116&gt;10,INDEX(daily!$A:$F,MATCH(DATE(white_production!E$1,MONTH($C116),DAY($C116)),daily!$A:$A,0),MATCH($B$1,daily!$A$1:$F$1,0)),INDEX(daily!$A:$F,MATCH(DATE(white_production!F$1,MONTH($C116),DAY($C116)),daily!$A:$A,0),MATCH($B$1,daily!$A$1:$F$1,0)))</f>
        <v>89325.624000000214</v>
      </c>
      <c r="F116">
        <f>IF($A116&gt;10,INDEX(daily!$A:$F,MATCH(DATE(white_production!F$1,MONTH($C116),DAY($C116)),daily!$A:$A,0),MATCH($B$1,daily!$A$1:$F$1,0)),INDEX(daily!$A:$F,MATCH(DATE(white_production!G$1,MONTH($C116),DAY($C116)),daily!$A:$A,0),MATCH($B$1,daily!$A$1:$F$1,0)))</f>
        <v>75069.821999999884</v>
      </c>
      <c r="G116">
        <f>IF($A116&gt;10,INDEX(daily!$A:$F,MATCH(DATE(white_production!G$1,MONTH($C116),DAY($C116)),daily!$A:$A,0),MATCH($B$1,daily!$A$1:$F$1,0)),INDEX(daily!$A:$F,MATCH(DATE(white_production!H$1,MONTH($C116),DAY($C116)),daily!$A:$A,0),MATCH($B$1,daily!$A$1:$F$1,0)))</f>
        <v>83432.766000000382</v>
      </c>
      <c r="H116">
        <f>IF($A116&gt;10,INDEX(daily!$A:$F,MATCH(DATE(white_production!H$1,MONTH($C116),DAY($C116)),daily!$A:$A,0),MATCH($B$1,daily!$A$1:$F$1,0)),INDEX(daily!$A:$F,MATCH(DATE(white_production!I$1,MONTH($C116),DAY($C116)),daily!$A:$A,0),MATCH($B$1,daily!$A$1:$F$1,0)))</f>
        <v>81364.435999999201</v>
      </c>
      <c r="I116">
        <f>IF($A116&gt;10,INDEX(daily!$A:$F,MATCH(DATE(white_production!I$1,MONTH($C116),DAY($C116)),daily!$A:$A,0),MATCH($B$1,daily!$A$1:$F$1,0)),INDEX(daily!$A:$F,MATCH(DATE(white_production!J$1,MONTH($C116),DAY($C116)),daily!$A:$A,0),MATCH($B$1,daily!$A$1:$F$1,0)))</f>
        <v>88911.490000000602</v>
      </c>
      <c r="J116">
        <f>IF($A116&gt;10,INDEX(daily!$A:$F,MATCH(DATE(white_production!J$1,MONTH($C116),DAY($C116)),daily!$A:$A,0),MATCH($B$1,daily!$A$1:$F$1,0)),INDEX(daily!$A:$F,MATCH(DATE(white_production!K$1,MONTH($C116),DAY($C116)),daily!$A:$A,0),MATCH($B$1,daily!$A$1:$F$1,0)))</f>
        <v>105013.65600000024</v>
      </c>
      <c r="S116" s="11">
        <v>40962</v>
      </c>
      <c r="T116" s="26">
        <f t="shared" si="39"/>
        <v>0.91910035184597139</v>
      </c>
      <c r="U116" s="26">
        <f t="shared" si="24"/>
        <v>-3.3881002336551669E-2</v>
      </c>
      <c r="V116" s="26">
        <f t="shared" si="30"/>
        <v>0.99937066659208273</v>
      </c>
      <c r="W116" s="26">
        <f t="shared" si="32"/>
        <v>3.7878943577771218E-2</v>
      </c>
      <c r="X116" s="26">
        <f t="shared" si="33"/>
        <v>0.75479789723083068</v>
      </c>
      <c r="Y116" s="26">
        <f t="shared" si="35"/>
        <v>-1.7746962449080361E-2</v>
      </c>
      <c r="Z116" s="26">
        <f t="shared" si="29"/>
        <v>0.97684520415757647</v>
      </c>
      <c r="AA116" s="26">
        <f t="shared" si="31"/>
        <v>-1.3765544106225991E-2</v>
      </c>
      <c r="AB116" s="26">
        <f t="shared" si="37"/>
        <v>9.1783957870256283E-2</v>
      </c>
      <c r="AC116" s="26">
        <f t="shared" si="38"/>
        <v>-4.9317560702008267E-3</v>
      </c>
      <c r="AD116" s="26">
        <f t="shared" si="34"/>
        <v>0.84684503648926535</v>
      </c>
      <c r="AE116" s="26">
        <f t="shared" si="36"/>
        <v>-9.0339554500101449E-2</v>
      </c>
      <c r="AF116" s="26">
        <f t="shared" si="27"/>
        <v>0.93223826093806128</v>
      </c>
      <c r="AG116" s="26">
        <f t="shared" si="28"/>
        <v>4.8718827775973139E-3</v>
      </c>
      <c r="AI116" s="26"/>
      <c r="AK116" s="26"/>
      <c r="AM116" s="26"/>
      <c r="AO116" s="26"/>
      <c r="AQ116" s="26"/>
    </row>
    <row r="117" spans="1:43" x14ac:dyDescent="0.25">
      <c r="A117" s="17">
        <f t="shared" si="22"/>
        <v>2</v>
      </c>
      <c r="B117" s="15">
        <f t="shared" si="23"/>
        <v>3</v>
      </c>
      <c r="C117" s="11">
        <v>40963</v>
      </c>
      <c r="D117">
        <f>IF($A117&gt;10,INDEX(daily!$A:$F,MATCH(DATE(white_production!D$1,MONTH($C117),DAY($C117)),daily!$A:$A,0),MATCH($B$1,daily!$A$1:$F$1,0)),INDEX(daily!$A:$F,MATCH(DATE(white_production!E$1,MONTH($C117),DAY($C117)),daily!$A:$A,0),MATCH($B$1,daily!$A$1:$F$1,0)))</f>
        <v>65004.514000000061</v>
      </c>
      <c r="E117">
        <f>IF($A117&gt;10,INDEX(daily!$A:$F,MATCH(DATE(white_production!E$1,MONTH($C117),DAY($C117)),daily!$A:$A,0),MATCH($B$1,daily!$A$1:$F$1,0)),INDEX(daily!$A:$F,MATCH(DATE(white_production!F$1,MONTH($C117),DAY($C117)),daily!$A:$A,0),MATCH($B$1,daily!$A$1:$F$1,0)))</f>
        <v>79844.31799999997</v>
      </c>
      <c r="F117">
        <f>IF($A117&gt;10,INDEX(daily!$A:$F,MATCH(DATE(white_production!F$1,MONTH($C117),DAY($C117)),daily!$A:$A,0),MATCH($B$1,daily!$A$1:$F$1,0)),INDEX(daily!$A:$F,MATCH(DATE(white_production!G$1,MONTH($C117),DAY($C117)),daily!$A:$A,0),MATCH($B$1,daily!$A$1:$F$1,0)))</f>
        <v>73543.456000000238</v>
      </c>
      <c r="G117">
        <f>IF($A117&gt;10,INDEX(daily!$A:$F,MATCH(DATE(white_production!G$1,MONTH($C117),DAY($C117)),daily!$A:$A,0),MATCH($B$1,daily!$A$1:$F$1,0)),INDEX(daily!$A:$F,MATCH(DATE(white_production!H$1,MONTH($C117),DAY($C117)),daily!$A:$A,0),MATCH($B$1,daily!$A$1:$F$1,0)))</f>
        <v>81182.316999998686</v>
      </c>
      <c r="H117">
        <f>IF($A117&gt;10,INDEX(daily!$A:$F,MATCH(DATE(white_production!H$1,MONTH($C117),DAY($C117)),daily!$A:$A,0),MATCH($B$1,daily!$A$1:$F$1,0)),INDEX(daily!$A:$F,MATCH(DATE(white_production!I$1,MONTH($C117),DAY($C117)),daily!$A:$A,0),MATCH($B$1,daily!$A$1:$F$1,0)))</f>
        <v>84886.520000000295</v>
      </c>
      <c r="I117">
        <f>IF($A117&gt;10,INDEX(daily!$A:$F,MATCH(DATE(white_production!I$1,MONTH($C117),DAY($C117)),daily!$A:$A,0),MATCH($B$1,daily!$A$1:$F$1,0)),INDEX(daily!$A:$F,MATCH(DATE(white_production!J$1,MONTH($C117),DAY($C117)),daily!$A:$A,0),MATCH($B$1,daily!$A$1:$F$1,0)))</f>
        <v>77998.095000000292</v>
      </c>
      <c r="J117">
        <f>IF($A117&gt;10,INDEX(daily!$A:$F,MATCH(DATE(white_production!J$1,MONTH($C117),DAY($C117)),daily!$A:$A,0),MATCH($B$1,daily!$A$1:$F$1,0)),INDEX(daily!$A:$F,MATCH(DATE(white_production!K$1,MONTH($C117),DAY($C117)),daily!$A:$A,0),MATCH($B$1,daily!$A$1:$F$1,0)))</f>
        <v>101519.28799999952</v>
      </c>
      <c r="S117" s="11">
        <v>40963</v>
      </c>
      <c r="T117" s="26">
        <f t="shared" si="39"/>
        <v>0.94096545181263203</v>
      </c>
      <c r="U117" s="26">
        <f t="shared" si="24"/>
        <v>2.1865099966660639E-2</v>
      </c>
      <c r="V117" s="26">
        <f t="shared" si="30"/>
        <v>0.89329428365650165</v>
      </c>
      <c r="W117" s="26">
        <f t="shared" si="32"/>
        <v>-0.10607638293558108</v>
      </c>
      <c r="X117" s="26">
        <f t="shared" si="33"/>
        <v>0.73945088006054394</v>
      </c>
      <c r="Y117" s="26">
        <f t="shared" si="35"/>
        <v>-1.5347017170286748E-2</v>
      </c>
      <c r="Z117" s="26">
        <f t="shared" si="29"/>
        <v>0.95049655939548316</v>
      </c>
      <c r="AA117" s="26">
        <f t="shared" si="31"/>
        <v>-2.634864476209331E-2</v>
      </c>
      <c r="AB117" s="26">
        <f t="shared" si="37"/>
        <v>9.5757079609484055E-2</v>
      </c>
      <c r="AC117" s="26">
        <f t="shared" si="38"/>
        <v>3.9731217392277723E-3</v>
      </c>
      <c r="AD117" s="26">
        <f t="shared" si="34"/>
        <v>0.74289947909283705</v>
      </c>
      <c r="AE117" s="26">
        <f t="shared" si="36"/>
        <v>-0.1039455573964283</v>
      </c>
      <c r="AF117" s="26">
        <f t="shared" si="27"/>
        <v>0.90121769017154807</v>
      </c>
      <c r="AG117" s="26">
        <f t="shared" si="28"/>
        <v>-3.1020570766513211E-2</v>
      </c>
      <c r="AI117" s="26"/>
      <c r="AK117" s="26"/>
      <c r="AM117" s="26"/>
      <c r="AO117" s="26"/>
      <c r="AQ117" s="26"/>
    </row>
    <row r="118" spans="1:43" x14ac:dyDescent="0.25">
      <c r="A118" s="17">
        <f t="shared" si="22"/>
        <v>2</v>
      </c>
      <c r="B118" s="15">
        <f t="shared" si="23"/>
        <v>3</v>
      </c>
      <c r="C118" s="11">
        <v>40964</v>
      </c>
      <c r="D118">
        <f>IF($A118&gt;10,INDEX(daily!$A:$F,MATCH(DATE(white_production!D$1,MONTH($C118),DAY($C118)),daily!$A:$A,0),MATCH($B$1,daily!$A$1:$F$1,0)),INDEX(daily!$A:$F,MATCH(DATE(white_production!E$1,MONTH($C118),DAY($C118)),daily!$A:$A,0),MATCH($B$1,daily!$A$1:$F$1,0)))</f>
        <v>65145.31499999985</v>
      </c>
      <c r="E118">
        <f>IF($A118&gt;10,INDEX(daily!$A:$F,MATCH(DATE(white_production!E$1,MONTH($C118),DAY($C118)),daily!$A:$A,0),MATCH($B$1,daily!$A$1:$F$1,0)),INDEX(daily!$A:$F,MATCH(DATE(white_production!F$1,MONTH($C118),DAY($C118)),daily!$A:$A,0),MATCH($B$1,daily!$A$1:$F$1,0)))</f>
        <v>83093.372999999672</v>
      </c>
      <c r="F118">
        <f>IF($A118&gt;10,INDEX(daily!$A:$F,MATCH(DATE(white_production!F$1,MONTH($C118),DAY($C118)),daily!$A:$A,0),MATCH($B$1,daily!$A$1:$F$1,0)),INDEX(daily!$A:$F,MATCH(DATE(white_production!G$1,MONTH($C118),DAY($C118)),daily!$A:$A,0),MATCH($B$1,daily!$A$1:$F$1,0)))</f>
        <v>72448.403999999908</v>
      </c>
      <c r="G118">
        <f>IF($A118&gt;10,INDEX(daily!$A:$F,MATCH(DATE(white_production!G$1,MONTH($C118),DAY($C118)),daily!$A:$A,0),MATCH($B$1,daily!$A$1:$F$1,0)),INDEX(daily!$A:$F,MATCH(DATE(white_production!H$1,MONTH($C118),DAY($C118)),daily!$A:$A,0),MATCH($B$1,daily!$A$1:$F$1,0)))</f>
        <v>78700.66500000059</v>
      </c>
      <c r="H118">
        <f>IF($A118&gt;10,INDEX(daily!$A:$F,MATCH(DATE(white_production!H$1,MONTH($C118),DAY($C118)),daily!$A:$A,0),MATCH($B$1,daily!$A$1:$F$1,0)),INDEX(daily!$A:$F,MATCH(DATE(white_production!I$1,MONTH($C118),DAY($C118)),daily!$A:$A,0),MATCH($B$1,daily!$A$1:$F$1,0)))</f>
        <v>84821.542999999219</v>
      </c>
      <c r="I118">
        <f>IF($A118&gt;10,INDEX(daily!$A:$F,MATCH(DATE(white_production!I$1,MONTH($C118),DAY($C118)),daily!$A:$A,0),MATCH($B$1,daily!$A$1:$F$1,0)),INDEX(daily!$A:$F,MATCH(DATE(white_production!J$1,MONTH($C118),DAY($C118)),daily!$A:$A,0),MATCH($B$1,daily!$A$1:$F$1,0)))</f>
        <v>77409.857999998334</v>
      </c>
      <c r="J118">
        <f>IF($A118&gt;10,INDEX(daily!$A:$F,MATCH(DATE(white_production!J$1,MONTH($C118),DAY($C118)),daily!$A:$A,0),MATCH($B$1,daily!$A$1:$F$1,0)),INDEX(daily!$A:$F,MATCH(DATE(white_production!K$1,MONTH($C118),DAY($C118)),daily!$A:$A,0),MATCH($B$1,daily!$A$1:$F$1,0)))</f>
        <v>102398.75600000024</v>
      </c>
      <c r="S118" s="11">
        <v>40964</v>
      </c>
      <c r="T118" s="26">
        <f t="shared" si="39"/>
        <v>0.94300360067996258</v>
      </c>
      <c r="U118" s="26">
        <f t="shared" si="24"/>
        <v>2.0381488673305581E-3</v>
      </c>
      <c r="V118" s="26">
        <f t="shared" si="30"/>
        <v>0.9296445504191948</v>
      </c>
      <c r="W118" s="26">
        <f t="shared" si="32"/>
        <v>3.6350266762693151E-2</v>
      </c>
      <c r="X118" s="26">
        <f t="shared" si="33"/>
        <v>0.72844055760422233</v>
      </c>
      <c r="Y118" s="26">
        <f t="shared" si="35"/>
        <v>-1.1010322456321608E-2</v>
      </c>
      <c r="Z118" s="26">
        <f t="shared" si="29"/>
        <v>0.92144095006106186</v>
      </c>
      <c r="AA118" s="26">
        <f t="shared" si="31"/>
        <v>-2.9055609334421306E-2</v>
      </c>
      <c r="AB118" s="26">
        <f t="shared" si="37"/>
        <v>9.568378166109498E-2</v>
      </c>
      <c r="AC118" s="26">
        <f t="shared" si="38"/>
        <v>-7.3297948389075551E-5</v>
      </c>
      <c r="AD118" s="26">
        <f t="shared" si="34"/>
        <v>0.73729676583574288</v>
      </c>
      <c r="AE118" s="26">
        <f t="shared" si="36"/>
        <v>-5.6027132570941607E-3</v>
      </c>
      <c r="AF118" s="26">
        <f t="shared" si="27"/>
        <v>0.90902499590777874</v>
      </c>
      <c r="AG118" s="26">
        <f t="shared" si="28"/>
        <v>7.8073057362306741E-3</v>
      </c>
      <c r="AI118" s="26"/>
      <c r="AK118" s="26"/>
      <c r="AM118" s="26"/>
      <c r="AO118" s="26"/>
      <c r="AQ118" s="26"/>
    </row>
    <row r="119" spans="1:43" x14ac:dyDescent="0.25">
      <c r="A119" s="17">
        <f t="shared" si="22"/>
        <v>2</v>
      </c>
      <c r="B119" s="15">
        <f t="shared" si="23"/>
        <v>3</v>
      </c>
      <c r="C119" s="11">
        <v>40965</v>
      </c>
      <c r="D119">
        <f>IF($A119&gt;10,INDEX(daily!$A:$F,MATCH(DATE(white_production!D$1,MONTH($C119),DAY($C119)),daily!$A:$A,0),MATCH($B$1,daily!$A$1:$F$1,0)),INDEX(daily!$A:$F,MATCH(DATE(white_production!E$1,MONTH($C119),DAY($C119)),daily!$A:$A,0),MATCH($B$1,daily!$A$1:$F$1,0)))</f>
        <v>64315.503999999914</v>
      </c>
      <c r="E119">
        <f>IF($A119&gt;10,INDEX(daily!$A:$F,MATCH(DATE(white_production!E$1,MONTH($C119),DAY($C119)),daily!$A:$A,0),MATCH($B$1,daily!$A$1:$F$1,0)),INDEX(daily!$A:$F,MATCH(DATE(white_production!F$1,MONTH($C119),DAY($C119)),daily!$A:$A,0),MATCH($B$1,daily!$A$1:$F$1,0)))</f>
        <v>82073.726000000534</v>
      </c>
      <c r="F119">
        <f>IF($A119&gt;10,INDEX(daily!$A:$F,MATCH(DATE(white_production!F$1,MONTH($C119),DAY($C119)),daily!$A:$A,0),MATCH($B$1,daily!$A$1:$F$1,0)),INDEX(daily!$A:$F,MATCH(DATE(white_production!G$1,MONTH($C119),DAY($C119)),daily!$A:$A,0),MATCH($B$1,daily!$A$1:$F$1,0)))</f>
        <v>74515.228999999163</v>
      </c>
      <c r="G119">
        <f>IF($A119&gt;10,INDEX(daily!$A:$F,MATCH(DATE(white_production!G$1,MONTH($C119),DAY($C119)),daily!$A:$A,0),MATCH($B$1,daily!$A$1:$F$1,0)),INDEX(daily!$A:$F,MATCH(DATE(white_production!H$1,MONTH($C119),DAY($C119)),daily!$A:$A,0),MATCH($B$1,daily!$A$1:$F$1,0)))</f>
        <v>79525.417000000176</v>
      </c>
      <c r="H119">
        <f>IF($A119&gt;10,INDEX(daily!$A:$F,MATCH(DATE(white_production!H$1,MONTH($C119),DAY($C119)),daily!$A:$A,0),MATCH($B$1,daily!$A$1:$F$1,0)),INDEX(daily!$A:$F,MATCH(DATE(white_production!I$1,MONTH($C119),DAY($C119)),daily!$A:$A,0),MATCH($B$1,daily!$A$1:$F$1,0)))</f>
        <v>80860.250000000742</v>
      </c>
      <c r="I119">
        <f>IF($A119&gt;10,INDEX(daily!$A:$F,MATCH(DATE(white_production!I$1,MONTH($C119),DAY($C119)),daily!$A:$A,0),MATCH($B$1,daily!$A$1:$F$1,0)),INDEX(daily!$A:$F,MATCH(DATE(white_production!J$1,MONTH($C119),DAY($C119)),daily!$A:$A,0),MATCH($B$1,daily!$A$1:$F$1,0)))</f>
        <v>83668.564000001556</v>
      </c>
      <c r="J119">
        <f>IF($A119&gt;10,INDEX(daily!$A:$F,MATCH(DATE(white_production!J$1,MONTH($C119),DAY($C119)),daily!$A:$A,0),MATCH($B$1,daily!$A$1:$F$1,0)),INDEX(daily!$A:$F,MATCH(DATE(white_production!K$1,MONTH($C119),DAY($C119)),daily!$A:$A,0),MATCH($B$1,daily!$A$1:$F$1,0)))</f>
        <v>97684.200999999041</v>
      </c>
      <c r="S119" s="11">
        <v>40965</v>
      </c>
      <c r="T119" s="26">
        <f t="shared" si="39"/>
        <v>0.93099176589362709</v>
      </c>
      <c r="U119" s="26">
        <f t="shared" si="24"/>
        <v>-1.2011834786335496E-2</v>
      </c>
      <c r="V119" s="26">
        <f t="shared" si="30"/>
        <v>0.91823679017698534</v>
      </c>
      <c r="W119" s="26">
        <f t="shared" si="32"/>
        <v>-1.1407760242209464E-2</v>
      </c>
      <c r="X119" s="26">
        <f t="shared" si="33"/>
        <v>0.7492216800630388</v>
      </c>
      <c r="Y119" s="26">
        <f t="shared" si="35"/>
        <v>2.078112245881647E-2</v>
      </c>
      <c r="Z119" s="26">
        <f t="shared" si="29"/>
        <v>0.93109728862496566</v>
      </c>
      <c r="AA119" s="26">
        <f t="shared" si="31"/>
        <v>9.6563385639037991E-3</v>
      </c>
      <c r="AB119" s="26">
        <f t="shared" si="37"/>
        <v>9.1215205859455986E-2</v>
      </c>
      <c r="AC119" s="26">
        <f t="shared" si="38"/>
        <v>-4.4685758016389937E-3</v>
      </c>
      <c r="AD119" s="26">
        <f t="shared" si="34"/>
        <v>0.79690834259537513</v>
      </c>
      <c r="AE119" s="26">
        <f t="shared" si="36"/>
        <v>5.9611576759632245E-2</v>
      </c>
      <c r="AF119" s="26">
        <f t="shared" si="27"/>
        <v>0.86717245289853473</v>
      </c>
      <c r="AG119" s="26">
        <f t="shared" si="28"/>
        <v>-4.1852543009244014E-2</v>
      </c>
      <c r="AI119" s="26"/>
      <c r="AK119" s="26"/>
      <c r="AM119" s="26"/>
      <c r="AO119" s="26"/>
      <c r="AQ119" s="26"/>
    </row>
    <row r="120" spans="1:43" x14ac:dyDescent="0.25">
      <c r="A120" s="17">
        <f t="shared" si="22"/>
        <v>2</v>
      </c>
      <c r="B120" s="15">
        <f t="shared" si="23"/>
        <v>3</v>
      </c>
      <c r="C120" s="11">
        <v>40966</v>
      </c>
      <c r="D120">
        <f>IF($A120&gt;10,INDEX(daily!$A:$F,MATCH(DATE(white_production!D$1,MONTH($C120),DAY($C120)),daily!$A:$A,0),MATCH($B$1,daily!$A$1:$F$1,0)),INDEX(daily!$A:$F,MATCH(DATE(white_production!E$1,MONTH($C120),DAY($C120)),daily!$A:$A,0),MATCH($B$1,daily!$A$1:$F$1,0)))</f>
        <v>65937.643999999767</v>
      </c>
      <c r="E120">
        <f>IF($A120&gt;10,INDEX(daily!$A:$F,MATCH(DATE(white_production!E$1,MONTH($C120),DAY($C120)),daily!$A:$A,0),MATCH($B$1,daily!$A$1:$F$1,0)),INDEX(daily!$A:$F,MATCH(DATE(white_production!F$1,MONTH($C120),DAY($C120)),daily!$A:$A,0),MATCH($B$1,daily!$A$1:$F$1,0)))</f>
        <v>77850.737999999517</v>
      </c>
      <c r="F120">
        <f>IF($A120&gt;10,INDEX(daily!$A:$F,MATCH(DATE(white_production!F$1,MONTH($C120),DAY($C120)),daily!$A:$A,0),MATCH($B$1,daily!$A$1:$F$1,0)),INDEX(daily!$A:$F,MATCH(DATE(white_production!G$1,MONTH($C120),DAY($C120)),daily!$A:$A,0),MATCH($B$1,daily!$A$1:$F$1,0)))</f>
        <v>75637.68200000003</v>
      </c>
      <c r="G120">
        <f>IF($A120&gt;10,INDEX(daily!$A:$F,MATCH(DATE(white_production!G$1,MONTH($C120),DAY($C120)),daily!$A:$A,0),MATCH($B$1,daily!$A$1:$F$1,0)),INDEX(daily!$A:$F,MATCH(DATE(white_production!H$1,MONTH($C120),DAY($C120)),daily!$A:$A,0),MATCH($B$1,daily!$A$1:$F$1,0)))</f>
        <v>78133.90400000065</v>
      </c>
      <c r="H120">
        <f>IF($A120&gt;10,INDEX(daily!$A:$F,MATCH(DATE(white_production!H$1,MONTH($C120),DAY($C120)),daily!$A:$A,0),MATCH($B$1,daily!$A$1:$F$1,0)),INDEX(daily!$A:$F,MATCH(DATE(white_production!I$1,MONTH($C120),DAY($C120)),daily!$A:$A,0),MATCH($B$1,daily!$A$1:$F$1,0)))</f>
        <v>81625.245000000301</v>
      </c>
      <c r="I120">
        <f>IF($A120&gt;10,INDEX(daily!$A:$F,MATCH(DATE(white_production!I$1,MONTH($C120),DAY($C120)),daily!$A:$A,0),MATCH($B$1,daily!$A$1:$F$1,0)),INDEX(daily!$A:$F,MATCH(DATE(white_production!J$1,MONTH($C120),DAY($C120)),daily!$A:$A,0),MATCH($B$1,daily!$A$1:$F$1,0)))</f>
        <v>87123.270999999339</v>
      </c>
      <c r="J120">
        <f>IF($A120&gt;10,INDEX(daily!$A:$F,MATCH(DATE(white_production!J$1,MONTH($C120),DAY($C120)),daily!$A:$A,0),MATCH($B$1,daily!$A$1:$F$1,0)),INDEX(daily!$A:$F,MATCH(DATE(white_production!K$1,MONTH($C120),DAY($C120)),daily!$A:$A,0),MATCH($B$1,daily!$A$1:$F$1,0)))</f>
        <v>94332.08900000155</v>
      </c>
      <c r="S120" s="11">
        <v>40966</v>
      </c>
      <c r="T120" s="26">
        <f t="shared" si="39"/>
        <v>0.95447286903675965</v>
      </c>
      <c r="U120" s="26">
        <f t="shared" si="24"/>
        <v>2.3481103143132565E-2</v>
      </c>
      <c r="V120" s="26">
        <f t="shared" si="30"/>
        <v>0.87099020914474568</v>
      </c>
      <c r="W120" s="26">
        <f t="shared" si="32"/>
        <v>-4.7246581032239665E-2</v>
      </c>
      <c r="X120" s="26">
        <f t="shared" si="33"/>
        <v>0.76050750892967833</v>
      </c>
      <c r="Y120" s="26">
        <f t="shared" si="35"/>
        <v>1.1285828866639536E-2</v>
      </c>
      <c r="Z120" s="26">
        <f t="shared" si="29"/>
        <v>0.91480521459049757</v>
      </c>
      <c r="AA120" s="26">
        <f t="shared" si="31"/>
        <v>-1.6292074034468085E-2</v>
      </c>
      <c r="AB120" s="26">
        <f t="shared" si="37"/>
        <v>9.2078166045782561E-2</v>
      </c>
      <c r="AC120" s="26">
        <f t="shared" si="38"/>
        <v>8.6296018632657512E-4</v>
      </c>
      <c r="AD120" s="26">
        <f t="shared" si="34"/>
        <v>0.82981299277582787</v>
      </c>
      <c r="AE120" s="26">
        <f t="shared" si="36"/>
        <v>3.2904650180452744E-2</v>
      </c>
      <c r="AF120" s="26">
        <f t="shared" si="27"/>
        <v>0.83741473204223715</v>
      </c>
      <c r="AG120" s="26">
        <f t="shared" si="28"/>
        <v>-2.9757720856297576E-2</v>
      </c>
      <c r="AI120" s="26"/>
      <c r="AK120" s="26"/>
      <c r="AM120" s="26"/>
      <c r="AO120" s="26"/>
      <c r="AQ120" s="26"/>
    </row>
    <row r="121" spans="1:43" x14ac:dyDescent="0.25">
      <c r="A121" s="17">
        <f t="shared" si="22"/>
        <v>2</v>
      </c>
      <c r="B121" s="15">
        <f t="shared" si="23"/>
        <v>3</v>
      </c>
      <c r="C121" s="11">
        <v>40967</v>
      </c>
      <c r="D121">
        <f>IF($A121&gt;10,INDEX(daily!$A:$F,MATCH(DATE(white_production!D$1,MONTH($C121),DAY($C121)),daily!$A:$A,0),MATCH($B$1,daily!$A$1:$F$1,0)),INDEX(daily!$A:$F,MATCH(DATE(white_production!E$1,MONTH($C121),DAY($C121)),daily!$A:$A,0),MATCH($B$1,daily!$A$1:$F$1,0)))</f>
        <v>64065.482000000033</v>
      </c>
      <c r="E121">
        <f>IF($A121&gt;10,INDEX(daily!$A:$F,MATCH(DATE(white_production!E$1,MONTH($C121),DAY($C121)),daily!$A:$A,0),MATCH($B$1,daily!$A$1:$F$1,0)),INDEX(daily!$A:$F,MATCH(DATE(white_production!F$1,MONTH($C121),DAY($C121)),daily!$A:$A,0),MATCH($B$1,daily!$A$1:$F$1,0)))</f>
        <v>76333.708000000566</v>
      </c>
      <c r="F121">
        <f>IF($A121&gt;10,INDEX(daily!$A:$F,MATCH(DATE(white_production!F$1,MONTH($C121),DAY($C121)),daily!$A:$A,0),MATCH($B$1,daily!$A$1:$F$1,0)),INDEX(daily!$A:$F,MATCH(DATE(white_production!G$1,MONTH($C121),DAY($C121)),daily!$A:$A,0),MATCH($B$1,daily!$A$1:$F$1,0)))</f>
        <v>73806.984000001103</v>
      </c>
      <c r="G121">
        <f>IF($A121&gt;10,INDEX(daily!$A:$F,MATCH(DATE(white_production!G$1,MONTH($C121),DAY($C121)),daily!$A:$A,0),MATCH($B$1,daily!$A$1:$F$1,0)),INDEX(daily!$A:$F,MATCH(DATE(white_production!H$1,MONTH($C121),DAY($C121)),daily!$A:$A,0),MATCH($B$1,daily!$A$1:$F$1,0)))</f>
        <v>76726.291999999434</v>
      </c>
      <c r="H121">
        <f>IF($A121&gt;10,INDEX(daily!$A:$F,MATCH(DATE(white_production!H$1,MONTH($C121),DAY($C121)),daily!$A:$A,0),MATCH($B$1,daily!$A$1:$F$1,0)),INDEX(daily!$A:$F,MATCH(DATE(white_production!I$1,MONTH($C121),DAY($C121)),daily!$A:$A,0),MATCH($B$1,daily!$A$1:$F$1,0)))</f>
        <v>82622.030999999493</v>
      </c>
      <c r="I121">
        <f>IF($A121&gt;10,INDEX(daily!$A:$F,MATCH(DATE(white_production!I$1,MONTH($C121),DAY($C121)),daily!$A:$A,0),MATCH($B$1,daily!$A$1:$F$1,0)),INDEX(daily!$A:$F,MATCH(DATE(white_production!J$1,MONTH($C121),DAY($C121)),daily!$A:$A,0),MATCH($B$1,daily!$A$1:$F$1,0)))</f>
        <v>74361.644000001252</v>
      </c>
      <c r="J121">
        <f>IF($A121&gt;10,INDEX(daily!$A:$F,MATCH(DATE(white_production!J$1,MONTH($C121),DAY($C121)),daily!$A:$A,0),MATCH($B$1,daily!$A$1:$F$1,0)),INDEX(daily!$A:$F,MATCH(DATE(white_production!K$1,MONTH($C121),DAY($C121)),daily!$A:$A,0),MATCH($B$1,daily!$A$1:$F$1,0)))</f>
        <v>94363.631999999285</v>
      </c>
      <c r="S121" s="11">
        <v>40967</v>
      </c>
      <c r="T121" s="26">
        <f t="shared" si="39"/>
        <v>0.92737260085851914</v>
      </c>
      <c r="U121" s="26">
        <f t="shared" si="24"/>
        <v>-2.7100268178240516E-2</v>
      </c>
      <c r="V121" s="26">
        <f t="shared" si="30"/>
        <v>0.85401775248058476</v>
      </c>
      <c r="W121" s="26">
        <f t="shared" si="32"/>
        <v>-1.6972456664160918E-2</v>
      </c>
      <c r="X121" s="26">
        <f t="shared" si="33"/>
        <v>0.74210055172570522</v>
      </c>
      <c r="Y121" s="26">
        <f t="shared" si="35"/>
        <v>-1.8406957203973118E-2</v>
      </c>
      <c r="Z121" s="26">
        <f t="shared" si="29"/>
        <v>0.89832465068930989</v>
      </c>
      <c r="AA121" s="26">
        <f t="shared" si="31"/>
        <v>-1.6480563901187684E-2</v>
      </c>
      <c r="AB121" s="26">
        <f t="shared" si="37"/>
        <v>9.3202600365336966E-2</v>
      </c>
      <c r="AC121" s="26">
        <f t="shared" si="38"/>
        <v>1.1244343195544043E-3</v>
      </c>
      <c r="AD121" s="26">
        <f t="shared" si="34"/>
        <v>0.70826379275144746</v>
      </c>
      <c r="AE121" s="26">
        <f t="shared" si="36"/>
        <v>-0.12154920002438041</v>
      </c>
      <c r="AF121" s="26">
        <f t="shared" si="27"/>
        <v>0.83769474887607309</v>
      </c>
      <c r="AG121" s="26">
        <f t="shared" si="28"/>
        <v>2.8001683383593878E-4</v>
      </c>
      <c r="AI121" s="26"/>
      <c r="AK121" s="26"/>
      <c r="AM121" s="26"/>
      <c r="AO121" s="26"/>
      <c r="AQ121" s="26"/>
    </row>
    <row r="122" spans="1:43" x14ac:dyDescent="0.25">
      <c r="A122" s="17">
        <f t="shared" si="22"/>
        <v>2</v>
      </c>
      <c r="B122" s="15">
        <f t="shared" si="23"/>
        <v>3</v>
      </c>
      <c r="C122" s="11">
        <v>40968</v>
      </c>
      <c r="G122">
        <f>IF($A122&gt;10,INDEX(daily!$A:$F,MATCH(DATE(white_production!G$1,MONTH($C122),DAY($C122)),daily!$A:$A,0),MATCH($B$1,daily!$A$1:$F$1,0)),INDEX(daily!$A:$F,MATCH(DATE(white_production!H$1,MONTH($C122),DAY($C122)),daily!$A:$A,0),MATCH($B$1,daily!$A$1:$F$1,0)))</f>
        <v>78340.346999999878</v>
      </c>
      <c r="S122" s="11">
        <v>40968</v>
      </c>
      <c r="U122" s="26"/>
      <c r="W122" s="26"/>
      <c r="Y122" s="26"/>
      <c r="Z122" s="26">
        <f t="shared" ref="Z122:Z153" si="40">G122/MAX(G$2:G$228)</f>
        <v>0.91722228481541557</v>
      </c>
      <c r="AA122" s="26">
        <f t="shared" si="31"/>
        <v>1.8897634126105678E-2</v>
      </c>
      <c r="AC122" s="26"/>
      <c r="AE122" s="26"/>
      <c r="AG122" s="26"/>
      <c r="AI122" s="26"/>
      <c r="AK122" s="26"/>
      <c r="AM122" s="26"/>
      <c r="AO122" s="26"/>
      <c r="AQ122" s="26"/>
    </row>
    <row r="123" spans="1:43" x14ac:dyDescent="0.25">
      <c r="A123" s="17">
        <f t="shared" si="22"/>
        <v>3</v>
      </c>
      <c r="B123" s="15">
        <f t="shared" si="23"/>
        <v>1</v>
      </c>
      <c r="C123" s="11">
        <v>40969</v>
      </c>
      <c r="D123">
        <f>IF($A123&gt;10,INDEX(daily!$A:$F,MATCH(DATE(white_production!D$1,MONTH($C123),DAY($C123)),daily!$A:$A,0),MATCH($B$1,daily!$A$1:$F$1,0)),INDEX(daily!$A:$F,MATCH(DATE(white_production!E$1,MONTH($C123),DAY($C123)),daily!$A:$A,0),MATCH($B$1,daily!$A$1:$F$1,0)))</f>
        <v>61809.285000000149</v>
      </c>
      <c r="E123">
        <f>IF($A123&gt;10,INDEX(daily!$A:$F,MATCH(DATE(white_production!E$1,MONTH($C123),DAY($C123)),daily!$A:$A,0),MATCH($B$1,daily!$A$1:$F$1,0)),INDEX(daily!$A:$F,MATCH(DATE(white_production!F$1,MONTH($C123),DAY($C123)),daily!$A:$A,0),MATCH($B$1,daily!$A$1:$F$1,0)))</f>
        <v>74552.129999999699</v>
      </c>
      <c r="F123">
        <f>IF($A123&gt;10,INDEX(daily!$A:$F,MATCH(DATE(white_production!F$1,MONTH($C123),DAY($C123)),daily!$A:$A,0),MATCH($B$1,daily!$A$1:$F$1,0)),INDEX(daily!$A:$F,MATCH(DATE(white_production!G$1,MONTH($C123),DAY($C123)),daily!$A:$A,0),MATCH($B$1,daily!$A$1:$F$1,0)))</f>
        <v>75600.891000000382</v>
      </c>
      <c r="G123">
        <f>IF($A123&gt;10,INDEX(daily!$A:$F,MATCH(DATE(white_production!G$1,MONTH($C123),DAY($C123)),daily!$A:$A,0),MATCH($B$1,daily!$A$1:$F$1,0)),INDEX(daily!$A:$F,MATCH(DATE(white_production!H$1,MONTH($C123),DAY($C123)),daily!$A:$A,0),MATCH($B$1,daily!$A$1:$F$1,0)))</f>
        <v>74248.067000000185</v>
      </c>
      <c r="H123">
        <f>IF($A123&gt;10,INDEX(daily!$A:$F,MATCH(DATE(white_production!H$1,MONTH($C123),DAY($C123)),daily!$A:$A,0),MATCH($B$1,daily!$A$1:$F$1,0)),INDEX(daily!$A:$F,MATCH(DATE(white_production!I$1,MONTH($C123),DAY($C123)),daily!$A:$A,0),MATCH($B$1,daily!$A$1:$F$1,0)))</f>
        <v>81025.543999999019</v>
      </c>
      <c r="I123">
        <f>IF($A123&gt;10,INDEX(daily!$A:$F,MATCH(DATE(white_production!I$1,MONTH($C123),DAY($C123)),daily!$A:$A,0),MATCH($B$1,daily!$A$1:$F$1,0)),INDEX(daily!$A:$F,MATCH(DATE(white_production!J$1,MONTH($C123),DAY($C123)),daily!$A:$A,0),MATCH($B$1,daily!$A$1:$F$1,0)))</f>
        <v>72156.169999998805</v>
      </c>
      <c r="J123">
        <f>IF($A123&gt;10,INDEX(daily!$A:$F,MATCH(DATE(white_production!J$1,MONTH($C123),DAY($C123)),daily!$A:$A,0),MATCH($B$1,daily!$A$1:$F$1,0)),INDEX(daily!$A:$F,MATCH(DATE(white_production!K$1,MONTH($C123),DAY($C123)),daily!$A:$A,0),MATCH($B$1,daily!$A$1:$F$1,0)))</f>
        <v>98790.942999999228</v>
      </c>
      <c r="S123" s="32">
        <v>40969</v>
      </c>
      <c r="T123" s="33">
        <f t="shared" ref="T123:T154" si="41">D123/MAX(D$2:D$228)</f>
        <v>0.89471327770008136</v>
      </c>
      <c r="U123" s="33">
        <f>T123-T121</f>
        <v>-3.2659323158437781E-2</v>
      </c>
      <c r="V123" s="33">
        <f t="shared" ref="V123:V154" si="42">E123/MAX(E$2:E$228)</f>
        <v>0.83408554586709771</v>
      </c>
      <c r="W123" s="33">
        <f>V123-V121</f>
        <v>-1.9932206613487047E-2</v>
      </c>
      <c r="X123" s="33">
        <f t="shared" ref="X123:X154" si="43">F123/MAX(F$2:F$228)</f>
        <v>0.76013758971717837</v>
      </c>
      <c r="Y123" s="33">
        <f>X123-X121</f>
        <v>1.8037037991473159E-2</v>
      </c>
      <c r="Z123" s="33">
        <f t="shared" si="40"/>
        <v>0.86930916526152646</v>
      </c>
      <c r="AA123" s="33">
        <f t="shared" si="31"/>
        <v>-4.7913119553889105E-2</v>
      </c>
      <c r="AB123" s="33">
        <f t="shared" ref="AB123:AB154" si="44">H123/MAX(H$2:H$228)</f>
        <v>9.140166739324021E-2</v>
      </c>
      <c r="AC123" s="33">
        <f>AB123-AB121</f>
        <v>-1.8009329720967554E-3</v>
      </c>
      <c r="AD123" s="33">
        <f t="shared" ref="AD123:AD154" si="45">I123/MAX(I$2:I$228)</f>
        <v>0.68725756835898499</v>
      </c>
      <c r="AE123" s="33">
        <f>AD123-AD121</f>
        <v>-2.1006224392462469E-2</v>
      </c>
      <c r="AF123" s="33">
        <f t="shared" ref="AF123:AF154" si="46">J123/MAX(J$2:J$228)</f>
        <v>0.87699733926747792</v>
      </c>
      <c r="AG123" s="33">
        <f>AF123-AF121</f>
        <v>3.9302590391404824E-2</v>
      </c>
      <c r="AI123" s="26"/>
      <c r="AK123" s="26"/>
      <c r="AM123" s="26"/>
      <c r="AO123" s="26"/>
      <c r="AQ123" s="26"/>
    </row>
    <row r="124" spans="1:43" x14ac:dyDescent="0.25">
      <c r="A124" s="17">
        <f t="shared" si="22"/>
        <v>3</v>
      </c>
      <c r="B124" s="15">
        <f t="shared" si="23"/>
        <v>1</v>
      </c>
      <c r="C124" s="11">
        <v>40970</v>
      </c>
      <c r="D124">
        <f>IF($A124&gt;10,INDEX(daily!$A:$F,MATCH(DATE(white_production!D$1,MONTH($C124),DAY($C124)),daily!$A:$A,0),MATCH($B$1,daily!$A$1:$F$1,0)),INDEX(daily!$A:$F,MATCH(DATE(white_production!E$1,MONTH($C124),DAY($C124)),daily!$A:$A,0),MATCH($B$1,daily!$A$1:$F$1,0)))</f>
        <v>62091.885000000148</v>
      </c>
      <c r="E124">
        <f>IF($A124&gt;10,INDEX(daily!$A:$F,MATCH(DATE(white_production!E$1,MONTH($C124),DAY($C124)),daily!$A:$A,0),MATCH($B$1,daily!$A$1:$F$1,0)),INDEX(daily!$A:$F,MATCH(DATE(white_production!F$1,MONTH($C124),DAY($C124)),daily!$A:$A,0),MATCH($B$1,daily!$A$1:$F$1,0)))</f>
        <v>69830.33399999961</v>
      </c>
      <c r="F124">
        <f>IF($A124&gt;10,INDEX(daily!$A:$F,MATCH(DATE(white_production!F$1,MONTH($C124),DAY($C124)),daily!$A:$A,0),MATCH($B$1,daily!$A$1:$F$1,0)),INDEX(daily!$A:$F,MATCH(DATE(white_production!G$1,MONTH($C124),DAY($C124)),daily!$A:$A,0),MATCH($B$1,daily!$A$1:$F$1,0)))</f>
        <v>72222.24799999893</v>
      </c>
      <c r="G124">
        <f>IF($A124&gt;10,INDEX(daily!$A:$F,MATCH(DATE(white_production!G$1,MONTH($C124),DAY($C124)),daily!$A:$A,0),MATCH($B$1,daily!$A$1:$F$1,0)),INDEX(daily!$A:$F,MATCH(DATE(white_production!H$1,MONTH($C124),DAY($C124)),daily!$A:$A,0),MATCH($B$1,daily!$A$1:$F$1,0)))</f>
        <v>71944.7</v>
      </c>
      <c r="H124">
        <f>IF($A124&gt;10,INDEX(daily!$A:$F,MATCH(DATE(white_production!H$1,MONTH($C124),DAY($C124)),daily!$A:$A,0),MATCH($B$1,daily!$A$1:$F$1,0)),INDEX(daily!$A:$F,MATCH(DATE(white_production!I$1,MONTH($C124),DAY($C124)),daily!$A:$A,0),MATCH($B$1,daily!$A$1:$F$1,0)))</f>
        <v>76785.63800000101</v>
      </c>
      <c r="I124">
        <f>IF($A124&gt;10,INDEX(daily!$A:$F,MATCH(DATE(white_production!I$1,MONTH($C124),DAY($C124)),daily!$A:$A,0),MATCH($B$1,daily!$A$1:$F$1,0)),INDEX(daily!$A:$F,MATCH(DATE(white_production!J$1,MONTH($C124),DAY($C124)),daily!$A:$A,0),MATCH($B$1,daily!$A$1:$F$1,0)))</f>
        <v>79792.042000000176</v>
      </c>
      <c r="J124">
        <f>IF($A124&gt;10,INDEX(daily!$A:$F,MATCH(DATE(white_production!J$1,MONTH($C124),DAY($C124)),daily!$A:$A,0),MATCH($B$1,daily!$A$1:$F$1,0)),INDEX(daily!$A:$F,MATCH(DATE(white_production!K$1,MONTH($C124),DAY($C124)),daily!$A:$A,0),MATCH($B$1,daily!$A$1:$F$1,0)))</f>
        <v>95617.992000000173</v>
      </c>
      <c r="S124" s="32">
        <v>40970</v>
      </c>
      <c r="T124" s="33">
        <f t="shared" si="41"/>
        <v>0.8988040218702823</v>
      </c>
      <c r="U124" s="33">
        <f t="shared" si="24"/>
        <v>4.0907441702009439E-3</v>
      </c>
      <c r="V124" s="33">
        <f t="shared" si="42"/>
        <v>0.78125832558334241</v>
      </c>
      <c r="W124" s="33">
        <f t="shared" si="32"/>
        <v>-5.2827220283755305E-2</v>
      </c>
      <c r="X124" s="33">
        <f t="shared" si="43"/>
        <v>0.72616664688085775</v>
      </c>
      <c r="Y124" s="33">
        <f t="shared" si="35"/>
        <v>-3.3970942836320628E-2</v>
      </c>
      <c r="Z124" s="33">
        <f t="shared" si="40"/>
        <v>0.8423409474349115</v>
      </c>
      <c r="AA124" s="33">
        <f t="shared" si="31"/>
        <v>-2.696821782661496E-2</v>
      </c>
      <c r="AB124" s="33">
        <f t="shared" si="44"/>
        <v>8.661879943754433E-2</v>
      </c>
      <c r="AC124" s="33">
        <f t="shared" si="38"/>
        <v>-4.7828679556958797E-3</v>
      </c>
      <c r="AD124" s="33">
        <f t="shared" si="45"/>
        <v>0.75998607962865861</v>
      </c>
      <c r="AE124" s="33">
        <f t="shared" si="36"/>
        <v>7.2728511269673612E-2</v>
      </c>
      <c r="AF124" s="33">
        <f t="shared" si="46"/>
        <v>0.84883008526500037</v>
      </c>
      <c r="AG124" s="33">
        <f t="shared" si="28"/>
        <v>-2.8167254002477549E-2</v>
      </c>
      <c r="AI124" s="26"/>
      <c r="AK124" s="26"/>
      <c r="AM124" s="26"/>
      <c r="AO124" s="26"/>
      <c r="AQ124" s="26"/>
    </row>
    <row r="125" spans="1:43" ht="15.75" thickBot="1" x14ac:dyDescent="0.3">
      <c r="A125" s="17">
        <f t="shared" si="22"/>
        <v>3</v>
      </c>
      <c r="B125" s="15">
        <f t="shared" si="23"/>
        <v>1</v>
      </c>
      <c r="C125" s="11">
        <v>40971</v>
      </c>
      <c r="D125">
        <f>IF($A125&gt;10,INDEX(daily!$A:$F,MATCH(DATE(white_production!D$1,MONTH($C125),DAY($C125)),daily!$A:$A,0),MATCH($B$1,daily!$A$1:$F$1,0)),INDEX(daily!$A:$F,MATCH(DATE(white_production!E$1,MONTH($C125),DAY($C125)),daily!$A:$A,0),MATCH($B$1,daily!$A$1:$F$1,0)))</f>
        <v>65511.863000000267</v>
      </c>
      <c r="E125">
        <f>IF($A125&gt;10,INDEX(daily!$A:$F,MATCH(DATE(white_production!E$1,MONTH($C125),DAY($C125)),daily!$A:$A,0),MATCH($B$1,daily!$A$1:$F$1,0)),INDEX(daily!$A:$F,MATCH(DATE(white_production!F$1,MONTH($C125),DAY($C125)),daily!$A:$A,0),MATCH($B$1,daily!$A$1:$F$1,0)))</f>
        <v>72205.499000000214</v>
      </c>
      <c r="F125">
        <f>IF($A125&gt;10,INDEX(daily!$A:$F,MATCH(DATE(white_production!F$1,MONTH($C125),DAY($C125)),daily!$A:$A,0),MATCH($B$1,daily!$A$1:$F$1,0)),INDEX(daily!$A:$F,MATCH(DATE(white_production!G$1,MONTH($C125),DAY($C125)),daily!$A:$A,0),MATCH($B$1,daily!$A$1:$F$1,0)))</f>
        <v>67257.833000000566</v>
      </c>
      <c r="G125">
        <f>IF($A125&gt;10,INDEX(daily!$A:$F,MATCH(DATE(white_production!G$1,MONTH($C125),DAY($C125)),daily!$A:$A,0),MATCH($B$1,daily!$A$1:$F$1,0)),INDEX(daily!$A:$F,MATCH(DATE(white_production!H$1,MONTH($C125),DAY($C125)),daily!$A:$A,0),MATCH($B$1,daily!$A$1:$F$1,0)))</f>
        <v>76138.421999999133</v>
      </c>
      <c r="H125">
        <f>IF($A125&gt;10,INDEX(daily!$A:$F,MATCH(DATE(white_production!H$1,MONTH($C125),DAY($C125)),daily!$A:$A,0),MATCH($B$1,daily!$A$1:$F$1,0)),INDEX(daily!$A:$F,MATCH(DATE(white_production!I$1,MONTH($C125),DAY($C125)),daily!$A:$A,0),MATCH($B$1,daily!$A$1:$F$1,0)))</f>
        <v>75923.402000001079</v>
      </c>
      <c r="I125">
        <f>IF($A125&gt;10,INDEX(daily!$A:$F,MATCH(DATE(white_production!I$1,MONTH($C125),DAY($C125)),daily!$A:$A,0),MATCH($B$1,daily!$A$1:$F$1,0)),INDEX(daily!$A:$F,MATCH(DATE(white_production!J$1,MONTH($C125),DAY($C125)),daily!$A:$A,0),MATCH($B$1,daily!$A$1:$F$1,0)))</f>
        <v>82828.853000000119</v>
      </c>
      <c r="J125">
        <f>IF($A125&gt;10,INDEX(daily!$A:$F,MATCH(DATE(white_production!J$1,MONTH($C125),DAY($C125)),daily!$A:$A,0),MATCH($B$1,daily!$A$1:$F$1,0)),INDEX(daily!$A:$F,MATCH(DATE(white_production!K$1,MONTH($C125),DAY($C125)),daily!$A:$A,0),MATCH($B$1,daily!$A$1:$F$1,0)))</f>
        <v>99706.764000000054</v>
      </c>
      <c r="S125" s="32">
        <v>40971</v>
      </c>
      <c r="T125" s="33">
        <f t="shared" si="41"/>
        <v>0.94830952457982298</v>
      </c>
      <c r="U125" s="33">
        <f t="shared" si="24"/>
        <v>4.9505502709540683E-2</v>
      </c>
      <c r="V125" s="33">
        <f t="shared" si="42"/>
        <v>0.80783155421611164</v>
      </c>
      <c r="W125" s="33">
        <f t="shared" si="32"/>
        <v>2.657322863276923E-2</v>
      </c>
      <c r="X125" s="33">
        <f t="shared" si="43"/>
        <v>0.67625138262220574</v>
      </c>
      <c r="Y125" s="33">
        <f t="shared" si="35"/>
        <v>-4.9915264258652003E-2</v>
      </c>
      <c r="Z125" s="33">
        <f t="shared" si="40"/>
        <v>0.89144176740855652</v>
      </c>
      <c r="AA125" s="33">
        <f t="shared" si="31"/>
        <v>4.9100819973645016E-2</v>
      </c>
      <c r="AB125" s="33">
        <f t="shared" si="44"/>
        <v>8.5646145578084004E-2</v>
      </c>
      <c r="AC125" s="33">
        <f t="shared" si="38"/>
        <v>-9.7265385946032623E-4</v>
      </c>
      <c r="AD125" s="33">
        <f t="shared" si="45"/>
        <v>0.78891044387118725</v>
      </c>
      <c r="AE125" s="33">
        <f t="shared" si="36"/>
        <v>2.8924364242528644E-2</v>
      </c>
      <c r="AF125" s="33">
        <f t="shared" si="46"/>
        <v>0.8851273616749572</v>
      </c>
      <c r="AG125" s="33">
        <f t="shared" si="28"/>
        <v>3.6297276409956836E-2</v>
      </c>
      <c r="AI125" s="26"/>
      <c r="AK125" s="26"/>
      <c r="AM125" s="26"/>
      <c r="AO125" s="26"/>
      <c r="AQ125" s="26"/>
    </row>
    <row r="126" spans="1:43" ht="15.75" thickBot="1" x14ac:dyDescent="0.3">
      <c r="A126" s="17">
        <f t="shared" si="22"/>
        <v>3</v>
      </c>
      <c r="B126" s="15">
        <f t="shared" si="23"/>
        <v>1</v>
      </c>
      <c r="C126" s="11">
        <v>40972</v>
      </c>
      <c r="D126">
        <f>IF($A126&gt;10,INDEX(daily!$A:$F,MATCH(DATE(white_production!D$1,MONTH($C126),DAY($C126)),daily!$A:$A,0),MATCH($B$1,daily!$A$1:$F$1,0)),INDEX(daily!$A:$F,MATCH(DATE(white_production!E$1,MONTH($C126),DAY($C126)),daily!$A:$A,0),MATCH($B$1,daily!$A$1:$F$1,0)))</f>
        <v>63155.907999999821</v>
      </c>
      <c r="E126">
        <f>IF($A126&gt;10,INDEX(daily!$A:$F,MATCH(DATE(white_production!E$1,MONTH($C126),DAY($C126)),daily!$A:$A,0),MATCH($B$1,daily!$A$1:$F$1,0)),INDEX(daily!$A:$F,MATCH(DATE(white_production!F$1,MONTH($C126),DAY($C126)),daily!$A:$A,0),MATCH($B$1,daily!$A$1:$F$1,0)))</f>
        <v>71902.914999999848</v>
      </c>
      <c r="F126">
        <f>IF($A126&gt;10,INDEX(daily!$A:$F,MATCH(DATE(white_production!F$1,MONTH($C126),DAY($C126)),daily!$A:$A,0),MATCH($B$1,daily!$A$1:$F$1,0)),INDEX(daily!$A:$F,MATCH(DATE(white_production!G$1,MONTH($C126),DAY($C126)),daily!$A:$A,0),MATCH($B$1,daily!$A$1:$F$1,0)))</f>
        <v>61028.182999999823</v>
      </c>
      <c r="G126">
        <f>IF($A126&gt;10,INDEX(daily!$A:$F,MATCH(DATE(white_production!G$1,MONTH($C126),DAY($C126)),daily!$A:$A,0),MATCH($B$1,daily!$A$1:$F$1,0)),INDEX(daily!$A:$F,MATCH(DATE(white_production!H$1,MONTH($C126),DAY($C126)),daily!$A:$A,0),MATCH($B$1,daily!$A$1:$F$1,0)))</f>
        <v>70781.738000001016</v>
      </c>
      <c r="H126">
        <f>IF($A126&gt;10,INDEX(daily!$A:$F,MATCH(DATE(white_production!H$1,MONTH($C126),DAY($C126)),daily!$A:$A,0),MATCH($B$1,daily!$A$1:$F$1,0)),INDEX(daily!$A:$F,MATCH(DATE(white_production!I$1,MONTH($C126),DAY($C126)),daily!$A:$A,0),MATCH($B$1,daily!$A$1:$F$1,0)))</f>
        <v>82370.228999999163</v>
      </c>
      <c r="I126">
        <f>IF($A126&gt;10,INDEX(daily!$A:$F,MATCH(DATE(white_production!I$1,MONTH($C126),DAY($C126)),daily!$A:$A,0),MATCH($B$1,daily!$A$1:$F$1,0)),INDEX(daily!$A:$F,MATCH(DATE(white_production!J$1,MONTH($C126),DAY($C126)),daily!$A:$A,0),MATCH($B$1,daily!$A$1:$F$1,0)))</f>
        <v>87398.642000000182</v>
      </c>
      <c r="J126">
        <f>IF($A126&gt;10,INDEX(daily!$A:$F,MATCH(DATE(white_production!J$1,MONTH($C126),DAY($C126)),daily!$A:$A,0),MATCH($B$1,daily!$A$1:$F$1,0)),INDEX(daily!$A:$F,MATCH(DATE(white_production!K$1,MONTH($C126),DAY($C126)),daily!$A:$A,0),MATCH($B$1,daily!$A$1:$F$1,0)))</f>
        <v>102157.10400000066</v>
      </c>
      <c r="S126" s="32">
        <v>40972</v>
      </c>
      <c r="T126" s="33">
        <f t="shared" si="41"/>
        <v>0.91420616583421888</v>
      </c>
      <c r="U126" s="33">
        <f t="shared" si="24"/>
        <v>-3.4103358745604107E-2</v>
      </c>
      <c r="V126" s="33">
        <f t="shared" si="42"/>
        <v>0.80444625937864744</v>
      </c>
      <c r="W126" s="33">
        <f t="shared" si="32"/>
        <v>-3.3852948374641922E-3</v>
      </c>
      <c r="X126" s="33">
        <f t="shared" si="43"/>
        <v>0.61361467195457409</v>
      </c>
      <c r="Y126" s="33">
        <f t="shared" si="35"/>
        <v>-6.2636710667631657E-2</v>
      </c>
      <c r="Z126" s="34">
        <f t="shared" si="40"/>
        <v>0.82872478789974158</v>
      </c>
      <c r="AA126" s="34">
        <f t="shared" si="31"/>
        <v>-6.2716979508814941E-2</v>
      </c>
      <c r="AB126" s="33">
        <f t="shared" si="44"/>
        <v>9.2918552625367662E-2</v>
      </c>
      <c r="AC126" s="33">
        <f t="shared" si="38"/>
        <v>7.2724070472836577E-3</v>
      </c>
      <c r="AD126" s="33">
        <f t="shared" si="45"/>
        <v>0.83243578724866596</v>
      </c>
      <c r="AE126" s="33">
        <f t="shared" si="36"/>
        <v>4.3525343377478709E-2</v>
      </c>
      <c r="AF126" s="33">
        <f t="shared" si="46"/>
        <v>0.9068797773827536</v>
      </c>
      <c r="AG126" s="33">
        <f t="shared" si="28"/>
        <v>2.1752415707796402E-2</v>
      </c>
      <c r="AI126" s="26"/>
      <c r="AK126" s="26"/>
      <c r="AM126" s="26"/>
      <c r="AO126" s="26"/>
      <c r="AQ126" s="26"/>
    </row>
    <row r="127" spans="1:43" x14ac:dyDescent="0.25">
      <c r="A127" s="17">
        <f t="shared" si="22"/>
        <v>3</v>
      </c>
      <c r="B127" s="15">
        <f t="shared" si="23"/>
        <v>1</v>
      </c>
      <c r="C127" s="11">
        <v>40973</v>
      </c>
      <c r="D127">
        <f>IF($A127&gt;10,INDEX(daily!$A:$F,MATCH(DATE(white_production!D$1,MONTH($C127),DAY($C127)),daily!$A:$A,0),MATCH($B$1,daily!$A$1:$F$1,0)),INDEX(daily!$A:$F,MATCH(DATE(white_production!E$1,MONTH($C127),DAY($C127)),daily!$A:$A,0),MATCH($B$1,daily!$A$1:$F$1,0)))</f>
        <v>49365.71199999973</v>
      </c>
      <c r="E127">
        <f>IF($A127&gt;10,INDEX(daily!$A:$F,MATCH(DATE(white_production!E$1,MONTH($C127),DAY($C127)),daily!$A:$A,0),MATCH($B$1,daily!$A$1:$F$1,0)),INDEX(daily!$A:$F,MATCH(DATE(white_production!F$1,MONTH($C127),DAY($C127)),daily!$A:$A,0),MATCH($B$1,daily!$A$1:$F$1,0)))</f>
        <v>74118.298000000417</v>
      </c>
      <c r="F127">
        <f>IF($A127&gt;10,INDEX(daily!$A:$F,MATCH(DATE(white_production!F$1,MONTH($C127),DAY($C127)),daily!$A:$A,0),MATCH($B$1,daily!$A$1:$F$1,0)),INDEX(daily!$A:$F,MATCH(DATE(white_production!G$1,MONTH($C127),DAY($C127)),daily!$A:$A,0),MATCH($B$1,daily!$A$1:$F$1,0)))</f>
        <v>70065.872999999672</v>
      </c>
      <c r="G127">
        <f>IF($A127&gt;10,INDEX(daily!$A:$F,MATCH(DATE(white_production!G$1,MONTH($C127),DAY($C127)),daily!$A:$A,0),MATCH($B$1,daily!$A$1:$F$1,0)),INDEX(daily!$A:$F,MATCH(DATE(white_production!H$1,MONTH($C127),DAY($C127)),daily!$A:$A,0),MATCH($B$1,daily!$A$1:$F$1,0)))</f>
        <v>66484.226999998835</v>
      </c>
      <c r="H127">
        <f>IF($A127&gt;10,INDEX(daily!$A:$F,MATCH(DATE(white_production!H$1,MONTH($C127),DAY($C127)),daily!$A:$A,0),MATCH($B$1,daily!$A$1:$F$1,0)),INDEX(daily!$A:$F,MATCH(DATE(white_production!I$1,MONTH($C127),DAY($C127)),daily!$A:$A,0),MATCH($B$1,daily!$A$1:$F$1,0)))</f>
        <v>78446.282999999821</v>
      </c>
      <c r="I127">
        <f>IF($A127&gt;10,INDEX(daily!$A:$F,MATCH(DATE(white_production!I$1,MONTH($C127),DAY($C127)),daily!$A:$A,0),MATCH($B$1,daily!$A$1:$F$1,0)),INDEX(daily!$A:$F,MATCH(DATE(white_production!J$1,MONTH($C127),DAY($C127)),daily!$A:$A,0),MATCH($B$1,daily!$A$1:$F$1,0)))</f>
        <v>89094.378000000113</v>
      </c>
      <c r="J127">
        <f>IF($A127&gt;10,INDEX(daily!$A:$F,MATCH(DATE(white_production!J$1,MONTH($C127),DAY($C127)),daily!$A:$A,0),MATCH($B$1,daily!$A$1:$F$1,0)),INDEX(daily!$A:$F,MATCH(DATE(white_production!K$1,MONTH($C127),DAY($C127)),daily!$A:$A,0),MATCH($B$1,daily!$A$1:$F$1,0)))</f>
        <v>105956.96400000007</v>
      </c>
      <c r="S127" s="32">
        <v>40973</v>
      </c>
      <c r="T127" s="33">
        <f t="shared" si="41"/>
        <v>0.71458775149264209</v>
      </c>
      <c r="U127" s="33">
        <f t="shared" si="24"/>
        <v>-0.19961841434157679</v>
      </c>
      <c r="V127" s="33">
        <f t="shared" si="42"/>
        <v>0.82923185489228568</v>
      </c>
      <c r="W127" s="33">
        <f t="shared" si="32"/>
        <v>2.4785595513638237E-2</v>
      </c>
      <c r="X127" s="33">
        <f t="shared" si="43"/>
        <v>0.70448513396025192</v>
      </c>
      <c r="Y127" s="33">
        <f t="shared" si="35"/>
        <v>9.0870462005677832E-2</v>
      </c>
      <c r="Z127" s="33">
        <f t="shared" si="40"/>
        <v>0.77840878842578731</v>
      </c>
      <c r="AA127" s="33">
        <f t="shared" si="31"/>
        <v>-5.0315999473954265E-2</v>
      </c>
      <c r="AB127" s="33">
        <f t="shared" si="44"/>
        <v>8.8492106476965635E-2</v>
      </c>
      <c r="AC127" s="33">
        <f t="shared" si="38"/>
        <v>-4.4264461484020273E-3</v>
      </c>
      <c r="AD127" s="33">
        <f t="shared" si="45"/>
        <v>0.84858696877532913</v>
      </c>
      <c r="AE127" s="33">
        <f t="shared" si="36"/>
        <v>1.6151181526663172E-2</v>
      </c>
      <c r="AF127" s="33">
        <f t="shared" si="46"/>
        <v>0.94061229383001965</v>
      </c>
      <c r="AG127" s="33">
        <f t="shared" si="28"/>
        <v>3.3732516447266048E-2</v>
      </c>
      <c r="AI127" s="26"/>
      <c r="AK127" s="26"/>
      <c r="AM127" s="26"/>
      <c r="AO127" s="26"/>
      <c r="AQ127" s="26"/>
    </row>
    <row r="128" spans="1:43" x14ac:dyDescent="0.25">
      <c r="A128" s="17">
        <f t="shared" si="22"/>
        <v>3</v>
      </c>
      <c r="B128" s="15">
        <f t="shared" si="23"/>
        <v>1</v>
      </c>
      <c r="C128" s="11">
        <v>40974</v>
      </c>
      <c r="D128">
        <f>IF($A128&gt;10,INDEX(daily!$A:$F,MATCH(DATE(white_production!D$1,MONTH($C128),DAY($C128)),daily!$A:$A,0),MATCH($B$1,daily!$A$1:$F$1,0)),INDEX(daily!$A:$F,MATCH(DATE(white_production!E$1,MONTH($C128),DAY($C128)),daily!$A:$A,0),MATCH($B$1,daily!$A$1:$F$1,0)))</f>
        <v>49036.859000000361</v>
      </c>
      <c r="E128">
        <f>IF($A128&gt;10,INDEX(daily!$A:$F,MATCH(DATE(white_production!E$1,MONTH($C128),DAY($C128)),daily!$A:$A,0),MATCH($B$1,daily!$A$1:$F$1,0)),INDEX(daily!$A:$F,MATCH(DATE(white_production!F$1,MONTH($C128),DAY($C128)),daily!$A:$A,0),MATCH($B$1,daily!$A$1:$F$1,0)))</f>
        <v>77509.678000000116</v>
      </c>
      <c r="F128">
        <f>IF($A128&gt;10,INDEX(daily!$A:$F,MATCH(DATE(white_production!F$1,MONTH($C128),DAY($C128)),daily!$A:$A,0),MATCH($B$1,daily!$A$1:$F$1,0)),INDEX(daily!$A:$F,MATCH(DATE(white_production!G$1,MONTH($C128),DAY($C128)),daily!$A:$A,0),MATCH($B$1,daily!$A$1:$F$1,0)))</f>
        <v>71514.39400000051</v>
      </c>
      <c r="G128">
        <f>IF($A128&gt;10,INDEX(daily!$A:$F,MATCH(DATE(white_production!G$1,MONTH($C128),DAY($C128)),daily!$A:$A,0),MATCH($B$1,daily!$A$1:$F$1,0)),INDEX(daily!$A:$F,MATCH(DATE(white_production!H$1,MONTH($C128),DAY($C128)),daily!$A:$A,0),MATCH($B$1,daily!$A$1:$F$1,0)))</f>
        <v>64322.422000000624</v>
      </c>
      <c r="H128">
        <f>IF($A128&gt;10,INDEX(daily!$A:$F,MATCH(DATE(white_production!H$1,MONTH($C128),DAY($C128)),daily!$A:$A,0),MATCH($B$1,daily!$A$1:$F$1,0)),INDEX(daily!$A:$F,MATCH(DATE(white_production!I$1,MONTH($C128),DAY($C128)),daily!$A:$A,0),MATCH($B$1,daily!$A$1:$F$1,0)))</f>
        <v>76925.613000001016</v>
      </c>
      <c r="I128">
        <f>IF($A128&gt;10,INDEX(daily!$A:$F,MATCH(DATE(white_production!I$1,MONTH($C128),DAY($C128)),daily!$A:$A,0),MATCH($B$1,daily!$A$1:$F$1,0)),INDEX(daily!$A:$F,MATCH(DATE(white_production!J$1,MONTH($C128),DAY($C128)),daily!$A:$A,0),MATCH($B$1,daily!$A$1:$F$1,0)))</f>
        <v>90278.871999998388</v>
      </c>
      <c r="J128">
        <f>IF($A128&gt;10,INDEX(daily!$A:$F,MATCH(DATE(white_production!J$1,MONTH($C128),DAY($C128)),daily!$A:$A,0),MATCH($B$1,daily!$A$1:$F$1,0)),INDEX(daily!$A:$F,MATCH(DATE(white_production!K$1,MONTH($C128),DAY($C128)),daily!$A:$A,0),MATCH($B$1,daily!$A$1:$F$1,0)))</f>
        <v>101485.33499999941</v>
      </c>
      <c r="S128" s="32">
        <v>40974</v>
      </c>
      <c r="T128" s="33">
        <f t="shared" si="41"/>
        <v>0.70982747727961826</v>
      </c>
      <c r="U128" s="33">
        <f t="shared" si="24"/>
        <v>-4.7602742130238296E-3</v>
      </c>
      <c r="V128" s="33">
        <f t="shared" si="42"/>
        <v>0.86717444672088295</v>
      </c>
      <c r="W128" s="33">
        <f t="shared" si="32"/>
        <v>3.7942591828597272E-2</v>
      </c>
      <c r="X128" s="33">
        <f t="shared" si="43"/>
        <v>0.71904944989662567</v>
      </c>
      <c r="Y128" s="33">
        <f t="shared" si="35"/>
        <v>1.4564315936373751E-2</v>
      </c>
      <c r="Z128" s="33">
        <f t="shared" si="40"/>
        <v>0.75309800289373252</v>
      </c>
      <c r="AA128" s="33">
        <f t="shared" si="31"/>
        <v>-2.5310785532054791E-2</v>
      </c>
      <c r="AB128" s="33">
        <f t="shared" si="44"/>
        <v>8.6776699622618927E-2</v>
      </c>
      <c r="AC128" s="33">
        <f t="shared" si="38"/>
        <v>-1.7154068543467071E-3</v>
      </c>
      <c r="AD128" s="33">
        <f t="shared" si="45"/>
        <v>0.85986878246048781</v>
      </c>
      <c r="AE128" s="33">
        <f t="shared" si="36"/>
        <v>1.1281813685158681E-2</v>
      </c>
      <c r="AF128" s="33">
        <f t="shared" si="46"/>
        <v>0.90091627903246985</v>
      </c>
      <c r="AG128" s="33">
        <f t="shared" si="28"/>
        <v>-3.9696014797549806E-2</v>
      </c>
      <c r="AI128" s="26"/>
      <c r="AK128" s="26"/>
      <c r="AM128" s="26"/>
      <c r="AO128" s="26"/>
      <c r="AQ128" s="26"/>
    </row>
    <row r="129" spans="1:43" ht="15.75" thickBot="1" x14ac:dyDescent="0.3">
      <c r="A129" s="17">
        <f t="shared" si="22"/>
        <v>3</v>
      </c>
      <c r="B129" s="15">
        <f t="shared" si="23"/>
        <v>1</v>
      </c>
      <c r="C129" s="11">
        <v>40975</v>
      </c>
      <c r="D129">
        <f>IF($A129&gt;10,INDEX(daily!$A:$F,MATCH(DATE(white_production!D$1,MONTH($C129),DAY($C129)),daily!$A:$A,0),MATCH($B$1,daily!$A$1:$F$1,0)),INDEX(daily!$A:$F,MATCH(DATE(white_production!E$1,MONTH($C129),DAY($C129)),daily!$A:$A,0),MATCH($B$1,daily!$A$1:$F$1,0)))</f>
        <v>54558.328000000118</v>
      </c>
      <c r="E129">
        <f>IF($A129&gt;10,INDEX(daily!$A:$F,MATCH(DATE(white_production!E$1,MONTH($C129),DAY($C129)),daily!$A:$A,0),MATCH($B$1,daily!$A$1:$F$1,0)),INDEX(daily!$A:$F,MATCH(DATE(white_production!F$1,MONTH($C129),DAY($C129)),daily!$A:$A,0),MATCH($B$1,daily!$A$1:$F$1,0)))</f>
        <v>77252.878999999914</v>
      </c>
      <c r="F129">
        <f>IF($A129&gt;10,INDEX(daily!$A:$F,MATCH(DATE(white_production!F$1,MONTH($C129),DAY($C129)),daily!$A:$A,0),MATCH($B$1,daily!$A$1:$F$1,0)),INDEX(daily!$A:$F,MATCH(DATE(white_production!G$1,MONTH($C129),DAY($C129)),daily!$A:$A,0),MATCH($B$1,daily!$A$1:$F$1,0)))</f>
        <v>66696.835000000152</v>
      </c>
      <c r="G129">
        <f>IF($A129&gt;10,INDEX(daily!$A:$F,MATCH(DATE(white_production!G$1,MONTH($C129),DAY($C129)),daily!$A:$A,0),MATCH($B$1,daily!$A$1:$F$1,0)),INDEX(daily!$A:$F,MATCH(DATE(white_production!H$1,MONTH($C129),DAY($C129)),daily!$A:$A,0),MATCH($B$1,daily!$A$1:$F$1,0)))</f>
        <v>65384.030000001192</v>
      </c>
      <c r="H129">
        <f>IF($A129&gt;10,INDEX(daily!$A:$F,MATCH(DATE(white_production!H$1,MONTH($C129),DAY($C129)),daily!$A:$A,0),MATCH($B$1,daily!$A$1:$F$1,0)),INDEX(daily!$A:$F,MATCH(DATE(white_production!I$1,MONTH($C129),DAY($C129)),daily!$A:$A,0),MATCH($B$1,daily!$A$1:$F$1,0)))</f>
        <v>78370.796999999133</v>
      </c>
      <c r="I129">
        <f>IF($A129&gt;10,INDEX(daily!$A:$F,MATCH(DATE(white_production!I$1,MONTH($C129),DAY($C129)),daily!$A:$A,0),MATCH($B$1,daily!$A$1:$F$1,0)),INDEX(daily!$A:$F,MATCH(DATE(white_production!J$1,MONTH($C129),DAY($C129)),daily!$A:$A,0),MATCH($B$1,daily!$A$1:$F$1,0)))</f>
        <v>91476.44800000191</v>
      </c>
      <c r="J129">
        <f>IF($A129&gt;10,INDEX(daily!$A:$F,MATCH(DATE(white_production!J$1,MONTH($C129),DAY($C129)),daily!$A:$A,0),MATCH($B$1,daily!$A$1:$F$1,0)),INDEX(daily!$A:$F,MATCH(DATE(white_production!K$1,MONTH($C129),DAY($C129)),daily!$A:$A,0),MATCH($B$1,daily!$A$1:$F$1,0)))</f>
        <v>98269.964999999109</v>
      </c>
      <c r="S129" s="32">
        <v>40975</v>
      </c>
      <c r="T129" s="33">
        <f t="shared" si="41"/>
        <v>0.78975287403366845</v>
      </c>
      <c r="U129" s="33">
        <f t="shared" si="24"/>
        <v>7.9925396754050193E-2</v>
      </c>
      <c r="V129" s="33">
        <f t="shared" si="42"/>
        <v>0.86430139220059898</v>
      </c>
      <c r="W129" s="33">
        <f t="shared" si="32"/>
        <v>-2.8730545202839686E-3</v>
      </c>
      <c r="X129" s="33">
        <f t="shared" si="43"/>
        <v>0.6706107656676189</v>
      </c>
      <c r="Y129" s="33">
        <f t="shared" si="35"/>
        <v>-4.8438684229006768E-2</v>
      </c>
      <c r="Z129" s="33">
        <f t="shared" si="40"/>
        <v>0.76552749232832551</v>
      </c>
      <c r="AA129" s="33">
        <f t="shared" si="31"/>
        <v>1.2429489434592988E-2</v>
      </c>
      <c r="AB129" s="33">
        <f t="shared" si="44"/>
        <v>8.8406953747044936E-2</v>
      </c>
      <c r="AC129" s="33">
        <f t="shared" si="38"/>
        <v>1.6302541244260088E-3</v>
      </c>
      <c r="AD129" s="33">
        <f t="shared" si="45"/>
        <v>0.87127519676556409</v>
      </c>
      <c r="AE129" s="33">
        <f t="shared" si="36"/>
        <v>1.1406414305076273E-2</v>
      </c>
      <c r="AF129" s="33">
        <f t="shared" si="46"/>
        <v>0.87237245862617252</v>
      </c>
      <c r="AG129" s="33">
        <f t="shared" si="28"/>
        <v>-2.8543820406297327E-2</v>
      </c>
      <c r="AI129" s="26"/>
      <c r="AK129" s="26"/>
      <c r="AM129" s="26"/>
      <c r="AO129" s="26"/>
      <c r="AQ129" s="26"/>
    </row>
    <row r="130" spans="1:43" ht="15.75" thickBot="1" x14ac:dyDescent="0.3">
      <c r="A130" s="17">
        <f t="shared" si="22"/>
        <v>3</v>
      </c>
      <c r="B130" s="15">
        <f t="shared" si="23"/>
        <v>1</v>
      </c>
      <c r="C130" s="11">
        <v>40976</v>
      </c>
      <c r="D130">
        <f>IF($A130&gt;10,INDEX(daily!$A:$F,MATCH(DATE(white_production!D$1,MONTH($C130),DAY($C130)),daily!$A:$A,0),MATCH($B$1,daily!$A$1:$F$1,0)),INDEX(daily!$A:$F,MATCH(DATE(white_production!E$1,MONTH($C130),DAY($C130)),daily!$A:$A,0),MATCH($B$1,daily!$A$1:$F$1,0)))</f>
        <v>58781.193999999763</v>
      </c>
      <c r="E130">
        <f>IF($A130&gt;10,INDEX(daily!$A:$F,MATCH(DATE(white_production!E$1,MONTH($C130),DAY($C130)),daily!$A:$A,0),MATCH($B$1,daily!$A$1:$F$1,0)),INDEX(daily!$A:$F,MATCH(DATE(white_production!F$1,MONTH($C130),DAY($C130)),daily!$A:$A,0),MATCH($B$1,daily!$A$1:$F$1,0)))</f>
        <v>80060.060000000143</v>
      </c>
      <c r="F130">
        <f>IF($A130&gt;10,INDEX(daily!$A:$F,MATCH(DATE(white_production!F$1,MONTH($C130),DAY($C130)),daily!$A:$A,0),MATCH($B$1,daily!$A$1:$F$1,0)),INDEX(daily!$A:$F,MATCH(DATE(white_production!G$1,MONTH($C130),DAY($C130)),daily!$A:$A,0),MATCH($B$1,daily!$A$1:$F$1,0)))</f>
        <v>71821.608999999618</v>
      </c>
      <c r="G130">
        <f>IF($A130&gt;10,INDEX(daily!$A:$F,MATCH(DATE(white_production!G$1,MONTH($C130),DAY($C130)),daily!$A:$A,0),MATCH($B$1,daily!$A$1:$F$1,0)),INDEX(daily!$A:$F,MATCH(DATE(white_production!H$1,MONTH($C130),DAY($C130)),daily!$A:$A,0),MATCH($B$1,daily!$A$1:$F$1,0)))</f>
        <v>59897.348999997972</v>
      </c>
      <c r="H130">
        <f>IF($A130&gt;10,INDEX(daily!$A:$F,MATCH(DATE(white_production!H$1,MONTH($C130),DAY($C130)),daily!$A:$A,0),MATCH($B$1,daily!$A$1:$F$1,0)),INDEX(daily!$A:$F,MATCH(DATE(white_production!I$1,MONTH($C130),DAY($C130)),daily!$A:$A,0),MATCH($B$1,daily!$A$1:$F$1,0)))</f>
        <v>72143.03899999932</v>
      </c>
      <c r="I130">
        <f>IF($A130&gt;10,INDEX(daily!$A:$F,MATCH(DATE(white_production!I$1,MONTH($C130),DAY($C130)),daily!$A:$A,0),MATCH($B$1,daily!$A$1:$F$1,0)),INDEX(daily!$A:$F,MATCH(DATE(white_production!J$1,MONTH($C130),DAY($C130)),daily!$A:$A,0),MATCH($B$1,daily!$A$1:$F$1,0)))</f>
        <v>91691.298999999461</v>
      </c>
      <c r="J130">
        <f>IF($A130&gt;10,INDEX(daily!$A:$F,MATCH(DATE(white_production!J$1,MONTH($C130),DAY($C130)),daily!$A:$A,0),MATCH($B$1,daily!$A$1:$F$1,0)),INDEX(daily!$A:$F,MATCH(DATE(white_production!K$1,MONTH($C130),DAY($C130)),daily!$A:$A,0),MATCH($B$1,daily!$A$1:$F$1,0)))</f>
        <v>99735.166000001132</v>
      </c>
      <c r="S130" s="32">
        <v>40976</v>
      </c>
      <c r="T130" s="33">
        <f t="shared" si="41"/>
        <v>0.85088049070401017</v>
      </c>
      <c r="U130" s="33">
        <f t="shared" si="24"/>
        <v>6.1127616670341722E-2</v>
      </c>
      <c r="V130" s="33">
        <f t="shared" si="42"/>
        <v>0.89570799448993599</v>
      </c>
      <c r="W130" s="33">
        <f t="shared" si="32"/>
        <v>3.1406602289337004E-2</v>
      </c>
      <c r="X130" s="33">
        <f t="shared" si="43"/>
        <v>0.72213837737532804</v>
      </c>
      <c r="Y130" s="33">
        <f t="shared" si="35"/>
        <v>5.1527611707709142E-2</v>
      </c>
      <c r="Z130" s="33">
        <f t="shared" si="40"/>
        <v>0.70128848553816803</v>
      </c>
      <c r="AA130" s="33">
        <f t="shared" si="31"/>
        <v>-6.4239006790157482E-2</v>
      </c>
      <c r="AB130" s="34">
        <f t="shared" si="44"/>
        <v>8.1381669654887773E-2</v>
      </c>
      <c r="AC130" s="34">
        <f t="shared" si="38"/>
        <v>-7.0252840921571635E-3</v>
      </c>
      <c r="AD130" s="33">
        <f t="shared" si="45"/>
        <v>0.87332156335927069</v>
      </c>
      <c r="AE130" s="33">
        <f t="shared" si="36"/>
        <v>2.0463665937066056E-3</v>
      </c>
      <c r="AF130" s="33">
        <f t="shared" si="46"/>
        <v>0.88537949489359469</v>
      </c>
      <c r="AG130" s="33">
        <f t="shared" si="28"/>
        <v>1.3007036267422167E-2</v>
      </c>
      <c r="AI130" s="26"/>
      <c r="AK130" s="26"/>
      <c r="AM130" s="26"/>
      <c r="AO130" s="26"/>
      <c r="AQ130" s="26"/>
    </row>
    <row r="131" spans="1:43" ht="15.75" thickBot="1" x14ac:dyDescent="0.3">
      <c r="A131" s="17">
        <f t="shared" ref="A131:A194" si="47">MONTH(C131)</f>
        <v>3</v>
      </c>
      <c r="B131" s="15">
        <f t="shared" ref="B131:B194" si="48">IF(DAY(C131)&lt;11,1,IF(DAY(C131)&lt;21,2,3))</f>
        <v>1</v>
      </c>
      <c r="C131" s="11">
        <v>40977</v>
      </c>
      <c r="D131">
        <f>IF($A131&gt;10,INDEX(daily!$A:$F,MATCH(DATE(white_production!D$1,MONTH($C131),DAY($C131)),daily!$A:$A,0),MATCH($B$1,daily!$A$1:$F$1,0)),INDEX(daily!$A:$F,MATCH(DATE(white_production!E$1,MONTH($C131),DAY($C131)),daily!$A:$A,0),MATCH($B$1,daily!$A$1:$F$1,0)))</f>
        <v>62566.81000000015</v>
      </c>
      <c r="E131">
        <f>IF($A131&gt;10,INDEX(daily!$A:$F,MATCH(DATE(white_production!E$1,MONTH($C131),DAY($C131)),daily!$A:$A,0),MATCH($B$1,daily!$A$1:$F$1,0)),INDEX(daily!$A:$F,MATCH(DATE(white_production!F$1,MONTH($C131),DAY($C131)),daily!$A:$A,0),MATCH($B$1,daily!$A$1:$F$1,0)))</f>
        <v>73523.90299999938</v>
      </c>
      <c r="F131">
        <f>IF($A131&gt;10,INDEX(daily!$A:$F,MATCH(DATE(white_production!F$1,MONTH($C131),DAY($C131)),daily!$A:$A,0),MATCH($B$1,daily!$A$1:$F$1,0)),INDEX(daily!$A:$F,MATCH(DATE(white_production!G$1,MONTH($C131),DAY($C131)),daily!$A:$A,0),MATCH($B$1,daily!$A$1:$F$1,0)))</f>
        <v>67520.88900000081</v>
      </c>
      <c r="G131">
        <f>IF($A131&gt;10,INDEX(daily!$A:$F,MATCH(DATE(white_production!G$1,MONTH($C131),DAY($C131)),daily!$A:$A,0),MATCH($B$1,daily!$A$1:$F$1,0)),INDEX(daily!$A:$F,MATCH(DATE(white_production!H$1,MONTH($C131),DAY($C131)),daily!$A:$A,0),MATCH($B$1,daily!$A$1:$F$1,0)))</f>
        <v>57501.752000001819</v>
      </c>
      <c r="H131">
        <f>IF($A131&gt;10,INDEX(daily!$A:$F,MATCH(DATE(white_production!H$1,MONTH($C131),DAY($C131)),daily!$A:$A,0),MATCH($B$1,daily!$A$1:$F$1,0)),INDEX(daily!$A:$F,MATCH(DATE(white_production!I$1,MONTH($C131),DAY($C131)),daily!$A:$A,0),MATCH($B$1,daily!$A$1:$F$1,0)))</f>
        <v>67920.710000000894</v>
      </c>
      <c r="I131">
        <f>IF($A131&gt;10,INDEX(daily!$A:$F,MATCH(DATE(white_production!I$1,MONTH($C131),DAY($C131)),daily!$A:$A,0),MATCH($B$1,daily!$A$1:$F$1,0)),INDEX(daily!$A:$F,MATCH(DATE(white_production!J$1,MONTH($C131),DAY($C131)),daily!$A:$A,0),MATCH($B$1,daily!$A$1:$F$1,0)))</f>
        <v>92677.182999999815</v>
      </c>
      <c r="J131">
        <f>IF($A131&gt;10,INDEX(daily!$A:$F,MATCH(DATE(white_production!J$1,MONTH($C131),DAY($C131)),daily!$A:$A,0),MATCH($B$1,daily!$A$1:$F$1,0)),INDEX(daily!$A:$F,MATCH(DATE(white_production!K$1,MONTH($C131),DAY($C131)),daily!$A:$A,0),MATCH($B$1,daily!$A$1:$F$1,0)))</f>
        <v>98323.632999999827</v>
      </c>
      <c r="S131" s="32">
        <v>40977</v>
      </c>
      <c r="T131" s="33">
        <f t="shared" si="41"/>
        <v>0.90567874471187015</v>
      </c>
      <c r="U131" s="33">
        <f t="shared" si="24"/>
        <v>5.4798254007859981E-2</v>
      </c>
      <c r="V131" s="34">
        <f t="shared" si="42"/>
        <v>0.82258179300892242</v>
      </c>
      <c r="W131" s="34">
        <f t="shared" si="32"/>
        <v>-7.3126201481013564E-2</v>
      </c>
      <c r="X131" s="34">
        <f t="shared" si="43"/>
        <v>0.67889630851072247</v>
      </c>
      <c r="Y131" s="34">
        <f t="shared" si="35"/>
        <v>-4.3242068864605576E-2</v>
      </c>
      <c r="Z131" s="33">
        <f t="shared" si="40"/>
        <v>0.6732404229755472</v>
      </c>
      <c r="AA131" s="33">
        <f t="shared" si="31"/>
        <v>-2.8048062562620824E-2</v>
      </c>
      <c r="AB131" s="33">
        <f t="shared" si="44"/>
        <v>7.6618629608125571E-2</v>
      </c>
      <c r="AC131" s="33">
        <f t="shared" si="38"/>
        <v>-4.7630400467622014E-3</v>
      </c>
      <c r="AD131" s="33">
        <f t="shared" si="45"/>
        <v>0.88271169923433557</v>
      </c>
      <c r="AE131" s="33">
        <f t="shared" si="36"/>
        <v>9.3901358750648756E-3</v>
      </c>
      <c r="AF131" s="33">
        <f t="shared" si="46"/>
        <v>0.87284888583473186</v>
      </c>
      <c r="AG131" s="33">
        <f t="shared" si="28"/>
        <v>-1.2530609058862829E-2</v>
      </c>
      <c r="AI131" s="26"/>
      <c r="AK131" s="26"/>
      <c r="AM131" s="26"/>
      <c r="AO131" s="26"/>
      <c r="AQ131" s="26"/>
    </row>
    <row r="132" spans="1:43" x14ac:dyDescent="0.25">
      <c r="A132" s="17">
        <f t="shared" si="47"/>
        <v>3</v>
      </c>
      <c r="B132" s="15">
        <f t="shared" si="48"/>
        <v>1</v>
      </c>
      <c r="C132" s="11">
        <v>40978</v>
      </c>
      <c r="D132">
        <f>IF($A132&gt;10,INDEX(daily!$A:$F,MATCH(DATE(white_production!D$1,MONTH($C132),DAY($C132)),daily!$A:$A,0),MATCH($B$1,daily!$A$1:$F$1,0)),INDEX(daily!$A:$F,MATCH(DATE(white_production!E$1,MONTH($C132),DAY($C132)),daily!$A:$A,0),MATCH($B$1,daily!$A$1:$F$1,0)))</f>
        <v>61818.261999999733</v>
      </c>
      <c r="E132">
        <f>IF($A132&gt;10,INDEX(daily!$A:$F,MATCH(DATE(white_production!E$1,MONTH($C132),DAY($C132)),daily!$A:$A,0),MATCH($B$1,daily!$A$1:$F$1,0)),INDEX(daily!$A:$F,MATCH(DATE(white_production!F$1,MONTH($C132),DAY($C132)),daily!$A:$A,0),MATCH($B$1,daily!$A$1:$F$1,0)))</f>
        <v>74396.376000000542</v>
      </c>
      <c r="F132">
        <f>IF($A132&gt;10,INDEX(daily!$A:$F,MATCH(DATE(white_production!F$1,MONTH($C132),DAY($C132)),daily!$A:$A,0),MATCH($B$1,daily!$A$1:$F$1,0)),INDEX(daily!$A:$F,MATCH(DATE(white_production!G$1,MONTH($C132),DAY($C132)),daily!$A:$A,0),MATCH($B$1,daily!$A$1:$F$1,0)))</f>
        <v>68744.273999999466</v>
      </c>
      <c r="G132">
        <f>IF($A132&gt;10,INDEX(daily!$A:$F,MATCH(DATE(white_production!G$1,MONTH($C132),DAY($C132)),daily!$A:$A,0),MATCH($B$1,daily!$A$1:$F$1,0)),INDEX(daily!$A:$F,MATCH(DATE(white_production!H$1,MONTH($C132),DAY($C132)),daily!$A:$A,0),MATCH($B$1,daily!$A$1:$F$1,0)))</f>
        <v>58713.871999999137</v>
      </c>
      <c r="H132">
        <f>IF($A132&gt;10,INDEX(daily!$A:$F,MATCH(DATE(white_production!H$1,MONTH($C132),DAY($C132)),daily!$A:$A,0),MATCH($B$1,daily!$A$1:$F$1,0)),INDEX(daily!$A:$F,MATCH(DATE(white_production!I$1,MONTH($C132),DAY($C132)),daily!$A:$A,0),MATCH($B$1,daily!$A$1:$F$1,0)))</f>
        <v>64944.935000000893</v>
      </c>
      <c r="I132">
        <f>IF($A132&gt;10,INDEX(daily!$A:$F,MATCH(DATE(white_production!I$1,MONTH($C132),DAY($C132)),daily!$A:$A,0),MATCH($B$1,daily!$A$1:$F$1,0)),INDEX(daily!$A:$F,MATCH(DATE(white_production!J$1,MONTH($C132),DAY($C132)),daily!$A:$A,0),MATCH($B$1,daily!$A$1:$F$1,0)))</f>
        <v>85921.185999999943</v>
      </c>
      <c r="J132">
        <f>IF($A132&gt;10,INDEX(daily!$A:$F,MATCH(DATE(white_production!J$1,MONTH($C132),DAY($C132)),daily!$A:$A,0),MATCH($B$1,daily!$A$1:$F$1,0)),INDEX(daily!$A:$F,MATCH(DATE(white_production!K$1,MONTH($C132),DAY($C132)),daily!$A:$A,0),MATCH($B$1,daily!$A$1:$F$1,0)))</f>
        <v>102167.73100000023</v>
      </c>
      <c r="S132" s="32">
        <v>40978</v>
      </c>
      <c r="T132" s="33">
        <f t="shared" si="41"/>
        <v>0.89484322324294829</v>
      </c>
      <c r="U132" s="33">
        <f t="shared" ref="U132:U195" si="49">T132-T131</f>
        <v>-1.083552146892186E-2</v>
      </c>
      <c r="V132" s="33">
        <f t="shared" si="42"/>
        <v>0.83234297781290156</v>
      </c>
      <c r="W132" s="33">
        <f t="shared" si="32"/>
        <v>9.7611848039791393E-3</v>
      </c>
      <c r="X132" s="33">
        <f t="shared" si="43"/>
        <v>0.69119696942747177</v>
      </c>
      <c r="Y132" s="33">
        <f t="shared" si="35"/>
        <v>1.2300660916749306E-2</v>
      </c>
      <c r="Z132" s="33">
        <f t="shared" si="40"/>
        <v>0.68743213284719229</v>
      </c>
      <c r="AA132" s="33">
        <f t="shared" si="31"/>
        <v>1.4191709871645086E-2</v>
      </c>
      <c r="AB132" s="33">
        <f t="shared" si="44"/>
        <v>7.3261777147040907E-2</v>
      </c>
      <c r="AC132" s="33">
        <f t="shared" si="38"/>
        <v>-3.356852461084664E-3</v>
      </c>
      <c r="AD132" s="33">
        <f t="shared" si="45"/>
        <v>0.81836363211740593</v>
      </c>
      <c r="AE132" s="33">
        <f t="shared" si="36"/>
        <v>-6.4348067116929641E-2</v>
      </c>
      <c r="AF132" s="33">
        <f t="shared" si="46"/>
        <v>0.90697411650373982</v>
      </c>
      <c r="AG132" s="33">
        <f t="shared" si="28"/>
        <v>3.4125230669007967E-2</v>
      </c>
      <c r="AI132" s="26"/>
      <c r="AK132" s="26"/>
      <c r="AM132" s="26"/>
      <c r="AO132" s="26"/>
      <c r="AQ132" s="26"/>
    </row>
    <row r="133" spans="1:43" x14ac:dyDescent="0.25">
      <c r="A133" s="17">
        <f t="shared" si="47"/>
        <v>3</v>
      </c>
      <c r="B133" s="15">
        <f t="shared" si="48"/>
        <v>2</v>
      </c>
      <c r="C133" s="11">
        <v>40979</v>
      </c>
      <c r="D133">
        <f>IF($A133&gt;10,INDEX(daily!$A:$F,MATCH(DATE(white_production!D$1,MONTH($C133),DAY($C133)),daily!$A:$A,0),MATCH($B$1,daily!$A$1:$F$1,0)),INDEX(daily!$A:$F,MATCH(DATE(white_production!E$1,MONTH($C133),DAY($C133)),daily!$A:$A,0),MATCH($B$1,daily!$A$1:$F$1,0)))</f>
        <v>61567.148000000416</v>
      </c>
      <c r="E133">
        <f>IF($A133&gt;10,INDEX(daily!$A:$F,MATCH(DATE(white_production!E$1,MONTH($C133),DAY($C133)),daily!$A:$A,0),MATCH($B$1,daily!$A$1:$F$1,0)),INDEX(daily!$A:$F,MATCH(DATE(white_production!F$1,MONTH($C133),DAY($C133)),daily!$A:$A,0),MATCH($B$1,daily!$A$1:$F$1,0)))</f>
        <v>70364.085999999937</v>
      </c>
      <c r="F133">
        <f>IF($A133&gt;10,INDEX(daily!$A:$F,MATCH(DATE(white_production!F$1,MONTH($C133),DAY($C133)),daily!$A:$A,0),MATCH($B$1,daily!$A$1:$F$1,0)),INDEX(daily!$A:$F,MATCH(DATE(white_production!G$1,MONTH($C133),DAY($C133)),daily!$A:$A,0),MATCH($B$1,daily!$A$1:$F$1,0)))</f>
        <v>66684.388999999312</v>
      </c>
      <c r="G133">
        <f>IF($A133&gt;10,INDEX(daily!$A:$F,MATCH(DATE(white_production!G$1,MONTH($C133),DAY($C133)),daily!$A:$A,0),MATCH($B$1,daily!$A$1:$F$1,0)),INDEX(daily!$A:$F,MATCH(DATE(white_production!H$1,MONTH($C133),DAY($C133)),daily!$A:$A,0),MATCH($B$1,daily!$A$1:$F$1,0)))</f>
        <v>51782.669000001253</v>
      </c>
      <c r="H133">
        <f>IF($A133&gt;10,INDEX(daily!$A:$F,MATCH(DATE(white_production!H$1,MONTH($C133),DAY($C133)),daily!$A:$A,0),MATCH($B$1,daily!$A$1:$F$1,0)),INDEX(daily!$A:$F,MATCH(DATE(white_production!I$1,MONTH($C133),DAY($C133)),daily!$A:$A,0),MATCH($B$1,daily!$A$1:$F$1,0)))</f>
        <v>62112.920999999347</v>
      </c>
      <c r="I133">
        <f>IF($A133&gt;10,INDEX(daily!$A:$F,MATCH(DATE(white_production!I$1,MONTH($C133),DAY($C133)),daily!$A:$A,0),MATCH($B$1,daily!$A$1:$F$1,0)),INDEX(daily!$A:$F,MATCH(DATE(white_production!J$1,MONTH($C133),DAY($C133)),daily!$A:$A,0),MATCH($B$1,daily!$A$1:$F$1,0)))</f>
        <v>86542.567999999228</v>
      </c>
      <c r="J133">
        <f>IF($A133&gt;10,INDEX(daily!$A:$F,MATCH(DATE(white_production!J$1,MONTH($C133),DAY($C133)),daily!$A:$A,0),MATCH($B$1,daily!$A$1:$F$1,0)),INDEX(daily!$A:$F,MATCH(DATE(white_production!K$1,MONTH($C133),DAY($C133)),daily!$A:$A,0),MATCH($B$1,daily!$A$1:$F$1,0)))</f>
        <v>100282.98100000023</v>
      </c>
      <c r="S133" s="32">
        <v>40979</v>
      </c>
      <c r="T133" s="33">
        <f t="shared" si="41"/>
        <v>0.89120825108600188</v>
      </c>
      <c r="U133" s="33">
        <f t="shared" si="49"/>
        <v>-3.6349721569464144E-3</v>
      </c>
      <c r="V133" s="33">
        <f t="shared" si="42"/>
        <v>0.78722991657984276</v>
      </c>
      <c r="W133" s="33">
        <f t="shared" si="32"/>
        <v>-4.5113061233058804E-2</v>
      </c>
      <c r="X133" s="33">
        <f t="shared" si="43"/>
        <v>0.67048562597260852</v>
      </c>
      <c r="Y133" s="33">
        <f t="shared" si="35"/>
        <v>-2.0711343454863251E-2</v>
      </c>
      <c r="Z133" s="33">
        <f t="shared" si="40"/>
        <v>0.60628041351440032</v>
      </c>
      <c r="AA133" s="33">
        <f t="shared" si="31"/>
        <v>-8.1151719332791972E-2</v>
      </c>
      <c r="AB133" s="33">
        <f t="shared" si="44"/>
        <v>7.0067095705825977E-2</v>
      </c>
      <c r="AC133" s="33">
        <f t="shared" si="38"/>
        <v>-3.1946814412149305E-3</v>
      </c>
      <c r="AD133" s="33">
        <f t="shared" si="45"/>
        <v>0.82428203774150655</v>
      </c>
      <c r="AE133" s="33">
        <f t="shared" si="36"/>
        <v>5.91840562410062E-3</v>
      </c>
      <c r="AF133" s="33">
        <f t="shared" si="46"/>
        <v>0.89024261577108266</v>
      </c>
      <c r="AG133" s="33">
        <f t="shared" si="28"/>
        <v>-1.6731500732657167E-2</v>
      </c>
      <c r="AI133" s="26"/>
      <c r="AK133" s="26"/>
      <c r="AM133" s="26"/>
      <c r="AO133" s="26"/>
      <c r="AQ133" s="26"/>
    </row>
    <row r="134" spans="1:43" ht="15.75" thickBot="1" x14ac:dyDescent="0.3">
      <c r="A134" s="17">
        <f t="shared" si="47"/>
        <v>3</v>
      </c>
      <c r="B134" s="15">
        <f t="shared" si="48"/>
        <v>2</v>
      </c>
      <c r="C134" s="11">
        <v>40980</v>
      </c>
      <c r="D134">
        <f>IF($A134&gt;10,INDEX(daily!$A:$F,MATCH(DATE(white_production!D$1,MONTH($C134),DAY($C134)),daily!$A:$A,0),MATCH($B$1,daily!$A$1:$F$1,0)),INDEX(daily!$A:$F,MATCH(DATE(white_production!E$1,MONTH($C134),DAY($C134)),daily!$A:$A,0),MATCH($B$1,daily!$A$1:$F$1,0)))</f>
        <v>61147.783999999614</v>
      </c>
      <c r="E134">
        <f>IF($A134&gt;10,INDEX(daily!$A:$F,MATCH(DATE(white_production!E$1,MONTH($C134),DAY($C134)),daily!$A:$A,0),MATCH($B$1,daily!$A$1:$F$1,0)),INDEX(daily!$A:$F,MATCH(DATE(white_production!F$1,MONTH($C134),DAY($C134)),daily!$A:$A,0),MATCH($B$1,daily!$A$1:$F$1,0)))</f>
        <v>71500.631000000241</v>
      </c>
      <c r="F134">
        <f>IF($A134&gt;10,INDEX(daily!$A:$F,MATCH(DATE(white_production!F$1,MONTH($C134),DAY($C134)),daily!$A:$A,0),MATCH($B$1,daily!$A$1:$F$1,0)),INDEX(daily!$A:$F,MATCH(DATE(white_production!G$1,MONTH($C134),DAY($C134)),daily!$A:$A,0),MATCH($B$1,daily!$A$1:$F$1,0)))</f>
        <v>63385.575000000747</v>
      </c>
      <c r="G134">
        <f>IF($A134&gt;10,INDEX(daily!$A:$F,MATCH(DATE(white_production!G$1,MONTH($C134),DAY($C134)),daily!$A:$A,0),MATCH($B$1,daily!$A$1:$F$1,0)),INDEX(daily!$A:$F,MATCH(DATE(white_production!H$1,MONTH($C134),DAY($C134)),daily!$A:$A,0),MATCH($B$1,daily!$A$1:$F$1,0)))</f>
        <v>48790.132999998328</v>
      </c>
      <c r="H134">
        <f>IF($A134&gt;10,INDEX(daily!$A:$F,MATCH(DATE(white_production!H$1,MONTH($C134),DAY($C134)),daily!$A:$A,0),MATCH($B$1,daily!$A$1:$F$1,0)),INDEX(daily!$A:$F,MATCH(DATE(white_production!I$1,MONTH($C134),DAY($C134)),daily!$A:$A,0),MATCH($B$1,daily!$A$1:$F$1,0)))</f>
        <v>60011.247999999672</v>
      </c>
      <c r="I134">
        <f>IF($A134&gt;10,INDEX(daily!$A:$F,MATCH(DATE(white_production!I$1,MONTH($C134),DAY($C134)),daily!$A:$A,0),MATCH($B$1,daily!$A$1:$F$1,0)),INDEX(daily!$A:$F,MATCH(DATE(white_production!J$1,MONTH($C134),DAY($C134)),daily!$A:$A,0),MATCH($B$1,daily!$A$1:$F$1,0)))</f>
        <v>94941.961000001436</v>
      </c>
      <c r="J134">
        <f>IF($A134&gt;10,INDEX(daily!$A:$F,MATCH(DATE(white_production!J$1,MONTH($C134),DAY($C134)),daily!$A:$A,0),MATCH($B$1,daily!$A$1:$F$1,0)),INDEX(daily!$A:$F,MATCH(DATE(white_production!K$1,MONTH($C134),DAY($C134)),daily!$A:$A,0),MATCH($B$1,daily!$A$1:$F$1,0)))</f>
        <v>103085.88599999846</v>
      </c>
      <c r="S134" s="32">
        <v>40980</v>
      </c>
      <c r="T134" s="33">
        <f t="shared" si="41"/>
        <v>0.88513779518297475</v>
      </c>
      <c r="U134" s="33">
        <f t="shared" si="49"/>
        <v>-6.0704559030271277E-3</v>
      </c>
      <c r="V134" s="33">
        <f t="shared" si="42"/>
        <v>0.7999455258686422</v>
      </c>
      <c r="W134" s="33">
        <f t="shared" si="32"/>
        <v>1.2715609288799445E-2</v>
      </c>
      <c r="X134" s="33">
        <f t="shared" si="43"/>
        <v>0.63731733271950142</v>
      </c>
      <c r="Y134" s="33">
        <f t="shared" si="35"/>
        <v>-3.3168293253107106E-2</v>
      </c>
      <c r="Z134" s="33">
        <f t="shared" si="40"/>
        <v>0.57124328625588727</v>
      </c>
      <c r="AA134" s="33">
        <f t="shared" si="31"/>
        <v>-3.5037127258513046E-2</v>
      </c>
      <c r="AB134" s="33">
        <f t="shared" si="44"/>
        <v>6.7696282663023993E-2</v>
      </c>
      <c r="AC134" s="33">
        <f t="shared" si="38"/>
        <v>-2.3708130428019836E-3</v>
      </c>
      <c r="AD134" s="33">
        <f t="shared" si="45"/>
        <v>0.90428276961063281</v>
      </c>
      <c r="AE134" s="33">
        <f t="shared" si="36"/>
        <v>8.0000731869126263E-2</v>
      </c>
      <c r="AF134" s="33">
        <f t="shared" si="46"/>
        <v>0.91512485854123182</v>
      </c>
      <c r="AG134" s="33">
        <f t="shared" si="28"/>
        <v>2.4882242770149166E-2</v>
      </c>
      <c r="AI134" s="26"/>
      <c r="AK134" s="26"/>
      <c r="AM134" s="26"/>
      <c r="AO134" s="26"/>
      <c r="AQ134" s="26"/>
    </row>
    <row r="135" spans="1:43" ht="15.75" thickBot="1" x14ac:dyDescent="0.3">
      <c r="A135" s="17">
        <f t="shared" si="47"/>
        <v>3</v>
      </c>
      <c r="B135" s="15">
        <f t="shared" si="48"/>
        <v>2</v>
      </c>
      <c r="C135" s="11">
        <v>40981</v>
      </c>
      <c r="D135">
        <f>IF($A135&gt;10,INDEX(daily!$A:$F,MATCH(DATE(white_production!D$1,MONTH($C135),DAY($C135)),daily!$A:$A,0),MATCH($B$1,daily!$A$1:$F$1,0)),INDEX(daily!$A:$F,MATCH(DATE(white_production!E$1,MONTH($C135),DAY($C135)),daily!$A:$A,0),MATCH($B$1,daily!$A$1:$F$1,0)))</f>
        <v>61810.842999999972</v>
      </c>
      <c r="E135">
        <f>IF($A135&gt;10,INDEX(daily!$A:$F,MATCH(DATE(white_production!E$1,MONTH($C135),DAY($C135)),daily!$A:$A,0),MATCH($B$1,daily!$A$1:$F$1,0)),INDEX(daily!$A:$F,MATCH(DATE(white_production!F$1,MONTH($C135),DAY($C135)),daily!$A:$A,0),MATCH($B$1,daily!$A$1:$F$1,0)))</f>
        <v>70020.475000000006</v>
      </c>
      <c r="F135">
        <f>IF($A135&gt;10,INDEX(daily!$A:$F,MATCH(DATE(white_production!F$1,MONTH($C135),DAY($C135)),daily!$A:$A,0),MATCH($B$1,daily!$A$1:$F$1,0)),INDEX(daily!$A:$F,MATCH(DATE(white_production!G$1,MONTH($C135),DAY($C135)),daily!$A:$A,0),MATCH($B$1,daily!$A$1:$F$1,0)))</f>
        <v>62200.509999999405</v>
      </c>
      <c r="G135">
        <f>IF($A135&gt;10,INDEX(daily!$A:$F,MATCH(DATE(white_production!G$1,MONTH($C135),DAY($C135)),daily!$A:$A,0),MATCH($B$1,daily!$A$1:$F$1,0)),INDEX(daily!$A:$F,MATCH(DATE(white_production!H$1,MONTH($C135),DAY($C135)),daily!$A:$A,0),MATCH($B$1,daily!$A$1:$F$1,0)))</f>
        <v>43873.07000000104</v>
      </c>
      <c r="H135">
        <f>IF($A135&gt;10,INDEX(daily!$A:$F,MATCH(DATE(white_production!H$1,MONTH($C135),DAY($C135)),daily!$A:$A,0),MATCH($B$1,daily!$A$1:$F$1,0)),INDEX(daily!$A:$F,MATCH(DATE(white_production!I$1,MONTH($C135),DAY($C135)),daily!$A:$A,0),MATCH($B$1,daily!$A$1:$F$1,0)))</f>
        <v>61608.158999999614</v>
      </c>
      <c r="I135">
        <f>IF($A135&gt;10,INDEX(daily!$A:$F,MATCH(DATE(white_production!I$1,MONTH($C135),DAY($C135)),daily!$A:$A,0),MATCH($B$1,daily!$A$1:$F$1,0)),INDEX(daily!$A:$F,MATCH(DATE(white_production!J$1,MONTH($C135),DAY($C135)),daily!$A:$A,0),MATCH($B$1,daily!$A$1:$F$1,0)))</f>
        <v>95946.672999998933</v>
      </c>
      <c r="J135">
        <f>IF($A135&gt;10,INDEX(daily!$A:$F,MATCH(DATE(white_production!J$1,MONTH($C135),DAY($C135)),daily!$A:$A,0),MATCH($B$1,daily!$A$1:$F$1,0)),INDEX(daily!$A:$F,MATCH(DATE(white_production!K$1,MONTH($C135),DAY($C135)),daily!$A:$A,0),MATCH($B$1,daily!$A$1:$F$1,0)))</f>
        <v>97866.87700000107</v>
      </c>
      <c r="S135" s="32">
        <v>40981</v>
      </c>
      <c r="T135" s="33">
        <f t="shared" si="41"/>
        <v>0.89473583035194426</v>
      </c>
      <c r="U135" s="33">
        <f t="shared" si="49"/>
        <v>9.5980351689695098E-3</v>
      </c>
      <c r="V135" s="33">
        <f t="shared" si="42"/>
        <v>0.78338561369405157</v>
      </c>
      <c r="W135" s="33">
        <f t="shared" si="32"/>
        <v>-1.655991217459063E-2</v>
      </c>
      <c r="X135" s="33">
        <f t="shared" si="43"/>
        <v>0.62540196451624575</v>
      </c>
      <c r="Y135" s="33">
        <f t="shared" si="35"/>
        <v>-1.1915368203255672E-2</v>
      </c>
      <c r="Z135" s="33">
        <f t="shared" si="40"/>
        <v>0.51367346518477486</v>
      </c>
      <c r="AA135" s="33">
        <f t="shared" si="31"/>
        <v>-5.7569821071112415E-2</v>
      </c>
      <c r="AB135" s="33">
        <f t="shared" si="44"/>
        <v>6.9497693932519491E-2</v>
      </c>
      <c r="AC135" s="33">
        <f t="shared" si="38"/>
        <v>1.8014112694954981E-3</v>
      </c>
      <c r="AD135" s="33">
        <f t="shared" si="45"/>
        <v>0.91385223437046392</v>
      </c>
      <c r="AE135" s="33">
        <f t="shared" si="36"/>
        <v>9.5694647598311144E-3</v>
      </c>
      <c r="AF135" s="34">
        <f t="shared" si="46"/>
        <v>0.86879412347971141</v>
      </c>
      <c r="AG135" s="34">
        <f t="shared" si="28"/>
        <v>-4.6330735061520412E-2</v>
      </c>
      <c r="AI135" s="26"/>
      <c r="AK135" s="26"/>
      <c r="AM135" s="26"/>
      <c r="AO135" s="26"/>
      <c r="AQ135" s="26"/>
    </row>
    <row r="136" spans="1:43" x14ac:dyDescent="0.25">
      <c r="A136" s="17">
        <f t="shared" si="47"/>
        <v>3</v>
      </c>
      <c r="B136" s="15">
        <f t="shared" si="48"/>
        <v>2</v>
      </c>
      <c r="C136" s="11">
        <v>40982</v>
      </c>
      <c r="D136">
        <f>IF($A136&gt;10,INDEX(daily!$A:$F,MATCH(DATE(white_production!D$1,MONTH($C136),DAY($C136)),daily!$A:$A,0),MATCH($B$1,daily!$A$1:$F$1,0)),INDEX(daily!$A:$F,MATCH(DATE(white_production!E$1,MONTH($C136),DAY($C136)),daily!$A:$A,0),MATCH($B$1,daily!$A$1:$F$1,0)))</f>
        <v>61636.564000000057</v>
      </c>
      <c r="E136">
        <f>IF($A136&gt;10,INDEX(daily!$A:$F,MATCH(DATE(white_production!E$1,MONTH($C136),DAY($C136)),daily!$A:$A,0),MATCH($B$1,daily!$A$1:$F$1,0)),INDEX(daily!$A:$F,MATCH(DATE(white_production!F$1,MONTH($C136),DAY($C136)),daily!$A:$A,0),MATCH($B$1,daily!$A$1:$F$1,0)))</f>
        <v>65959.333999998868</v>
      </c>
      <c r="F136">
        <f>IF($A136&gt;10,INDEX(daily!$A:$F,MATCH(DATE(white_production!F$1,MONTH($C136),DAY($C136)),daily!$A:$A,0),MATCH($B$1,daily!$A$1:$F$1,0)),INDEX(daily!$A:$F,MATCH(DATE(white_production!G$1,MONTH($C136),DAY($C136)),daily!$A:$A,0),MATCH($B$1,daily!$A$1:$F$1,0)))</f>
        <v>62041.572999998927</v>
      </c>
      <c r="G136">
        <f>IF($A136&gt;10,INDEX(daily!$A:$F,MATCH(DATE(white_production!G$1,MONTH($C136),DAY($C136)),daily!$A:$A,0),MATCH($B$1,daily!$A$1:$F$1,0)),INDEX(daily!$A:$F,MATCH(DATE(white_production!H$1,MONTH($C136),DAY($C136)),daily!$A:$A,0),MATCH($B$1,daily!$A$1:$F$1,0)))</f>
        <v>40055.625999999793</v>
      </c>
      <c r="H136">
        <f>IF($A136&gt;10,INDEX(daily!$A:$F,MATCH(DATE(white_production!H$1,MONTH($C136),DAY($C136)),daily!$A:$A,0),MATCH($B$1,daily!$A$1:$F$1,0)),INDEX(daily!$A:$F,MATCH(DATE(white_production!I$1,MONTH($C136),DAY($C136)),daily!$A:$A,0),MATCH($B$1,daily!$A$1:$F$1,0)))</f>
        <v>60067.667000000176</v>
      </c>
      <c r="I136">
        <f>IF($A136&gt;10,INDEX(daily!$A:$F,MATCH(DATE(white_production!I$1,MONTH($C136),DAY($C136)),daily!$A:$A,0),MATCH($B$1,daily!$A$1:$F$1,0)),INDEX(daily!$A:$F,MATCH(DATE(white_production!J$1,MONTH($C136),DAY($C136)),daily!$A:$A,0),MATCH($B$1,daily!$A$1:$F$1,0)))</f>
        <v>94446.414000001547</v>
      </c>
      <c r="J136">
        <f>IF($A136&gt;10,INDEX(daily!$A:$F,MATCH(DATE(white_production!J$1,MONTH($C136),DAY($C136)),daily!$A:$A,0),MATCH($B$1,daily!$A$1:$F$1,0)),INDEX(daily!$A:$F,MATCH(DATE(white_production!K$1,MONTH($C136),DAY($C136)),daily!$A:$A,0),MATCH($B$1,daily!$A$1:$F$1,0)))</f>
        <v>93587.857999999818</v>
      </c>
      <c r="S136" s="32">
        <v>40982</v>
      </c>
      <c r="T136" s="33">
        <f t="shared" si="41"/>
        <v>0.89221307450184473</v>
      </c>
      <c r="U136" s="33">
        <f t="shared" si="49"/>
        <v>-2.522755850099534E-3</v>
      </c>
      <c r="V136" s="33">
        <f t="shared" si="42"/>
        <v>0.7379497688988832</v>
      </c>
      <c r="W136" s="33">
        <f t="shared" si="32"/>
        <v>-4.5435844795168379E-2</v>
      </c>
      <c r="X136" s="33">
        <f t="shared" si="43"/>
        <v>0.62380391472477903</v>
      </c>
      <c r="Y136" s="33">
        <f t="shared" si="35"/>
        <v>-1.5980497914667158E-3</v>
      </c>
      <c r="Z136" s="33">
        <f t="shared" si="40"/>
        <v>0.46897817288748583</v>
      </c>
      <c r="AA136" s="33">
        <f t="shared" si="31"/>
        <v>-4.4695292297289024E-2</v>
      </c>
      <c r="AB136" s="33">
        <f t="shared" si="44"/>
        <v>6.7759926674753251E-2</v>
      </c>
      <c r="AC136" s="33">
        <f t="shared" si="38"/>
        <v>-1.7377672577662401E-3</v>
      </c>
      <c r="AD136" s="33">
        <f t="shared" si="45"/>
        <v>0.89956289012939761</v>
      </c>
      <c r="AE136" s="33">
        <f t="shared" si="36"/>
        <v>-1.4289344241066315E-2</v>
      </c>
      <c r="AF136" s="33">
        <f t="shared" si="46"/>
        <v>0.83080796641189081</v>
      </c>
      <c r="AG136" s="33">
        <f t="shared" si="28"/>
        <v>-3.7986157067820603E-2</v>
      </c>
      <c r="AI136" s="26"/>
      <c r="AK136" s="26"/>
      <c r="AM136" s="26"/>
      <c r="AO136" s="26"/>
      <c r="AQ136" s="26"/>
    </row>
    <row r="137" spans="1:43" x14ac:dyDescent="0.25">
      <c r="A137" s="17">
        <f t="shared" si="47"/>
        <v>3</v>
      </c>
      <c r="B137" s="15">
        <f t="shared" si="48"/>
        <v>2</v>
      </c>
      <c r="C137" s="11">
        <v>40983</v>
      </c>
      <c r="D137">
        <f>IF($A137&gt;10,INDEX(daily!$A:$F,MATCH(DATE(white_production!D$1,MONTH($C137),DAY($C137)),daily!$A:$A,0),MATCH($B$1,daily!$A$1:$F$1,0)),INDEX(daily!$A:$F,MATCH(DATE(white_production!E$1,MONTH($C137),DAY($C137)),daily!$A:$A,0),MATCH($B$1,daily!$A$1:$F$1,0)))</f>
        <v>60561.503999999914</v>
      </c>
      <c r="E137">
        <f>IF($A137&gt;10,INDEX(daily!$A:$F,MATCH(DATE(white_production!E$1,MONTH($C137),DAY($C137)),daily!$A:$A,0),MATCH($B$1,daily!$A$1:$F$1,0)),INDEX(daily!$A:$F,MATCH(DATE(white_production!F$1,MONTH($C137),DAY($C137)),daily!$A:$A,0),MATCH($B$1,daily!$A$1:$F$1,0)))</f>
        <v>63141.312000000478</v>
      </c>
      <c r="F137">
        <f>IF($A137&gt;10,INDEX(daily!$A:$F,MATCH(DATE(white_production!F$1,MONTH($C137),DAY($C137)),daily!$A:$A,0),MATCH($B$1,daily!$A$1:$F$1,0)),INDEX(daily!$A:$F,MATCH(DATE(white_production!G$1,MONTH($C137),DAY($C137)),daily!$A:$A,0),MATCH($B$1,daily!$A$1:$F$1,0)))</f>
        <v>61150.918000002202</v>
      </c>
      <c r="G137">
        <f>IF($A137&gt;10,INDEX(daily!$A:$F,MATCH(DATE(white_production!G$1,MONTH($C137),DAY($C137)),daily!$A:$A,0),MATCH($B$1,daily!$A$1:$F$1,0)),INDEX(daily!$A:$F,MATCH(DATE(white_production!H$1,MONTH($C137),DAY($C137)),daily!$A:$A,0),MATCH($B$1,daily!$A$1:$F$1,0)))</f>
        <v>38067.871999999137</v>
      </c>
      <c r="H137">
        <f>IF($A137&gt;10,INDEX(daily!$A:$F,MATCH(DATE(white_production!H$1,MONTH($C137),DAY($C137)),daily!$A:$A,0),MATCH($B$1,daily!$A$1:$F$1,0)),INDEX(daily!$A:$F,MATCH(DATE(white_production!I$1,MONTH($C137),DAY($C137)),daily!$A:$A,0),MATCH($B$1,daily!$A$1:$F$1,0)))</f>
        <v>57060.731999999283</v>
      </c>
      <c r="I137">
        <f>IF($A137&gt;10,INDEX(daily!$A:$F,MATCH(DATE(white_production!I$1,MONTH($C137),DAY($C137)),daily!$A:$A,0),MATCH($B$1,daily!$A$1:$F$1,0)),INDEX(daily!$A:$F,MATCH(DATE(white_production!J$1,MONTH($C137),DAY($C137)),daily!$A:$A,0),MATCH($B$1,daily!$A$1:$F$1,0)))</f>
        <v>91449.79000000059</v>
      </c>
      <c r="J137">
        <f>IF($A137&gt;10,INDEX(daily!$A:$F,MATCH(DATE(white_production!J$1,MONTH($C137),DAY($C137)),daily!$A:$A,0),MATCH($B$1,daily!$A$1:$F$1,0)),INDEX(daily!$A:$F,MATCH(DATE(white_production!K$1,MONTH($C137),DAY($C137)),daily!$A:$A,0),MATCH($B$1,daily!$A$1:$F$1,0)))</f>
        <v>89300.392000000182</v>
      </c>
      <c r="S137" s="32">
        <v>40983</v>
      </c>
      <c r="T137" s="33">
        <f t="shared" si="41"/>
        <v>0.87665116569923729</v>
      </c>
      <c r="U137" s="33">
        <f t="shared" si="49"/>
        <v>-1.5561908802607438E-2</v>
      </c>
      <c r="V137" s="33">
        <f t="shared" si="42"/>
        <v>0.70642187803735912</v>
      </c>
      <c r="W137" s="33">
        <f t="shared" si="32"/>
        <v>-3.1527890861524077E-2</v>
      </c>
      <c r="X137" s="33">
        <f t="shared" si="43"/>
        <v>0.61484872469974272</v>
      </c>
      <c r="Y137" s="36">
        <f t="shared" si="35"/>
        <v>-8.9551900250363081E-3</v>
      </c>
      <c r="Z137" s="36">
        <f t="shared" si="40"/>
        <v>0.44570520646149353</v>
      </c>
      <c r="AA137" s="36">
        <f t="shared" si="31"/>
        <v>-2.3272966425992303E-2</v>
      </c>
      <c r="AB137" s="36">
        <f t="shared" si="44"/>
        <v>6.436792386705624E-2</v>
      </c>
      <c r="AC137" s="33">
        <f t="shared" si="38"/>
        <v>-3.3920028076970116E-3</v>
      </c>
      <c r="AD137" s="33">
        <f t="shared" si="45"/>
        <v>0.87102129038086795</v>
      </c>
      <c r="AE137" s="33">
        <f t="shared" si="36"/>
        <v>-2.8541599748529656E-2</v>
      </c>
      <c r="AF137" s="33">
        <f t="shared" si="46"/>
        <v>0.79274682274814945</v>
      </c>
      <c r="AG137" s="33">
        <f t="shared" si="28"/>
        <v>-3.8061143663741359E-2</v>
      </c>
      <c r="AI137" s="26"/>
      <c r="AK137" s="26"/>
      <c r="AM137" s="26"/>
      <c r="AO137" s="26"/>
      <c r="AQ137" s="26"/>
    </row>
    <row r="138" spans="1:43" ht="15.75" thickBot="1" x14ac:dyDescent="0.3">
      <c r="A138" s="17">
        <f t="shared" si="47"/>
        <v>3</v>
      </c>
      <c r="B138" s="15">
        <f t="shared" si="48"/>
        <v>2</v>
      </c>
      <c r="C138" s="11">
        <v>40984</v>
      </c>
      <c r="D138">
        <f>IF($A138&gt;10,INDEX(daily!$A:$F,MATCH(DATE(white_production!D$1,MONTH($C138),DAY($C138)),daily!$A:$A,0),MATCH($B$1,daily!$A$1:$F$1,0)),INDEX(daily!$A:$F,MATCH(DATE(white_production!E$1,MONTH($C138),DAY($C138)),daily!$A:$A,0),MATCH($B$1,daily!$A$1:$F$1,0)))</f>
        <v>58971.563000000271</v>
      </c>
      <c r="E138">
        <f>IF($A138&gt;10,INDEX(daily!$A:$F,MATCH(DATE(white_production!E$1,MONTH($C138),DAY($C138)),daily!$A:$A,0),MATCH($B$1,daily!$A$1:$F$1,0)),INDEX(daily!$A:$F,MATCH(DATE(white_production!F$1,MONTH($C138),DAY($C138)),daily!$A:$A,0),MATCH($B$1,daily!$A$1:$F$1,0)))</f>
        <v>60707.557000000772</v>
      </c>
      <c r="F138">
        <f>IF($A138&gt;10,INDEX(daily!$A:$F,MATCH(DATE(white_production!F$1,MONTH($C138),DAY($C138)),daily!$A:$A,0),MATCH($B$1,daily!$A$1:$F$1,0)),INDEX(daily!$A:$F,MATCH(DATE(white_production!G$1,MONTH($C138),DAY($C138)),daily!$A:$A,0),MATCH($B$1,daily!$A$1:$F$1,0)))</f>
        <v>57736.711999998988</v>
      </c>
      <c r="G138">
        <f>IF($A138&gt;10,INDEX(daily!$A:$F,MATCH(DATE(white_production!G$1,MONTH($C138),DAY($C138)),daily!$A:$A,0),MATCH($B$1,daily!$A$1:$F$1,0)),INDEX(daily!$A:$F,MATCH(DATE(white_production!H$1,MONTH($C138),DAY($C138)),daily!$A:$A,0),MATCH($B$1,daily!$A$1:$F$1,0)))</f>
        <v>32910.402000000329</v>
      </c>
      <c r="H138">
        <f>IF($A138&gt;10,INDEX(daily!$A:$F,MATCH(DATE(white_production!H$1,MONTH($C138),DAY($C138)),daily!$A:$A,0),MATCH($B$1,daily!$A$1:$F$1,0)),INDEX(daily!$A:$F,MATCH(DATE(white_production!I$1,MONTH($C138),DAY($C138)),daily!$A:$A,0),MATCH($B$1,daily!$A$1:$F$1,0)))</f>
        <v>53207.452000000325</v>
      </c>
      <c r="I138">
        <f>IF($A138&gt;10,INDEX(daily!$A:$F,MATCH(DATE(white_production!I$1,MONTH($C138),DAY($C138)),daily!$A:$A,0),MATCH($B$1,daily!$A$1:$F$1,0)),INDEX(daily!$A:$F,MATCH(DATE(white_production!J$1,MONTH($C138),DAY($C138)),daily!$A:$A,0),MATCH($B$1,daily!$A$1:$F$1,0)))</f>
        <v>93695.524999999994</v>
      </c>
      <c r="J138">
        <f>IF($A138&gt;10,INDEX(daily!$A:$F,MATCH(DATE(white_production!J$1,MONTH($C138),DAY($C138)),daily!$A:$A,0),MATCH($B$1,daily!$A$1:$F$1,0)),INDEX(daily!$A:$F,MATCH(DATE(white_production!K$1,MONTH($C138),DAY($C138)),daily!$A:$A,0),MATCH($B$1,daily!$A$1:$F$1,0)))</f>
        <v>87970.950999999041</v>
      </c>
      <c r="S138" s="32">
        <v>40984</v>
      </c>
      <c r="T138" s="33">
        <f t="shared" si="41"/>
        <v>0.853636155519789</v>
      </c>
      <c r="U138" s="33">
        <f t="shared" si="49"/>
        <v>-2.3015010179448292E-2</v>
      </c>
      <c r="V138" s="33">
        <f t="shared" si="42"/>
        <v>0.67919314738028014</v>
      </c>
      <c r="W138" s="33">
        <f t="shared" si="32"/>
        <v>-2.7228730657078981E-2</v>
      </c>
      <c r="X138" s="33">
        <f t="shared" si="43"/>
        <v>0.58052020971384977</v>
      </c>
      <c r="Y138" s="36">
        <f t="shared" si="35"/>
        <v>-3.4328514985892955E-2</v>
      </c>
      <c r="Z138" s="36">
        <f t="shared" si="40"/>
        <v>0.3853206587996626</v>
      </c>
      <c r="AA138" s="36">
        <f t="shared" si="31"/>
        <v>-6.0384547661830934E-2</v>
      </c>
      <c r="AB138" s="36">
        <f t="shared" si="44"/>
        <v>6.0021193199836856E-2</v>
      </c>
      <c r="AC138" s="33">
        <f t="shared" si="38"/>
        <v>-4.3467306672193839E-3</v>
      </c>
      <c r="AD138" s="33">
        <f t="shared" si="45"/>
        <v>0.89241098408659369</v>
      </c>
      <c r="AE138" s="33">
        <f t="shared" si="36"/>
        <v>2.1389693705725743E-2</v>
      </c>
      <c r="AF138" s="33">
        <f t="shared" si="46"/>
        <v>0.78094496941718061</v>
      </c>
      <c r="AG138" s="33">
        <f t="shared" si="28"/>
        <v>-1.1801853330968837E-2</v>
      </c>
      <c r="AI138" s="26"/>
      <c r="AK138" s="26"/>
      <c r="AM138" s="26"/>
      <c r="AO138" s="26"/>
      <c r="AQ138" s="26"/>
    </row>
    <row r="139" spans="1:43" ht="15.75" thickBot="1" x14ac:dyDescent="0.3">
      <c r="A139" s="17">
        <f t="shared" si="47"/>
        <v>3</v>
      </c>
      <c r="B139" s="15">
        <f t="shared" si="48"/>
        <v>2</v>
      </c>
      <c r="C139" s="11">
        <v>40985</v>
      </c>
      <c r="D139">
        <f>IF($A139&gt;10,INDEX(daily!$A:$F,MATCH(DATE(white_production!D$1,MONTH($C139),DAY($C139)),daily!$A:$A,0),MATCH($B$1,daily!$A$1:$F$1,0)),INDEX(daily!$A:$F,MATCH(DATE(white_production!E$1,MONTH($C139),DAY($C139)),daily!$A:$A,0),MATCH($B$1,daily!$A$1:$F$1,0)))</f>
        <v>50984.707000000031</v>
      </c>
      <c r="E139">
        <f>IF($A139&gt;10,INDEX(daily!$A:$F,MATCH(DATE(white_production!E$1,MONTH($C139),DAY($C139)),daily!$A:$A,0),MATCH($B$1,daily!$A$1:$F$1,0)),INDEX(daily!$A:$F,MATCH(DATE(white_production!F$1,MONTH($C139),DAY($C139)),daily!$A:$A,0),MATCH($B$1,daily!$A$1:$F$1,0)))</f>
        <v>60154.292999999227</v>
      </c>
      <c r="F139">
        <f>IF($A139&gt;10,INDEX(daily!$A:$F,MATCH(DATE(white_production!F$1,MONTH($C139),DAY($C139)),daily!$A:$A,0),MATCH($B$1,daily!$A$1:$F$1,0)),INDEX(daily!$A:$F,MATCH(DATE(white_production!G$1,MONTH($C139),DAY($C139)),daily!$A:$A,0),MATCH($B$1,daily!$A$1:$F$1,0)))</f>
        <v>52643.374000000957</v>
      </c>
      <c r="G139">
        <f>IF($A139&gt;10,INDEX(daily!$A:$F,MATCH(DATE(white_production!G$1,MONTH($C139),DAY($C139)),daily!$A:$A,0),MATCH($B$1,daily!$A$1:$F$1,0)),INDEX(daily!$A:$F,MATCH(DATE(white_production!H$1,MONTH($C139),DAY($C139)),daily!$A:$A,0),MATCH($B$1,daily!$A$1:$F$1,0)))</f>
        <v>33428.548999999461</v>
      </c>
      <c r="H139">
        <f>IF($A139&gt;10,INDEX(daily!$A:$F,MATCH(DATE(white_production!H$1,MONTH($C139),DAY($C139)),daily!$A:$A,0),MATCH($B$1,daily!$A$1:$F$1,0)),INDEX(daily!$A:$F,MATCH(DATE(white_production!I$1,MONTH($C139),DAY($C139)),daily!$A:$A,0),MATCH($B$1,daily!$A$1:$F$1,0)))</f>
        <v>42739.066000001134</v>
      </c>
      <c r="I139">
        <f>IF($A139&gt;10,INDEX(daily!$A:$F,MATCH(DATE(white_production!I$1,MONTH($C139),DAY($C139)),daily!$A:$A,0),MATCH($B$1,daily!$A$1:$F$1,0)),INDEX(daily!$A:$F,MATCH(DATE(white_production!J$1,MONTH($C139),DAY($C139)),daily!$A:$A,0),MATCH($B$1,daily!$A$1:$F$1,0)))</f>
        <v>92643.728999999163</v>
      </c>
      <c r="J139">
        <f>IF($A139&gt;10,INDEX(daily!$A:$F,MATCH(DATE(white_production!J$1,MONTH($C139),DAY($C139)),daily!$A:$A,0),MATCH($B$1,daily!$A$1:$F$1,0)),INDEX(daily!$A:$F,MATCH(DATE(white_production!K$1,MONTH($C139),DAY($C139)),daily!$A:$A,0),MATCH($B$1,daily!$A$1:$F$1,0)))</f>
        <v>86858.202000001067</v>
      </c>
      <c r="S139" s="32">
        <v>40985</v>
      </c>
      <c r="T139" s="34">
        <f t="shared" si="41"/>
        <v>0.73802332954584737</v>
      </c>
      <c r="U139" s="34">
        <f t="shared" si="49"/>
        <v>-0.11561282597394162</v>
      </c>
      <c r="V139" s="33">
        <f t="shared" si="42"/>
        <v>0.67300325709210318</v>
      </c>
      <c r="W139" s="33">
        <f t="shared" si="32"/>
        <v>-6.189890288176958E-3</v>
      </c>
      <c r="X139" s="33">
        <f t="shared" si="43"/>
        <v>0.52930867477395871</v>
      </c>
      <c r="Y139" s="36">
        <f t="shared" si="35"/>
        <v>-5.1211534939891057E-2</v>
      </c>
      <c r="Z139" s="36">
        <f t="shared" si="40"/>
        <v>0.39138721317948244</v>
      </c>
      <c r="AA139" s="36">
        <f t="shared" si="31"/>
        <v>6.066554379819844E-3</v>
      </c>
      <c r="AB139" s="36">
        <f t="shared" si="44"/>
        <v>4.8212226692731515E-2</v>
      </c>
      <c r="AC139" s="33">
        <f t="shared" si="38"/>
        <v>-1.1808966507105341E-2</v>
      </c>
      <c r="AD139" s="33">
        <f t="shared" si="45"/>
        <v>0.88239306377055848</v>
      </c>
      <c r="AE139" s="33">
        <f t="shared" si="36"/>
        <v>-1.0017920316035211E-2</v>
      </c>
      <c r="AF139" s="33">
        <f t="shared" si="46"/>
        <v>0.77106675707669536</v>
      </c>
      <c r="AG139" s="33">
        <f t="shared" si="28"/>
        <v>-9.8782123404852484E-3</v>
      </c>
      <c r="AI139" s="26"/>
      <c r="AK139" s="26"/>
      <c r="AM139" s="26"/>
      <c r="AO139" s="26"/>
      <c r="AQ139" s="26"/>
    </row>
    <row r="140" spans="1:43" x14ac:dyDescent="0.25">
      <c r="A140" s="17">
        <f t="shared" si="47"/>
        <v>3</v>
      </c>
      <c r="B140" s="15">
        <f t="shared" si="48"/>
        <v>2</v>
      </c>
      <c r="C140" s="11">
        <v>40986</v>
      </c>
      <c r="D140">
        <f>IF($A140&gt;10,INDEX(daily!$A:$F,MATCH(DATE(white_production!D$1,MONTH($C140),DAY($C140)),daily!$A:$A,0),MATCH($B$1,daily!$A$1:$F$1,0)),INDEX(daily!$A:$F,MATCH(DATE(white_production!E$1,MONTH($C140),DAY($C140)),daily!$A:$A,0),MATCH($B$1,daily!$A$1:$F$1,0)))</f>
        <v>51907.496999999879</v>
      </c>
      <c r="E140">
        <f>IF($A140&gt;10,INDEX(daily!$A:$F,MATCH(DATE(white_production!E$1,MONTH($C140),DAY($C140)),daily!$A:$A,0),MATCH($B$1,daily!$A$1:$F$1,0)),INDEX(daily!$A:$F,MATCH(DATE(white_production!F$1,MONTH($C140),DAY($C140)),daily!$A:$A,0),MATCH($B$1,daily!$A$1:$F$1,0)))</f>
        <v>57467.823000000419</v>
      </c>
      <c r="F140">
        <f>IF($A140&gt;10,INDEX(daily!$A:$F,MATCH(DATE(white_production!F$1,MONTH($C140),DAY($C140)),daily!$A:$A,0),MATCH($B$1,daily!$A$1:$F$1,0)),INDEX(daily!$A:$F,MATCH(DATE(white_production!G$1,MONTH($C140),DAY($C140)),daily!$A:$A,0),MATCH($B$1,daily!$A$1:$F$1,0)))</f>
        <v>53048.50599999875</v>
      </c>
      <c r="G140">
        <f>IF($A140&gt;10,INDEX(daily!$A:$F,MATCH(DATE(white_production!G$1,MONTH($C140),DAY($C140)),daily!$A:$A,0),MATCH($B$1,daily!$A$1:$F$1,0)),INDEX(daily!$A:$F,MATCH(DATE(white_production!H$1,MONTH($C140),DAY($C140)),daily!$A:$A,0),MATCH($B$1,daily!$A$1:$F$1,0)))</f>
        <v>29791.83100000173</v>
      </c>
      <c r="H140">
        <f>IF($A140&gt;10,INDEX(daily!$A:$F,MATCH(DATE(white_production!H$1,MONTH($C140),DAY($C140)),daily!$A:$A,0),MATCH($B$1,daily!$A$1:$F$1,0)),INDEX(daily!$A:$F,MATCH(DATE(white_production!I$1,MONTH($C140),DAY($C140)),daily!$A:$A,0),MATCH($B$1,daily!$A$1:$F$1,0)))</f>
        <v>40875.400999999794</v>
      </c>
      <c r="I140">
        <f>IF($A140&gt;10,INDEX(daily!$A:$F,MATCH(DATE(white_production!I$1,MONTH($C140),DAY($C140)),daily!$A:$A,0),MATCH($B$1,daily!$A$1:$F$1,0)),INDEX(daily!$A:$F,MATCH(DATE(white_production!J$1,MONTH($C140),DAY($C140)),daily!$A:$A,0),MATCH($B$1,daily!$A$1:$F$1,0)))</f>
        <v>88273.996999999887</v>
      </c>
      <c r="J140">
        <f>IF($A140&gt;10,INDEX(daily!$A:$F,MATCH(DATE(white_production!J$1,MONTH($C140),DAY($C140)),daily!$A:$A,0),MATCH($B$1,daily!$A$1:$F$1,0)),INDEX(daily!$A:$F,MATCH(DATE(white_production!K$1,MONTH($C140),DAY($C140)),daily!$A:$A,0),MATCH($B$1,daily!$A$1:$F$1,0)))</f>
        <v>87754.231999999291</v>
      </c>
      <c r="S140" s="32">
        <v>40986</v>
      </c>
      <c r="T140" s="33">
        <f t="shared" si="41"/>
        <v>0.75138107127556841</v>
      </c>
      <c r="U140" s="33">
        <f t="shared" si="49"/>
        <v>1.335774172972104E-2</v>
      </c>
      <c r="V140" s="33">
        <f t="shared" si="42"/>
        <v>0.64294716350490988</v>
      </c>
      <c r="W140" s="33">
        <f t="shared" si="32"/>
        <v>-3.00560935871933E-2</v>
      </c>
      <c r="X140" s="33">
        <f t="shared" si="43"/>
        <v>0.53338211964904114</v>
      </c>
      <c r="Y140" s="36">
        <f t="shared" si="35"/>
        <v>4.0734448750824326E-3</v>
      </c>
      <c r="Z140" s="36">
        <f t="shared" si="40"/>
        <v>0.34880789203877732</v>
      </c>
      <c r="AA140" s="36">
        <f t="shared" si="31"/>
        <v>-4.2579321140705118E-2</v>
      </c>
      <c r="AB140" s="36">
        <f t="shared" si="44"/>
        <v>4.6109900931579607E-2</v>
      </c>
      <c r="AC140" s="33">
        <f t="shared" si="38"/>
        <v>-2.1023257611519075E-3</v>
      </c>
      <c r="AD140" s="33">
        <f t="shared" si="45"/>
        <v>0.84077318027757386</v>
      </c>
      <c r="AE140" s="33">
        <f t="shared" si="36"/>
        <v>-4.1619883492984622E-2</v>
      </c>
      <c r="AF140" s="33">
        <f t="shared" si="46"/>
        <v>0.77902108873949039</v>
      </c>
      <c r="AG140" s="33">
        <f t="shared" si="28"/>
        <v>7.9543316627950222E-3</v>
      </c>
      <c r="AI140" s="26"/>
      <c r="AK140" s="26"/>
      <c r="AM140" s="26"/>
      <c r="AO140" s="26"/>
      <c r="AQ140" s="26"/>
    </row>
    <row r="141" spans="1:43" x14ac:dyDescent="0.25">
      <c r="A141" s="17">
        <f t="shared" si="47"/>
        <v>3</v>
      </c>
      <c r="B141" s="15">
        <f t="shared" si="48"/>
        <v>2</v>
      </c>
      <c r="C141" s="11">
        <v>40987</v>
      </c>
      <c r="D141">
        <f>IF($A141&gt;10,INDEX(daily!$A:$F,MATCH(DATE(white_production!D$1,MONTH($C141),DAY($C141)),daily!$A:$A,0),MATCH($B$1,daily!$A$1:$F$1,0)),INDEX(daily!$A:$F,MATCH(DATE(white_production!E$1,MONTH($C141),DAY($C141)),daily!$A:$A,0),MATCH($B$1,daily!$A$1:$F$1,0)))</f>
        <v>48994.618999999759</v>
      </c>
      <c r="E141">
        <f>IF($A141&gt;10,INDEX(daily!$A:$F,MATCH(DATE(white_production!E$1,MONTH($C141),DAY($C141)),daily!$A:$A,0),MATCH($B$1,daily!$A$1:$F$1,0)),INDEX(daily!$A:$F,MATCH(DATE(white_production!F$1,MONTH($C141),DAY($C141)),daily!$A:$A,0),MATCH($B$1,daily!$A$1:$F$1,0)))</f>
        <v>54269.792000000176</v>
      </c>
      <c r="F141">
        <f>IF($A141&gt;10,INDEX(daily!$A:$F,MATCH(DATE(white_production!F$1,MONTH($C141),DAY($C141)),daily!$A:$A,0),MATCH($B$1,daily!$A$1:$F$1,0)),INDEX(daily!$A:$F,MATCH(DATE(white_production!G$1,MONTH($C141),DAY($C141)),daily!$A:$A,0),MATCH($B$1,daily!$A$1:$F$1,0)))</f>
        <v>52331.020000000295</v>
      </c>
      <c r="G141">
        <f>IF($A141&gt;10,INDEX(daily!$A:$F,MATCH(DATE(white_production!G$1,MONTH($C141),DAY($C141)),daily!$A:$A,0),MATCH($B$1,daily!$A$1:$F$1,0)),INDEX(daily!$A:$F,MATCH(DATE(white_production!H$1,MONTH($C141),DAY($C141)),daily!$A:$A,0),MATCH($B$1,daily!$A$1:$F$1,0)))</f>
        <v>27064.226999999584</v>
      </c>
      <c r="H141">
        <f>IF($A141&gt;10,INDEX(daily!$A:$F,MATCH(DATE(white_production!H$1,MONTH($C141),DAY($C141)),daily!$A:$A,0),MATCH($B$1,daily!$A$1:$F$1,0)),INDEX(daily!$A:$F,MATCH(DATE(white_production!I$1,MONTH($C141),DAY($C141)),daily!$A:$A,0),MATCH($B$1,daily!$A$1:$F$1,0)))</f>
        <v>37140.5659999989</v>
      </c>
      <c r="I141">
        <f>IF($A141&gt;10,INDEX(daily!$A:$F,MATCH(DATE(white_production!I$1,MONTH($C141),DAY($C141)),daily!$A:$A,0),MATCH($B$1,daily!$A$1:$F$1,0)),INDEX(daily!$A:$F,MATCH(DATE(white_production!J$1,MONTH($C141),DAY($C141)),daily!$A:$A,0),MATCH($B$1,daily!$A$1:$F$1,0)))</f>
        <v>89841.096000000834</v>
      </c>
      <c r="J141">
        <f>IF($A141&gt;10,INDEX(daily!$A:$F,MATCH(DATE(white_production!J$1,MONTH($C141),DAY($C141)),daily!$A:$A,0),MATCH($B$1,daily!$A$1:$F$1,0)),INDEX(daily!$A:$F,MATCH(DATE(white_production!K$1,MONTH($C141),DAY($C141)),daily!$A:$A,0),MATCH($B$1,daily!$A$1:$F$1,0)))</f>
        <v>84540.812999999529</v>
      </c>
      <c r="S141" s="32">
        <v>40987</v>
      </c>
      <c r="T141" s="33">
        <f t="shared" si="41"/>
        <v>0.7092160369620254</v>
      </c>
      <c r="U141" s="33">
        <f t="shared" si="49"/>
        <v>-4.2165034313543015E-2</v>
      </c>
      <c r="V141" s="33">
        <f t="shared" si="42"/>
        <v>0.6071677507324631</v>
      </c>
      <c r="W141" s="33">
        <f t="shared" si="32"/>
        <v>-3.5779412772446784E-2</v>
      </c>
      <c r="X141" s="33">
        <f t="shared" si="43"/>
        <v>0.52616807664662946</v>
      </c>
      <c r="Y141" s="36">
        <f t="shared" si="35"/>
        <v>-7.2140430024116853E-3</v>
      </c>
      <c r="Z141" s="36">
        <f t="shared" si="40"/>
        <v>0.3168726342979144</v>
      </c>
      <c r="AA141" s="36">
        <f t="shared" si="31"/>
        <v>-3.1935257740862921E-2</v>
      </c>
      <c r="AB141" s="36">
        <f t="shared" si="44"/>
        <v>4.1896783319697629E-2</v>
      </c>
      <c r="AC141" s="33">
        <f t="shared" si="38"/>
        <v>-4.213117611881978E-3</v>
      </c>
      <c r="AD141" s="33">
        <f t="shared" si="45"/>
        <v>0.85569914777444156</v>
      </c>
      <c r="AE141" s="33">
        <f t="shared" si="36"/>
        <v>1.4925967496867698E-2</v>
      </c>
      <c r="AF141" s="33">
        <f t="shared" si="46"/>
        <v>0.75049458795539148</v>
      </c>
      <c r="AG141" s="33">
        <f t="shared" si="28"/>
        <v>-2.8526500784098907E-2</v>
      </c>
      <c r="AI141" s="26"/>
      <c r="AK141" s="26"/>
      <c r="AM141" s="26"/>
      <c r="AO141" s="26"/>
      <c r="AQ141" s="26"/>
    </row>
    <row r="142" spans="1:43" x14ac:dyDescent="0.25">
      <c r="A142" s="17">
        <f t="shared" si="47"/>
        <v>3</v>
      </c>
      <c r="B142" s="15">
        <f t="shared" si="48"/>
        <v>2</v>
      </c>
      <c r="C142" s="11">
        <v>40988</v>
      </c>
      <c r="D142">
        <f>IF($A142&gt;10,INDEX(daily!$A:$F,MATCH(DATE(white_production!D$1,MONTH($C142),DAY($C142)),daily!$A:$A,0),MATCH($B$1,daily!$A$1:$F$1,0)),INDEX(daily!$A:$F,MATCH(DATE(white_production!E$1,MONTH($C142),DAY($C142)),daily!$A:$A,0),MATCH($B$1,daily!$A$1:$F$1,0)))</f>
        <v>50481.428000000116</v>
      </c>
      <c r="E142">
        <f>IF($A142&gt;10,INDEX(daily!$A:$F,MATCH(DATE(white_production!E$1,MONTH($C142),DAY($C142)),daily!$A:$A,0),MATCH($B$1,daily!$A$1:$F$1,0)),INDEX(daily!$A:$F,MATCH(DATE(white_production!F$1,MONTH($C142),DAY($C142)),daily!$A:$A,0),MATCH($B$1,daily!$A$1:$F$1,0)))</f>
        <v>52336.278999999166</v>
      </c>
      <c r="F142">
        <f>IF($A142&gt;10,INDEX(daily!$A:$F,MATCH(DATE(white_production!F$1,MONTH($C142),DAY($C142)),daily!$A:$A,0),MATCH($B$1,daily!$A$1:$F$1,0)),INDEX(daily!$A:$F,MATCH(DATE(white_production!G$1,MONTH($C142),DAY($C142)),daily!$A:$A,0),MATCH($B$1,daily!$A$1:$F$1,0)))</f>
        <v>50574.967000000179</v>
      </c>
      <c r="G142">
        <f>IF($A142&gt;10,INDEX(daily!$A:$F,MATCH(DATE(white_production!G$1,MONTH($C142),DAY($C142)),daily!$A:$A,0),MATCH($B$1,daily!$A$1:$F$1,0)),INDEX(daily!$A:$F,MATCH(DATE(white_production!H$1,MONTH($C142),DAY($C142)),daily!$A:$A,0),MATCH($B$1,daily!$A$1:$F$1,0)))</f>
        <v>22998.357999999822</v>
      </c>
      <c r="H142">
        <f>IF($A142&gt;10,INDEX(daily!$A:$F,MATCH(DATE(white_production!H$1,MONTH($C142),DAY($C142)),daily!$A:$A,0),MATCH($B$1,daily!$A$1:$F$1,0)),INDEX(daily!$A:$F,MATCH(DATE(white_production!I$1,MONTH($C142),DAY($C142)),daily!$A:$A,0),MATCH($B$1,daily!$A$1:$F$1,0)))</f>
        <v>33238.9340000011</v>
      </c>
      <c r="I142">
        <f>IF($A142&gt;10,INDEX(daily!$A:$F,MATCH(DATE(white_production!I$1,MONTH($C142),DAY($C142)),daily!$A:$A,0),MATCH($B$1,daily!$A$1:$F$1,0)),INDEX(daily!$A:$F,MATCH(DATE(white_production!J$1,MONTH($C142),DAY($C142)),daily!$A:$A,0),MATCH($B$1,daily!$A$1:$F$1,0)))</f>
        <v>88118.184999997917</v>
      </c>
      <c r="J142">
        <f>IF($A142&gt;10,INDEX(daily!$A:$F,MATCH(DATE(white_production!J$1,MONTH($C142),DAY($C142)),daily!$A:$A,0),MATCH($B$1,daily!$A$1:$F$1,0)),INDEX(daily!$A:$F,MATCH(DATE(white_production!K$1,MONTH($C142),DAY($C142)),daily!$A:$A,0),MATCH($B$1,daily!$A$1:$F$1,0)))</f>
        <v>80271.128000000113</v>
      </c>
      <c r="S142" s="32">
        <v>40988</v>
      </c>
      <c r="T142" s="33">
        <f t="shared" si="41"/>
        <v>0.73073817160092791</v>
      </c>
      <c r="U142" s="33">
        <f t="shared" si="49"/>
        <v>2.1522134638902513E-2</v>
      </c>
      <c r="V142" s="33">
        <f t="shared" si="42"/>
        <v>0.58553570284802336</v>
      </c>
      <c r="W142" s="33">
        <f t="shared" si="32"/>
        <v>-2.1632047884439731E-2</v>
      </c>
      <c r="X142" s="33">
        <f t="shared" si="43"/>
        <v>0.50851164591969922</v>
      </c>
      <c r="Y142" s="33">
        <f t="shared" si="35"/>
        <v>-1.7656430726930239E-2</v>
      </c>
      <c r="Z142" s="33">
        <f t="shared" si="40"/>
        <v>0.26926873928402129</v>
      </c>
      <c r="AA142" s="33">
        <f t="shared" si="31"/>
        <v>-4.7603895013893116E-2</v>
      </c>
      <c r="AB142" s="33">
        <f t="shared" si="44"/>
        <v>3.7495508699997133E-2</v>
      </c>
      <c r="AC142" s="33">
        <f t="shared" si="38"/>
        <v>-4.4012746197004959E-3</v>
      </c>
      <c r="AD142" s="33">
        <f t="shared" si="45"/>
        <v>0.83928913565266505</v>
      </c>
      <c r="AE142" s="33">
        <f t="shared" si="36"/>
        <v>-1.6410012121776507E-2</v>
      </c>
      <c r="AF142" s="33">
        <f t="shared" si="46"/>
        <v>0.71259129165312041</v>
      </c>
      <c r="AG142" s="33">
        <f t="shared" si="28"/>
        <v>-3.7903296302271072E-2</v>
      </c>
      <c r="AI142" s="26"/>
      <c r="AK142" s="26"/>
      <c r="AM142" s="26"/>
      <c r="AO142" s="26"/>
      <c r="AQ142" s="26"/>
    </row>
    <row r="143" spans="1:43" x14ac:dyDescent="0.25">
      <c r="A143" s="17">
        <f t="shared" si="47"/>
        <v>3</v>
      </c>
      <c r="B143" s="15">
        <f t="shared" si="48"/>
        <v>3</v>
      </c>
      <c r="C143" s="11">
        <v>40989</v>
      </c>
      <c r="D143">
        <f>IF($A143&gt;10,INDEX(daily!$A:$F,MATCH(DATE(white_production!D$1,MONTH($C143),DAY($C143)),daily!$A:$A,0),MATCH($B$1,daily!$A$1:$F$1,0)),INDEX(daily!$A:$F,MATCH(DATE(white_production!E$1,MONTH($C143),DAY($C143)),daily!$A:$A,0),MATCH($B$1,daily!$A$1:$F$1,0)))</f>
        <v>47544.61700000018</v>
      </c>
      <c r="E143">
        <f>IF($A143&gt;10,INDEX(daily!$A:$F,MATCH(DATE(white_production!E$1,MONTH($C143),DAY($C143)),daily!$A:$A,0),MATCH($B$1,daily!$A$1:$F$1,0)),INDEX(daily!$A:$F,MATCH(DATE(white_production!F$1,MONTH($C143),DAY($C143)),daily!$A:$A,0),MATCH($B$1,daily!$A$1:$F$1,0)))</f>
        <v>42644.534000000356</v>
      </c>
      <c r="F143">
        <f>IF($A143&gt;10,INDEX(daily!$A:$F,MATCH(DATE(white_production!F$1,MONTH($C143),DAY($C143)),daily!$A:$A,0),MATCH($B$1,daily!$A$1:$F$1,0)),INDEX(daily!$A:$F,MATCH(DATE(white_production!G$1,MONTH($C143),DAY($C143)),daily!$A:$A,0),MATCH($B$1,daily!$A$1:$F$1,0)))</f>
        <v>50436.84800000042</v>
      </c>
      <c r="G143">
        <f>IF($A143&gt;10,INDEX(daily!$A:$F,MATCH(DATE(white_production!G$1,MONTH($C143),DAY($C143)),daily!$A:$A,0),MATCH($B$1,daily!$A$1:$F$1,0)),INDEX(daily!$A:$F,MATCH(DATE(white_production!H$1,MONTH($C143),DAY($C143)),daily!$A:$A,0),MATCH($B$1,daily!$A$1:$F$1,0)))</f>
        <v>20449.14399999976</v>
      </c>
      <c r="H143">
        <f>IF($A143&gt;10,INDEX(daily!$A:$F,MATCH(DATE(white_production!H$1,MONTH($C143),DAY($C143)),daily!$A:$A,0),MATCH($B$1,daily!$A$1:$F$1,0)),INDEX(daily!$A:$F,MATCH(DATE(white_production!I$1,MONTH($C143),DAY($C143)),daily!$A:$A,0),MATCH($B$1,daily!$A$1:$F$1,0)))</f>
        <v>32169.168999999762</v>
      </c>
      <c r="I143">
        <f>IF($A143&gt;10,INDEX(daily!$A:$F,MATCH(DATE(white_production!I$1,MONTH($C143),DAY($C143)),daily!$A:$A,0),MATCH($B$1,daily!$A$1:$F$1,0)),INDEX(daily!$A:$F,MATCH(DATE(white_production!J$1,MONTH($C143),DAY($C143)),daily!$A:$A,0),MATCH($B$1,daily!$A$1:$F$1,0)))</f>
        <v>89335.803000001615</v>
      </c>
      <c r="J143">
        <f>IF($A143&gt;10,INDEX(daily!$A:$F,MATCH(DATE(white_production!J$1,MONTH($C143),DAY($C143)),daily!$A:$A,0),MATCH($B$1,daily!$A$1:$F$1,0)),INDEX(daily!$A:$F,MATCH(DATE(white_production!K$1,MONTH($C143),DAY($C143)),daily!$A:$A,0),MATCH($B$1,daily!$A$1:$F$1,0)))</f>
        <v>82437.846000000834</v>
      </c>
      <c r="S143" s="32">
        <v>40989</v>
      </c>
      <c r="T143" s="33">
        <f t="shared" si="41"/>
        <v>0.68822669786691548</v>
      </c>
      <c r="U143" s="33">
        <f t="shared" si="49"/>
        <v>-4.2511473734012428E-2</v>
      </c>
      <c r="V143" s="33">
        <f t="shared" si="42"/>
        <v>0.4771049387809369</v>
      </c>
      <c r="W143" s="33">
        <f t="shared" si="32"/>
        <v>-0.10843076406708646</v>
      </c>
      <c r="X143" s="33">
        <f t="shared" si="43"/>
        <v>0.50712291303090351</v>
      </c>
      <c r="Y143" s="33">
        <f t="shared" si="35"/>
        <v>-1.3887328887957073E-3</v>
      </c>
      <c r="Z143" s="33">
        <f t="shared" si="40"/>
        <v>0.23942210240911052</v>
      </c>
      <c r="AA143" s="33">
        <f t="shared" si="31"/>
        <v>-2.9846636874910765E-2</v>
      </c>
      <c r="AB143" s="33">
        <f t="shared" si="44"/>
        <v>3.6288749696699936E-2</v>
      </c>
      <c r="AC143" s="33">
        <f t="shared" si="38"/>
        <v>-1.2067590032971975E-3</v>
      </c>
      <c r="AD143" s="33">
        <f t="shared" si="45"/>
        <v>0.85088644168862404</v>
      </c>
      <c r="AE143" s="33">
        <f t="shared" si="36"/>
        <v>1.1597306035958987E-2</v>
      </c>
      <c r="AF143" s="33">
        <f t="shared" si="46"/>
        <v>0.73182590834205707</v>
      </c>
      <c r="AG143" s="33">
        <f t="shared" si="28"/>
        <v>1.9234616688936668E-2</v>
      </c>
      <c r="AI143" s="26"/>
      <c r="AK143" s="26"/>
      <c r="AM143" s="26"/>
      <c r="AO143" s="26"/>
      <c r="AQ143" s="26"/>
    </row>
    <row r="144" spans="1:43" x14ac:dyDescent="0.25">
      <c r="A144" s="17">
        <f t="shared" si="47"/>
        <v>3</v>
      </c>
      <c r="B144" s="15">
        <f t="shared" si="48"/>
        <v>3</v>
      </c>
      <c r="C144" s="11">
        <v>40990</v>
      </c>
      <c r="D144">
        <f>IF($A144&gt;10,INDEX(daily!$A:$F,MATCH(DATE(white_production!D$1,MONTH($C144),DAY($C144)),daily!$A:$A,0),MATCH($B$1,daily!$A$1:$F$1,0)),INDEX(daily!$A:$F,MATCH(DATE(white_production!E$1,MONTH($C144),DAY($C144)),daily!$A:$A,0),MATCH($B$1,daily!$A$1:$F$1,0)))</f>
        <v>46545.749000000207</v>
      </c>
      <c r="E144">
        <f>IF($A144&gt;10,INDEX(daily!$A:$F,MATCH(DATE(white_production!E$1,MONTH($C144),DAY($C144)),daily!$A:$A,0),MATCH($B$1,daily!$A$1:$F$1,0)),INDEX(daily!$A:$F,MATCH(DATE(white_production!F$1,MONTH($C144),DAY($C144)),daily!$A:$A,0),MATCH($B$1,daily!$A$1:$F$1,0)))</f>
        <v>45619.559999999401</v>
      </c>
      <c r="F144">
        <f>IF($A144&gt;10,INDEX(daily!$A:$F,MATCH(DATE(white_production!F$1,MONTH($C144),DAY($C144)),daily!$A:$A,0),MATCH($B$1,daily!$A$1:$F$1,0)),INDEX(daily!$A:$F,MATCH(DATE(white_production!G$1,MONTH($C144),DAY($C144)),daily!$A:$A,0),MATCH($B$1,daily!$A$1:$F$1,0)))</f>
        <v>48690.316999998686</v>
      </c>
      <c r="G144">
        <f>IF($A144&gt;10,INDEX(daily!$A:$F,MATCH(DATE(white_production!G$1,MONTH($C144),DAY($C144)),daily!$A:$A,0),MATCH($B$1,daily!$A$1:$F$1,0)),INDEX(daily!$A:$F,MATCH(DATE(white_production!H$1,MONTH($C144),DAY($C144)),daily!$A:$A,0),MATCH($B$1,daily!$A$1:$F$1,0)))</f>
        <v>18302.227999998628</v>
      </c>
      <c r="H144">
        <f>IF($A144&gt;10,INDEX(daily!$A:$F,MATCH(DATE(white_production!H$1,MONTH($C144),DAY($C144)),daily!$A:$A,0),MATCH($B$1,daily!$A$1:$F$1,0)),INDEX(daily!$A:$F,MATCH(DATE(white_production!I$1,MONTH($C144),DAY($C144)),daily!$A:$A,0),MATCH($B$1,daily!$A$1:$F$1,0)))</f>
        <v>31506.19699999988</v>
      </c>
      <c r="I144">
        <f>IF($A144&gt;10,INDEX(daily!$A:$F,MATCH(DATE(white_production!I$1,MONTH($C144),DAY($C144)),daily!$A:$A,0),MATCH($B$1,daily!$A$1:$F$1,0)),INDEX(daily!$A:$F,MATCH(DATE(white_production!J$1,MONTH($C144),DAY($C144)),daily!$A:$A,0),MATCH($B$1,daily!$A$1:$F$1,0)))</f>
        <v>83124.415999998149</v>
      </c>
      <c r="J144">
        <f>IF($A144&gt;10,INDEX(daily!$A:$F,MATCH(DATE(white_production!J$1,MONTH($C144),DAY($C144)),daily!$A:$A,0),MATCH($B$1,daily!$A$1:$F$1,0)),INDEX(daily!$A:$F,MATCH(DATE(white_production!K$1,MONTH($C144),DAY($C144)),daily!$A:$A,0),MATCH($B$1,daily!$A$1:$F$1,0)))</f>
        <v>78294.495999999344</v>
      </c>
      <c r="S144" s="32">
        <v>40990</v>
      </c>
      <c r="T144" s="33">
        <f t="shared" si="41"/>
        <v>0.67376769769777101</v>
      </c>
      <c r="U144" s="33">
        <f t="shared" si="49"/>
        <v>-1.4459000169144476E-2</v>
      </c>
      <c r="V144" s="33">
        <f t="shared" si="42"/>
        <v>0.51038938263489553</v>
      </c>
      <c r="W144" s="33">
        <f t="shared" si="32"/>
        <v>3.3284443853958623E-2</v>
      </c>
      <c r="X144" s="33">
        <f t="shared" si="43"/>
        <v>0.48956222231486884</v>
      </c>
      <c r="Y144" s="33">
        <f t="shared" si="35"/>
        <v>-1.7560690716034666E-2</v>
      </c>
      <c r="Z144" s="33">
        <f t="shared" si="40"/>
        <v>0.21428563985517501</v>
      </c>
      <c r="AA144" s="33">
        <f t="shared" si="31"/>
        <v>-2.5136462553935507E-2</v>
      </c>
      <c r="AB144" s="33">
        <f t="shared" si="44"/>
        <v>3.5540877565967667E-2</v>
      </c>
      <c r="AC144" s="33">
        <f t="shared" si="38"/>
        <v>-7.4787213073226888E-4</v>
      </c>
      <c r="AD144" s="33">
        <f t="shared" si="45"/>
        <v>0.79172555876261697</v>
      </c>
      <c r="AE144" s="33">
        <f t="shared" si="36"/>
        <v>-5.9160882926007075E-2</v>
      </c>
      <c r="AF144" s="33">
        <f t="shared" si="46"/>
        <v>0.69504412637591839</v>
      </c>
      <c r="AG144" s="33">
        <f t="shared" si="28"/>
        <v>-3.6781781966138682E-2</v>
      </c>
      <c r="AI144" s="26"/>
      <c r="AK144" s="26"/>
      <c r="AM144" s="26"/>
      <c r="AO144" s="26"/>
      <c r="AQ144" s="26"/>
    </row>
    <row r="145" spans="1:43" x14ac:dyDescent="0.25">
      <c r="A145" s="17">
        <f t="shared" si="47"/>
        <v>3</v>
      </c>
      <c r="B145" s="15">
        <f t="shared" si="48"/>
        <v>3</v>
      </c>
      <c r="C145" s="11">
        <v>40991</v>
      </c>
      <c r="D145">
        <f>IF($A145&gt;10,INDEX(daily!$A:$F,MATCH(DATE(white_production!D$1,MONTH($C145),DAY($C145)),daily!$A:$A,0),MATCH($B$1,daily!$A$1:$F$1,0)),INDEX(daily!$A:$F,MATCH(DATE(white_production!E$1,MONTH($C145),DAY($C145)),daily!$A:$A,0),MATCH($B$1,daily!$A$1:$F$1,0)))</f>
        <v>45027.95899999961</v>
      </c>
      <c r="E145">
        <f>IF($A145&gt;10,INDEX(daily!$A:$F,MATCH(DATE(white_production!E$1,MONTH($C145),DAY($C145)),daily!$A:$A,0),MATCH($B$1,daily!$A$1:$F$1,0)),INDEX(daily!$A:$F,MATCH(DATE(white_production!F$1,MONTH($C145),DAY($C145)),daily!$A:$A,0),MATCH($B$1,daily!$A$1:$F$1,0)))</f>
        <v>43941.995000000301</v>
      </c>
      <c r="F145">
        <f>IF($A145&gt;10,INDEX(daily!$A:$F,MATCH(DATE(white_production!F$1,MONTH($C145),DAY($C145)),daily!$A:$A,0),MATCH($B$1,daily!$A$1:$F$1,0)),INDEX(daily!$A:$F,MATCH(DATE(white_production!G$1,MONTH($C145),DAY($C145)),daily!$A:$A,0),MATCH($B$1,daily!$A$1:$F$1,0)))</f>
        <v>45723.273000000416</v>
      </c>
      <c r="G145">
        <f>IF($A145&gt;10,INDEX(daily!$A:$F,MATCH(DATE(white_production!G$1,MONTH($C145),DAY($C145)),daily!$A:$A,0),MATCH($B$1,daily!$A$1:$F$1,0)),INDEX(daily!$A:$F,MATCH(DATE(white_production!H$1,MONTH($C145),DAY($C145)),daily!$A:$A,0),MATCH($B$1,daily!$A$1:$F$1,0)))</f>
        <v>16969.980000001193</v>
      </c>
      <c r="H145">
        <f>IF($A145&gt;10,INDEX(daily!$A:$F,MATCH(DATE(white_production!H$1,MONTH($C145),DAY($C145)),daily!$A:$A,0),MATCH($B$1,daily!$A$1:$F$1,0)),INDEX(daily!$A:$F,MATCH(DATE(white_production!I$1,MONTH($C145),DAY($C145)),daily!$A:$A,0),MATCH($B$1,daily!$A$1:$F$1,0)))</f>
        <v>28867.924999999999</v>
      </c>
      <c r="I145">
        <f>IF($A145&gt;10,INDEX(daily!$A:$F,MATCH(DATE(white_production!I$1,MONTH($C145),DAY($C145)),daily!$A:$A,0),MATCH($B$1,daily!$A$1:$F$1,0)),INDEX(daily!$A:$F,MATCH(DATE(white_production!J$1,MONTH($C145),DAY($C145)),daily!$A:$A,0),MATCH($B$1,daily!$A$1:$F$1,0)))</f>
        <v>88457.345000000292</v>
      </c>
      <c r="J145">
        <f>IF($A145&gt;10,INDEX(daily!$A:$F,MATCH(DATE(white_production!J$1,MONTH($C145),DAY($C145)),daily!$A:$A,0),MATCH($B$1,daily!$A$1:$F$1,0)),INDEX(daily!$A:$F,MATCH(DATE(white_production!K$1,MONTH($C145),DAY($C145)),daily!$A:$A,0),MATCH($B$1,daily!$A$1:$F$1,0)))</f>
        <v>75941.664000000063</v>
      </c>
      <c r="S145" s="32">
        <v>40991</v>
      </c>
      <c r="T145" s="33">
        <f t="shared" si="41"/>
        <v>0.6517971011157051</v>
      </c>
      <c r="U145" s="33">
        <f t="shared" si="49"/>
        <v>-2.1970596582065904E-2</v>
      </c>
      <c r="V145" s="33">
        <f t="shared" si="42"/>
        <v>0.49162086832481755</v>
      </c>
      <c r="W145" s="33">
        <f t="shared" si="32"/>
        <v>-1.8768514310077977E-2</v>
      </c>
      <c r="X145" s="33">
        <f t="shared" si="43"/>
        <v>0.45972974752639728</v>
      </c>
      <c r="Y145" s="33">
        <f t="shared" si="35"/>
        <v>-2.9832474788471564E-2</v>
      </c>
      <c r="Z145" s="33">
        <f t="shared" si="40"/>
        <v>0.19868745065519078</v>
      </c>
      <c r="AA145" s="33">
        <f t="shared" si="31"/>
        <v>-1.5598189199984236E-2</v>
      </c>
      <c r="AB145" s="36">
        <f t="shared" si="44"/>
        <v>3.2564748706692244E-2</v>
      </c>
      <c r="AC145" s="36">
        <f t="shared" si="38"/>
        <v>-2.9761288592754231E-3</v>
      </c>
      <c r="AD145" s="36">
        <f t="shared" si="45"/>
        <v>0.8425194938727073</v>
      </c>
      <c r="AE145" s="36">
        <f t="shared" si="36"/>
        <v>5.0793935110090338E-2</v>
      </c>
      <c r="AF145" s="36">
        <f t="shared" si="46"/>
        <v>0.6741573189310015</v>
      </c>
      <c r="AG145" s="36">
        <f t="shared" si="28"/>
        <v>-2.0886807444916888E-2</v>
      </c>
      <c r="AI145" s="26"/>
      <c r="AK145" s="26"/>
      <c r="AM145" s="26"/>
      <c r="AO145" s="26"/>
      <c r="AQ145" s="26"/>
    </row>
    <row r="146" spans="1:43" x14ac:dyDescent="0.25">
      <c r="A146" s="17">
        <f t="shared" si="47"/>
        <v>3</v>
      </c>
      <c r="B146" s="15">
        <f t="shared" si="48"/>
        <v>3</v>
      </c>
      <c r="C146" s="11">
        <v>40992</v>
      </c>
      <c r="D146">
        <f>IF($A146&gt;10,INDEX(daily!$A:$F,MATCH(DATE(white_production!D$1,MONTH($C146),DAY($C146)),daily!$A:$A,0),MATCH($B$1,daily!$A$1:$F$1,0)),INDEX(daily!$A:$F,MATCH(DATE(white_production!E$1,MONTH($C146),DAY($C146)),daily!$A:$A,0),MATCH($B$1,daily!$A$1:$F$1,0)))</f>
        <v>42578.192000000177</v>
      </c>
      <c r="E146">
        <f>IF($A146&gt;10,INDEX(daily!$A:$F,MATCH(DATE(white_production!E$1,MONTH($C146),DAY($C146)),daily!$A:$A,0),MATCH($B$1,daily!$A$1:$F$1,0)),INDEX(daily!$A:$F,MATCH(DATE(white_production!F$1,MONTH($C146),DAY($C146)),daily!$A:$A,0),MATCH($B$1,daily!$A$1:$F$1,0)))</f>
        <v>40530.157999999821</v>
      </c>
      <c r="F146">
        <f>IF($A146&gt;10,INDEX(daily!$A:$F,MATCH(DATE(white_production!F$1,MONTH($C146),DAY($C146)),daily!$A:$A,0),MATCH($B$1,daily!$A$1:$F$1,0)),INDEX(daily!$A:$F,MATCH(DATE(white_production!G$1,MONTH($C146),DAY($C146)),daily!$A:$A,0),MATCH($B$1,daily!$A$1:$F$1,0)))</f>
        <v>40673.032000000778</v>
      </c>
      <c r="G146">
        <f>IF($A146&gt;10,INDEX(daily!$A:$F,MATCH(DATE(white_production!G$1,MONTH($C146),DAY($C146)),daily!$A:$A,0),MATCH($B$1,daily!$A$1:$F$1,0)),INDEX(daily!$A:$F,MATCH(DATE(white_production!H$1,MONTH($C146),DAY($C146)),daily!$A:$A,0),MATCH($B$1,daily!$A$1:$F$1,0)))</f>
        <v>16432.434999999405</v>
      </c>
      <c r="H146">
        <f>IF($A146&gt;10,INDEX(daily!$A:$F,MATCH(DATE(white_production!H$1,MONTH($C146),DAY($C146)),daily!$A:$A,0),MATCH($B$1,daily!$A$1:$F$1,0)),INDEX(daily!$A:$F,MATCH(DATE(white_production!I$1,MONTH($C146),DAY($C146)),daily!$A:$A,0),MATCH($B$1,daily!$A$1:$F$1,0)))</f>
        <v>28070.990999999642</v>
      </c>
      <c r="I146">
        <f>IF($A146&gt;10,INDEX(daily!$A:$F,MATCH(DATE(white_production!I$1,MONTH($C146),DAY($C146)),daily!$A:$A,0),MATCH($B$1,daily!$A$1:$F$1,0)),INDEX(daily!$A:$F,MATCH(DATE(white_production!J$1,MONTH($C146),DAY($C146)),daily!$A:$A,0),MATCH($B$1,daily!$A$1:$F$1,0)))</f>
        <v>86892.937000000471</v>
      </c>
      <c r="J146">
        <f>IF($A146&gt;10,INDEX(daily!$A:$F,MATCH(DATE(white_production!J$1,MONTH($C146),DAY($C146)),daily!$A:$A,0),MATCH($B$1,daily!$A$1:$F$1,0)),INDEX(daily!$A:$F,MATCH(DATE(white_production!K$1,MONTH($C146),DAY($C146)),daily!$A:$A,0),MATCH($B$1,daily!$A$1:$F$1,0)))</f>
        <v>73272.710000000894</v>
      </c>
      <c r="S146" s="32">
        <v>40992</v>
      </c>
      <c r="T146" s="33">
        <f t="shared" si="41"/>
        <v>0.61633577742993551</v>
      </c>
      <c r="U146" s="33">
        <f t="shared" si="49"/>
        <v>-3.5461323685769597E-2</v>
      </c>
      <c r="V146" s="33">
        <f t="shared" si="42"/>
        <v>0.45344940459125321</v>
      </c>
      <c r="W146" s="33">
        <f t="shared" si="32"/>
        <v>-3.8171463733564337E-2</v>
      </c>
      <c r="X146" s="33">
        <f t="shared" si="43"/>
        <v>0.4089515361792509</v>
      </c>
      <c r="Y146" s="33">
        <f t="shared" si="35"/>
        <v>-5.0778211347146385E-2</v>
      </c>
      <c r="Z146" s="33">
        <f t="shared" si="40"/>
        <v>0.19239378114804981</v>
      </c>
      <c r="AA146" s="33">
        <f t="shared" si="31"/>
        <v>-6.2936695071409698E-3</v>
      </c>
      <c r="AB146" s="36">
        <f t="shared" si="44"/>
        <v>3.1665759415088132E-2</v>
      </c>
      <c r="AC146" s="36">
        <f t="shared" si="38"/>
        <v>-8.9898929160411173E-4</v>
      </c>
      <c r="AD146" s="36">
        <f t="shared" si="45"/>
        <v>0.82761915703385847</v>
      </c>
      <c r="AE146" s="36">
        <f t="shared" si="36"/>
        <v>-1.4900336838848838E-2</v>
      </c>
      <c r="AF146" s="36">
        <f t="shared" si="46"/>
        <v>0.65046420005241579</v>
      </c>
      <c r="AG146" s="36">
        <f t="shared" si="28"/>
        <v>-2.3693118878585717E-2</v>
      </c>
      <c r="AI146" s="26"/>
      <c r="AK146" s="26"/>
      <c r="AM146" s="26"/>
      <c r="AO146" s="26"/>
      <c r="AQ146" s="26"/>
    </row>
    <row r="147" spans="1:43" x14ac:dyDescent="0.25">
      <c r="A147" s="17">
        <f t="shared" si="47"/>
        <v>3</v>
      </c>
      <c r="B147" s="15">
        <f t="shared" si="48"/>
        <v>3</v>
      </c>
      <c r="C147" s="11">
        <v>40993</v>
      </c>
      <c r="D147">
        <f>IF($A147&gt;10,INDEX(daily!$A:$F,MATCH(DATE(white_production!D$1,MONTH($C147),DAY($C147)),daily!$A:$A,0),MATCH($B$1,daily!$A$1:$F$1,0)),INDEX(daily!$A:$F,MATCH(DATE(white_production!E$1,MONTH($C147),DAY($C147)),daily!$A:$A,0),MATCH($B$1,daily!$A$1:$F$1,0)))</f>
        <v>41764.121999999879</v>
      </c>
      <c r="E147">
        <f>IF($A147&gt;10,INDEX(daily!$A:$F,MATCH(DATE(white_production!E$1,MONTH($C147),DAY($C147)),daily!$A:$A,0),MATCH($B$1,daily!$A$1:$F$1,0)),INDEX(daily!$A:$F,MATCH(DATE(white_production!F$1,MONTH($C147),DAY($C147)),daily!$A:$A,0),MATCH($B$1,daily!$A$1:$F$1,0)))</f>
        <v>35251.930000001194</v>
      </c>
      <c r="F147">
        <f>IF($A147&gt;10,INDEX(daily!$A:$F,MATCH(DATE(white_production!F$1,MONTH($C147),DAY($C147)),daily!$A:$A,0),MATCH($B$1,daily!$A$1:$F$1,0)),INDEX(daily!$A:$F,MATCH(DATE(white_production!G$1,MONTH($C147),DAY($C147)),daily!$A:$A,0),MATCH($B$1,daily!$A$1:$F$1,0)))</f>
        <v>33225.654999999701</v>
      </c>
      <c r="G147">
        <f>IF($A147&gt;10,INDEX(daily!$A:$F,MATCH(DATE(white_production!G$1,MONTH($C147),DAY($C147)),daily!$A:$A,0),MATCH($B$1,daily!$A$1:$F$1,0)),INDEX(daily!$A:$F,MATCH(DATE(white_production!H$1,MONTH($C147),DAY($C147)),daily!$A:$A,0),MATCH($B$1,daily!$A$1:$F$1,0)))</f>
        <v>15792.257000000774</v>
      </c>
      <c r="H147">
        <f>IF($A147&gt;10,INDEX(daily!$A:$F,MATCH(DATE(white_production!H$1,MONTH($C147),DAY($C147)),daily!$A:$A,0),MATCH($B$1,daily!$A$1:$F$1,0)),INDEX(daily!$A:$F,MATCH(DATE(white_production!I$1,MONTH($C147),DAY($C147)),daily!$A:$A,0),MATCH($B$1,daily!$A$1:$F$1,0)))</f>
        <v>24124.245000000297</v>
      </c>
      <c r="I147">
        <f>IF($A147&gt;10,INDEX(daily!$A:$F,MATCH(DATE(white_production!I$1,MONTH($C147),DAY($C147)),daily!$A:$A,0),MATCH($B$1,daily!$A$1:$F$1,0)),INDEX(daily!$A:$F,MATCH(DATE(white_production!J$1,MONTH($C147),DAY($C147)),daily!$A:$A,0),MATCH($B$1,daily!$A$1:$F$1,0)))</f>
        <v>84780.420000001788</v>
      </c>
      <c r="J147">
        <f>IF($A147&gt;10,INDEX(daily!$A:$F,MATCH(DATE(white_production!J$1,MONTH($C147),DAY($C147)),daily!$A:$A,0),MATCH($B$1,daily!$A$1:$F$1,0)),INDEX(daily!$A:$F,MATCH(DATE(white_production!K$1,MONTH($C147),DAY($C147)),daily!$A:$A,0),MATCH($B$1,daily!$A$1:$F$1,0)))</f>
        <v>64482.680999998745</v>
      </c>
      <c r="S147" s="32">
        <v>40993</v>
      </c>
      <c r="T147" s="33">
        <f t="shared" si="41"/>
        <v>0.6045517996994445</v>
      </c>
      <c r="U147" s="33">
        <f t="shared" si="49"/>
        <v>-1.1783977730491002E-2</v>
      </c>
      <c r="V147" s="33">
        <f t="shared" si="42"/>
        <v>0.39439685059192586</v>
      </c>
      <c r="W147" s="33">
        <f t="shared" si="32"/>
        <v>-5.9052553999327351E-2</v>
      </c>
      <c r="X147" s="33">
        <f t="shared" si="43"/>
        <v>0.33407105358684414</v>
      </c>
      <c r="Y147" s="33">
        <f t="shared" si="35"/>
        <v>-7.4880482592406761E-2</v>
      </c>
      <c r="Z147" s="33">
        <f t="shared" si="40"/>
        <v>0.18489846678791164</v>
      </c>
      <c r="AA147" s="33">
        <f t="shared" si="31"/>
        <v>-7.4953143601381722E-3</v>
      </c>
      <c r="AB147" s="36">
        <f t="shared" si="44"/>
        <v>2.721359350087291E-2</v>
      </c>
      <c r="AC147" s="36">
        <f t="shared" si="38"/>
        <v>-4.4521659142152219E-3</v>
      </c>
      <c r="AD147" s="36">
        <f t="shared" si="45"/>
        <v>0.80749830948144352</v>
      </c>
      <c r="AE147" s="36">
        <f t="shared" si="36"/>
        <v>-2.0120847552414944E-2</v>
      </c>
      <c r="AF147" s="36">
        <f t="shared" si="46"/>
        <v>0.57243243103604036</v>
      </c>
      <c r="AG147" s="36">
        <f t="shared" si="28"/>
        <v>-7.803176901637543E-2</v>
      </c>
      <c r="AI147" s="26"/>
      <c r="AK147" s="26"/>
      <c r="AM147" s="26"/>
      <c r="AO147" s="26"/>
      <c r="AQ147" s="26"/>
    </row>
    <row r="148" spans="1:43" x14ac:dyDescent="0.25">
      <c r="A148" s="17">
        <f t="shared" si="47"/>
        <v>3</v>
      </c>
      <c r="B148" s="15">
        <f t="shared" si="48"/>
        <v>3</v>
      </c>
      <c r="C148" s="11">
        <v>40994</v>
      </c>
      <c r="D148">
        <f>IF($A148&gt;10,INDEX(daily!$A:$F,MATCH(DATE(white_production!D$1,MONTH($C148),DAY($C148)),daily!$A:$A,0),MATCH($B$1,daily!$A$1:$F$1,0)),INDEX(daily!$A:$F,MATCH(DATE(white_production!E$1,MONTH($C148),DAY($C148)),daily!$A:$A,0),MATCH($B$1,daily!$A$1:$F$1,0)))</f>
        <v>38149.307999999823</v>
      </c>
      <c r="E148">
        <f>IF($A148&gt;10,INDEX(daily!$A:$F,MATCH(DATE(white_production!E$1,MONTH($C148),DAY($C148)),daily!$A:$A,0),MATCH($B$1,daily!$A$1:$F$1,0)),INDEX(daily!$A:$F,MATCH(DATE(white_production!F$1,MONTH($C148),DAY($C148)),daily!$A:$A,0),MATCH($B$1,daily!$A$1:$F$1,0)))</f>
        <v>35257.596999999878</v>
      </c>
      <c r="F148">
        <f>IF($A148&gt;10,INDEX(daily!$A:$F,MATCH(DATE(white_production!F$1,MONTH($C148),DAY($C148)),daily!$A:$A,0),MATCH($B$1,daily!$A$1:$F$1,0)),INDEX(daily!$A:$F,MATCH(DATE(white_production!G$1,MONTH($C148),DAY($C148)),daily!$A:$A,0),MATCH($B$1,daily!$A$1:$F$1,0)))</f>
        <v>34892.129999999699</v>
      </c>
      <c r="G148">
        <f>IF($A148&gt;10,INDEX(daily!$A:$F,MATCH(DATE(white_production!G$1,MONTH($C148),DAY($C148)),daily!$A:$A,0),MATCH($B$1,daily!$A$1:$F$1,0)),INDEX(daily!$A:$F,MATCH(DATE(white_production!H$1,MONTH($C148),DAY($C148)),daily!$A:$A,0),MATCH($B$1,daily!$A$1:$F$1,0)))</f>
        <v>11400.451000000536</v>
      </c>
      <c r="H148">
        <f>IF($A148&gt;10,INDEX(daily!$A:$F,MATCH(DATE(white_production!H$1,MONTH($C148),DAY($C148)),daily!$A:$A,0),MATCH($B$1,daily!$A$1:$F$1,0)),INDEX(daily!$A:$F,MATCH(DATE(white_production!I$1,MONTH($C148),DAY($C148)),daily!$A:$A,0),MATCH($B$1,daily!$A$1:$F$1,0)))</f>
        <v>18211.087999999523</v>
      </c>
      <c r="I148">
        <f>IF($A148&gt;10,INDEX(daily!$A:$F,MATCH(DATE(white_production!I$1,MONTH($C148),DAY($C148)),daily!$A:$A,0),MATCH($B$1,daily!$A$1:$F$1,0)),INDEX(daily!$A:$F,MATCH(DATE(white_production!J$1,MONTH($C148),DAY($C148)),daily!$A:$A,0),MATCH($B$1,daily!$A$1:$F$1,0)))</f>
        <v>86116.61199999899</v>
      </c>
      <c r="J148">
        <f>IF($A148&gt;10,INDEX(daily!$A:$F,MATCH(DATE(white_production!J$1,MONTH($C148),DAY($C148)),daily!$A:$A,0),MATCH($B$1,daily!$A$1:$F$1,0)),INDEX(daily!$A:$F,MATCH(DATE(white_production!K$1,MONTH($C148),DAY($C148)),daily!$A:$A,0),MATCH($B$1,daily!$A$1:$F$1,0)))</f>
        <v>64823.758000001311</v>
      </c>
      <c r="S148" s="32">
        <v>40994</v>
      </c>
      <c r="T148" s="33">
        <f t="shared" si="41"/>
        <v>0.55222597062350254</v>
      </c>
      <c r="U148" s="33">
        <f t="shared" si="49"/>
        <v>-5.2325829075941965E-2</v>
      </c>
      <c r="V148" s="33">
        <f t="shared" si="42"/>
        <v>0.3944602527078323</v>
      </c>
      <c r="W148" s="33">
        <f t="shared" si="32"/>
        <v>6.3402115906441292E-5</v>
      </c>
      <c r="X148" s="36">
        <f t="shared" si="43"/>
        <v>0.35082681232286123</v>
      </c>
      <c r="Y148" s="36">
        <f t="shared" si="35"/>
        <v>1.675575873601709E-2</v>
      </c>
      <c r="Z148" s="33">
        <f t="shared" si="40"/>
        <v>0.13347844520201954</v>
      </c>
      <c r="AA148" s="33">
        <f t="shared" si="31"/>
        <v>-5.1420021585892095E-2</v>
      </c>
      <c r="AB148" s="36">
        <f t="shared" si="44"/>
        <v>2.0543198182600347E-2</v>
      </c>
      <c r="AC148" s="36">
        <f t="shared" si="38"/>
        <v>-6.6703953182725637E-3</v>
      </c>
      <c r="AD148" s="36">
        <f t="shared" si="45"/>
        <v>0.82022498364913876</v>
      </c>
      <c r="AE148" s="36">
        <f t="shared" si="36"/>
        <v>1.272667416769524E-2</v>
      </c>
      <c r="AF148" s="36">
        <f t="shared" si="46"/>
        <v>0.57546027561778079</v>
      </c>
      <c r="AG148" s="36">
        <f t="shared" si="28"/>
        <v>3.0278445817404354E-3</v>
      </c>
      <c r="AI148" s="26"/>
      <c r="AK148" s="26"/>
      <c r="AM148" s="26"/>
      <c r="AO148" s="26"/>
      <c r="AQ148" s="26"/>
    </row>
    <row r="149" spans="1:43" x14ac:dyDescent="0.25">
      <c r="A149" s="17">
        <f t="shared" si="47"/>
        <v>3</v>
      </c>
      <c r="B149" s="15">
        <f t="shared" si="48"/>
        <v>3</v>
      </c>
      <c r="C149" s="11">
        <v>40995</v>
      </c>
      <c r="D149">
        <f>IF($A149&gt;10,INDEX(daily!$A:$F,MATCH(DATE(white_production!D$1,MONTH($C149),DAY($C149)),daily!$A:$A,0),MATCH($B$1,daily!$A$1:$F$1,0)),INDEX(daily!$A:$F,MATCH(DATE(white_production!E$1,MONTH($C149),DAY($C149)),daily!$A:$A,0),MATCH($B$1,daily!$A$1:$F$1,0)))</f>
        <v>34498.360999999939</v>
      </c>
      <c r="E149">
        <f>IF($A149&gt;10,INDEX(daily!$A:$F,MATCH(DATE(white_production!E$1,MONTH($C149),DAY($C149)),daily!$A:$A,0),MATCH($B$1,daily!$A$1:$F$1,0)),INDEX(daily!$A:$F,MATCH(DATE(white_production!F$1,MONTH($C149),DAY($C149)),daily!$A:$A,0),MATCH($B$1,daily!$A$1:$F$1,0)))</f>
        <v>34672.089999999109</v>
      </c>
      <c r="F149">
        <f>IF($A149&gt;10,INDEX(daily!$A:$F,MATCH(DATE(white_production!F$1,MONTH($C149),DAY($C149)),daily!$A:$A,0),MATCH($B$1,daily!$A$1:$F$1,0)),INDEX(daily!$A:$F,MATCH(DATE(white_production!G$1,MONTH($C149),DAY($C149)),daily!$A:$A,0),MATCH($B$1,daily!$A$1:$F$1,0)))</f>
        <v>33442.190999999642</v>
      </c>
      <c r="G149">
        <f>IF($A149&gt;10,INDEX(daily!$A:$F,MATCH(DATE(white_production!G$1,MONTH($C149),DAY($C149)),daily!$A:$A,0),MATCH($B$1,daily!$A$1:$F$1,0)),INDEX(daily!$A:$F,MATCH(DATE(white_production!H$1,MONTH($C149),DAY($C149)),daily!$A:$A,0),MATCH($B$1,daily!$A$1:$F$1,0)))</f>
        <v>9575.895999999344</v>
      </c>
      <c r="H149">
        <f>IF($A149&gt;10,INDEX(daily!$A:$F,MATCH(DATE(white_production!H$1,MONTH($C149),DAY($C149)),daily!$A:$A,0),MATCH($B$1,daily!$A$1:$F$1,0)),INDEX(daily!$A:$F,MATCH(DATE(white_production!I$1,MONTH($C149),DAY($C149)),daily!$A:$A,0),MATCH($B$1,daily!$A$1:$F$1,0)))</f>
        <v>16499.334000001101</v>
      </c>
      <c r="I149">
        <f>IF($A149&gt;10,INDEX(daily!$A:$F,MATCH(DATE(white_production!I$1,MONTH($C149),DAY($C149)),daily!$A:$A,0),MATCH($B$1,daily!$A$1:$F$1,0)),INDEX(daily!$A:$F,MATCH(DATE(white_production!J$1,MONTH($C149),DAY($C149)),daily!$A:$A,0),MATCH($B$1,daily!$A$1:$F$1,0)))</f>
        <v>88329.984999999404</v>
      </c>
      <c r="J149">
        <f>IF($A149&gt;10,INDEX(daily!$A:$F,MATCH(DATE(white_production!J$1,MONTH($C149),DAY($C149)),daily!$A:$A,0),MATCH($B$1,daily!$A$1:$F$1,0)),INDEX(daily!$A:$F,MATCH(DATE(white_production!K$1,MONTH($C149),DAY($C149)),daily!$A:$A,0),MATCH($B$1,daily!$A$1:$F$1,0)))</f>
        <v>65409.179999999702</v>
      </c>
      <c r="S149" s="32">
        <v>40995</v>
      </c>
      <c r="T149" s="33">
        <f t="shared" si="41"/>
        <v>0.49937710241415229</v>
      </c>
      <c r="U149" s="33">
        <f t="shared" si="49"/>
        <v>-5.2848868209350253E-2</v>
      </c>
      <c r="V149" s="33">
        <f t="shared" si="42"/>
        <v>0.38790962932920248</v>
      </c>
      <c r="W149" s="33">
        <f t="shared" si="32"/>
        <v>-6.5506233786298274E-3</v>
      </c>
      <c r="X149" s="36">
        <f t="shared" si="43"/>
        <v>0.33624823894735728</v>
      </c>
      <c r="Y149" s="36">
        <f t="shared" si="35"/>
        <v>-1.4578573375503945E-2</v>
      </c>
      <c r="Z149" s="33">
        <f t="shared" si="40"/>
        <v>0.11211624079574488</v>
      </c>
      <c r="AA149" s="33">
        <f t="shared" si="31"/>
        <v>-2.1362204406274662E-2</v>
      </c>
      <c r="AB149" s="36">
        <f t="shared" si="44"/>
        <v>1.8612237129541499E-2</v>
      </c>
      <c r="AC149" s="36">
        <f t="shared" si="38"/>
        <v>-1.9309610530588474E-3</v>
      </c>
      <c r="AD149" s="36">
        <f t="shared" si="45"/>
        <v>0.84130644273783117</v>
      </c>
      <c r="AE149" s="36">
        <f t="shared" si="36"/>
        <v>2.1081459088692411E-2</v>
      </c>
      <c r="AF149" s="36">
        <f t="shared" si="46"/>
        <v>0.58065724530706941</v>
      </c>
      <c r="AG149" s="36">
        <f t="shared" si="28"/>
        <v>5.1969696892886219E-3</v>
      </c>
      <c r="AI149" s="26"/>
      <c r="AK149" s="26"/>
      <c r="AM149" s="26"/>
      <c r="AO149" s="26"/>
      <c r="AQ149" s="26"/>
    </row>
    <row r="150" spans="1:43" x14ac:dyDescent="0.25">
      <c r="A150" s="17">
        <f t="shared" si="47"/>
        <v>3</v>
      </c>
      <c r="B150" s="15">
        <f t="shared" si="48"/>
        <v>3</v>
      </c>
      <c r="C150" s="11">
        <v>40996</v>
      </c>
      <c r="D150">
        <f>IF($A150&gt;10,INDEX(daily!$A:$F,MATCH(DATE(white_production!D$1,MONTH($C150),DAY($C150)),daily!$A:$A,0),MATCH($B$1,daily!$A$1:$F$1,0)),INDEX(daily!$A:$F,MATCH(DATE(white_production!E$1,MONTH($C150),DAY($C150)),daily!$A:$A,0),MATCH($B$1,daily!$A$1:$F$1,0)))</f>
        <v>34818.345000000299</v>
      </c>
      <c r="E150">
        <f>IF($A150&gt;10,INDEX(daily!$A:$F,MATCH(DATE(white_production!E$1,MONTH($C150),DAY($C150)),daily!$A:$A,0),MATCH($B$1,daily!$A$1:$F$1,0)),INDEX(daily!$A:$F,MATCH(DATE(white_production!F$1,MONTH($C150),DAY($C150)),daily!$A:$A,0),MATCH($B$1,daily!$A$1:$F$1,0)))</f>
        <v>26355.893000000717</v>
      </c>
      <c r="F150">
        <f>IF($A150&gt;10,INDEX(daily!$A:$F,MATCH(DATE(white_production!F$1,MONTH($C150),DAY($C150)),daily!$A:$A,0),MATCH($B$1,daily!$A$1:$F$1,0)),INDEX(daily!$A:$F,MATCH(DATE(white_production!G$1,MONTH($C150),DAY($C150)),daily!$A:$A,0),MATCH($B$1,daily!$A$1:$F$1,0)))</f>
        <v>36923.539000001547</v>
      </c>
      <c r="G150">
        <f>IF($A150&gt;10,INDEX(daily!$A:$F,MATCH(DATE(white_production!G$1,MONTH($C150),DAY($C150)),daily!$A:$A,0),MATCH($B$1,daily!$A$1:$F$1,0)),INDEX(daily!$A:$F,MATCH(DATE(white_production!H$1,MONTH($C150),DAY($C150)),daily!$A:$A,0),MATCH($B$1,daily!$A$1:$F$1,0)))</f>
        <v>7254.1339999988677</v>
      </c>
      <c r="H150">
        <f>IF($A150&gt;10,INDEX(daily!$A:$F,MATCH(DATE(white_production!H$1,MONTH($C150),DAY($C150)),daily!$A:$A,0),MATCH($B$1,daily!$A$1:$F$1,0)),INDEX(daily!$A:$F,MATCH(DATE(white_production!I$1,MONTH($C150),DAY($C150)),daily!$A:$A,0),MATCH($B$1,daily!$A$1:$F$1,0)))</f>
        <v>7680.0049999989569</v>
      </c>
      <c r="I150">
        <f>IF($A150&gt;10,INDEX(daily!$A:$F,MATCH(DATE(white_production!I$1,MONTH($C150),DAY($C150)),daily!$A:$A,0),MATCH($B$1,daily!$A$1:$F$1,0)),INDEX(daily!$A:$F,MATCH(DATE(white_production!J$1,MONTH($C150),DAY($C150)),daily!$A:$A,0),MATCH($B$1,daily!$A$1:$F$1,0)))</f>
        <v>87577.505999998742</v>
      </c>
      <c r="J150">
        <f>IF($A150&gt;10,INDEX(daily!$A:$F,MATCH(DATE(white_production!J$1,MONTH($C150),DAY($C150)),daily!$A:$A,0),MATCH($B$1,daily!$A$1:$F$1,0)),INDEX(daily!$A:$F,MATCH(DATE(white_production!K$1,MONTH($C150),DAY($C150)),daily!$A:$A,0),MATCH($B$1,daily!$A$1:$F$1,0)))</f>
        <v>61285.003000001612</v>
      </c>
      <c r="S150" s="32">
        <v>40996</v>
      </c>
      <c r="T150" s="33">
        <f t="shared" si="41"/>
        <v>0.50400899442603864</v>
      </c>
      <c r="U150" s="33">
        <f t="shared" si="49"/>
        <v>4.6318920118863516E-3</v>
      </c>
      <c r="V150" s="33">
        <f t="shared" si="42"/>
        <v>0.29486842830272597</v>
      </c>
      <c r="W150" s="33">
        <f t="shared" si="32"/>
        <v>-9.3041201026476505E-2</v>
      </c>
      <c r="X150" s="36">
        <f t="shared" si="43"/>
        <v>0.37125184066004285</v>
      </c>
      <c r="Y150" s="36">
        <f t="shared" si="35"/>
        <v>3.5003601712685573E-2</v>
      </c>
      <c r="Z150" s="33">
        <f t="shared" si="40"/>
        <v>8.493265113870585E-2</v>
      </c>
      <c r="AA150" s="33">
        <f t="shared" si="31"/>
        <v>-2.7183589657039028E-2</v>
      </c>
      <c r="AB150" s="36">
        <f t="shared" si="44"/>
        <v>8.6635057036869127E-3</v>
      </c>
      <c r="AC150" s="36">
        <f t="shared" si="38"/>
        <v>-9.9487314258545866E-3</v>
      </c>
      <c r="AD150" s="36">
        <f t="shared" si="45"/>
        <v>0.83413939260501979</v>
      </c>
      <c r="AE150" s="36">
        <f t="shared" si="36"/>
        <v>-7.1670501328113811E-3</v>
      </c>
      <c r="AF150" s="36">
        <f t="shared" si="46"/>
        <v>0.5440456679110881</v>
      </c>
      <c r="AG150" s="36">
        <f t="shared" ref="AG150:AG191" si="50">AF150-AF149</f>
        <v>-3.661157739598131E-2</v>
      </c>
      <c r="AI150" s="26"/>
      <c r="AK150" s="26"/>
      <c r="AM150" s="26"/>
      <c r="AO150" s="26"/>
      <c r="AQ150" s="26"/>
    </row>
    <row r="151" spans="1:43" x14ac:dyDescent="0.25">
      <c r="A151" s="17">
        <f t="shared" si="47"/>
        <v>3</v>
      </c>
      <c r="B151" s="15">
        <f t="shared" si="48"/>
        <v>3</v>
      </c>
      <c r="C151" s="11">
        <v>40997</v>
      </c>
      <c r="D151">
        <f>IF($A151&gt;10,INDEX(daily!$A:$F,MATCH(DATE(white_production!D$1,MONTH($C151),DAY($C151)),daily!$A:$A,0),MATCH($B$1,daily!$A$1:$F$1,0)),INDEX(daily!$A:$F,MATCH(DATE(white_production!E$1,MONTH($C151),DAY($C151)),daily!$A:$A,0),MATCH($B$1,daily!$A$1:$F$1,0)))</f>
        <v>35093.721999999878</v>
      </c>
      <c r="E151">
        <f>IF($A151&gt;10,INDEX(daily!$A:$F,MATCH(DATE(white_production!E$1,MONTH($C151),DAY($C151)),daily!$A:$A,0),MATCH($B$1,daily!$A$1:$F$1,0)),INDEX(daily!$A:$F,MATCH(DATE(white_production!F$1,MONTH($C151),DAY($C151)),daily!$A:$A,0),MATCH($B$1,daily!$A$1:$F$1,0)))</f>
        <v>24850.482999999822</v>
      </c>
      <c r="F151">
        <f>IF($A151&gt;10,INDEX(daily!$A:$F,MATCH(DATE(white_production!F$1,MONTH($C151),DAY($C151)),daily!$A:$A,0),MATCH($B$1,daily!$A$1:$F$1,0)),INDEX(daily!$A:$F,MATCH(DATE(white_production!G$1,MONTH($C151),DAY($C151)),daily!$A:$A,0),MATCH($B$1,daily!$A$1:$F$1,0)))</f>
        <v>33775.967999999222</v>
      </c>
      <c r="G151">
        <f>IF($A151&gt;10,INDEX(daily!$A:$F,MATCH(DATE(white_production!G$1,MONTH($C151),DAY($C151)),daily!$A:$A,0),MATCH($B$1,daily!$A$1:$F$1,0)),INDEX(daily!$A:$F,MATCH(DATE(white_production!H$1,MONTH($C151),DAY($C151)),daily!$A:$A,0),MATCH($B$1,daily!$A$1:$F$1,0)))</f>
        <v>5604.1920000001792</v>
      </c>
      <c r="H151">
        <f>IF($A151&gt;10,INDEX(daily!$A:$F,MATCH(DATE(white_production!H$1,MONTH($C151),DAY($C151)),daily!$A:$A,0),MATCH($B$1,daily!$A$1:$F$1,0)),INDEX(daily!$A:$F,MATCH(DATE(white_production!I$1,MONTH($C151),DAY($C151)),daily!$A:$A,0),MATCH($B$1,daily!$A$1:$F$1,0)))</f>
        <v>11777.251000000537</v>
      </c>
      <c r="I151">
        <f>IF($A151&gt;10,INDEX(daily!$A:$F,MATCH(DATE(white_production!I$1,MONTH($C151),DAY($C151)),daily!$A:$A,0),MATCH($B$1,daily!$A$1:$F$1,0)),INDEX(daily!$A:$F,MATCH(DATE(white_production!J$1,MONTH($C151),DAY($C151)),daily!$A:$A,0),MATCH($B$1,daily!$A$1:$F$1,0)))</f>
        <v>85274.728000000119</v>
      </c>
      <c r="J151">
        <f>IF($A151&gt;10,INDEX(daily!$A:$F,MATCH(DATE(white_production!J$1,MONTH($C151),DAY($C151)),daily!$A:$A,0),MATCH($B$1,daily!$A$1:$F$1,0)),INDEX(daily!$A:$F,MATCH(DATE(white_production!K$1,MONTH($C151),DAY($C151)),daily!$A:$A,0),MATCH($B$1,daily!$A$1:$F$1,0)))</f>
        <v>59235.022999998924</v>
      </c>
      <c r="S151" s="32">
        <v>40997</v>
      </c>
      <c r="T151" s="33">
        <f t="shared" si="41"/>
        <v>0.50799518288094203</v>
      </c>
      <c r="U151" s="33">
        <f t="shared" si="49"/>
        <v>3.9861884549033944E-3</v>
      </c>
      <c r="V151" s="33">
        <f t="shared" si="42"/>
        <v>0.27802597562425069</v>
      </c>
      <c r="W151" s="33">
        <f t="shared" si="32"/>
        <v>-1.6842452678475284E-2</v>
      </c>
      <c r="X151" s="33">
        <f t="shared" si="43"/>
        <v>0.33960423701731007</v>
      </c>
      <c r="Y151" s="33">
        <f t="shared" si="35"/>
        <v>-3.164760364273278E-2</v>
      </c>
      <c r="Z151" s="33">
        <f t="shared" si="40"/>
        <v>6.561484583141361E-2</v>
      </c>
      <c r="AA151" s="33">
        <f t="shared" si="31"/>
        <v>-1.9317805307292241E-2</v>
      </c>
      <c r="AB151" s="36">
        <f t="shared" si="44"/>
        <v>1.3285444633469758E-2</v>
      </c>
      <c r="AC151" s="36">
        <f t="shared" si="38"/>
        <v>4.6219389297828452E-3</v>
      </c>
      <c r="AD151" s="36">
        <f t="shared" si="45"/>
        <v>0.81220638800195333</v>
      </c>
      <c r="AE151" s="36">
        <f t="shared" si="36"/>
        <v>-2.1933004603066464E-2</v>
      </c>
      <c r="AF151" s="36">
        <f t="shared" si="46"/>
        <v>0.52584737006151783</v>
      </c>
      <c r="AG151" s="36">
        <f t="shared" si="50"/>
        <v>-1.8198297849570277E-2</v>
      </c>
      <c r="AI151" s="26"/>
      <c r="AK151" s="26"/>
      <c r="AM151" s="26"/>
      <c r="AO151" s="26"/>
      <c r="AQ151" s="26"/>
    </row>
    <row r="152" spans="1:43" x14ac:dyDescent="0.25">
      <c r="A152" s="17">
        <f t="shared" si="47"/>
        <v>3</v>
      </c>
      <c r="B152" s="15">
        <f t="shared" si="48"/>
        <v>3</v>
      </c>
      <c r="C152" s="11">
        <v>40998</v>
      </c>
      <c r="D152">
        <f>IF($A152&gt;10,INDEX(daily!$A:$F,MATCH(DATE(white_production!D$1,MONTH($C152),DAY($C152)),daily!$A:$A,0),MATCH($B$1,daily!$A$1:$F$1,0)),INDEX(daily!$A:$F,MATCH(DATE(white_production!E$1,MONTH($C152),DAY($C152)),daily!$A:$A,0),MATCH($B$1,daily!$A$1:$F$1,0)))</f>
        <v>33728.435999999943</v>
      </c>
      <c r="E152">
        <f>IF($A152&gt;10,INDEX(daily!$A:$F,MATCH(DATE(white_production!E$1,MONTH($C152),DAY($C152)),daily!$A:$A,0),MATCH($B$1,daily!$A$1:$F$1,0)),INDEX(daily!$A:$F,MATCH(DATE(white_production!F$1,MONTH($C152),DAY($C152)),daily!$A:$A,0),MATCH($B$1,daily!$A$1:$F$1,0)))</f>
        <v>21610.215000000597</v>
      </c>
      <c r="F152">
        <f>IF($A152&gt;10,INDEX(daily!$A:$F,MATCH(DATE(white_production!F$1,MONTH($C152),DAY($C152)),daily!$A:$A,0),MATCH($B$1,daily!$A$1:$F$1,0)),INDEX(daily!$A:$F,MATCH(DATE(white_production!G$1,MONTH($C152),DAY($C152)),daily!$A:$A,0),MATCH($B$1,daily!$A$1:$F$1,0)))</f>
        <v>29422.354000000654</v>
      </c>
      <c r="G152">
        <f>IF($A152&gt;10,INDEX(daily!$A:$F,MATCH(DATE(white_production!G$1,MONTH($C152),DAY($C152)),daily!$A:$A,0),MATCH($B$1,daily!$A$1:$F$1,0)),INDEX(daily!$A:$F,MATCH(DATE(white_production!H$1,MONTH($C152),DAY($C152)),daily!$A:$A,0),MATCH($B$1,daily!$A$1:$F$1,0)))</f>
        <v>6281.7519999995829</v>
      </c>
      <c r="H152">
        <f>IF($A152&gt;10,INDEX(daily!$A:$F,MATCH(DATE(white_production!H$1,MONTH($C152),DAY($C152)),daily!$A:$A,0),MATCH($B$1,daily!$A$1:$F$1,0)),INDEX(daily!$A:$F,MATCH(DATE(white_production!I$1,MONTH($C152),DAY($C152)),daily!$A:$A,0),MATCH($B$1,daily!$A$1:$F$1,0)))</f>
        <v>12512.37100000009</v>
      </c>
      <c r="I152">
        <f>IF($A152&gt;10,INDEX(daily!$A:$F,MATCH(DATE(white_production!I$1,MONTH($C152),DAY($C152)),daily!$A:$A,0),MATCH($B$1,daily!$A$1:$F$1,0)),INDEX(daily!$A:$F,MATCH(DATE(white_production!J$1,MONTH($C152),DAY($C152)),daily!$A:$A,0),MATCH($B$1,daily!$A$1:$F$1,0)))</f>
        <v>79662.2380000025</v>
      </c>
      <c r="J152">
        <f>IF($A152&gt;10,INDEX(daily!$A:$F,MATCH(DATE(white_production!J$1,MONTH($C152),DAY($C152)),daily!$A:$A,0),MATCH($B$1,daily!$A$1:$F$1,0)),INDEX(daily!$A:$F,MATCH(DATE(white_production!K$1,MONTH($C152),DAY($C152)),daily!$A:$A,0),MATCH($B$1,daily!$A$1:$F$1,0)))</f>
        <v>54867.540000000598</v>
      </c>
      <c r="S152" s="32">
        <v>40998</v>
      </c>
      <c r="T152" s="33">
        <f t="shared" si="41"/>
        <v>0.48823214061216363</v>
      </c>
      <c r="U152" s="33">
        <f t="shared" si="49"/>
        <v>-1.9763042268778397E-2</v>
      </c>
      <c r="V152" s="33">
        <f t="shared" si="42"/>
        <v>0.24177401738328488</v>
      </c>
      <c r="W152" s="33">
        <f t="shared" si="32"/>
        <v>-3.6251958240965804E-2</v>
      </c>
      <c r="X152" s="33">
        <f t="shared" si="43"/>
        <v>0.29583033953086568</v>
      </c>
      <c r="Y152" s="33">
        <f t="shared" si="35"/>
        <v>-4.3773897486444391E-2</v>
      </c>
      <c r="Z152" s="33">
        <f t="shared" si="40"/>
        <v>7.3547835090434721E-2</v>
      </c>
      <c r="AA152" s="33">
        <f t="shared" si="31"/>
        <v>7.9329892590211115E-3</v>
      </c>
      <c r="AB152" s="36">
        <f t="shared" si="44"/>
        <v>1.4114704030161728E-2</v>
      </c>
      <c r="AC152" s="36">
        <f t="shared" si="38"/>
        <v>8.292593966919698E-4</v>
      </c>
      <c r="AD152" s="36">
        <f t="shared" si="45"/>
        <v>0.75874975040827908</v>
      </c>
      <c r="AE152" s="36">
        <f t="shared" si="36"/>
        <v>-5.345663759367425E-2</v>
      </c>
      <c r="AF152" s="36">
        <f t="shared" si="46"/>
        <v>0.48707589107791804</v>
      </c>
      <c r="AG152" s="36">
        <f t="shared" si="50"/>
        <v>-3.8771478983599783E-2</v>
      </c>
      <c r="AI152" s="26"/>
      <c r="AK152" s="26"/>
      <c r="AM152" s="26"/>
      <c r="AO152" s="26"/>
      <c r="AQ152" s="26"/>
    </row>
    <row r="153" spans="1:43" x14ac:dyDescent="0.25">
      <c r="A153" s="17">
        <f t="shared" si="47"/>
        <v>3</v>
      </c>
      <c r="B153" s="15">
        <f t="shared" si="48"/>
        <v>3</v>
      </c>
      <c r="C153" s="11">
        <v>40999</v>
      </c>
      <c r="D153">
        <f>IF($A153&gt;10,INDEX(daily!$A:$F,MATCH(DATE(white_production!D$1,MONTH($C153),DAY($C153)),daily!$A:$A,0),MATCH($B$1,daily!$A$1:$F$1,0)),INDEX(daily!$A:$F,MATCH(DATE(white_production!E$1,MONTH($C153),DAY($C153)),daily!$A:$A,0),MATCH($B$1,daily!$A$1:$F$1,0)))</f>
        <v>30972.363000000267</v>
      </c>
      <c r="E153">
        <f>IF($A153&gt;10,INDEX(daily!$A:$F,MATCH(DATE(white_production!E$1,MONTH($C153),DAY($C153)),daily!$A:$A,0),MATCH($B$1,daily!$A$1:$F$1,0)),INDEX(daily!$A:$F,MATCH(DATE(white_production!F$1,MONTH($C153),DAY($C153)),daily!$A:$A,0),MATCH($B$1,daily!$A$1:$F$1,0)))</f>
        <v>31683.566999998689</v>
      </c>
      <c r="F153">
        <f>IF($A153&gt;10,INDEX(daily!$A:$F,MATCH(DATE(white_production!F$1,MONTH($C153),DAY($C153)),daily!$A:$A,0),MATCH($B$1,daily!$A$1:$F$1,0)),INDEX(daily!$A:$F,MATCH(DATE(white_production!G$1,MONTH($C153),DAY($C153)),daily!$A:$A,0),MATCH($B$1,daily!$A$1:$F$1,0)))</f>
        <v>28948.674999998511</v>
      </c>
      <c r="G153">
        <f>IF($A153&gt;10,INDEX(daily!$A:$F,MATCH(DATE(white_production!G$1,MONTH($C153),DAY($C153)),daily!$A:$A,0),MATCH($B$1,daily!$A$1:$F$1,0)),INDEX(daily!$A:$F,MATCH(DATE(white_production!H$1,MONTH($C153),DAY($C153)),daily!$A:$A,0),MATCH($B$1,daily!$A$1:$F$1,0)))</f>
        <v>5739.4520000010725</v>
      </c>
      <c r="H153">
        <f>IF($A153&gt;10,INDEX(daily!$A:$F,MATCH(DATE(white_production!H$1,MONTH($C153),DAY($C153)),daily!$A:$A,0),MATCH($B$1,daily!$A$1:$F$1,0)),INDEX(daily!$A:$F,MATCH(DATE(white_production!I$1,MONTH($C153),DAY($C153)),daily!$A:$A,0),MATCH($B$1,daily!$A$1:$F$1,0)))</f>
        <v>10165.694000000507</v>
      </c>
      <c r="I153">
        <f>IF($A153&gt;10,INDEX(daily!$A:$F,MATCH(DATE(white_production!I$1,MONTH($C153),DAY($C153)),daily!$A:$A,0),MATCH($B$1,daily!$A$1:$F$1,0)),INDEX(daily!$A:$F,MATCH(DATE(white_production!J$1,MONTH($C153),DAY($C153)),daily!$A:$A,0),MATCH($B$1,daily!$A$1:$F$1,0)))</f>
        <v>80361.296000000832</v>
      </c>
      <c r="J153">
        <f>IF($A153&gt;10,INDEX(daily!$A:$F,MATCH(DATE(white_production!J$1,MONTH($C153),DAY($C153)),daily!$A:$A,0),MATCH($B$1,daily!$A$1:$F$1,0)),INDEX(daily!$A:$F,MATCH(DATE(white_production!K$1,MONTH($C153),DAY($C153)),daily!$A:$A,0),MATCH($B$1,daily!$A$1:$F$1,0)))</f>
        <v>54149.030999998751</v>
      </c>
      <c r="S153" s="32">
        <v>40999</v>
      </c>
      <c r="T153" s="33">
        <f t="shared" si="41"/>
        <v>0.44833691924840902</v>
      </c>
      <c r="U153" s="33">
        <f t="shared" si="49"/>
        <v>-3.9895221363754618E-2</v>
      </c>
      <c r="V153" s="33">
        <f t="shared" si="42"/>
        <v>0.35447418170628764</v>
      </c>
      <c r="W153" s="33">
        <f t="shared" si="32"/>
        <v>0.11270016432300275</v>
      </c>
      <c r="X153" s="33">
        <f t="shared" si="43"/>
        <v>0.2910676811997453</v>
      </c>
      <c r="Y153" s="33">
        <f t="shared" si="35"/>
        <v>-4.7626583311203841E-3</v>
      </c>
      <c r="Z153" s="33">
        <f t="shared" si="40"/>
        <v>6.719849322379691E-2</v>
      </c>
      <c r="AA153" s="33">
        <f t="shared" si="31"/>
        <v>-6.3493418666378115E-3</v>
      </c>
      <c r="AB153" s="36">
        <f t="shared" si="44"/>
        <v>1.1467511798618905E-2</v>
      </c>
      <c r="AC153" s="36">
        <f t="shared" si="38"/>
        <v>-2.6471922315428227E-3</v>
      </c>
      <c r="AD153" s="36">
        <f t="shared" si="45"/>
        <v>0.76540798769028506</v>
      </c>
      <c r="AE153" s="36">
        <f t="shared" si="36"/>
        <v>6.6582372820059854E-3</v>
      </c>
      <c r="AF153" s="36">
        <f t="shared" si="46"/>
        <v>0.48069746748860825</v>
      </c>
      <c r="AG153" s="36">
        <f t="shared" si="50"/>
        <v>-6.3784235893097896E-3</v>
      </c>
      <c r="AI153" s="26"/>
      <c r="AK153" s="26"/>
      <c r="AM153" s="26"/>
      <c r="AO153" s="26"/>
      <c r="AQ153" s="26"/>
    </row>
    <row r="154" spans="1:43" ht="15.75" thickBot="1" x14ac:dyDescent="0.3">
      <c r="A154" s="17">
        <f t="shared" si="47"/>
        <v>4</v>
      </c>
      <c r="B154" s="15">
        <f t="shared" si="48"/>
        <v>1</v>
      </c>
      <c r="C154" s="11">
        <v>41000</v>
      </c>
      <c r="D154">
        <f>IF($A154&gt;10,INDEX(daily!$A:$F,MATCH(DATE(white_production!D$1,MONTH($C154),DAY($C154)),daily!$A:$A,0),MATCH($B$1,daily!$A$1:$F$1,0)),INDEX(daily!$A:$F,MATCH(DATE(white_production!E$1,MONTH($C154),DAY($C154)),daily!$A:$A,0),MATCH($B$1,daily!$A$1:$F$1,0)))</f>
        <v>17887.360999999939</v>
      </c>
      <c r="E154">
        <f>IF($A154&gt;10,INDEX(daily!$A:$F,MATCH(DATE(white_production!E$1,MONTH($C154),DAY($C154)),daily!$A:$A,0),MATCH($B$1,daily!$A$1:$F$1,0)),INDEX(daily!$A:$F,MATCH(DATE(white_production!F$1,MONTH($C154),DAY($C154)),daily!$A:$A,0),MATCH($B$1,daily!$A$1:$F$1,0)))</f>
        <v>19351.974999999999</v>
      </c>
      <c r="F154">
        <f>IF($A154&gt;10,INDEX(daily!$A:$F,MATCH(DATE(white_production!F$1,MONTH($C154),DAY($C154)),daily!$A:$A,0),MATCH($B$1,daily!$A$1:$F$1,0)),INDEX(daily!$A:$F,MATCH(DATE(white_production!G$1,MONTH($C154),DAY($C154)),daily!$A:$A,0),MATCH($B$1,daily!$A$1:$F$1,0)))</f>
        <v>26252.813000001013</v>
      </c>
      <c r="G154">
        <f>IF($A154&gt;10,INDEX(daily!$A:$F,MATCH(DATE(white_production!G$1,MONTH($C154),DAY($C154)),daily!$A:$A,0),MATCH($B$1,daily!$A$1:$F$1,0)),INDEX(daily!$A:$F,MATCH(DATE(white_production!H$1,MONTH($C154),DAY($C154)),daily!$A:$A,0),MATCH($B$1,daily!$A$1:$F$1,0)))</f>
        <v>2659.9099999994041</v>
      </c>
      <c r="H154">
        <f>IF($A154&gt;10,INDEX(daily!$A:$F,MATCH(DATE(white_production!H$1,MONTH($C154),DAY($C154)),daily!$A:$A,0),MATCH($B$1,daily!$A$1:$F$1,0)),INDEX(daily!$A:$F,MATCH(DATE(white_production!I$1,MONTH($C154),DAY($C154)),daily!$A:$A,0),MATCH($B$1,daily!$A$1:$F$1,0)))</f>
        <v>10457.743999999762</v>
      </c>
      <c r="I154">
        <f>IF($A154&gt;10,INDEX(daily!$A:$F,MATCH(DATE(white_production!I$1,MONTH($C154),DAY($C154)),daily!$A:$A,0),MATCH($B$1,daily!$A$1:$F$1,0)),INDEX(daily!$A:$F,MATCH(DATE(white_production!J$1,MONTH($C154),DAY($C154)),daily!$A:$A,0),MATCH($B$1,daily!$A$1:$F$1,0)))</f>
        <v>83893.202999997142</v>
      </c>
      <c r="J154">
        <f>IF($A154&gt;10,INDEX(daily!$A:$F,MATCH(DATE(white_production!J$1,MONTH($C154),DAY($C154)),daily!$A:$A,0),MATCH($B$1,daily!$A$1:$F$1,0)),INDEX(daily!$A:$F,MATCH(DATE(white_production!K$1,MONTH($C154),DAY($C154)),daily!$A:$A,0),MATCH($B$1,daily!$A$1:$F$1,0)))</f>
        <v>49893.490000000595</v>
      </c>
      <c r="S154" s="32">
        <v>41000</v>
      </c>
      <c r="T154" s="33">
        <f t="shared" si="41"/>
        <v>0.25892646047781515</v>
      </c>
      <c r="U154" s="33">
        <f t="shared" si="49"/>
        <v>-0.18941045877059387</v>
      </c>
      <c r="V154" s="33">
        <f t="shared" si="42"/>
        <v>0.21650893987175809</v>
      </c>
      <c r="W154" s="33">
        <f t="shared" si="32"/>
        <v>-0.13796524183452955</v>
      </c>
      <c r="X154" s="33">
        <f t="shared" si="43"/>
        <v>0.26396183607302293</v>
      </c>
      <c r="Y154" s="33">
        <f t="shared" si="35"/>
        <v>-2.7105845126722372E-2</v>
      </c>
      <c r="Z154" s="33">
        <f t="shared" ref="Z154:Z163" si="51">G154/MAX(G$2:G$228)</f>
        <v>3.1142684721613873E-2</v>
      </c>
      <c r="AA154" s="33">
        <f t="shared" si="31"/>
        <v>-3.605580850218304E-2</v>
      </c>
      <c r="AB154" s="36">
        <f t="shared" si="44"/>
        <v>1.1796961693606688E-2</v>
      </c>
      <c r="AC154" s="36">
        <f t="shared" si="38"/>
        <v>3.2944989498778256E-4</v>
      </c>
      <c r="AD154" s="36">
        <f t="shared" si="45"/>
        <v>0.79904793582621825</v>
      </c>
      <c r="AE154" s="36">
        <f t="shared" si="36"/>
        <v>3.3639948135933184E-2</v>
      </c>
      <c r="AF154" s="36">
        <f t="shared" si="46"/>
        <v>0.44291973178927319</v>
      </c>
      <c r="AG154" s="36">
        <f t="shared" si="50"/>
        <v>-3.7777735699335069E-2</v>
      </c>
      <c r="AI154" s="26"/>
      <c r="AK154" s="26"/>
      <c r="AM154" s="26"/>
      <c r="AO154" s="26"/>
      <c r="AQ154" s="26"/>
    </row>
    <row r="155" spans="1:43" ht="15.75" thickBot="1" x14ac:dyDescent="0.3">
      <c r="A155" s="17">
        <f t="shared" si="47"/>
        <v>4</v>
      </c>
      <c r="B155" s="15">
        <f t="shared" si="48"/>
        <v>1</v>
      </c>
      <c r="C155" s="11">
        <v>41001</v>
      </c>
      <c r="D155">
        <f>IF($A155&gt;10,INDEX(daily!$A:$F,MATCH(DATE(white_production!D$1,MONTH($C155),DAY($C155)),daily!$A:$A,0),MATCH($B$1,daily!$A$1:$F$1,0)),INDEX(daily!$A:$F,MATCH(DATE(white_production!E$1,MONTH($C155),DAY($C155)),daily!$A:$A,0),MATCH($B$1,daily!$A$1:$F$1,0)))</f>
        <v>16505.294999999554</v>
      </c>
      <c r="E155">
        <f>IF($A155&gt;10,INDEX(daily!$A:$F,MATCH(DATE(white_production!E$1,MONTH($C155),DAY($C155)),daily!$A:$A,0),MATCH($B$1,daily!$A$1:$F$1,0)),INDEX(daily!$A:$F,MATCH(DATE(white_production!F$1,MONTH($C155),DAY($C155)),daily!$A:$A,0),MATCH($B$1,daily!$A$1:$F$1,0)))</f>
        <v>15907.996999999881</v>
      </c>
      <c r="F155">
        <f>IF($A155&gt;10,INDEX(daily!$A:$F,MATCH(DATE(white_production!F$1,MONTH($C155),DAY($C155)),daily!$A:$A,0),MATCH($B$1,daily!$A$1:$F$1,0)),INDEX(daily!$A:$F,MATCH(DATE(white_production!G$1,MONTH($C155),DAY($C155)),daily!$A:$A,0),MATCH($B$1,daily!$A$1:$F$1,0)))</f>
        <v>25970.240000000595</v>
      </c>
      <c r="G155">
        <f>IF($A155&gt;10,INDEX(daily!$A:$F,MATCH(DATE(white_production!G$1,MONTH($C155),DAY($C155)),daily!$A:$A,0),MATCH($B$1,daily!$A$1:$F$1,0)),INDEX(daily!$A:$F,MATCH(DATE(white_production!H$1,MONTH($C155),DAY($C155)),daily!$A:$A,0),MATCH($B$1,daily!$A$1:$F$1,0)))</f>
        <v>2125.6790000006558</v>
      </c>
      <c r="H155">
        <f>IF($A155&gt;10,INDEX(daily!$A:$F,MATCH(DATE(white_production!H$1,MONTH($C155),DAY($C155)),daily!$A:$A,0),MATCH($B$1,daily!$A$1:$F$1,0)),INDEX(daily!$A:$F,MATCH(DATE(white_production!I$1,MONTH($C155),DAY($C155)),daily!$A:$A,0),MATCH($B$1,daily!$A$1:$F$1,0)))</f>
        <v>10155.769000000506</v>
      </c>
      <c r="I155">
        <f>IF($A155&gt;10,INDEX(daily!$A:$F,MATCH(DATE(white_production!I$1,MONTH($C155),DAY($C155)),daily!$A:$A,0),MATCH($B$1,daily!$A$1:$F$1,0)),INDEX(daily!$A:$F,MATCH(DATE(white_production!J$1,MONTH($C155),DAY($C155)),daily!$A:$A,0),MATCH($B$1,daily!$A$1:$F$1,0)))</f>
        <v>79300.359000003344</v>
      </c>
      <c r="J155">
        <f>IF($A155&gt;10,INDEX(daily!$A:$F,MATCH(DATE(white_production!J$1,MONTH($C155),DAY($C155)),daily!$A:$A,0),MATCH($B$1,daily!$A$1:$F$1,0)),INDEX(daily!$A:$F,MATCH(DATE(white_production!K$1,MONTH($C155),DAY($C155)),daily!$A:$A,0),MATCH($B$1,daily!$A$1:$F$1,0)))</f>
        <v>46323.458999998868</v>
      </c>
      <c r="S155" s="32">
        <v>41001</v>
      </c>
      <c r="T155" s="33">
        <f t="shared" ref="T155:T186" si="52">D155/MAX(D$2:D$228)</f>
        <v>0.23892052122680807</v>
      </c>
      <c r="U155" s="33">
        <f t="shared" si="49"/>
        <v>-2.0005939251007077E-2</v>
      </c>
      <c r="V155" s="33">
        <f t="shared" ref="V155:V186" si="53">E155/MAX(E$2:E$228)</f>
        <v>0.17797788421869512</v>
      </c>
      <c r="W155" s="33">
        <f t="shared" si="32"/>
        <v>-3.8531055653062973E-2</v>
      </c>
      <c r="X155" s="33">
        <f t="shared" ref="X155:X186" si="54">F155/MAX(F$2:F$228)</f>
        <v>0.26112067433143094</v>
      </c>
      <c r="Y155" s="33">
        <f t="shared" si="35"/>
        <v>-2.841161741591991E-3</v>
      </c>
      <c r="Z155" s="33">
        <f t="shared" si="51"/>
        <v>2.4887816097684024E-2</v>
      </c>
      <c r="AA155" s="33">
        <f t="shared" ref="AA155:AA162" si="55">Z155-Z154</f>
        <v>-6.254868623929849E-3</v>
      </c>
      <c r="AB155" s="36">
        <f t="shared" ref="AB155:AB187" si="56">H155/MAX(H$2:H$228)</f>
        <v>1.1456315804070839E-2</v>
      </c>
      <c r="AC155" s="36">
        <f t="shared" si="38"/>
        <v>-3.4064588953584829E-4</v>
      </c>
      <c r="AD155" s="34">
        <f t="shared" ref="AD155:AD186" si="57">I155/MAX(I$2:I$228)</f>
        <v>0.75530300314356691</v>
      </c>
      <c r="AE155" s="34">
        <f t="shared" si="36"/>
        <v>-4.3744932682651338E-2</v>
      </c>
      <c r="AF155" s="36">
        <f t="shared" ref="AF155:AF191" si="58">J155/MAX(J$2:J$228)</f>
        <v>0.41122747748916039</v>
      </c>
      <c r="AG155" s="36">
        <f t="shared" si="50"/>
        <v>-3.1692254300112799E-2</v>
      </c>
      <c r="AI155" s="26"/>
      <c r="AK155" s="26"/>
      <c r="AM155" s="26"/>
      <c r="AO155" s="26"/>
      <c r="AQ155" s="26"/>
    </row>
    <row r="156" spans="1:43" x14ac:dyDescent="0.25">
      <c r="A156" s="17">
        <f t="shared" si="47"/>
        <v>4</v>
      </c>
      <c r="B156" s="15">
        <f t="shared" si="48"/>
        <v>1</v>
      </c>
      <c r="C156" s="11">
        <v>41002</v>
      </c>
      <c r="D156">
        <f>IF($A156&gt;10,INDEX(daily!$A:$F,MATCH(DATE(white_production!D$1,MONTH($C156),DAY($C156)),daily!$A:$A,0),MATCH($B$1,daily!$A$1:$F$1,0)),INDEX(daily!$A:$F,MATCH(DATE(white_production!E$1,MONTH($C156),DAY($C156)),daily!$A:$A,0),MATCH($B$1,daily!$A$1:$F$1,0)))</f>
        <v>11969.59299999997</v>
      </c>
      <c r="E156">
        <f>IF($A156&gt;10,INDEX(daily!$A:$F,MATCH(DATE(white_production!E$1,MONTH($C156),DAY($C156)),daily!$A:$A,0),MATCH($B$1,daily!$A$1:$F$1,0)),INDEX(daily!$A:$F,MATCH(DATE(white_production!F$1,MONTH($C156),DAY($C156)),daily!$A:$A,0),MATCH($B$1,daily!$A$1:$F$1,0)))</f>
        <v>9231.3780000001188</v>
      </c>
      <c r="F156">
        <f>IF($A156&gt;10,INDEX(daily!$A:$F,MATCH(DATE(white_production!F$1,MONTH($C156),DAY($C156)),daily!$A:$A,0),MATCH($B$1,daily!$A$1:$F$1,0)),INDEX(daily!$A:$F,MATCH(DATE(white_production!G$1,MONTH($C156),DAY($C156)),daily!$A:$A,0),MATCH($B$1,daily!$A$1:$F$1,0)))</f>
        <v>23187.436999998987</v>
      </c>
      <c r="G156">
        <f>IF($A156&gt;10,INDEX(daily!$A:$F,MATCH(DATE(white_production!G$1,MONTH($C156),DAY($C156)),daily!$A:$A,0),MATCH($B$1,daily!$A$1:$F$1,0)),INDEX(daily!$A:$F,MATCH(DATE(white_production!H$1,MONTH($C156),DAY($C156)),daily!$A:$A,0),MATCH($B$1,daily!$A$1:$F$1,0)))</f>
        <v>3120.1</v>
      </c>
      <c r="H156">
        <f>IF($A156&gt;10,INDEX(daily!$A:$F,MATCH(DATE(white_production!H$1,MONTH($C156),DAY($C156)),daily!$A:$A,0),MATCH($B$1,daily!$A$1:$F$1,0)),INDEX(daily!$A:$F,MATCH(DATE(white_production!I$1,MONTH($C156),DAY($C156)),daily!$A:$A,0),MATCH($B$1,daily!$A$1:$F$1,0)))</f>
        <v>9858.4419999979436</v>
      </c>
      <c r="I156">
        <f>IF($A156&gt;10,INDEX(daily!$A:$F,MATCH(DATE(white_production!I$1,MONTH($C156),DAY($C156)),daily!$A:$A,0),MATCH($B$1,daily!$A$1:$F$1,0)),INDEX(daily!$A:$F,MATCH(DATE(white_production!J$1,MONTH($C156),DAY($C156)),daily!$A:$A,0),MATCH($B$1,daily!$A$1:$F$1,0)))</f>
        <v>77097.568999998271</v>
      </c>
      <c r="J156">
        <f>IF($A156&gt;10,INDEX(daily!$A:$F,MATCH(DATE(white_production!J$1,MONTH($C156),DAY($C156)),daily!$A:$A,0),MATCH($B$1,daily!$A$1:$F$1,0)),INDEX(daily!$A:$F,MATCH(DATE(white_production!K$1,MONTH($C156),DAY($C156)),daily!$A:$A,0),MATCH($B$1,daily!$A$1:$F$1,0)))</f>
        <v>43909.774000000951</v>
      </c>
      <c r="S156" s="32">
        <v>41002</v>
      </c>
      <c r="T156" s="33">
        <f t="shared" si="52"/>
        <v>0.17326448260590455</v>
      </c>
      <c r="U156" s="33">
        <f t="shared" si="49"/>
        <v>-6.5656038620903523E-2</v>
      </c>
      <c r="V156" s="33">
        <f t="shared" si="53"/>
        <v>0.1032802008237142</v>
      </c>
      <c r="W156" s="33">
        <f t="shared" ref="W156:W192" si="59">V156-V155</f>
        <v>-7.4697683394980924E-2</v>
      </c>
      <c r="X156" s="33">
        <f t="shared" si="54"/>
        <v>0.23314067122433862</v>
      </c>
      <c r="Y156" s="33">
        <f t="shared" si="35"/>
        <v>-2.7980003107092311E-2</v>
      </c>
      <c r="Z156" s="33">
        <f t="shared" si="51"/>
        <v>3.6530668556428302E-2</v>
      </c>
      <c r="AA156" s="33">
        <f t="shared" si="55"/>
        <v>1.1642852458744277E-2</v>
      </c>
      <c r="AB156" s="36">
        <f t="shared" si="56"/>
        <v>1.1120913136965458E-2</v>
      </c>
      <c r="AC156" s="36">
        <f t="shared" si="38"/>
        <v>-3.3540266710538162E-4</v>
      </c>
      <c r="AD156" s="36">
        <f t="shared" si="57"/>
        <v>0.73432234273699326</v>
      </c>
      <c r="AE156" s="36">
        <f t="shared" si="36"/>
        <v>-2.0980660406573648E-2</v>
      </c>
      <c r="AF156" s="36">
        <f t="shared" si="58"/>
        <v>0.38980045939876706</v>
      </c>
      <c r="AG156" s="36">
        <f t="shared" si="50"/>
        <v>-2.1427018090393324E-2</v>
      </c>
      <c r="AI156" s="26"/>
      <c r="AK156" s="26"/>
      <c r="AM156" s="26"/>
      <c r="AO156" s="26"/>
      <c r="AQ156" s="26"/>
    </row>
    <row r="157" spans="1:43" x14ac:dyDescent="0.25">
      <c r="A157" s="17">
        <f t="shared" si="47"/>
        <v>4</v>
      </c>
      <c r="B157" s="15">
        <f t="shared" si="48"/>
        <v>1</v>
      </c>
      <c r="C157" s="11">
        <v>41003</v>
      </c>
      <c r="D157">
        <f>IF($A157&gt;10,INDEX(daily!$A:$F,MATCH(DATE(white_production!D$1,MONTH($C157),DAY($C157)),daily!$A:$A,0),MATCH($B$1,daily!$A$1:$F$1,0)),INDEX(daily!$A:$F,MATCH(DATE(white_production!E$1,MONTH($C157),DAY($C157)),daily!$A:$A,0),MATCH($B$1,daily!$A$1:$F$1,0)))</f>
        <v>20278.378000000121</v>
      </c>
      <c r="E157">
        <f>IF($A157&gt;10,INDEX(daily!$A:$F,MATCH(DATE(white_production!E$1,MONTH($C157),DAY($C157)),daily!$A:$A,0),MATCH($B$1,daily!$A$1:$F$1,0)),INDEX(daily!$A:$F,MATCH(DATE(white_production!F$1,MONTH($C157),DAY($C157)),daily!$A:$A,0),MATCH($B$1,daily!$A$1:$F$1,0)))</f>
        <v>6452.4969999998812</v>
      </c>
      <c r="F157">
        <f>IF($A157&gt;10,INDEX(daily!$A:$F,MATCH(DATE(white_production!F$1,MONTH($C157),DAY($C157)),daily!$A:$A,0),MATCH($B$1,daily!$A$1:$F$1,0)),INDEX(daily!$A:$F,MATCH(DATE(white_production!G$1,MONTH($C157),DAY($C157)),daily!$A:$A,0),MATCH($B$1,daily!$A$1:$F$1,0)))</f>
        <v>24141.090999999644</v>
      </c>
      <c r="G157">
        <f>IF($A157&gt;10,INDEX(daily!$A:$F,MATCH(DATE(white_production!G$1,MONTH($C157),DAY($C157)),daily!$A:$A,0),MATCH($B$1,daily!$A$1:$F$1,0)),INDEX(daily!$A:$F,MATCH(DATE(white_production!H$1,MONTH($C157),DAY($C157)),daily!$A:$A,0),MATCH($B$1,daily!$A$1:$F$1,0)))</f>
        <v>1908.070000000298</v>
      </c>
      <c r="H157">
        <f>IF($A157&gt;10,INDEX(daily!$A:$F,MATCH(DATE(white_production!H$1,MONTH($C157),DAY($C157)),daily!$A:$A,0),MATCH($B$1,daily!$A$1:$F$1,0)),INDEX(daily!$A:$F,MATCH(DATE(white_production!I$1,MONTH($C157),DAY($C157)),daily!$A:$A,0),MATCH($B$1,daily!$A$1:$F$1,0)))</f>
        <v>8970.7860000014298</v>
      </c>
      <c r="I157">
        <f>IF($A157&gt;10,INDEX(daily!$A:$F,MATCH(DATE(white_production!I$1,MONTH($C157),DAY($C157)),daily!$A:$A,0),MATCH($B$1,daily!$A$1:$F$1,0)),INDEX(daily!$A:$F,MATCH(DATE(white_production!J$1,MONTH($C157),DAY($C157)),daily!$A:$A,0),MATCH($B$1,daily!$A$1:$F$1,0)))</f>
        <v>75793.918999998277</v>
      </c>
      <c r="J157">
        <f>IF($A157&gt;10,INDEX(daily!$A:$F,MATCH(DATE(white_production!J$1,MONTH($C157),DAY($C157)),daily!$A:$A,0),MATCH($B$1,daily!$A$1:$F$1,0)),INDEX(daily!$A:$F,MATCH(DATE(white_production!K$1,MONTH($C157),DAY($C157)),daily!$A:$A,0),MATCH($B$1,daily!$A$1:$F$1,0)))</f>
        <v>42815.751999999586</v>
      </c>
      <c r="S157" s="32">
        <v>41003</v>
      </c>
      <c r="T157" s="33">
        <f t="shared" si="52"/>
        <v>0.29353735521809199</v>
      </c>
      <c r="U157" s="33">
        <f t="shared" si="49"/>
        <v>0.12027287261218744</v>
      </c>
      <c r="V157" s="33">
        <f t="shared" si="53"/>
        <v>7.2190217535712711E-2</v>
      </c>
      <c r="W157" s="33">
        <f t="shared" si="59"/>
        <v>-3.1089983288001485E-2</v>
      </c>
      <c r="X157" s="33">
        <f t="shared" si="54"/>
        <v>0.24272929172068491</v>
      </c>
      <c r="Y157" s="33">
        <f t="shared" si="35"/>
        <v>9.5886204963462895E-3</v>
      </c>
      <c r="Z157" s="33">
        <f t="shared" si="51"/>
        <v>2.2340012420266991E-2</v>
      </c>
      <c r="AA157" s="33">
        <f t="shared" si="55"/>
        <v>-1.4190656136161311E-2</v>
      </c>
      <c r="AB157" s="36">
        <f t="shared" si="56"/>
        <v>1.0119583994747093E-2</v>
      </c>
      <c r="AC157" s="36">
        <f t="shared" si="38"/>
        <v>-1.0013291422183643E-3</v>
      </c>
      <c r="AD157" s="36">
        <f t="shared" si="57"/>
        <v>0.72190561761159922</v>
      </c>
      <c r="AE157" s="36">
        <f t="shared" si="36"/>
        <v>-1.2416725125394046E-2</v>
      </c>
      <c r="AF157" s="36">
        <f t="shared" si="58"/>
        <v>0.38008849235031722</v>
      </c>
      <c r="AG157" s="36">
        <f t="shared" si="50"/>
        <v>-9.7119670484498433E-3</v>
      </c>
      <c r="AI157" s="26"/>
      <c r="AK157" s="26"/>
      <c r="AM157" s="26"/>
      <c r="AO157" s="26"/>
      <c r="AQ157" s="26"/>
    </row>
    <row r="158" spans="1:43" x14ac:dyDescent="0.25">
      <c r="A158" s="17">
        <f t="shared" si="47"/>
        <v>4</v>
      </c>
      <c r="B158" s="15">
        <f t="shared" si="48"/>
        <v>1</v>
      </c>
      <c r="C158" s="11">
        <v>41004</v>
      </c>
      <c r="D158">
        <f>IF($A158&gt;10,INDEX(daily!$A:$F,MATCH(DATE(white_production!D$1,MONTH($C158),DAY($C158)),daily!$A:$A,0),MATCH($B$1,daily!$A$1:$F$1,0)),INDEX(daily!$A:$F,MATCH(DATE(white_production!E$1,MONTH($C158),DAY($C158)),daily!$A:$A,0),MATCH($B$1,daily!$A$1:$F$1,0)))</f>
        <v>10677.355000000447</v>
      </c>
      <c r="E158">
        <f>IF($A158&gt;10,INDEX(daily!$A:$F,MATCH(DATE(white_production!E$1,MONTH($C158),DAY($C158)),daily!$A:$A,0),MATCH($B$1,daily!$A$1:$F$1,0)),INDEX(daily!$A:$F,MATCH(DATE(white_production!F$1,MONTH($C158),DAY($C158)),daily!$A:$A,0),MATCH($B$1,daily!$A$1:$F$1,0)))</f>
        <v>4775.0710000008348</v>
      </c>
      <c r="F158">
        <f>IF($A158&gt;10,INDEX(daily!$A:$F,MATCH(DATE(white_production!F$1,MONTH($C158),DAY($C158)),daily!$A:$A,0),MATCH($B$1,daily!$A$1:$F$1,0)),INDEX(daily!$A:$F,MATCH(DATE(white_production!G$1,MONTH($C158),DAY($C158)),daily!$A:$A,0),MATCH($B$1,daily!$A$1:$F$1,0)))</f>
        <v>21650.660000000895</v>
      </c>
      <c r="G158">
        <f>IF($A158&gt;10,INDEX(daily!$A:$F,MATCH(DATE(white_production!G$1,MONTH($C158),DAY($C158)),daily!$A:$A,0),MATCH($B$1,daily!$A$1:$F$1,0)),INDEX(daily!$A:$F,MATCH(DATE(white_production!H$1,MONTH($C158),DAY($C158)),daily!$A:$A,0),MATCH($B$1,daily!$A$1:$F$1,0)))</f>
        <v>1609.575</v>
      </c>
      <c r="H158">
        <f>IF($A158&gt;10,INDEX(daily!$A:$F,MATCH(DATE(white_production!H$1,MONTH($C158),DAY($C158)),daily!$A:$A,0),MATCH($B$1,daily!$A$1:$F$1,0)),INDEX(daily!$A:$F,MATCH(DATE(white_production!I$1,MONTH($C158),DAY($C158)),daily!$A:$A,0),MATCH($B$1,daily!$A$1:$F$1,0)))</f>
        <v>8595.695000000298</v>
      </c>
      <c r="I158">
        <f>IF($A158&gt;10,INDEX(daily!$A:$F,MATCH(DATE(white_production!I$1,MONTH($C158),DAY($C158)),daily!$A:$A,0),MATCH($B$1,daily!$A$1:$F$1,0)),INDEX(daily!$A:$F,MATCH(DATE(white_production!J$1,MONTH($C158),DAY($C158)),daily!$A:$A,0),MATCH($B$1,daily!$A$1:$F$1,0)))</f>
        <v>73001.145000001794</v>
      </c>
      <c r="J158">
        <f>IF($A158&gt;10,INDEX(daily!$A:$F,MATCH(DATE(white_production!J$1,MONTH($C158),DAY($C158)),daily!$A:$A,0),MATCH($B$1,daily!$A$1:$F$1,0)),INDEX(daily!$A:$F,MATCH(DATE(white_production!K$1,MONTH($C158),DAY($C158)),daily!$A:$A,0),MATCH($B$1,daily!$A$1:$F$1,0)))</f>
        <v>36579.378999999164</v>
      </c>
      <c r="S158" s="32">
        <v>41004</v>
      </c>
      <c r="T158" s="33">
        <f t="shared" si="52"/>
        <v>0.1545588383560452</v>
      </c>
      <c r="U158" s="33">
        <f t="shared" si="49"/>
        <v>-0.13897851686204679</v>
      </c>
      <c r="V158" s="33">
        <f t="shared" si="53"/>
        <v>5.3423258350765578E-2</v>
      </c>
      <c r="W158" s="33">
        <f t="shared" si="59"/>
        <v>-1.8766959184947134E-2</v>
      </c>
      <c r="X158" s="33">
        <f t="shared" si="54"/>
        <v>0.21768897549351265</v>
      </c>
      <c r="Y158" s="33">
        <f t="shared" si="35"/>
        <v>-2.504031622717226E-2</v>
      </c>
      <c r="Z158" s="33">
        <f t="shared" si="51"/>
        <v>1.884518151396208E-2</v>
      </c>
      <c r="AA158" s="33">
        <f t="shared" si="55"/>
        <v>-3.4948309063049104E-3</v>
      </c>
      <c r="AB158" s="33">
        <f t="shared" si="56"/>
        <v>9.6964588772618984E-3</v>
      </c>
      <c r="AC158" s="33">
        <f t="shared" si="38"/>
        <v>-4.2312511748519507E-4</v>
      </c>
      <c r="AD158" s="33">
        <f t="shared" si="57"/>
        <v>0.69530560449818413</v>
      </c>
      <c r="AE158" s="33">
        <f t="shared" si="36"/>
        <v>-2.6600013113415089E-2</v>
      </c>
      <c r="AF158" s="33">
        <f t="shared" si="58"/>
        <v>0.32472630669246849</v>
      </c>
      <c r="AG158" s="33">
        <f t="shared" si="50"/>
        <v>-5.5362185657848728E-2</v>
      </c>
      <c r="AI158" s="26"/>
      <c r="AK158" s="26"/>
      <c r="AM158" s="26"/>
      <c r="AO158" s="26"/>
      <c r="AQ158" s="26"/>
    </row>
    <row r="159" spans="1:43" x14ac:dyDescent="0.25">
      <c r="A159" s="17">
        <f t="shared" si="47"/>
        <v>4</v>
      </c>
      <c r="B159" s="15">
        <f t="shared" si="48"/>
        <v>1</v>
      </c>
      <c r="C159" s="11">
        <v>41005</v>
      </c>
      <c r="D159">
        <f>IF($A159&gt;10,INDEX(daily!$A:$F,MATCH(DATE(white_production!D$1,MONTH($C159),DAY($C159)),daily!$A:$A,0),MATCH($B$1,daily!$A$1:$F$1,0)),INDEX(daily!$A:$F,MATCH(DATE(white_production!E$1,MONTH($C159),DAY($C159)),daily!$A:$A,0),MATCH($B$1,daily!$A$1:$F$1,0)))</f>
        <v>9603.5759999997917</v>
      </c>
      <c r="E159">
        <f>IF($A159&gt;10,INDEX(daily!$A:$F,MATCH(DATE(white_production!E$1,MONTH($C159),DAY($C159)),daily!$A:$A,0),MATCH($B$1,daily!$A$1:$F$1,0)),INDEX(daily!$A:$F,MATCH(DATE(white_production!F$1,MONTH($C159),DAY($C159)),daily!$A:$A,0),MATCH($B$1,daily!$A$1:$F$1,0)))</f>
        <v>2.898999999463558</v>
      </c>
      <c r="F159">
        <f>IF($A159&gt;10,INDEX(daily!$A:$F,MATCH(DATE(white_production!F$1,MONTH($C159),DAY($C159)),daily!$A:$A,0),MATCH($B$1,daily!$A$1:$F$1,0)),INDEX(daily!$A:$F,MATCH(DATE(white_production!G$1,MONTH($C159),DAY($C159)),daily!$A:$A,0),MATCH($B$1,daily!$A$1:$F$1,0)))</f>
        <v>24052.492999999224</v>
      </c>
      <c r="G159">
        <f>IF($A159&gt;10,INDEX(daily!$A:$F,MATCH(DATE(white_production!G$1,MONTH($C159),DAY($C159)),daily!$A:$A,0),MATCH($B$1,daily!$A$1:$F$1,0)),INDEX(daily!$A:$F,MATCH(DATE(white_production!H$1,MONTH($C159),DAY($C159)),daily!$A:$A,0),MATCH($B$1,daily!$A$1:$F$1,0)))</f>
        <v>1419.5799999997021</v>
      </c>
      <c r="H159">
        <f>IF($A159&gt;10,INDEX(daily!$A:$F,MATCH(DATE(white_production!H$1,MONTH($C159),DAY($C159)),daily!$A:$A,0),MATCH($B$1,daily!$A$1:$F$1,0)),INDEX(daily!$A:$F,MATCH(DATE(white_production!I$1,MONTH($C159),DAY($C159)),daily!$A:$A,0),MATCH($B$1,daily!$A$1:$F$1,0)))</f>
        <v>9582.1850000008944</v>
      </c>
      <c r="I159">
        <f>IF($A159&gt;10,INDEX(daily!$A:$F,MATCH(DATE(white_production!I$1,MONTH($C159),DAY($C159)),daily!$A:$A,0),MATCH($B$1,daily!$A$1:$F$1,0)),INDEX(daily!$A:$F,MATCH(DATE(white_production!J$1,MONTH($C159),DAY($C159)),daily!$A:$A,0),MATCH($B$1,daily!$A$1:$F$1,0)))</f>
        <v>67874.739999999103</v>
      </c>
      <c r="J159">
        <f>IF($A159&gt;10,INDEX(daily!$A:$F,MATCH(DATE(white_production!J$1,MONTH($C159),DAY($C159)),daily!$A:$A,0),MATCH($B$1,daily!$A$1:$F$1,0)),INDEX(daily!$A:$F,MATCH(DATE(white_production!K$1,MONTH($C159),DAY($C159)),daily!$A:$A,0),MATCH($B$1,daily!$A$1:$F$1,0)))</f>
        <v>33985.747000001371</v>
      </c>
      <c r="S159" s="32">
        <v>41005</v>
      </c>
      <c r="T159" s="33">
        <f t="shared" si="52"/>
        <v>0.13901547252328886</v>
      </c>
      <c r="U159" s="33">
        <f t="shared" si="49"/>
        <v>-1.554336583275634E-2</v>
      </c>
      <c r="V159" s="33">
        <f t="shared" si="53"/>
        <v>3.2433868717383225E-5</v>
      </c>
      <c r="W159" s="33">
        <f t="shared" si="59"/>
        <v>-5.3390824482048196E-2</v>
      </c>
      <c r="X159" s="33">
        <f t="shared" si="54"/>
        <v>0.24183847324906027</v>
      </c>
      <c r="Y159" s="33">
        <f t="shared" si="35"/>
        <v>2.4149497755547616E-2</v>
      </c>
      <c r="Z159" s="33">
        <f t="shared" si="51"/>
        <v>1.6620687307882315E-2</v>
      </c>
      <c r="AA159" s="33">
        <f t="shared" si="55"/>
        <v>-2.2244942060797648E-3</v>
      </c>
      <c r="AB159" s="33">
        <f t="shared" si="56"/>
        <v>1.0809278692045409E-2</v>
      </c>
      <c r="AC159" s="33">
        <f t="shared" si="38"/>
        <v>1.1128198147835108E-3</v>
      </c>
      <c r="AD159" s="33">
        <f t="shared" si="57"/>
        <v>0.64647872476322521</v>
      </c>
      <c r="AE159" s="33">
        <f t="shared" si="36"/>
        <v>-4.8826879734958917E-2</v>
      </c>
      <c r="AF159" s="33">
        <f t="shared" si="58"/>
        <v>0.30170184418645646</v>
      </c>
      <c r="AG159" s="33">
        <f t="shared" si="50"/>
        <v>-2.3024462506012033E-2</v>
      </c>
      <c r="AI159" s="26"/>
      <c r="AK159" s="26"/>
      <c r="AM159" s="26"/>
      <c r="AO159" s="26"/>
      <c r="AQ159" s="26"/>
    </row>
    <row r="160" spans="1:43" x14ac:dyDescent="0.25">
      <c r="A160" s="17">
        <f t="shared" si="47"/>
        <v>4</v>
      </c>
      <c r="B160" s="15">
        <f t="shared" si="48"/>
        <v>1</v>
      </c>
      <c r="C160" s="11">
        <v>41006</v>
      </c>
      <c r="D160">
        <f>IF($A160&gt;10,INDEX(daily!$A:$F,MATCH(DATE(white_production!D$1,MONTH($C160),DAY($C160)),daily!$A:$A,0),MATCH($B$1,daily!$A$1:$F$1,0)),INDEX(daily!$A:$F,MATCH(DATE(white_production!E$1,MONTH($C160),DAY($C160)),daily!$A:$A,0),MATCH($B$1,daily!$A$1:$F$1,0)))</f>
        <v>3658.2249999999999</v>
      </c>
      <c r="E160">
        <f>IF($A160&gt;10,INDEX(daily!$A:$F,MATCH(DATE(white_production!E$1,MONTH($C160),DAY($C160)),daily!$A:$A,0),MATCH($B$1,daily!$A$1:$F$1,0)),INDEX(daily!$A:$F,MATCH(DATE(white_production!F$1,MONTH($C160),DAY($C160)),daily!$A:$A,0),MATCH($B$1,daily!$A$1:$F$1,0)))</f>
        <v>-2618.5969999998806</v>
      </c>
      <c r="F160">
        <f>IF($A160&gt;10,INDEX(daily!$A:$F,MATCH(DATE(white_production!F$1,MONTH($C160),DAY($C160)),daily!$A:$A,0),MATCH($B$1,daily!$A$1:$F$1,0)),INDEX(daily!$A:$F,MATCH(DATE(white_production!G$1,MONTH($C160),DAY($C160)),daily!$A:$A,0),MATCH($B$1,daily!$A$1:$F$1,0)))</f>
        <v>20200.416000001132</v>
      </c>
      <c r="G160">
        <f>IF($A160&gt;10,INDEX(daily!$A:$F,MATCH(DATE(white_production!G$1,MONTH($C160),DAY($C160)),daily!$A:$A,0),MATCH($B$1,daily!$A$1:$F$1,0)),INDEX(daily!$A:$F,MATCH(DATE(white_production!H$1,MONTH($C160),DAY($C160)),daily!$A:$A,0),MATCH($B$1,daily!$A$1:$F$1,0)))</f>
        <v>857.15</v>
      </c>
      <c r="H160">
        <f>IF($A160&gt;10,INDEX(daily!$A:$F,MATCH(DATE(white_production!H$1,MONTH($C160),DAY($C160)),daily!$A:$A,0),MATCH($B$1,daily!$A$1:$F$1,0)),INDEX(daily!$A:$F,MATCH(DATE(white_production!I$1,MONTH($C160),DAY($C160)),daily!$A:$A,0),MATCH($B$1,daily!$A$1:$F$1,0)))</f>
        <v>9442.3349999994043</v>
      </c>
      <c r="I160">
        <f>IF($A160&gt;10,INDEX(daily!$A:$F,MATCH(DATE(white_production!I$1,MONTH($C160),DAY($C160)),daily!$A:$A,0),MATCH($B$1,daily!$A$1:$F$1,0)),INDEX(daily!$A:$F,MATCH(DATE(white_production!J$1,MONTH($C160),DAY($C160)),daily!$A:$A,0),MATCH($B$1,daily!$A$1:$F$1,0)))</f>
        <v>59517.201999999583</v>
      </c>
      <c r="J160">
        <f>IF($A160&gt;10,INDEX(daily!$A:$F,MATCH(DATE(white_production!J$1,MONTH($C160),DAY($C160)),daily!$A:$A,0),MATCH($B$1,daily!$A$1:$F$1,0)),INDEX(daily!$A:$F,MATCH(DATE(white_production!K$1,MONTH($C160),DAY($C160)),daily!$A:$A,0),MATCH($B$1,daily!$A$1:$F$1,0)))</f>
        <v>29818.381999999285</v>
      </c>
      <c r="S160" s="32">
        <v>41006</v>
      </c>
      <c r="T160" s="33">
        <f t="shared" si="52"/>
        <v>5.2954220070890193E-2</v>
      </c>
      <c r="U160" s="33">
        <f t="shared" si="49"/>
        <v>-8.6061252452398665E-2</v>
      </c>
      <c r="V160" s="33">
        <f t="shared" si="53"/>
        <v>-2.9296733817677025E-2</v>
      </c>
      <c r="W160" s="33">
        <f t="shared" si="59"/>
        <v>-2.932916768639441E-2</v>
      </c>
      <c r="X160" s="33">
        <f t="shared" si="54"/>
        <v>0.20310733546149751</v>
      </c>
      <c r="Y160" s="33">
        <f t="shared" si="35"/>
        <v>-3.8731137787562764E-2</v>
      </c>
      <c r="Z160" s="33">
        <f t="shared" si="51"/>
        <v>1.0035659931778636E-2</v>
      </c>
      <c r="AA160" s="33">
        <f t="shared" si="55"/>
        <v>-6.5850273761036797E-3</v>
      </c>
      <c r="AB160" s="33">
        <f t="shared" si="56"/>
        <v>1.0651519514457154E-2</v>
      </c>
      <c r="AC160" s="33">
        <f t="shared" si="38"/>
        <v>-1.5775917758825524E-4</v>
      </c>
      <c r="AD160" s="33">
        <f t="shared" si="57"/>
        <v>0.56687664439577257</v>
      </c>
      <c r="AE160" s="33">
        <f t="shared" si="36"/>
        <v>-7.9602080367452643E-2</v>
      </c>
      <c r="AF160" s="33">
        <f t="shared" si="58"/>
        <v>0.26470687373903123</v>
      </c>
      <c r="AG160" s="33">
        <f t="shared" si="50"/>
        <v>-3.6994970447425224E-2</v>
      </c>
      <c r="AI160" s="26"/>
      <c r="AK160" s="26"/>
      <c r="AM160" s="26"/>
      <c r="AO160" s="26"/>
      <c r="AQ160" s="26"/>
    </row>
    <row r="161" spans="1:43" x14ac:dyDescent="0.25">
      <c r="A161" s="17">
        <f t="shared" si="47"/>
        <v>4</v>
      </c>
      <c r="B161" s="15">
        <f t="shared" si="48"/>
        <v>1</v>
      </c>
      <c r="C161" s="11">
        <v>41007</v>
      </c>
      <c r="D161">
        <f>IF($A161&gt;10,INDEX(daily!$A:$F,MATCH(DATE(white_production!D$1,MONTH($C161),DAY($C161)),daily!$A:$A,0),MATCH($B$1,daily!$A$1:$F$1,0)),INDEX(daily!$A:$F,MATCH(DATE(white_production!E$1,MONTH($C161),DAY($C161)),daily!$A:$A,0),MATCH($B$1,daily!$A$1:$F$1,0)))</f>
        <v>-209.39299999997019</v>
      </c>
      <c r="E161">
        <f>IF($A161&gt;10,INDEX(daily!$A:$F,MATCH(DATE(white_production!E$1,MONTH($C161),DAY($C161)),daily!$A:$A,0),MATCH($B$1,daily!$A$1:$F$1,0)),INDEX(daily!$A:$F,MATCH(DATE(white_production!F$1,MONTH($C161),DAY($C161)),daily!$A:$A,0),MATCH($B$1,daily!$A$1:$F$1,0)))</f>
        <v>-6444.5799999997016</v>
      </c>
      <c r="F161">
        <f>IF($A161&gt;10,INDEX(daily!$A:$F,MATCH(DATE(white_production!F$1,MONTH($C161),DAY($C161)),daily!$A:$A,0),MATCH($B$1,daily!$A$1:$F$1,0)),INDEX(daily!$A:$F,MATCH(DATE(white_production!G$1,MONTH($C161),DAY($C161)),daily!$A:$A,0),MATCH($B$1,daily!$A$1:$F$1,0)))</f>
        <v>22279.95</v>
      </c>
      <c r="G161">
        <f>IF($A161&gt;10,INDEX(daily!$A:$F,MATCH(DATE(white_production!G$1,MONTH($C161),DAY($C161)),daily!$A:$A,0),MATCH($B$1,daily!$A$1:$F$1,0)),INDEX(daily!$A:$F,MATCH(DATE(white_production!H$1,MONTH($C161),DAY($C161)),daily!$A:$A,0),MATCH($B$1,daily!$A$1:$F$1,0)))</f>
        <v>472.970000000298</v>
      </c>
      <c r="H161">
        <f>IF($A161&gt;10,INDEX(daily!$A:$F,MATCH(DATE(white_production!H$1,MONTH($C161),DAY($C161)),daily!$A:$A,0),MATCH($B$1,daily!$A$1:$F$1,0)),INDEX(daily!$A:$F,MATCH(DATE(white_production!I$1,MONTH($C161),DAY($C161)),daily!$A:$A,0),MATCH($B$1,daily!$A$1:$F$1,0)))</f>
        <v>6978.0839999988675</v>
      </c>
      <c r="I161">
        <f>IF($A161&gt;10,INDEX(daily!$A:$F,MATCH(DATE(white_production!I$1,MONTH($C161),DAY($C161)),daily!$A:$A,0),MATCH($B$1,daily!$A$1:$F$1,0)),INDEX(daily!$A:$F,MATCH(DATE(white_production!J$1,MONTH($C161),DAY($C161)),daily!$A:$A,0),MATCH($B$1,daily!$A$1:$F$1,0)))</f>
        <v>44399.687000000478</v>
      </c>
      <c r="J161">
        <f>IF($A161&gt;10,INDEX(daily!$A:$F,MATCH(DATE(white_production!J$1,MONTH($C161),DAY($C161)),daily!$A:$A,0),MATCH($B$1,daily!$A$1:$F$1,0)),INDEX(daily!$A:$F,MATCH(DATE(white_production!K$1,MONTH($C161),DAY($C161)),daily!$A:$A,0),MATCH($B$1,daily!$A$1:$F$1,0)))</f>
        <v>25928.629999998211</v>
      </c>
      <c r="S161" s="32">
        <v>41007</v>
      </c>
      <c r="T161" s="33">
        <f t="shared" si="52"/>
        <v>-3.0310445648647449E-3</v>
      </c>
      <c r="U161" s="33">
        <f t="shared" si="49"/>
        <v>-5.5985264635754935E-2</v>
      </c>
      <c r="V161" s="33">
        <f t="shared" si="53"/>
        <v>-7.2101642530990787E-2</v>
      </c>
      <c r="W161" s="33">
        <f t="shared" si="59"/>
        <v>-4.2804908713313758E-2</v>
      </c>
      <c r="X161" s="33">
        <f t="shared" si="54"/>
        <v>0.22401624197814232</v>
      </c>
      <c r="Y161" s="33">
        <f t="shared" ref="Y161:Y194" si="60">X161-X160</f>
        <v>2.0908906516644815E-2</v>
      </c>
      <c r="Z161" s="33">
        <f t="shared" si="51"/>
        <v>5.5376142774734086E-3</v>
      </c>
      <c r="AA161" s="33">
        <f t="shared" si="55"/>
        <v>-4.4980456543052272E-3</v>
      </c>
      <c r="AB161" s="33">
        <f t="shared" si="56"/>
        <v>7.8716967677501231E-3</v>
      </c>
      <c r="AC161" s="33">
        <f t="shared" si="38"/>
        <v>-2.7798227467070308E-3</v>
      </c>
      <c r="AD161" s="33">
        <f t="shared" si="57"/>
        <v>0.4228885890634283</v>
      </c>
      <c r="AE161" s="33">
        <f t="shared" ref="AE161:AE220" si="61">AD161-AD160</f>
        <v>-0.14398805533234427</v>
      </c>
      <c r="AF161" s="33">
        <f t="shared" si="58"/>
        <v>0.23017635858430377</v>
      </c>
      <c r="AG161" s="33">
        <f t="shared" si="50"/>
        <v>-3.4530515154727465E-2</v>
      </c>
      <c r="AI161" s="26"/>
      <c r="AK161" s="26"/>
      <c r="AM161" s="26"/>
      <c r="AO161" s="26"/>
      <c r="AQ161" s="26"/>
    </row>
    <row r="162" spans="1:43" x14ac:dyDescent="0.25">
      <c r="A162" s="17">
        <f t="shared" si="47"/>
        <v>4</v>
      </c>
      <c r="B162" s="15">
        <f t="shared" si="48"/>
        <v>1</v>
      </c>
      <c r="C162" s="11">
        <v>41008</v>
      </c>
      <c r="D162">
        <f>IF($A162&gt;10,INDEX(daily!$A:$F,MATCH(DATE(white_production!D$1,MONTH($C162),DAY($C162)),daily!$A:$A,0),MATCH($B$1,daily!$A$1:$F$1,0)),INDEX(daily!$A:$F,MATCH(DATE(white_production!E$1,MONTH($C162),DAY($C162)),daily!$A:$A,0),MATCH($B$1,daily!$A$1:$F$1,0)))</f>
        <v>-141.1969999998808</v>
      </c>
      <c r="E162">
        <f>IF($A162&gt;10,INDEX(daily!$A:$F,MATCH(DATE(white_production!E$1,MONTH($C162),DAY($C162)),daily!$A:$A,0),MATCH($B$1,daily!$A$1:$F$1,0)),INDEX(daily!$A:$F,MATCH(DATE(white_production!F$1,MONTH($C162),DAY($C162)),daily!$A:$A,0),MATCH($B$1,daily!$A$1:$F$1,0)))</f>
        <v>-7612.696999999881</v>
      </c>
      <c r="F162">
        <f>IF($A162&gt;10,INDEX(daily!$A:$F,MATCH(DATE(white_production!F$1,MONTH($C162),DAY($C162)),daily!$A:$A,0),MATCH($B$1,daily!$A$1:$F$1,0)),INDEX(daily!$A:$F,MATCH(DATE(white_production!G$1,MONTH($C162),DAY($C162)),daily!$A:$A,0),MATCH($B$1,daily!$A$1:$F$1,0)))</f>
        <v>17801.104999999701</v>
      </c>
      <c r="G162">
        <f>IF($A162&gt;10,INDEX(daily!$A:$F,MATCH(DATE(white_production!G$1,MONTH($C162),DAY($C162)),daily!$A:$A,0),MATCH($B$1,daily!$A$1:$F$1,0)),INDEX(daily!$A:$F,MATCH(DATE(white_production!H$1,MONTH($C162),DAY($C162)),daily!$A:$A,0),MATCH($B$1,daily!$A$1:$F$1,0)))</f>
        <v>183.75</v>
      </c>
      <c r="H162">
        <f>IF($A162&gt;10,INDEX(daily!$A:$F,MATCH(DATE(white_production!H$1,MONTH($C162),DAY($C162)),daily!$A:$A,0),MATCH($B$1,daily!$A$1:$F$1,0)),INDEX(daily!$A:$F,MATCH(DATE(white_production!I$1,MONTH($C162),DAY($C162)),daily!$A:$A,0),MATCH($B$1,daily!$A$1:$F$1,0)))</f>
        <v>6202.2</v>
      </c>
      <c r="I162">
        <f>IF($A162&gt;10,INDEX(daily!$A:$F,MATCH(DATE(white_production!I$1,MONTH($C162),DAY($C162)),daily!$A:$A,0),MATCH($B$1,daily!$A$1:$F$1,0)),INDEX(daily!$A:$F,MATCH(DATE(white_production!J$1,MONTH($C162),DAY($C162)),daily!$A:$A,0),MATCH($B$1,daily!$A$1:$F$1,0)))</f>
        <v>38549.926999999581</v>
      </c>
      <c r="J162">
        <f>IF($A162&gt;10,INDEX(daily!$A:$F,MATCH(DATE(white_production!J$1,MONTH($C162),DAY($C162)),daily!$A:$A,0),MATCH($B$1,daily!$A$1:$F$1,0)),INDEX(daily!$A:$F,MATCH(DATE(white_production!K$1,MONTH($C162),DAY($C162)),daily!$A:$A,0),MATCH($B$1,daily!$A$1:$F$1,0)))</f>
        <v>20958.687000001966</v>
      </c>
      <c r="S162" s="32">
        <v>41008</v>
      </c>
      <c r="T162" s="33">
        <f t="shared" si="52"/>
        <v>-2.0438811203092131E-3</v>
      </c>
      <c r="U162" s="33">
        <f t="shared" si="49"/>
        <v>9.8716344455553181E-4</v>
      </c>
      <c r="V162" s="33">
        <f t="shared" si="53"/>
        <v>-8.5170477795413008E-2</v>
      </c>
      <c r="W162" s="33">
        <f t="shared" si="59"/>
        <v>-1.3068835264422221E-2</v>
      </c>
      <c r="X162" s="33">
        <f t="shared" si="54"/>
        <v>0.17898319543617702</v>
      </c>
      <c r="Y162" s="33">
        <f t="shared" si="60"/>
        <v>-4.5033046541965299E-2</v>
      </c>
      <c r="Z162" s="33">
        <f t="shared" si="51"/>
        <v>2.1513766697361307E-3</v>
      </c>
      <c r="AA162" s="33">
        <f t="shared" si="55"/>
        <v>-3.3862376077372779E-3</v>
      </c>
      <c r="AB162" s="33">
        <f t="shared" si="56"/>
        <v>6.9964531371287213E-3</v>
      </c>
      <c r="AC162" s="33">
        <f t="shared" si="38"/>
        <v>-8.7524363062140183E-4</v>
      </c>
      <c r="AD162" s="33">
        <f t="shared" si="57"/>
        <v>0.3671720532067671</v>
      </c>
      <c r="AE162" s="33">
        <f t="shared" si="61"/>
        <v>-5.5716535856661198E-2</v>
      </c>
      <c r="AF162" s="33">
        <f t="shared" si="58"/>
        <v>0.18605665838761906</v>
      </c>
      <c r="AG162" s="33">
        <f t="shared" si="50"/>
        <v>-4.4119700196684708E-2</v>
      </c>
      <c r="AI162" s="26"/>
      <c r="AK162" s="26"/>
      <c r="AM162" s="26"/>
      <c r="AO162" s="26"/>
      <c r="AQ162" s="26"/>
    </row>
    <row r="163" spans="1:43" x14ac:dyDescent="0.25">
      <c r="A163" s="17">
        <f t="shared" si="47"/>
        <v>4</v>
      </c>
      <c r="B163" s="15">
        <f t="shared" si="48"/>
        <v>1</v>
      </c>
      <c r="C163" s="11">
        <v>41009</v>
      </c>
      <c r="D163">
        <f>IF($A163&gt;10,INDEX(daily!$A:$F,MATCH(DATE(white_production!D$1,MONTH($C163),DAY($C163)),daily!$A:$A,0),MATCH($B$1,daily!$A$1:$F$1,0)),INDEX(daily!$A:$F,MATCH(DATE(white_production!E$1,MONTH($C163),DAY($C163)),daily!$A:$A,0),MATCH($B$1,daily!$A$1:$F$1,0)))</f>
        <v>-2733.1700000002979</v>
      </c>
      <c r="E163">
        <f>IF($A163&gt;10,INDEX(daily!$A:$F,MATCH(DATE(white_production!E$1,MONTH($C163),DAY($C163)),daily!$A:$A,0),MATCH($B$1,daily!$A$1:$F$1,0)),INDEX(daily!$A:$F,MATCH(DATE(white_production!F$1,MONTH($C163),DAY($C163)),daily!$A:$A,0),MATCH($B$1,daily!$A$1:$F$1,0)))</f>
        <v>-9116.1310000002377</v>
      </c>
      <c r="F163">
        <f>IF($A163&gt;10,INDEX(daily!$A:$F,MATCH(DATE(white_production!F$1,MONTH($C163),DAY($C163)),daily!$A:$A,0),MATCH($B$1,daily!$A$1:$F$1,0)),INDEX(daily!$A:$F,MATCH(DATE(white_production!G$1,MONTH($C163),DAY($C163)),daily!$A:$A,0),MATCH($B$1,daily!$A$1:$F$1,0)))</f>
        <v>15083.189999999106</v>
      </c>
      <c r="G163">
        <f>IF($A163&gt;10,INDEX(daily!$A:$F,MATCH(DATE(white_production!G$1,MONTH($C163),DAY($C163)),daily!$A:$A,0),MATCH($B$1,daily!$A$1:$F$1,0)),INDEX(daily!$A:$F,MATCH(DATE(white_production!H$1,MONTH($C163),DAY($C163)),daily!$A:$A,0),MATCH($B$1,daily!$A$1:$F$1,0)))</f>
        <v>519.37999999970202</v>
      </c>
      <c r="H163">
        <f>IF($A163&gt;10,INDEX(daily!$A:$F,MATCH(DATE(white_production!H$1,MONTH($C163),DAY($C163)),daily!$A:$A,0),MATCH($B$1,daily!$A$1:$F$1,0)),INDEX(daily!$A:$F,MATCH(DATE(white_production!I$1,MONTH($C163),DAY($C163)),daily!$A:$A,0),MATCH($B$1,daily!$A$1:$F$1,0)))</f>
        <v>5697.8090000003576</v>
      </c>
      <c r="I163">
        <f>IF($A163&gt;10,INDEX(daily!$A:$F,MATCH(DATE(white_production!I$1,MONTH($C163),DAY($C163)),daily!$A:$A,0),MATCH($B$1,daily!$A$1:$F$1,0)),INDEX(daily!$A:$F,MATCH(DATE(white_production!J$1,MONTH($C163),DAY($C163)),daily!$A:$A,0),MATCH($B$1,daily!$A$1:$F$1,0)))</f>
        <v>38083.740999998154</v>
      </c>
      <c r="J163">
        <f>IF($A163&gt;10,INDEX(daily!$A:$F,MATCH(DATE(white_production!J$1,MONTH($C163),DAY($C163)),daily!$A:$A,0),MATCH($B$1,daily!$A$1:$F$1,0)),INDEX(daily!$A:$F,MATCH(DATE(white_production!K$1,MONTH($C163),DAY($C163)),daily!$A:$A,0),MATCH($B$1,daily!$A$1:$F$1,0)))</f>
        <v>17563.326999999583</v>
      </c>
      <c r="S163" s="32">
        <v>41009</v>
      </c>
      <c r="T163" s="33">
        <f t="shared" si="52"/>
        <v>-3.9563691591187181E-2</v>
      </c>
      <c r="U163" s="33">
        <f t="shared" si="49"/>
        <v>-3.7519810470877969E-2</v>
      </c>
      <c r="V163" s="33">
        <f t="shared" si="53"/>
        <v>-0.10199082308354168</v>
      </c>
      <c r="W163" s="33">
        <f t="shared" si="59"/>
        <v>-1.6820345288128674E-2</v>
      </c>
      <c r="X163" s="33">
        <f t="shared" si="54"/>
        <v>0.15165561596153027</v>
      </c>
      <c r="Y163" s="33">
        <f t="shared" si="60"/>
        <v>-2.7327579474646757E-2</v>
      </c>
      <c r="Z163" s="33">
        <f t="shared" si="51"/>
        <v>6.0809905563369276E-3</v>
      </c>
      <c r="AA163" s="33">
        <f>Z163-Z162</f>
        <v>3.9296138866007965E-3</v>
      </c>
      <c r="AB163" s="33">
        <f t="shared" si="56"/>
        <v>6.4274698740467524E-3</v>
      </c>
      <c r="AC163" s="33">
        <f t="shared" si="38"/>
        <v>-5.6898326308196887E-4</v>
      </c>
      <c r="AD163" s="33">
        <f t="shared" si="57"/>
        <v>0.36273182506322804</v>
      </c>
      <c r="AE163" s="33">
        <f t="shared" si="61"/>
        <v>-4.44022814353906E-3</v>
      </c>
      <c r="AF163" s="33">
        <f t="shared" si="58"/>
        <v>0.15591501184156537</v>
      </c>
      <c r="AG163" s="33">
        <f t="shared" si="50"/>
        <v>-3.0141646546053696E-2</v>
      </c>
      <c r="AI163" s="26"/>
      <c r="AK163" s="26"/>
      <c r="AM163" s="26"/>
      <c r="AO163" s="26"/>
      <c r="AQ163" s="26"/>
    </row>
    <row r="164" spans="1:43" x14ac:dyDescent="0.25">
      <c r="A164" s="17">
        <f t="shared" si="47"/>
        <v>4</v>
      </c>
      <c r="B164" s="15">
        <f t="shared" si="48"/>
        <v>2</v>
      </c>
      <c r="C164" s="11">
        <v>41010</v>
      </c>
      <c r="D164">
        <f>IF($A164&gt;10,INDEX(daily!$A:$F,MATCH(DATE(white_production!D$1,MONTH($C164),DAY($C164)),daily!$A:$A,0),MATCH($B$1,daily!$A$1:$F$1,0)),INDEX(daily!$A:$F,MATCH(DATE(white_production!E$1,MONTH($C164),DAY($C164)),daily!$A:$A,0),MATCH($B$1,daily!$A$1:$F$1,0)))</f>
        <v>-4487.072999999672</v>
      </c>
      <c r="E164">
        <f>IF($A164&gt;10,INDEX(daily!$A:$F,MATCH(DATE(white_production!E$1,MONTH($C164),DAY($C164)),daily!$A:$A,0),MATCH($B$1,daily!$A$1:$F$1,0)),INDEX(daily!$A:$F,MATCH(DATE(white_production!F$1,MONTH($C164),DAY($C164)),daily!$A:$A,0),MATCH($B$1,daily!$A$1:$F$1,0)))</f>
        <v>-19804.875</v>
      </c>
      <c r="F164">
        <f>IF($A164&gt;10,INDEX(daily!$A:$F,MATCH(DATE(white_production!F$1,MONTH($C164),DAY($C164)),daily!$A:$A,0),MATCH($B$1,daily!$A$1:$F$1,0)),INDEX(daily!$A:$F,MATCH(DATE(white_production!G$1,MONTH($C164),DAY($C164)),daily!$A:$A,0),MATCH($B$1,daily!$A$1:$F$1,0)))</f>
        <v>10345.062000000476</v>
      </c>
      <c r="H164">
        <f>IF($A164&gt;10,INDEX(daily!$A:$F,MATCH(DATE(white_production!H$1,MONTH($C164),DAY($C164)),daily!$A:$A,0),MATCH($B$1,daily!$A$1:$F$1,0)),INDEX(daily!$A:$F,MATCH(DATE(white_production!I$1,MONTH($C164),DAY($C164)),daily!$A:$A,0),MATCH($B$1,daily!$A$1:$F$1,0)))</f>
        <v>2806.2950000002979</v>
      </c>
      <c r="I164">
        <f>IF($A164&gt;10,INDEX(daily!$A:$F,MATCH(DATE(white_production!I$1,MONTH($C164),DAY($C164)),daily!$A:$A,0),MATCH($B$1,daily!$A$1:$F$1,0)),INDEX(daily!$A:$F,MATCH(DATE(white_production!J$1,MONTH($C164),DAY($C164)),daily!$A:$A,0),MATCH($B$1,daily!$A$1:$F$1,0)))</f>
        <v>31993.200000001489</v>
      </c>
      <c r="J164">
        <f>IF($A164&gt;10,INDEX(daily!$A:$F,MATCH(DATE(white_production!J$1,MONTH($C164),DAY($C164)),daily!$A:$A,0),MATCH($B$1,daily!$A$1:$F$1,0)),INDEX(daily!$A:$F,MATCH(DATE(white_production!K$1,MONTH($C164),DAY($C164)),daily!$A:$A,0),MATCH($B$1,daily!$A$1:$F$1,0)))</f>
        <v>10731.134999999404</v>
      </c>
      <c r="S164" s="32">
        <v>41010</v>
      </c>
      <c r="T164" s="33">
        <f t="shared" si="52"/>
        <v>-6.4952115060208732E-2</v>
      </c>
      <c r="U164" s="33">
        <f t="shared" si="49"/>
        <v>-2.5388423469021551E-2</v>
      </c>
      <c r="V164" s="33">
        <f t="shared" si="53"/>
        <v>-0.22157596268818483</v>
      </c>
      <c r="W164" s="33">
        <f t="shared" si="59"/>
        <v>-0.11958513960464315</v>
      </c>
      <c r="X164" s="33">
        <f t="shared" si="54"/>
        <v>0.1040155795803398</v>
      </c>
      <c r="Y164" s="33">
        <f t="shared" si="60"/>
        <v>-4.7640036381190465E-2</v>
      </c>
      <c r="Z164" s="33"/>
      <c r="AA164" s="33"/>
      <c r="AB164" s="33">
        <f t="shared" si="56"/>
        <v>3.165668868540313E-3</v>
      </c>
      <c r="AC164" s="33">
        <f t="shared" si="38"/>
        <v>-3.2618010055064394E-3</v>
      </c>
      <c r="AD164" s="33">
        <f t="shared" si="57"/>
        <v>0.30472195012601233</v>
      </c>
      <c r="AE164" s="33">
        <f t="shared" si="61"/>
        <v>-5.8009874937215711E-2</v>
      </c>
      <c r="AF164" s="33">
        <f t="shared" si="58"/>
        <v>9.526355915359222E-2</v>
      </c>
      <c r="AG164" s="33">
        <f t="shared" si="50"/>
        <v>-6.0651452687973145E-2</v>
      </c>
      <c r="AI164" s="26"/>
      <c r="AK164" s="26"/>
      <c r="AM164" s="26"/>
      <c r="AO164" s="26"/>
      <c r="AQ164" s="26"/>
    </row>
    <row r="165" spans="1:43" x14ac:dyDescent="0.25">
      <c r="A165" s="17">
        <f t="shared" si="47"/>
        <v>4</v>
      </c>
      <c r="B165" s="15">
        <f t="shared" si="48"/>
        <v>2</v>
      </c>
      <c r="C165" s="11">
        <v>41011</v>
      </c>
      <c r="D165">
        <f>IF($A165&gt;10,INDEX(daily!$A:$F,MATCH(DATE(white_production!D$1,MONTH($C165),DAY($C165)),daily!$A:$A,0),MATCH($B$1,daily!$A$1:$F$1,0)),INDEX(daily!$A:$F,MATCH(DATE(white_production!E$1,MONTH($C165),DAY($C165)),daily!$A:$A,0),MATCH($B$1,daily!$A$1:$F$1,0)))</f>
        <v>-7112.9760000005363</v>
      </c>
      <c r="E165">
        <f>IF($A165&gt;10,INDEX(daily!$A:$F,MATCH(DATE(white_production!E$1,MONTH($C165),DAY($C165)),daily!$A:$A,0),MATCH($B$1,daily!$A$1:$F$1,0)),INDEX(daily!$A:$F,MATCH(DATE(white_production!F$1,MONTH($C165),DAY($C165)),daily!$A:$A,0),MATCH($B$1,daily!$A$1:$F$1,0)))</f>
        <v>-15832.404999999702</v>
      </c>
      <c r="F165">
        <f>IF($A165&gt;10,INDEX(daily!$A:$F,MATCH(DATE(white_production!F$1,MONTH($C165),DAY($C165)),daily!$A:$A,0),MATCH($B$1,daily!$A$1:$F$1,0)),INDEX(daily!$A:$F,MATCH(DATE(white_production!G$1,MONTH($C165),DAY($C165)),daily!$A:$A,0),MATCH($B$1,daily!$A$1:$F$1,0)))</f>
        <v>5367.7170000001788</v>
      </c>
      <c r="H165">
        <f>IF($A165&gt;10,INDEX(daily!$A:$F,MATCH(DATE(white_production!H$1,MONTH($C165),DAY($C165)),daily!$A:$A,0),MATCH($B$1,daily!$A$1:$F$1,0)),INDEX(daily!$A:$F,MATCH(DATE(white_production!I$1,MONTH($C165),DAY($C165)),daily!$A:$A,0),MATCH($B$1,daily!$A$1:$F$1,0)))</f>
        <v>2454.2849999994041</v>
      </c>
      <c r="I165">
        <f>IF($A165&gt;10,INDEX(daily!$A:$F,MATCH(DATE(white_production!I$1,MONTH($C165),DAY($C165)),daily!$A:$A,0),MATCH($B$1,daily!$A$1:$F$1,0)),INDEX(daily!$A:$F,MATCH(DATE(white_production!J$1,MONTH($C165),DAY($C165)),daily!$A:$A,0),MATCH($B$1,daily!$A$1:$F$1,0)))</f>
        <v>16387.61900000125</v>
      </c>
      <c r="J165">
        <f>IF($A165&gt;10,INDEX(daily!$A:$F,MATCH(DATE(white_production!J$1,MONTH($C165),DAY($C165)),daily!$A:$A,0),MATCH($B$1,daily!$A$1:$F$1,0)),INDEX(daily!$A:$F,MATCH(DATE(white_production!K$1,MONTH($C165),DAY($C165)),daily!$A:$A,0),MATCH($B$1,daily!$A$1:$F$1,0)))</f>
        <v>2984.9100000008939</v>
      </c>
      <c r="S165" s="32">
        <v>41011</v>
      </c>
      <c r="T165" s="33">
        <f t="shared" si="52"/>
        <v>-0.10296307538847081</v>
      </c>
      <c r="U165" s="33">
        <f t="shared" si="49"/>
        <v>-3.8010960328262081E-2</v>
      </c>
      <c r="V165" s="33">
        <f t="shared" si="53"/>
        <v>-0.1771321646586593</v>
      </c>
      <c r="W165" s="33">
        <f t="shared" si="59"/>
        <v>4.4443798029525527E-2</v>
      </c>
      <c r="X165" s="33">
        <f t="shared" si="54"/>
        <v>5.3970309194689765E-2</v>
      </c>
      <c r="Y165" s="33">
        <f t="shared" si="60"/>
        <v>-5.0045270385650036E-2</v>
      </c>
      <c r="Z165" s="33"/>
      <c r="AA165" s="33"/>
      <c r="AB165" s="33">
        <f t="shared" si="56"/>
        <v>2.7685805017016213E-3</v>
      </c>
      <c r="AC165" s="33">
        <f t="shared" si="38"/>
        <v>-3.9708836683869167E-4</v>
      </c>
      <c r="AD165" s="33">
        <f t="shared" si="57"/>
        <v>0.1560852687321756</v>
      </c>
      <c r="AE165" s="33">
        <f t="shared" si="61"/>
        <v>-0.14863668139383673</v>
      </c>
      <c r="AF165" s="33">
        <f t="shared" si="58"/>
        <v>2.649795667962894E-2</v>
      </c>
      <c r="AG165" s="33">
        <f t="shared" si="50"/>
        <v>-6.876560247396328E-2</v>
      </c>
      <c r="AI165" s="26"/>
      <c r="AK165" s="26"/>
      <c r="AM165" s="26"/>
      <c r="AO165" s="26"/>
      <c r="AQ165" s="26"/>
    </row>
    <row r="166" spans="1:43" x14ac:dyDescent="0.25">
      <c r="A166" s="17">
        <f t="shared" si="47"/>
        <v>4</v>
      </c>
      <c r="B166" s="15">
        <f t="shared" si="48"/>
        <v>2</v>
      </c>
      <c r="C166" s="11">
        <v>41012</v>
      </c>
      <c r="D166">
        <f>IF($A166&gt;10,INDEX(daily!$A:$F,MATCH(DATE(white_production!D$1,MONTH($C166),DAY($C166)),daily!$A:$A,0),MATCH($B$1,daily!$A$1:$F$1,0)),INDEX(daily!$A:$F,MATCH(DATE(white_production!E$1,MONTH($C166),DAY($C166)),daily!$A:$A,0),MATCH($B$1,daily!$A$1:$F$1,0)))</f>
        <v>-9713.7059999994926</v>
      </c>
      <c r="E166">
        <f>IF($A166&gt;10,INDEX(daily!$A:$F,MATCH(DATE(white_production!E$1,MONTH($C166),DAY($C166)),daily!$A:$A,0),MATCH($B$1,daily!$A$1:$F$1,0)),INDEX(daily!$A:$F,MATCH(DATE(white_production!F$1,MONTH($C166),DAY($C166)),daily!$A:$A,0),MATCH($B$1,daily!$A$1:$F$1,0)))</f>
        <v>-17947.973000000417</v>
      </c>
      <c r="F166">
        <f>IF($A166&gt;10,INDEX(daily!$A:$F,MATCH(DATE(white_production!F$1,MONTH($C166),DAY($C166)),daily!$A:$A,0),MATCH($B$1,daily!$A$1:$F$1,0)),INDEX(daily!$A:$F,MATCH(DATE(white_production!G$1,MONTH($C166),DAY($C166)),daily!$A:$A,0),MATCH($B$1,daily!$A$1:$F$1,0)))</f>
        <v>484.62600000053646</v>
      </c>
      <c r="H166">
        <f>IF($A166&gt;10,INDEX(daily!$A:$F,MATCH(DATE(white_production!H$1,MONTH($C166),DAY($C166)),daily!$A:$A,0),MATCH($B$1,daily!$A$1:$F$1,0)),INDEX(daily!$A:$F,MATCH(DATE(white_production!I$1,MONTH($C166),DAY($C166)),daily!$A:$A,0),MATCH($B$1,daily!$A$1:$F$1,0)))</f>
        <v>1288.077000001073</v>
      </c>
      <c r="I166">
        <f>IF($A166&gt;10,INDEX(daily!$A:$F,MATCH(DATE(white_production!I$1,MONTH($C166),DAY($C166)),daily!$A:$A,0),MATCH($B$1,daily!$A$1:$F$1,0)),INDEX(daily!$A:$F,MATCH(DATE(white_production!J$1,MONTH($C166),DAY($C166)),daily!$A:$A,0),MATCH($B$1,daily!$A$1:$F$1,0)))</f>
        <v>1842.4039999991655</v>
      </c>
      <c r="J166">
        <f>IF($A166&gt;10,INDEX(daily!$A:$F,MATCH(DATE(white_production!J$1,MONTH($C166),DAY($C166)),daily!$A:$A,0),MATCH($B$1,daily!$A$1:$F$1,0)),INDEX(daily!$A:$F,MATCH(DATE(white_production!K$1,MONTH($C166),DAY($C166)),daily!$A:$A,0),MATCH($B$1,daily!$A$1:$F$1,0)))</f>
        <v>-238.36000000089408</v>
      </c>
      <c r="S166" s="32">
        <v>41012</v>
      </c>
      <c r="T166" s="33">
        <f t="shared" si="52"/>
        <v>-0.14060964681721316</v>
      </c>
      <c r="U166" s="33">
        <f t="shared" si="49"/>
        <v>-3.7646571428742351E-2</v>
      </c>
      <c r="V166" s="33">
        <f t="shared" si="53"/>
        <v>-0.20080103488543305</v>
      </c>
      <c r="W166" s="33">
        <f t="shared" si="59"/>
        <v>-2.3668870226773747E-2</v>
      </c>
      <c r="X166" s="33">
        <f t="shared" si="54"/>
        <v>4.8727261634348091E-3</v>
      </c>
      <c r="Y166" s="33">
        <f t="shared" si="60"/>
        <v>-4.9097583031254957E-2</v>
      </c>
      <c r="Z166" s="33"/>
      <c r="AA166" s="33"/>
      <c r="AB166" s="33">
        <f t="shared" si="56"/>
        <v>1.4530280170779496E-3</v>
      </c>
      <c r="AC166" s="33">
        <f t="shared" ref="AC166:AC187" si="62">AB166-AB165</f>
        <v>-1.3155524846236717E-3</v>
      </c>
      <c r="AD166" s="33">
        <f t="shared" si="57"/>
        <v>1.7548133347076417E-2</v>
      </c>
      <c r="AE166" s="33">
        <f t="shared" si="61"/>
        <v>-0.13853713538509918</v>
      </c>
      <c r="AF166" s="33">
        <f t="shared" si="58"/>
        <v>-2.1159944367428679E-3</v>
      </c>
      <c r="AG166" s="33">
        <f t="shared" si="50"/>
        <v>-2.8613951116371807E-2</v>
      </c>
      <c r="AI166" s="26"/>
      <c r="AK166" s="26"/>
      <c r="AM166" s="26"/>
      <c r="AO166" s="26"/>
      <c r="AQ166" s="26"/>
    </row>
    <row r="167" spans="1:43" x14ac:dyDescent="0.25">
      <c r="A167" s="17">
        <f t="shared" si="47"/>
        <v>4</v>
      </c>
      <c r="B167" s="15">
        <f t="shared" si="48"/>
        <v>2</v>
      </c>
      <c r="C167" s="11">
        <v>41013</v>
      </c>
      <c r="D167">
        <f>IF($A167&gt;10,INDEX(daily!$A:$F,MATCH(DATE(white_production!D$1,MONTH($C167),DAY($C167)),daily!$A:$A,0),MATCH($B$1,daily!$A$1:$F$1,0)),INDEX(daily!$A:$F,MATCH(DATE(white_production!E$1,MONTH($C167),DAY($C167)),daily!$A:$A,0),MATCH($B$1,daily!$A$1:$F$1,0)))</f>
        <v>-14276.287000000477</v>
      </c>
      <c r="E167">
        <f>IF($A167&gt;10,INDEX(daily!$A:$F,MATCH(DATE(white_production!E$1,MONTH($C167),DAY($C167)),daily!$A:$A,0),MATCH($B$1,daily!$A$1:$F$1,0)),INDEX(daily!$A:$F,MATCH(DATE(white_production!F$1,MONTH($C167),DAY($C167)),daily!$A:$A,0),MATCH($B$1,daily!$A$1:$F$1,0)))</f>
        <v>-22782.653000000118</v>
      </c>
      <c r="F167">
        <f>IF($A167&gt;10,INDEX(daily!$A:$F,MATCH(DATE(white_production!F$1,MONTH($C167),DAY($C167)),daily!$A:$A,0),MATCH($B$1,daily!$A$1:$F$1,0)),INDEX(daily!$A:$F,MATCH(DATE(white_production!G$1,MONTH($C167),DAY($C167)),daily!$A:$A,0),MATCH($B$1,daily!$A$1:$F$1,0)))</f>
        <v>-45.682000000774863</v>
      </c>
      <c r="H167">
        <f>IF($A167&gt;10,INDEX(daily!$A:$F,MATCH(DATE(white_production!H$1,MONTH($C167),DAY($C167)),daily!$A:$A,0),MATCH($B$1,daily!$A$1:$F$1,0)),INDEX(daily!$A:$F,MATCH(DATE(white_production!I$1,MONTH($C167),DAY($C167)),daily!$A:$A,0),MATCH($B$1,daily!$A$1:$F$1,0)))</f>
        <v>165.40499999821185</v>
      </c>
      <c r="I167">
        <f>IF($A167&gt;10,INDEX(daily!$A:$F,MATCH(DATE(white_production!I$1,MONTH($C167),DAY($C167)),daily!$A:$A,0),MATCH($B$1,daily!$A$1:$F$1,0)),INDEX(daily!$A:$F,MATCH(DATE(white_production!J$1,MONTH($C167),DAY($C167)),daily!$A:$A,0),MATCH($B$1,daily!$A$1:$F$1,0)))</f>
        <v>-7521.9529999986289</v>
      </c>
      <c r="J167">
        <f>IF($A167&gt;10,INDEX(daily!$A:$F,MATCH(DATE(white_production!J$1,MONTH($C167),DAY($C167)),daily!$A:$A,0),MATCH($B$1,daily!$A$1:$F$1,0)),INDEX(daily!$A:$F,MATCH(DATE(white_production!K$1,MONTH($C167),DAY($C167)),daily!$A:$A,0),MATCH($B$1,daily!$A$1:$F$1,0)))</f>
        <v>-4593.8569999992851</v>
      </c>
      <c r="S167" s="32">
        <v>41013</v>
      </c>
      <c r="T167" s="33">
        <f t="shared" si="52"/>
        <v>-0.20665476934666785</v>
      </c>
      <c r="U167" s="33">
        <f t="shared" si="49"/>
        <v>-6.6045122529454686E-2</v>
      </c>
      <c r="V167" s="33">
        <f t="shared" si="53"/>
        <v>-0.25489119578214398</v>
      </c>
      <c r="W167" s="33">
        <f t="shared" si="59"/>
        <v>-5.4090160896710926E-2</v>
      </c>
      <c r="X167" s="33">
        <f t="shared" si="54"/>
        <v>-4.5931476355283917E-4</v>
      </c>
      <c r="Y167" s="33">
        <f t="shared" si="60"/>
        <v>-5.3320409269876478E-3</v>
      </c>
      <c r="Z167" s="33"/>
      <c r="AA167" s="33"/>
      <c r="AB167" s="33">
        <f t="shared" si="56"/>
        <v>1.8658674843350189E-4</v>
      </c>
      <c r="AC167" s="33">
        <f t="shared" si="62"/>
        <v>-1.2664412686444477E-3</v>
      </c>
      <c r="AD167" s="33">
        <f t="shared" si="57"/>
        <v>-7.164348008063226E-2</v>
      </c>
      <c r="AE167" s="33">
        <f t="shared" si="61"/>
        <v>-8.9191613427708677E-2</v>
      </c>
      <c r="AF167" s="33">
        <f t="shared" si="58"/>
        <v>-4.0781070041761645E-2</v>
      </c>
      <c r="AG167" s="33">
        <f t="shared" si="50"/>
        <v>-3.8665075605018778E-2</v>
      </c>
      <c r="AI167" s="26"/>
      <c r="AK167" s="26"/>
      <c r="AM167" s="26"/>
      <c r="AO167" s="26"/>
      <c r="AQ167" s="26"/>
    </row>
    <row r="168" spans="1:43" x14ac:dyDescent="0.25">
      <c r="A168" s="17">
        <f t="shared" si="47"/>
        <v>4</v>
      </c>
      <c r="B168" s="15">
        <f t="shared" si="48"/>
        <v>2</v>
      </c>
      <c r="C168" s="11">
        <v>41014</v>
      </c>
      <c r="D168">
        <f>IF($A168&gt;10,INDEX(daily!$A:$F,MATCH(DATE(white_production!D$1,MONTH($C168),DAY($C168)),daily!$A:$A,0),MATCH($B$1,daily!$A$1:$F$1,0)),INDEX(daily!$A:$F,MATCH(DATE(white_production!E$1,MONTH($C168),DAY($C168)),daily!$A:$A,0),MATCH($B$1,daily!$A$1:$F$1,0)))</f>
        <v>-13741.890999999643</v>
      </c>
      <c r="E168">
        <f>IF($A168&gt;10,INDEX(daily!$A:$F,MATCH(DATE(white_production!E$1,MONTH($C168),DAY($C168)),daily!$A:$A,0),MATCH($B$1,daily!$A$1:$F$1,0)),INDEX(daily!$A:$F,MATCH(DATE(white_production!F$1,MONTH($C168),DAY($C168)),daily!$A:$A,0),MATCH($B$1,daily!$A$1:$F$1,0)))</f>
        <v>-24360.531999999286</v>
      </c>
      <c r="F168">
        <f>IF($A168&gt;10,INDEX(daily!$A:$F,MATCH(DATE(white_production!F$1,MONTH($C168),DAY($C168)),daily!$A:$A,0),MATCH($B$1,daily!$A$1:$F$1,0)),INDEX(daily!$A:$F,MATCH(DATE(white_production!G$1,MONTH($C168),DAY($C168)),daily!$A:$A,0),MATCH($B$1,daily!$A$1:$F$1,0)))</f>
        <v>620.97900000065567</v>
      </c>
      <c r="H168">
        <f>IF($A168&gt;10,INDEX(daily!$A:$F,MATCH(DATE(white_production!H$1,MONTH($C168),DAY($C168)),daily!$A:$A,0),MATCH($B$1,daily!$A$1:$F$1,0)),INDEX(daily!$A:$F,MATCH(DATE(white_production!I$1,MONTH($C168),DAY($C168)),daily!$A:$A,0),MATCH($B$1,daily!$A$1:$F$1,0)))</f>
        <v>78.290000000596052</v>
      </c>
      <c r="I168">
        <f>IF($A168&gt;10,INDEX(daily!$A:$F,MATCH(DATE(white_production!I$1,MONTH($C168),DAY($C168)),daily!$A:$A,0),MATCH($B$1,daily!$A$1:$F$1,0)),INDEX(daily!$A:$F,MATCH(DATE(white_production!J$1,MONTH($C168),DAY($C168)),daily!$A:$A,0),MATCH($B$1,daily!$A$1:$F$1,0)))</f>
        <v>-10642.265999999643</v>
      </c>
      <c r="J168">
        <f>IF($A168&gt;10,INDEX(daily!$A:$F,MATCH(DATE(white_production!J$1,MONTH($C168),DAY($C168)),daily!$A:$A,0),MATCH($B$1,daily!$A$1:$F$1,0)),INDEX(daily!$A:$F,MATCH(DATE(white_production!K$1,MONTH($C168),DAY($C168)),daily!$A:$A,0),MATCH($B$1,daily!$A$1:$F$1,0)))</f>
        <v>-5747.7259999990465</v>
      </c>
      <c r="S168" s="32">
        <v>41014</v>
      </c>
      <c r="T168" s="33">
        <f t="shared" si="52"/>
        <v>-0.19891918080603746</v>
      </c>
      <c r="U168" s="33">
        <f t="shared" si="49"/>
        <v>7.7355885406303893E-3</v>
      </c>
      <c r="V168" s="33">
        <f t="shared" si="53"/>
        <v>-0.27254442805098111</v>
      </c>
      <c r="W168" s="33">
        <f t="shared" si="59"/>
        <v>-1.7653232268837138E-2</v>
      </c>
      <c r="X168" s="33">
        <f t="shared" si="54"/>
        <v>6.2437026082864519E-3</v>
      </c>
      <c r="Y168" s="33">
        <f t="shared" si="60"/>
        <v>6.7030173718392906E-3</v>
      </c>
      <c r="Z168" s="33"/>
      <c r="AA168" s="33"/>
      <c r="AB168" s="33">
        <f t="shared" si="56"/>
        <v>8.8315809891647775E-5</v>
      </c>
      <c r="AC168" s="33">
        <f t="shared" si="62"/>
        <v>-9.8270938541854117E-5</v>
      </c>
      <c r="AD168" s="33">
        <f t="shared" si="57"/>
        <v>-0.1013631662128045</v>
      </c>
      <c r="AE168" s="33">
        <f t="shared" si="61"/>
        <v>-2.9719686132172241E-2</v>
      </c>
      <c r="AF168" s="33">
        <f t="shared" si="58"/>
        <v>-5.1024317166784273E-2</v>
      </c>
      <c r="AG168" s="33">
        <f t="shared" si="50"/>
        <v>-1.0243247125022628E-2</v>
      </c>
      <c r="AI168" s="26"/>
      <c r="AK168" s="26"/>
      <c r="AM168" s="26"/>
      <c r="AO168" s="26"/>
      <c r="AQ168" s="26"/>
    </row>
    <row r="169" spans="1:43" x14ac:dyDescent="0.25">
      <c r="A169" s="17">
        <f t="shared" si="47"/>
        <v>4</v>
      </c>
      <c r="B169" s="15">
        <f t="shared" si="48"/>
        <v>2</v>
      </c>
      <c r="C169" s="11">
        <v>41015</v>
      </c>
      <c r="D169">
        <f>IF($A169&gt;10,INDEX(daily!$A:$F,MATCH(DATE(white_production!D$1,MONTH($C169),DAY($C169)),daily!$A:$A,0),MATCH($B$1,daily!$A$1:$F$1,0)),INDEX(daily!$A:$F,MATCH(DATE(white_production!E$1,MONTH($C169),DAY($C169)),daily!$A:$A,0),MATCH($B$1,daily!$A$1:$F$1,0)))</f>
        <v>-16329.950999999792</v>
      </c>
      <c r="E169">
        <f>IF($A169&gt;10,INDEX(daily!$A:$F,MATCH(DATE(white_production!E$1,MONTH($C169),DAY($C169)),daily!$A:$A,0),MATCH($B$1,daily!$A$1:$F$1,0)),INDEX(daily!$A:$F,MATCH(DATE(white_production!F$1,MONTH($C169),DAY($C169)),daily!$A:$A,0),MATCH($B$1,daily!$A$1:$F$1,0)))</f>
        <v>-25818.952000001074</v>
      </c>
      <c r="F169">
        <f>IF($A169&gt;10,INDEX(daily!$A:$F,MATCH(DATE(white_production!F$1,MONTH($C169),DAY($C169)),daily!$A:$A,0),MATCH($B$1,daily!$A$1:$F$1,0)),INDEX(daily!$A:$F,MATCH(DATE(white_production!G$1,MONTH($C169),DAY($C169)),daily!$A:$A,0),MATCH($B$1,daily!$A$1:$F$1,0)))</f>
        <v>-429.60900000035764</v>
      </c>
      <c r="H169">
        <f>IF($A169&gt;10,INDEX(daily!$A:$F,MATCH(DATE(white_production!H$1,MONTH($C169),DAY($C169)),daily!$A:$A,0),MATCH($B$1,daily!$A$1:$F$1,0)),INDEX(daily!$A:$F,MATCH(DATE(white_production!I$1,MONTH($C169),DAY($C169)),daily!$A:$A,0),MATCH($B$1,daily!$A$1:$F$1,0)))</f>
        <v>-603.279999999702</v>
      </c>
      <c r="I169">
        <f>IF($A169&gt;10,INDEX(daily!$A:$F,MATCH(DATE(white_production!I$1,MONTH($C169),DAY($C169)),daily!$A:$A,0),MATCH($B$1,daily!$A$1:$F$1,0)),INDEX(daily!$A:$F,MATCH(DATE(white_production!J$1,MONTH($C169),DAY($C169)),daily!$A:$A,0),MATCH($B$1,daily!$A$1:$F$1,0)))</f>
        <v>-13727.142999999225</v>
      </c>
      <c r="J169">
        <f>IF($A169&gt;10,INDEX(daily!$A:$F,MATCH(DATE(white_production!J$1,MONTH($C169),DAY($C169)),daily!$A:$A,0),MATCH($B$1,daily!$A$1:$F$1,0)),INDEX(daily!$A:$F,MATCH(DATE(white_production!K$1,MONTH($C169),DAY($C169)),daily!$A:$A,0),MATCH($B$1,daily!$A$1:$F$1,0)))</f>
        <v>-5709.5330000013109</v>
      </c>
      <c r="S169" s="11">
        <v>41015</v>
      </c>
      <c r="T169" s="26">
        <f t="shared" si="52"/>
        <v>-0.23638234909029443</v>
      </c>
      <c r="U169" s="26">
        <f t="shared" si="49"/>
        <v>-3.746316828425697E-2</v>
      </c>
      <c r="V169" s="26">
        <f t="shared" si="53"/>
        <v>-0.28886115893184244</v>
      </c>
      <c r="W169" s="26">
        <f t="shared" si="59"/>
        <v>-1.631673088086133E-2</v>
      </c>
      <c r="X169" s="26">
        <f t="shared" si="54"/>
        <v>-4.3195516013306966E-3</v>
      </c>
      <c r="Y169" s="26">
        <f t="shared" si="60"/>
        <v>-1.0563254209617148E-2</v>
      </c>
      <c r="AA169" s="26"/>
      <c r="AB169" s="26">
        <f t="shared" si="56"/>
        <v>-6.8053597893730135E-4</v>
      </c>
      <c r="AC169" s="26">
        <f t="shared" si="62"/>
        <v>-7.6885178882894908E-4</v>
      </c>
      <c r="AD169" s="26">
        <f t="shared" si="57"/>
        <v>-0.13074533915388922</v>
      </c>
      <c r="AE169" s="26">
        <f t="shared" si="61"/>
        <v>-2.9382172941084722E-2</v>
      </c>
      <c r="AF169" s="26">
        <f t="shared" si="58"/>
        <v>-5.0685266254225848E-2</v>
      </c>
      <c r="AG169" s="26">
        <f t="shared" si="50"/>
        <v>3.3905091255842512E-4</v>
      </c>
      <c r="AI169" s="26"/>
      <c r="AK169" s="26"/>
      <c r="AM169" s="26"/>
      <c r="AO169" s="26"/>
      <c r="AQ169" s="26"/>
    </row>
    <row r="170" spans="1:43" x14ac:dyDescent="0.25">
      <c r="A170" s="17">
        <f t="shared" si="47"/>
        <v>4</v>
      </c>
      <c r="B170" s="15">
        <f t="shared" si="48"/>
        <v>2</v>
      </c>
      <c r="C170" s="11">
        <v>41016</v>
      </c>
      <c r="D170">
        <f>IF($A170&gt;10,INDEX(daily!$A:$F,MATCH(DATE(white_production!D$1,MONTH($C170),DAY($C170)),daily!$A:$A,0),MATCH($B$1,daily!$A$1:$F$1,0)),INDEX(daily!$A:$F,MATCH(DATE(white_production!E$1,MONTH($C170),DAY($C170)),daily!$A:$A,0),MATCH($B$1,daily!$A$1:$F$1,0)))</f>
        <v>-18410.382000000031</v>
      </c>
      <c r="E170">
        <f>IF($A170&gt;10,INDEX(daily!$A:$F,MATCH(DATE(white_production!E$1,MONTH($C170),DAY($C170)),daily!$A:$A,0),MATCH($B$1,daily!$A$1:$F$1,0)),INDEX(daily!$A:$F,MATCH(DATE(white_production!F$1,MONTH($C170),DAY($C170)),daily!$A:$A,0),MATCH($B$1,daily!$A$1:$F$1,0)))</f>
        <v>-23454.138999998569</v>
      </c>
      <c r="F170">
        <f>IF($A170&gt;10,INDEX(daily!$A:$F,MATCH(DATE(white_production!F$1,MONTH($C170),DAY($C170)),daily!$A:$A,0),MATCH($B$1,daily!$A$1:$F$1,0)),INDEX(daily!$A:$F,MATCH(DATE(white_production!G$1,MONTH($C170),DAY($C170)),daily!$A:$A,0),MATCH($B$1,daily!$A$1:$F$1,0)))</f>
        <v>1240.2579999983311</v>
      </c>
      <c r="H170">
        <f>IF($A170&gt;10,INDEX(daily!$A:$F,MATCH(DATE(white_production!H$1,MONTH($C170),DAY($C170)),daily!$A:$A,0),MATCH($B$1,daily!$A$1:$F$1,0)),INDEX(daily!$A:$F,MATCH(DATE(white_production!I$1,MONTH($C170),DAY($C170)),daily!$A:$A,0),MATCH($B$1,daily!$A$1:$F$1,0)))</f>
        <v>-1675.1600000008941</v>
      </c>
      <c r="I170">
        <f>IF($A170&gt;10,INDEX(daily!$A:$F,MATCH(DATE(white_production!I$1,MONTH($C170),DAY($C170)),daily!$A:$A,0),MATCH($B$1,daily!$A$1:$F$1,0)),INDEX(daily!$A:$F,MATCH(DATE(white_production!J$1,MONTH($C170),DAY($C170)),daily!$A:$A,0),MATCH($B$1,daily!$A$1:$F$1,0)))</f>
        <v>-13856.78900000155</v>
      </c>
      <c r="J170">
        <f>IF($A170&gt;10,INDEX(daily!$A:$F,MATCH(DATE(white_production!J$1,MONTH($C170),DAY($C170)),daily!$A:$A,0),MATCH($B$1,daily!$A$1:$F$1,0)),INDEX(daily!$A:$F,MATCH(DATE(white_production!K$1,MONTH($C170),DAY($C170)),daily!$A:$A,0),MATCH($B$1,daily!$A$1:$F$1,0)))</f>
        <v>-2629.0109999984502</v>
      </c>
      <c r="S170" s="11">
        <v>41016</v>
      </c>
      <c r="T170" s="26">
        <f t="shared" si="52"/>
        <v>-0.26649739149919899</v>
      </c>
      <c r="U170" s="26">
        <f t="shared" si="49"/>
        <v>-3.0115042408904558E-2</v>
      </c>
      <c r="V170" s="26">
        <f t="shared" si="53"/>
        <v>-0.26240374796342736</v>
      </c>
      <c r="W170" s="26">
        <f t="shared" si="59"/>
        <v>2.6457410968415085E-2</v>
      </c>
      <c r="X170" s="26">
        <f t="shared" si="54"/>
        <v>1.2470312376955648E-2</v>
      </c>
      <c r="Y170" s="26">
        <f t="shared" si="60"/>
        <v>1.6789863978286343E-2</v>
      </c>
      <c r="AA170" s="26"/>
      <c r="AB170" s="26">
        <f t="shared" si="56"/>
        <v>-1.8896808289314768E-3</v>
      </c>
      <c r="AC170" s="26">
        <f t="shared" si="62"/>
        <v>-1.2091448499941754E-3</v>
      </c>
      <c r="AD170" s="26">
        <f t="shared" si="57"/>
        <v>-0.13198016348989636</v>
      </c>
      <c r="AE170" s="26">
        <f t="shared" si="61"/>
        <v>-1.2348243360071343E-3</v>
      </c>
      <c r="AF170" s="26">
        <f t="shared" si="58"/>
        <v>-2.3338532682126437E-2</v>
      </c>
      <c r="AG170" s="26">
        <f t="shared" si="50"/>
        <v>2.7346733572099411E-2</v>
      </c>
      <c r="AI170" s="26"/>
      <c r="AK170" s="26"/>
      <c r="AM170" s="26"/>
      <c r="AO170" s="26"/>
      <c r="AQ170" s="26"/>
    </row>
    <row r="171" spans="1:43" x14ac:dyDescent="0.25">
      <c r="A171" s="17">
        <f t="shared" si="47"/>
        <v>4</v>
      </c>
      <c r="B171" s="15">
        <f t="shared" si="48"/>
        <v>2</v>
      </c>
      <c r="C171" s="11">
        <v>41017</v>
      </c>
      <c r="D171">
        <f>IF($A171&gt;10,INDEX(daily!$A:$F,MATCH(DATE(white_production!D$1,MONTH($C171),DAY($C171)),daily!$A:$A,0),MATCH($B$1,daily!$A$1:$F$1,0)),INDEX(daily!$A:$F,MATCH(DATE(white_production!E$1,MONTH($C171),DAY($C171)),daily!$A:$A,0),MATCH($B$1,daily!$A$1:$F$1,0)))</f>
        <v>-10542.683000000567</v>
      </c>
      <c r="E171">
        <f>IF($A171&gt;10,INDEX(daily!$A:$F,MATCH(DATE(white_production!E$1,MONTH($C171),DAY($C171)),daily!$A:$A,0),MATCH($B$1,daily!$A$1:$F$1,0)),INDEX(daily!$A:$F,MATCH(DATE(white_production!F$1,MONTH($C171),DAY($C171)),daily!$A:$A,0),MATCH($B$1,daily!$A$1:$F$1,0)))</f>
        <v>-20891.682000000776</v>
      </c>
      <c r="F171">
        <f>IF($A171&gt;10,INDEX(daily!$A:$F,MATCH(DATE(white_production!F$1,MONTH($C171),DAY($C171)),daily!$A:$A,0),MATCH($B$1,daily!$A$1:$F$1,0)),INDEX(daily!$A:$F,MATCH(DATE(white_production!G$1,MONTH($C171),DAY($C171)),daily!$A:$A,0),MATCH($B$1,daily!$A$1:$F$1,0)))</f>
        <v>4081.2</v>
      </c>
      <c r="H171">
        <f>IF($A171&gt;10,INDEX(daily!$A:$F,MATCH(DATE(white_production!H$1,MONTH($C171),DAY($C171)),daily!$A:$A,0),MATCH($B$1,daily!$A$1:$F$1,0)),INDEX(daily!$A:$F,MATCH(DATE(white_production!I$1,MONTH($C171),DAY($C171)),daily!$A:$A,0),MATCH($B$1,daily!$A$1:$F$1,0)))</f>
        <v>-317.47999999821184</v>
      </c>
      <c r="I171">
        <f>IF($A171&gt;10,INDEX(daily!$A:$F,MATCH(DATE(white_production!I$1,MONTH($C171),DAY($C171)),daily!$A:$A,0),MATCH($B$1,daily!$A$1:$F$1,0)),INDEX(daily!$A:$F,MATCH(DATE(white_production!J$1,MONTH($C171),DAY($C171)),daily!$A:$A,0),MATCH($B$1,daily!$A$1:$F$1,0)))</f>
        <v>-6294.6859999984499</v>
      </c>
      <c r="J171">
        <f>IF($A171&gt;10,INDEX(daily!$A:$F,MATCH(DATE(white_production!J$1,MONTH($C171),DAY($C171)),daily!$A:$A,0),MATCH($B$1,daily!$A$1:$F$1,0)),INDEX(daily!$A:$F,MATCH(DATE(white_production!K$1,MONTH($C171),DAY($C171)),daily!$A:$A,0),MATCH($B$1,daily!$A$1:$F$1,0)))</f>
        <v>-764.51200000047686</v>
      </c>
      <c r="S171" s="11">
        <v>41017</v>
      </c>
      <c r="T171" s="26">
        <f t="shared" si="52"/>
        <v>-0.15260940913138554</v>
      </c>
      <c r="U171" s="26">
        <f t="shared" si="49"/>
        <v>0.11388798236781345</v>
      </c>
      <c r="V171" s="26">
        <f t="shared" si="53"/>
        <v>-0.23373510569117928</v>
      </c>
      <c r="W171" s="26">
        <f t="shared" si="59"/>
        <v>2.8668642272248079E-2</v>
      </c>
      <c r="X171" s="26">
        <f t="shared" si="54"/>
        <v>4.1034880543322334E-2</v>
      </c>
      <c r="Y171" s="26">
        <f t="shared" si="60"/>
        <v>2.8564568166366686E-2</v>
      </c>
      <c r="AA171" s="26"/>
      <c r="AB171" s="26">
        <f t="shared" si="56"/>
        <v>-3.5813645834754048E-4</v>
      </c>
      <c r="AC171" s="26">
        <f t="shared" si="62"/>
        <v>1.5315443705839363E-3</v>
      </c>
      <c r="AD171" s="26">
        <f t="shared" si="57"/>
        <v>-5.9954271324854855E-2</v>
      </c>
      <c r="AE171" s="26">
        <f t="shared" si="61"/>
        <v>7.2025892165041502E-2</v>
      </c>
      <c r="AF171" s="26">
        <f t="shared" si="58"/>
        <v>-6.7868062544810563E-3</v>
      </c>
      <c r="AG171" s="26">
        <f t="shared" si="50"/>
        <v>1.655172642764538E-2</v>
      </c>
      <c r="AI171" s="26"/>
      <c r="AK171" s="26"/>
      <c r="AM171" s="26"/>
      <c r="AO171" s="26"/>
      <c r="AQ171" s="26"/>
    </row>
    <row r="172" spans="1:43" x14ac:dyDescent="0.25">
      <c r="A172" s="17">
        <f t="shared" si="47"/>
        <v>4</v>
      </c>
      <c r="B172" s="15">
        <f t="shared" si="48"/>
        <v>2</v>
      </c>
      <c r="C172" s="11">
        <v>41018</v>
      </c>
      <c r="D172">
        <f>IF($A172&gt;10,INDEX(daily!$A:$F,MATCH(DATE(white_production!D$1,MONTH($C172),DAY($C172)),daily!$A:$A,0),MATCH($B$1,daily!$A$1:$F$1,0)),INDEX(daily!$A:$F,MATCH(DATE(white_production!E$1,MONTH($C172),DAY($C172)),daily!$A:$A,0),MATCH($B$1,daily!$A$1:$F$1,0)))</f>
        <v>-11333.765999999643</v>
      </c>
      <c r="E172">
        <f>IF($A172&gt;10,INDEX(daily!$A:$F,MATCH(DATE(white_production!E$1,MONTH($C172),DAY($C172)),daily!$A:$A,0),MATCH($B$1,daily!$A$1:$F$1,0)),INDEX(daily!$A:$F,MATCH(DATE(white_production!F$1,MONTH($C172),DAY($C172)),daily!$A:$A,0),MATCH($B$1,daily!$A$1:$F$1,0)))</f>
        <v>-18148.454999999703</v>
      </c>
      <c r="F172">
        <f>IF($A172&gt;10,INDEX(daily!$A:$F,MATCH(DATE(white_production!F$1,MONTH($C172),DAY($C172)),daily!$A:$A,0),MATCH($B$1,daily!$A$1:$F$1,0)),INDEX(daily!$A:$F,MATCH(DATE(white_production!G$1,MONTH($C172),DAY($C172)),daily!$A:$A,0),MATCH($B$1,daily!$A$1:$F$1,0)))</f>
        <v>7960.3760000020266</v>
      </c>
      <c r="H172">
        <f>IF($A172&gt;10,INDEX(daily!$A:$F,MATCH(DATE(white_production!H$1,MONTH($C172),DAY($C172)),daily!$A:$A,0),MATCH($B$1,daily!$A$1:$F$1,0)),INDEX(daily!$A:$F,MATCH(DATE(white_production!I$1,MONTH($C172),DAY($C172)),daily!$A:$A,0),MATCH($B$1,daily!$A$1:$F$1,0)))</f>
        <v>-927.73000000119214</v>
      </c>
      <c r="I172">
        <f>IF($A172&gt;10,INDEX(daily!$A:$F,MATCH(DATE(white_production!I$1,MONTH($C172),DAY($C172)),daily!$A:$A,0),MATCH($B$1,daily!$A$1:$F$1,0)),INDEX(daily!$A:$F,MATCH(DATE(white_production!J$1,MONTH($C172),DAY($C172)),daily!$A:$A,0),MATCH($B$1,daily!$A$1:$F$1,0)))</f>
        <v>6493.2799999997023</v>
      </c>
      <c r="J172">
        <f>IF($A172&gt;10,INDEX(daily!$A:$F,MATCH(DATE(white_production!J$1,MONTH($C172),DAY($C172)),daily!$A:$A,0),MATCH($B$1,daily!$A$1:$F$1,0)),INDEX(daily!$A:$F,MATCH(DATE(white_production!K$1,MONTH($C172),DAY($C172)),daily!$A:$A,0),MATCH($B$1,daily!$A$1:$F$1,0)))</f>
        <v>5561.7099999994043</v>
      </c>
      <c r="S172" s="11">
        <v>41018</v>
      </c>
      <c r="T172" s="26">
        <f t="shared" si="52"/>
        <v>-0.16406064115683261</v>
      </c>
      <c r="U172" s="26">
        <f t="shared" si="49"/>
        <v>-1.1451232025447067E-2</v>
      </c>
      <c r="V172" s="26">
        <f t="shared" si="53"/>
        <v>-0.20304401759304896</v>
      </c>
      <c r="W172" s="26">
        <f t="shared" si="59"/>
        <v>3.0691088098130315E-2</v>
      </c>
      <c r="X172" s="26">
        <f t="shared" si="54"/>
        <v>8.0038488248557596E-2</v>
      </c>
      <c r="Y172" s="26">
        <f t="shared" si="60"/>
        <v>3.9003607705235262E-2</v>
      </c>
      <c r="AA172" s="26"/>
      <c r="AB172" s="26">
        <f t="shared" si="56"/>
        <v>-1.0465350148200266E-3</v>
      </c>
      <c r="AC172" s="26">
        <f t="shared" si="62"/>
        <v>-6.8839855647248615E-4</v>
      </c>
      <c r="AD172" s="26">
        <f t="shared" si="57"/>
        <v>6.1845796741621668E-2</v>
      </c>
      <c r="AE172" s="26">
        <f t="shared" si="61"/>
        <v>0.12180006806647653</v>
      </c>
      <c r="AF172" s="26">
        <f t="shared" si="58"/>
        <v>4.9372996386691438E-2</v>
      </c>
      <c r="AG172" s="26">
        <f t="shared" si="50"/>
        <v>5.6159802641172492E-2</v>
      </c>
      <c r="AI172" s="26"/>
      <c r="AK172" s="26"/>
      <c r="AM172" s="26"/>
      <c r="AO172" s="26"/>
      <c r="AQ172" s="26"/>
    </row>
    <row r="173" spans="1:43" x14ac:dyDescent="0.25">
      <c r="A173" s="17">
        <f t="shared" si="47"/>
        <v>4</v>
      </c>
      <c r="B173" s="15">
        <f t="shared" si="48"/>
        <v>2</v>
      </c>
      <c r="C173" s="11">
        <v>41019</v>
      </c>
      <c r="D173">
        <f>IF($A173&gt;10,INDEX(daily!$A:$F,MATCH(DATE(white_production!D$1,MONTH($C173),DAY($C173)),daily!$A:$A,0),MATCH($B$1,daily!$A$1:$F$1,0)),INDEX(daily!$A:$F,MATCH(DATE(white_production!E$1,MONTH($C173),DAY($C173)),daily!$A:$A,0),MATCH($B$1,daily!$A$1:$F$1,0)))</f>
        <v>-11430.617000000178</v>
      </c>
      <c r="E173">
        <f>IF($A173&gt;10,INDEX(daily!$A:$F,MATCH(DATE(white_production!E$1,MONTH($C173),DAY($C173)),daily!$A:$A,0),MATCH($B$1,daily!$A$1:$F$1,0)),INDEX(daily!$A:$F,MATCH(DATE(white_production!F$1,MONTH($C173),DAY($C173)),daily!$A:$A,0),MATCH($B$1,daily!$A$1:$F$1,0)))</f>
        <v>-25132.684000000358</v>
      </c>
      <c r="F173">
        <f>IF($A173&gt;10,INDEX(daily!$A:$F,MATCH(DATE(white_production!F$1,MONTH($C173),DAY($C173)),daily!$A:$A,0),MATCH($B$1,daily!$A$1:$F$1,0)),INDEX(daily!$A:$F,MATCH(DATE(white_production!G$1,MONTH($C173),DAY($C173)),daily!$A:$A,0),MATCH($B$1,daily!$A$1:$F$1,0)))</f>
        <v>8736.9089999988682</v>
      </c>
      <c r="H173">
        <f>IF($A173&gt;10,INDEX(daily!$A:$F,MATCH(DATE(white_production!H$1,MONTH($C173),DAY($C173)),daily!$A:$A,0),MATCH($B$1,daily!$A$1:$F$1,0)),INDEX(daily!$A:$F,MATCH(DATE(white_production!I$1,MONTH($C173),DAY($C173)),daily!$A:$A,0),MATCH($B$1,daily!$A$1:$F$1,0)))</f>
        <v>-1088.75</v>
      </c>
      <c r="I173">
        <f>IF($A173&gt;10,INDEX(daily!$A:$F,MATCH(DATE(white_production!I$1,MONTH($C173),DAY($C173)),daily!$A:$A,0),MATCH($B$1,daily!$A$1:$F$1,0)),INDEX(daily!$A:$F,MATCH(DATE(white_production!J$1,MONTH($C173),DAY($C173)),daily!$A:$A,0),MATCH($B$1,daily!$A$1:$F$1,0)))</f>
        <v>14771.028999999166</v>
      </c>
      <c r="J173">
        <f>IF($A173&gt;10,INDEX(daily!$A:$F,MATCH(DATE(white_production!J$1,MONTH($C173),DAY($C173)),daily!$A:$A,0),MATCH($B$1,daily!$A$1:$F$1,0)),INDEX(daily!$A:$F,MATCH(DATE(white_production!K$1,MONTH($C173),DAY($C173)),daily!$A:$A,0),MATCH($B$1,daily!$A$1:$F$1,0)))</f>
        <v>7182.8789999991659</v>
      </c>
      <c r="S173" s="11">
        <v>41019</v>
      </c>
      <c r="T173" s="26">
        <f t="shared" si="52"/>
        <v>-0.16546259679600575</v>
      </c>
      <c r="U173" s="26">
        <f t="shared" si="49"/>
        <v>-1.4019556391731414E-3</v>
      </c>
      <c r="V173" s="26">
        <f t="shared" si="53"/>
        <v>-0.28118322646510108</v>
      </c>
      <c r="W173" s="26">
        <f t="shared" si="59"/>
        <v>-7.8139208872052113E-2</v>
      </c>
      <c r="X173" s="26">
        <f t="shared" si="54"/>
        <v>8.7846225897488819E-2</v>
      </c>
      <c r="Y173" s="26">
        <f t="shared" si="60"/>
        <v>7.8077376489312234E-3</v>
      </c>
      <c r="AA173" s="26"/>
      <c r="AB173" s="26">
        <f t="shared" si="56"/>
        <v>-1.2281752205747791E-3</v>
      </c>
      <c r="AC173" s="26">
        <f t="shared" si="62"/>
        <v>-1.8164020575475249E-4</v>
      </c>
      <c r="AD173" s="26">
        <f t="shared" si="57"/>
        <v>0.14068792000323249</v>
      </c>
      <c r="AE173" s="26">
        <f t="shared" si="61"/>
        <v>7.884212326161083E-2</v>
      </c>
      <c r="AF173" s="26">
        <f t="shared" si="58"/>
        <v>6.3764608171414661E-2</v>
      </c>
      <c r="AG173" s="26">
        <f t="shared" si="50"/>
        <v>1.4391611784723223E-2</v>
      </c>
      <c r="AI173" s="26"/>
      <c r="AK173" s="26"/>
      <c r="AM173" s="26"/>
      <c r="AO173" s="26"/>
      <c r="AQ173" s="26"/>
    </row>
    <row r="174" spans="1:43" x14ac:dyDescent="0.25">
      <c r="A174" s="17">
        <f t="shared" si="47"/>
        <v>4</v>
      </c>
      <c r="B174" s="15">
        <f t="shared" si="48"/>
        <v>3</v>
      </c>
      <c r="C174" s="11">
        <v>41020</v>
      </c>
      <c r="D174">
        <f>IF($A174&gt;10,INDEX(daily!$A:$F,MATCH(DATE(white_production!D$1,MONTH($C174),DAY($C174)),daily!$A:$A,0),MATCH($B$1,daily!$A$1:$F$1,0)),INDEX(daily!$A:$F,MATCH(DATE(white_production!E$1,MONTH($C174),DAY($C174)),daily!$A:$A,0),MATCH($B$1,daily!$A$1:$F$1,0)))</f>
        <v>-11903.460999999941</v>
      </c>
      <c r="E174">
        <f>IF($A174&gt;10,INDEX(daily!$A:$F,MATCH(DATE(white_production!E$1,MONTH($C174),DAY($C174)),daily!$A:$A,0),MATCH($B$1,daily!$A$1:$F$1,0)),INDEX(daily!$A:$F,MATCH(DATE(white_production!F$1,MONTH($C174),DAY($C174)),daily!$A:$A,0),MATCH($B$1,daily!$A$1:$F$1,0)))</f>
        <v>-21038.848999999464</v>
      </c>
      <c r="F174">
        <f>IF($A174&gt;10,INDEX(daily!$A:$F,MATCH(DATE(white_production!F$1,MONTH($C174),DAY($C174)),daily!$A:$A,0),MATCH($B$1,daily!$A$1:$F$1,0)),INDEX(daily!$A:$F,MATCH(DATE(white_production!G$1,MONTH($C174),DAY($C174)),daily!$A:$A,0),MATCH($B$1,daily!$A$1:$F$1,0)))</f>
        <v>20087.266000001131</v>
      </c>
      <c r="H174">
        <f>IF($A174&gt;10,INDEX(daily!$A:$F,MATCH(DATE(white_production!H$1,MONTH($C174),DAY($C174)),daily!$A:$A,0),MATCH($B$1,daily!$A$1:$F$1,0)),INDEX(daily!$A:$F,MATCH(DATE(white_production!I$1,MONTH($C174),DAY($C174)),daily!$A:$A,0),MATCH($B$1,daily!$A$1:$F$1,0)))</f>
        <v>-590.66500000059602</v>
      </c>
      <c r="I174">
        <f>IF($A174&gt;10,INDEX(daily!$A:$F,MATCH(DATE(white_production!I$1,MONTH($C174),DAY($C174)),daily!$A:$A,0),MATCH($B$1,daily!$A$1:$F$1,0)),INDEX(daily!$A:$F,MATCH(DATE(white_production!J$1,MONTH($C174),DAY($C174)),daily!$A:$A,0),MATCH($B$1,daily!$A$1:$F$1,0)))</f>
        <v>22836.407000000774</v>
      </c>
      <c r="J174">
        <f>IF($A174&gt;10,INDEX(daily!$A:$F,MATCH(DATE(white_production!J$1,MONTH($C174),DAY($C174)),daily!$A:$A,0),MATCH($B$1,daily!$A$1:$F$1,0)),INDEX(daily!$A:$F,MATCH(DATE(white_production!K$1,MONTH($C174),DAY($C174)),daily!$A:$A,0),MATCH($B$1,daily!$A$1:$F$1,0)))</f>
        <v>6569.7530000001188</v>
      </c>
      <c r="S174" s="11">
        <v>41020</v>
      </c>
      <c r="T174" s="26">
        <f t="shared" si="52"/>
        <v>-0.17230719635868641</v>
      </c>
      <c r="U174" s="26">
        <f t="shared" si="49"/>
        <v>-6.8445995626806588E-3</v>
      </c>
      <c r="V174" s="26">
        <f t="shared" si="53"/>
        <v>-0.23538160281376358</v>
      </c>
      <c r="W174" s="26">
        <f t="shared" si="59"/>
        <v>4.5801623651337497E-2</v>
      </c>
      <c r="X174" s="26">
        <f t="shared" si="54"/>
        <v>0.20196965616779053</v>
      </c>
      <c r="Y174" s="26">
        <f t="shared" si="60"/>
        <v>0.11412343027030171</v>
      </c>
      <c r="AA174" s="26"/>
      <c r="AB174" s="26">
        <f t="shared" si="56"/>
        <v>-6.6630550324825162E-4</v>
      </c>
      <c r="AC174" s="26">
        <f t="shared" si="62"/>
        <v>5.6186971732652749E-4</v>
      </c>
      <c r="AD174" s="26">
        <f t="shared" si="57"/>
        <v>0.21750729764172483</v>
      </c>
      <c r="AE174" s="26">
        <f t="shared" si="61"/>
        <v>7.6819377638492337E-2</v>
      </c>
      <c r="AF174" s="26">
        <f t="shared" si="58"/>
        <v>5.8321701622431922E-2</v>
      </c>
      <c r="AG174" s="26">
        <f t="shared" si="50"/>
        <v>-5.4429065489827386E-3</v>
      </c>
      <c r="AI174" s="26"/>
      <c r="AK174" s="26"/>
      <c r="AM174" s="26"/>
      <c r="AO174" s="26"/>
      <c r="AQ174" s="26"/>
    </row>
    <row r="175" spans="1:43" x14ac:dyDescent="0.25">
      <c r="A175" s="17">
        <f t="shared" si="47"/>
        <v>4</v>
      </c>
      <c r="B175" s="15">
        <f t="shared" si="48"/>
        <v>3</v>
      </c>
      <c r="C175" s="11">
        <v>41021</v>
      </c>
      <c r="D175">
        <f>IF($A175&gt;10,INDEX(daily!$A:$F,MATCH(DATE(white_production!D$1,MONTH($C175),DAY($C175)),daily!$A:$A,0),MATCH($B$1,daily!$A$1:$F$1,0)),INDEX(daily!$A:$F,MATCH(DATE(white_production!E$1,MONTH($C175),DAY($C175)),daily!$A:$A,0),MATCH($B$1,daily!$A$1:$F$1,0)))</f>
        <v>-10718.193999999761</v>
      </c>
      <c r="E175">
        <f>IF($A175&gt;10,INDEX(daily!$A:$F,MATCH(DATE(white_production!E$1,MONTH($C175),DAY($C175)),daily!$A:$A,0),MATCH($B$1,daily!$A$1:$F$1,0)),INDEX(daily!$A:$F,MATCH(DATE(white_production!F$1,MONTH($C175),DAY($C175)),daily!$A:$A,0),MATCH($B$1,daily!$A$1:$F$1,0)))</f>
        <v>-5509.696999999881</v>
      </c>
      <c r="F175">
        <f>IF($A175&gt;10,INDEX(daily!$A:$F,MATCH(DATE(white_production!F$1,MONTH($C175),DAY($C175)),daily!$A:$A,0),MATCH($B$1,daily!$A$1:$F$1,0)),INDEX(daily!$A:$F,MATCH(DATE(white_production!G$1,MONTH($C175),DAY($C175)),daily!$A:$A,0),MATCH($B$1,daily!$A$1:$F$1,0)))</f>
        <v>9395.4689999997609</v>
      </c>
      <c r="H175">
        <f>IF($A175&gt;10,INDEX(daily!$A:$F,MATCH(DATE(white_production!H$1,MONTH($C175),DAY($C175)),daily!$A:$A,0),MATCH($B$1,daily!$A$1:$F$1,0)),INDEX(daily!$A:$F,MATCH(DATE(white_production!I$1,MONTH($C175),DAY($C175)),daily!$A:$A,0),MATCH($B$1,daily!$A$1:$F$1,0)))</f>
        <v>-714.14000000059605</v>
      </c>
      <c r="I175">
        <f>IF($A175&gt;10,INDEX(daily!$A:$F,MATCH(DATE(white_production!I$1,MONTH($C175),DAY($C175)),daily!$A:$A,0),MATCH($B$1,daily!$A$1:$F$1,0)),INDEX(daily!$A:$F,MATCH(DATE(white_production!J$1,MONTH($C175),DAY($C175)),daily!$A:$A,0),MATCH($B$1,daily!$A$1:$F$1,0)))</f>
        <v>26780.831999997794</v>
      </c>
      <c r="J175">
        <f>IF($A175&gt;10,INDEX(daily!$A:$F,MATCH(DATE(white_production!J$1,MONTH($C175),DAY($C175)),daily!$A:$A,0),MATCH($B$1,daily!$A$1:$F$1,0)),INDEX(daily!$A:$F,MATCH(DATE(white_production!K$1,MONTH($C175),DAY($C175)),daily!$A:$A,0),MATCH($B$1,daily!$A$1:$F$1,0)))</f>
        <v>7113.5330000013109</v>
      </c>
      <c r="S175" s="11">
        <v>41021</v>
      </c>
      <c r="T175" s="26">
        <f t="shared" si="52"/>
        <v>-0.15514999865740414</v>
      </c>
      <c r="U175" s="26">
        <f t="shared" si="49"/>
        <v>1.7157197701282267E-2</v>
      </c>
      <c r="V175" s="26">
        <f t="shared" si="53"/>
        <v>-6.1642217731501837E-2</v>
      </c>
      <c r="W175" s="26">
        <f t="shared" si="59"/>
        <v>0.17373938508226175</v>
      </c>
      <c r="X175" s="26">
        <f t="shared" si="54"/>
        <v>9.4467790861383502E-2</v>
      </c>
      <c r="Y175" s="26">
        <f t="shared" si="60"/>
        <v>-0.10750186530640703</v>
      </c>
      <c r="AA175" s="26"/>
      <c r="AB175" s="26">
        <f t="shared" si="56"/>
        <v>-8.0559269990540061E-4</v>
      </c>
      <c r="AC175" s="26">
        <f t="shared" si="62"/>
        <v>-1.3928719665714899E-4</v>
      </c>
      <c r="AD175" s="26">
        <f t="shared" si="57"/>
        <v>0.25507630849793278</v>
      </c>
      <c r="AE175" s="26">
        <f t="shared" si="61"/>
        <v>3.7569010856207952E-2</v>
      </c>
      <c r="AF175" s="26">
        <f t="shared" si="58"/>
        <v>6.3149002573976834E-2</v>
      </c>
      <c r="AG175" s="26">
        <f t="shared" si="50"/>
        <v>4.827300951544912E-3</v>
      </c>
      <c r="AI175" s="26"/>
      <c r="AK175" s="26"/>
      <c r="AM175" s="26"/>
      <c r="AO175" s="26"/>
      <c r="AQ175" s="26"/>
    </row>
    <row r="176" spans="1:43" x14ac:dyDescent="0.25">
      <c r="A176" s="17">
        <f t="shared" si="47"/>
        <v>4</v>
      </c>
      <c r="B176" s="15">
        <f t="shared" si="48"/>
        <v>3</v>
      </c>
      <c r="C176" s="11">
        <v>41022</v>
      </c>
      <c r="D176">
        <f>IF($A176&gt;10,INDEX(daily!$A:$F,MATCH(DATE(white_production!D$1,MONTH($C176),DAY($C176)),daily!$A:$A,0),MATCH($B$1,daily!$A$1:$F$1,0)),INDEX(daily!$A:$F,MATCH(DATE(white_production!E$1,MONTH($C176),DAY($C176)),daily!$A:$A,0),MATCH($B$1,daily!$A$1:$F$1,0)))</f>
        <v>-10358.531000000239</v>
      </c>
      <c r="E176">
        <f>IF($A176&gt;10,INDEX(daily!$A:$F,MATCH(DATE(white_production!E$1,MONTH($C176),DAY($C176)),daily!$A:$A,0),MATCH($B$1,daily!$A$1:$F$1,0)),INDEX(daily!$A:$F,MATCH(DATE(white_production!F$1,MONTH($C176),DAY($C176)),daily!$A:$A,0),MATCH($B$1,daily!$A$1:$F$1,0)))</f>
        <v>-15720.170000000298</v>
      </c>
      <c r="F176">
        <f>IF($A176&gt;10,INDEX(daily!$A:$F,MATCH(DATE(white_production!F$1,MONTH($C176),DAY($C176)),daily!$A:$A,0),MATCH($B$1,daily!$A$1:$F$1,0)),INDEX(daily!$A:$F,MATCH(DATE(white_production!G$1,MONTH($C176),DAY($C176)),daily!$A:$A,0),MATCH($B$1,daily!$A$1:$F$1,0)))</f>
        <v>7422.8689999997614</v>
      </c>
      <c r="H176">
        <f>IF($A176&gt;10,INDEX(daily!$A:$F,MATCH(DATE(white_production!H$1,MONTH($C176),DAY($C176)),daily!$A:$A,0),MATCH($B$1,daily!$A$1:$F$1,0)),INDEX(daily!$A:$F,MATCH(DATE(white_production!I$1,MONTH($C176),DAY($C176)),daily!$A:$A,0),MATCH($B$1,daily!$A$1:$F$1,0)))</f>
        <v>483.79000000059602</v>
      </c>
      <c r="I176">
        <f>IF($A176&gt;10,INDEX(daily!$A:$F,MATCH(DATE(white_production!I$1,MONTH($C176),DAY($C176)),daily!$A:$A,0),MATCH($B$1,daily!$A$1:$F$1,0)),INDEX(daily!$A:$F,MATCH(DATE(white_production!J$1,MONTH($C176),DAY($C176)),daily!$A:$A,0),MATCH($B$1,daily!$A$1:$F$1,0)))</f>
        <v>27736.999000000953</v>
      </c>
      <c r="J176">
        <f>IF($A176&gt;10,INDEX(daily!$A:$F,MATCH(DATE(white_production!J$1,MONTH($C176),DAY($C176)),daily!$A:$A,0),MATCH($B$1,daily!$A$1:$F$1,0)),INDEX(daily!$A:$F,MATCH(DATE(white_production!K$1,MONTH($C176),DAY($C176)),daily!$A:$A,0),MATCH($B$1,daily!$A$1:$F$1,0)))</f>
        <v>6467.0659999996424</v>
      </c>
      <c r="S176" s="11">
        <v>41022</v>
      </c>
      <c r="T176" s="26">
        <f t="shared" si="52"/>
        <v>-0.14994373779227657</v>
      </c>
      <c r="U176" s="26">
        <f t="shared" si="49"/>
        <v>5.206260865127571E-3</v>
      </c>
      <c r="V176" s="26">
        <f t="shared" si="53"/>
        <v>-0.17587648502563075</v>
      </c>
      <c r="W176" s="26">
        <f t="shared" si="59"/>
        <v>-0.11423426729412892</v>
      </c>
      <c r="X176" s="26">
        <f t="shared" si="54"/>
        <v>7.4634064173213943E-2</v>
      </c>
      <c r="Y176" s="26">
        <f t="shared" si="60"/>
        <v>-1.9833726688169559E-2</v>
      </c>
      <c r="AA176" s="26"/>
      <c r="AB176" s="26">
        <f t="shared" si="56"/>
        <v>5.4574410099894784E-4</v>
      </c>
      <c r="AC176" s="26">
        <f t="shared" si="62"/>
        <v>1.3513368009043483E-3</v>
      </c>
      <c r="AD176" s="26">
        <f t="shared" si="57"/>
        <v>0.26418340228308362</v>
      </c>
      <c r="AE176" s="26">
        <f t="shared" si="61"/>
        <v>9.1070937851508438E-3</v>
      </c>
      <c r="AF176" s="26">
        <f t="shared" si="58"/>
        <v>5.7410117796597021E-2</v>
      </c>
      <c r="AG176" s="26">
        <f t="shared" si="50"/>
        <v>-5.738884777379813E-3</v>
      </c>
      <c r="AI176" s="26"/>
      <c r="AK176" s="26"/>
      <c r="AM176" s="26"/>
      <c r="AO176" s="26"/>
      <c r="AQ176" s="26"/>
    </row>
    <row r="177" spans="1:43" x14ac:dyDescent="0.25">
      <c r="A177" s="17">
        <f t="shared" si="47"/>
        <v>4</v>
      </c>
      <c r="B177" s="15">
        <f t="shared" si="48"/>
        <v>3</v>
      </c>
      <c r="C177" s="11">
        <v>41023</v>
      </c>
      <c r="D177">
        <f>IF($A177&gt;10,INDEX(daily!$A:$F,MATCH(DATE(white_production!D$1,MONTH($C177),DAY($C177)),daily!$A:$A,0),MATCH($B$1,daily!$A$1:$F$1,0)),INDEX(daily!$A:$F,MATCH(DATE(white_production!E$1,MONTH($C177),DAY($C177)),daily!$A:$A,0),MATCH($B$1,daily!$A$1:$F$1,0)))</f>
        <v>-12151.056000000239</v>
      </c>
      <c r="E177">
        <f>IF($A177&gt;10,INDEX(daily!$A:$F,MATCH(DATE(white_production!E$1,MONTH($C177),DAY($C177)),daily!$A:$A,0),MATCH($B$1,daily!$A$1:$F$1,0)),INDEX(daily!$A:$F,MATCH(DATE(white_production!F$1,MONTH($C177),DAY($C177)),daily!$A:$A,0),MATCH($B$1,daily!$A$1:$F$1,0)))</f>
        <v>-15394.426000000536</v>
      </c>
      <c r="F177">
        <f>IF($A177&gt;10,INDEX(daily!$A:$F,MATCH(DATE(white_production!F$1,MONTH($C177),DAY($C177)),daily!$A:$A,0),MATCH($B$1,daily!$A$1:$F$1,0)),INDEX(daily!$A:$F,MATCH(DATE(white_production!G$1,MONTH($C177),DAY($C177)),daily!$A:$A,0),MATCH($B$1,daily!$A$1:$F$1,0)))</f>
        <v>5051.337000000477</v>
      </c>
      <c r="H177">
        <f>IF($A177&gt;10,INDEX(daily!$A:$F,MATCH(DATE(white_production!H$1,MONTH($C177),DAY($C177)),daily!$A:$A,0),MATCH($B$1,daily!$A$1:$F$1,0)),INDEX(daily!$A:$F,MATCH(DATE(white_production!I$1,MONTH($C177),DAY($C177)),daily!$A:$A,0),MATCH($B$1,daily!$A$1:$F$1,0)))</f>
        <v>125.52500000000001</v>
      </c>
      <c r="I177">
        <f>IF($A177&gt;10,INDEX(daily!$A:$F,MATCH(DATE(white_production!I$1,MONTH($C177),DAY($C177)),daily!$A:$A,0),MATCH($B$1,daily!$A$1:$F$1,0)),INDEX(daily!$A:$F,MATCH(DATE(white_production!J$1,MONTH($C177),DAY($C177)),daily!$A:$A,0),MATCH($B$1,daily!$A$1:$F$1,0)))</f>
        <v>32373.75799999982</v>
      </c>
      <c r="J177">
        <f>IF($A177&gt;10,INDEX(daily!$A:$F,MATCH(DATE(white_production!J$1,MONTH($C177),DAY($C177)),daily!$A:$A,0),MATCH($B$1,daily!$A$1:$F$1,0)),INDEX(daily!$A:$F,MATCH(DATE(white_production!K$1,MONTH($C177),DAY($C177)),daily!$A:$A,0),MATCH($B$1,daily!$A$1:$F$1,0)))</f>
        <v>6398.3829999983309</v>
      </c>
      <c r="S177" s="11">
        <v>41023</v>
      </c>
      <c r="T177" s="26">
        <f t="shared" si="52"/>
        <v>-0.17589122963123466</v>
      </c>
      <c r="U177" s="26">
        <f t="shared" si="49"/>
        <v>-2.5947491838958087E-2</v>
      </c>
      <c r="V177" s="26">
        <f t="shared" si="53"/>
        <v>-0.17223207725280473</v>
      </c>
      <c r="W177" s="26">
        <f t="shared" si="59"/>
        <v>3.6444077728260138E-3</v>
      </c>
      <c r="X177" s="26">
        <f t="shared" si="54"/>
        <v>5.0789231201382873E-2</v>
      </c>
      <c r="Y177" s="26">
        <f t="shared" si="60"/>
        <v>-2.384483297183107E-2</v>
      </c>
      <c r="AA177" s="26"/>
      <c r="AB177" s="26">
        <f t="shared" si="56"/>
        <v>1.4159971946052735E-4</v>
      </c>
      <c r="AC177" s="26">
        <f t="shared" si="62"/>
        <v>-4.0414438153842048E-4</v>
      </c>
      <c r="AD177" s="26">
        <f t="shared" si="57"/>
        <v>0.30834660711235756</v>
      </c>
      <c r="AE177" s="26">
        <f t="shared" si="61"/>
        <v>4.4163204829273939E-2</v>
      </c>
      <c r="AF177" s="26">
        <f t="shared" si="58"/>
        <v>5.6800397852390605E-2</v>
      </c>
      <c r="AG177" s="26">
        <f t="shared" si="50"/>
        <v>-6.0971994420641606E-4</v>
      </c>
      <c r="AI177" s="26"/>
      <c r="AK177" s="26"/>
      <c r="AM177" s="26"/>
      <c r="AO177" s="26"/>
      <c r="AQ177" s="26"/>
    </row>
    <row r="178" spans="1:43" x14ac:dyDescent="0.25">
      <c r="A178" s="17">
        <f t="shared" si="47"/>
        <v>4</v>
      </c>
      <c r="B178" s="15">
        <f t="shared" si="48"/>
        <v>3</v>
      </c>
      <c r="C178" s="11">
        <v>41024</v>
      </c>
      <c r="D178">
        <f>IF($A178&gt;10,INDEX(daily!$A:$F,MATCH(DATE(white_production!D$1,MONTH($C178),DAY($C178)),daily!$A:$A,0),MATCH($B$1,daily!$A$1:$F$1,0)),INDEX(daily!$A:$F,MATCH(DATE(white_production!E$1,MONTH($C178),DAY($C178)),daily!$A:$A,0),MATCH($B$1,daily!$A$1:$F$1,0)))</f>
        <v>-12307.281999999284</v>
      </c>
      <c r="E178">
        <f>IF($A178&gt;10,INDEX(daily!$A:$F,MATCH(DATE(white_production!E$1,MONTH($C178),DAY($C178)),daily!$A:$A,0),MATCH($B$1,daily!$A$1:$F$1,0)),INDEX(daily!$A:$F,MATCH(DATE(white_production!F$1,MONTH($C178),DAY($C178)),daily!$A:$A,0),MATCH($B$1,daily!$A$1:$F$1,0)))</f>
        <v>-18692.370000000297</v>
      </c>
      <c r="F178">
        <f>IF($A178&gt;10,INDEX(daily!$A:$F,MATCH(DATE(white_production!F$1,MONTH($C178),DAY($C178)),daily!$A:$A,0),MATCH($B$1,daily!$A$1:$F$1,0)),INDEX(daily!$A:$F,MATCH(DATE(white_production!G$1,MONTH($C178),DAY($C178)),daily!$A:$A,0),MATCH($B$1,daily!$A$1:$F$1,0)))</f>
        <v>5980.0990000009533</v>
      </c>
      <c r="H178">
        <f>IF($A178&gt;10,INDEX(daily!$A:$F,MATCH(DATE(white_production!H$1,MONTH($C178),DAY($C178)),daily!$A:$A,0),MATCH($B$1,daily!$A$1:$F$1,0)),INDEX(daily!$A:$F,MATCH(DATE(white_production!I$1,MONTH($C178),DAY($C178)),daily!$A:$A,0),MATCH($B$1,daily!$A$1:$F$1,0)))</f>
        <v>10.920000001788139</v>
      </c>
      <c r="I178">
        <f>IF($A178&gt;10,INDEX(daily!$A:$F,MATCH(DATE(white_production!I$1,MONTH($C178),DAY($C178)),daily!$A:$A,0),MATCH($B$1,daily!$A$1:$F$1,0)),INDEX(daily!$A:$F,MATCH(DATE(white_production!J$1,MONTH($C178),DAY($C178)),daily!$A:$A,0),MATCH($B$1,daily!$A$1:$F$1,0)))</f>
        <v>33755.018000000717</v>
      </c>
      <c r="J178">
        <f>IF($A178&gt;10,INDEX(daily!$A:$F,MATCH(DATE(white_production!J$1,MONTH($C178),DAY($C178)),daily!$A:$A,0),MATCH($B$1,daily!$A$1:$F$1,0)),INDEX(daily!$A:$F,MATCH(DATE(white_production!K$1,MONTH($C178),DAY($C178)),daily!$A:$A,0),MATCH($B$1,daily!$A$1:$F$1,0)))</f>
        <v>5961.0460000008343</v>
      </c>
      <c r="S178" s="11">
        <v>41024</v>
      </c>
      <c r="T178" s="26">
        <f t="shared" si="52"/>
        <v>-0.17815266133233132</v>
      </c>
      <c r="U178" s="26">
        <f t="shared" si="49"/>
        <v>-2.2614317010966611E-3</v>
      </c>
      <c r="V178" s="26">
        <f t="shared" si="53"/>
        <v>-0.20912931173126875</v>
      </c>
      <c r="W178" s="26">
        <f t="shared" si="59"/>
        <v>-3.6897234478464019E-2</v>
      </c>
      <c r="X178" s="26">
        <f t="shared" si="54"/>
        <v>6.0127572307723337E-2</v>
      </c>
      <c r="Y178" s="26">
        <f t="shared" si="60"/>
        <v>9.3383411063404642E-3</v>
      </c>
      <c r="AA178" s="26"/>
      <c r="AB178" s="26">
        <f t="shared" si="56"/>
        <v>1.2318414154647749E-5</v>
      </c>
      <c r="AC178" s="26">
        <f t="shared" si="62"/>
        <v>-1.2928130530587962E-4</v>
      </c>
      <c r="AD178" s="26">
        <f t="shared" si="57"/>
        <v>0.32150253527307016</v>
      </c>
      <c r="AE178" s="26">
        <f t="shared" si="61"/>
        <v>1.3155928160712593E-2</v>
      </c>
      <c r="AF178" s="26">
        <f t="shared" si="58"/>
        <v>5.2918023884556041E-2</v>
      </c>
      <c r="AG178" s="26">
        <f t="shared" si="50"/>
        <v>-3.882373967834564E-3</v>
      </c>
      <c r="AI178" s="26"/>
      <c r="AK178" s="26"/>
      <c r="AM178" s="26"/>
      <c r="AO178" s="26"/>
      <c r="AQ178" s="26"/>
    </row>
    <row r="179" spans="1:43" x14ac:dyDescent="0.25">
      <c r="A179" s="17">
        <f t="shared" si="47"/>
        <v>4</v>
      </c>
      <c r="B179" s="15">
        <f t="shared" si="48"/>
        <v>3</v>
      </c>
      <c r="C179" s="11">
        <v>41025</v>
      </c>
      <c r="D179">
        <f>IF($A179&gt;10,INDEX(daily!$A:$F,MATCH(DATE(white_production!D$1,MONTH($C179),DAY($C179)),daily!$A:$A,0),MATCH($B$1,daily!$A$1:$F$1,0)),INDEX(daily!$A:$F,MATCH(DATE(white_production!E$1,MONTH($C179),DAY($C179)),daily!$A:$A,0),MATCH($B$1,daily!$A$1:$F$1,0)))</f>
        <v>-12439.73900000006</v>
      </c>
      <c r="E179">
        <f>IF($A179&gt;10,INDEX(daily!$A:$F,MATCH(DATE(white_production!E$1,MONTH($C179),DAY($C179)),daily!$A:$A,0),MATCH($B$1,daily!$A$1:$F$1,0)),INDEX(daily!$A:$F,MATCH(DATE(white_production!F$1,MONTH($C179),DAY($C179)),daily!$A:$A,0),MATCH($B$1,daily!$A$1:$F$1,0)))</f>
        <v>-19291.484999999404</v>
      </c>
      <c r="F179">
        <f>IF($A179&gt;10,INDEX(daily!$A:$F,MATCH(DATE(white_production!F$1,MONTH($C179),DAY($C179)),daily!$A:$A,0),MATCH($B$1,daily!$A$1:$F$1,0)),INDEX(daily!$A:$F,MATCH(DATE(white_production!G$1,MONTH($C179),DAY($C179)),daily!$A:$A,0),MATCH($B$1,daily!$A$1:$F$1,0)))</f>
        <v>0</v>
      </c>
      <c r="H179">
        <f>IF($A179&gt;10,INDEX(daily!$A:$F,MATCH(DATE(white_production!H$1,MONTH($C179),DAY($C179)),daily!$A:$A,0),MATCH($B$1,daily!$A$1:$F$1,0)),INDEX(daily!$A:$F,MATCH(DATE(white_production!I$1,MONTH($C179),DAY($C179)),daily!$A:$A,0),MATCH($B$1,daily!$A$1:$F$1,0)))</f>
        <v>-855.03000000119209</v>
      </c>
      <c r="I179">
        <f>IF($A179&gt;10,INDEX(daily!$A:$F,MATCH(DATE(white_production!I$1,MONTH($C179),DAY($C179)),daily!$A:$A,0),MATCH($B$1,daily!$A$1:$F$1,0)),INDEX(daily!$A:$F,MATCH(DATE(white_production!J$1,MONTH($C179),DAY($C179)),daily!$A:$A,0),MATCH($B$1,daily!$A$1:$F$1,0)))</f>
        <v>30725.740000000595</v>
      </c>
      <c r="J179">
        <f>IF($A179&gt;10,INDEX(daily!$A:$F,MATCH(DATE(white_production!J$1,MONTH($C179),DAY($C179)),daily!$A:$A,0),MATCH($B$1,daily!$A$1:$F$1,0)),INDEX(daily!$A:$F,MATCH(DATE(white_production!K$1,MONTH($C179),DAY($C179)),daily!$A:$A,0),MATCH($B$1,daily!$A$1:$F$1,0)))</f>
        <v>4412.7250000014901</v>
      </c>
      <c r="S179" s="11">
        <v>41025</v>
      </c>
      <c r="T179" s="26">
        <f t="shared" si="52"/>
        <v>-0.18007002757633517</v>
      </c>
      <c r="U179" s="26">
        <f t="shared" si="49"/>
        <v>-1.9173662440038486E-3</v>
      </c>
      <c r="V179" s="26">
        <f t="shared" si="53"/>
        <v>-0.21583218074133489</v>
      </c>
      <c r="W179" s="26">
        <f t="shared" si="59"/>
        <v>-6.7028690100661426E-3</v>
      </c>
      <c r="X179" s="26">
        <f t="shared" si="54"/>
        <v>0</v>
      </c>
      <c r="Y179" s="26">
        <f t="shared" si="60"/>
        <v>-6.0127572307723337E-2</v>
      </c>
      <c r="AA179" s="26"/>
      <c r="AB179" s="26">
        <f t="shared" si="56"/>
        <v>-9.6452505979289789E-4</v>
      </c>
      <c r="AC179" s="26">
        <f t="shared" si="62"/>
        <v>-9.7684347394754573E-4</v>
      </c>
      <c r="AD179" s="26">
        <f t="shared" si="57"/>
        <v>0.29264991972871007</v>
      </c>
      <c r="AE179" s="26">
        <f t="shared" si="61"/>
        <v>-2.8852615544360083E-2</v>
      </c>
      <c r="AF179" s="26">
        <f t="shared" si="58"/>
        <v>3.917310601965221E-2</v>
      </c>
      <c r="AG179" s="26">
        <f t="shared" si="50"/>
        <v>-1.3744917864903831E-2</v>
      </c>
      <c r="AI179" s="26"/>
      <c r="AK179" s="26"/>
      <c r="AM179" s="26"/>
      <c r="AO179" s="26"/>
      <c r="AQ179" s="26"/>
    </row>
    <row r="180" spans="1:43" x14ac:dyDescent="0.25">
      <c r="A180" s="17">
        <f t="shared" si="47"/>
        <v>4</v>
      </c>
      <c r="B180" s="15">
        <f t="shared" si="48"/>
        <v>3</v>
      </c>
      <c r="C180" s="11">
        <v>41026</v>
      </c>
      <c r="D180">
        <f>IF($A180&gt;10,INDEX(daily!$A:$F,MATCH(DATE(white_production!D$1,MONTH($C180),DAY($C180)),daily!$A:$A,0),MATCH($B$1,daily!$A$1:$F$1,0)),INDEX(daily!$A:$F,MATCH(DATE(white_production!E$1,MONTH($C180),DAY($C180)),daily!$A:$A,0),MATCH($B$1,daily!$A$1:$F$1,0)))</f>
        <v>-12487.71799999997</v>
      </c>
      <c r="E180">
        <f>IF($A180&gt;10,INDEX(daily!$A:$F,MATCH(DATE(white_production!E$1,MONTH($C180),DAY($C180)),daily!$A:$A,0),MATCH($B$1,daily!$A$1:$F$1,0)),INDEX(daily!$A:$F,MATCH(DATE(white_production!F$1,MONTH($C180),DAY($C180)),daily!$A:$A,0),MATCH($B$1,daily!$A$1:$F$1,0)))</f>
        <v>-19421.706000000238</v>
      </c>
      <c r="F180">
        <f>IF($A180&gt;10,INDEX(daily!$A:$F,MATCH(DATE(white_production!F$1,MONTH($C180),DAY($C180)),daily!$A:$A,0),MATCH($B$1,daily!$A$1:$F$1,0)),INDEX(daily!$A:$F,MATCH(DATE(white_production!G$1,MONTH($C180),DAY($C180)),daily!$A:$A,0),MATCH($B$1,daily!$A$1:$F$1,0)))</f>
        <v>5764.2059999987487</v>
      </c>
      <c r="H180">
        <f>IF($A180&gt;10,INDEX(daily!$A:$F,MATCH(DATE(white_production!H$1,MONTH($C180),DAY($C180)),daily!$A:$A,0),MATCH($B$1,daily!$A$1:$F$1,0)),INDEX(daily!$A:$F,MATCH(DATE(white_production!I$1,MONTH($C180),DAY($C180)),daily!$A:$A,0),MATCH($B$1,daily!$A$1:$F$1,0)))</f>
        <v>-1232.390000000596</v>
      </c>
      <c r="I180">
        <f>IF($A180&gt;10,INDEX(daily!$A:$F,MATCH(DATE(white_production!I$1,MONTH($C180),DAY($C180)),daily!$A:$A,0),MATCH($B$1,daily!$A$1:$F$1,0)),INDEX(daily!$A:$F,MATCH(DATE(white_production!J$1,MONTH($C180),DAY($C180)),daily!$A:$A,0),MATCH($B$1,daily!$A$1:$F$1,0)))</f>
        <v>27249.182999998331</v>
      </c>
      <c r="J180">
        <f>IF($A180&gt;10,INDEX(daily!$A:$F,MATCH(DATE(white_production!J$1,MONTH($C180),DAY($C180)),daily!$A:$A,0),MATCH($B$1,daily!$A$1:$F$1,0)),INDEX(daily!$A:$F,MATCH(DATE(white_production!K$1,MONTH($C180),DAY($C180)),daily!$A:$A,0),MATCH($B$1,daily!$A$1:$F$1,0)))</f>
        <v>1374.6670000001789</v>
      </c>
      <c r="S180" s="11">
        <v>41026</v>
      </c>
      <c r="T180" s="26">
        <f t="shared" si="52"/>
        <v>-0.18076454213593071</v>
      </c>
      <c r="U180" s="26">
        <f t="shared" si="49"/>
        <v>-6.9451455959554376E-4</v>
      </c>
      <c r="V180" s="26">
        <f t="shared" si="53"/>
        <v>-0.21728908685346149</v>
      </c>
      <c r="W180" s="26">
        <f t="shared" si="59"/>
        <v>-1.4569061121265936E-3</v>
      </c>
      <c r="X180" s="26">
        <f t="shared" si="54"/>
        <v>5.7956852062395987E-2</v>
      </c>
      <c r="Y180" s="26">
        <f t="shared" si="60"/>
        <v>5.7956852062395987E-2</v>
      </c>
      <c r="AA180" s="26"/>
      <c r="AB180" s="26">
        <f t="shared" si="56"/>
        <v>-1.3902097451985158E-3</v>
      </c>
      <c r="AC180" s="26">
        <f t="shared" si="62"/>
        <v>-4.2568468540561796E-4</v>
      </c>
      <c r="AD180" s="26">
        <f t="shared" si="57"/>
        <v>0.25953715736780592</v>
      </c>
      <c r="AE180" s="26">
        <f t="shared" si="61"/>
        <v>-3.3112762360904158E-2</v>
      </c>
      <c r="AF180" s="26">
        <f t="shared" si="58"/>
        <v>1.2203338330103522E-2</v>
      </c>
      <c r="AG180" s="26">
        <f t="shared" si="50"/>
        <v>-2.6969767689548688E-2</v>
      </c>
      <c r="AI180" s="26"/>
      <c r="AK180" s="26"/>
      <c r="AM180" s="26"/>
      <c r="AO180" s="26"/>
      <c r="AQ180" s="26"/>
    </row>
    <row r="181" spans="1:43" x14ac:dyDescent="0.25">
      <c r="A181" s="17">
        <f t="shared" si="47"/>
        <v>4</v>
      </c>
      <c r="B181" s="15">
        <f t="shared" si="48"/>
        <v>3</v>
      </c>
      <c r="C181" s="11">
        <v>41027</v>
      </c>
      <c r="D181">
        <f>IF($A181&gt;10,INDEX(daily!$A:$F,MATCH(DATE(white_production!D$1,MONTH($C181),DAY($C181)),daily!$A:$A,0),MATCH($B$1,daily!$A$1:$F$1,0)),INDEX(daily!$A:$F,MATCH(DATE(white_production!E$1,MONTH($C181),DAY($C181)),daily!$A:$A,0),MATCH($B$1,daily!$A$1:$F$1,0)))</f>
        <v>-12381.808000000567</v>
      </c>
      <c r="E181">
        <f>IF($A181&gt;10,INDEX(daily!$A:$F,MATCH(DATE(white_production!E$1,MONTH($C181),DAY($C181)),daily!$A:$A,0),MATCH($B$1,daily!$A$1:$F$1,0)),INDEX(daily!$A:$F,MATCH(DATE(white_production!F$1,MONTH($C181),DAY($C181)),daily!$A:$A,0),MATCH($B$1,daily!$A$1:$F$1,0)))</f>
        <v>-21681.306000000237</v>
      </c>
      <c r="F181">
        <f>IF($A181&gt;10,INDEX(daily!$A:$F,MATCH(DATE(white_production!F$1,MONTH($C181),DAY($C181)),daily!$A:$A,0),MATCH($B$1,daily!$A$1:$F$1,0)),INDEX(daily!$A:$F,MATCH(DATE(white_production!G$1,MONTH($C181),DAY($C181)),daily!$A:$A,0),MATCH($B$1,daily!$A$1:$F$1,0)))</f>
        <v>4726.7950000002984</v>
      </c>
      <c r="H181">
        <f>IF($A181&gt;10,INDEX(daily!$A:$F,MATCH(DATE(white_production!H$1,MONTH($C181),DAY($C181)),daily!$A:$A,0),MATCH($B$1,daily!$A$1:$F$1,0)),INDEX(daily!$A:$F,MATCH(DATE(white_production!I$1,MONTH($C181),DAY($C181)),daily!$A:$A,0),MATCH($B$1,daily!$A$1:$F$1,0)))</f>
        <v>-222.28499999940396</v>
      </c>
      <c r="I181">
        <f>IF($A181&gt;10,INDEX(daily!$A:$F,MATCH(DATE(white_production!I$1,MONTH($C181),DAY($C181)),daily!$A:$A,0),MATCH($B$1,daily!$A$1:$F$1,0)),INDEX(daily!$A:$F,MATCH(DATE(white_production!J$1,MONTH($C181),DAY($C181)),daily!$A:$A,0),MATCH($B$1,daily!$A$1:$F$1,0)))</f>
        <v>21142.413999998571</v>
      </c>
      <c r="J181">
        <f>IF($A181&gt;10,INDEX(daily!$A:$F,MATCH(DATE(white_production!J$1,MONTH($C181),DAY($C181)),daily!$A:$A,0),MATCH($B$1,daily!$A$1:$F$1,0)),INDEX(daily!$A:$F,MATCH(DATE(white_production!K$1,MONTH($C181),DAY($C181)),daily!$A:$A,0),MATCH($B$1,daily!$A$1:$F$1,0)))</f>
        <v>2190.1649999991059</v>
      </c>
      <c r="S181" s="11">
        <v>41027</v>
      </c>
      <c r="T181" s="26">
        <f t="shared" si="52"/>
        <v>-0.1792314539722239</v>
      </c>
      <c r="U181" s="26">
        <f t="shared" si="49"/>
        <v>1.5330881637068139E-3</v>
      </c>
      <c r="V181" s="26">
        <f t="shared" si="53"/>
        <v>-0.24256937997776659</v>
      </c>
      <c r="W181" s="26">
        <f t="shared" si="59"/>
        <v>-2.5280293124305103E-2</v>
      </c>
      <c r="X181" s="26">
        <f t="shared" si="54"/>
        <v>4.7526087468829151E-2</v>
      </c>
      <c r="Y181" s="26">
        <f t="shared" si="60"/>
        <v>-1.0430764593566837E-2</v>
      </c>
      <c r="AA181" s="26"/>
      <c r="AB181" s="26">
        <f t="shared" si="56"/>
        <v>-2.5075079577931825E-4</v>
      </c>
      <c r="AC181" s="26">
        <f t="shared" si="62"/>
        <v>1.1394589494191977E-3</v>
      </c>
      <c r="AD181" s="26">
        <f t="shared" si="57"/>
        <v>0.20137271746654817</v>
      </c>
      <c r="AE181" s="26">
        <f t="shared" si="61"/>
        <v>-5.8164439901257747E-2</v>
      </c>
      <c r="AF181" s="26">
        <f t="shared" si="58"/>
        <v>1.9442762860923259E-2</v>
      </c>
      <c r="AG181" s="26">
        <f t="shared" si="50"/>
        <v>7.2394245308197366E-3</v>
      </c>
      <c r="AI181" s="26"/>
      <c r="AK181" s="26"/>
      <c r="AM181" s="26"/>
      <c r="AO181" s="26"/>
      <c r="AQ181" s="26"/>
    </row>
    <row r="182" spans="1:43" x14ac:dyDescent="0.25">
      <c r="A182" s="17">
        <f t="shared" si="47"/>
        <v>4</v>
      </c>
      <c r="B182" s="15">
        <f t="shared" si="48"/>
        <v>3</v>
      </c>
      <c r="C182" s="11">
        <v>41028</v>
      </c>
      <c r="D182">
        <f>IF($A182&gt;10,INDEX(daily!$A:$F,MATCH(DATE(white_production!D$1,MONTH($C182),DAY($C182)),daily!$A:$A,0),MATCH($B$1,daily!$A$1:$F$1,0)),INDEX(daily!$A:$F,MATCH(DATE(white_production!E$1,MONTH($C182),DAY($C182)),daily!$A:$A,0),MATCH($B$1,daily!$A$1:$F$1,0)))</f>
        <v>-11837.668999999762</v>
      </c>
      <c r="E182">
        <f>IF($A182&gt;10,INDEX(daily!$A:$F,MATCH(DATE(white_production!E$1,MONTH($C182),DAY($C182)),daily!$A:$A,0),MATCH($B$1,daily!$A$1:$F$1,0)),INDEX(daily!$A:$F,MATCH(DATE(white_production!F$1,MONTH($C182),DAY($C182)),daily!$A:$A,0),MATCH($B$1,daily!$A$1:$F$1,0)))</f>
        <v>-22037.395999999346</v>
      </c>
      <c r="F182">
        <f>IF($A182&gt;10,INDEX(daily!$A:$F,MATCH(DATE(white_production!F$1,MONTH($C182),DAY($C182)),daily!$A:$A,0),MATCH($B$1,daily!$A$1:$F$1,0)),INDEX(daily!$A:$F,MATCH(DATE(white_production!G$1,MONTH($C182),DAY($C182)),daily!$A:$A,0),MATCH($B$1,daily!$A$1:$F$1,0)))</f>
        <v>3728.0560000002383</v>
      </c>
      <c r="H182">
        <f>IF($A182&gt;10,INDEX(daily!$A:$F,MATCH(DATE(white_production!H$1,MONTH($C182),DAY($C182)),daily!$A:$A,0),MATCH($B$1,daily!$A$1:$F$1,0)),INDEX(daily!$A:$F,MATCH(DATE(white_production!I$1,MONTH($C182),DAY($C182)),daily!$A:$A,0),MATCH($B$1,daily!$A$1:$F$1,0)))</f>
        <v>134.79000000059605</v>
      </c>
      <c r="I182">
        <f>IF($A182&gt;10,INDEX(daily!$A:$F,MATCH(DATE(white_production!I$1,MONTH($C182),DAY($C182)),daily!$A:$A,0),MATCH($B$1,daily!$A$1:$F$1,0)),INDEX(daily!$A:$F,MATCH(DATE(white_production!J$1,MONTH($C182),DAY($C182)),daily!$A:$A,0),MATCH($B$1,daily!$A$1:$F$1,0)))</f>
        <v>8432.0320000022657</v>
      </c>
      <c r="J182">
        <f>IF($A182&gt;10,INDEX(daily!$A:$F,MATCH(DATE(white_production!J$1,MONTH($C182),DAY($C182)),daily!$A:$A,0),MATCH($B$1,daily!$A$1:$F$1,0)),INDEX(daily!$A:$F,MATCH(DATE(white_production!K$1,MONTH($C182),DAY($C182)),daily!$A:$A,0),MATCH($B$1,daily!$A$1:$F$1,0)))</f>
        <v>1833.0259999990462</v>
      </c>
      <c r="S182" s="11">
        <v>41028</v>
      </c>
      <c r="T182" s="26">
        <f t="shared" si="52"/>
        <v>-0.17135483174281024</v>
      </c>
      <c r="U182" s="26">
        <f t="shared" si="49"/>
        <v>7.8766222294136545E-3</v>
      </c>
      <c r="V182" s="26">
        <f t="shared" si="53"/>
        <v>-0.24655329729880188</v>
      </c>
      <c r="W182" s="26">
        <f t="shared" si="59"/>
        <v>-3.9839173210352852E-3</v>
      </c>
      <c r="X182" s="26">
        <f t="shared" si="54"/>
        <v>3.7484154812022413E-2</v>
      </c>
      <c r="Y182" s="26">
        <f t="shared" si="60"/>
        <v>-1.0041932656806737E-2</v>
      </c>
      <c r="AA182" s="26"/>
      <c r="AB182" s="26">
        <f t="shared" si="56"/>
        <v>1.5205119447256628E-4</v>
      </c>
      <c r="AC182" s="26">
        <f t="shared" si="62"/>
        <v>4.0280199025188456E-4</v>
      </c>
      <c r="AD182" s="26">
        <f t="shared" si="57"/>
        <v>8.0311604796191399E-2</v>
      </c>
      <c r="AE182" s="26">
        <f t="shared" si="61"/>
        <v>-0.12106111267035677</v>
      </c>
      <c r="AF182" s="26">
        <f t="shared" si="58"/>
        <v>1.6272331005153823E-2</v>
      </c>
      <c r="AG182" s="26">
        <f t="shared" si="50"/>
        <v>-3.1704318557694358E-3</v>
      </c>
      <c r="AI182" s="26"/>
      <c r="AK182" s="26"/>
      <c r="AM182" s="26"/>
      <c r="AO182" s="26"/>
      <c r="AQ182" s="26"/>
    </row>
    <row r="183" spans="1:43" x14ac:dyDescent="0.25">
      <c r="A183" s="17">
        <f t="shared" si="47"/>
        <v>4</v>
      </c>
      <c r="B183" s="15">
        <f t="shared" si="48"/>
        <v>3</v>
      </c>
      <c r="C183" s="11">
        <v>41029</v>
      </c>
      <c r="D183">
        <f>IF($A183&gt;10,INDEX(daily!$A:$F,MATCH(DATE(white_production!D$1,MONTH($C183),DAY($C183)),daily!$A:$A,0),MATCH($B$1,daily!$A$1:$F$1,0)),INDEX(daily!$A:$F,MATCH(DATE(white_production!E$1,MONTH($C183),DAY($C183)),daily!$A:$A,0),MATCH($B$1,daily!$A$1:$F$1,0)))</f>
        <v>-11061.789000000059</v>
      </c>
      <c r="E183">
        <f>IF($A183&gt;10,INDEX(daily!$A:$F,MATCH(DATE(white_production!E$1,MONTH($C183),DAY($C183)),daily!$A:$A,0),MATCH($B$1,daily!$A$1:$F$1,0)),INDEX(daily!$A:$F,MATCH(DATE(white_production!F$1,MONTH($C183),DAY($C183)),daily!$A:$A,0),MATCH($B$1,daily!$A$1:$F$1,0)))</f>
        <v>-21847.626999999582</v>
      </c>
      <c r="F183">
        <f>IF($A183&gt;10,INDEX(daily!$A:$F,MATCH(DATE(white_production!F$1,MONTH($C183),DAY($C183)),daily!$A:$A,0),MATCH($B$1,daily!$A$1:$F$1,0)),INDEX(daily!$A:$F,MATCH(DATE(white_production!G$1,MONTH($C183),DAY($C183)),daily!$A:$A,0),MATCH($B$1,daily!$A$1:$F$1,0)))</f>
        <v>2961.8569999992847</v>
      </c>
      <c r="H183">
        <f>IF($A183&gt;10,INDEX(daily!$A:$F,MATCH(DATE(white_production!H$1,MONTH($C183),DAY($C183)),daily!$A:$A,0),MATCH($B$1,daily!$A$1:$F$1,0)),INDEX(daily!$A:$F,MATCH(DATE(white_production!I$1,MONTH($C183),DAY($C183)),daily!$A:$A,0),MATCH($B$1,daily!$A$1:$F$1,0)))</f>
        <v>-153.49000000059604</v>
      </c>
      <c r="I183">
        <f>IF($A183&gt;10,INDEX(daily!$A:$F,MATCH(DATE(white_production!I$1,MONTH($C183),DAY($C183)),daily!$A:$A,0),MATCH($B$1,daily!$A$1:$F$1,0)),INDEX(daily!$A:$F,MATCH(DATE(white_production!J$1,MONTH($C183),DAY($C183)),daily!$A:$A,0),MATCH($B$1,daily!$A$1:$F$1,0)))</f>
        <v>8432.0319999992844</v>
      </c>
      <c r="J183">
        <f>IF($A183&gt;10,INDEX(daily!$A:$F,MATCH(DATE(white_production!J$1,MONTH($C183),DAY($C183)),daily!$A:$A,0),MATCH($B$1,daily!$A$1:$F$1,0)),INDEX(daily!$A:$F,MATCH(DATE(white_production!K$1,MONTH($C183),DAY($C183)),daily!$A:$A,0),MATCH($B$1,daily!$A$1:$F$1,0)))</f>
        <v>745.88700000047686</v>
      </c>
      <c r="S183" s="11">
        <v>41029</v>
      </c>
      <c r="T183" s="26">
        <f t="shared" si="52"/>
        <v>-0.16012366901537098</v>
      </c>
      <c r="U183" s="26">
        <f t="shared" si="49"/>
        <v>1.1231162727439264E-2</v>
      </c>
      <c r="V183" s="26">
        <f t="shared" si="53"/>
        <v>-0.24443017110571447</v>
      </c>
      <c r="W183" s="26">
        <f t="shared" si="59"/>
        <v>2.1231261930874101E-3</v>
      </c>
      <c r="X183" s="26">
        <f t="shared" si="54"/>
        <v>2.9780321518517523E-2</v>
      </c>
      <c r="Y183" s="26">
        <f t="shared" si="60"/>
        <v>-7.7038332935048907E-3</v>
      </c>
      <c r="AA183" s="26"/>
      <c r="AB183" s="26">
        <f t="shared" si="56"/>
        <v>-1.7314591467899418E-4</v>
      </c>
      <c r="AC183" s="26">
        <f t="shared" si="62"/>
        <v>-3.2519710915156045E-4</v>
      </c>
      <c r="AD183" s="26">
        <f t="shared" si="57"/>
        <v>8.0311604796163005E-2</v>
      </c>
      <c r="AE183" s="26">
        <f t="shared" si="61"/>
        <v>-2.8393953854788379E-14</v>
      </c>
      <c r="AF183" s="26">
        <f t="shared" si="58"/>
        <v>6.6214664475327924E-3</v>
      </c>
      <c r="AG183" s="26">
        <f t="shared" si="50"/>
        <v>-9.6508645576210313E-3</v>
      </c>
      <c r="AI183" s="26"/>
      <c r="AK183" s="26"/>
      <c r="AM183" s="26"/>
      <c r="AO183" s="26"/>
      <c r="AQ183" s="26"/>
    </row>
    <row r="184" spans="1:43" x14ac:dyDescent="0.25">
      <c r="A184" s="17">
        <f t="shared" si="47"/>
        <v>5</v>
      </c>
      <c r="B184" s="15">
        <f t="shared" si="48"/>
        <v>1</v>
      </c>
      <c r="C184" s="11">
        <v>41030</v>
      </c>
      <c r="D184">
        <f>IF($A184&gt;10,INDEX(daily!$A:$F,MATCH(DATE(white_production!D$1,MONTH($C184),DAY($C184)),daily!$A:$A,0),MATCH($B$1,daily!$A$1:$F$1,0)),INDEX(daily!$A:$F,MATCH(DATE(white_production!E$1,MONTH($C184),DAY($C184)),daily!$A:$A,0),MATCH($B$1,daily!$A$1:$F$1,0)))</f>
        <v>-11320.395000000299</v>
      </c>
      <c r="E184">
        <f>IF($A184&gt;10,INDEX(daily!$A:$F,MATCH(DATE(white_production!E$1,MONTH($C184),DAY($C184)),daily!$A:$A,0),MATCH($B$1,daily!$A$1:$F$1,0)),INDEX(daily!$A:$F,MATCH(DATE(white_production!F$1,MONTH($C184),DAY($C184)),daily!$A:$A,0),MATCH($B$1,daily!$A$1:$F$1,0)))</f>
        <v>-26880.624000000953</v>
      </c>
      <c r="F184">
        <f>IF($A184&gt;10,INDEX(daily!$A:$F,MATCH(DATE(white_production!F$1,MONTH($C184),DAY($C184)),daily!$A:$A,0),MATCH($B$1,daily!$A$1:$F$1,0)),INDEX(daily!$A:$F,MATCH(DATE(white_production!G$1,MONTH($C184),DAY($C184)),daily!$A:$A,0),MATCH($B$1,daily!$A$1:$F$1,0)))</f>
        <v>6624.5520000010729</v>
      </c>
      <c r="H184">
        <f>IF($A184&gt;10,INDEX(daily!$A:$F,MATCH(DATE(white_production!H$1,MONTH($C184),DAY($C184)),daily!$A:$A,0),MATCH($B$1,daily!$A$1:$F$1,0)),INDEX(daily!$A:$F,MATCH(DATE(white_production!I$1,MONTH($C184),DAY($C184)),daily!$A:$A,0),MATCH($B$1,daily!$A$1:$F$1,0)))</f>
        <v>0</v>
      </c>
      <c r="I184">
        <f>IF($A184&gt;10,INDEX(daily!$A:$F,MATCH(DATE(white_production!I$1,MONTH($C184),DAY($C184)),daily!$A:$A,0),MATCH($B$1,daily!$A$1:$F$1,0)),INDEX(daily!$A:$F,MATCH(DATE(white_production!J$1,MONTH($C184),DAY($C184)),daily!$A:$A,0),MATCH($B$1,daily!$A$1:$F$1,0)))</f>
        <v>5906.0310000002382</v>
      </c>
      <c r="J184">
        <f>IF($A184&gt;10,INDEX(daily!$A:$F,MATCH(DATE(white_production!J$1,MONTH($C184),DAY($C184)),daily!$A:$A,0),MATCH($B$1,daily!$A$1:$F$1,0)),INDEX(daily!$A:$F,MATCH(DATE(white_production!K$1,MONTH($C184),DAY($C184)),daily!$A:$A,0),MATCH($B$1,daily!$A$1:$F$1,0)))</f>
        <v>-362.88900000005958</v>
      </c>
      <c r="S184" s="11">
        <v>41030</v>
      </c>
      <c r="T184" s="26">
        <f t="shared" si="52"/>
        <v>-0.16386709076653863</v>
      </c>
      <c r="U184" s="26">
        <f t="shared" si="49"/>
        <v>-3.7434217511676526E-3</v>
      </c>
      <c r="V184" s="26">
        <f t="shared" si="53"/>
        <v>-0.30073909279706823</v>
      </c>
      <c r="W184" s="26">
        <f t="shared" si="59"/>
        <v>-5.6308921691353764E-2</v>
      </c>
      <c r="X184" s="26">
        <f t="shared" si="54"/>
        <v>6.6607296866870308E-2</v>
      </c>
      <c r="Y184" s="26">
        <f t="shared" si="60"/>
        <v>3.6826975348352789E-2</v>
      </c>
      <c r="AA184" s="26"/>
      <c r="AB184" s="26">
        <f t="shared" si="56"/>
        <v>0</v>
      </c>
      <c r="AC184" s="26">
        <f t="shared" si="62"/>
        <v>1.7314591467899418E-4</v>
      </c>
      <c r="AD184" s="26">
        <f t="shared" si="57"/>
        <v>5.6252493774448055E-2</v>
      </c>
      <c r="AE184" s="26">
        <f t="shared" si="61"/>
        <v>-2.405911102171495E-2</v>
      </c>
      <c r="AF184" s="26">
        <f t="shared" si="58"/>
        <v>-3.2214763599279594E-3</v>
      </c>
      <c r="AG184" s="26">
        <f t="shared" si="50"/>
        <v>-9.8429428074607514E-3</v>
      </c>
      <c r="AI184" s="26"/>
      <c r="AK184" s="26"/>
      <c r="AM184" s="26"/>
      <c r="AO184" s="26"/>
      <c r="AQ184" s="26"/>
    </row>
    <row r="185" spans="1:43" x14ac:dyDescent="0.25">
      <c r="A185" s="17">
        <f t="shared" si="47"/>
        <v>5</v>
      </c>
      <c r="B185" s="15">
        <f t="shared" si="48"/>
        <v>1</v>
      </c>
      <c r="C185" s="11">
        <v>41031</v>
      </c>
      <c r="D185">
        <f>IF($A185&gt;10,INDEX(daily!$A:$F,MATCH(DATE(white_production!D$1,MONTH($C185),DAY($C185)),daily!$A:$A,0),MATCH($B$1,daily!$A$1:$F$1,0)),INDEX(daily!$A:$F,MATCH(DATE(white_production!E$1,MONTH($C185),DAY($C185)),daily!$A:$A,0),MATCH($B$1,daily!$A$1:$F$1,0)))</f>
        <v>-12209.184999999405</v>
      </c>
      <c r="E185">
        <f>IF($A185&gt;10,INDEX(daily!$A:$F,MATCH(DATE(white_production!E$1,MONTH($C185),DAY($C185)),daily!$A:$A,0),MATCH($B$1,daily!$A$1:$F$1,0)),INDEX(daily!$A:$F,MATCH(DATE(white_production!F$1,MONTH($C185),DAY($C185)),daily!$A:$A,0),MATCH($B$1,daily!$A$1:$F$1,0)))</f>
        <v>-23139.403999999166</v>
      </c>
      <c r="F185">
        <f>IF($A185&gt;10,INDEX(daily!$A:$F,MATCH(DATE(white_production!F$1,MONTH($C185),DAY($C185)),daily!$A:$A,0),MATCH($B$1,daily!$A$1:$F$1,0)),INDEX(daily!$A:$F,MATCH(DATE(white_production!G$1,MONTH($C185),DAY($C185)),daily!$A:$A,0),MATCH($B$1,daily!$A$1:$F$1,0)))</f>
        <v>3072.7319999992847</v>
      </c>
      <c r="H185">
        <f>IF($A185&gt;10,INDEX(daily!$A:$F,MATCH(DATE(white_production!H$1,MONTH($C185),DAY($C185)),daily!$A:$A,0),MATCH($B$1,daily!$A$1:$F$1,0)),INDEX(daily!$A:$F,MATCH(DATE(white_production!I$1,MONTH($C185),DAY($C185)),daily!$A:$A,0),MATCH($B$1,daily!$A$1:$F$1,0)))</f>
        <v>2278.929999999702</v>
      </c>
      <c r="I185">
        <f>IF($A185&gt;10,INDEX(daily!$A:$F,MATCH(DATE(white_production!I$1,MONTH($C185),DAY($C185)),daily!$A:$A,0),MATCH($B$1,daily!$A$1:$F$1,0)),INDEX(daily!$A:$F,MATCH(DATE(white_production!J$1,MONTH($C185),DAY($C185)),daily!$A:$A,0),MATCH($B$1,daily!$A$1:$F$1,0)))</f>
        <v>1600.1659999996423</v>
      </c>
      <c r="J185">
        <f>IF($A185&gt;10,INDEX(daily!$A:$F,MATCH(DATE(white_production!J$1,MONTH($C185),DAY($C185)),daily!$A:$A,0),MATCH($B$1,daily!$A$1:$F$1,0)),INDEX(daily!$A:$F,MATCH(DATE(white_production!K$1,MONTH($C185),DAY($C185)),daily!$A:$A,0),MATCH($B$1,daily!$A$1:$F$1,0)))</f>
        <v>-1887.6399999991058</v>
      </c>
      <c r="S185" s="11">
        <v>41031</v>
      </c>
      <c r="T185" s="26">
        <f t="shared" si="52"/>
        <v>-0.17673266936182985</v>
      </c>
      <c r="U185" s="26">
        <f t="shared" si="49"/>
        <v>-1.2865578595291222E-2</v>
      </c>
      <c r="V185" s="26">
        <f t="shared" si="53"/>
        <v>-0.25888250833851006</v>
      </c>
      <c r="W185" s="26">
        <f t="shared" si="59"/>
        <v>4.1856584458558166E-2</v>
      </c>
      <c r="X185" s="26">
        <f t="shared" si="54"/>
        <v>3.0895126571012097E-2</v>
      </c>
      <c r="Y185" s="26">
        <f t="shared" si="60"/>
        <v>-3.5712170295858214E-2</v>
      </c>
      <c r="AA185" s="26"/>
      <c r="AB185" s="26">
        <f t="shared" si="56"/>
        <v>2.5707695572207722E-3</v>
      </c>
      <c r="AC185" s="26">
        <f t="shared" si="62"/>
        <v>2.5707695572207722E-3</v>
      </c>
      <c r="AD185" s="26">
        <f t="shared" si="57"/>
        <v>1.5240916946263861E-2</v>
      </c>
      <c r="AE185" s="26">
        <f t="shared" si="61"/>
        <v>-4.1011576828184196E-2</v>
      </c>
      <c r="AF185" s="26">
        <f t="shared" si="58"/>
        <v>-1.675715614430455E-2</v>
      </c>
      <c r="AG185" s="26">
        <f t="shared" si="50"/>
        <v>-1.353567978437659E-2</v>
      </c>
      <c r="AI185" s="26"/>
      <c r="AK185" s="26"/>
      <c r="AM185" s="26"/>
      <c r="AO185" s="26"/>
      <c r="AQ185" s="26"/>
    </row>
    <row r="186" spans="1:43" x14ac:dyDescent="0.25">
      <c r="A186" s="17">
        <f t="shared" si="47"/>
        <v>5</v>
      </c>
      <c r="B186" s="15">
        <f t="shared" si="48"/>
        <v>1</v>
      </c>
      <c r="C186" s="11">
        <v>41032</v>
      </c>
      <c r="D186">
        <f>IF($A186&gt;10,INDEX(daily!$A:$F,MATCH(DATE(white_production!D$1,MONTH($C186),DAY($C186)),daily!$A:$A,0),MATCH($B$1,daily!$A$1:$F$1,0)),INDEX(daily!$A:$F,MATCH(DATE(white_production!E$1,MONTH($C186),DAY($C186)),daily!$A:$A,0),MATCH($B$1,daily!$A$1:$F$1,0)))</f>
        <v>-10797.199000000208</v>
      </c>
      <c r="E186">
        <f>IF($A186&gt;10,INDEX(daily!$A:$F,MATCH(DATE(white_production!E$1,MONTH($C186),DAY($C186)),daily!$A:$A,0),MATCH($B$1,daily!$A$1:$F$1,0)),INDEX(daily!$A:$F,MATCH(DATE(white_production!F$1,MONTH($C186),DAY($C186)),daily!$A:$A,0),MATCH($B$1,daily!$A$1:$F$1,0)))</f>
        <v>-23567.834000000359</v>
      </c>
      <c r="F186">
        <f>IF($A186&gt;10,INDEX(daily!$A:$F,MATCH(DATE(white_production!F$1,MONTH($C186),DAY($C186)),daily!$A:$A,0),MATCH($B$1,daily!$A$1:$F$1,0)),INDEX(daily!$A:$F,MATCH(DATE(white_production!G$1,MONTH($C186),DAY($C186)),daily!$A:$A,0),MATCH($B$1,daily!$A$1:$F$1,0)))</f>
        <v>5281.179999999702</v>
      </c>
      <c r="H186">
        <f>IF($A186&gt;10,INDEX(daily!$A:$F,MATCH(DATE(white_production!H$1,MONTH($C186),DAY($C186)),daily!$A:$A,0),MATCH($B$1,daily!$A$1:$F$1,0)),INDEX(daily!$A:$F,MATCH(DATE(white_production!I$1,MONTH($C186),DAY($C186)),daily!$A:$A,0),MATCH($B$1,daily!$A$1:$F$1,0)))</f>
        <v>591.27000000029807</v>
      </c>
      <c r="I186">
        <f>IF($A186&gt;10,INDEX(daily!$A:$F,MATCH(DATE(white_production!I$1,MONTH($C186),DAY($C186)),daily!$A:$A,0),MATCH($B$1,daily!$A$1:$F$1,0)),INDEX(daily!$A:$F,MATCH(DATE(white_production!J$1,MONTH($C186),DAY($C186)),daily!$A:$A,0),MATCH($B$1,daily!$A$1:$F$1,0)))</f>
        <v>2050.4460000008344</v>
      </c>
      <c r="J186">
        <f>IF($A186&gt;10,INDEX(daily!$A:$F,MATCH(DATE(white_production!J$1,MONTH($C186),DAY($C186)),daily!$A:$A,0),MATCH($B$1,daily!$A$1:$F$1,0)),INDEX(daily!$A:$F,MATCH(DATE(white_production!K$1,MONTH($C186),DAY($C186)),daily!$A:$A,0),MATCH($B$1,daily!$A$1:$F$1,0)))</f>
        <v>-2399.242999999225</v>
      </c>
      <c r="S186" s="11">
        <v>41032</v>
      </c>
      <c r="T186" s="26">
        <f t="shared" si="52"/>
        <v>-0.15629362655255119</v>
      </c>
      <c r="U186" s="26">
        <f t="shared" si="49"/>
        <v>2.0439042809278662E-2</v>
      </c>
      <c r="V186" s="26">
        <f t="shared" si="53"/>
        <v>-0.26367576200432535</v>
      </c>
      <c r="W186" s="26">
        <f t="shared" si="59"/>
        <v>-4.7932536658152891E-3</v>
      </c>
      <c r="X186" s="26">
        <f t="shared" si="54"/>
        <v>5.3100213277411254E-2</v>
      </c>
      <c r="Y186" s="26">
        <f t="shared" si="60"/>
        <v>2.2205086706399157E-2</v>
      </c>
      <c r="AA186" s="26"/>
      <c r="AB186" s="26">
        <f t="shared" si="56"/>
        <v>6.6698797948988825E-4</v>
      </c>
      <c r="AC186" s="26">
        <f t="shared" si="62"/>
        <v>-1.903781577730884E-3</v>
      </c>
      <c r="AD186" s="26">
        <f t="shared" si="57"/>
        <v>1.9529647042131035E-2</v>
      </c>
      <c r="AE186" s="26">
        <f t="shared" si="61"/>
        <v>4.2887300958671746E-3</v>
      </c>
      <c r="AF186" s="26">
        <f t="shared" si="58"/>
        <v>-2.1298812050568827E-2</v>
      </c>
      <c r="AG186" s="26">
        <f t="shared" si="50"/>
        <v>-4.5416559062642775E-3</v>
      </c>
      <c r="AI186" s="26"/>
      <c r="AK186" s="26"/>
      <c r="AM186" s="26"/>
      <c r="AO186" s="26"/>
      <c r="AQ186" s="26"/>
    </row>
    <row r="187" spans="1:43" x14ac:dyDescent="0.25">
      <c r="A187" s="17">
        <f t="shared" si="47"/>
        <v>5</v>
      </c>
      <c r="B187" s="15">
        <f t="shared" si="48"/>
        <v>1</v>
      </c>
      <c r="C187" s="11">
        <v>41033</v>
      </c>
      <c r="D187">
        <f>IF($A187&gt;10,INDEX(daily!$A:$F,MATCH(DATE(white_production!D$1,MONTH($C187),DAY($C187)),daily!$A:$A,0),MATCH($B$1,daily!$A$1:$F$1,0)),INDEX(daily!$A:$F,MATCH(DATE(white_production!E$1,MONTH($C187),DAY($C187)),daily!$A:$A,0),MATCH($B$1,daily!$A$1:$F$1,0)))</f>
        <v>-10095.559000000358</v>
      </c>
      <c r="E187">
        <f>IF($A187&gt;10,INDEX(daily!$A:$F,MATCH(DATE(white_production!E$1,MONTH($C187),DAY($C187)),daily!$A:$A,0),MATCH($B$1,daily!$A$1:$F$1,0)),INDEX(daily!$A:$F,MATCH(DATE(white_production!F$1,MONTH($C187),DAY($C187)),daily!$A:$A,0),MATCH($B$1,daily!$A$1:$F$1,0)))</f>
        <v>-24034.2</v>
      </c>
      <c r="F187">
        <f>IF($A187&gt;10,INDEX(daily!$A:$F,MATCH(DATE(white_production!F$1,MONTH($C187),DAY($C187)),daily!$A:$A,0),MATCH($B$1,daily!$A$1:$F$1,0)),INDEX(daily!$A:$F,MATCH(DATE(white_production!G$1,MONTH($C187),DAY($C187)),daily!$A:$A,0),MATCH($B$1,daily!$A$1:$F$1,0)))</f>
        <v>4218.929999999702</v>
      </c>
      <c r="H187">
        <f>IF($A187&gt;10,INDEX(daily!$A:$F,MATCH(DATE(white_production!H$1,MONTH($C187),DAY($C187)),daily!$A:$A,0),MATCH($B$1,daily!$A$1:$F$1,0)),INDEX(daily!$A:$F,MATCH(DATE(white_production!I$1,MONTH($C187),DAY($C187)),daily!$A:$A,0),MATCH($B$1,daily!$A$1:$F$1,0)))</f>
        <v>-19098.244999998809</v>
      </c>
      <c r="I187">
        <f>IF($A187&gt;10,INDEX(daily!$A:$F,MATCH(DATE(white_production!I$1,MONTH($C187),DAY($C187)),daily!$A:$A,0),MATCH($B$1,daily!$A$1:$F$1,0)),INDEX(daily!$A:$F,MATCH(DATE(white_production!J$1,MONTH($C187),DAY($C187)),daily!$A:$A,0),MATCH($B$1,daily!$A$1:$F$1,0)))</f>
        <v>983.58599999994044</v>
      </c>
      <c r="J187">
        <f>IF($A187&gt;10,INDEX(daily!$A:$F,MATCH(DATE(white_production!J$1,MONTH($C187),DAY($C187)),daily!$A:$A,0),MATCH($B$1,daily!$A$1:$F$1,0)),INDEX(daily!$A:$F,MATCH(DATE(white_production!K$1,MONTH($C187),DAY($C187)),daily!$A:$A,0),MATCH($B$1,daily!$A$1:$F$1,0)))</f>
        <v>-2963.2260000005363</v>
      </c>
      <c r="S187" s="11">
        <v>41033</v>
      </c>
      <c r="T187" s="26">
        <f t="shared" ref="T187:T198" si="63">D187/MAX(D$2:D$228)</f>
        <v>-0.14613711650450015</v>
      </c>
      <c r="U187" s="26">
        <f t="shared" si="49"/>
        <v>1.0156510048051043E-2</v>
      </c>
      <c r="V187" s="26">
        <f t="shared" ref="V187:V192" si="64">E187/MAX(E$2:E$228)</f>
        <v>-0.268893441763221</v>
      </c>
      <c r="W187" s="26">
        <f t="shared" si="59"/>
        <v>-5.2176797588956436E-3</v>
      </c>
      <c r="X187" s="26">
        <f t="shared" ref="X187:X194" si="65">F187/MAX(F$2:F$228)</f>
        <v>4.2419702188235486E-2</v>
      </c>
      <c r="Y187" s="26">
        <f t="shared" si="60"/>
        <v>-1.0680511089175768E-2</v>
      </c>
      <c r="AA187" s="26"/>
      <c r="AB187" s="26">
        <f t="shared" si="56"/>
        <v>-2.15439644229297E-2</v>
      </c>
      <c r="AC187" s="26">
        <f t="shared" si="62"/>
        <v>-2.221095240241959E-2</v>
      </c>
      <c r="AD187" s="26">
        <f t="shared" ref="AD187:AD220" si="66">I187/MAX(I$2:I$228)</f>
        <v>9.3682483789246426E-3</v>
      </c>
      <c r="AE187" s="26">
        <f t="shared" si="61"/>
        <v>-1.0161398663206393E-2</v>
      </c>
      <c r="AF187" s="26">
        <f t="shared" si="58"/>
        <v>-2.6305461196465166E-2</v>
      </c>
      <c r="AG187" s="26">
        <f t="shared" si="50"/>
        <v>-5.0066491458963386E-3</v>
      </c>
      <c r="AI187" s="26"/>
      <c r="AK187" s="26"/>
      <c r="AM187" s="26"/>
      <c r="AO187" s="26"/>
      <c r="AQ187" s="26"/>
    </row>
    <row r="188" spans="1:43" x14ac:dyDescent="0.25">
      <c r="A188" s="17">
        <f t="shared" si="47"/>
        <v>5</v>
      </c>
      <c r="B188" s="15">
        <f t="shared" si="48"/>
        <v>1</v>
      </c>
      <c r="C188" s="11">
        <v>41034</v>
      </c>
      <c r="D188">
        <f>IF($A188&gt;10,INDEX(daily!$A:$F,MATCH(DATE(white_production!D$1,MONTH($C188),DAY($C188)),daily!$A:$A,0),MATCH($B$1,daily!$A$1:$F$1,0)),INDEX(daily!$A:$F,MATCH(DATE(white_production!E$1,MONTH($C188),DAY($C188)),daily!$A:$A,0),MATCH($B$1,daily!$A$1:$F$1,0)))</f>
        <v>-9456.7429999999695</v>
      </c>
      <c r="E188">
        <f>IF($A188&gt;10,INDEX(daily!$A:$F,MATCH(DATE(white_production!E$1,MONTH($C188),DAY($C188)),daily!$A:$A,0),MATCH($B$1,daily!$A$1:$F$1,0)),INDEX(daily!$A:$F,MATCH(DATE(white_production!F$1,MONTH($C188),DAY($C188)),daily!$A:$A,0),MATCH($B$1,daily!$A$1:$F$1,0)))</f>
        <v>-25139.973999999464</v>
      </c>
      <c r="F188">
        <f>IF($A188&gt;10,INDEX(daily!$A:$F,MATCH(DATE(white_production!F$1,MONTH($C188),DAY($C188)),daily!$A:$A,0),MATCH($B$1,daily!$A$1:$F$1,0)),INDEX(daily!$A:$F,MATCH(DATE(white_production!G$1,MONTH($C188),DAY($C188)),daily!$A:$A,0),MATCH($B$1,daily!$A$1:$F$1,0)))</f>
        <v>2421.9600000008941</v>
      </c>
      <c r="I188">
        <f>IF($A188&gt;10,INDEX(daily!$A:$F,MATCH(DATE(white_production!I$1,MONTH($C188),DAY($C188)),daily!$A:$A,0),MATCH($B$1,daily!$A$1:$F$1,0)),INDEX(daily!$A:$F,MATCH(DATE(white_production!J$1,MONTH($C188),DAY($C188)),daily!$A:$A,0),MATCH($B$1,daily!$A$1:$F$1,0)))</f>
        <v>3649.467999999225</v>
      </c>
      <c r="J188">
        <f>IF($A188&gt;10,INDEX(daily!$A:$F,MATCH(DATE(white_production!J$1,MONTH($C188),DAY($C188)),daily!$A:$A,0),MATCH($B$1,daily!$A$1:$F$1,0)),INDEX(daily!$A:$F,MATCH(DATE(white_production!K$1,MONTH($C188),DAY($C188)),daily!$A:$A,0),MATCH($B$1,daily!$A$1:$F$1,0)))</f>
        <v>-2672.1550000011921</v>
      </c>
      <c r="S188" s="11">
        <v>41034</v>
      </c>
      <c r="T188" s="26">
        <f t="shared" si="63"/>
        <v>-0.13689000812575736</v>
      </c>
      <c r="U188" s="26">
        <f t="shared" si="49"/>
        <v>9.247108378742791E-3</v>
      </c>
      <c r="V188" s="26">
        <f t="shared" si="64"/>
        <v>-0.28126478662479909</v>
      </c>
      <c r="W188" s="26">
        <f t="shared" si="59"/>
        <v>-1.2371344861578093E-2</v>
      </c>
      <c r="X188" s="26">
        <f t="shared" si="65"/>
        <v>2.4351866921675402E-2</v>
      </c>
      <c r="Y188" s="26">
        <f t="shared" si="60"/>
        <v>-1.8067835266560084E-2</v>
      </c>
      <c r="AA188" s="26"/>
      <c r="AC188" s="26"/>
      <c r="AD188" s="26">
        <f t="shared" si="66"/>
        <v>3.4759667863239377E-2</v>
      </c>
      <c r="AE188" s="26">
        <f t="shared" si="61"/>
        <v>2.5391419484314733E-2</v>
      </c>
      <c r="AF188" s="26">
        <f t="shared" si="58"/>
        <v>-2.3721535132136061E-2</v>
      </c>
      <c r="AG188" s="26">
        <f t="shared" si="50"/>
        <v>2.5839260643291048E-3</v>
      </c>
      <c r="AI188" s="26"/>
      <c r="AK188" s="26"/>
      <c r="AM188" s="26"/>
      <c r="AO188" s="26"/>
      <c r="AQ188" s="26"/>
    </row>
    <row r="189" spans="1:43" x14ac:dyDescent="0.25">
      <c r="A189" s="17">
        <f t="shared" si="47"/>
        <v>5</v>
      </c>
      <c r="B189" s="15">
        <f t="shared" si="48"/>
        <v>1</v>
      </c>
      <c r="C189" s="11">
        <v>41035</v>
      </c>
      <c r="D189">
        <f>IF($A189&gt;10,INDEX(daily!$A:$F,MATCH(DATE(white_production!D$1,MONTH($C189),DAY($C189)),daily!$A:$A,0),MATCH($B$1,daily!$A$1:$F$1,0)),INDEX(daily!$A:$F,MATCH(DATE(white_production!E$1,MONTH($C189),DAY($C189)),daily!$A:$A,0),MATCH($B$1,daily!$A$1:$F$1,0)))</f>
        <v>-10503.177999999374</v>
      </c>
      <c r="E189">
        <f>IF($A189&gt;10,INDEX(daily!$A:$F,MATCH(DATE(white_production!E$1,MONTH($C189),DAY($C189)),daily!$A:$A,0),MATCH($B$1,daily!$A$1:$F$1,0)),INDEX(daily!$A:$F,MATCH(DATE(white_production!F$1,MONTH($C189),DAY($C189)),daily!$A:$A,0),MATCH($B$1,daily!$A$1:$F$1,0)))</f>
        <v>-23376.174000000952</v>
      </c>
      <c r="F189">
        <f>IF($A189&gt;10,INDEX(daily!$A:$F,MATCH(DATE(white_production!F$1,MONTH($C189),DAY($C189)),daily!$A:$A,0),MATCH($B$1,daily!$A$1:$F$1,0)),INDEX(daily!$A:$F,MATCH(DATE(white_production!G$1,MONTH($C189),DAY($C189)),daily!$A:$A,0),MATCH($B$1,daily!$A$1:$F$1,0)))</f>
        <v>1617.55</v>
      </c>
      <c r="I189">
        <f>IF($A189&gt;10,INDEX(daily!$A:$F,MATCH(DATE(white_production!I$1,MONTH($C189),DAY($C189)),daily!$A:$A,0),MATCH($B$1,daily!$A$1:$F$1,0)),INDEX(daily!$A:$F,MATCH(DATE(white_production!J$1,MONTH($C189),DAY($C189)),daily!$A:$A,0),MATCH($B$1,daily!$A$1:$F$1,0)))</f>
        <v>3674.8480000004174</v>
      </c>
      <c r="J189">
        <f>IF($A189&gt;10,INDEX(daily!$A:$F,MATCH(DATE(white_production!J$1,MONTH($C189),DAY($C189)),daily!$A:$A,0),MATCH($B$1,daily!$A$1:$F$1,0)),INDEX(daily!$A:$F,MATCH(DATE(white_production!K$1,MONTH($C189),DAY($C189)),daily!$A:$A,0),MATCH($B$1,daily!$A$1:$F$1,0)))</f>
        <v>-2794.8389999985693</v>
      </c>
      <c r="S189" s="11">
        <v>41035</v>
      </c>
      <c r="T189" s="26">
        <f t="shared" si="63"/>
        <v>-0.15203755899533222</v>
      </c>
      <c r="U189" s="26">
        <f t="shared" si="49"/>
        <v>-1.5147550869574866E-2</v>
      </c>
      <c r="V189" s="26">
        <f t="shared" si="64"/>
        <v>-0.26153147939670041</v>
      </c>
      <c r="W189" s="26">
        <f t="shared" si="59"/>
        <v>1.9733307228098684E-2</v>
      </c>
      <c r="X189" s="26">
        <f t="shared" si="65"/>
        <v>1.6263836867306439E-2</v>
      </c>
      <c r="Y189" s="26">
        <f t="shared" si="60"/>
        <v>-8.0880300543689637E-3</v>
      </c>
      <c r="AA189" s="26"/>
      <c r="AC189" s="26"/>
      <c r="AD189" s="26">
        <f t="shared" si="66"/>
        <v>3.5001401828412014E-2</v>
      </c>
      <c r="AE189" s="26">
        <f t="shared" si="61"/>
        <v>2.4173396517263718E-4</v>
      </c>
      <c r="AF189" s="26">
        <f t="shared" si="58"/>
        <v>-2.4810638427449194E-2</v>
      </c>
      <c r="AG189" s="26">
        <f t="shared" si="50"/>
        <v>-1.0891032953131326E-3</v>
      </c>
      <c r="AI189" s="26"/>
      <c r="AK189" s="26"/>
      <c r="AM189" s="26"/>
      <c r="AO189" s="26"/>
      <c r="AQ189" s="26"/>
    </row>
    <row r="190" spans="1:43" x14ac:dyDescent="0.25">
      <c r="A190" s="17">
        <f t="shared" si="47"/>
        <v>5</v>
      </c>
      <c r="B190" s="15">
        <f t="shared" si="48"/>
        <v>1</v>
      </c>
      <c r="C190" s="11">
        <v>41036</v>
      </c>
      <c r="D190">
        <f>IF($A190&gt;10,INDEX(daily!$A:$F,MATCH(DATE(white_production!D$1,MONTH($C190),DAY($C190)),daily!$A:$A,0),MATCH($B$1,daily!$A$1:$F$1,0)),INDEX(daily!$A:$F,MATCH(DATE(white_production!E$1,MONTH($C190),DAY($C190)),daily!$A:$A,0),MATCH($B$1,daily!$A$1:$F$1,0)))</f>
        <v>-11960.248000000418</v>
      </c>
      <c r="E190">
        <f>IF($A190&gt;10,INDEX(daily!$A:$F,MATCH(DATE(white_production!E$1,MONTH($C190),DAY($C190)),daily!$A:$A,0),MATCH($B$1,daily!$A$1:$F$1,0)),INDEX(daily!$A:$F,MATCH(DATE(white_production!F$1,MONTH($C190),DAY($C190)),daily!$A:$A,0),MATCH($B$1,daily!$A$1:$F$1,0)))</f>
        <v>-22268.509999999405</v>
      </c>
      <c r="F190">
        <f>IF($A190&gt;10,INDEX(daily!$A:$F,MATCH(DATE(white_production!F$1,MONTH($C190),DAY($C190)),daily!$A:$A,0),MATCH($B$1,daily!$A$1:$F$1,0)),INDEX(daily!$A:$F,MATCH(DATE(white_production!G$1,MONTH($C190),DAY($C190)),daily!$A:$A,0),MATCH($B$1,daily!$A$1:$F$1,0)))</f>
        <v>854.65</v>
      </c>
      <c r="I190">
        <f>IF($A190&gt;10,INDEX(daily!$A:$F,MATCH(DATE(white_production!I$1,MONTH($C190),DAY($C190)),daily!$A:$A,0),MATCH($B$1,daily!$A$1:$F$1,0)),INDEX(daily!$A:$F,MATCH(DATE(white_production!J$1,MONTH($C190),DAY($C190)),daily!$A:$A,0),MATCH($B$1,daily!$A$1:$F$1,0)))</f>
        <v>3471.3040000006558</v>
      </c>
      <c r="J190">
        <f>IF($A190&gt;10,INDEX(daily!$A:$F,MATCH(DATE(white_production!J$1,MONTH($C190),DAY($C190)),daily!$A:$A,0),MATCH($B$1,daily!$A$1:$F$1,0)),INDEX(daily!$A:$F,MATCH(DATE(white_production!K$1,MONTH($C190),DAY($C190)),daily!$A:$A,0),MATCH($B$1,daily!$A$1:$F$1,0)))</f>
        <v>-3668.107999999821</v>
      </c>
      <c r="S190" s="11">
        <v>41036</v>
      </c>
      <c r="T190" s="26">
        <f t="shared" si="63"/>
        <v>-0.17312921012087731</v>
      </c>
      <c r="U190" s="26">
        <f t="shared" si="49"/>
        <v>-2.1091651125545091E-2</v>
      </c>
      <c r="V190" s="26">
        <f t="shared" si="64"/>
        <v>-0.24913898930850809</v>
      </c>
      <c r="W190" s="26">
        <f t="shared" si="59"/>
        <v>1.2392490088192321E-2</v>
      </c>
      <c r="X190" s="26">
        <f t="shared" si="65"/>
        <v>8.5931737372220013E-3</v>
      </c>
      <c r="Y190" s="26">
        <f t="shared" si="60"/>
        <v>-7.6706631300844375E-3</v>
      </c>
      <c r="AA190" s="26"/>
      <c r="AC190" s="26"/>
      <c r="AD190" s="26">
        <f t="shared" si="66"/>
        <v>3.3062729716326525E-2</v>
      </c>
      <c r="AE190" s="26">
        <f t="shared" si="61"/>
        <v>-1.9386721120854891E-3</v>
      </c>
      <c r="AF190" s="26">
        <f t="shared" si="58"/>
        <v>-3.2562913749549068E-2</v>
      </c>
      <c r="AG190" s="26">
        <f t="shared" si="50"/>
        <v>-7.752275322099874E-3</v>
      </c>
      <c r="AI190" s="26"/>
      <c r="AK190" s="26"/>
      <c r="AM190" s="26"/>
      <c r="AO190" s="26"/>
      <c r="AQ190" s="26"/>
    </row>
    <row r="191" spans="1:43" x14ac:dyDescent="0.25">
      <c r="A191" s="17">
        <f t="shared" si="47"/>
        <v>5</v>
      </c>
      <c r="B191" s="15">
        <f t="shared" si="48"/>
        <v>1</v>
      </c>
      <c r="C191" s="11">
        <v>41037</v>
      </c>
      <c r="D191">
        <f>IF($A191&gt;10,INDEX(daily!$A:$F,MATCH(DATE(white_production!D$1,MONTH($C191),DAY($C191)),daily!$A:$A,0),MATCH($B$1,daily!$A$1:$F$1,0)),INDEX(daily!$A:$F,MATCH(DATE(white_production!E$1,MONTH($C191),DAY($C191)),daily!$A:$A,0),MATCH($B$1,daily!$A$1:$F$1,0)))</f>
        <v>-28430.87100000009</v>
      </c>
      <c r="E191">
        <f>IF($A191&gt;10,INDEX(daily!$A:$F,MATCH(DATE(white_production!E$1,MONTH($C191),DAY($C191)),daily!$A:$A,0),MATCH($B$1,daily!$A$1:$F$1,0)),INDEX(daily!$A:$F,MATCH(DATE(white_production!F$1,MONTH($C191),DAY($C191)),daily!$A:$A,0),MATCH($B$1,daily!$A$1:$F$1,0)))</f>
        <v>-24924.556000000237</v>
      </c>
      <c r="F191">
        <f>IF($A191&gt;10,INDEX(daily!$A:$F,MATCH(DATE(white_production!F$1,MONTH($C191),DAY($C191)),daily!$A:$A,0),MATCH($B$1,daily!$A$1:$F$1,0)),INDEX(daily!$A:$F,MATCH(DATE(white_production!G$1,MONTH($C191),DAY($C191)),daily!$A:$A,0),MATCH($B$1,daily!$A$1:$F$1,0)))</f>
        <v>854.18999999910591</v>
      </c>
      <c r="I191">
        <f>IF($A191&gt;10,INDEX(daily!$A:$F,MATCH(DATE(white_production!I$1,MONTH($C191),DAY($C191)),daily!$A:$A,0),MATCH($B$1,daily!$A$1:$F$1,0)),INDEX(daily!$A:$F,MATCH(DATE(white_production!J$1,MONTH($C191),DAY($C191)),daily!$A:$A,0),MATCH($B$1,daily!$A$1:$F$1,0)))</f>
        <v>5498.2700000002978</v>
      </c>
      <c r="J191">
        <f>IF($A191&gt;10,INDEX(daily!$A:$F,MATCH(DATE(white_production!J$1,MONTH($C191),DAY($C191)),daily!$A:$A,0),MATCH($B$1,daily!$A$1:$F$1,0)),INDEX(daily!$A:$F,MATCH(DATE(white_production!K$1,MONTH($C191),DAY($C191)),daily!$A:$A,0),MATCH($B$1,daily!$A$1:$F$1,0)))</f>
        <v>-3152.8120000019671</v>
      </c>
      <c r="S191" s="11">
        <v>41037</v>
      </c>
      <c r="T191" s="26">
        <f t="shared" si="63"/>
        <v>-0.41154784075367007</v>
      </c>
      <c r="U191" s="26">
        <f t="shared" si="49"/>
        <v>-0.23841863063279276</v>
      </c>
      <c r="V191" s="26">
        <f t="shared" si="64"/>
        <v>-0.27885470068736234</v>
      </c>
      <c r="W191" s="26">
        <f t="shared" si="59"/>
        <v>-2.9715711378854259E-2</v>
      </c>
      <c r="X191" s="26">
        <f t="shared" si="65"/>
        <v>8.588548615912921E-3</v>
      </c>
      <c r="Y191" s="26">
        <f t="shared" si="60"/>
        <v>-4.6251213090802573E-6</v>
      </c>
      <c r="AA191" s="26"/>
      <c r="AC191" s="26"/>
      <c r="AD191" s="26">
        <f t="shared" si="66"/>
        <v>5.2368739504624812E-2</v>
      </c>
      <c r="AE191" s="26">
        <f t="shared" si="61"/>
        <v>1.9306009788298287E-2</v>
      </c>
      <c r="AF191" s="26">
        <f t="shared" si="58"/>
        <v>-2.798847395567752E-2</v>
      </c>
      <c r="AG191" s="26">
        <f t="shared" si="50"/>
        <v>4.5744397938715479E-3</v>
      </c>
      <c r="AI191" s="26"/>
      <c r="AK191" s="26"/>
      <c r="AM191" s="26"/>
      <c r="AO191" s="26"/>
      <c r="AQ191" s="26"/>
    </row>
    <row r="192" spans="1:43" x14ac:dyDescent="0.25">
      <c r="A192" s="17">
        <f t="shared" si="47"/>
        <v>5</v>
      </c>
      <c r="B192" s="15">
        <f t="shared" si="48"/>
        <v>1</v>
      </c>
      <c r="C192" s="11">
        <v>41038</v>
      </c>
      <c r="D192">
        <f>IF($A192&gt;10,INDEX(daily!$A:$F,MATCH(DATE(white_production!D$1,MONTH($C192),DAY($C192)),daily!$A:$A,0),MATCH($B$1,daily!$A$1:$F$1,0)),INDEX(daily!$A:$F,MATCH(DATE(white_production!E$1,MONTH($C192),DAY($C192)),daily!$A:$A,0),MATCH($B$1,daily!$A$1:$F$1,0)))</f>
        <v>-41365.560999999943</v>
      </c>
      <c r="E192">
        <f>IF($A192&gt;10,INDEX(daily!$A:$F,MATCH(DATE(white_production!E$1,MONTH($C192),DAY($C192)),daily!$A:$A,0),MATCH($B$1,daily!$A$1:$F$1,0)),INDEX(daily!$A:$F,MATCH(DATE(white_production!F$1,MONTH($C192),DAY($C192)),daily!$A:$A,0),MATCH($B$1,daily!$A$1:$F$1,0)))</f>
        <v>-23744.501000000535</v>
      </c>
      <c r="F192">
        <f>IF($A192&gt;10,INDEX(daily!$A:$F,MATCH(DATE(white_production!F$1,MONTH($C192),DAY($C192)),daily!$A:$A,0),MATCH($B$1,daily!$A$1:$F$1,0)),INDEX(daily!$A:$F,MATCH(DATE(white_production!G$1,MONTH($C192),DAY($C192)),daily!$A:$A,0),MATCH($B$1,daily!$A$1:$F$1,0)))</f>
        <v>683</v>
      </c>
      <c r="I192">
        <f>IF($A192&gt;10,INDEX(daily!$A:$F,MATCH(DATE(white_production!I$1,MONTH($C192),DAY($C192)),daily!$A:$A,0),MATCH($B$1,daily!$A$1:$F$1,0)),INDEX(daily!$A:$F,MATCH(DATE(white_production!J$1,MONTH($C192),DAY($C192)),daily!$A:$A,0),MATCH($B$1,daily!$A$1:$F$1,0)))</f>
        <v>7458.6679999992248</v>
      </c>
      <c r="S192" s="11">
        <v>41038</v>
      </c>
      <c r="T192" s="26">
        <f t="shared" si="63"/>
        <v>-0.59878247525776285</v>
      </c>
      <c r="U192" s="26">
        <f t="shared" si="49"/>
        <v>-0.18723463450409278</v>
      </c>
      <c r="V192" s="26">
        <f t="shared" si="64"/>
        <v>-0.26565230366895454</v>
      </c>
      <c r="W192" s="26">
        <f t="shared" si="59"/>
        <v>1.3202397018407808E-2</v>
      </c>
      <c r="X192" s="26">
        <f t="shared" si="65"/>
        <v>6.867299669481808E-3</v>
      </c>
      <c r="Y192" s="26">
        <f t="shared" si="60"/>
        <v>-1.721248946431113E-3</v>
      </c>
      <c r="AA192" s="26"/>
      <c r="AC192" s="26"/>
      <c r="AD192" s="26">
        <f t="shared" si="66"/>
        <v>7.1040716724245848E-2</v>
      </c>
      <c r="AE192" s="26">
        <f t="shared" si="61"/>
        <v>1.8671977219621036E-2</v>
      </c>
      <c r="AG192" s="26"/>
      <c r="AI192" s="26"/>
      <c r="AK192" s="26"/>
      <c r="AM192" s="26"/>
      <c r="AO192" s="26"/>
      <c r="AQ192" s="26"/>
    </row>
    <row r="193" spans="1:43" x14ac:dyDescent="0.25">
      <c r="A193" s="17">
        <f t="shared" si="47"/>
        <v>5</v>
      </c>
      <c r="B193" s="15">
        <f t="shared" si="48"/>
        <v>1</v>
      </c>
      <c r="C193" s="11">
        <v>41039</v>
      </c>
      <c r="D193">
        <f>IF($A193&gt;10,INDEX(daily!$A:$F,MATCH(DATE(white_production!D$1,MONTH($C193),DAY($C193)),daily!$A:$A,0),MATCH($B$1,daily!$A$1:$F$1,0)),INDEX(daily!$A:$F,MATCH(DATE(white_production!E$1,MONTH($C193),DAY($C193)),daily!$A:$A,0),MATCH($B$1,daily!$A$1:$F$1,0)))</f>
        <v>0</v>
      </c>
      <c r="F193">
        <f>IF($A193&gt;10,INDEX(daily!$A:$F,MATCH(DATE(white_production!F$1,MONTH($C193),DAY($C193)),daily!$A:$A,0),MATCH($B$1,daily!$A$1:$F$1,0)),INDEX(daily!$A:$F,MATCH(DATE(white_production!G$1,MONTH($C193),DAY($C193)),daily!$A:$A,0),MATCH($B$1,daily!$A$1:$F$1,0)))</f>
        <v>645.75</v>
      </c>
      <c r="I193">
        <f>IF($A193&gt;10,INDEX(daily!$A:$F,MATCH(DATE(white_production!I$1,MONTH($C193),DAY($C193)),daily!$A:$A,0),MATCH($B$1,daily!$A$1:$F$1,0)),INDEX(daily!$A:$F,MATCH(DATE(white_production!J$1,MONTH($C193),DAY($C193)),daily!$A:$A,0),MATCH($B$1,daily!$A$1:$F$1,0)))</f>
        <v>7589.3930000007149</v>
      </c>
      <c r="S193" s="11">
        <v>41039</v>
      </c>
      <c r="T193" s="26">
        <f t="shared" si="63"/>
        <v>0</v>
      </c>
      <c r="U193" s="26">
        <f t="shared" si="49"/>
        <v>0.59878247525776285</v>
      </c>
      <c r="W193" s="26"/>
      <c r="X193" s="26">
        <f t="shared" si="65"/>
        <v>6.4927653902897182E-3</v>
      </c>
      <c r="Y193" s="26">
        <f t="shared" si="60"/>
        <v>-3.7453427919208974E-4</v>
      </c>
      <c r="AA193" s="26"/>
      <c r="AC193" s="26"/>
      <c r="AD193" s="26">
        <f t="shared" si="66"/>
        <v>7.22858180873691E-2</v>
      </c>
      <c r="AE193" s="26">
        <f t="shared" si="61"/>
        <v>1.2451013631232521E-3</v>
      </c>
      <c r="AG193" s="26"/>
      <c r="AI193" s="26"/>
      <c r="AK193" s="26"/>
      <c r="AM193" s="26"/>
      <c r="AO193" s="26"/>
      <c r="AQ193" s="26"/>
    </row>
    <row r="194" spans="1:43" x14ac:dyDescent="0.25">
      <c r="A194" s="17">
        <f t="shared" si="47"/>
        <v>5</v>
      </c>
      <c r="B194" s="15">
        <f t="shared" si="48"/>
        <v>2</v>
      </c>
      <c r="C194" s="11">
        <v>41040</v>
      </c>
      <c r="D194">
        <f>IF($A194&gt;10,INDEX(daily!$A:$F,MATCH(DATE(white_production!D$1,MONTH($C194),DAY($C194)),daily!$A:$A,0),MATCH($B$1,daily!$A$1:$F$1,0)),INDEX(daily!$A:$F,MATCH(DATE(white_production!E$1,MONTH($C194),DAY($C194)),daily!$A:$A,0),MATCH($B$1,daily!$A$1:$F$1,0)))</f>
        <v>0</v>
      </c>
      <c r="F194">
        <f>IF($A194&gt;10,INDEX(daily!$A:$F,MATCH(DATE(white_production!F$1,MONTH($C194),DAY($C194)),daily!$A:$A,0),MATCH($B$1,daily!$A$1:$F$1,0)),INDEX(daily!$A:$F,MATCH(DATE(white_production!G$1,MONTH($C194),DAY($C194)),daily!$A:$A,0),MATCH($B$1,daily!$A$1:$F$1,0)))</f>
        <v>379.01000000089408</v>
      </c>
      <c r="I194">
        <f>IF($A194&gt;10,INDEX(daily!$A:$F,MATCH(DATE(white_production!I$1,MONTH($C194),DAY($C194)),daily!$A:$A,0),MATCH($B$1,daily!$A$1:$F$1,0)),INDEX(daily!$A:$F,MATCH(DATE(white_production!J$1,MONTH($C194),DAY($C194)),daily!$A:$A,0),MATCH($B$1,daily!$A$1:$F$1,0)))</f>
        <v>10224.034999996424</v>
      </c>
      <c r="S194" s="11">
        <v>41040</v>
      </c>
      <c r="T194" s="26">
        <f t="shared" si="63"/>
        <v>0</v>
      </c>
      <c r="U194" s="26">
        <f t="shared" si="49"/>
        <v>0</v>
      </c>
      <c r="W194" s="26"/>
      <c r="X194" s="26">
        <f t="shared" si="65"/>
        <v>3.8107983129376868E-3</v>
      </c>
      <c r="Y194" s="26">
        <f t="shared" si="60"/>
        <v>-2.6819670773520314E-3</v>
      </c>
      <c r="AA194" s="26"/>
      <c r="AC194" s="26"/>
      <c r="AD194" s="26">
        <f t="shared" si="66"/>
        <v>9.7379689538882305E-2</v>
      </c>
      <c r="AE194" s="26">
        <f t="shared" si="61"/>
        <v>2.5093871451513206E-2</v>
      </c>
      <c r="AG194" s="26"/>
      <c r="AI194" s="26"/>
      <c r="AK194" s="26"/>
      <c r="AM194" s="26"/>
      <c r="AO194" s="26"/>
      <c r="AQ194" s="26"/>
    </row>
    <row r="195" spans="1:43" x14ac:dyDescent="0.25">
      <c r="A195" s="17">
        <f t="shared" ref="A195:A228" si="67">MONTH(C195)</f>
        <v>5</v>
      </c>
      <c r="B195" s="15">
        <f t="shared" ref="B195:B228" si="68">IF(DAY(C195)&lt;11,1,IF(DAY(C195)&lt;21,2,3))</f>
        <v>2</v>
      </c>
      <c r="C195" s="11">
        <v>41041</v>
      </c>
      <c r="D195">
        <f>IF($A195&gt;10,INDEX(daily!$A:$F,MATCH(DATE(white_production!D$1,MONTH($C195),DAY($C195)),daily!$A:$A,0),MATCH($B$1,daily!$A$1:$F$1,0)),INDEX(daily!$A:$F,MATCH(DATE(white_production!E$1,MONTH($C195),DAY($C195)),daily!$A:$A,0),MATCH($B$1,daily!$A$1:$F$1,0)))</f>
        <v>0</v>
      </c>
      <c r="I195">
        <f>IF($A195&gt;10,INDEX(daily!$A:$F,MATCH(DATE(white_production!I$1,MONTH($C195),DAY($C195)),daily!$A:$A,0),MATCH($B$1,daily!$A$1:$F$1,0)),INDEX(daily!$A:$F,MATCH(DATE(white_production!J$1,MONTH($C195),DAY($C195)),daily!$A:$A,0),MATCH($B$1,daily!$A$1:$F$1,0)))</f>
        <v>9421.8120000019662</v>
      </c>
      <c r="S195" s="11">
        <v>41041</v>
      </c>
      <c r="T195" s="26">
        <f t="shared" si="63"/>
        <v>0</v>
      </c>
      <c r="U195" s="26">
        <f t="shared" si="49"/>
        <v>0</v>
      </c>
      <c r="W195" s="26"/>
      <c r="Y195" s="26"/>
      <c r="AA195" s="26"/>
      <c r="AC195" s="26"/>
      <c r="AD195" s="26">
        <f t="shared" si="66"/>
        <v>8.9738848454081796E-2</v>
      </c>
      <c r="AE195" s="26">
        <f t="shared" si="61"/>
        <v>-7.6408410848005093E-3</v>
      </c>
      <c r="AG195" s="26"/>
      <c r="AI195" s="26"/>
      <c r="AK195" s="26"/>
      <c r="AM195" s="26"/>
      <c r="AO195" s="26"/>
      <c r="AQ195" s="26"/>
    </row>
    <row r="196" spans="1:43" x14ac:dyDescent="0.25">
      <c r="A196" s="17">
        <f t="shared" si="67"/>
        <v>5</v>
      </c>
      <c r="B196" s="15">
        <f t="shared" si="68"/>
        <v>2</v>
      </c>
      <c r="C196" s="11">
        <v>41042</v>
      </c>
      <c r="D196">
        <f>IF($A196&gt;10,INDEX(daily!$A:$F,MATCH(DATE(white_production!D$1,MONTH($C196),DAY($C196)),daily!$A:$A,0),MATCH($B$1,daily!$A$1:$F$1,0)),INDEX(daily!$A:$F,MATCH(DATE(white_production!E$1,MONTH($C196),DAY($C196)),daily!$A:$A,0),MATCH($B$1,daily!$A$1:$F$1,0)))</f>
        <v>-14475.732000000029</v>
      </c>
      <c r="I196">
        <f>IF($A196&gt;10,INDEX(daily!$A:$F,MATCH(DATE(white_production!I$1,MONTH($C196),DAY($C196)),daily!$A:$A,0),MATCH($B$1,daily!$A$1:$F$1,0)),INDEX(daily!$A:$F,MATCH(DATE(white_production!J$1,MONTH($C196),DAY($C196)),daily!$A:$A,0),MATCH($B$1,daily!$A$1:$F$1,0)))</f>
        <v>7749.5630000010133</v>
      </c>
      <c r="S196" s="11">
        <v>41042</v>
      </c>
      <c r="T196" s="26">
        <f t="shared" si="63"/>
        <v>-0.20954181276855005</v>
      </c>
      <c r="U196" s="26">
        <f>T196-T195</f>
        <v>-0.20954181276855005</v>
      </c>
      <c r="W196" s="26"/>
      <c r="Y196" s="26"/>
      <c r="AA196" s="26"/>
      <c r="AC196" s="26"/>
      <c r="AD196" s="26">
        <f t="shared" si="66"/>
        <v>7.3811370853324745E-2</v>
      </c>
      <c r="AE196" s="26">
        <f t="shared" si="61"/>
        <v>-1.5927477600757051E-2</v>
      </c>
      <c r="AG196" s="26"/>
      <c r="AI196" s="26"/>
      <c r="AK196" s="26"/>
      <c r="AM196" s="26"/>
      <c r="AO196" s="26"/>
      <c r="AQ196" s="26"/>
    </row>
    <row r="197" spans="1:43" x14ac:dyDescent="0.25">
      <c r="A197" s="17">
        <f t="shared" si="67"/>
        <v>5</v>
      </c>
      <c r="B197" s="15">
        <f t="shared" si="68"/>
        <v>2</v>
      </c>
      <c r="C197" s="11">
        <v>41043</v>
      </c>
      <c r="D197">
        <f>IF($A197&gt;10,INDEX(daily!$A:$F,MATCH(DATE(white_production!D$1,MONTH($C197),DAY($C197)),daily!$A:$A,0),MATCH($B$1,daily!$A$1:$F$1,0)),INDEX(daily!$A:$F,MATCH(DATE(white_production!E$1,MONTH($C197),DAY($C197)),daily!$A:$A,0),MATCH($B$1,daily!$A$1:$F$1,0)))</f>
        <v>-13059.36000000015</v>
      </c>
      <c r="I197">
        <f>IF($A197&gt;10,INDEX(daily!$A:$F,MATCH(DATE(white_production!I$1,MONTH($C197),DAY($C197)),daily!$A:$A,0),MATCH($B$1,daily!$A$1:$F$1,0)),INDEX(daily!$A:$F,MATCH(DATE(white_production!J$1,MONTH($C197),DAY($C197)),daily!$A:$A,0),MATCH($B$1,daily!$A$1:$F$1,0)))</f>
        <v>3823.2620000004767</v>
      </c>
      <c r="S197" s="11">
        <v>41043</v>
      </c>
      <c r="T197" s="26">
        <f t="shared" si="63"/>
        <v>-0.18903928091492145</v>
      </c>
      <c r="U197" s="26">
        <f>T197-T196</f>
        <v>2.0502531853628603E-2</v>
      </c>
      <c r="W197" s="26"/>
      <c r="Y197" s="26"/>
      <c r="AA197" s="26"/>
      <c r="AC197" s="26"/>
      <c r="AD197" s="26">
        <f t="shared" si="66"/>
        <v>3.6414983574096033E-2</v>
      </c>
      <c r="AE197" s="26">
        <f t="shared" si="61"/>
        <v>-3.7396387279228713E-2</v>
      </c>
      <c r="AG197" s="26"/>
      <c r="AI197" s="26"/>
      <c r="AK197" s="26"/>
      <c r="AM197" s="26"/>
      <c r="AO197" s="26"/>
      <c r="AQ197" s="26"/>
    </row>
    <row r="198" spans="1:43" x14ac:dyDescent="0.25">
      <c r="A198" s="17">
        <f t="shared" si="67"/>
        <v>5</v>
      </c>
      <c r="B198" s="15">
        <f t="shared" si="68"/>
        <v>2</v>
      </c>
      <c r="C198" s="11">
        <v>41044</v>
      </c>
      <c r="D198">
        <f>IF($A198&gt;10,INDEX(daily!$A:$F,MATCH(DATE(white_production!D$1,MONTH($C198),DAY($C198)),daily!$A:$A,0),MATCH($B$1,daily!$A$1:$F$1,0)),INDEX(daily!$A:$F,MATCH(DATE(white_production!E$1,MONTH($C198),DAY($C198)),daily!$A:$A,0),MATCH($B$1,daily!$A$1:$F$1,0)))</f>
        <v>-12789.847999999673</v>
      </c>
      <c r="I198">
        <f>IF($A198&gt;10,INDEX(daily!$A:$F,MATCH(DATE(white_production!I$1,MONTH($C198),DAY($C198)),daily!$A:$A,0),MATCH($B$1,daily!$A$1:$F$1,0)),INDEX(daily!$A:$F,MATCH(DATE(white_production!J$1,MONTH($C198),DAY($C198)),daily!$A:$A,0),MATCH($B$1,daily!$A$1:$F$1,0)))</f>
        <v>4650.9409999996424</v>
      </c>
      <c r="S198" s="11">
        <v>41044</v>
      </c>
      <c r="T198" s="26">
        <f t="shared" si="63"/>
        <v>-0.18513799060069228</v>
      </c>
      <c r="U198" s="26">
        <f>T198-T197</f>
        <v>3.9012903142291722E-3</v>
      </c>
      <c r="W198" s="26"/>
      <c r="Y198" s="26"/>
      <c r="AA198" s="26"/>
      <c r="AC198" s="26"/>
      <c r="AD198" s="26">
        <f t="shared" si="66"/>
        <v>4.4298282492556261E-2</v>
      </c>
      <c r="AE198" s="26">
        <f t="shared" si="61"/>
        <v>7.8832989184602284E-3</v>
      </c>
      <c r="AG198" s="26"/>
      <c r="AI198" s="26"/>
      <c r="AK198" s="26"/>
      <c r="AM198" s="26"/>
      <c r="AO198" s="26"/>
      <c r="AQ198" s="26"/>
    </row>
    <row r="199" spans="1:43" x14ac:dyDescent="0.25">
      <c r="A199" s="17">
        <f t="shared" si="67"/>
        <v>5</v>
      </c>
      <c r="B199" s="15">
        <f t="shared" si="68"/>
        <v>2</v>
      </c>
      <c r="C199" s="11">
        <v>41045</v>
      </c>
      <c r="I199">
        <f>IF($A199&gt;10,INDEX(daily!$A:$F,MATCH(DATE(white_production!I$1,MONTH($C199),DAY($C199)),daily!$A:$A,0),MATCH($B$1,daily!$A$1:$F$1,0)),INDEX(daily!$A:$F,MATCH(DATE(white_production!J$1,MONTH($C199),DAY($C199)),daily!$A:$A,0),MATCH($B$1,daily!$A$1:$F$1,0)))</f>
        <v>3599.0340000003575</v>
      </c>
      <c r="S199" s="11">
        <v>41045</v>
      </c>
      <c r="U199" s="26"/>
      <c r="W199" s="26"/>
      <c r="Y199" s="26"/>
      <c r="AA199" s="26"/>
      <c r="AC199" s="26"/>
      <c r="AD199" s="26">
        <f t="shared" si="66"/>
        <v>3.4279304947610133E-2</v>
      </c>
      <c r="AE199" s="26">
        <f t="shared" si="61"/>
        <v>-1.0018977544946128E-2</v>
      </c>
      <c r="AG199" s="26"/>
      <c r="AI199" s="26"/>
      <c r="AK199" s="26"/>
      <c r="AM199" s="26"/>
      <c r="AO199" s="26"/>
      <c r="AQ199" s="26"/>
    </row>
    <row r="200" spans="1:43" x14ac:dyDescent="0.25">
      <c r="A200" s="17">
        <f t="shared" si="67"/>
        <v>5</v>
      </c>
      <c r="B200" s="15">
        <f t="shared" si="68"/>
        <v>2</v>
      </c>
      <c r="C200" s="11">
        <v>41046</v>
      </c>
      <c r="I200">
        <f>IF($A200&gt;10,INDEX(daily!$A:$F,MATCH(DATE(white_production!I$1,MONTH($C200),DAY($C200)),daily!$A:$A,0),MATCH($B$1,daily!$A$1:$F$1,0)),INDEX(daily!$A:$F,MATCH(DATE(white_production!J$1,MONTH($C200),DAY($C200)),daily!$A:$A,0),MATCH($B$1,daily!$A$1:$F$1,0)))</f>
        <v>5093.270999999344</v>
      </c>
      <c r="S200" s="11">
        <v>41046</v>
      </c>
      <c r="U200" s="26"/>
      <c r="W200" s="26"/>
      <c r="Y200" s="26"/>
      <c r="AA200" s="26"/>
      <c r="AC200" s="26"/>
      <c r="AD200" s="26">
        <f t="shared" si="66"/>
        <v>4.8511292138329165E-2</v>
      </c>
      <c r="AE200" s="26">
        <f t="shared" si="61"/>
        <v>1.4231987190719032E-2</v>
      </c>
      <c r="AG200" s="26"/>
      <c r="AI200" s="26"/>
      <c r="AK200" s="26"/>
      <c r="AM200" s="26"/>
      <c r="AO200" s="26"/>
      <c r="AQ200" s="26"/>
    </row>
    <row r="201" spans="1:43" x14ac:dyDescent="0.25">
      <c r="A201" s="17">
        <f t="shared" si="67"/>
        <v>5</v>
      </c>
      <c r="B201" s="15">
        <f t="shared" si="68"/>
        <v>2</v>
      </c>
      <c r="C201" s="11">
        <v>41047</v>
      </c>
      <c r="I201">
        <f>IF($A201&gt;10,INDEX(daily!$A:$F,MATCH(DATE(white_production!I$1,MONTH($C201),DAY($C201)),daily!$A:$A,0),MATCH($B$1,daily!$A$1:$F$1,0)),INDEX(daily!$A:$F,MATCH(DATE(white_production!J$1,MONTH($C201),DAY($C201)),daily!$A:$A,0),MATCH($B$1,daily!$A$1:$F$1,0)))</f>
        <v>6102.5829999998214</v>
      </c>
      <c r="S201" s="11">
        <v>41047</v>
      </c>
      <c r="U201" s="26"/>
      <c r="W201" s="26"/>
      <c r="Y201" s="26"/>
      <c r="AA201" s="26"/>
      <c r="AC201" s="26"/>
      <c r="AD201" s="26">
        <f t="shared" si="66"/>
        <v>5.8124569988801049E-2</v>
      </c>
      <c r="AE201" s="26">
        <f t="shared" si="61"/>
        <v>9.6132778504718838E-3</v>
      </c>
      <c r="AG201" s="26"/>
      <c r="AI201" s="26"/>
      <c r="AK201" s="26"/>
      <c r="AM201" s="26"/>
      <c r="AO201" s="26"/>
      <c r="AQ201" s="26"/>
    </row>
    <row r="202" spans="1:43" x14ac:dyDescent="0.25">
      <c r="A202" s="17">
        <f t="shared" si="67"/>
        <v>5</v>
      </c>
      <c r="B202" s="15">
        <f t="shared" si="68"/>
        <v>2</v>
      </c>
      <c r="C202" s="11">
        <v>41048</v>
      </c>
      <c r="I202">
        <f>IF($A202&gt;10,INDEX(daily!$A:$F,MATCH(DATE(white_production!I$1,MONTH($C202),DAY($C202)),daily!$A:$A,0),MATCH($B$1,daily!$A$1:$F$1,0)),INDEX(daily!$A:$F,MATCH(DATE(white_production!J$1,MONTH($C202),DAY($C202)),daily!$A:$A,0),MATCH($B$1,daily!$A$1:$F$1,0)))</f>
        <v>4222.2359999999408</v>
      </c>
      <c r="S202" s="11">
        <v>41048</v>
      </c>
      <c r="U202" s="26"/>
      <c r="W202" s="26"/>
      <c r="Y202" s="26"/>
      <c r="AA202" s="26"/>
      <c r="AC202" s="26"/>
      <c r="AD202" s="26">
        <f t="shared" si="66"/>
        <v>4.0215045316260196E-2</v>
      </c>
      <c r="AE202" s="26">
        <f t="shared" si="61"/>
        <v>-1.7909524672540852E-2</v>
      </c>
      <c r="AG202" s="26"/>
      <c r="AI202" s="26"/>
      <c r="AK202" s="26"/>
      <c r="AM202" s="26"/>
      <c r="AO202" s="26"/>
      <c r="AQ202" s="26"/>
    </row>
    <row r="203" spans="1:43" x14ac:dyDescent="0.25">
      <c r="A203" s="17">
        <f t="shared" si="67"/>
        <v>5</v>
      </c>
      <c r="B203" s="15">
        <f t="shared" si="68"/>
        <v>2</v>
      </c>
      <c r="C203" s="11">
        <v>41049</v>
      </c>
      <c r="I203">
        <f>IF($A203&gt;10,INDEX(daily!$A:$F,MATCH(DATE(white_production!I$1,MONTH($C203),DAY($C203)),daily!$A:$A,0),MATCH($B$1,daily!$A$1:$F$1,0)),INDEX(daily!$A:$F,MATCH(DATE(white_production!J$1,MONTH($C203),DAY($C203)),daily!$A:$A,0),MATCH($B$1,daily!$A$1:$F$1,0)))</f>
        <v>4622.4040000006553</v>
      </c>
      <c r="S203" s="11">
        <v>41049</v>
      </c>
      <c r="U203" s="26"/>
      <c r="W203" s="26"/>
      <c r="Y203" s="26"/>
      <c r="AA203" s="26"/>
      <c r="AC203" s="26"/>
      <c r="AD203" s="26">
        <f t="shared" si="66"/>
        <v>4.4026479412825663E-2</v>
      </c>
      <c r="AE203" s="26">
        <f t="shared" si="61"/>
        <v>3.8114340965654664E-3</v>
      </c>
      <c r="AG203" s="26"/>
      <c r="AI203" s="26"/>
      <c r="AK203" s="26"/>
      <c r="AM203" s="26"/>
      <c r="AO203" s="26"/>
      <c r="AQ203" s="26"/>
    </row>
    <row r="204" spans="1:43" x14ac:dyDescent="0.25">
      <c r="A204" s="17">
        <f t="shared" si="67"/>
        <v>5</v>
      </c>
      <c r="B204" s="15">
        <f t="shared" si="68"/>
        <v>3</v>
      </c>
      <c r="C204" s="11">
        <v>41050</v>
      </c>
      <c r="I204">
        <f>IF($A204&gt;10,INDEX(daily!$A:$F,MATCH(DATE(white_production!I$1,MONTH($C204),DAY($C204)),daily!$A:$A,0),MATCH($B$1,daily!$A$1:$F$1,0)),INDEX(daily!$A:$F,MATCH(DATE(white_production!J$1,MONTH($C204),DAY($C204)),daily!$A:$A,0),MATCH($B$1,daily!$A$1:$F$1,0)))</f>
        <v>2997.6319999992847</v>
      </c>
      <c r="S204" s="11">
        <v>41050</v>
      </c>
      <c r="U204" s="26"/>
      <c r="W204" s="26"/>
      <c r="Y204" s="26"/>
      <c r="AA204" s="26"/>
      <c r="AC204" s="26"/>
      <c r="AD204" s="26">
        <f t="shared" si="66"/>
        <v>2.8551200530108838E-2</v>
      </c>
      <c r="AE204" s="26">
        <f t="shared" si="61"/>
        <v>-1.5475278882716825E-2</v>
      </c>
      <c r="AG204" s="26"/>
      <c r="AI204" s="26"/>
      <c r="AK204" s="26"/>
      <c r="AM204" s="26"/>
      <c r="AO204" s="26"/>
      <c r="AQ204" s="26"/>
    </row>
    <row r="205" spans="1:43" x14ac:dyDescent="0.25">
      <c r="A205" s="17">
        <f t="shared" si="67"/>
        <v>5</v>
      </c>
      <c r="B205" s="15">
        <f t="shared" si="68"/>
        <v>3</v>
      </c>
      <c r="C205" s="11">
        <v>41051</v>
      </c>
      <c r="I205">
        <f>IF($A205&gt;10,INDEX(daily!$A:$F,MATCH(DATE(white_production!I$1,MONTH($C205),DAY($C205)),daily!$A:$A,0),MATCH($B$1,daily!$A$1:$F$1,0)),INDEX(daily!$A:$F,MATCH(DATE(white_production!J$1,MONTH($C205),DAY($C205)),daily!$A:$A,0),MATCH($B$1,daily!$A$1:$F$1,0)))</f>
        <v>3633.630000001192</v>
      </c>
      <c r="S205" s="11">
        <v>41051</v>
      </c>
      <c r="U205" s="26"/>
      <c r="W205" s="26"/>
      <c r="Y205" s="26"/>
      <c r="AA205" s="26"/>
      <c r="AC205" s="26"/>
      <c r="AD205" s="26">
        <f t="shared" si="66"/>
        <v>3.4608817487362747E-2</v>
      </c>
      <c r="AE205" s="26">
        <f t="shared" si="61"/>
        <v>6.0576169572539099E-3</v>
      </c>
      <c r="AG205" s="26"/>
      <c r="AI205" s="26"/>
      <c r="AK205" s="26"/>
      <c r="AM205" s="26"/>
      <c r="AO205" s="26"/>
      <c r="AQ205" s="26"/>
    </row>
    <row r="206" spans="1:43" x14ac:dyDescent="0.25">
      <c r="A206" s="17">
        <f t="shared" si="67"/>
        <v>5</v>
      </c>
      <c r="B206" s="15">
        <f t="shared" si="68"/>
        <v>3</v>
      </c>
      <c r="C206" s="11">
        <v>41052</v>
      </c>
      <c r="I206">
        <f>IF($A206&gt;10,INDEX(daily!$A:$F,MATCH(DATE(white_production!I$1,MONTH($C206),DAY($C206)),daily!$A:$A,0),MATCH($B$1,daily!$A$1:$F$1,0)),INDEX(daily!$A:$F,MATCH(DATE(white_production!J$1,MONTH($C206),DAY($C206)),daily!$A:$A,0),MATCH($B$1,daily!$A$1:$F$1,0)))</f>
        <v>2794.9719999998806</v>
      </c>
      <c r="S206" s="11">
        <v>41052</v>
      </c>
      <c r="U206" s="26"/>
      <c r="W206" s="26"/>
      <c r="Y206" s="26"/>
      <c r="AA206" s="26"/>
      <c r="AC206" s="26"/>
      <c r="AD206" s="26">
        <f t="shared" si="66"/>
        <v>2.6620948151092259E-2</v>
      </c>
      <c r="AE206" s="26">
        <f t="shared" si="61"/>
        <v>-7.9878693362704888E-3</v>
      </c>
      <c r="AG206" s="26"/>
      <c r="AI206" s="26"/>
      <c r="AK206" s="26"/>
      <c r="AM206" s="26"/>
      <c r="AO206" s="26"/>
      <c r="AQ206" s="26"/>
    </row>
    <row r="207" spans="1:43" x14ac:dyDescent="0.25">
      <c r="A207" s="17">
        <f t="shared" si="67"/>
        <v>5</v>
      </c>
      <c r="B207" s="15">
        <f t="shared" si="68"/>
        <v>3</v>
      </c>
      <c r="C207" s="11">
        <v>41053</v>
      </c>
      <c r="I207">
        <f>IF($A207&gt;10,INDEX(daily!$A:$F,MATCH(DATE(white_production!I$1,MONTH($C207),DAY($C207)),daily!$A:$A,0),MATCH($B$1,daily!$A$1:$F$1,0)),INDEX(daily!$A:$F,MATCH(DATE(white_production!J$1,MONTH($C207),DAY($C207)),daily!$A:$A,0),MATCH($B$1,daily!$A$1:$F$1,0)))</f>
        <v>1219.1030000001192</v>
      </c>
      <c r="S207" s="11">
        <v>41053</v>
      </c>
      <c r="U207" s="26"/>
      <c r="W207" s="26"/>
      <c r="Y207" s="26"/>
      <c r="AA207" s="26"/>
      <c r="AC207" s="26"/>
      <c r="AD207" s="26">
        <f t="shared" si="66"/>
        <v>1.1611450044524806E-2</v>
      </c>
      <c r="AE207" s="26">
        <f t="shared" si="61"/>
        <v>-1.5009498106567452E-2</v>
      </c>
      <c r="AG207" s="26"/>
      <c r="AI207" s="26"/>
      <c r="AK207" s="26"/>
      <c r="AM207" s="26"/>
      <c r="AO207" s="26"/>
      <c r="AQ207" s="26"/>
    </row>
    <row r="208" spans="1:43" x14ac:dyDescent="0.25">
      <c r="A208" s="17">
        <f t="shared" si="67"/>
        <v>5</v>
      </c>
      <c r="B208" s="15">
        <f t="shared" si="68"/>
        <v>3</v>
      </c>
      <c r="C208" s="11">
        <v>41054</v>
      </c>
      <c r="I208">
        <f>IF($A208&gt;10,INDEX(daily!$A:$F,MATCH(DATE(white_production!I$1,MONTH($C208),DAY($C208)),daily!$A:$A,0),MATCH($B$1,daily!$A$1:$F$1,0)),INDEX(daily!$A:$F,MATCH(DATE(white_production!J$1,MONTH($C208),DAY($C208)),daily!$A:$A,0),MATCH($B$1,daily!$A$1:$F$1,0)))</f>
        <v>1912.6239999994636</v>
      </c>
      <c r="S208" s="11">
        <v>41054</v>
      </c>
      <c r="U208" s="26"/>
      <c r="W208" s="26"/>
      <c r="Y208" s="26"/>
      <c r="AA208" s="26"/>
      <c r="AC208" s="26"/>
      <c r="AD208" s="26">
        <f t="shared" si="66"/>
        <v>1.821694969986196E-2</v>
      </c>
      <c r="AE208" s="26">
        <f t="shared" si="61"/>
        <v>6.6054996553371534E-3</v>
      </c>
      <c r="AG208" s="26"/>
      <c r="AI208" s="26"/>
      <c r="AK208" s="26"/>
      <c r="AM208" s="26"/>
      <c r="AO208" s="26"/>
      <c r="AQ208" s="26"/>
    </row>
    <row r="209" spans="1:43" x14ac:dyDescent="0.25">
      <c r="A209" s="17">
        <f t="shared" si="67"/>
        <v>5</v>
      </c>
      <c r="B209" s="15">
        <f t="shared" si="68"/>
        <v>3</v>
      </c>
      <c r="C209" s="11">
        <v>41055</v>
      </c>
      <c r="I209">
        <f>IF($A209&gt;10,INDEX(daily!$A:$F,MATCH(DATE(white_production!I$1,MONTH($C209),DAY($C209)),daily!$A:$A,0),MATCH($B$1,daily!$A$1:$F$1,0)),INDEX(daily!$A:$F,MATCH(DATE(white_production!J$1,MONTH($C209),DAY($C209)),daily!$A:$A,0),MATCH($B$1,daily!$A$1:$F$1,0)))</f>
        <v>1008.1919999986887</v>
      </c>
      <c r="S209" s="11">
        <v>41055</v>
      </c>
      <c r="U209" s="26"/>
      <c r="W209" s="26"/>
      <c r="Y209" s="26"/>
      <c r="AA209" s="26"/>
      <c r="AC209" s="26"/>
      <c r="AD209" s="26">
        <f t="shared" si="66"/>
        <v>9.6026103153492217E-3</v>
      </c>
      <c r="AE209" s="26">
        <f t="shared" si="61"/>
        <v>-8.614339384512738E-3</v>
      </c>
      <c r="AG209" s="26"/>
      <c r="AI209" s="26"/>
      <c r="AK209" s="26"/>
      <c r="AM209" s="26"/>
      <c r="AO209" s="26"/>
      <c r="AQ209" s="26"/>
    </row>
    <row r="210" spans="1:43" x14ac:dyDescent="0.25">
      <c r="A210" s="17">
        <f t="shared" si="67"/>
        <v>5</v>
      </c>
      <c r="B210" s="15">
        <f t="shared" si="68"/>
        <v>3</v>
      </c>
      <c r="C210" s="11">
        <v>41056</v>
      </c>
      <c r="I210">
        <f>IF($A210&gt;10,INDEX(daily!$A:$F,MATCH(DATE(white_production!I$1,MONTH($C210),DAY($C210)),daily!$A:$A,0),MATCH($B$1,daily!$A$1:$F$1,0)),INDEX(daily!$A:$F,MATCH(DATE(white_production!J$1,MONTH($C210),DAY($C210)),daily!$A:$A,0),MATCH($B$1,daily!$A$1:$F$1,0)))</f>
        <v>-24.768999999761583</v>
      </c>
      <c r="S210" s="11">
        <v>41056</v>
      </c>
      <c r="U210" s="26"/>
      <c r="W210" s="26"/>
      <c r="Y210" s="26"/>
      <c r="AA210" s="26"/>
      <c r="AC210" s="26"/>
      <c r="AD210" s="26">
        <f t="shared" si="66"/>
        <v>-2.3591444377549594E-4</v>
      </c>
      <c r="AE210" s="26">
        <f t="shared" si="61"/>
        <v>-9.8385247591247175E-3</v>
      </c>
      <c r="AG210" s="26"/>
      <c r="AI210" s="26"/>
      <c r="AK210" s="26"/>
      <c r="AM210" s="26"/>
      <c r="AO210" s="26"/>
      <c r="AQ210" s="26"/>
    </row>
    <row r="211" spans="1:43" x14ac:dyDescent="0.25">
      <c r="A211" s="17">
        <f t="shared" si="67"/>
        <v>5</v>
      </c>
      <c r="B211" s="15">
        <f t="shared" si="68"/>
        <v>3</v>
      </c>
      <c r="C211" s="11">
        <v>41057</v>
      </c>
      <c r="I211">
        <f>IF($A211&gt;10,INDEX(daily!$A:$F,MATCH(DATE(white_production!I$1,MONTH($C211),DAY($C211)),daily!$A:$A,0),MATCH($B$1,daily!$A$1:$F$1,0)),INDEX(daily!$A:$F,MATCH(DATE(white_production!J$1,MONTH($C211),DAY($C211)),daily!$A:$A,0),MATCH($B$1,daily!$A$1:$F$1,0)))</f>
        <v>-745.08199999928479</v>
      </c>
      <c r="S211" s="11">
        <v>41057</v>
      </c>
      <c r="U211" s="26"/>
      <c r="W211" s="26"/>
      <c r="Y211" s="26"/>
      <c r="AA211" s="26"/>
      <c r="AC211" s="26"/>
      <c r="AD211" s="26">
        <f t="shared" si="66"/>
        <v>-7.0965967781766439E-3</v>
      </c>
      <c r="AE211" s="26">
        <f t="shared" si="61"/>
        <v>-6.8606823344011482E-3</v>
      </c>
      <c r="AG211" s="26"/>
      <c r="AI211" s="26"/>
      <c r="AK211" s="26"/>
      <c r="AM211" s="26"/>
      <c r="AO211" s="26"/>
      <c r="AQ211" s="26"/>
    </row>
    <row r="212" spans="1:43" x14ac:dyDescent="0.25">
      <c r="A212" s="17">
        <f t="shared" si="67"/>
        <v>5</v>
      </c>
      <c r="B212" s="15">
        <f t="shared" si="68"/>
        <v>3</v>
      </c>
      <c r="C212" s="11">
        <v>41058</v>
      </c>
      <c r="I212">
        <f>IF($A212&gt;10,INDEX(daily!$A:$F,MATCH(DATE(white_production!I$1,MONTH($C212),DAY($C212)),daily!$A:$A,0),MATCH($B$1,daily!$A$1:$F$1,0)),INDEX(daily!$A:$F,MATCH(DATE(white_production!J$1,MONTH($C212),DAY($C212)),daily!$A:$A,0),MATCH($B$1,daily!$A$1:$F$1,0)))</f>
        <v>823.59200000017881</v>
      </c>
      <c r="S212" s="11">
        <v>41058</v>
      </c>
      <c r="U212" s="26"/>
      <c r="W212" s="26"/>
      <c r="Y212" s="26"/>
      <c r="AA212" s="26"/>
      <c r="AC212" s="26"/>
      <c r="AD212" s="26">
        <f t="shared" si="66"/>
        <v>7.8443719399192806E-3</v>
      </c>
      <c r="AE212" s="26">
        <f t="shared" si="61"/>
        <v>1.4940968718095925E-2</v>
      </c>
      <c r="AG212" s="26"/>
      <c r="AI212" s="26"/>
      <c r="AK212" s="26"/>
      <c r="AM212" s="26"/>
      <c r="AO212" s="26"/>
      <c r="AQ212" s="26"/>
    </row>
    <row r="213" spans="1:43" x14ac:dyDescent="0.25">
      <c r="A213" s="17">
        <f t="shared" si="67"/>
        <v>5</v>
      </c>
      <c r="B213" s="15">
        <f t="shared" si="68"/>
        <v>3</v>
      </c>
      <c r="C213" s="11">
        <v>41059</v>
      </c>
      <c r="I213">
        <f>IF($A213&gt;10,INDEX(daily!$A:$F,MATCH(DATE(white_production!I$1,MONTH($C213),DAY($C213)),daily!$A:$A,0),MATCH($B$1,daily!$A$1:$F$1,0)),INDEX(daily!$A:$F,MATCH(DATE(white_production!J$1,MONTH($C213),DAY($C213)),daily!$A:$A,0),MATCH($B$1,daily!$A$1:$F$1,0)))</f>
        <v>1699.532999998331</v>
      </c>
      <c r="S213" s="11">
        <v>41059</v>
      </c>
      <c r="U213" s="26"/>
      <c r="W213" s="26"/>
      <c r="Y213" s="26"/>
      <c r="AA213" s="26"/>
      <c r="AC213" s="26"/>
      <c r="AD213" s="26">
        <f t="shared" si="66"/>
        <v>1.6187346375572915E-2</v>
      </c>
      <c r="AE213" s="26">
        <f t="shared" si="61"/>
        <v>8.3429744356536342E-3</v>
      </c>
      <c r="AG213" s="26"/>
      <c r="AI213" s="26"/>
      <c r="AK213" s="26"/>
      <c r="AM213" s="26"/>
      <c r="AO213" s="26"/>
      <c r="AQ213" s="26"/>
    </row>
    <row r="214" spans="1:43" x14ac:dyDescent="0.25">
      <c r="A214" s="17">
        <f t="shared" si="67"/>
        <v>5</v>
      </c>
      <c r="B214" s="15">
        <f t="shared" si="68"/>
        <v>3</v>
      </c>
      <c r="C214" s="11">
        <v>41060</v>
      </c>
      <c r="I214">
        <f>IF($A214&gt;10,INDEX(daily!$A:$F,MATCH(DATE(white_production!I$1,MONTH($C214),DAY($C214)),daily!$A:$A,0),MATCH($B$1,daily!$A$1:$F$1,0)),INDEX(daily!$A:$F,MATCH(DATE(white_production!J$1,MONTH($C214),DAY($C214)),daily!$A:$A,0),MATCH($B$1,daily!$A$1:$F$1,0)))</f>
        <v>669.90900000184774</v>
      </c>
      <c r="S214" s="11">
        <v>41060</v>
      </c>
      <c r="U214" s="26"/>
      <c r="W214" s="26"/>
      <c r="Y214" s="26"/>
      <c r="AA214" s="26"/>
      <c r="AC214" s="26"/>
      <c r="AD214" s="26">
        <f t="shared" si="66"/>
        <v>6.3806051563307306E-3</v>
      </c>
      <c r="AE214" s="26">
        <f t="shared" si="61"/>
        <v>-9.8067412192421842E-3</v>
      </c>
      <c r="AG214" s="26"/>
      <c r="AI214" s="26"/>
      <c r="AK214" s="26"/>
      <c r="AM214" s="26"/>
      <c r="AO214" s="26"/>
      <c r="AQ214" s="26"/>
    </row>
    <row r="215" spans="1:43" x14ac:dyDescent="0.25">
      <c r="A215" s="17">
        <f t="shared" si="67"/>
        <v>6</v>
      </c>
      <c r="B215" s="15">
        <f t="shared" si="68"/>
        <v>1</v>
      </c>
      <c r="C215" s="11">
        <v>41061</v>
      </c>
      <c r="I215">
        <f>IF($A215&gt;10,INDEX(daily!$A:$F,MATCH(DATE(white_production!I$1,MONTH($C215),DAY($C215)),daily!$A:$A,0),MATCH($B$1,daily!$A$1:$F$1,0)),INDEX(daily!$A:$F,MATCH(DATE(white_production!J$1,MONTH($C215),DAY($C215)),daily!$A:$A,0),MATCH($B$1,daily!$A$1:$F$1,0)))</f>
        <v>557.66599999964239</v>
      </c>
      <c r="S215" s="11">
        <v>41061</v>
      </c>
      <c r="U215" s="26"/>
      <c r="W215" s="26"/>
      <c r="Y215" s="26"/>
      <c r="AA215" s="26"/>
      <c r="AC215" s="26"/>
      <c r="AD215" s="26">
        <f t="shared" si="66"/>
        <v>5.3115371716132148E-3</v>
      </c>
      <c r="AE215" s="26">
        <f t="shared" si="61"/>
        <v>-1.0690679847175158E-3</v>
      </c>
      <c r="AG215" s="26"/>
      <c r="AI215" s="26"/>
      <c r="AK215" s="26"/>
      <c r="AM215" s="26"/>
      <c r="AO215" s="26"/>
      <c r="AQ215" s="26"/>
    </row>
    <row r="216" spans="1:43" x14ac:dyDescent="0.25">
      <c r="A216" s="17">
        <f t="shared" si="67"/>
        <v>6</v>
      </c>
      <c r="B216" s="15">
        <f t="shared" si="68"/>
        <v>1</v>
      </c>
      <c r="C216" s="11">
        <v>41062</v>
      </c>
      <c r="I216">
        <f>IF($A216&gt;10,INDEX(daily!$A:$F,MATCH(DATE(white_production!I$1,MONTH($C216),DAY($C216)),daily!$A:$A,0),MATCH($B$1,daily!$A$1:$F$1,0)),INDEX(daily!$A:$F,MATCH(DATE(white_production!J$1,MONTH($C216),DAY($C216)),daily!$A:$A,0),MATCH($B$1,daily!$A$1:$F$1,0)))</f>
        <v>413.18900000005959</v>
      </c>
      <c r="S216" s="11">
        <v>41062</v>
      </c>
      <c r="U216" s="26"/>
      <c r="W216" s="26"/>
      <c r="Y216" s="26"/>
      <c r="AA216" s="26"/>
      <c r="AC216" s="26"/>
      <c r="AD216" s="26">
        <f t="shared" si="66"/>
        <v>3.935453716746971E-3</v>
      </c>
      <c r="AE216" s="26">
        <f t="shared" si="61"/>
        <v>-1.3760834548662438E-3</v>
      </c>
      <c r="AG216" s="26"/>
      <c r="AI216" s="26"/>
      <c r="AK216" s="26"/>
      <c r="AM216" s="26"/>
      <c r="AO216" s="26"/>
      <c r="AQ216" s="26"/>
    </row>
    <row r="217" spans="1:43" x14ac:dyDescent="0.25">
      <c r="A217" s="17">
        <f t="shared" si="67"/>
        <v>6</v>
      </c>
      <c r="B217" s="15">
        <f t="shared" si="68"/>
        <v>1</v>
      </c>
      <c r="C217" s="11">
        <v>41063</v>
      </c>
      <c r="I217">
        <f>IF($A217&gt;10,INDEX(daily!$A:$F,MATCH(DATE(white_production!I$1,MONTH($C217),DAY($C217)),daily!$A:$A,0),MATCH($B$1,daily!$A$1:$F$1,0)),INDEX(daily!$A:$F,MATCH(DATE(white_production!J$1,MONTH($C217),DAY($C217)),daily!$A:$A,0),MATCH($B$1,daily!$A$1:$F$1,0)))</f>
        <v>840.05300000011925</v>
      </c>
      <c r="S217" s="11">
        <v>41063</v>
      </c>
      <c r="U217" s="26"/>
      <c r="W217" s="26"/>
      <c r="Y217" s="26"/>
      <c r="AA217" s="26"/>
      <c r="AC217" s="26"/>
      <c r="AD217" s="26">
        <f t="shared" si="66"/>
        <v>8.0011561322165786E-3</v>
      </c>
      <c r="AE217" s="26">
        <f t="shared" si="61"/>
        <v>4.0657024154696075E-3</v>
      </c>
      <c r="AG217" s="26"/>
      <c r="AI217" s="26"/>
      <c r="AK217" s="26"/>
      <c r="AM217" s="26"/>
      <c r="AO217" s="26"/>
      <c r="AQ217" s="26"/>
    </row>
    <row r="218" spans="1:43" x14ac:dyDescent="0.25">
      <c r="A218" s="17">
        <f t="shared" si="67"/>
        <v>6</v>
      </c>
      <c r="B218" s="15">
        <f t="shared" si="68"/>
        <v>1</v>
      </c>
      <c r="C218" s="11">
        <v>41064</v>
      </c>
      <c r="I218">
        <f>IF($A218&gt;10,INDEX(daily!$A:$F,MATCH(DATE(white_production!I$1,MONTH($C218),DAY($C218)),daily!$A:$A,0),MATCH($B$1,daily!$A$1:$F$1,0)),INDEX(daily!$A:$F,MATCH(DATE(white_production!J$1,MONTH($C218),DAY($C218)),daily!$A:$A,0),MATCH($B$1,daily!$A$1:$F$1,0)))</f>
        <v>-454.82100000083449</v>
      </c>
      <c r="S218" s="11">
        <v>41064</v>
      </c>
      <c r="U218" s="26"/>
      <c r="W218" s="26"/>
      <c r="Y218" s="26"/>
      <c r="AA218" s="26"/>
      <c r="AC218" s="26"/>
      <c r="AD218" s="26">
        <f t="shared" si="66"/>
        <v>-4.3319812359661081E-3</v>
      </c>
      <c r="AE218" s="26">
        <f t="shared" si="61"/>
        <v>-1.2333137368182687E-2</v>
      </c>
      <c r="AG218" s="26"/>
      <c r="AI218" s="26"/>
      <c r="AK218" s="26"/>
      <c r="AM218" s="26"/>
      <c r="AO218" s="26"/>
      <c r="AQ218" s="26"/>
    </row>
    <row r="219" spans="1:43" x14ac:dyDescent="0.25">
      <c r="A219" s="17">
        <f t="shared" si="67"/>
        <v>6</v>
      </c>
      <c r="B219" s="15">
        <f t="shared" si="68"/>
        <v>1</v>
      </c>
      <c r="C219" s="11">
        <v>41065</v>
      </c>
      <c r="I219">
        <f>IF($A219&gt;10,INDEX(daily!$A:$F,MATCH(DATE(white_production!I$1,MONTH($C219),DAY($C219)),daily!$A:$A,0),MATCH($B$1,daily!$A$1:$F$1,0)),INDEX(daily!$A:$F,MATCH(DATE(white_production!J$1,MONTH($C219),DAY($C219)),daily!$A:$A,0),MATCH($B$1,daily!$A$1:$F$1,0)))</f>
        <v>1181.6280000001193</v>
      </c>
      <c r="S219" s="11">
        <v>41065</v>
      </c>
      <c r="U219" s="26"/>
      <c r="W219" s="26"/>
      <c r="Y219" s="26"/>
      <c r="AA219" s="26"/>
      <c r="AC219" s="26"/>
      <c r="AD219" s="26">
        <f t="shared" si="66"/>
        <v>1.125451622480775E-2</v>
      </c>
      <c r="AE219" s="26">
        <f t="shared" si="61"/>
        <v>1.5586497460773858E-2</v>
      </c>
      <c r="AG219" s="26"/>
      <c r="AI219" s="26"/>
      <c r="AK219" s="26"/>
      <c r="AM219" s="26"/>
      <c r="AO219" s="26"/>
      <c r="AQ219" s="26"/>
    </row>
    <row r="220" spans="1:43" x14ac:dyDescent="0.25">
      <c r="A220" s="17">
        <f t="shared" si="67"/>
        <v>6</v>
      </c>
      <c r="B220" s="15">
        <f t="shared" si="68"/>
        <v>1</v>
      </c>
      <c r="C220" s="11">
        <v>41066</v>
      </c>
      <c r="I220">
        <f>IF($A220&gt;10,INDEX(daily!$A:$F,MATCH(DATE(white_production!I$1,MONTH($C220),DAY($C220)),daily!$A:$A,0),MATCH($B$1,daily!$A$1:$F$1,0)),INDEX(daily!$A:$F,MATCH(DATE(white_production!J$1,MONTH($C220),DAY($C220)),daily!$A:$A,0),MATCH($B$1,daily!$A$1:$F$1,0)))</f>
        <v>3316.1171999990938</v>
      </c>
      <c r="S220" s="11">
        <v>41066</v>
      </c>
      <c r="U220" s="26"/>
      <c r="W220" s="26"/>
      <c r="Y220" s="26"/>
      <c r="AA220" s="26"/>
      <c r="AC220" s="26"/>
      <c r="AD220" s="26">
        <f t="shared" si="66"/>
        <v>3.1584639861910922E-2</v>
      </c>
      <c r="AE220" s="26">
        <f t="shared" si="61"/>
        <v>2.0330123637103174E-2</v>
      </c>
      <c r="AG220" s="26"/>
      <c r="AI220" s="26"/>
      <c r="AK220" s="26"/>
      <c r="AM220" s="26"/>
      <c r="AO220" s="26"/>
      <c r="AQ220" s="26"/>
    </row>
    <row r="221" spans="1:43" x14ac:dyDescent="0.25">
      <c r="A221" s="17">
        <f t="shared" si="67"/>
        <v>6</v>
      </c>
      <c r="B221" s="15">
        <f t="shared" si="68"/>
        <v>1</v>
      </c>
      <c r="C221" s="11">
        <v>41067</v>
      </c>
      <c r="S221" s="11">
        <v>41067</v>
      </c>
      <c r="U221" s="26"/>
      <c r="W221" s="26"/>
      <c r="Y221" s="26"/>
      <c r="AA221" s="26"/>
      <c r="AC221" s="26"/>
      <c r="AE221" s="26"/>
      <c r="AG221" s="26"/>
      <c r="AI221" s="26"/>
      <c r="AK221" s="26"/>
      <c r="AM221" s="26"/>
      <c r="AO221" s="26"/>
      <c r="AQ221" s="26"/>
    </row>
    <row r="222" spans="1:43" x14ac:dyDescent="0.25">
      <c r="A222" s="17">
        <f t="shared" si="67"/>
        <v>6</v>
      </c>
      <c r="B222" s="15">
        <f t="shared" si="68"/>
        <v>1</v>
      </c>
      <c r="C222" s="11">
        <v>41068</v>
      </c>
      <c r="S222" s="11">
        <v>41068</v>
      </c>
      <c r="U222" s="26"/>
      <c r="W222" s="26"/>
      <c r="Y222" s="26"/>
      <c r="AA222" s="26"/>
      <c r="AC222" s="26"/>
      <c r="AE222" s="26"/>
      <c r="AG222" s="26"/>
      <c r="AI222" s="26"/>
      <c r="AK222" s="26"/>
      <c r="AM222" s="26"/>
      <c r="AO222" s="26"/>
      <c r="AQ222" s="26"/>
    </row>
    <row r="223" spans="1:43" x14ac:dyDescent="0.25">
      <c r="A223" s="17">
        <f t="shared" si="67"/>
        <v>6</v>
      </c>
      <c r="B223" s="15">
        <f t="shared" si="68"/>
        <v>1</v>
      </c>
      <c r="C223" s="11">
        <v>41069</v>
      </c>
      <c r="S223" s="11">
        <v>41069</v>
      </c>
      <c r="U223" s="26"/>
      <c r="W223" s="26"/>
      <c r="Y223" s="26"/>
      <c r="AA223" s="26"/>
      <c r="AC223" s="26"/>
      <c r="AE223" s="26"/>
      <c r="AG223" s="26"/>
      <c r="AI223" s="26"/>
      <c r="AK223" s="26"/>
      <c r="AM223" s="26"/>
      <c r="AO223" s="26"/>
      <c r="AQ223" s="26"/>
    </row>
    <row r="224" spans="1:43" x14ac:dyDescent="0.25">
      <c r="A224" s="17">
        <f t="shared" si="67"/>
        <v>6</v>
      </c>
      <c r="B224" s="15">
        <f t="shared" si="68"/>
        <v>1</v>
      </c>
      <c r="C224" s="11">
        <v>41070</v>
      </c>
      <c r="S224" s="11">
        <v>41070</v>
      </c>
      <c r="U224" s="26"/>
      <c r="W224" s="26"/>
      <c r="Y224" s="26"/>
      <c r="AA224" s="26"/>
      <c r="AC224" s="26"/>
      <c r="AE224" s="26"/>
      <c r="AG224" s="26"/>
      <c r="AI224" s="26"/>
      <c r="AK224" s="26"/>
      <c r="AM224" s="26"/>
      <c r="AO224" s="26"/>
      <c r="AQ224" s="26"/>
    </row>
    <row r="225" spans="1:43" x14ac:dyDescent="0.25">
      <c r="A225" s="17">
        <f t="shared" si="67"/>
        <v>6</v>
      </c>
      <c r="B225" s="15">
        <f t="shared" si="68"/>
        <v>2</v>
      </c>
      <c r="C225" s="11">
        <v>41071</v>
      </c>
      <c r="S225" s="11">
        <v>41071</v>
      </c>
      <c r="U225" s="26"/>
      <c r="W225" s="26"/>
      <c r="Y225" s="26"/>
      <c r="AA225" s="26"/>
      <c r="AC225" s="26"/>
      <c r="AE225" s="26"/>
      <c r="AG225" s="26"/>
      <c r="AI225" s="26"/>
      <c r="AK225" s="26"/>
      <c r="AM225" s="26"/>
      <c r="AO225" s="26"/>
      <c r="AQ225" s="26"/>
    </row>
    <row r="226" spans="1:43" x14ac:dyDescent="0.25">
      <c r="A226" s="17">
        <f t="shared" si="67"/>
        <v>6</v>
      </c>
      <c r="B226" s="15">
        <f t="shared" si="68"/>
        <v>2</v>
      </c>
      <c r="C226" s="11">
        <v>41072</v>
      </c>
      <c r="S226" s="11">
        <v>41072</v>
      </c>
      <c r="U226" s="26"/>
      <c r="W226" s="26"/>
      <c r="Y226" s="26"/>
      <c r="AA226" s="26"/>
      <c r="AC226" s="26"/>
      <c r="AE226" s="26"/>
      <c r="AG226" s="26"/>
      <c r="AI226" s="26"/>
      <c r="AK226" s="26"/>
      <c r="AM226" s="26"/>
      <c r="AO226" s="26"/>
      <c r="AQ226" s="26"/>
    </row>
    <row r="227" spans="1:43" x14ac:dyDescent="0.25">
      <c r="A227" s="17">
        <f t="shared" si="67"/>
        <v>6</v>
      </c>
      <c r="B227" s="15">
        <f t="shared" si="68"/>
        <v>2</v>
      </c>
      <c r="C227" s="11">
        <v>41073</v>
      </c>
      <c r="S227" s="11">
        <v>41073</v>
      </c>
      <c r="U227" s="26"/>
      <c r="W227" s="26"/>
      <c r="Y227" s="26"/>
      <c r="AA227" s="26"/>
      <c r="AC227" s="26"/>
      <c r="AE227" s="26"/>
      <c r="AG227" s="26"/>
      <c r="AI227" s="26"/>
      <c r="AK227" s="26"/>
      <c r="AM227" s="26"/>
      <c r="AO227" s="26"/>
      <c r="AQ227" s="26"/>
    </row>
    <row r="228" spans="1:43" x14ac:dyDescent="0.25">
      <c r="A228" s="17">
        <f t="shared" si="67"/>
        <v>6</v>
      </c>
      <c r="B228" s="15">
        <f t="shared" si="68"/>
        <v>2</v>
      </c>
      <c r="C228" s="11">
        <v>41074</v>
      </c>
      <c r="S228" s="11">
        <v>41074</v>
      </c>
      <c r="U228" s="26"/>
      <c r="W228" s="26"/>
      <c r="Y228" s="26"/>
      <c r="AA228" s="26"/>
      <c r="AC228" s="26"/>
      <c r="AE228" s="26"/>
      <c r="AG228" s="26"/>
      <c r="AI228" s="26"/>
      <c r="AK228" s="26"/>
      <c r="AM228" s="26"/>
      <c r="AO228" s="26"/>
      <c r="AQ228" s="26"/>
    </row>
  </sheetData>
  <conditionalFormatting sqref="U2:U228">
    <cfRule type="cellIs" dxfId="23" priority="23" operator="lessThan">
      <formula>-0.03</formula>
    </cfRule>
    <cfRule type="colorScale" priority="24">
      <colorScale>
        <cfvo type="min"/>
        <cfvo type="max"/>
        <color rgb="FFFCFCFF"/>
        <color rgb="FF63BE7B"/>
      </colorScale>
    </cfRule>
  </conditionalFormatting>
  <conditionalFormatting sqref="W2:W228">
    <cfRule type="cellIs" dxfId="22" priority="21" operator="lessThan">
      <formula>-0.03</formula>
    </cfRule>
    <cfRule type="colorScale" priority="22">
      <colorScale>
        <cfvo type="min"/>
        <cfvo type="max"/>
        <color rgb="FFFCFCFF"/>
        <color rgb="FF63BE7B"/>
      </colorScale>
    </cfRule>
  </conditionalFormatting>
  <conditionalFormatting sqref="Y2:Y228">
    <cfRule type="cellIs" dxfId="21" priority="19" operator="lessThan">
      <formula>-0.03</formula>
    </cfRule>
    <cfRule type="colorScale" priority="20">
      <colorScale>
        <cfvo type="min"/>
        <cfvo type="max"/>
        <color rgb="FFFCFCFF"/>
        <color rgb="FF63BE7B"/>
      </colorScale>
    </cfRule>
  </conditionalFormatting>
  <conditionalFormatting sqref="AA2:AA228">
    <cfRule type="cellIs" dxfId="20" priority="17" operator="lessThan">
      <formula>-0.03</formula>
    </cfRule>
    <cfRule type="colorScale" priority="18">
      <colorScale>
        <cfvo type="min"/>
        <cfvo type="max"/>
        <color rgb="FFFCFCFF"/>
        <color rgb="FF63BE7B"/>
      </colorScale>
    </cfRule>
  </conditionalFormatting>
  <conditionalFormatting sqref="AC2:AC228">
    <cfRule type="cellIs" dxfId="19" priority="15" operator="lessThan">
      <formula>-0.03</formula>
    </cfRule>
    <cfRule type="colorScale" priority="16">
      <colorScale>
        <cfvo type="min"/>
        <cfvo type="max"/>
        <color rgb="FFFCFCFF"/>
        <color rgb="FF63BE7B"/>
      </colorScale>
    </cfRule>
  </conditionalFormatting>
  <conditionalFormatting sqref="AE2:AE228">
    <cfRule type="cellIs" dxfId="18" priority="13" operator="lessThan">
      <formula>-0.03</formula>
    </cfRule>
    <cfRule type="colorScale" priority="14">
      <colorScale>
        <cfvo type="min"/>
        <cfvo type="max"/>
        <color rgb="FFFCFCFF"/>
        <color rgb="FF63BE7B"/>
      </colorScale>
    </cfRule>
  </conditionalFormatting>
  <conditionalFormatting sqref="AG2:AG228">
    <cfRule type="cellIs" dxfId="17" priority="11" operator="lessThan">
      <formula>-0.03</formula>
    </cfRule>
    <cfRule type="colorScale" priority="12">
      <colorScale>
        <cfvo type="min"/>
        <cfvo type="max"/>
        <color rgb="FFFCFCFF"/>
        <color rgb="FF63BE7B"/>
      </colorScale>
    </cfRule>
  </conditionalFormatting>
  <conditionalFormatting sqref="AI2:AI228">
    <cfRule type="cellIs" dxfId="16" priority="9" operator="lessThan">
      <formula>-0.03</formula>
    </cfRule>
    <cfRule type="colorScale" priority="10">
      <colorScale>
        <cfvo type="min"/>
        <cfvo type="max"/>
        <color rgb="FFFCFCFF"/>
        <color rgb="FF63BE7B"/>
      </colorScale>
    </cfRule>
  </conditionalFormatting>
  <conditionalFormatting sqref="AK2:AK228">
    <cfRule type="cellIs" dxfId="15" priority="7" operator="lessThan">
      <formula>-0.03</formula>
    </cfRule>
    <cfRule type="colorScale" priority="8">
      <colorScale>
        <cfvo type="min"/>
        <cfvo type="max"/>
        <color rgb="FFFCFCFF"/>
        <color rgb="FF63BE7B"/>
      </colorScale>
    </cfRule>
  </conditionalFormatting>
  <conditionalFormatting sqref="AM2:AM228">
    <cfRule type="cellIs" dxfId="14" priority="5" operator="lessThan">
      <formula>-0.03</formula>
    </cfRule>
    <cfRule type="colorScale" priority="6">
      <colorScale>
        <cfvo type="min"/>
        <cfvo type="max"/>
        <color rgb="FFFCFCFF"/>
        <color rgb="FF63BE7B"/>
      </colorScale>
    </cfRule>
  </conditionalFormatting>
  <conditionalFormatting sqref="AO2:AO228">
    <cfRule type="cellIs" dxfId="13" priority="3" operator="lessThan">
      <formula>-0.03</formula>
    </cfRule>
    <cfRule type="colorScale" priority="4">
      <colorScale>
        <cfvo type="min"/>
        <cfvo type="max"/>
        <color rgb="FFFCFCFF"/>
        <color rgb="FF63BE7B"/>
      </colorScale>
    </cfRule>
  </conditionalFormatting>
  <conditionalFormatting sqref="AQ2:AQ228">
    <cfRule type="cellIs" dxfId="12" priority="1" operator="lessThan">
      <formula>-0.03</formula>
    </cfRule>
    <cfRule type="colorScale" priority="2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28"/>
  <sheetViews>
    <sheetView workbookViewId="0">
      <selection activeCell="D24" sqref="D24"/>
    </sheetView>
  </sheetViews>
  <sheetFormatPr defaultRowHeight="15" x14ac:dyDescent="0.25"/>
  <cols>
    <col min="3" max="3" width="11.28515625" customWidth="1"/>
    <col min="19" max="19" width="16.42578125" customWidth="1"/>
    <col min="20" max="20" width="10.140625" style="26" bestFit="1" customWidth="1"/>
    <col min="22" max="22" width="10.140625" style="26" bestFit="1" customWidth="1"/>
    <col min="24" max="24" width="10.140625" style="26" bestFit="1" customWidth="1"/>
    <col min="26" max="26" width="10.140625" style="26" bestFit="1" customWidth="1"/>
    <col min="28" max="28" width="10.140625" style="26" bestFit="1" customWidth="1"/>
    <col min="29" max="29" width="12" bestFit="1" customWidth="1"/>
    <col min="30" max="30" width="10.140625" style="26" bestFit="1" customWidth="1"/>
    <col min="32" max="32" width="10.140625" style="26" bestFit="1" customWidth="1"/>
  </cols>
  <sheetData>
    <row r="1" spans="1:43" x14ac:dyDescent="0.25">
      <c r="A1" s="17"/>
      <c r="B1" s="15"/>
      <c r="C1" s="9" t="s">
        <v>20</v>
      </c>
      <c r="D1" s="9">
        <v>2012</v>
      </c>
      <c r="E1" s="9">
        <v>2013</v>
      </c>
      <c r="F1" s="9">
        <v>2014</v>
      </c>
      <c r="G1" s="9">
        <v>2015</v>
      </c>
      <c r="H1" s="9">
        <v>2016</v>
      </c>
      <c r="I1" s="9">
        <v>2017</v>
      </c>
      <c r="J1" s="9">
        <v>2018</v>
      </c>
      <c r="K1" s="9">
        <v>2019</v>
      </c>
      <c r="L1" s="9">
        <v>2020</v>
      </c>
      <c r="M1" s="9">
        <v>2021</v>
      </c>
      <c r="N1" s="9">
        <v>2022</v>
      </c>
      <c r="O1" s="10">
        <v>2023</v>
      </c>
      <c r="S1" s="27" t="s">
        <v>21</v>
      </c>
      <c r="T1" s="42">
        <v>2012</v>
      </c>
      <c r="U1" s="29">
        <v>2012</v>
      </c>
      <c r="V1" s="42">
        <v>2013</v>
      </c>
      <c r="W1" s="29">
        <v>2013</v>
      </c>
      <c r="X1" s="42">
        <v>2014</v>
      </c>
      <c r="Y1" s="29">
        <v>2014</v>
      </c>
      <c r="Z1" s="42">
        <v>2015</v>
      </c>
      <c r="AA1" s="29">
        <v>2015</v>
      </c>
      <c r="AB1" s="42">
        <v>2016</v>
      </c>
      <c r="AC1" s="29">
        <v>2016</v>
      </c>
      <c r="AD1" s="42">
        <v>2017</v>
      </c>
      <c r="AE1" s="29">
        <v>2017</v>
      </c>
      <c r="AF1" s="42">
        <v>2018</v>
      </c>
      <c r="AG1" s="29">
        <v>2018</v>
      </c>
      <c r="AH1" s="27">
        <v>2019</v>
      </c>
      <c r="AI1" s="29">
        <v>2019</v>
      </c>
      <c r="AJ1" s="27">
        <v>2020</v>
      </c>
      <c r="AK1" s="29">
        <v>2020</v>
      </c>
      <c r="AL1" s="27">
        <v>2021</v>
      </c>
      <c r="AM1" s="29">
        <v>2021</v>
      </c>
      <c r="AN1" s="27">
        <v>2022</v>
      </c>
      <c r="AO1" s="29">
        <v>2022</v>
      </c>
      <c r="AP1" s="28">
        <v>2023</v>
      </c>
      <c r="AQ1" s="30">
        <v>2023</v>
      </c>
    </row>
    <row r="2" spans="1:43" x14ac:dyDescent="0.25">
      <c r="A2" s="17">
        <f>MONTH(C2)</f>
        <v>11</v>
      </c>
      <c r="B2" s="15">
        <f>IF(DAY(C2)&lt;11,1,IF(DAY(C2)&lt;21,2,3))</f>
        <v>1</v>
      </c>
      <c r="C2" s="11">
        <v>40848</v>
      </c>
      <c r="S2" s="11">
        <v>40848</v>
      </c>
      <c r="U2" s="26"/>
      <c r="W2" s="26"/>
      <c r="Y2" s="26"/>
      <c r="AA2" s="26"/>
      <c r="AC2" s="26"/>
      <c r="AE2" s="26"/>
      <c r="AG2" s="26"/>
      <c r="AI2" s="26"/>
      <c r="AK2" s="26"/>
      <c r="AM2" s="26"/>
      <c r="AO2" s="26"/>
      <c r="AQ2" s="26"/>
    </row>
    <row r="3" spans="1:43" x14ac:dyDescent="0.25">
      <c r="A3" s="17">
        <f t="shared" ref="A3:A66" si="0">MONTH(C3)</f>
        <v>11</v>
      </c>
      <c r="B3" s="15">
        <f t="shared" ref="B3:B66" si="1">IF(DAY(C3)&lt;11,1,IF(DAY(C3)&lt;21,2,3))</f>
        <v>1</v>
      </c>
      <c r="C3" s="11">
        <v>40849</v>
      </c>
      <c r="S3" s="11">
        <v>40849</v>
      </c>
      <c r="U3" s="26"/>
      <c r="W3" s="26"/>
      <c r="Y3" s="26"/>
      <c r="AA3" s="26"/>
      <c r="AC3" s="26"/>
      <c r="AE3" s="26"/>
      <c r="AG3" s="26"/>
      <c r="AI3" s="26"/>
      <c r="AK3" s="26"/>
      <c r="AM3" s="26"/>
      <c r="AO3" s="26"/>
      <c r="AQ3" s="26"/>
    </row>
    <row r="4" spans="1:43" x14ac:dyDescent="0.25">
      <c r="A4" s="17">
        <f t="shared" si="0"/>
        <v>11</v>
      </c>
      <c r="B4" s="15">
        <f t="shared" si="1"/>
        <v>1</v>
      </c>
      <c r="C4" s="11">
        <v>40850</v>
      </c>
      <c r="S4" s="11">
        <v>40850</v>
      </c>
      <c r="U4" s="26"/>
      <c r="W4" s="26"/>
      <c r="Y4" s="26"/>
      <c r="AA4" s="26"/>
      <c r="AC4" s="26"/>
      <c r="AE4" s="26"/>
      <c r="AG4" s="26"/>
      <c r="AI4" s="26"/>
      <c r="AK4" s="26"/>
      <c r="AM4" s="26"/>
      <c r="AO4" s="26"/>
      <c r="AQ4" s="26"/>
    </row>
    <row r="5" spans="1:43" x14ac:dyDescent="0.25">
      <c r="A5" s="17">
        <f t="shared" si="0"/>
        <v>11</v>
      </c>
      <c r="B5" s="15">
        <f t="shared" si="1"/>
        <v>1</v>
      </c>
      <c r="C5" s="11">
        <v>40851</v>
      </c>
      <c r="S5" s="11">
        <v>40851</v>
      </c>
      <c r="U5" s="26"/>
      <c r="W5" s="26"/>
      <c r="Y5" s="26"/>
      <c r="AA5" s="26"/>
      <c r="AC5" s="26"/>
      <c r="AE5" s="26"/>
      <c r="AG5" s="26"/>
      <c r="AI5" s="26"/>
      <c r="AK5" s="26"/>
      <c r="AM5" s="26"/>
      <c r="AO5" s="26"/>
      <c r="AQ5" s="26"/>
    </row>
    <row r="6" spans="1:43" x14ac:dyDescent="0.25">
      <c r="A6" s="17">
        <f t="shared" si="0"/>
        <v>11</v>
      </c>
      <c r="B6" s="15">
        <f t="shared" si="1"/>
        <v>1</v>
      </c>
      <c r="C6" s="11">
        <v>40852</v>
      </c>
      <c r="S6" s="11">
        <v>40852</v>
      </c>
      <c r="U6" s="26"/>
      <c r="W6" s="26"/>
      <c r="Y6" s="26"/>
      <c r="AA6" s="26"/>
      <c r="AC6" s="26"/>
      <c r="AE6" s="26"/>
      <c r="AG6" s="26"/>
      <c r="AI6" s="26"/>
      <c r="AK6" s="26"/>
      <c r="AM6" s="26"/>
      <c r="AO6" s="26"/>
      <c r="AQ6" s="26"/>
    </row>
    <row r="7" spans="1:43" x14ac:dyDescent="0.25">
      <c r="A7" s="17">
        <f t="shared" si="0"/>
        <v>11</v>
      </c>
      <c r="B7" s="15">
        <f t="shared" si="1"/>
        <v>1</v>
      </c>
      <c r="C7" s="11">
        <v>40853</v>
      </c>
      <c r="S7" s="11">
        <v>40853</v>
      </c>
      <c r="U7" s="26"/>
      <c r="W7" s="26"/>
      <c r="Y7" s="26"/>
      <c r="AA7" s="26"/>
      <c r="AC7" s="26"/>
      <c r="AE7" s="26"/>
      <c r="AG7" s="26"/>
      <c r="AI7" s="26"/>
      <c r="AK7" s="26"/>
      <c r="AM7" s="26"/>
      <c r="AO7" s="26"/>
      <c r="AQ7" s="26"/>
    </row>
    <row r="8" spans="1:43" x14ac:dyDescent="0.25">
      <c r="A8" s="17">
        <f t="shared" si="0"/>
        <v>11</v>
      </c>
      <c r="B8" s="15">
        <f t="shared" si="1"/>
        <v>1</v>
      </c>
      <c r="C8" s="11">
        <v>40854</v>
      </c>
      <c r="S8" s="11">
        <v>40854</v>
      </c>
      <c r="U8" s="26"/>
      <c r="W8" s="26"/>
      <c r="Y8" s="26"/>
      <c r="AA8" s="26"/>
      <c r="AC8" s="26"/>
      <c r="AE8" s="26"/>
      <c r="AG8" s="26"/>
      <c r="AI8" s="26"/>
      <c r="AK8" s="26"/>
      <c r="AM8" s="26"/>
      <c r="AO8" s="26"/>
      <c r="AQ8" s="26"/>
    </row>
    <row r="9" spans="1:43" x14ac:dyDescent="0.25">
      <c r="A9" s="17">
        <f t="shared" si="0"/>
        <v>11</v>
      </c>
      <c r="B9" s="15">
        <f t="shared" si="1"/>
        <v>1</v>
      </c>
      <c r="C9" s="11">
        <v>40855</v>
      </c>
      <c r="S9" s="11">
        <v>40855</v>
      </c>
      <c r="U9" s="26"/>
      <c r="W9" s="26"/>
      <c r="Y9" s="26"/>
      <c r="AA9" s="26"/>
      <c r="AC9" s="26"/>
      <c r="AE9" s="26"/>
      <c r="AG9" s="26"/>
      <c r="AI9" s="26"/>
      <c r="AK9" s="26"/>
      <c r="AM9" s="26"/>
      <c r="AO9" s="26"/>
      <c r="AQ9" s="26"/>
    </row>
    <row r="10" spans="1:43" x14ac:dyDescent="0.25">
      <c r="A10" s="17">
        <f t="shared" si="0"/>
        <v>11</v>
      </c>
      <c r="B10" s="15">
        <f t="shared" si="1"/>
        <v>1</v>
      </c>
      <c r="C10" s="11">
        <v>40856</v>
      </c>
      <c r="S10" s="11">
        <v>40856</v>
      </c>
      <c r="U10" s="26"/>
      <c r="W10" s="26"/>
      <c r="Y10" s="26"/>
      <c r="AA10" s="26"/>
      <c r="AC10" s="26"/>
      <c r="AE10" s="26"/>
      <c r="AG10" s="26"/>
      <c r="AI10" s="26"/>
      <c r="AK10" s="26"/>
      <c r="AM10" s="26"/>
      <c r="AO10" s="26"/>
      <c r="AQ10" s="26"/>
    </row>
    <row r="11" spans="1:43" x14ac:dyDescent="0.25">
      <c r="A11" s="17">
        <f t="shared" si="0"/>
        <v>11</v>
      </c>
      <c r="B11" s="15">
        <f t="shared" si="1"/>
        <v>1</v>
      </c>
      <c r="C11" s="11">
        <v>40857</v>
      </c>
      <c r="S11" s="11">
        <v>40857</v>
      </c>
      <c r="U11" s="26"/>
      <c r="W11" s="26"/>
      <c r="Y11" s="26"/>
      <c r="AA11" s="26"/>
      <c r="AC11" s="26"/>
      <c r="AE11" s="26"/>
      <c r="AG11" s="26"/>
      <c r="AI11" s="26"/>
      <c r="AK11" s="26"/>
      <c r="AM11" s="26"/>
      <c r="AO11" s="26"/>
      <c r="AQ11" s="26"/>
    </row>
    <row r="12" spans="1:43" x14ac:dyDescent="0.25">
      <c r="A12" s="17">
        <f t="shared" si="0"/>
        <v>11</v>
      </c>
      <c r="B12" s="15">
        <f t="shared" si="1"/>
        <v>2</v>
      </c>
      <c r="C12" s="11">
        <v>40858</v>
      </c>
      <c r="S12" s="11">
        <v>40858</v>
      </c>
      <c r="U12" s="26"/>
      <c r="W12" s="26"/>
      <c r="Y12" s="26"/>
      <c r="AA12" s="26"/>
      <c r="AC12" s="26"/>
      <c r="AE12" s="26"/>
      <c r="AG12" s="26"/>
      <c r="AI12" s="26"/>
      <c r="AK12" s="26"/>
      <c r="AM12" s="26"/>
      <c r="AO12" s="26"/>
      <c r="AQ12" s="26"/>
    </row>
    <row r="13" spans="1:43" x14ac:dyDescent="0.25">
      <c r="A13" s="17">
        <f t="shared" si="0"/>
        <v>11</v>
      </c>
      <c r="B13" s="15">
        <f t="shared" si="1"/>
        <v>2</v>
      </c>
      <c r="C13" s="11">
        <v>40859</v>
      </c>
      <c r="S13" s="11">
        <v>40859</v>
      </c>
      <c r="U13" s="26"/>
      <c r="W13" s="26"/>
      <c r="Y13" s="26"/>
      <c r="AA13" s="26"/>
      <c r="AC13" s="26"/>
      <c r="AE13" s="26"/>
      <c r="AG13" s="26"/>
      <c r="AI13" s="26"/>
      <c r="AK13" s="26"/>
      <c r="AM13" s="26"/>
      <c r="AO13" s="26"/>
      <c r="AQ13" s="26"/>
    </row>
    <row r="14" spans="1:43" x14ac:dyDescent="0.25">
      <c r="A14" s="17">
        <f t="shared" si="0"/>
        <v>11</v>
      </c>
      <c r="B14" s="15">
        <f t="shared" si="1"/>
        <v>2</v>
      </c>
      <c r="C14" s="11">
        <v>40860</v>
      </c>
      <c r="S14" s="11">
        <v>40860</v>
      </c>
      <c r="U14" s="26"/>
      <c r="W14" s="26"/>
      <c r="Y14" s="26"/>
      <c r="AA14" s="26"/>
      <c r="AC14" s="26"/>
      <c r="AE14" s="26"/>
      <c r="AG14" s="26"/>
      <c r="AI14" s="26"/>
      <c r="AK14" s="26"/>
      <c r="AM14" s="26"/>
      <c r="AO14" s="26"/>
      <c r="AQ14" s="26"/>
    </row>
    <row r="15" spans="1:43" x14ac:dyDescent="0.25">
      <c r="A15" s="17">
        <f t="shared" si="0"/>
        <v>11</v>
      </c>
      <c r="B15" s="15">
        <f t="shared" si="1"/>
        <v>2</v>
      </c>
      <c r="C15" s="11">
        <v>40861</v>
      </c>
      <c r="S15" s="11">
        <v>40861</v>
      </c>
      <c r="U15" s="26"/>
      <c r="W15" s="26"/>
      <c r="Y15" s="26"/>
      <c r="AA15" s="26"/>
      <c r="AC15" s="26"/>
      <c r="AE15" s="26"/>
      <c r="AG15" s="26"/>
      <c r="AI15" s="26"/>
      <c r="AK15" s="26"/>
      <c r="AM15" s="26"/>
      <c r="AO15" s="26"/>
      <c r="AQ15" s="26"/>
    </row>
    <row r="16" spans="1:43" x14ac:dyDescent="0.25">
      <c r="A16" s="17">
        <f t="shared" si="0"/>
        <v>11</v>
      </c>
      <c r="B16" s="15">
        <f t="shared" si="1"/>
        <v>2</v>
      </c>
      <c r="C16" s="11">
        <v>40862</v>
      </c>
      <c r="D16">
        <f>INDEX(white_production!$C:$O,MATCH(total_sugar_production!$C16,white_production!$C:$C,0),MATCH(total_sugar_production!D$1,white_production!$C$1:$O$1,0))+INDEX(raw_production!$C:$O,MATCH(total_sugar_production!$C16,raw_production!$C:$C,0),MATCH(total_sugar_production!D$1,raw_production!$C$1:$O$1,0))</f>
        <v>91.72999999999999</v>
      </c>
      <c r="S16" s="11">
        <v>40862</v>
      </c>
      <c r="T16" s="26">
        <f t="shared" ref="T16:T66" si="2">D16/MAX(D$2:D$228)</f>
        <v>9.3433695225845549E-4</v>
      </c>
      <c r="U16" s="26">
        <f>T16-T15</f>
        <v>9.3433695225845549E-4</v>
      </c>
      <c r="W16" s="26"/>
      <c r="Y16" s="26"/>
      <c r="AA16" s="26"/>
      <c r="AC16" s="26"/>
      <c r="AE16" s="26"/>
      <c r="AG16" s="26"/>
      <c r="AI16" s="26"/>
      <c r="AK16" s="26"/>
      <c r="AM16" s="26"/>
      <c r="AO16" s="26"/>
      <c r="AQ16" s="26"/>
    </row>
    <row r="17" spans="1:43" x14ac:dyDescent="0.25">
      <c r="A17" s="17">
        <f t="shared" si="0"/>
        <v>11</v>
      </c>
      <c r="B17" s="15">
        <f t="shared" si="1"/>
        <v>2</v>
      </c>
      <c r="C17" s="11">
        <v>40863</v>
      </c>
      <c r="D17">
        <f>INDEX(white_production!$C:$O,MATCH(total_sugar_production!$C17,white_production!$C:$C,0),MATCH(total_sugar_production!D$1,white_production!$C$1:$O$1,0))+INDEX(raw_production!$C:$O,MATCH(total_sugar_production!$C17,raw_production!$C:$C,0),MATCH(total_sugar_production!D$1,raw_production!$C$1:$O$1,0))</f>
        <v>467.19899999999996</v>
      </c>
      <c r="S17" s="11">
        <v>40863</v>
      </c>
      <c r="T17" s="26">
        <f t="shared" si="2"/>
        <v>4.7587625614106416E-3</v>
      </c>
      <c r="U17" s="26">
        <f t="shared" ref="U17:U80" si="3">T17-T16</f>
        <v>3.8244256091521864E-3</v>
      </c>
      <c r="W17" s="26"/>
      <c r="Y17" s="26"/>
      <c r="AA17" s="26"/>
      <c r="AC17" s="26"/>
      <c r="AE17" s="26"/>
      <c r="AG17" s="26"/>
      <c r="AI17" s="26"/>
      <c r="AK17" s="26"/>
      <c r="AM17" s="26"/>
      <c r="AO17" s="26"/>
      <c r="AQ17" s="26"/>
    </row>
    <row r="18" spans="1:43" x14ac:dyDescent="0.25">
      <c r="A18" s="17">
        <f t="shared" si="0"/>
        <v>11</v>
      </c>
      <c r="B18" s="15">
        <f t="shared" si="1"/>
        <v>2</v>
      </c>
      <c r="C18" s="11">
        <v>40864</v>
      </c>
      <c r="D18">
        <f>INDEX(white_production!$C:$O,MATCH(total_sugar_production!$C18,white_production!$C:$C,0),MATCH(total_sugar_production!D$1,white_production!$C$1:$O$1,0))+INDEX(raw_production!$C:$O,MATCH(total_sugar_production!$C18,raw_production!$C:$C,0),MATCH(total_sugar_production!D$1,raw_production!$C$1:$O$1,0))</f>
        <v>1243.6329999999998</v>
      </c>
      <c r="S18" s="11">
        <v>40864</v>
      </c>
      <c r="T18" s="26">
        <f t="shared" si="2"/>
        <v>1.2667309134939929E-2</v>
      </c>
      <c r="U18" s="26">
        <f t="shared" si="3"/>
        <v>7.9085465735292872E-3</v>
      </c>
      <c r="W18" s="26"/>
      <c r="Y18" s="26"/>
      <c r="AA18" s="26"/>
      <c r="AC18" s="26"/>
      <c r="AE18" s="26"/>
      <c r="AG18" s="26"/>
      <c r="AI18" s="26"/>
      <c r="AK18" s="26"/>
      <c r="AM18" s="26"/>
      <c r="AO18" s="26"/>
      <c r="AQ18" s="26"/>
    </row>
    <row r="19" spans="1:43" x14ac:dyDescent="0.25">
      <c r="A19" s="17">
        <f t="shared" si="0"/>
        <v>11</v>
      </c>
      <c r="B19" s="15">
        <f t="shared" si="1"/>
        <v>2</v>
      </c>
      <c r="C19" s="11">
        <v>40865</v>
      </c>
      <c r="D19">
        <f>INDEX(white_production!$C:$O,MATCH(total_sugar_production!$C19,white_production!$C:$C,0),MATCH(total_sugar_production!D$1,white_production!$C$1:$O$1,0))+INDEX(raw_production!$C:$O,MATCH(total_sugar_production!$C19,raw_production!$C:$C,0),MATCH(total_sugar_production!D$1,raw_production!$C$1:$O$1,0))</f>
        <v>1405.2940000000003</v>
      </c>
      <c r="S19" s="11">
        <v>40865</v>
      </c>
      <c r="T19" s="26">
        <f t="shared" si="2"/>
        <v>1.4313944325597889E-2</v>
      </c>
      <c r="U19" s="26">
        <f t="shared" si="3"/>
        <v>1.6466351906579604E-3</v>
      </c>
      <c r="W19" s="26"/>
      <c r="Y19" s="26"/>
      <c r="AA19" s="26"/>
      <c r="AC19" s="26"/>
      <c r="AE19" s="26"/>
      <c r="AG19" s="26"/>
      <c r="AI19" s="26"/>
      <c r="AK19" s="26"/>
      <c r="AM19" s="26"/>
      <c r="AO19" s="26"/>
      <c r="AQ19" s="26"/>
    </row>
    <row r="20" spans="1:43" x14ac:dyDescent="0.25">
      <c r="A20" s="17">
        <f t="shared" si="0"/>
        <v>11</v>
      </c>
      <c r="B20" s="15">
        <f t="shared" si="1"/>
        <v>2</v>
      </c>
      <c r="C20" s="11">
        <v>40866</v>
      </c>
      <c r="D20">
        <f>INDEX(white_production!$C:$O,MATCH(total_sugar_production!$C20,white_production!$C:$C,0),MATCH(total_sugar_production!D$1,white_production!$C$1:$O$1,0))+INDEX(raw_production!$C:$O,MATCH(total_sugar_production!$C20,raw_production!$C:$C,0),MATCH(total_sugar_production!D$1,raw_production!$C$1:$O$1,0))</f>
        <v>1324.9950000000001</v>
      </c>
      <c r="S20" s="11">
        <v>40866</v>
      </c>
      <c r="T20" s="26">
        <f t="shared" si="2"/>
        <v>1.3496040445412541E-2</v>
      </c>
      <c r="U20" s="26">
        <f t="shared" si="3"/>
        <v>-8.1790388018534825E-4</v>
      </c>
      <c r="W20" s="26"/>
      <c r="Y20" s="26"/>
      <c r="AA20" s="26"/>
      <c r="AC20" s="26"/>
      <c r="AE20" s="26"/>
      <c r="AG20" s="26"/>
      <c r="AI20" s="26"/>
      <c r="AK20" s="26"/>
      <c r="AM20" s="26"/>
      <c r="AO20" s="26"/>
      <c r="AQ20" s="26"/>
    </row>
    <row r="21" spans="1:43" x14ac:dyDescent="0.25">
      <c r="A21" s="17">
        <f t="shared" si="0"/>
        <v>11</v>
      </c>
      <c r="B21" s="15">
        <f t="shared" si="1"/>
        <v>2</v>
      </c>
      <c r="C21" s="11">
        <v>40867</v>
      </c>
      <c r="D21">
        <f>INDEX(white_production!$C:$O,MATCH(total_sugar_production!$C21,white_production!$C:$C,0),MATCH(total_sugar_production!D$1,white_production!$C$1:$O$1,0))+INDEX(raw_production!$C:$O,MATCH(total_sugar_production!$C21,raw_production!$C:$C,0),MATCH(total_sugar_production!D$1,raw_production!$C$1:$O$1,0))</f>
        <v>2024.2599999999998</v>
      </c>
      <c r="J21">
        <f>INDEX(white_production!$C:$O,MATCH(total_sugar_production!$C21,white_production!$C:$C,0),MATCH(total_sugar_production!J$1,white_production!$C$1:$O$1,0))+INDEX(raw_production!$C:$O,MATCH(total_sugar_production!$C21,raw_production!$C:$C,0),MATCH(total_sugar_production!J$1,raw_production!$C$1:$O$1,0))</f>
        <v>126.60999999999999</v>
      </c>
      <c r="S21" s="11">
        <v>40867</v>
      </c>
      <c r="T21" s="26">
        <f t="shared" si="2"/>
        <v>2.0618564471587279E-2</v>
      </c>
      <c r="U21" s="26">
        <f t="shared" si="3"/>
        <v>7.1225240261747376E-3</v>
      </c>
      <c r="W21" s="26"/>
      <c r="Y21" s="26"/>
      <c r="AA21" s="26"/>
      <c r="AC21" s="26"/>
      <c r="AE21" s="26"/>
      <c r="AF21" s="26">
        <f t="shared" ref="AF21:AF81" si="4">J21/MAX(J$2:J$228)</f>
        <v>8.9501267353779687E-4</v>
      </c>
      <c r="AG21" s="26">
        <f>AF21-AF20</f>
        <v>8.9501267353779687E-4</v>
      </c>
      <c r="AI21" s="26"/>
      <c r="AK21" s="26"/>
      <c r="AM21" s="26"/>
      <c r="AO21" s="26"/>
      <c r="AQ21" s="26"/>
    </row>
    <row r="22" spans="1:43" x14ac:dyDescent="0.25">
      <c r="A22" s="17">
        <f t="shared" si="0"/>
        <v>11</v>
      </c>
      <c r="B22" s="15">
        <f t="shared" si="1"/>
        <v>3</v>
      </c>
      <c r="C22" s="11">
        <v>40868</v>
      </c>
      <c r="D22">
        <f>INDEX(white_production!$C:$O,MATCH(total_sugar_production!$C22,white_production!$C:$C,0),MATCH(total_sugar_production!D$1,white_production!$C$1:$O$1,0))+INDEX(raw_production!$C:$O,MATCH(total_sugar_production!$C22,raw_production!$C:$C,0),MATCH(total_sugar_production!D$1,raw_production!$C$1:$O$1,0))</f>
        <v>4199.4380000000001</v>
      </c>
      <c r="J22">
        <f>INDEX(white_production!$C:$O,MATCH(total_sugar_production!$C22,white_production!$C:$C,0),MATCH(total_sugar_production!J$1,white_production!$C$1:$O$1,0))+INDEX(raw_production!$C:$O,MATCH(total_sugar_production!$C22,raw_production!$C:$C,0),MATCH(total_sugar_production!J$1,raw_production!$C$1:$O$1,0))</f>
        <v>1761.4940000000001</v>
      </c>
      <c r="S22" s="11">
        <v>40868</v>
      </c>
      <c r="T22" s="26">
        <f t="shared" si="2"/>
        <v>4.2774338843544576E-2</v>
      </c>
      <c r="U22" s="26">
        <f t="shared" si="3"/>
        <v>2.2155774371957298E-2</v>
      </c>
      <c r="W22" s="26"/>
      <c r="Y22" s="26"/>
      <c r="AA22" s="26"/>
      <c r="AC22" s="26"/>
      <c r="AE22" s="26"/>
      <c r="AF22" s="26">
        <f t="shared" si="4"/>
        <v>1.2452092681153056E-2</v>
      </c>
      <c r="AG22" s="26">
        <f t="shared" ref="AG22:AG85" si="5">AF22-AF21</f>
        <v>1.1557080007615258E-2</v>
      </c>
      <c r="AI22" s="26"/>
      <c r="AK22" s="26"/>
      <c r="AM22" s="26"/>
      <c r="AO22" s="26"/>
      <c r="AQ22" s="26"/>
    </row>
    <row r="23" spans="1:43" x14ac:dyDescent="0.25">
      <c r="A23" s="17">
        <f t="shared" si="0"/>
        <v>11</v>
      </c>
      <c r="B23" s="15">
        <f t="shared" si="1"/>
        <v>3</v>
      </c>
      <c r="C23" s="11">
        <v>40869</v>
      </c>
      <c r="D23">
        <f>INDEX(white_production!$C:$O,MATCH(total_sugar_production!$C23,white_production!$C:$C,0),MATCH(total_sugar_production!D$1,white_production!$C$1:$O$1,0))+INDEX(raw_production!$C:$O,MATCH(total_sugar_production!$C23,raw_production!$C:$C,0),MATCH(total_sugar_production!D$1,raw_production!$C$1:$O$1,0))</f>
        <v>7136.0289999999986</v>
      </c>
      <c r="J23">
        <f>INDEX(white_production!$C:$O,MATCH(total_sugar_production!$C23,white_production!$C:$C,0),MATCH(total_sugar_production!J$1,white_production!$C$1:$O$1,0))+INDEX(raw_production!$C:$O,MATCH(total_sugar_production!$C23,raw_production!$C:$C,0),MATCH(total_sugar_production!J$1,raw_production!$C$1:$O$1,0))</f>
        <v>3988.5720000000001</v>
      </c>
      <c r="S23" s="11">
        <v>40869</v>
      </c>
      <c r="T23" s="26">
        <f t="shared" si="2"/>
        <v>7.268565994863134E-2</v>
      </c>
      <c r="U23" s="26">
        <f t="shared" si="3"/>
        <v>2.9911321105086763E-2</v>
      </c>
      <c r="W23" s="26"/>
      <c r="Y23" s="26"/>
      <c r="AA23" s="26"/>
      <c r="AC23" s="26"/>
      <c r="AE23" s="26"/>
      <c r="AF23" s="26">
        <f t="shared" si="4"/>
        <v>2.8195422868004093E-2</v>
      </c>
      <c r="AG23" s="26">
        <f t="shared" si="5"/>
        <v>1.5743330186851038E-2</v>
      </c>
      <c r="AI23" s="26"/>
      <c r="AK23" s="26"/>
      <c r="AM23" s="26"/>
      <c r="AO23" s="26"/>
      <c r="AQ23" s="26"/>
    </row>
    <row r="24" spans="1:43" x14ac:dyDescent="0.25">
      <c r="A24" s="17">
        <f t="shared" si="0"/>
        <v>11</v>
      </c>
      <c r="B24" s="15">
        <f t="shared" si="1"/>
        <v>3</v>
      </c>
      <c r="C24" s="11">
        <v>40870</v>
      </c>
      <c r="D24">
        <f>INDEX(white_production!$C:$O,MATCH(total_sugar_production!$C24,white_production!$C:$C,0),MATCH(total_sugar_production!D$1,white_production!$C$1:$O$1,0))+INDEX(raw_production!$C:$O,MATCH(total_sugar_production!$C24,raw_production!$C:$C,0),MATCH(total_sugar_production!D$1,raw_production!$C$1:$O$1,0))</f>
        <v>6853.1610000000019</v>
      </c>
      <c r="J24">
        <f>INDEX(white_production!$C:$O,MATCH(total_sugar_production!$C24,white_production!$C:$C,0),MATCH(total_sugar_production!J$1,white_production!$C$1:$O$1,0))+INDEX(raw_production!$C:$O,MATCH(total_sugar_production!$C24,raw_production!$C:$C,0),MATCH(total_sugar_production!J$1,raw_production!$C$1:$O$1,0))</f>
        <v>6880.2469999999994</v>
      </c>
      <c r="S24" s="11">
        <v>40870</v>
      </c>
      <c r="T24" s="26">
        <f t="shared" si="2"/>
        <v>6.9804443061991836E-2</v>
      </c>
      <c r="U24" s="26">
        <f t="shared" si="3"/>
        <v>-2.8812168866395038E-3</v>
      </c>
      <c r="W24" s="26"/>
      <c r="Y24" s="26"/>
      <c r="AA24" s="26"/>
      <c r="AC24" s="26"/>
      <c r="AE24" s="26"/>
      <c r="AF24" s="26">
        <f t="shared" si="4"/>
        <v>4.8636823805942711E-2</v>
      </c>
      <c r="AG24" s="26">
        <f t="shared" si="5"/>
        <v>2.0441400937938618E-2</v>
      </c>
      <c r="AI24" s="26"/>
      <c r="AK24" s="26"/>
      <c r="AM24" s="26"/>
      <c r="AO24" s="26"/>
      <c r="AQ24" s="26"/>
    </row>
    <row r="25" spans="1:43" x14ac:dyDescent="0.25">
      <c r="A25" s="17">
        <f t="shared" si="0"/>
        <v>11</v>
      </c>
      <c r="B25" s="15">
        <f t="shared" si="1"/>
        <v>3</v>
      </c>
      <c r="C25" s="11">
        <v>40871</v>
      </c>
      <c r="D25">
        <f>INDEX(white_production!$C:$O,MATCH(total_sugar_production!$C25,white_production!$C:$C,0),MATCH(total_sugar_production!D$1,white_production!$C$1:$O$1,0))+INDEX(raw_production!$C:$O,MATCH(total_sugar_production!$C25,raw_production!$C:$C,0),MATCH(total_sugar_production!D$1,raw_production!$C$1:$O$1,0))</f>
        <v>7808.7289999999975</v>
      </c>
      <c r="J25">
        <f>INDEX(white_production!$C:$O,MATCH(total_sugar_production!$C25,white_production!$C:$C,0),MATCH(total_sugar_production!J$1,white_production!$C$1:$O$1,0))+INDEX(raw_production!$C:$O,MATCH(total_sugar_production!$C25,raw_production!$C:$C,0),MATCH(total_sugar_production!J$1,raw_production!$C$1:$O$1,0))</f>
        <v>7535.2940000000017</v>
      </c>
      <c r="S25" s="11">
        <v>40871</v>
      </c>
      <c r="T25" s="26">
        <f t="shared" si="2"/>
        <v>7.9537600074917864E-2</v>
      </c>
      <c r="U25" s="26">
        <f t="shared" si="3"/>
        <v>9.7331570129260275E-3</v>
      </c>
      <c r="W25" s="26"/>
      <c r="Y25" s="26"/>
      <c r="AA25" s="26"/>
      <c r="AC25" s="26"/>
      <c r="AE25" s="26"/>
      <c r="AF25" s="26">
        <f t="shared" si="4"/>
        <v>5.3267385110444057E-2</v>
      </c>
      <c r="AG25" s="26">
        <f t="shared" si="5"/>
        <v>4.6305613045013461E-3</v>
      </c>
      <c r="AI25" s="26"/>
      <c r="AK25" s="26"/>
      <c r="AM25" s="26"/>
      <c r="AO25" s="26"/>
      <c r="AQ25" s="26"/>
    </row>
    <row r="26" spans="1:43" x14ac:dyDescent="0.25">
      <c r="A26" s="17">
        <f t="shared" si="0"/>
        <v>11</v>
      </c>
      <c r="B26" s="15">
        <f t="shared" si="1"/>
        <v>3</v>
      </c>
      <c r="C26" s="11">
        <v>40872</v>
      </c>
      <c r="D26">
        <f>INDEX(white_production!$C:$O,MATCH(total_sugar_production!$C26,white_production!$C:$C,0),MATCH(total_sugar_production!D$1,white_production!$C$1:$O$1,0))+INDEX(raw_production!$C:$O,MATCH(total_sugar_production!$C26,raw_production!$C:$C,0),MATCH(total_sugar_production!D$1,raw_production!$C$1:$O$1,0))</f>
        <v>8452.6210000000028</v>
      </c>
      <c r="G26">
        <f>INDEX(white_production!$C:$O,MATCH(total_sugar_production!$C26,white_production!$C:$C,0),MATCH(total_sugar_production!G$1,white_production!$C$1:$O$1,0))+INDEX(raw_production!$C:$O,MATCH(total_sugar_production!$C26,raw_production!$C:$C,0),MATCH(total_sugar_production!G$1,raw_production!$C$1:$O$1,0))</f>
        <v>48.12</v>
      </c>
      <c r="J26">
        <f>INDEX(white_production!$C:$O,MATCH(total_sugar_production!$C26,white_production!$C:$C,0),MATCH(total_sugar_production!J$1,white_production!$C$1:$O$1,0))+INDEX(raw_production!$C:$O,MATCH(total_sugar_production!$C26,raw_production!$C:$C,0),MATCH(total_sugar_production!J$1,raw_production!$C$1:$O$1,0))</f>
        <v>10813.136000000002</v>
      </c>
      <c r="S26" s="11">
        <v>40872</v>
      </c>
      <c r="T26" s="26">
        <f t="shared" si="2"/>
        <v>8.6096109710409041E-2</v>
      </c>
      <c r="U26" s="26">
        <f t="shared" si="3"/>
        <v>6.5585096354911776E-3</v>
      </c>
      <c r="W26" s="26"/>
      <c r="Y26" s="26"/>
      <c r="Z26" s="26">
        <f t="shared" ref="Z26:Z81" si="6">G26/MAX(G$2:G$228)</f>
        <v>4.1648034897799537E-4</v>
      </c>
      <c r="AA26" s="26">
        <f>Z26-Z25</f>
        <v>4.1648034897799537E-4</v>
      </c>
      <c r="AC26" s="26"/>
      <c r="AE26" s="26"/>
      <c r="AF26" s="26">
        <f t="shared" si="4"/>
        <v>7.6438620651510955E-2</v>
      </c>
      <c r="AG26" s="26">
        <f t="shared" si="5"/>
        <v>2.3171235541066898E-2</v>
      </c>
      <c r="AI26" s="26"/>
      <c r="AK26" s="26"/>
      <c r="AM26" s="26"/>
      <c r="AO26" s="26"/>
      <c r="AQ26" s="26"/>
    </row>
    <row r="27" spans="1:43" x14ac:dyDescent="0.25">
      <c r="A27" s="17">
        <f t="shared" si="0"/>
        <v>11</v>
      </c>
      <c r="B27" s="15">
        <f t="shared" si="1"/>
        <v>3</v>
      </c>
      <c r="C27" s="11">
        <v>40873</v>
      </c>
      <c r="D27">
        <f>INDEX(white_production!$C:$O,MATCH(total_sugar_production!$C27,white_production!$C:$C,0),MATCH(total_sugar_production!D$1,white_production!$C$1:$O$1,0))+INDEX(raw_production!$C:$O,MATCH(total_sugar_production!$C27,raw_production!$C:$C,0),MATCH(total_sugar_production!D$1,raw_production!$C$1:$O$1,0))</f>
        <v>8857.4910000000018</v>
      </c>
      <c r="E27">
        <f>INDEX(white_production!$C:$O,MATCH(total_sugar_production!$C27,white_production!$C:$C,0),MATCH(total_sugar_production!E$1,white_production!$C$1:$O$1,0))+INDEX(raw_production!$C:$O,MATCH(total_sugar_production!$C27,raw_production!$C:$C,0),MATCH(total_sugar_production!E$1,raw_production!$C$1:$O$1,0))</f>
        <v>672.28</v>
      </c>
      <c r="G27">
        <f>INDEX(white_production!$C:$O,MATCH(total_sugar_production!$C27,white_production!$C:$C,0),MATCH(total_sugar_production!G$1,white_production!$C$1:$O$1,0))+INDEX(raw_production!$C:$O,MATCH(total_sugar_production!$C27,raw_production!$C:$C,0),MATCH(total_sugar_production!G$1,raw_production!$C$1:$O$1,0))</f>
        <v>468.21999999999997</v>
      </c>
      <c r="J27">
        <f>INDEX(white_production!$C:$O,MATCH(total_sugar_production!$C27,white_production!$C:$C,0),MATCH(total_sugar_production!J$1,white_production!$C$1:$O$1,0))+INDEX(raw_production!$C:$O,MATCH(total_sugar_production!$C27,raw_production!$C:$C,0),MATCH(total_sugar_production!J$1,raw_production!$C$1:$O$1,0))</f>
        <v>16356.556</v>
      </c>
      <c r="S27" s="11">
        <v>40873</v>
      </c>
      <c r="T27" s="26">
        <f t="shared" si="2"/>
        <v>9.0220005947854592E-2</v>
      </c>
      <c r="U27" s="26">
        <f t="shared" si="3"/>
        <v>4.1238962374455512E-3</v>
      </c>
      <c r="V27" s="26">
        <f t="shared" ref="V27:V81" si="7">E27/MAX(E$2:E$228)</f>
        <v>5.7093194619097978E-3</v>
      </c>
      <c r="W27" s="26">
        <f>V27-V26</f>
        <v>5.7093194619097978E-3</v>
      </c>
      <c r="Y27" s="26"/>
      <c r="Z27" s="26">
        <f t="shared" si="6"/>
        <v>4.0524611180065874E-3</v>
      </c>
      <c r="AA27" s="26">
        <f t="shared" ref="AA27:AA90" si="8">Z27-Z26</f>
        <v>3.6359807690285921E-3</v>
      </c>
      <c r="AC27" s="26"/>
      <c r="AE27" s="26"/>
      <c r="AF27" s="26">
        <f t="shared" si="4"/>
        <v>0.11562534488137348</v>
      </c>
      <c r="AG27" s="26">
        <f t="shared" si="5"/>
        <v>3.9186724229862524E-2</v>
      </c>
      <c r="AI27" s="26"/>
      <c r="AK27" s="26"/>
      <c r="AM27" s="26"/>
      <c r="AO27" s="26"/>
      <c r="AQ27" s="26"/>
    </row>
    <row r="28" spans="1:43" x14ac:dyDescent="0.25">
      <c r="A28" s="17">
        <f t="shared" si="0"/>
        <v>11</v>
      </c>
      <c r="B28" s="15">
        <f t="shared" si="1"/>
        <v>3</v>
      </c>
      <c r="C28" s="11">
        <v>40874</v>
      </c>
      <c r="D28">
        <f>INDEX(white_production!$C:$O,MATCH(total_sugar_production!$C28,white_production!$C:$C,0),MATCH(total_sugar_production!D$1,white_production!$C$1:$O$1,0))+INDEX(raw_production!$C:$O,MATCH(total_sugar_production!$C28,raw_production!$C:$C,0),MATCH(total_sugar_production!D$1,raw_production!$C$1:$O$1,0))</f>
        <v>12910.923999999999</v>
      </c>
      <c r="E28">
        <f>INDEX(white_production!$C:$O,MATCH(total_sugar_production!$C28,white_production!$C:$C,0),MATCH(total_sugar_production!E$1,white_production!$C$1:$O$1,0))+INDEX(raw_production!$C:$O,MATCH(total_sugar_production!$C28,raw_production!$C:$C,0),MATCH(total_sugar_production!E$1,raw_production!$C$1:$O$1,0))</f>
        <v>1240.9600000000003</v>
      </c>
      <c r="G28">
        <f>INDEX(white_production!$C:$O,MATCH(total_sugar_production!$C28,white_production!$C:$C,0),MATCH(total_sugar_production!G$1,white_production!$C$1:$O$1,0))+INDEX(raw_production!$C:$O,MATCH(total_sugar_production!$C28,raw_production!$C:$C,0),MATCH(total_sugar_production!G$1,raw_production!$C$1:$O$1,0))</f>
        <v>1011</v>
      </c>
      <c r="J28">
        <f>INDEX(white_production!$C:$O,MATCH(total_sugar_production!$C28,white_production!$C:$C,0),MATCH(total_sugar_production!J$1,white_production!$C$1:$O$1,0))+INDEX(raw_production!$C:$O,MATCH(total_sugar_production!$C28,raw_production!$C:$C,0),MATCH(total_sugar_production!J$1,raw_production!$C$1:$O$1,0))</f>
        <v>16575.033999999992</v>
      </c>
      <c r="S28" s="11">
        <v>40874</v>
      </c>
      <c r="T28" s="26">
        <f t="shared" si="2"/>
        <v>0.1315071773792712</v>
      </c>
      <c r="U28" s="26">
        <f t="shared" si="3"/>
        <v>4.1287171431416608E-2</v>
      </c>
      <c r="V28" s="26">
        <f t="shared" si="7"/>
        <v>1.0538818765174608E-2</v>
      </c>
      <c r="W28" s="26">
        <f t="shared" ref="W28:W91" si="9">V28-V27</f>
        <v>4.8294993032648101E-3</v>
      </c>
      <c r="Y28" s="26"/>
      <c r="Z28" s="26">
        <f t="shared" si="6"/>
        <v>8.7502417459840685E-3</v>
      </c>
      <c r="AA28" s="26">
        <f t="shared" si="8"/>
        <v>4.6977806279774811E-3</v>
      </c>
      <c r="AC28" s="26"/>
      <c r="AE28" s="26"/>
      <c r="AF28" s="26">
        <f t="shared" si="4"/>
        <v>0.117169777223915</v>
      </c>
      <c r="AG28" s="26">
        <f t="shared" si="5"/>
        <v>1.5444323425415213E-3</v>
      </c>
      <c r="AI28" s="26"/>
      <c r="AK28" s="26"/>
      <c r="AM28" s="26"/>
      <c r="AO28" s="26"/>
      <c r="AQ28" s="26"/>
    </row>
    <row r="29" spans="1:43" x14ac:dyDescent="0.25">
      <c r="A29" s="17">
        <f t="shared" si="0"/>
        <v>11</v>
      </c>
      <c r="B29" s="15">
        <f t="shared" si="1"/>
        <v>3</v>
      </c>
      <c r="C29" s="11">
        <v>40875</v>
      </c>
      <c r="D29">
        <f>INDEX(white_production!$C:$O,MATCH(total_sugar_production!$C29,white_production!$C:$C,0),MATCH(total_sugar_production!D$1,white_production!$C$1:$O$1,0))+INDEX(raw_production!$C:$O,MATCH(total_sugar_production!$C29,raw_production!$C:$C,0),MATCH(total_sugar_production!D$1,raw_production!$C$1:$O$1,0))</f>
        <v>14212.756999999996</v>
      </c>
      <c r="E29">
        <f>INDEX(white_production!$C:$O,MATCH(total_sugar_production!$C29,white_production!$C:$C,0),MATCH(total_sugar_production!E$1,white_production!$C$1:$O$1,0))+INDEX(raw_production!$C:$O,MATCH(total_sugar_production!$C29,raw_production!$C:$C,0),MATCH(total_sugar_production!E$1,raw_production!$C$1:$O$1,0))</f>
        <v>1443.9099999999999</v>
      </c>
      <c r="G29">
        <f>INDEX(white_production!$C:$O,MATCH(total_sugar_production!$C29,white_production!$C:$C,0),MATCH(total_sugar_production!G$1,white_production!$C$1:$O$1,0))+INDEX(raw_production!$C:$O,MATCH(total_sugar_production!$C29,raw_production!$C:$C,0),MATCH(total_sugar_production!G$1,raw_production!$C$1:$O$1,0))</f>
        <v>1314.5200000000002</v>
      </c>
      <c r="J29">
        <f>INDEX(white_production!$C:$O,MATCH(total_sugar_production!$C29,white_production!$C:$C,0),MATCH(total_sugar_production!J$1,white_production!$C$1:$O$1,0))+INDEX(raw_production!$C:$O,MATCH(total_sugar_production!$C29,raw_production!$C:$C,0),MATCH(total_sugar_production!J$1,raw_production!$C$1:$O$1,0))</f>
        <v>20970.912000000011</v>
      </c>
      <c r="S29" s="11">
        <v>40875</v>
      </c>
      <c r="T29" s="26">
        <f t="shared" si="2"/>
        <v>0.14476729596173582</v>
      </c>
      <c r="U29" s="26">
        <f t="shared" si="3"/>
        <v>1.3260118582464619E-2</v>
      </c>
      <c r="V29" s="26">
        <f t="shared" si="7"/>
        <v>1.2262366074025966E-2</v>
      </c>
      <c r="W29" s="26">
        <f t="shared" si="9"/>
        <v>1.7235473088513583E-3</v>
      </c>
      <c r="Y29" s="26"/>
      <c r="Z29" s="26">
        <f t="shared" si="6"/>
        <v>1.137721837777545E-2</v>
      </c>
      <c r="AA29" s="26">
        <f t="shared" si="8"/>
        <v>2.626976631791381E-3</v>
      </c>
      <c r="AC29" s="26"/>
      <c r="AE29" s="26"/>
      <c r="AF29" s="26">
        <f t="shared" si="4"/>
        <v>0.14824446738524508</v>
      </c>
      <c r="AG29" s="26">
        <f t="shared" si="5"/>
        <v>3.1074690161330076E-2</v>
      </c>
      <c r="AI29" s="26"/>
      <c r="AK29" s="26"/>
      <c r="AM29" s="26"/>
      <c r="AO29" s="26"/>
      <c r="AQ29" s="26"/>
    </row>
    <row r="30" spans="1:43" x14ac:dyDescent="0.25">
      <c r="A30" s="17">
        <f t="shared" si="0"/>
        <v>11</v>
      </c>
      <c r="B30" s="15">
        <f t="shared" si="1"/>
        <v>3</v>
      </c>
      <c r="C30" s="11">
        <v>40876</v>
      </c>
      <c r="D30">
        <f>INDEX(white_production!$C:$O,MATCH(total_sugar_production!$C30,white_production!$C:$C,0),MATCH(total_sugar_production!D$1,white_production!$C$1:$O$1,0))+INDEX(raw_production!$C:$O,MATCH(total_sugar_production!$C30,raw_production!$C:$C,0),MATCH(total_sugar_production!D$1,raw_production!$C$1:$O$1,0))</f>
        <v>16054.920000000007</v>
      </c>
      <c r="E30">
        <f>INDEX(white_production!$C:$O,MATCH(total_sugar_production!$C30,white_production!$C:$C,0),MATCH(total_sugar_production!E$1,white_production!$C$1:$O$1,0))+INDEX(raw_production!$C:$O,MATCH(total_sugar_production!$C30,raw_production!$C:$C,0),MATCH(total_sugar_production!E$1,raw_production!$C$1:$O$1,0))</f>
        <v>3412.9720000000002</v>
      </c>
      <c r="G30">
        <f>INDEX(white_production!$C:$O,MATCH(total_sugar_production!$C30,white_production!$C:$C,0),MATCH(total_sugar_production!G$1,white_production!$C$1:$O$1,0))+INDEX(raw_production!$C:$O,MATCH(total_sugar_production!$C30,raw_production!$C:$C,0),MATCH(total_sugar_production!G$1,raw_production!$C$1:$O$1,0))</f>
        <v>1693.5489999999995</v>
      </c>
      <c r="J30">
        <f>INDEX(white_production!$C:$O,MATCH(total_sugar_production!$C30,white_production!$C:$C,0),MATCH(total_sugar_production!J$1,white_production!$C$1:$O$1,0))+INDEX(raw_production!$C:$O,MATCH(total_sugar_production!$C30,raw_production!$C:$C,0),MATCH(total_sugar_production!J$1,raw_production!$C$1:$O$1,0))</f>
        <v>22203.695999999982</v>
      </c>
      <c r="S30" s="11">
        <v>40876</v>
      </c>
      <c r="T30" s="26">
        <f t="shared" si="2"/>
        <v>0.16353106967789524</v>
      </c>
      <c r="U30" s="26">
        <f t="shared" si="3"/>
        <v>1.8763773716159421E-2</v>
      </c>
      <c r="V30" s="26">
        <f t="shared" si="7"/>
        <v>2.8984571105124667E-2</v>
      </c>
      <c r="W30" s="26">
        <f t="shared" si="9"/>
        <v>1.67222050310987E-2</v>
      </c>
      <c r="Y30" s="26"/>
      <c r="Z30" s="26">
        <f t="shared" si="6"/>
        <v>1.4657728149030236E-2</v>
      </c>
      <c r="AA30" s="26">
        <f t="shared" si="8"/>
        <v>3.2805097712547866E-3</v>
      </c>
      <c r="AC30" s="26"/>
      <c r="AE30" s="26"/>
      <c r="AF30" s="26">
        <f t="shared" si="4"/>
        <v>0.1569590815842388</v>
      </c>
      <c r="AG30" s="26">
        <f t="shared" si="5"/>
        <v>8.7146141989937198E-3</v>
      </c>
      <c r="AI30" s="26"/>
      <c r="AK30" s="26"/>
      <c r="AM30" s="26"/>
      <c r="AO30" s="26"/>
      <c r="AQ30" s="26"/>
    </row>
    <row r="31" spans="1:43" x14ac:dyDescent="0.25">
      <c r="A31" s="17">
        <f t="shared" si="0"/>
        <v>11</v>
      </c>
      <c r="B31" s="15">
        <f t="shared" si="1"/>
        <v>3</v>
      </c>
      <c r="C31" s="11">
        <v>40877</v>
      </c>
      <c r="D31">
        <f>INDEX(white_production!$C:$O,MATCH(total_sugar_production!$C31,white_production!$C:$C,0),MATCH(total_sugar_production!D$1,white_production!$C$1:$O$1,0))+INDEX(raw_production!$C:$O,MATCH(total_sugar_production!$C31,raw_production!$C:$C,0),MATCH(total_sugar_production!D$1,raw_production!$C$1:$O$1,0))</f>
        <v>14786.433999999997</v>
      </c>
      <c r="E31">
        <f>INDEX(white_production!$C:$O,MATCH(total_sugar_production!$C31,white_production!$C:$C,0),MATCH(total_sugar_production!E$1,white_production!$C$1:$O$1,0))+INDEX(raw_production!$C:$O,MATCH(total_sugar_production!$C31,raw_production!$C:$C,0),MATCH(total_sugar_production!E$1,raw_production!$C$1:$O$1,0))</f>
        <v>6310.2389999999996</v>
      </c>
      <c r="G31">
        <f>INDEX(white_production!$C:$O,MATCH(total_sugar_production!$C31,white_production!$C:$C,0),MATCH(total_sugar_production!G$1,white_production!$C$1:$O$1,0))+INDEX(raw_production!$C:$O,MATCH(total_sugar_production!$C31,raw_production!$C:$C,0),MATCH(total_sugar_production!G$1,raw_production!$C$1:$O$1,0))</f>
        <v>3374.8400000000011</v>
      </c>
      <c r="J31">
        <f>INDEX(white_production!$C:$O,MATCH(total_sugar_production!$C31,white_production!$C:$C,0),MATCH(total_sugar_production!J$1,white_production!$C$1:$O$1,0))+INDEX(raw_production!$C:$O,MATCH(total_sugar_production!$C31,raw_production!$C:$C,0),MATCH(total_sugar_production!J$1,raw_production!$C$1:$O$1,0))</f>
        <v>29293.832000000009</v>
      </c>
      <c r="S31" s="11">
        <v>40877</v>
      </c>
      <c r="T31" s="26">
        <f t="shared" si="2"/>
        <v>0.15061061461169523</v>
      </c>
      <c r="U31" s="26">
        <f t="shared" si="3"/>
        <v>-1.2920455066200015E-2</v>
      </c>
      <c r="V31" s="26">
        <f t="shared" si="7"/>
        <v>5.3589531641581221E-2</v>
      </c>
      <c r="W31" s="26">
        <f t="shared" si="9"/>
        <v>2.4604960536456555E-2</v>
      </c>
      <c r="Y31" s="26"/>
      <c r="Z31" s="26">
        <f t="shared" si="6"/>
        <v>2.9209362862529061E-2</v>
      </c>
      <c r="AA31" s="26">
        <f t="shared" si="8"/>
        <v>1.4551634713498825E-2</v>
      </c>
      <c r="AC31" s="26"/>
      <c r="AE31" s="26"/>
      <c r="AF31" s="26">
        <f t="shared" si="4"/>
        <v>0.20707962164510765</v>
      </c>
      <c r="AG31" s="26">
        <f t="shared" si="5"/>
        <v>5.0120540060868857E-2</v>
      </c>
      <c r="AI31" s="26"/>
      <c r="AK31" s="26"/>
      <c r="AM31" s="26"/>
      <c r="AO31" s="26"/>
      <c r="AQ31" s="26"/>
    </row>
    <row r="32" spans="1:43" x14ac:dyDescent="0.25">
      <c r="A32" s="17">
        <f t="shared" si="0"/>
        <v>12</v>
      </c>
      <c r="B32" s="15">
        <f t="shared" si="1"/>
        <v>1</v>
      </c>
      <c r="C32" s="11">
        <v>40878</v>
      </c>
      <c r="D32">
        <f>INDEX(white_production!$C:$O,MATCH(total_sugar_production!$C32,white_production!$C:$C,0),MATCH(total_sugar_production!D$1,white_production!$C$1:$O$1,0))+INDEX(raw_production!$C:$O,MATCH(total_sugar_production!$C32,raw_production!$C:$C,0),MATCH(total_sugar_production!D$1,raw_production!$C$1:$O$1,0))</f>
        <v>18077.858000000007</v>
      </c>
      <c r="E32">
        <f>INDEX(white_production!$C:$O,MATCH(total_sugar_production!$C32,white_production!$C:$C,0),MATCH(total_sugar_production!E$1,white_production!$C$1:$O$1,0))+INDEX(raw_production!$C:$O,MATCH(total_sugar_production!$C32,raw_production!$C:$C,0),MATCH(total_sugar_production!E$1,raw_production!$C$1:$O$1,0))</f>
        <v>8639.9670000000006</v>
      </c>
      <c r="F32">
        <f>INDEX(white_production!$C:$O,MATCH(total_sugar_production!$C32,white_production!$C:$C,0),MATCH(total_sugar_production!F$1,white_production!$C$1:$O$1,0))+INDEX(raw_production!$C:$O,MATCH(total_sugar_production!$C32,raw_production!$C:$C,0),MATCH(total_sugar_production!F$1,raw_production!$C$1:$O$1,0))</f>
        <v>671.79</v>
      </c>
      <c r="G32">
        <f>INDEX(white_production!$C:$O,MATCH(total_sugar_production!$C32,white_production!$C:$C,0),MATCH(total_sugar_production!G$1,white_production!$C$1:$O$1,0))+INDEX(raw_production!$C:$O,MATCH(total_sugar_production!$C32,raw_production!$C:$C,0),MATCH(total_sugar_production!G$1,raw_production!$C$1:$O$1,0))</f>
        <v>4526.7009999999991</v>
      </c>
      <c r="I32">
        <f>INDEX(white_production!$C:$O,MATCH(total_sugar_production!$C32,white_production!$C:$C,0),MATCH(total_sugar_production!I$1,white_production!$C$1:$O$1,0))+INDEX(raw_production!$C:$O,MATCH(total_sugar_production!$C32,raw_production!$C:$C,0),MATCH(total_sugar_production!I$1,raw_production!$C$1:$O$1,0))</f>
        <v>74.97999999999999</v>
      </c>
      <c r="J32">
        <f>INDEX(white_production!$C:$O,MATCH(total_sugar_production!$C32,white_production!$C:$C,0),MATCH(total_sugar_production!J$1,white_production!$C$1:$O$1,0))+INDEX(raw_production!$C:$O,MATCH(total_sugar_production!$C32,raw_production!$C:$C,0),MATCH(total_sugar_production!J$1,raw_production!$C$1:$O$1,0))</f>
        <v>34600.421999999984</v>
      </c>
      <c r="S32" s="11">
        <v>40878</v>
      </c>
      <c r="T32" s="26">
        <f t="shared" si="2"/>
        <v>0.18413616861529647</v>
      </c>
      <c r="U32" s="26">
        <f t="shared" si="3"/>
        <v>3.3525554003601243E-2</v>
      </c>
      <c r="V32" s="26">
        <f t="shared" si="7"/>
        <v>7.3374682785979681E-2</v>
      </c>
      <c r="W32" s="26">
        <f t="shared" si="9"/>
        <v>1.9785151144398459E-2</v>
      </c>
      <c r="X32" s="26">
        <f t="shared" ref="X32:X81" si="10">F32/MAX(F$2:F$228)</f>
        <v>5.0561943250095054E-3</v>
      </c>
      <c r="Y32" s="26">
        <f>X32-X31</f>
        <v>5.0561943250095054E-3</v>
      </c>
      <c r="Z32" s="26">
        <f t="shared" si="6"/>
        <v>3.9178761683271827E-2</v>
      </c>
      <c r="AA32" s="26">
        <f t="shared" si="8"/>
        <v>9.9693988207427663E-3</v>
      </c>
      <c r="AC32" s="26"/>
      <c r="AD32" s="26">
        <f t="shared" ref="AD32:AD81" si="11">I32/MAX(I$2:I$228)</f>
        <v>5.4444361562057246E-4</v>
      </c>
      <c r="AE32" s="26">
        <f>AD32-AD31</f>
        <v>5.4444361562057246E-4</v>
      </c>
      <c r="AF32" s="26">
        <f t="shared" si="4"/>
        <v>0.24459218229015081</v>
      </c>
      <c r="AG32" s="26">
        <f t="shared" si="5"/>
        <v>3.7512560645043158E-2</v>
      </c>
      <c r="AI32" s="26"/>
      <c r="AK32" s="26"/>
      <c r="AM32" s="26"/>
      <c r="AO32" s="26"/>
      <c r="AQ32" s="26"/>
    </row>
    <row r="33" spans="1:43" x14ac:dyDescent="0.25">
      <c r="A33" s="17">
        <f t="shared" si="0"/>
        <v>12</v>
      </c>
      <c r="B33" s="15">
        <f t="shared" si="1"/>
        <v>1</v>
      </c>
      <c r="C33" s="11">
        <v>40879</v>
      </c>
      <c r="D33">
        <f>INDEX(white_production!$C:$O,MATCH(total_sugar_production!$C33,white_production!$C:$C,0),MATCH(total_sugar_production!D$1,white_production!$C$1:$O$1,0))+INDEX(raw_production!$C:$O,MATCH(total_sugar_production!$C33,raw_production!$C:$C,0),MATCH(total_sugar_production!D$1,raw_production!$C$1:$O$1,0))</f>
        <v>22462.790999999994</v>
      </c>
      <c r="E33">
        <f>INDEX(white_production!$C:$O,MATCH(total_sugar_production!$C33,white_production!$C:$C,0),MATCH(total_sugar_production!E$1,white_production!$C$1:$O$1,0))+INDEX(raw_production!$C:$O,MATCH(total_sugar_production!$C33,raw_production!$C:$C,0),MATCH(total_sugar_production!E$1,raw_production!$C$1:$O$1,0))</f>
        <v>12063.450000000003</v>
      </c>
      <c r="F33">
        <f>INDEX(white_production!$C:$O,MATCH(total_sugar_production!$C33,white_production!$C:$C,0),MATCH(total_sugar_production!F$1,white_production!$C$1:$O$1,0))+INDEX(raw_production!$C:$O,MATCH(total_sugar_production!$C33,raw_production!$C:$C,0),MATCH(total_sugar_production!F$1,raw_production!$C$1:$O$1,0))</f>
        <v>4821.2939999999999</v>
      </c>
      <c r="G33">
        <f>INDEX(white_production!$C:$O,MATCH(total_sugar_production!$C33,white_production!$C:$C,0),MATCH(total_sugar_production!G$1,white_production!$C$1:$O$1,0))+INDEX(raw_production!$C:$O,MATCH(total_sugar_production!$C33,raw_production!$C:$C,0),MATCH(total_sugar_production!G$1,raw_production!$C$1:$O$1,0))</f>
        <v>7606.8099999999995</v>
      </c>
      <c r="I33">
        <f>INDEX(white_production!$C:$O,MATCH(total_sugar_production!$C33,white_production!$C:$C,0),MATCH(total_sugar_production!I$1,white_production!$C$1:$O$1,0))+INDEX(raw_production!$C:$O,MATCH(total_sugar_production!$C33,raw_production!$C:$C,0),MATCH(total_sugar_production!I$1,raw_production!$C$1:$O$1,0))</f>
        <v>2722.33</v>
      </c>
      <c r="J33">
        <f>INDEX(white_production!$C:$O,MATCH(total_sugar_production!$C33,white_production!$C:$C,0),MATCH(total_sugar_production!J$1,white_production!$C$1:$O$1,0))+INDEX(raw_production!$C:$O,MATCH(total_sugar_production!$C33,raw_production!$C:$C,0),MATCH(total_sugar_production!J$1,raw_production!$C$1:$O$1,0))</f>
        <v>37761.660000000011</v>
      </c>
      <c r="S33" s="11">
        <v>40879</v>
      </c>
      <c r="T33" s="26">
        <f t="shared" si="2"/>
        <v>0.22879990932256253</v>
      </c>
      <c r="U33" s="26">
        <f t="shared" si="3"/>
        <v>4.4663740707266059E-2</v>
      </c>
      <c r="V33" s="26">
        <f t="shared" si="7"/>
        <v>0.1024485182703275</v>
      </c>
      <c r="W33" s="26">
        <f t="shared" si="9"/>
        <v>2.9073835484347818E-2</v>
      </c>
      <c r="X33" s="26">
        <f t="shared" si="10"/>
        <v>3.6287231667637775E-2</v>
      </c>
      <c r="Y33" s="26">
        <f t="shared" ref="Y33:Y96" si="12">X33-X32</f>
        <v>3.1231037342628269E-2</v>
      </c>
      <c r="Z33" s="26">
        <f t="shared" si="6"/>
        <v>6.5837217028456047E-2</v>
      </c>
      <c r="AA33" s="26">
        <f t="shared" si="8"/>
        <v>2.6658455345184219E-2</v>
      </c>
      <c r="AC33" s="26"/>
      <c r="AD33" s="26">
        <f t="shared" si="11"/>
        <v>1.9767340465622209E-2</v>
      </c>
      <c r="AE33" s="26">
        <f t="shared" ref="AE33:AE96" si="13">AD33-AD32</f>
        <v>1.9222896850001635E-2</v>
      </c>
      <c r="AF33" s="26">
        <f t="shared" si="4"/>
        <v>0.26693913809197772</v>
      </c>
      <c r="AG33" s="26">
        <f t="shared" si="5"/>
        <v>2.2346955801826912E-2</v>
      </c>
      <c r="AI33" s="26"/>
      <c r="AK33" s="26"/>
      <c r="AM33" s="26"/>
      <c r="AO33" s="26"/>
      <c r="AQ33" s="26"/>
    </row>
    <row r="34" spans="1:43" x14ac:dyDescent="0.25">
      <c r="A34" s="17">
        <f t="shared" si="0"/>
        <v>12</v>
      </c>
      <c r="B34" s="15">
        <f t="shared" si="1"/>
        <v>1</v>
      </c>
      <c r="C34" s="11">
        <v>40880</v>
      </c>
      <c r="D34">
        <f>INDEX(white_production!$C:$O,MATCH(total_sugar_production!$C34,white_production!$C:$C,0),MATCH(total_sugar_production!D$1,white_production!$C$1:$O$1,0))+INDEX(raw_production!$C:$O,MATCH(total_sugar_production!$C34,raw_production!$C:$C,0),MATCH(total_sugar_production!D$1,raw_production!$C$1:$O$1,0))</f>
        <v>22839.492999999995</v>
      </c>
      <c r="E34">
        <f>INDEX(white_production!$C:$O,MATCH(total_sugar_production!$C34,white_production!$C:$C,0),MATCH(total_sugar_production!E$1,white_production!$C$1:$O$1,0))+INDEX(raw_production!$C:$O,MATCH(total_sugar_production!$C34,raw_production!$C:$C,0),MATCH(total_sugar_production!E$1,raw_production!$C$1:$O$1,0))</f>
        <v>17259.830999999998</v>
      </c>
      <c r="F34">
        <f>INDEX(white_production!$C:$O,MATCH(total_sugar_production!$C34,white_production!$C:$C,0),MATCH(total_sugar_production!F$1,white_production!$C$1:$O$1,0))+INDEX(raw_production!$C:$O,MATCH(total_sugar_production!$C34,raw_production!$C:$C,0),MATCH(total_sugar_production!F$1,raw_production!$C$1:$O$1,0))</f>
        <v>12480.337999999998</v>
      </c>
      <c r="G34">
        <f>INDEX(white_production!$C:$O,MATCH(total_sugar_production!$C34,white_production!$C:$C,0),MATCH(total_sugar_production!G$1,white_production!$C$1:$O$1,0))+INDEX(raw_production!$C:$O,MATCH(total_sugar_production!$C34,raw_production!$C:$C,0),MATCH(total_sugar_production!G$1,raw_production!$C$1:$O$1,0))</f>
        <v>10301.290999999999</v>
      </c>
      <c r="I34">
        <f>INDEX(white_production!$C:$O,MATCH(total_sugar_production!$C34,white_production!$C:$C,0),MATCH(total_sugar_production!I$1,white_production!$C$1:$O$1,0))+INDEX(raw_production!$C:$O,MATCH(total_sugar_production!$C34,raw_production!$C:$C,0),MATCH(total_sugar_production!I$1,raw_production!$C$1:$O$1,0))</f>
        <v>6868.6600000000008</v>
      </c>
      <c r="J34">
        <f>INDEX(white_production!$C:$O,MATCH(total_sugar_production!$C34,white_production!$C:$C,0),MATCH(total_sugar_production!J$1,white_production!$C$1:$O$1,0))+INDEX(raw_production!$C:$O,MATCH(total_sugar_production!$C34,raw_production!$C:$C,0),MATCH(total_sugar_production!J$1,raw_production!$C$1:$O$1,0))</f>
        <v>41595.59199999999</v>
      </c>
      <c r="S34" s="11">
        <v>40880</v>
      </c>
      <c r="T34" s="26">
        <f t="shared" si="2"/>
        <v>0.2326368939359896</v>
      </c>
      <c r="U34" s="26">
        <f t="shared" si="3"/>
        <v>3.8369846134270746E-3</v>
      </c>
      <c r="V34" s="26">
        <f t="shared" si="7"/>
        <v>0.14657864139580837</v>
      </c>
      <c r="W34" s="26">
        <f t="shared" si="9"/>
        <v>4.4130123125480869E-2</v>
      </c>
      <c r="X34" s="26">
        <f t="shared" si="10"/>
        <v>9.393264884830152E-2</v>
      </c>
      <c r="Y34" s="26">
        <f t="shared" si="12"/>
        <v>5.7645417180663745E-2</v>
      </c>
      <c r="Z34" s="26">
        <f t="shared" si="6"/>
        <v>8.9158048017537059E-2</v>
      </c>
      <c r="AA34" s="26">
        <f t="shared" si="8"/>
        <v>2.3320830989081012E-2</v>
      </c>
      <c r="AC34" s="26"/>
      <c r="AD34" s="26">
        <f t="shared" si="11"/>
        <v>4.9874607693630335E-2</v>
      </c>
      <c r="AE34" s="26">
        <f t="shared" si="13"/>
        <v>3.0107267228008126E-2</v>
      </c>
      <c r="AF34" s="26">
        <f t="shared" si="4"/>
        <v>0.29404140275892421</v>
      </c>
      <c r="AG34" s="26">
        <f t="shared" si="5"/>
        <v>2.7102264666946485E-2</v>
      </c>
      <c r="AI34" s="26"/>
      <c r="AK34" s="26"/>
      <c r="AM34" s="26"/>
      <c r="AO34" s="26"/>
      <c r="AQ34" s="26"/>
    </row>
    <row r="35" spans="1:43" x14ac:dyDescent="0.25">
      <c r="A35" s="17">
        <f t="shared" si="0"/>
        <v>12</v>
      </c>
      <c r="B35" s="15">
        <f t="shared" si="1"/>
        <v>1</v>
      </c>
      <c r="C35" s="11">
        <v>40881</v>
      </c>
      <c r="D35">
        <f>INDEX(white_production!$C:$O,MATCH(total_sugar_production!$C35,white_production!$C:$C,0),MATCH(total_sugar_production!D$1,white_production!$C$1:$O$1,0))+INDEX(raw_production!$C:$O,MATCH(total_sugar_production!$C35,raw_production!$C:$C,0),MATCH(total_sugar_production!D$1,raw_production!$C$1:$O$1,0))</f>
        <v>26417.287000000011</v>
      </c>
      <c r="E35">
        <f>INDEX(white_production!$C:$O,MATCH(total_sugar_production!$C35,white_production!$C:$C,0),MATCH(total_sugar_production!E$1,white_production!$C$1:$O$1,0))+INDEX(raw_production!$C:$O,MATCH(total_sugar_production!$C35,raw_production!$C:$C,0),MATCH(total_sugar_production!E$1,raw_production!$C$1:$O$1,0))</f>
        <v>20357.482</v>
      </c>
      <c r="F35">
        <f>INDEX(white_production!$C:$O,MATCH(total_sugar_production!$C35,white_production!$C:$C,0),MATCH(total_sugar_production!F$1,white_production!$C$1:$O$1,0))+INDEX(raw_production!$C:$O,MATCH(total_sugar_production!$C35,raw_production!$C:$C,0),MATCH(total_sugar_production!F$1,raw_production!$C$1:$O$1,0))</f>
        <v>20032.599000000006</v>
      </c>
      <c r="G35">
        <f>INDEX(white_production!$C:$O,MATCH(total_sugar_production!$C35,white_production!$C:$C,0),MATCH(total_sugar_production!G$1,white_production!$C$1:$O$1,0))+INDEX(raw_production!$C:$O,MATCH(total_sugar_production!$C35,raw_production!$C:$C,0),MATCH(total_sugar_production!G$1,raw_production!$C$1:$O$1,0))</f>
        <v>13217.690000000002</v>
      </c>
      <c r="I35">
        <f>INDEX(white_production!$C:$O,MATCH(total_sugar_production!$C35,white_production!$C:$C,0),MATCH(total_sugar_production!I$1,white_production!$C$1:$O$1,0))+INDEX(raw_production!$C:$O,MATCH(total_sugar_production!$C35,raw_production!$C:$C,0),MATCH(total_sugar_production!I$1,raw_production!$C$1:$O$1,0))</f>
        <v>9897.5499999999993</v>
      </c>
      <c r="J35">
        <f>INDEX(white_production!$C:$O,MATCH(total_sugar_production!$C35,white_production!$C:$C,0),MATCH(total_sugar_production!J$1,white_production!$C$1:$O$1,0))+INDEX(raw_production!$C:$O,MATCH(total_sugar_production!$C35,raw_production!$C:$C,0),MATCH(total_sugar_production!J$1,raw_production!$C$1:$O$1,0))</f>
        <v>54395.912000000011</v>
      </c>
      <c r="S35" s="11">
        <v>40881</v>
      </c>
      <c r="T35" s="26">
        <f t="shared" si="2"/>
        <v>0.26907933525037536</v>
      </c>
      <c r="U35" s="26">
        <f t="shared" si="3"/>
        <v>3.644244131438576E-2</v>
      </c>
      <c r="V35" s="26">
        <f t="shared" si="7"/>
        <v>0.17288535755649195</v>
      </c>
      <c r="W35" s="26">
        <f t="shared" si="9"/>
        <v>2.6306716160683585E-2</v>
      </c>
      <c r="X35" s="26">
        <f t="shared" si="10"/>
        <v>0.15077436904239588</v>
      </c>
      <c r="Y35" s="26">
        <f t="shared" si="12"/>
        <v>5.6841720194094364E-2</v>
      </c>
      <c r="Z35" s="26">
        <f t="shared" si="6"/>
        <v>0.1143995873624888</v>
      </c>
      <c r="AA35" s="26">
        <f t="shared" si="8"/>
        <v>2.5241539344951741E-2</v>
      </c>
      <c r="AC35" s="26"/>
      <c r="AD35" s="26">
        <f t="shared" si="11"/>
        <v>7.1867936886975167E-2</v>
      </c>
      <c r="AE35" s="26">
        <f t="shared" si="13"/>
        <v>2.1993329193344832E-2</v>
      </c>
      <c r="AF35" s="26">
        <f t="shared" si="4"/>
        <v>0.38452753043714355</v>
      </c>
      <c r="AG35" s="26">
        <f t="shared" si="5"/>
        <v>9.0486127678219341E-2</v>
      </c>
      <c r="AI35" s="26"/>
      <c r="AK35" s="26"/>
      <c r="AM35" s="26"/>
      <c r="AO35" s="26"/>
      <c r="AQ35" s="26"/>
    </row>
    <row r="36" spans="1:43" x14ac:dyDescent="0.25">
      <c r="A36" s="17">
        <f t="shared" si="0"/>
        <v>12</v>
      </c>
      <c r="B36" s="15">
        <f t="shared" si="1"/>
        <v>1</v>
      </c>
      <c r="C36" s="11">
        <v>40882</v>
      </c>
      <c r="D36">
        <f>INDEX(white_production!$C:$O,MATCH(total_sugar_production!$C36,white_production!$C:$C,0),MATCH(total_sugar_production!D$1,white_production!$C$1:$O$1,0))+INDEX(raw_production!$C:$O,MATCH(total_sugar_production!$C36,raw_production!$C:$C,0),MATCH(total_sugar_production!D$1,raw_production!$C$1:$O$1,0))</f>
        <v>29834.854999999989</v>
      </c>
      <c r="E36">
        <f>INDEX(white_production!$C:$O,MATCH(total_sugar_production!$C36,white_production!$C:$C,0),MATCH(total_sugar_production!E$1,white_production!$C$1:$O$1,0))+INDEX(raw_production!$C:$O,MATCH(total_sugar_production!$C36,raw_production!$C:$C,0),MATCH(total_sugar_production!E$1,raw_production!$C$1:$O$1,0))</f>
        <v>25881.890999999992</v>
      </c>
      <c r="F36">
        <f>INDEX(white_production!$C:$O,MATCH(total_sugar_production!$C36,white_production!$C:$C,0),MATCH(total_sugar_production!F$1,white_production!$C$1:$O$1,0))+INDEX(raw_production!$C:$O,MATCH(total_sugar_production!$C36,raw_production!$C:$C,0),MATCH(total_sugar_production!F$1,raw_production!$C$1:$O$1,0))</f>
        <v>25306.958999999992</v>
      </c>
      <c r="G36">
        <f>INDEX(white_production!$C:$O,MATCH(total_sugar_production!$C36,white_production!$C:$C,0),MATCH(total_sugar_production!G$1,white_production!$C$1:$O$1,0))+INDEX(raw_production!$C:$O,MATCH(total_sugar_production!$C36,raw_production!$C:$C,0),MATCH(total_sugar_production!G$1,raw_production!$C$1:$O$1,0))</f>
        <v>15837.510000000009</v>
      </c>
      <c r="I36">
        <f>INDEX(white_production!$C:$O,MATCH(total_sugar_production!$C36,white_production!$C:$C,0),MATCH(total_sugar_production!I$1,white_production!$C$1:$O$1,0))+INDEX(raw_production!$C:$O,MATCH(total_sugar_production!$C36,raw_production!$C:$C,0),MATCH(total_sugar_production!I$1,raw_production!$C$1:$O$1,0))</f>
        <v>13061.165000000008</v>
      </c>
      <c r="J36">
        <f>INDEX(white_production!$C:$O,MATCH(total_sugar_production!$C36,white_production!$C:$C,0),MATCH(total_sugar_production!J$1,white_production!$C$1:$O$1,0))+INDEX(raw_production!$C:$O,MATCH(total_sugar_production!$C36,raw_production!$C:$C,0),MATCH(total_sugar_production!J$1,raw_production!$C$1:$O$1,0))</f>
        <v>60017.272000000012</v>
      </c>
      <c r="S36" s="11">
        <v>40882</v>
      </c>
      <c r="T36" s="26">
        <f t="shared" si="2"/>
        <v>0.30388975789570405</v>
      </c>
      <c r="U36" s="26">
        <f t="shared" si="3"/>
        <v>3.4810422645328687E-2</v>
      </c>
      <c r="V36" s="26">
        <f t="shared" si="7"/>
        <v>0.21980124947540908</v>
      </c>
      <c r="W36" s="26">
        <f t="shared" si="9"/>
        <v>4.6915891918917124E-2</v>
      </c>
      <c r="X36" s="26">
        <f t="shared" si="10"/>
        <v>0.19047157962912251</v>
      </c>
      <c r="Y36" s="26">
        <f t="shared" si="12"/>
        <v>3.9697210586726622E-2</v>
      </c>
      <c r="Z36" s="26">
        <f t="shared" si="6"/>
        <v>0.13707422468292801</v>
      </c>
      <c r="AA36" s="26">
        <f t="shared" si="8"/>
        <v>2.2674637320439214E-2</v>
      </c>
      <c r="AC36" s="26"/>
      <c r="AD36" s="26">
        <f t="shared" si="11"/>
        <v>9.483952916533582E-2</v>
      </c>
      <c r="AE36" s="26">
        <f t="shared" si="13"/>
        <v>2.2971592278360653E-2</v>
      </c>
      <c r="AF36" s="26">
        <f t="shared" si="4"/>
        <v>0.4242652165797739</v>
      </c>
      <c r="AG36" s="26">
        <f t="shared" si="5"/>
        <v>3.9737686142630346E-2</v>
      </c>
      <c r="AI36" s="26"/>
      <c r="AK36" s="26"/>
      <c r="AM36" s="26"/>
      <c r="AO36" s="26"/>
      <c r="AQ36" s="26"/>
    </row>
    <row r="37" spans="1:43" x14ac:dyDescent="0.25">
      <c r="A37" s="17">
        <f t="shared" si="0"/>
        <v>12</v>
      </c>
      <c r="B37" s="15">
        <f t="shared" si="1"/>
        <v>1</v>
      </c>
      <c r="C37" s="11">
        <v>40883</v>
      </c>
      <c r="D37">
        <f>INDEX(white_production!$C:$O,MATCH(total_sugar_production!$C37,white_production!$C:$C,0),MATCH(total_sugar_production!D$1,white_production!$C$1:$O$1,0))+INDEX(raw_production!$C:$O,MATCH(total_sugar_production!$C37,raw_production!$C:$C,0),MATCH(total_sugar_production!D$1,raw_production!$C$1:$O$1,0))</f>
        <v>30863.736999999979</v>
      </c>
      <c r="E37">
        <f>INDEX(white_production!$C:$O,MATCH(total_sugar_production!$C37,white_production!$C:$C,0),MATCH(total_sugar_production!E$1,white_production!$C$1:$O$1,0))+INDEX(raw_production!$C:$O,MATCH(total_sugar_production!$C37,raw_production!$C:$C,0),MATCH(total_sugar_production!E$1,raw_production!$C$1:$O$1,0))</f>
        <v>30460.883999999998</v>
      </c>
      <c r="F37">
        <f>INDEX(white_production!$C:$O,MATCH(total_sugar_production!$C37,white_production!$C:$C,0),MATCH(total_sugar_production!F$1,white_production!$C$1:$O$1,0))+INDEX(raw_production!$C:$O,MATCH(total_sugar_production!$C37,raw_production!$C:$C,0),MATCH(total_sugar_production!F$1,raw_production!$C$1:$O$1,0))</f>
        <v>31194.792000000009</v>
      </c>
      <c r="G37">
        <f>INDEX(white_production!$C:$O,MATCH(total_sugar_production!$C37,white_production!$C:$C,0),MATCH(total_sugar_production!G$1,white_production!$C$1:$O$1,0))+INDEX(raw_production!$C:$O,MATCH(total_sugar_production!$C37,raw_production!$C:$C,0),MATCH(total_sugar_production!G$1,raw_production!$C$1:$O$1,0))</f>
        <v>20998.118000000006</v>
      </c>
      <c r="H37">
        <f>INDEX(white_production!$C:$O,MATCH(total_sugar_production!$C37,white_production!$C:$C,0),MATCH(total_sugar_production!H$1,white_production!$C$1:$O$1,0))+INDEX(raw_production!$C:$O,MATCH(total_sugar_production!$C37,raw_production!$C:$C,0),MATCH(total_sugar_production!H$1,raw_production!$C$1:$O$1,0))</f>
        <v>105.23000000000002</v>
      </c>
      <c r="I37">
        <f>INDEX(white_production!$C:$O,MATCH(total_sugar_production!$C37,white_production!$C:$C,0),MATCH(total_sugar_production!I$1,white_production!$C$1:$O$1,0))+INDEX(raw_production!$C:$O,MATCH(total_sugar_production!$C37,raw_production!$C:$C,0),MATCH(total_sugar_production!I$1,raw_production!$C$1:$O$1,0))</f>
        <v>16801.064999999984</v>
      </c>
      <c r="J37">
        <f>INDEX(white_production!$C:$O,MATCH(total_sugar_production!$C37,white_production!$C:$C,0),MATCH(total_sugar_production!J$1,white_production!$C$1:$O$1,0))+INDEX(raw_production!$C:$O,MATCH(total_sugar_production!$C37,raw_production!$C:$C,0),MATCH(total_sugar_production!J$1,raw_production!$C$1:$O$1,0))</f>
        <v>64119.854999999938</v>
      </c>
      <c r="S37" s="11">
        <v>40883</v>
      </c>
      <c r="T37" s="26">
        <f t="shared" si="2"/>
        <v>0.31436967146938305</v>
      </c>
      <c r="U37" s="26">
        <f t="shared" si="3"/>
        <v>1.0479913573679001E-2</v>
      </c>
      <c r="V37" s="26">
        <f t="shared" si="7"/>
        <v>0.25868822194350088</v>
      </c>
      <c r="W37" s="26">
        <f t="shared" si="9"/>
        <v>3.8886972468091807E-2</v>
      </c>
      <c r="X37" s="26">
        <f t="shared" si="10"/>
        <v>0.23478606451458339</v>
      </c>
      <c r="Y37" s="26">
        <f t="shared" si="12"/>
        <v>4.4314484885460886E-2</v>
      </c>
      <c r="Z37" s="26">
        <f t="shared" si="6"/>
        <v>0.18173947449129529</v>
      </c>
      <c r="AA37" s="26">
        <f t="shared" si="8"/>
        <v>4.466524980836728E-2</v>
      </c>
      <c r="AB37" s="26">
        <f t="shared" ref="AB37:AB81" si="14">H37/MAX(H$2:H$228)</f>
        <v>1.1445287847847426E-4</v>
      </c>
      <c r="AC37" s="26">
        <f>AB37-AB36</f>
        <v>1.1445287847847426E-4</v>
      </c>
      <c r="AD37" s="26">
        <f t="shared" si="11"/>
        <v>0.12199563316719454</v>
      </c>
      <c r="AE37" s="26">
        <f t="shared" si="13"/>
        <v>2.7156104001858722E-2</v>
      </c>
      <c r="AF37" s="26">
        <f t="shared" si="4"/>
        <v>0.45326658913518542</v>
      </c>
      <c r="AG37" s="26">
        <f t="shared" si="5"/>
        <v>2.900137255541152E-2</v>
      </c>
      <c r="AI37" s="26"/>
      <c r="AK37" s="26"/>
      <c r="AM37" s="26"/>
      <c r="AO37" s="26"/>
      <c r="AQ37" s="26"/>
    </row>
    <row r="38" spans="1:43" x14ac:dyDescent="0.25">
      <c r="A38" s="17">
        <f t="shared" si="0"/>
        <v>12</v>
      </c>
      <c r="B38" s="15">
        <f t="shared" si="1"/>
        <v>1</v>
      </c>
      <c r="C38" s="11">
        <v>40884</v>
      </c>
      <c r="D38">
        <f>INDEX(white_production!$C:$O,MATCH(total_sugar_production!$C38,white_production!$C:$C,0),MATCH(total_sugar_production!D$1,white_production!$C$1:$O$1,0))+INDEX(raw_production!$C:$O,MATCH(total_sugar_production!$C38,raw_production!$C:$C,0),MATCH(total_sugar_production!D$1,raw_production!$C$1:$O$1,0))</f>
        <v>35018.677000000003</v>
      </c>
      <c r="E38">
        <f>INDEX(white_production!$C:$O,MATCH(total_sugar_production!$C38,white_production!$C:$C,0),MATCH(total_sugar_production!E$1,white_production!$C$1:$O$1,0))+INDEX(raw_production!$C:$O,MATCH(total_sugar_production!$C38,raw_production!$C:$C,0),MATCH(total_sugar_production!E$1,raw_production!$C$1:$O$1,0))</f>
        <v>34342.806999999993</v>
      </c>
      <c r="F38">
        <f>INDEX(white_production!$C:$O,MATCH(total_sugar_production!$C38,white_production!$C:$C,0),MATCH(total_sugar_production!F$1,white_production!$C$1:$O$1,0))+INDEX(raw_production!$C:$O,MATCH(total_sugar_production!$C38,raw_production!$C:$C,0),MATCH(total_sugar_production!F$1,raw_production!$C$1:$O$1,0))</f>
        <v>36870.176999999996</v>
      </c>
      <c r="G38">
        <f>INDEX(white_production!$C:$O,MATCH(total_sugar_production!$C38,white_production!$C:$C,0),MATCH(total_sugar_production!G$1,white_production!$C$1:$O$1,0))+INDEX(raw_production!$C:$O,MATCH(total_sugar_production!$C38,raw_production!$C:$C,0),MATCH(total_sugar_production!G$1,raw_production!$C$1:$O$1,0))</f>
        <v>26092.129999999994</v>
      </c>
      <c r="H38">
        <f>INDEX(white_production!$C:$O,MATCH(total_sugar_production!$C38,white_production!$C:$C,0),MATCH(total_sugar_production!H$1,white_production!$C$1:$O$1,0))+INDEX(raw_production!$C:$O,MATCH(total_sugar_production!$C38,raw_production!$C:$C,0),MATCH(total_sugar_production!H$1,raw_production!$C$1:$O$1,0))</f>
        <v>1957.3650000000002</v>
      </c>
      <c r="I38">
        <f>INDEX(white_production!$C:$O,MATCH(total_sugar_production!$C38,white_production!$C:$C,0),MATCH(total_sugar_production!I$1,white_production!$C$1:$O$1,0))+INDEX(raw_production!$C:$O,MATCH(total_sugar_production!$C38,raw_production!$C:$C,0),MATCH(total_sugar_production!I$1,raw_production!$C$1:$O$1,0))</f>
        <v>19908.686000000005</v>
      </c>
      <c r="J38">
        <f>INDEX(white_production!$C:$O,MATCH(total_sugar_production!$C38,white_production!$C:$C,0),MATCH(total_sugar_production!J$1,white_production!$C$1:$O$1,0))+INDEX(raw_production!$C:$O,MATCH(total_sugar_production!$C38,raw_production!$C:$C,0),MATCH(total_sugar_production!J$1,raw_production!$C$1:$O$1,0))</f>
        <v>69000.101000000068</v>
      </c>
      <c r="S38" s="11">
        <v>40884</v>
      </c>
      <c r="T38" s="26">
        <f t="shared" si="2"/>
        <v>0.35669076572880498</v>
      </c>
      <c r="U38" s="26">
        <f t="shared" si="3"/>
        <v>4.2321094259421932E-2</v>
      </c>
      <c r="V38" s="26">
        <f t="shared" si="7"/>
        <v>0.29165534655457848</v>
      </c>
      <c r="W38" s="26">
        <f t="shared" si="9"/>
        <v>3.2967124611077592E-2</v>
      </c>
      <c r="X38" s="26">
        <f t="shared" si="10"/>
        <v>0.27750156999880321</v>
      </c>
      <c r="Y38" s="26">
        <f t="shared" si="12"/>
        <v>4.2715505484219818E-2</v>
      </c>
      <c r="Z38" s="26">
        <f t="shared" si="6"/>
        <v>0.22582833349915254</v>
      </c>
      <c r="AA38" s="26">
        <f t="shared" si="8"/>
        <v>4.4088859007857251E-2</v>
      </c>
      <c r="AB38" s="26">
        <f t="shared" si="14"/>
        <v>2.1289181648105936E-3</v>
      </c>
      <c r="AC38" s="26">
        <f t="shared" ref="AC38:AC101" si="15">AB38-AB37</f>
        <v>2.0144652863321195E-3</v>
      </c>
      <c r="AD38" s="26">
        <f t="shared" si="11"/>
        <v>0.14456064267931018</v>
      </c>
      <c r="AE38" s="26">
        <f t="shared" si="13"/>
        <v>2.2565009512115639E-2</v>
      </c>
      <c r="AF38" s="26">
        <f t="shared" si="4"/>
        <v>0.4877653018749552</v>
      </c>
      <c r="AG38" s="26">
        <f t="shared" si="5"/>
        <v>3.4498712739769788E-2</v>
      </c>
      <c r="AI38" s="26"/>
      <c r="AK38" s="26"/>
      <c r="AM38" s="26"/>
      <c r="AO38" s="26"/>
      <c r="AQ38" s="26"/>
    </row>
    <row r="39" spans="1:43" x14ac:dyDescent="0.25">
      <c r="A39" s="17">
        <f t="shared" si="0"/>
        <v>12</v>
      </c>
      <c r="B39" s="15">
        <f t="shared" si="1"/>
        <v>1</v>
      </c>
      <c r="C39" s="11">
        <v>40885</v>
      </c>
      <c r="D39">
        <f>INDEX(white_production!$C:$O,MATCH(total_sugar_production!$C39,white_production!$C:$C,0),MATCH(total_sugar_production!D$1,white_production!$C$1:$O$1,0))+INDEX(raw_production!$C:$O,MATCH(total_sugar_production!$C39,raw_production!$C:$C,0),MATCH(total_sugar_production!D$1,raw_production!$C$1:$O$1,0))</f>
        <v>38085.164000000048</v>
      </c>
      <c r="E39">
        <f>INDEX(white_production!$C:$O,MATCH(total_sugar_production!$C39,white_production!$C:$C,0),MATCH(total_sugar_production!E$1,white_production!$C$1:$O$1,0))+INDEX(raw_production!$C:$O,MATCH(total_sugar_production!$C39,raw_production!$C:$C,0),MATCH(total_sugar_production!E$1,raw_production!$C$1:$O$1,0))</f>
        <v>38922.413000000015</v>
      </c>
      <c r="F39">
        <f>INDEX(white_production!$C:$O,MATCH(total_sugar_production!$C39,white_production!$C:$C,0),MATCH(total_sugar_production!F$1,white_production!$C$1:$O$1,0))+INDEX(raw_production!$C:$O,MATCH(total_sugar_production!$C39,raw_production!$C:$C,0),MATCH(total_sugar_production!F$1,raw_production!$C$1:$O$1,0))</f>
        <v>39591.193000000036</v>
      </c>
      <c r="G39">
        <f>INDEX(white_production!$C:$O,MATCH(total_sugar_production!$C39,white_production!$C:$C,0),MATCH(total_sugar_production!G$1,white_production!$C$1:$O$1,0))+INDEX(raw_production!$C:$O,MATCH(total_sugar_production!$C39,raw_production!$C:$C,0),MATCH(total_sugar_production!G$1,raw_production!$C$1:$O$1,0))</f>
        <v>32121.728999999981</v>
      </c>
      <c r="H39">
        <f>INDEX(white_production!$C:$O,MATCH(total_sugar_production!$C39,white_production!$C:$C,0),MATCH(total_sugar_production!H$1,white_production!$C$1:$O$1,0))+INDEX(raw_production!$C:$O,MATCH(total_sugar_production!$C39,raw_production!$C:$C,0),MATCH(total_sugar_production!H$1,raw_production!$C$1:$O$1,0))</f>
        <v>4129.0029999999997</v>
      </c>
      <c r="I39">
        <f>INDEX(white_production!$C:$O,MATCH(total_sugar_production!$C39,white_production!$C:$C,0),MATCH(total_sugar_production!I$1,white_production!$C$1:$O$1,0))+INDEX(raw_production!$C:$O,MATCH(total_sugar_production!$C39,raw_production!$C:$C,0),MATCH(total_sugar_production!I$1,raw_production!$C$1:$O$1,0))</f>
        <v>26753.680000000018</v>
      </c>
      <c r="J39">
        <f>INDEX(white_production!$C:$O,MATCH(total_sugar_production!$C39,white_production!$C:$C,0),MATCH(total_sugar_production!J$1,white_production!$C$1:$O$1,0))+INDEX(raw_production!$C:$O,MATCH(total_sugar_production!$C39,raw_production!$C:$C,0),MATCH(total_sugar_production!J$1,raw_production!$C$1:$O$1,0))</f>
        <v>71106.049000000028</v>
      </c>
      <c r="S39" s="11">
        <v>40885</v>
      </c>
      <c r="T39" s="26">
        <f t="shared" si="2"/>
        <v>0.38792517233209961</v>
      </c>
      <c r="U39" s="26">
        <f t="shared" si="3"/>
        <v>3.1234406603294629E-2</v>
      </c>
      <c r="V39" s="26">
        <f t="shared" si="7"/>
        <v>0.33054752490835815</v>
      </c>
      <c r="W39" s="26">
        <f t="shared" si="9"/>
        <v>3.8892178353779672E-2</v>
      </c>
      <c r="X39" s="26">
        <f t="shared" si="10"/>
        <v>0.29798116281420722</v>
      </c>
      <c r="Y39" s="26">
        <f t="shared" si="12"/>
        <v>2.0479592815404013E-2</v>
      </c>
      <c r="Z39" s="26">
        <f t="shared" si="6"/>
        <v>0.2780147319970197</v>
      </c>
      <c r="AA39" s="26">
        <f t="shared" si="8"/>
        <v>5.2186398497867159E-2</v>
      </c>
      <c r="AB39" s="26">
        <f t="shared" si="14"/>
        <v>4.490889276786615E-3</v>
      </c>
      <c r="AC39" s="26">
        <f t="shared" si="15"/>
        <v>2.3619711119760214E-3</v>
      </c>
      <c r="AD39" s="26">
        <f t="shared" si="11"/>
        <v>0.19426340717999213</v>
      </c>
      <c r="AE39" s="26">
        <f t="shared" si="13"/>
        <v>4.9702764500681951E-2</v>
      </c>
      <c r="AF39" s="26">
        <f t="shared" si="4"/>
        <v>0.50265235779322026</v>
      </c>
      <c r="AG39" s="26">
        <f t="shared" si="5"/>
        <v>1.4887055918265057E-2</v>
      </c>
      <c r="AI39" s="26"/>
      <c r="AK39" s="26"/>
      <c r="AM39" s="26"/>
      <c r="AO39" s="26"/>
      <c r="AQ39" s="26"/>
    </row>
    <row r="40" spans="1:43" x14ac:dyDescent="0.25">
      <c r="A40" s="17">
        <f t="shared" si="0"/>
        <v>12</v>
      </c>
      <c r="B40" s="15">
        <f t="shared" si="1"/>
        <v>1</v>
      </c>
      <c r="C40" s="11">
        <v>40886</v>
      </c>
      <c r="D40">
        <f>INDEX(white_production!$C:$O,MATCH(total_sugar_production!$C40,white_production!$C:$C,0),MATCH(total_sugar_production!D$1,white_production!$C$1:$O$1,0))+INDEX(raw_production!$C:$O,MATCH(total_sugar_production!$C40,raw_production!$C:$C,0),MATCH(total_sugar_production!D$1,raw_production!$C$1:$O$1,0))</f>
        <v>43722.487999999954</v>
      </c>
      <c r="E40">
        <f>INDEX(white_production!$C:$O,MATCH(total_sugar_production!$C40,white_production!$C:$C,0),MATCH(total_sugar_production!E$1,white_production!$C$1:$O$1,0))+INDEX(raw_production!$C:$O,MATCH(total_sugar_production!$C40,raw_production!$C:$C,0),MATCH(total_sugar_production!E$1,raw_production!$C$1:$O$1,0))</f>
        <v>46558.073999999993</v>
      </c>
      <c r="F40">
        <f>INDEX(white_production!$C:$O,MATCH(total_sugar_production!$C40,white_production!$C:$C,0),MATCH(total_sugar_production!F$1,white_production!$C$1:$O$1,0))+INDEX(raw_production!$C:$O,MATCH(total_sugar_production!$C40,raw_production!$C:$C,0),MATCH(total_sugar_production!F$1,raw_production!$C$1:$O$1,0))</f>
        <v>35506.933999999987</v>
      </c>
      <c r="G40">
        <f>INDEX(white_production!$C:$O,MATCH(total_sugar_production!$C40,white_production!$C:$C,0),MATCH(total_sugar_production!G$1,white_production!$C$1:$O$1,0))+INDEX(raw_production!$C:$O,MATCH(total_sugar_production!$C40,raw_production!$C:$C,0),MATCH(total_sugar_production!G$1,raw_production!$C$1:$O$1,0))</f>
        <v>33647.404000000024</v>
      </c>
      <c r="H40">
        <f>INDEX(white_production!$C:$O,MATCH(total_sugar_production!$C40,white_production!$C:$C,0),MATCH(total_sugar_production!H$1,white_production!$C$1:$O$1,0))+INDEX(raw_production!$C:$O,MATCH(total_sugar_production!$C40,raw_production!$C:$C,0),MATCH(total_sugar_production!H$1,raw_production!$C$1:$O$1,0))</f>
        <v>5779.87</v>
      </c>
      <c r="I40">
        <f>INDEX(white_production!$C:$O,MATCH(total_sugar_production!$C40,white_production!$C:$C,0),MATCH(total_sugar_production!I$1,white_production!$C$1:$O$1,0))+INDEX(raw_production!$C:$O,MATCH(total_sugar_production!$C40,raw_production!$C:$C,0),MATCH(total_sugar_production!I$1,raw_production!$C$1:$O$1,0))</f>
        <v>34716.217999999993</v>
      </c>
      <c r="J40">
        <f>INDEX(white_production!$C:$O,MATCH(total_sugar_production!$C40,white_production!$C:$C,0),MATCH(total_sugar_production!J$1,white_production!$C$1:$O$1,0))+INDEX(raw_production!$C:$O,MATCH(total_sugar_production!$C40,raw_production!$C:$C,0),MATCH(total_sugar_production!J$1,raw_production!$C$1:$O$1,0))</f>
        <v>73071.835999999981</v>
      </c>
      <c r="S40" s="11">
        <v>40886</v>
      </c>
      <c r="T40" s="26">
        <f t="shared" si="2"/>
        <v>0.44534542879185496</v>
      </c>
      <c r="U40" s="26">
        <f t="shared" si="3"/>
        <v>5.7420256459755348E-2</v>
      </c>
      <c r="V40" s="26">
        <f t="shared" si="7"/>
        <v>0.39539316653364154</v>
      </c>
      <c r="W40" s="26">
        <f t="shared" si="9"/>
        <v>6.484564162528339E-2</v>
      </c>
      <c r="X40" s="26">
        <f t="shared" si="10"/>
        <v>0.26724118874839908</v>
      </c>
      <c r="Y40" s="26">
        <f t="shared" si="12"/>
        <v>-3.073997406580814E-2</v>
      </c>
      <c r="Z40" s="26">
        <f t="shared" si="6"/>
        <v>0.29121950457447232</v>
      </c>
      <c r="AA40" s="26">
        <f t="shared" si="8"/>
        <v>1.3204772577452617E-2</v>
      </c>
      <c r="AB40" s="26">
        <f t="shared" si="14"/>
        <v>6.2864464385762511E-3</v>
      </c>
      <c r="AC40" s="26">
        <f t="shared" si="15"/>
        <v>1.7955571617896361E-3</v>
      </c>
      <c r="AD40" s="26">
        <f t="shared" si="11"/>
        <v>0.2520808648785276</v>
      </c>
      <c r="AE40" s="26">
        <f t="shared" si="13"/>
        <v>5.7817457698535468E-2</v>
      </c>
      <c r="AF40" s="26">
        <f t="shared" si="4"/>
        <v>0.51654860831431504</v>
      </c>
      <c r="AG40" s="26">
        <f t="shared" si="5"/>
        <v>1.3896250521094777E-2</v>
      </c>
      <c r="AI40" s="26"/>
      <c r="AK40" s="26"/>
      <c r="AM40" s="26"/>
      <c r="AO40" s="26"/>
      <c r="AQ40" s="26"/>
    </row>
    <row r="41" spans="1:43" x14ac:dyDescent="0.25">
      <c r="A41" s="17">
        <f t="shared" si="0"/>
        <v>12</v>
      </c>
      <c r="B41" s="15">
        <f t="shared" si="1"/>
        <v>1</v>
      </c>
      <c r="C41" s="11">
        <v>40887</v>
      </c>
      <c r="D41">
        <f>INDEX(white_production!$C:$O,MATCH(total_sugar_production!$C41,white_production!$C:$C,0),MATCH(total_sugar_production!D$1,white_production!$C$1:$O$1,0))+INDEX(raw_production!$C:$O,MATCH(total_sugar_production!$C41,raw_production!$C:$C,0),MATCH(total_sugar_production!D$1,raw_production!$C$1:$O$1,0))</f>
        <v>46213.446000000025</v>
      </c>
      <c r="E41">
        <f>INDEX(white_production!$C:$O,MATCH(total_sugar_production!$C41,white_production!$C:$C,0),MATCH(total_sugar_production!E$1,white_production!$C$1:$O$1,0))+INDEX(raw_production!$C:$O,MATCH(total_sugar_production!$C41,raw_production!$C:$C,0),MATCH(total_sugar_production!E$1,raw_production!$C$1:$O$1,0))</f>
        <v>49564.742999999988</v>
      </c>
      <c r="F41">
        <f>INDEX(white_production!$C:$O,MATCH(total_sugar_production!$C41,white_production!$C:$C,0),MATCH(total_sugar_production!F$1,white_production!$C$1:$O$1,0))+INDEX(raw_production!$C:$O,MATCH(total_sugar_production!$C41,raw_production!$C:$C,0),MATCH(total_sugar_production!F$1,raw_production!$C$1:$O$1,0))</f>
        <v>46475.212999999952</v>
      </c>
      <c r="G41">
        <f>INDEX(white_production!$C:$O,MATCH(total_sugar_production!$C41,white_production!$C:$C,0),MATCH(total_sugar_production!G$1,white_production!$C$1:$O$1,0))+INDEX(raw_production!$C:$O,MATCH(total_sugar_production!$C41,raw_production!$C:$C,0),MATCH(total_sugar_production!G$1,raw_production!$C$1:$O$1,0))</f>
        <v>40274.849999999977</v>
      </c>
      <c r="H41">
        <f>INDEX(white_production!$C:$O,MATCH(total_sugar_production!$C41,white_production!$C:$C,0),MATCH(total_sugar_production!H$1,white_production!$C$1:$O$1,0))+INDEX(raw_production!$C:$O,MATCH(total_sugar_production!$C41,raw_production!$C:$C,0),MATCH(total_sugar_production!H$1,raw_production!$C$1:$O$1,0))</f>
        <v>10680.912000000002</v>
      </c>
      <c r="I41">
        <f>INDEX(white_production!$C:$O,MATCH(total_sugar_production!$C41,white_production!$C:$C,0),MATCH(total_sugar_production!I$1,white_production!$C$1:$O$1,0))+INDEX(raw_production!$C:$O,MATCH(total_sugar_production!$C41,raw_production!$C:$C,0),MATCH(total_sugar_production!I$1,raw_production!$C$1:$O$1,0))</f>
        <v>47275.817000000017</v>
      </c>
      <c r="J41">
        <f>INDEX(white_production!$C:$O,MATCH(total_sugar_production!$C41,white_production!$C:$C,0),MATCH(total_sugar_production!J$1,white_production!$C$1:$O$1,0))+INDEX(raw_production!$C:$O,MATCH(total_sugar_production!$C41,raw_production!$C:$C,0),MATCH(total_sugar_production!J$1,raw_production!$C$1:$O$1,0))</f>
        <v>77426.433000000034</v>
      </c>
      <c r="S41" s="11">
        <v>40887</v>
      </c>
      <c r="T41" s="26">
        <f t="shared" si="2"/>
        <v>0.47071765277445482</v>
      </c>
      <c r="U41" s="26">
        <f t="shared" si="3"/>
        <v>2.5372223982599862E-2</v>
      </c>
      <c r="V41" s="26">
        <f t="shared" si="7"/>
        <v>0.42092722055461618</v>
      </c>
      <c r="W41" s="26">
        <f t="shared" si="9"/>
        <v>2.5534054020974639E-2</v>
      </c>
      <c r="X41" s="26">
        <f t="shared" si="10"/>
        <v>0.34979340005687459</v>
      </c>
      <c r="Y41" s="26">
        <f t="shared" si="12"/>
        <v>8.2552211308475509E-2</v>
      </c>
      <c r="Z41" s="26">
        <f t="shared" si="6"/>
        <v>0.34858029058679152</v>
      </c>
      <c r="AA41" s="26">
        <f t="shared" si="8"/>
        <v>5.7360786012319198E-2</v>
      </c>
      <c r="AB41" s="26">
        <f t="shared" si="14"/>
        <v>1.1617040037777035E-2</v>
      </c>
      <c r="AC41" s="26">
        <f t="shared" si="15"/>
        <v>5.3305935992007843E-3</v>
      </c>
      <c r="AD41" s="26">
        <f t="shared" si="11"/>
        <v>0.34327843076682502</v>
      </c>
      <c r="AE41" s="26">
        <f t="shared" si="13"/>
        <v>9.1197565888297416E-2</v>
      </c>
      <c r="AF41" s="26">
        <f t="shared" si="4"/>
        <v>0.54733148094009276</v>
      </c>
      <c r="AG41" s="26">
        <f t="shared" si="5"/>
        <v>3.0782872625777724E-2</v>
      </c>
      <c r="AI41" s="26"/>
      <c r="AK41" s="26"/>
      <c r="AM41" s="26"/>
      <c r="AO41" s="26"/>
      <c r="AQ41" s="26"/>
    </row>
    <row r="42" spans="1:43" x14ac:dyDescent="0.25">
      <c r="A42" s="17">
        <f t="shared" si="0"/>
        <v>12</v>
      </c>
      <c r="B42" s="15">
        <f t="shared" si="1"/>
        <v>2</v>
      </c>
      <c r="C42" s="11">
        <v>40888</v>
      </c>
      <c r="D42">
        <f>INDEX(white_production!$C:$O,MATCH(total_sugar_production!$C42,white_production!$C:$C,0),MATCH(total_sugar_production!D$1,white_production!$C$1:$O$1,0))+INDEX(raw_production!$C:$O,MATCH(total_sugar_production!$C42,raw_production!$C:$C,0),MATCH(total_sugar_production!D$1,raw_production!$C$1:$O$1,0))</f>
        <v>47349.693999999974</v>
      </c>
      <c r="E42">
        <f>INDEX(white_production!$C:$O,MATCH(total_sugar_production!$C42,white_production!$C:$C,0),MATCH(total_sugar_production!E$1,white_production!$C$1:$O$1,0))+INDEX(raw_production!$C:$O,MATCH(total_sugar_production!$C42,raw_production!$C:$C,0),MATCH(total_sugar_production!E$1,raw_production!$C$1:$O$1,0))</f>
        <v>54578.139000000032</v>
      </c>
      <c r="F42">
        <f>INDEX(white_production!$C:$O,MATCH(total_sugar_production!$C42,white_production!$C:$C,0),MATCH(total_sugar_production!F$1,white_production!$C$1:$O$1,0))+INDEX(raw_production!$C:$O,MATCH(total_sugar_production!$C42,raw_production!$C:$C,0),MATCH(total_sugar_production!F$1,raw_production!$C$1:$O$1,0))</f>
        <v>50308.910000000011</v>
      </c>
      <c r="G42">
        <f>INDEX(white_production!$C:$O,MATCH(total_sugar_production!$C42,white_production!$C:$C,0),MATCH(total_sugar_production!G$1,white_production!$C$1:$O$1,0))+INDEX(raw_production!$C:$O,MATCH(total_sugar_production!$C42,raw_production!$C:$C,0),MATCH(total_sugar_production!G$1,raw_production!$C$1:$O$1,0))</f>
        <v>45113.983000000007</v>
      </c>
      <c r="H42">
        <f>INDEX(white_production!$C:$O,MATCH(total_sugar_production!$C42,white_production!$C:$C,0),MATCH(total_sugar_production!H$1,white_production!$C$1:$O$1,0))+INDEX(raw_production!$C:$O,MATCH(total_sugar_production!$C42,raw_production!$C:$C,0),MATCH(total_sugar_production!H$1,raw_production!$C$1:$O$1,0))</f>
        <v>14836.793999999998</v>
      </c>
      <c r="I42">
        <f>INDEX(white_production!$C:$O,MATCH(total_sugar_production!$C42,white_production!$C:$C,0),MATCH(total_sugar_production!I$1,white_production!$C$1:$O$1,0))+INDEX(raw_production!$C:$O,MATCH(total_sugar_production!$C42,raw_production!$C:$C,0),MATCH(total_sugar_production!I$1,raw_production!$C$1:$O$1,0))</f>
        <v>53891.256000000001</v>
      </c>
      <c r="J42">
        <f>INDEX(white_production!$C:$O,MATCH(total_sugar_production!$C42,white_production!$C:$C,0),MATCH(total_sugar_production!J$1,white_production!$C$1:$O$1,0))+INDEX(raw_production!$C:$O,MATCH(total_sugar_production!$C42,raw_production!$C:$C,0),MATCH(total_sugar_production!J$1,raw_production!$C$1:$O$1,0))</f>
        <v>84725.571999999956</v>
      </c>
      <c r="S42" s="11">
        <v>40888</v>
      </c>
      <c r="T42" s="26">
        <f t="shared" si="2"/>
        <v>0.48229116736433508</v>
      </c>
      <c r="U42" s="26">
        <f t="shared" si="3"/>
        <v>1.1573514589880263E-2</v>
      </c>
      <c r="V42" s="26">
        <f t="shared" si="7"/>
        <v>0.46350334858618192</v>
      </c>
      <c r="W42" s="26">
        <f t="shared" si="9"/>
        <v>4.2576128031565741E-2</v>
      </c>
      <c r="X42" s="26">
        <f t="shared" si="10"/>
        <v>0.37864753157893694</v>
      </c>
      <c r="Y42" s="26">
        <f t="shared" si="12"/>
        <v>2.8854131522062343E-2</v>
      </c>
      <c r="Z42" s="26">
        <f t="shared" si="6"/>
        <v>0.39046316258577213</v>
      </c>
      <c r="AA42" s="26">
        <f t="shared" si="8"/>
        <v>4.1882871998980609E-2</v>
      </c>
      <c r="AB42" s="26">
        <f t="shared" si="14"/>
        <v>1.613716412327431E-2</v>
      </c>
      <c r="AC42" s="26">
        <f t="shared" si="15"/>
        <v>4.5201240854972746E-3</v>
      </c>
      <c r="AD42" s="26">
        <f t="shared" si="11"/>
        <v>0.39131435405406612</v>
      </c>
      <c r="AE42" s="26">
        <f t="shared" si="13"/>
        <v>4.80359232872411E-2</v>
      </c>
      <c r="AF42" s="26">
        <f t="shared" si="4"/>
        <v>0.59892947407581609</v>
      </c>
      <c r="AG42" s="26">
        <f t="shared" si="5"/>
        <v>5.159799313572333E-2</v>
      </c>
      <c r="AI42" s="26"/>
      <c r="AK42" s="26"/>
      <c r="AM42" s="26"/>
      <c r="AO42" s="26"/>
      <c r="AQ42" s="26"/>
    </row>
    <row r="43" spans="1:43" x14ac:dyDescent="0.25">
      <c r="A43" s="17">
        <f t="shared" si="0"/>
        <v>12</v>
      </c>
      <c r="B43" s="15">
        <f t="shared" si="1"/>
        <v>2</v>
      </c>
      <c r="C43" s="11">
        <v>40889</v>
      </c>
      <c r="D43">
        <f>INDEX(white_production!$C:$O,MATCH(total_sugar_production!$C43,white_production!$C:$C,0),MATCH(total_sugar_production!D$1,white_production!$C$1:$O$1,0))+INDEX(raw_production!$C:$O,MATCH(total_sugar_production!$C43,raw_production!$C:$C,0),MATCH(total_sugar_production!D$1,raw_production!$C$1:$O$1,0))</f>
        <v>48335.144</v>
      </c>
      <c r="E43">
        <f>INDEX(white_production!$C:$O,MATCH(total_sugar_production!$C43,white_production!$C:$C,0),MATCH(total_sugar_production!E$1,white_production!$C$1:$O$1,0))+INDEX(raw_production!$C:$O,MATCH(total_sugar_production!$C43,raw_production!$C:$C,0),MATCH(total_sugar_production!E$1,raw_production!$C$1:$O$1,0))</f>
        <v>66587.235999999975</v>
      </c>
      <c r="F43">
        <f>INDEX(white_production!$C:$O,MATCH(total_sugar_production!$C43,white_production!$C:$C,0),MATCH(total_sugar_production!F$1,white_production!$C$1:$O$1,0))+INDEX(raw_production!$C:$O,MATCH(total_sugar_production!$C43,raw_production!$C:$C,0),MATCH(total_sugar_production!F$1,raw_production!$C$1:$O$1,0))</f>
        <v>56974.207000000002</v>
      </c>
      <c r="G43">
        <f>INDEX(white_production!$C:$O,MATCH(total_sugar_production!$C43,white_production!$C:$C,0),MATCH(total_sugar_production!G$1,white_production!$C$1:$O$1,0))+INDEX(raw_production!$C:$O,MATCH(total_sugar_production!$C43,raw_production!$C:$C,0),MATCH(total_sugar_production!G$1,raw_production!$C$1:$O$1,0))</f>
        <v>47267.535999999993</v>
      </c>
      <c r="H43">
        <f>INDEX(white_production!$C:$O,MATCH(total_sugar_production!$C43,white_production!$C:$C,0),MATCH(total_sugar_production!H$1,white_production!$C$1:$O$1,0))+INDEX(raw_production!$C:$O,MATCH(total_sugar_production!$C43,raw_production!$C:$C,0),MATCH(total_sugar_production!H$1,raw_production!$C$1:$O$1,0))</f>
        <v>19706.214000000014</v>
      </c>
      <c r="I43">
        <f>INDEX(white_production!$C:$O,MATCH(total_sugar_production!$C43,white_production!$C:$C,0),MATCH(total_sugar_production!I$1,white_production!$C$1:$O$1,0))+INDEX(raw_production!$C:$O,MATCH(total_sugar_production!$C43,raw_production!$C:$C,0),MATCH(total_sugar_production!I$1,raw_production!$C$1:$O$1,0))</f>
        <v>58639.217999999943</v>
      </c>
      <c r="J43">
        <f>INDEX(white_production!$C:$O,MATCH(total_sugar_production!$C43,white_production!$C:$C,0),MATCH(total_sugar_production!J$1,white_production!$C$1:$O$1,0))+INDEX(raw_production!$C:$O,MATCH(total_sugar_production!$C43,raw_production!$C:$C,0),MATCH(total_sugar_production!J$1,raw_production!$C$1:$O$1,0))</f>
        <v>90629.422000000035</v>
      </c>
      <c r="S43" s="11">
        <v>40889</v>
      </c>
      <c r="T43" s="26">
        <f t="shared" si="2"/>
        <v>0.49232869434136678</v>
      </c>
      <c r="U43" s="26">
        <f t="shared" si="3"/>
        <v>1.0037526977031697E-2</v>
      </c>
      <c r="V43" s="26">
        <f t="shared" si="7"/>
        <v>0.56549027549470554</v>
      </c>
      <c r="W43" s="26">
        <f t="shared" si="9"/>
        <v>0.10198692690852362</v>
      </c>
      <c r="X43" s="26">
        <f t="shared" si="10"/>
        <v>0.42881356094213502</v>
      </c>
      <c r="Y43" s="26">
        <f t="shared" si="12"/>
        <v>5.0166029363198084E-2</v>
      </c>
      <c r="Z43" s="26">
        <f t="shared" si="6"/>
        <v>0.40910224207418866</v>
      </c>
      <c r="AA43" s="26">
        <f t="shared" si="8"/>
        <v>1.8639079488416532E-2</v>
      </c>
      <c r="AB43" s="26">
        <f t="shared" si="14"/>
        <v>2.1433364213749018E-2</v>
      </c>
      <c r="AC43" s="26">
        <f t="shared" si="15"/>
        <v>5.2962000904747085E-3</v>
      </c>
      <c r="AD43" s="26">
        <f t="shared" si="11"/>
        <v>0.42579018224970566</v>
      </c>
      <c r="AE43" s="26">
        <f t="shared" si="13"/>
        <v>3.4475828195639546E-2</v>
      </c>
      <c r="AF43" s="26">
        <f t="shared" si="4"/>
        <v>0.64066409671752045</v>
      </c>
      <c r="AG43" s="26">
        <f t="shared" si="5"/>
        <v>4.1734622641704355E-2</v>
      </c>
      <c r="AI43" s="26"/>
      <c r="AK43" s="26"/>
      <c r="AM43" s="26"/>
      <c r="AO43" s="26"/>
      <c r="AQ43" s="26"/>
    </row>
    <row r="44" spans="1:43" x14ac:dyDescent="0.25">
      <c r="A44" s="17">
        <f t="shared" si="0"/>
        <v>12</v>
      </c>
      <c r="B44" s="15">
        <f t="shared" si="1"/>
        <v>2</v>
      </c>
      <c r="C44" s="11">
        <v>40890</v>
      </c>
      <c r="D44">
        <f>INDEX(white_production!$C:$O,MATCH(total_sugar_production!$C44,white_production!$C:$C,0),MATCH(total_sugar_production!D$1,white_production!$C$1:$O$1,0))+INDEX(raw_production!$C:$O,MATCH(total_sugar_production!$C44,raw_production!$C:$C,0),MATCH(total_sugar_production!D$1,raw_production!$C$1:$O$1,0))</f>
        <v>49820.412999999979</v>
      </c>
      <c r="E44">
        <f>INDEX(white_production!$C:$O,MATCH(total_sugar_production!$C44,white_production!$C:$C,0),MATCH(total_sugar_production!E$1,white_production!$C$1:$O$1,0))+INDEX(raw_production!$C:$O,MATCH(total_sugar_production!$C44,raw_production!$C:$C,0),MATCH(total_sugar_production!E$1,raw_production!$C$1:$O$1,0))</f>
        <v>67077.524000000049</v>
      </c>
      <c r="F44">
        <f>INDEX(white_production!$C:$O,MATCH(total_sugar_production!$C44,white_production!$C:$C,0),MATCH(total_sugar_production!F$1,white_production!$C$1:$O$1,0))+INDEX(raw_production!$C:$O,MATCH(total_sugar_production!$C44,raw_production!$C:$C,0),MATCH(total_sugar_production!F$1,raw_production!$C$1:$O$1,0))</f>
        <v>61519.583999999981</v>
      </c>
      <c r="G44">
        <f>INDEX(white_production!$C:$O,MATCH(total_sugar_production!$C44,white_production!$C:$C,0),MATCH(total_sugar_production!G$1,white_production!$C$1:$O$1,0))+INDEX(raw_production!$C:$O,MATCH(total_sugar_production!$C44,raw_production!$C:$C,0),MATCH(total_sugar_production!G$1,raw_production!$C$1:$O$1,0))</f>
        <v>51865.496000000043</v>
      </c>
      <c r="H44">
        <f>INDEX(white_production!$C:$O,MATCH(total_sugar_production!$C44,white_production!$C:$C,0),MATCH(total_sugar_production!H$1,white_production!$C$1:$O$1,0))+INDEX(raw_production!$C:$O,MATCH(total_sugar_production!$C44,raw_production!$C:$C,0),MATCH(total_sugar_production!H$1,raw_production!$C$1:$O$1,0))</f>
        <v>22776.561999999976</v>
      </c>
      <c r="I44">
        <f>INDEX(white_production!$C:$O,MATCH(total_sugar_production!$C44,white_production!$C:$C,0),MATCH(total_sugar_production!I$1,white_production!$C$1:$O$1,0))+INDEX(raw_production!$C:$O,MATCH(total_sugar_production!$C44,raw_production!$C:$C,0),MATCH(total_sugar_production!I$1,raw_production!$C$1:$O$1,0))</f>
        <v>57912.213000000032</v>
      </c>
      <c r="J44">
        <f>INDEX(white_production!$C:$O,MATCH(total_sugar_production!$C44,white_production!$C:$C,0),MATCH(total_sugar_production!J$1,white_production!$C$1:$O$1,0))+INDEX(raw_production!$C:$O,MATCH(total_sugar_production!$C44,raw_production!$C:$C,0),MATCH(total_sugar_production!J$1,raw_production!$C$1:$O$1,0))</f>
        <v>94252.55799999999</v>
      </c>
      <c r="S44" s="11">
        <v>40890</v>
      </c>
      <c r="T44" s="26">
        <f t="shared" si="2"/>
        <v>0.507457242370844</v>
      </c>
      <c r="U44" s="26">
        <f t="shared" si="3"/>
        <v>1.5128548029477218E-2</v>
      </c>
      <c r="V44" s="26">
        <f t="shared" si="7"/>
        <v>0.56965403288796612</v>
      </c>
      <c r="W44" s="26">
        <f t="shared" si="9"/>
        <v>4.1637573932605809E-3</v>
      </c>
      <c r="X44" s="26">
        <f t="shared" si="10"/>
        <v>0.46302411690817891</v>
      </c>
      <c r="Y44" s="26">
        <f t="shared" si="12"/>
        <v>3.4210555966043887E-2</v>
      </c>
      <c r="Z44" s="26">
        <f t="shared" si="6"/>
        <v>0.4488977529924531</v>
      </c>
      <c r="AA44" s="26">
        <f t="shared" si="8"/>
        <v>3.9795510918264443E-2</v>
      </c>
      <c r="AB44" s="26">
        <f t="shared" si="14"/>
        <v>2.4772812722070051E-2</v>
      </c>
      <c r="AC44" s="26">
        <f t="shared" si="15"/>
        <v>3.3394485083210329E-3</v>
      </c>
      <c r="AD44" s="26">
        <f t="shared" si="11"/>
        <v>0.4205112647947285</v>
      </c>
      <c r="AE44" s="26">
        <f t="shared" si="13"/>
        <v>-5.2789174549771611E-3</v>
      </c>
      <c r="AF44" s="26">
        <f t="shared" si="4"/>
        <v>0.66627623349937815</v>
      </c>
      <c r="AG44" s="26">
        <f t="shared" si="5"/>
        <v>2.5612136781857697E-2</v>
      </c>
      <c r="AI44" s="26"/>
      <c r="AK44" s="26"/>
      <c r="AM44" s="26"/>
      <c r="AO44" s="26"/>
      <c r="AQ44" s="26"/>
    </row>
    <row r="45" spans="1:43" x14ac:dyDescent="0.25">
      <c r="A45" s="17">
        <f t="shared" si="0"/>
        <v>12</v>
      </c>
      <c r="B45" s="15">
        <f t="shared" si="1"/>
        <v>2</v>
      </c>
      <c r="C45" s="11">
        <v>40891</v>
      </c>
      <c r="D45">
        <f>INDEX(white_production!$C:$O,MATCH(total_sugar_production!$C45,white_production!$C:$C,0),MATCH(total_sugar_production!D$1,white_production!$C$1:$O$1,0))+INDEX(raw_production!$C:$O,MATCH(total_sugar_production!$C45,raw_production!$C:$C,0),MATCH(total_sugar_production!D$1,raw_production!$C$1:$O$1,0))</f>
        <v>51500.24300000006</v>
      </c>
      <c r="E45">
        <f>INDEX(white_production!$C:$O,MATCH(total_sugar_production!$C45,white_production!$C:$C,0),MATCH(total_sugar_production!E$1,white_production!$C$1:$O$1,0))+INDEX(raw_production!$C:$O,MATCH(total_sugar_production!$C45,raw_production!$C:$C,0),MATCH(total_sugar_production!E$1,raw_production!$C$1:$O$1,0))</f>
        <v>69089.521000000022</v>
      </c>
      <c r="F45">
        <f>INDEX(white_production!$C:$O,MATCH(total_sugar_production!$C45,white_production!$C:$C,0),MATCH(total_sugar_production!F$1,white_production!$C$1:$O$1,0))+INDEX(raw_production!$C:$O,MATCH(total_sugar_production!$C45,raw_production!$C:$C,0),MATCH(total_sugar_production!F$1,raw_production!$C$1:$O$1,0))</f>
        <v>64874.242000000042</v>
      </c>
      <c r="G45">
        <f>INDEX(white_production!$C:$O,MATCH(total_sugar_production!$C45,white_production!$C:$C,0),MATCH(total_sugar_production!G$1,white_production!$C$1:$O$1,0))+INDEX(raw_production!$C:$O,MATCH(total_sugar_production!$C45,raw_production!$C:$C,0),MATCH(total_sugar_production!G$1,raw_production!$C$1:$O$1,0))</f>
        <v>52495.674999999857</v>
      </c>
      <c r="H45">
        <f>INDEX(white_production!$C:$O,MATCH(total_sugar_production!$C45,white_production!$C:$C,0),MATCH(total_sugar_production!H$1,white_production!$C$1:$O$1,0))+INDEX(raw_production!$C:$O,MATCH(total_sugar_production!$C45,raw_production!$C:$C,0),MATCH(total_sugar_production!H$1,raw_production!$C$1:$O$1,0))</f>
        <v>29136.118000000028</v>
      </c>
      <c r="I45">
        <f>INDEX(white_production!$C:$O,MATCH(total_sugar_production!$C45,white_production!$C:$C,0),MATCH(total_sugar_production!I$1,white_production!$C$1:$O$1,0))+INDEX(raw_production!$C:$O,MATCH(total_sugar_production!$C45,raw_production!$C:$C,0),MATCH(total_sugar_production!I$1,raw_production!$C$1:$O$1,0))</f>
        <v>67675.373000000051</v>
      </c>
      <c r="J45">
        <f>INDEX(white_production!$C:$O,MATCH(total_sugar_production!$C45,white_production!$C:$C,0),MATCH(total_sugar_production!J$1,white_production!$C$1:$O$1,0))+INDEX(raw_production!$C:$O,MATCH(total_sugar_production!$C45,raw_production!$C:$C,0),MATCH(total_sugar_production!J$1,raw_production!$C$1:$O$1,0))</f>
        <v>99311.950000000026</v>
      </c>
      <c r="S45" s="11">
        <v>40891</v>
      </c>
      <c r="T45" s="26">
        <f t="shared" si="2"/>
        <v>0.52456753608623041</v>
      </c>
      <c r="U45" s="26">
        <f t="shared" si="3"/>
        <v>1.7110293715386415E-2</v>
      </c>
      <c r="V45" s="26">
        <f t="shared" si="7"/>
        <v>0.58674086222902044</v>
      </c>
      <c r="W45" s="26">
        <f t="shared" si="9"/>
        <v>1.7086829341054321E-2</v>
      </c>
      <c r="X45" s="26">
        <f t="shared" si="10"/>
        <v>0.48827278500676335</v>
      </c>
      <c r="Y45" s="26">
        <f t="shared" si="12"/>
        <v>2.5248668098584448E-2</v>
      </c>
      <c r="Z45" s="26">
        <f t="shared" si="6"/>
        <v>0.45435197514204839</v>
      </c>
      <c r="AA45" s="26">
        <f t="shared" si="8"/>
        <v>5.4542221495952892E-3</v>
      </c>
      <c r="AB45" s="26">
        <f t="shared" si="14"/>
        <v>3.1689751713280326E-2</v>
      </c>
      <c r="AC45" s="26">
        <f t="shared" si="15"/>
        <v>6.9169389912102745E-3</v>
      </c>
      <c r="AD45" s="26">
        <f t="shared" si="11"/>
        <v>0.49140337109350363</v>
      </c>
      <c r="AE45" s="26">
        <f t="shared" si="13"/>
        <v>7.0892106298775126E-2</v>
      </c>
      <c r="AF45" s="26">
        <f t="shared" si="4"/>
        <v>0.7020413386284815</v>
      </c>
      <c r="AG45" s="26">
        <f t="shared" si="5"/>
        <v>3.5765105129103358E-2</v>
      </c>
      <c r="AI45" s="26"/>
      <c r="AK45" s="26"/>
      <c r="AM45" s="26"/>
      <c r="AO45" s="26"/>
      <c r="AQ45" s="26"/>
    </row>
    <row r="46" spans="1:43" x14ac:dyDescent="0.25">
      <c r="A46" s="17">
        <f t="shared" si="0"/>
        <v>12</v>
      </c>
      <c r="B46" s="15">
        <f t="shared" si="1"/>
        <v>2</v>
      </c>
      <c r="C46" s="11">
        <v>40892</v>
      </c>
      <c r="D46">
        <f>INDEX(white_production!$C:$O,MATCH(total_sugar_production!$C46,white_production!$C:$C,0),MATCH(total_sugar_production!D$1,white_production!$C$1:$O$1,0))+INDEX(raw_production!$C:$O,MATCH(total_sugar_production!$C46,raw_production!$C:$C,0),MATCH(total_sugar_production!D$1,raw_production!$C$1:$O$1,0))</f>
        <v>56115.880999999979</v>
      </c>
      <c r="E46">
        <f>INDEX(white_production!$C:$O,MATCH(total_sugar_production!$C46,white_production!$C:$C,0),MATCH(total_sugar_production!E$1,white_production!$C$1:$O$1,0))+INDEX(raw_production!$C:$O,MATCH(total_sugar_production!$C46,raw_production!$C:$C,0),MATCH(total_sugar_production!E$1,raw_production!$C$1:$O$1,0))</f>
        <v>70707.622999999992</v>
      </c>
      <c r="F46">
        <f>INDEX(white_production!$C:$O,MATCH(total_sugar_production!$C46,white_production!$C:$C,0),MATCH(total_sugar_production!F$1,white_production!$C$1:$O$1,0))+INDEX(raw_production!$C:$O,MATCH(total_sugar_production!$C46,raw_production!$C:$C,0),MATCH(total_sugar_production!F$1,raw_production!$C$1:$O$1,0))</f>
        <v>74216.081999999937</v>
      </c>
      <c r="G46">
        <f>INDEX(white_production!$C:$O,MATCH(total_sugar_production!$C46,white_production!$C:$C,0),MATCH(total_sugar_production!G$1,white_production!$C$1:$O$1,0))+INDEX(raw_production!$C:$O,MATCH(total_sugar_production!$C46,raw_production!$C:$C,0),MATCH(total_sugar_production!G$1,raw_production!$C$1:$O$1,0))</f>
        <v>51871.414000000077</v>
      </c>
      <c r="H46">
        <f>INDEX(white_production!$C:$O,MATCH(total_sugar_production!$C46,white_production!$C:$C,0),MATCH(total_sugar_production!H$1,white_production!$C$1:$O$1,0))+INDEX(raw_production!$C:$O,MATCH(total_sugar_production!$C46,raw_production!$C:$C,0),MATCH(total_sugar_production!H$1,raw_production!$C$1:$O$1,0))</f>
        <v>28778.928999999978</v>
      </c>
      <c r="I46">
        <f>INDEX(white_production!$C:$O,MATCH(total_sugar_production!$C46,white_production!$C:$C,0),MATCH(total_sugar_production!I$1,white_production!$C$1:$O$1,0))+INDEX(raw_production!$C:$O,MATCH(total_sugar_production!$C46,raw_production!$C:$C,0),MATCH(total_sugar_production!I$1,raw_production!$C$1:$O$1,0))</f>
        <v>70797.785999999935</v>
      </c>
      <c r="J46">
        <f>INDEX(white_production!$C:$O,MATCH(total_sugar_production!$C46,white_production!$C:$C,0),MATCH(total_sugar_production!J$1,white_production!$C$1:$O$1,0))+INDEX(raw_production!$C:$O,MATCH(total_sugar_production!$C46,raw_production!$C:$C,0),MATCH(total_sugar_production!J$1,raw_production!$C$1:$O$1,0))</f>
        <v>101124.30399999996</v>
      </c>
      <c r="S46" s="11">
        <v>40892</v>
      </c>
      <c r="T46" s="26">
        <f t="shared" si="2"/>
        <v>0.57158117548062959</v>
      </c>
      <c r="U46" s="26">
        <f t="shared" si="3"/>
        <v>4.7013639394399176E-2</v>
      </c>
      <c r="V46" s="26">
        <f t="shared" si="7"/>
        <v>0.60048254908562038</v>
      </c>
      <c r="W46" s="26">
        <f t="shared" si="9"/>
        <v>1.3741686856599933E-2</v>
      </c>
      <c r="X46" s="26">
        <f t="shared" si="10"/>
        <v>0.55858368334277053</v>
      </c>
      <c r="Y46" s="26">
        <f t="shared" si="12"/>
        <v>7.0310898336007177E-2</v>
      </c>
      <c r="Z46" s="26">
        <f t="shared" si="6"/>
        <v>0.44894897349755003</v>
      </c>
      <c r="AA46" s="26">
        <f t="shared" si="8"/>
        <v>-5.403001644498362E-3</v>
      </c>
      <c r="AB46" s="26">
        <f t="shared" si="14"/>
        <v>3.1301256899911013E-2</v>
      </c>
      <c r="AC46" s="26">
        <f t="shared" si="15"/>
        <v>-3.8849481336931252E-4</v>
      </c>
      <c r="AD46" s="26">
        <f t="shared" si="11"/>
        <v>0.51407578804709952</v>
      </c>
      <c r="AE46" s="26">
        <f t="shared" si="13"/>
        <v>2.2672416953595897E-2</v>
      </c>
      <c r="AF46" s="26">
        <f t="shared" si="4"/>
        <v>0.71485296329428094</v>
      </c>
      <c r="AG46" s="26">
        <f t="shared" si="5"/>
        <v>1.2811624665799437E-2</v>
      </c>
      <c r="AI46" s="26"/>
      <c r="AK46" s="26"/>
      <c r="AM46" s="26"/>
      <c r="AO46" s="26"/>
      <c r="AQ46" s="26"/>
    </row>
    <row r="47" spans="1:43" x14ac:dyDescent="0.25">
      <c r="A47" s="17">
        <f t="shared" si="0"/>
        <v>12</v>
      </c>
      <c r="B47" s="15">
        <f t="shared" si="1"/>
        <v>2</v>
      </c>
      <c r="C47" s="11">
        <v>40893</v>
      </c>
      <c r="D47">
        <f>INDEX(white_production!$C:$O,MATCH(total_sugar_production!$C47,white_production!$C:$C,0),MATCH(total_sugar_production!D$1,white_production!$C$1:$O$1,0))+INDEX(raw_production!$C:$O,MATCH(total_sugar_production!$C47,raw_production!$C:$C,0),MATCH(total_sugar_production!D$1,raw_production!$C$1:$O$1,0))</f>
        <v>59115.268000000018</v>
      </c>
      <c r="E47">
        <f>INDEX(white_production!$C:$O,MATCH(total_sugar_production!$C47,white_production!$C:$C,0),MATCH(total_sugar_production!E$1,white_production!$C$1:$O$1,0))+INDEX(raw_production!$C:$O,MATCH(total_sugar_production!$C47,raw_production!$C:$C,0),MATCH(total_sugar_production!E$1,raw_production!$C$1:$O$1,0))</f>
        <v>69694.251999999993</v>
      </c>
      <c r="F47">
        <f>INDEX(white_production!$C:$O,MATCH(total_sugar_production!$C47,white_production!$C:$C,0),MATCH(total_sugar_production!F$1,white_production!$C$1:$O$1,0))+INDEX(raw_production!$C:$O,MATCH(total_sugar_production!$C47,raw_production!$C:$C,0),MATCH(total_sugar_production!F$1,raw_production!$C$1:$O$1,0))</f>
        <v>71796.94</v>
      </c>
      <c r="G47">
        <f>INDEX(white_production!$C:$O,MATCH(total_sugar_production!$C47,white_production!$C:$C,0),MATCH(total_sugar_production!G$1,white_production!$C$1:$O$1,0))+INDEX(raw_production!$C:$O,MATCH(total_sugar_production!$C47,raw_production!$C:$C,0),MATCH(total_sugar_production!G$1,raw_production!$C$1:$O$1,0))</f>
        <v>54400.731999999938</v>
      </c>
      <c r="H47">
        <f>INDEX(white_production!$C:$O,MATCH(total_sugar_production!$C47,white_production!$C:$C,0),MATCH(total_sugar_production!H$1,white_production!$C$1:$O$1,0))+INDEX(raw_production!$C:$O,MATCH(total_sugar_production!$C47,raw_production!$C:$C,0),MATCH(total_sugar_production!H$1,raw_production!$C$1:$O$1,0))</f>
        <v>31951.549000000021</v>
      </c>
      <c r="I47">
        <f>INDEX(white_production!$C:$O,MATCH(total_sugar_production!$C47,white_production!$C:$C,0),MATCH(total_sugar_production!I$1,white_production!$C$1:$O$1,0))+INDEX(raw_production!$C:$O,MATCH(total_sugar_production!$C47,raw_production!$C:$C,0),MATCH(total_sugar_production!I$1,raw_production!$C$1:$O$1,0))</f>
        <v>75346.725999999981</v>
      </c>
      <c r="J47">
        <f>INDEX(white_production!$C:$O,MATCH(total_sugar_production!$C47,white_production!$C:$C,0),MATCH(total_sugar_production!J$1,white_production!$C$1:$O$1,0))+INDEX(raw_production!$C:$O,MATCH(total_sugar_production!$C47,raw_production!$C:$C,0),MATCH(total_sugar_production!J$1,raw_production!$C$1:$O$1,0))</f>
        <v>106202.88799999989</v>
      </c>
      <c r="S47" s="11">
        <v>40893</v>
      </c>
      <c r="T47" s="26">
        <f t="shared" si="2"/>
        <v>0.60213211964528313</v>
      </c>
      <c r="U47" s="26">
        <f t="shared" si="3"/>
        <v>3.0550944164653537E-2</v>
      </c>
      <c r="V47" s="26">
        <f t="shared" si="7"/>
        <v>0.59187652366104282</v>
      </c>
      <c r="W47" s="26">
        <f t="shared" si="9"/>
        <v>-8.6060254245775569E-3</v>
      </c>
      <c r="X47" s="26">
        <f t="shared" si="10"/>
        <v>0.54037613031013865</v>
      </c>
      <c r="Y47" s="26">
        <f t="shared" si="12"/>
        <v>-1.8207553032631885E-2</v>
      </c>
      <c r="Z47" s="26">
        <f t="shared" si="6"/>
        <v>0.4708403127185864</v>
      </c>
      <c r="AA47" s="26">
        <f t="shared" si="8"/>
        <v>2.1891339221036366E-2</v>
      </c>
      <c r="AB47" s="26">
        <f t="shared" si="14"/>
        <v>3.4751941032937543E-2</v>
      </c>
      <c r="AC47" s="26">
        <f t="shared" si="15"/>
        <v>3.4506841330265298E-3</v>
      </c>
      <c r="AD47" s="26">
        <f t="shared" si="11"/>
        <v>0.54710648077637491</v>
      </c>
      <c r="AE47" s="26">
        <f t="shared" si="13"/>
        <v>3.303069272927539E-2</v>
      </c>
      <c r="AF47" s="26">
        <f t="shared" si="4"/>
        <v>0.75075373766933984</v>
      </c>
      <c r="AG47" s="26">
        <f t="shared" si="5"/>
        <v>3.5900774375058897E-2</v>
      </c>
      <c r="AI47" s="26"/>
      <c r="AK47" s="26"/>
      <c r="AM47" s="26"/>
      <c r="AO47" s="26"/>
      <c r="AQ47" s="26"/>
    </row>
    <row r="48" spans="1:43" x14ac:dyDescent="0.25">
      <c r="A48" s="17">
        <f t="shared" si="0"/>
        <v>12</v>
      </c>
      <c r="B48" s="15">
        <f t="shared" si="1"/>
        <v>2</v>
      </c>
      <c r="C48" s="11">
        <v>40894</v>
      </c>
      <c r="D48">
        <f>INDEX(white_production!$C:$O,MATCH(total_sugar_production!$C48,white_production!$C:$C,0),MATCH(total_sugar_production!D$1,white_production!$C$1:$O$1,0))+INDEX(raw_production!$C:$O,MATCH(total_sugar_production!$C48,raw_production!$C:$C,0),MATCH(total_sugar_production!D$1,raw_production!$C$1:$O$1,0))</f>
        <v>59426.221999999994</v>
      </c>
      <c r="E48">
        <f>INDEX(white_production!$C:$O,MATCH(total_sugar_production!$C48,white_production!$C:$C,0),MATCH(total_sugar_production!E$1,white_production!$C$1:$O$1,0))+INDEX(raw_production!$C:$O,MATCH(total_sugar_production!$C48,raw_production!$C:$C,0),MATCH(total_sugar_production!E$1,raw_production!$C$1:$O$1,0))</f>
        <v>67993.332999999984</v>
      </c>
      <c r="F48">
        <f>INDEX(white_production!$C:$O,MATCH(total_sugar_production!$C48,white_production!$C:$C,0),MATCH(total_sugar_production!F$1,white_production!$C$1:$O$1,0))+INDEX(raw_production!$C:$O,MATCH(total_sugar_production!$C48,raw_production!$C:$C,0),MATCH(total_sugar_production!F$1,raw_production!$C$1:$O$1,0))</f>
        <v>70746.347999999984</v>
      </c>
      <c r="G48">
        <f>INDEX(white_production!$C:$O,MATCH(total_sugar_production!$C48,white_production!$C:$C,0),MATCH(total_sugar_production!G$1,white_production!$C$1:$O$1,0))+INDEX(raw_production!$C:$O,MATCH(total_sugar_production!$C48,raw_production!$C:$C,0),MATCH(total_sugar_production!G$1,raw_production!$C$1:$O$1,0))</f>
        <v>60576.227000000057</v>
      </c>
      <c r="H48">
        <f>INDEX(white_production!$C:$O,MATCH(total_sugar_production!$C48,white_production!$C:$C,0),MATCH(total_sugar_production!H$1,white_production!$C$1:$O$1,0))+INDEX(raw_production!$C:$O,MATCH(total_sugar_production!$C48,raw_production!$C:$C,0),MATCH(total_sugar_production!H$1,raw_production!$C$1:$O$1,0))</f>
        <v>39434.229999999981</v>
      </c>
      <c r="I48">
        <f>INDEX(white_production!$C:$O,MATCH(total_sugar_production!$C48,white_production!$C:$C,0),MATCH(total_sugar_production!I$1,white_production!$C$1:$O$1,0))+INDEX(raw_production!$C:$O,MATCH(total_sugar_production!$C48,raw_production!$C:$C,0),MATCH(total_sugar_production!I$1,raw_production!$C$1:$O$1,0))</f>
        <v>77538.166000000056</v>
      </c>
      <c r="J48">
        <f>INDEX(white_production!$C:$O,MATCH(total_sugar_production!$C48,white_production!$C:$C,0),MATCH(total_sugar_production!J$1,white_production!$C$1:$O$1,0))+INDEX(raw_production!$C:$O,MATCH(total_sugar_production!$C48,raw_production!$C:$C,0),MATCH(total_sugar_production!J$1,raw_production!$C$1:$O$1,0))</f>
        <v>104033.41100000001</v>
      </c>
      <c r="S48" s="11">
        <v>40894</v>
      </c>
      <c r="T48" s="26">
        <f t="shared" si="2"/>
        <v>0.60529941292613509</v>
      </c>
      <c r="U48" s="26">
        <f t="shared" si="3"/>
        <v>3.1672932808519683E-3</v>
      </c>
      <c r="V48" s="26">
        <f t="shared" si="7"/>
        <v>0.57743151570329865</v>
      </c>
      <c r="W48" s="26">
        <f t="shared" si="9"/>
        <v>-1.4445007957744171E-2</v>
      </c>
      <c r="X48" s="26">
        <f t="shared" si="10"/>
        <v>0.5324689014018481</v>
      </c>
      <c r="Y48" s="26">
        <f t="shared" si="12"/>
        <v>-7.9072289082905423E-3</v>
      </c>
      <c r="Z48" s="26">
        <f t="shared" si="6"/>
        <v>0.52428944639921637</v>
      </c>
      <c r="AA48" s="26">
        <f t="shared" si="8"/>
        <v>5.3449133680629979E-2</v>
      </c>
      <c r="AB48" s="26">
        <f t="shared" si="14"/>
        <v>4.2890441262778682E-2</v>
      </c>
      <c r="AC48" s="26">
        <f t="shared" si="15"/>
        <v>8.1385002298411391E-3</v>
      </c>
      <c r="AD48" s="26">
        <f t="shared" si="11"/>
        <v>0.56301893098997302</v>
      </c>
      <c r="AE48" s="26">
        <f t="shared" si="13"/>
        <v>1.5912450213598106E-2</v>
      </c>
      <c r="AF48" s="26">
        <f t="shared" si="4"/>
        <v>0.73541759194665879</v>
      </c>
      <c r="AG48" s="26">
        <f t="shared" si="5"/>
        <v>-1.5336145722681049E-2</v>
      </c>
      <c r="AI48" s="26"/>
      <c r="AK48" s="26"/>
      <c r="AM48" s="26"/>
      <c r="AO48" s="26"/>
      <c r="AQ48" s="26"/>
    </row>
    <row r="49" spans="1:43" x14ac:dyDescent="0.25">
      <c r="A49" s="17">
        <f t="shared" si="0"/>
        <v>12</v>
      </c>
      <c r="B49" s="15">
        <f t="shared" si="1"/>
        <v>2</v>
      </c>
      <c r="C49" s="11">
        <v>40895</v>
      </c>
      <c r="D49">
        <f>INDEX(white_production!$C:$O,MATCH(total_sugar_production!$C49,white_production!$C:$C,0),MATCH(total_sugar_production!D$1,white_production!$C$1:$O$1,0))+INDEX(raw_production!$C:$O,MATCH(total_sugar_production!$C49,raw_production!$C:$C,0),MATCH(total_sugar_production!D$1,raw_production!$C$1:$O$1,0))</f>
        <v>61814.904999999941</v>
      </c>
      <c r="E49">
        <f>INDEX(white_production!$C:$O,MATCH(total_sugar_production!$C49,white_production!$C:$C,0),MATCH(total_sugar_production!E$1,white_production!$C$1:$O$1,0))+INDEX(raw_production!$C:$O,MATCH(total_sugar_production!$C49,raw_production!$C:$C,0),MATCH(total_sugar_production!E$1,raw_production!$C$1:$O$1,0))</f>
        <v>69036.483000000037</v>
      </c>
      <c r="F49">
        <f>INDEX(white_production!$C:$O,MATCH(total_sugar_production!$C49,white_production!$C:$C,0),MATCH(total_sugar_production!F$1,white_production!$C$1:$O$1,0))+INDEX(raw_production!$C:$O,MATCH(total_sugar_production!$C49,raw_production!$C:$C,0),MATCH(total_sugar_production!F$1,raw_production!$C$1:$O$1,0))</f>
        <v>76069.22600000001</v>
      </c>
      <c r="G49">
        <f>INDEX(white_production!$C:$O,MATCH(total_sugar_production!$C49,white_production!$C:$C,0),MATCH(total_sugar_production!G$1,white_production!$C$1:$O$1,0))+INDEX(raw_production!$C:$O,MATCH(total_sugar_production!$C49,raw_production!$C:$C,0),MATCH(total_sugar_production!G$1,raw_production!$C$1:$O$1,0))</f>
        <v>62541.382000000041</v>
      </c>
      <c r="H49">
        <f>INDEX(white_production!$C:$O,MATCH(total_sugar_production!$C49,white_production!$C:$C,0),MATCH(total_sugar_production!H$1,white_production!$C$1:$O$1,0))+INDEX(raw_production!$C:$O,MATCH(total_sugar_production!$C49,raw_production!$C:$C,0),MATCH(total_sugar_production!H$1,raw_production!$C$1:$O$1,0))</f>
        <v>46387.820000000014</v>
      </c>
      <c r="I49">
        <f>INDEX(white_production!$C:$O,MATCH(total_sugar_production!$C49,white_production!$C:$C,0),MATCH(total_sugar_production!I$1,white_production!$C$1:$O$1,0))+INDEX(raw_production!$C:$O,MATCH(total_sugar_production!$C49,raw_production!$C:$C,0),MATCH(total_sugar_production!I$1,raw_production!$C$1:$O$1,0))</f>
        <v>87598.100999999951</v>
      </c>
      <c r="J49">
        <f>INDEX(white_production!$C:$O,MATCH(total_sugar_production!$C49,white_production!$C:$C,0),MATCH(total_sugar_production!J$1,white_production!$C$1:$O$1,0))+INDEX(raw_production!$C:$O,MATCH(total_sugar_production!$C49,raw_production!$C:$C,0),MATCH(total_sugar_production!J$1,raw_production!$C$1:$O$1,0))</f>
        <v>104672.26000000001</v>
      </c>
      <c r="S49" s="11">
        <v>40895</v>
      </c>
      <c r="T49" s="26">
        <f t="shared" si="2"/>
        <v>0.62962989144059645</v>
      </c>
      <c r="U49" s="26">
        <f t="shared" si="3"/>
        <v>2.4330478514461351E-2</v>
      </c>
      <c r="V49" s="26">
        <f t="shared" si="7"/>
        <v>0.5862904384686517</v>
      </c>
      <c r="W49" s="26">
        <f t="shared" si="9"/>
        <v>8.85892276535305E-3</v>
      </c>
      <c r="X49" s="26">
        <f t="shared" si="10"/>
        <v>0.57253128032430611</v>
      </c>
      <c r="Y49" s="26">
        <f t="shared" si="12"/>
        <v>4.0062378922458008E-2</v>
      </c>
      <c r="Z49" s="26">
        <f t="shared" si="6"/>
        <v>0.541297934350086</v>
      </c>
      <c r="AA49" s="26">
        <f t="shared" si="8"/>
        <v>1.7008487950869622E-2</v>
      </c>
      <c r="AB49" s="26">
        <f t="shared" si="14"/>
        <v>5.0453478336418688E-2</v>
      </c>
      <c r="AC49" s="26">
        <f t="shared" si="15"/>
        <v>7.5630370736400054E-3</v>
      </c>
      <c r="AD49" s="26">
        <f t="shared" si="11"/>
        <v>0.63606597532590115</v>
      </c>
      <c r="AE49" s="26">
        <f t="shared" si="13"/>
        <v>7.3047044335928124E-2</v>
      </c>
      <c r="AF49" s="26">
        <f t="shared" si="4"/>
        <v>0.73993364874688738</v>
      </c>
      <c r="AG49" s="26">
        <f t="shared" si="5"/>
        <v>4.5160568002285961E-3</v>
      </c>
      <c r="AI49" s="26"/>
      <c r="AK49" s="26"/>
      <c r="AM49" s="26"/>
      <c r="AO49" s="26"/>
      <c r="AQ49" s="26"/>
    </row>
    <row r="50" spans="1:43" x14ac:dyDescent="0.25">
      <c r="A50" s="17">
        <f t="shared" si="0"/>
        <v>12</v>
      </c>
      <c r="B50" s="15">
        <f t="shared" si="1"/>
        <v>2</v>
      </c>
      <c r="C50" s="11">
        <v>40896</v>
      </c>
      <c r="D50">
        <f>INDEX(white_production!$C:$O,MATCH(total_sugar_production!$C50,white_production!$C:$C,0),MATCH(total_sugar_production!D$1,white_production!$C$1:$O$1,0))+INDEX(raw_production!$C:$O,MATCH(total_sugar_production!$C50,raw_production!$C:$C,0),MATCH(total_sugar_production!D$1,raw_production!$C$1:$O$1,0))</f>
        <v>65947.440999999992</v>
      </c>
      <c r="E50">
        <f>INDEX(white_production!$C:$O,MATCH(total_sugar_production!$C50,white_production!$C:$C,0),MATCH(total_sugar_production!E$1,white_production!$C$1:$O$1,0))+INDEX(raw_production!$C:$O,MATCH(total_sugar_production!$C50,raw_production!$C:$C,0),MATCH(total_sugar_production!E$1,raw_production!$C$1:$O$1,0))</f>
        <v>76308.687999999936</v>
      </c>
      <c r="F50">
        <f>INDEX(white_production!$C:$O,MATCH(total_sugar_production!$C50,white_production!$C:$C,0),MATCH(total_sugar_production!F$1,white_production!$C$1:$O$1,0))+INDEX(raw_production!$C:$O,MATCH(total_sugar_production!$C50,raw_production!$C:$C,0),MATCH(total_sugar_production!F$1,raw_production!$C$1:$O$1,0))</f>
        <v>78063.970000000205</v>
      </c>
      <c r="G50">
        <f>INDEX(white_production!$C:$O,MATCH(total_sugar_production!$C50,white_production!$C:$C,0),MATCH(total_sugar_production!G$1,white_production!$C$1:$O$1,0))+INDEX(raw_production!$C:$O,MATCH(total_sugar_production!$C50,raw_production!$C:$C,0),MATCH(total_sugar_production!G$1,raw_production!$C$1:$O$1,0))</f>
        <v>66040.439000000057</v>
      </c>
      <c r="H50">
        <f>INDEX(white_production!$C:$O,MATCH(total_sugar_production!$C50,white_production!$C:$C,0),MATCH(total_sugar_production!H$1,white_production!$C$1:$O$1,0))+INDEX(raw_production!$C:$O,MATCH(total_sugar_production!$C50,raw_production!$C:$C,0),MATCH(total_sugar_production!H$1,raw_production!$C$1:$O$1,0))</f>
        <v>54798.508999999947</v>
      </c>
      <c r="I50">
        <f>INDEX(white_production!$C:$O,MATCH(total_sugar_production!$C50,white_production!$C:$C,0),MATCH(total_sugar_production!I$1,white_production!$C$1:$O$1,0))+INDEX(raw_production!$C:$O,MATCH(total_sugar_production!$C50,raw_production!$C:$C,0),MATCH(total_sugar_production!I$1,raw_production!$C$1:$O$1,0))</f>
        <v>92335.405000000086</v>
      </c>
      <c r="J50">
        <f>INDEX(white_production!$C:$O,MATCH(total_sugar_production!$C50,white_production!$C:$C,0),MATCH(total_sugar_production!J$1,white_production!$C$1:$O$1,0))+INDEX(raw_production!$C:$O,MATCH(total_sugar_production!$C50,raw_production!$C:$C,0),MATCH(total_sugar_production!J$1,raw_production!$C$1:$O$1,0))</f>
        <v>107093.12500000006</v>
      </c>
      <c r="S50" s="11">
        <v>40896</v>
      </c>
      <c r="T50" s="26">
        <f t="shared" si="2"/>
        <v>0.67172278461990964</v>
      </c>
      <c r="U50" s="26">
        <f t="shared" si="3"/>
        <v>4.2092893179313196E-2</v>
      </c>
      <c r="V50" s="26">
        <f t="shared" si="7"/>
        <v>0.64804943998215381</v>
      </c>
      <c r="W50" s="26">
        <f t="shared" si="9"/>
        <v>6.175900151350211E-2</v>
      </c>
      <c r="X50" s="26">
        <f t="shared" si="10"/>
        <v>0.58754462272691366</v>
      </c>
      <c r="Y50" s="26">
        <f t="shared" si="12"/>
        <v>1.5013342402607543E-2</v>
      </c>
      <c r="Z50" s="26">
        <f t="shared" si="6"/>
        <v>0.57158239986242809</v>
      </c>
      <c r="AA50" s="26">
        <f t="shared" si="8"/>
        <v>3.0284465512342096E-2</v>
      </c>
      <c r="AB50" s="26">
        <f t="shared" si="14"/>
        <v>5.9601321784458525E-2</v>
      </c>
      <c r="AC50" s="26">
        <f t="shared" si="15"/>
        <v>9.1478434480398371E-3</v>
      </c>
      <c r="AD50" s="26">
        <f t="shared" si="11"/>
        <v>0.67046441381688371</v>
      </c>
      <c r="AE50" s="26">
        <f t="shared" si="13"/>
        <v>3.4398438490982564E-2</v>
      </c>
      <c r="AF50" s="26">
        <f t="shared" si="4"/>
        <v>0.75704686931338394</v>
      </c>
      <c r="AG50" s="26">
        <f t="shared" si="5"/>
        <v>1.7113220566496556E-2</v>
      </c>
      <c r="AI50" s="26"/>
      <c r="AK50" s="26"/>
      <c r="AM50" s="26"/>
      <c r="AO50" s="26"/>
      <c r="AQ50" s="26"/>
    </row>
    <row r="51" spans="1:43" x14ac:dyDescent="0.25">
      <c r="A51" s="17">
        <f t="shared" si="0"/>
        <v>12</v>
      </c>
      <c r="B51" s="15">
        <f t="shared" si="1"/>
        <v>2</v>
      </c>
      <c r="C51" s="11">
        <v>40897</v>
      </c>
      <c r="D51">
        <f>INDEX(white_production!$C:$O,MATCH(total_sugar_production!$C51,white_production!$C:$C,0),MATCH(total_sugar_production!D$1,white_production!$C$1:$O$1,0))+INDEX(raw_production!$C:$O,MATCH(total_sugar_production!$C51,raw_production!$C:$C,0),MATCH(total_sugar_production!D$1,raw_production!$C$1:$O$1,0))</f>
        <v>65353.766000000032</v>
      </c>
      <c r="E51">
        <f>INDEX(white_production!$C:$O,MATCH(total_sugar_production!$C51,white_production!$C:$C,0),MATCH(total_sugar_production!E$1,white_production!$C$1:$O$1,0))+INDEX(raw_production!$C:$O,MATCH(total_sugar_production!$C51,raw_production!$C:$C,0),MATCH(total_sugar_production!E$1,raw_production!$C$1:$O$1,0))</f>
        <v>80745.2</v>
      </c>
      <c r="F51">
        <f>INDEX(white_production!$C:$O,MATCH(total_sugar_production!$C51,white_production!$C:$C,0),MATCH(total_sugar_production!F$1,white_production!$C$1:$O$1,0))+INDEX(raw_production!$C:$O,MATCH(total_sugar_production!$C51,raw_production!$C:$C,0),MATCH(total_sugar_production!F$1,raw_production!$C$1:$O$1,0))</f>
        <v>79634.081000000049</v>
      </c>
      <c r="G51">
        <f>INDEX(white_production!$C:$O,MATCH(total_sugar_production!$C51,white_production!$C:$C,0),MATCH(total_sugar_production!G$1,white_production!$C$1:$O$1,0))+INDEX(raw_production!$C:$O,MATCH(total_sugar_production!$C51,raw_production!$C:$C,0),MATCH(total_sugar_production!G$1,raw_production!$C$1:$O$1,0))</f>
        <v>66538.980000000025</v>
      </c>
      <c r="H51">
        <f>INDEX(white_production!$C:$O,MATCH(total_sugar_production!$C51,white_production!$C:$C,0),MATCH(total_sugar_production!H$1,white_production!$C$1:$O$1,0))+INDEX(raw_production!$C:$O,MATCH(total_sugar_production!$C51,raw_production!$C:$C,0),MATCH(total_sugar_production!H$1,raw_production!$C$1:$O$1,0))</f>
        <v>51551.097999999969</v>
      </c>
      <c r="I51">
        <f>INDEX(white_production!$C:$O,MATCH(total_sugar_production!$C51,white_production!$C:$C,0),MATCH(total_sugar_production!I$1,white_production!$C$1:$O$1,0))+INDEX(raw_production!$C:$O,MATCH(total_sugar_production!$C51,raw_production!$C:$C,0),MATCH(total_sugar_production!I$1,raw_production!$C$1:$O$1,0))</f>
        <v>98739.659999999858</v>
      </c>
      <c r="J51">
        <f>INDEX(white_production!$C:$O,MATCH(total_sugar_production!$C51,white_production!$C:$C,0),MATCH(total_sugar_production!J$1,white_production!$C$1:$O$1,0))+INDEX(raw_production!$C:$O,MATCH(total_sugar_production!$C51,raw_production!$C:$C,0),MATCH(total_sugar_production!J$1,raw_production!$C$1:$O$1,0))</f>
        <v>107732.92200000006</v>
      </c>
      <c r="S51" s="11">
        <v>40897</v>
      </c>
      <c r="T51" s="26">
        <f t="shared" si="2"/>
        <v>0.66567577175463111</v>
      </c>
      <c r="U51" s="26">
        <f t="shared" si="3"/>
        <v>-6.0470128652785338E-3</v>
      </c>
      <c r="V51" s="26">
        <f t="shared" si="7"/>
        <v>0.68572639646545941</v>
      </c>
      <c r="W51" s="26">
        <f t="shared" si="9"/>
        <v>3.7676956483305601E-2</v>
      </c>
      <c r="X51" s="26">
        <f t="shared" si="10"/>
        <v>0.59936198578357458</v>
      </c>
      <c r="Y51" s="26">
        <f t="shared" si="12"/>
        <v>1.1817363056660923E-2</v>
      </c>
      <c r="Z51" s="26">
        <f t="shared" si="6"/>
        <v>0.57589729033748682</v>
      </c>
      <c r="AA51" s="26">
        <f t="shared" si="8"/>
        <v>4.3148904750587302E-3</v>
      </c>
      <c r="AB51" s="26">
        <f t="shared" si="14"/>
        <v>5.6069291597699446E-2</v>
      </c>
      <c r="AC51" s="26">
        <f t="shared" si="15"/>
        <v>-3.5320301867590789E-3</v>
      </c>
      <c r="AD51" s="26">
        <f t="shared" si="11"/>
        <v>0.71696689111157574</v>
      </c>
      <c r="AE51" s="26">
        <f t="shared" si="13"/>
        <v>4.6502477294692035E-2</v>
      </c>
      <c r="AF51" s="26">
        <f t="shared" si="4"/>
        <v>0.7615696275749072</v>
      </c>
      <c r="AG51" s="26">
        <f t="shared" si="5"/>
        <v>4.5227582615232631E-3</v>
      </c>
      <c r="AI51" s="26"/>
      <c r="AK51" s="26"/>
      <c r="AM51" s="26"/>
      <c r="AO51" s="26"/>
      <c r="AQ51" s="26"/>
    </row>
    <row r="52" spans="1:43" x14ac:dyDescent="0.25">
      <c r="A52" s="17">
        <f t="shared" si="0"/>
        <v>12</v>
      </c>
      <c r="B52" s="15">
        <f t="shared" si="1"/>
        <v>3</v>
      </c>
      <c r="C52" s="11">
        <v>40898</v>
      </c>
      <c r="D52">
        <f>INDEX(white_production!$C:$O,MATCH(total_sugar_production!$C52,white_production!$C:$C,0),MATCH(total_sugar_production!D$1,white_production!$C$1:$O$1,0))+INDEX(raw_production!$C:$O,MATCH(total_sugar_production!$C52,raw_production!$C:$C,0),MATCH(total_sugar_production!D$1,raw_production!$C$1:$O$1,0))</f>
        <v>66042.391000000003</v>
      </c>
      <c r="E52">
        <f>INDEX(white_production!$C:$O,MATCH(total_sugar_production!$C52,white_production!$C:$C,0),MATCH(total_sugar_production!E$1,white_production!$C$1:$O$1,0))+INDEX(raw_production!$C:$O,MATCH(total_sugar_production!$C52,raw_production!$C:$C,0),MATCH(total_sugar_production!E$1,raw_production!$C$1:$O$1,0))</f>
        <v>83031.374999999971</v>
      </c>
      <c r="F52">
        <f>INDEX(white_production!$C:$O,MATCH(total_sugar_production!$C52,white_production!$C:$C,0),MATCH(total_sugar_production!F$1,white_production!$C$1:$O$1,0))+INDEX(raw_production!$C:$O,MATCH(total_sugar_production!$C52,raw_production!$C:$C,0),MATCH(total_sugar_production!F$1,raw_production!$C$1:$O$1,0))</f>
        <v>82307.106999999844</v>
      </c>
      <c r="G52">
        <f>INDEX(white_production!$C:$O,MATCH(total_sugar_production!$C52,white_production!$C:$C,0),MATCH(total_sugar_production!G$1,white_production!$C$1:$O$1,0))+INDEX(raw_production!$C:$O,MATCH(total_sugar_production!$C52,raw_production!$C:$C,0),MATCH(total_sugar_production!G$1,raw_production!$C$1:$O$1,0))</f>
        <v>74186.141999999876</v>
      </c>
      <c r="H52">
        <f>INDEX(white_production!$C:$O,MATCH(total_sugar_production!$C52,white_production!$C:$C,0),MATCH(total_sugar_production!H$1,white_production!$C$1:$O$1,0))+INDEX(raw_production!$C:$O,MATCH(total_sugar_production!$C52,raw_production!$C:$C,0),MATCH(total_sugar_production!H$1,raw_production!$C$1:$O$1,0))</f>
        <v>58397.270000000062</v>
      </c>
      <c r="I52">
        <f>INDEX(white_production!$C:$O,MATCH(total_sugar_production!$C52,white_production!$C:$C,0),MATCH(total_sugar_production!I$1,white_production!$C$1:$O$1,0))+INDEX(raw_production!$C:$O,MATCH(total_sugar_production!$C52,raw_production!$C:$C,0),MATCH(total_sugar_production!I$1,raw_production!$C$1:$O$1,0))</f>
        <v>105626.70900000024</v>
      </c>
      <c r="J52">
        <f>INDEX(white_production!$C:$O,MATCH(total_sugar_production!$C52,white_production!$C:$C,0),MATCH(total_sugar_production!J$1,white_production!$C$1:$O$1,0))+INDEX(raw_production!$C:$O,MATCH(total_sugar_production!$C52,raw_production!$C:$C,0),MATCH(total_sugar_production!J$1,raw_production!$C$1:$O$1,0))</f>
        <v>111894.37799999992</v>
      </c>
      <c r="S52" s="11">
        <v>40898</v>
      </c>
      <c r="T52" s="26">
        <f t="shared" si="2"/>
        <v>0.67268991962063951</v>
      </c>
      <c r="U52" s="26">
        <f t="shared" si="3"/>
        <v>7.0141478660084022E-3</v>
      </c>
      <c r="V52" s="26">
        <f t="shared" si="7"/>
        <v>0.70514167495185121</v>
      </c>
      <c r="W52" s="26">
        <f t="shared" si="9"/>
        <v>1.9415278486391796E-2</v>
      </c>
      <c r="X52" s="26">
        <f t="shared" si="10"/>
        <v>0.61948038422922247</v>
      </c>
      <c r="Y52" s="26">
        <f t="shared" si="12"/>
        <v>2.0118398445647889E-2</v>
      </c>
      <c r="Z52" s="26">
        <f t="shared" si="6"/>
        <v>0.64208375539258256</v>
      </c>
      <c r="AA52" s="26">
        <f t="shared" si="8"/>
        <v>6.6186465055095733E-2</v>
      </c>
      <c r="AB52" s="26">
        <f t="shared" si="14"/>
        <v>6.3515496025702334E-2</v>
      </c>
      <c r="AC52" s="26">
        <f t="shared" si="15"/>
        <v>7.446204428002888E-3</v>
      </c>
      <c r="AD52" s="26">
        <f t="shared" si="11"/>
        <v>0.76697502472742329</v>
      </c>
      <c r="AE52" s="26">
        <f t="shared" si="13"/>
        <v>5.000813361584755E-2</v>
      </c>
      <c r="AF52" s="26">
        <f t="shared" si="4"/>
        <v>0.79098717642862959</v>
      </c>
      <c r="AG52" s="26">
        <f t="shared" si="5"/>
        <v>2.9417548853722386E-2</v>
      </c>
      <c r="AI52" s="26"/>
      <c r="AK52" s="26"/>
      <c r="AM52" s="26"/>
      <c r="AO52" s="26"/>
      <c r="AQ52" s="26"/>
    </row>
    <row r="53" spans="1:43" x14ac:dyDescent="0.25">
      <c r="A53" s="17">
        <f t="shared" si="0"/>
        <v>12</v>
      </c>
      <c r="B53" s="15">
        <f t="shared" si="1"/>
        <v>3</v>
      </c>
      <c r="C53" s="11">
        <v>40899</v>
      </c>
      <c r="D53">
        <f>INDEX(white_production!$C:$O,MATCH(total_sugar_production!$C53,white_production!$C:$C,0),MATCH(total_sugar_production!D$1,white_production!$C$1:$O$1,0))+INDEX(raw_production!$C:$O,MATCH(total_sugar_production!$C53,raw_production!$C:$C,0),MATCH(total_sugar_production!D$1,raw_production!$C$1:$O$1,0))</f>
        <v>69561.407999999996</v>
      </c>
      <c r="E53">
        <f>INDEX(white_production!$C:$O,MATCH(total_sugar_production!$C53,white_production!$C:$C,0),MATCH(total_sugar_production!E$1,white_production!$C$1:$O$1,0))+INDEX(raw_production!$C:$O,MATCH(total_sugar_production!$C53,raw_production!$C:$C,0),MATCH(total_sugar_production!E$1,raw_production!$C$1:$O$1,0))</f>
        <v>84858.14300000004</v>
      </c>
      <c r="F53">
        <f>INDEX(white_production!$C:$O,MATCH(total_sugar_production!$C53,white_production!$C:$C,0),MATCH(total_sugar_production!F$1,white_production!$C$1:$O$1,0))+INDEX(raw_production!$C:$O,MATCH(total_sugar_production!$C53,raw_production!$C:$C,0),MATCH(total_sugar_production!F$1,raw_production!$C$1:$O$1,0))</f>
        <v>82257.550000000076</v>
      </c>
      <c r="G53">
        <f>INDEX(white_production!$C:$O,MATCH(total_sugar_production!$C53,white_production!$C:$C,0),MATCH(total_sugar_production!G$1,white_production!$C$1:$O$1,0))+INDEX(raw_production!$C:$O,MATCH(total_sugar_production!$C53,raw_production!$C:$C,0),MATCH(total_sugar_production!G$1,raw_production!$C$1:$O$1,0))</f>
        <v>70986.322000000073</v>
      </c>
      <c r="H53">
        <f>INDEX(white_production!$C:$O,MATCH(total_sugar_production!$C53,white_production!$C:$C,0),MATCH(total_sugar_production!H$1,white_production!$C$1:$O$1,0))+INDEX(raw_production!$C:$O,MATCH(total_sugar_production!$C53,raw_production!$C:$C,0),MATCH(total_sugar_production!H$1,raw_production!$C$1:$O$1,0))</f>
        <v>65367.632000000027</v>
      </c>
      <c r="I53">
        <f>INDEX(white_production!$C:$O,MATCH(total_sugar_production!$C53,white_production!$C:$C,0),MATCH(total_sugar_production!I$1,white_production!$C$1:$O$1,0))+INDEX(raw_production!$C:$O,MATCH(total_sugar_production!$C53,raw_production!$C:$C,0),MATCH(total_sugar_production!I$1,raw_production!$C$1:$O$1,0))</f>
        <v>105926.03599999973</v>
      </c>
      <c r="J53">
        <f>INDEX(white_production!$C:$O,MATCH(total_sugar_production!$C53,white_production!$C:$C,0),MATCH(total_sugar_production!J$1,white_production!$C$1:$O$1,0))+INDEX(raw_production!$C:$O,MATCH(total_sugar_production!$C53,raw_production!$C:$C,0),MATCH(total_sugar_production!J$1,raw_production!$C$1:$O$1,0))</f>
        <v>114840.85900000011</v>
      </c>
      <c r="S53" s="11">
        <v>40899</v>
      </c>
      <c r="T53" s="26">
        <f t="shared" si="2"/>
        <v>0.70853367432167169</v>
      </c>
      <c r="U53" s="26">
        <f t="shared" si="3"/>
        <v>3.5843754701032182E-2</v>
      </c>
      <c r="V53" s="26">
        <f t="shared" si="7"/>
        <v>0.72065545209053516</v>
      </c>
      <c r="W53" s="26">
        <f t="shared" si="9"/>
        <v>1.551377713868396E-2</v>
      </c>
      <c r="X53" s="26">
        <f t="shared" si="10"/>
        <v>0.61910739591120156</v>
      </c>
      <c r="Y53" s="26">
        <f t="shared" si="12"/>
        <v>-3.7298831802090593E-4</v>
      </c>
      <c r="Z53" s="26">
        <f t="shared" si="6"/>
        <v>0.61438919699136285</v>
      </c>
      <c r="AA53" s="26">
        <f t="shared" si="8"/>
        <v>-2.7694558401219704E-2</v>
      </c>
      <c r="AB53" s="26">
        <f t="shared" si="14"/>
        <v>7.1096775080505811E-2</v>
      </c>
      <c r="AC53" s="26">
        <f t="shared" si="15"/>
        <v>7.5812790548034775E-3</v>
      </c>
      <c r="AD53" s="26">
        <f t="shared" si="11"/>
        <v>0.76914849330747914</v>
      </c>
      <c r="AE53" s="26">
        <f t="shared" si="13"/>
        <v>2.1734685800558484E-3</v>
      </c>
      <c r="AF53" s="26">
        <f t="shared" si="4"/>
        <v>0.81181600383040264</v>
      </c>
      <c r="AG53" s="26">
        <f t="shared" si="5"/>
        <v>2.0828827401773053E-2</v>
      </c>
      <c r="AI53" s="26"/>
      <c r="AK53" s="26"/>
      <c r="AM53" s="26"/>
      <c r="AO53" s="26"/>
      <c r="AQ53" s="26"/>
    </row>
    <row r="54" spans="1:43" x14ac:dyDescent="0.25">
      <c r="A54" s="17">
        <f t="shared" si="0"/>
        <v>12</v>
      </c>
      <c r="B54" s="15">
        <f t="shared" si="1"/>
        <v>3</v>
      </c>
      <c r="C54" s="11">
        <v>40900</v>
      </c>
      <c r="D54">
        <f>INDEX(white_production!$C:$O,MATCH(total_sugar_production!$C54,white_production!$C:$C,0),MATCH(total_sugar_production!D$1,white_production!$C$1:$O$1,0))+INDEX(raw_production!$C:$O,MATCH(total_sugar_production!$C54,raw_production!$C:$C,0),MATCH(total_sugar_production!D$1,raw_production!$C$1:$O$1,0))</f>
        <v>69817.833999999988</v>
      </c>
      <c r="E54">
        <f>INDEX(white_production!$C:$O,MATCH(total_sugar_production!$C54,white_production!$C:$C,0),MATCH(total_sugar_production!E$1,white_production!$C$1:$O$1,0))+INDEX(raw_production!$C:$O,MATCH(total_sugar_production!$C54,raw_production!$C:$C,0),MATCH(total_sugar_production!E$1,raw_production!$C$1:$O$1,0))</f>
        <v>86626.295999999973</v>
      </c>
      <c r="F54">
        <f>INDEX(white_production!$C:$O,MATCH(total_sugar_production!$C54,white_production!$C:$C,0),MATCH(total_sugar_production!F$1,white_production!$C$1:$O$1,0))+INDEX(raw_production!$C:$O,MATCH(total_sugar_production!$C54,raw_production!$C:$C,0),MATCH(total_sugar_production!F$1,raw_production!$C$1:$O$1,0))</f>
        <v>85706.566000000079</v>
      </c>
      <c r="G54">
        <f>INDEX(white_production!$C:$O,MATCH(total_sugar_production!$C54,white_production!$C:$C,0),MATCH(total_sugar_production!G$1,white_production!$C$1:$O$1,0))+INDEX(raw_production!$C:$O,MATCH(total_sugar_production!$C54,raw_production!$C:$C,0),MATCH(total_sugar_production!G$1,raw_production!$C$1:$O$1,0))</f>
        <v>76278.917999999918</v>
      </c>
      <c r="H54">
        <f>INDEX(white_production!$C:$O,MATCH(total_sugar_production!$C54,white_production!$C:$C,0),MATCH(total_sugar_production!H$1,white_production!$C$1:$O$1,0))+INDEX(raw_production!$C:$O,MATCH(total_sugar_production!$C54,raw_production!$C:$C,0),MATCH(total_sugar_production!H$1,raw_production!$C$1:$O$1,0))</f>
        <v>67196.350000000035</v>
      </c>
      <c r="I54">
        <f>INDEX(white_production!$C:$O,MATCH(total_sugar_production!$C54,white_production!$C:$C,0),MATCH(total_sugar_production!I$1,white_production!$C$1:$O$1,0))+INDEX(raw_production!$C:$O,MATCH(total_sugar_production!$C54,raw_production!$C:$C,0),MATCH(total_sugar_production!I$1,raw_production!$C$1:$O$1,0))</f>
        <v>114634.85000000015</v>
      </c>
      <c r="J54">
        <f>INDEX(white_production!$C:$O,MATCH(total_sugar_production!$C54,white_production!$C:$C,0),MATCH(total_sugar_production!J$1,white_production!$C$1:$O$1,0))+INDEX(raw_production!$C:$O,MATCH(total_sugar_production!$C54,raw_production!$C:$C,0),MATCH(total_sugar_production!J$1,raw_production!$C$1:$O$1,0))</f>
        <v>116409.16500000018</v>
      </c>
      <c r="S54" s="11">
        <v>40900</v>
      </c>
      <c r="T54" s="26">
        <f t="shared" si="2"/>
        <v>0.71114556015313168</v>
      </c>
      <c r="U54" s="26">
        <f t="shared" si="3"/>
        <v>2.6118858314599924E-3</v>
      </c>
      <c r="V54" s="26">
        <f t="shared" si="7"/>
        <v>0.73567144294930498</v>
      </c>
      <c r="W54" s="26">
        <f t="shared" si="9"/>
        <v>1.5015990858769812E-2</v>
      </c>
      <c r="X54" s="26">
        <f t="shared" si="10"/>
        <v>0.64506624484623631</v>
      </c>
      <c r="Y54" s="26">
        <f t="shared" si="12"/>
        <v>2.5958848935034751E-2</v>
      </c>
      <c r="Z54" s="26">
        <f t="shared" si="6"/>
        <v>0.66019680773698797</v>
      </c>
      <c r="AA54" s="26">
        <f t="shared" si="8"/>
        <v>4.5807610745625116E-2</v>
      </c>
      <c r="AB54" s="26">
        <f t="shared" si="14"/>
        <v>7.3085770984957013E-2</v>
      </c>
      <c r="AC54" s="26">
        <f t="shared" si="15"/>
        <v>1.9889959044512018E-3</v>
      </c>
      <c r="AD54" s="26">
        <f t="shared" si="11"/>
        <v>0.83238479874796045</v>
      </c>
      <c r="AE54" s="26">
        <f t="shared" si="13"/>
        <v>6.3236305440481311E-2</v>
      </c>
      <c r="AF54" s="26">
        <f t="shared" si="4"/>
        <v>0.82290244049405825</v>
      </c>
      <c r="AG54" s="26">
        <f t="shared" si="5"/>
        <v>1.1086436663655608E-2</v>
      </c>
      <c r="AI54" s="26"/>
      <c r="AK54" s="26"/>
      <c r="AM54" s="26"/>
      <c r="AO54" s="26"/>
      <c r="AQ54" s="26"/>
    </row>
    <row r="55" spans="1:43" x14ac:dyDescent="0.25">
      <c r="A55" s="17">
        <f t="shared" si="0"/>
        <v>12</v>
      </c>
      <c r="B55" s="15">
        <f t="shared" si="1"/>
        <v>3</v>
      </c>
      <c r="C55" s="11">
        <v>40901</v>
      </c>
      <c r="D55">
        <f>INDEX(white_production!$C:$O,MATCH(total_sugar_production!$C55,white_production!$C:$C,0),MATCH(total_sugar_production!D$1,white_production!$C$1:$O$1,0))+INDEX(raw_production!$C:$O,MATCH(total_sugar_production!$C55,raw_production!$C:$C,0),MATCH(total_sugar_production!D$1,raw_production!$C$1:$O$1,0))</f>
        <v>67350.38199999994</v>
      </c>
      <c r="E55">
        <f>INDEX(white_production!$C:$O,MATCH(total_sugar_production!$C55,white_production!$C:$C,0),MATCH(total_sugar_production!E$1,white_production!$C$1:$O$1,0))+INDEX(raw_production!$C:$O,MATCH(total_sugar_production!$C55,raw_production!$C:$C,0),MATCH(total_sugar_production!E$1,raw_production!$C$1:$O$1,0))</f>
        <v>92762.089000000065</v>
      </c>
      <c r="F55">
        <f>INDEX(white_production!$C:$O,MATCH(total_sugar_production!$C55,white_production!$C:$C,0),MATCH(total_sugar_production!F$1,white_production!$C$1:$O$1,0))+INDEX(raw_production!$C:$O,MATCH(total_sugar_production!$C55,raw_production!$C:$C,0),MATCH(total_sugar_production!F$1,raw_production!$C$1:$O$1,0))</f>
        <v>86626.216999999757</v>
      </c>
      <c r="G55">
        <f>INDEX(white_production!$C:$O,MATCH(total_sugar_production!$C55,white_production!$C:$C,0),MATCH(total_sugar_production!G$1,white_production!$C$1:$O$1,0))+INDEX(raw_production!$C:$O,MATCH(total_sugar_production!$C55,raw_production!$C:$C,0),MATCH(total_sugar_production!G$1,raw_production!$C$1:$O$1,0))</f>
        <v>77088.868000000162</v>
      </c>
      <c r="H55">
        <f>INDEX(white_production!$C:$O,MATCH(total_sugar_production!$C55,white_production!$C:$C,0),MATCH(total_sugar_production!H$1,white_production!$C$1:$O$1,0))+INDEX(raw_production!$C:$O,MATCH(total_sugar_production!$C55,raw_production!$C:$C,0),MATCH(total_sugar_production!H$1,raw_production!$C$1:$O$1,0))</f>
        <v>72435.110000000015</v>
      </c>
      <c r="I55">
        <f>INDEX(white_production!$C:$O,MATCH(total_sugar_production!$C55,white_production!$C:$C,0),MATCH(total_sugar_production!I$1,white_production!$C$1:$O$1,0))+INDEX(raw_production!$C:$O,MATCH(total_sugar_production!$C55,raw_production!$C:$C,0),MATCH(total_sugar_production!I$1,raw_production!$C$1:$O$1,0))</f>
        <v>112903.33099999998</v>
      </c>
      <c r="J55">
        <f>INDEX(white_production!$C:$O,MATCH(total_sugar_production!$C55,white_production!$C:$C,0),MATCH(total_sugar_production!J$1,white_production!$C$1:$O$1,0))+INDEX(raw_production!$C:$O,MATCH(total_sugar_production!$C55,raw_production!$C:$C,0),MATCH(total_sugar_production!J$1,raw_production!$C$1:$O$1,0))</f>
        <v>116337.92499999977</v>
      </c>
      <c r="S55" s="11">
        <v>40901</v>
      </c>
      <c r="T55" s="26">
        <f t="shared" si="2"/>
        <v>0.68601276192437255</v>
      </c>
      <c r="U55" s="26">
        <f t="shared" si="3"/>
        <v>-2.5132798228759134E-2</v>
      </c>
      <c r="V55" s="26">
        <f t="shared" si="7"/>
        <v>0.78777949672027903</v>
      </c>
      <c r="W55" s="26">
        <f t="shared" si="9"/>
        <v>5.210805377097405E-2</v>
      </c>
      <c r="X55" s="26">
        <f t="shared" si="10"/>
        <v>0.65198795277161126</v>
      </c>
      <c r="Y55" s="26">
        <f t="shared" si="12"/>
        <v>6.9217079253749425E-3</v>
      </c>
      <c r="Z55" s="26">
        <f t="shared" si="6"/>
        <v>0.66720695442557543</v>
      </c>
      <c r="AA55" s="26">
        <f t="shared" si="8"/>
        <v>7.0101466885874597E-3</v>
      </c>
      <c r="AB55" s="26">
        <f t="shared" si="14"/>
        <v>7.8783681862633431E-2</v>
      </c>
      <c r="AC55" s="26">
        <f t="shared" si="15"/>
        <v>5.6979108776764181E-3</v>
      </c>
      <c r="AD55" s="26">
        <f t="shared" si="11"/>
        <v>0.81981191978189205</v>
      </c>
      <c r="AE55" s="26">
        <f t="shared" si="13"/>
        <v>-1.2572878966068401E-2</v>
      </c>
      <c r="AF55" s="26">
        <f t="shared" si="4"/>
        <v>0.82239884122967777</v>
      </c>
      <c r="AG55" s="26">
        <f t="shared" si="5"/>
        <v>-5.0359926438048319E-4</v>
      </c>
      <c r="AI55" s="26"/>
      <c r="AK55" s="26"/>
      <c r="AM55" s="26"/>
      <c r="AO55" s="26"/>
      <c r="AQ55" s="26"/>
    </row>
    <row r="56" spans="1:43" x14ac:dyDescent="0.25">
      <c r="A56" s="17">
        <f t="shared" si="0"/>
        <v>12</v>
      </c>
      <c r="B56" s="15">
        <f t="shared" si="1"/>
        <v>3</v>
      </c>
      <c r="C56" s="11">
        <v>40902</v>
      </c>
      <c r="D56">
        <f>INDEX(white_production!$C:$O,MATCH(total_sugar_production!$C56,white_production!$C:$C,0),MATCH(total_sugar_production!D$1,white_production!$C$1:$O$1,0))+INDEX(raw_production!$C:$O,MATCH(total_sugar_production!$C56,raw_production!$C:$C,0),MATCH(total_sugar_production!D$1,raw_production!$C$1:$O$1,0))</f>
        <v>72528.957000000126</v>
      </c>
      <c r="E56">
        <f>INDEX(white_production!$C:$O,MATCH(total_sugar_production!$C56,white_production!$C:$C,0),MATCH(total_sugar_production!E$1,white_production!$C$1:$O$1,0))+INDEX(raw_production!$C:$O,MATCH(total_sugar_production!$C56,raw_production!$C:$C,0),MATCH(total_sugar_production!E$1,raw_production!$C$1:$O$1,0))</f>
        <v>92737.152999999933</v>
      </c>
      <c r="F56">
        <f>INDEX(white_production!$C:$O,MATCH(total_sugar_production!$C56,white_production!$C:$C,0),MATCH(total_sugar_production!F$1,white_production!$C$1:$O$1,0))+INDEX(raw_production!$C:$O,MATCH(total_sugar_production!$C56,raw_production!$C:$C,0),MATCH(total_sugar_production!F$1,raw_production!$C$1:$O$1,0))</f>
        <v>88510.867000000042</v>
      </c>
      <c r="G56">
        <f>INDEX(white_production!$C:$O,MATCH(total_sugar_production!$C56,white_production!$C:$C,0),MATCH(total_sugar_production!G$1,white_production!$C$1:$O$1,0))+INDEX(raw_production!$C:$O,MATCH(total_sugar_production!$C56,raw_production!$C:$C,0),MATCH(total_sugar_production!G$1,raw_production!$C$1:$O$1,0))</f>
        <v>79010.8909999998</v>
      </c>
      <c r="H56">
        <f>INDEX(white_production!$C:$O,MATCH(total_sugar_production!$C56,white_production!$C:$C,0),MATCH(total_sugar_production!H$1,white_production!$C$1:$O$1,0))+INDEX(raw_production!$C:$O,MATCH(total_sugar_production!$C56,raw_production!$C:$C,0),MATCH(total_sugar_production!H$1,raw_production!$C$1:$O$1,0))</f>
        <v>78442.499999999927</v>
      </c>
      <c r="I56">
        <f>INDEX(white_production!$C:$O,MATCH(total_sugar_production!$C56,white_production!$C:$C,0),MATCH(total_sugar_production!I$1,white_production!$C$1:$O$1,0))+INDEX(raw_production!$C:$O,MATCH(total_sugar_production!$C56,raw_production!$C:$C,0),MATCH(total_sugar_production!I$1,raw_production!$C$1:$O$1,0))</f>
        <v>114671.73599999974</v>
      </c>
      <c r="J56">
        <f>INDEX(white_production!$C:$O,MATCH(total_sugar_production!$C56,white_production!$C:$C,0),MATCH(total_sugar_production!J$1,white_production!$C$1:$O$1,0))+INDEX(raw_production!$C:$O,MATCH(total_sugar_production!$C56,raw_production!$C:$C,0),MATCH(total_sugar_production!J$1,raw_production!$C$1:$O$1,0))</f>
        <v>116600.3159999997</v>
      </c>
      <c r="S56" s="11">
        <v>40902</v>
      </c>
      <c r="T56" s="26">
        <f t="shared" si="2"/>
        <v>0.73876032523563384</v>
      </c>
      <c r="U56" s="26">
        <f t="shared" si="3"/>
        <v>5.2747563311261292E-2</v>
      </c>
      <c r="V56" s="26">
        <f t="shared" si="7"/>
        <v>0.78756772842417777</v>
      </c>
      <c r="W56" s="26">
        <f t="shared" si="9"/>
        <v>-2.1176829610125569E-4</v>
      </c>
      <c r="X56" s="26">
        <f t="shared" si="10"/>
        <v>0.66617267810933678</v>
      </c>
      <c r="Y56" s="26">
        <f t="shared" si="12"/>
        <v>1.4184725337725523E-2</v>
      </c>
      <c r="Z56" s="26">
        <f t="shared" si="6"/>
        <v>0.68384213334875876</v>
      </c>
      <c r="AA56" s="26">
        <f t="shared" si="8"/>
        <v>1.6635178923183336E-2</v>
      </c>
      <c r="AB56" s="26">
        <f t="shared" si="14"/>
        <v>8.5317589281076758E-2</v>
      </c>
      <c r="AC56" s="26">
        <f t="shared" si="15"/>
        <v>6.5339074184433271E-3</v>
      </c>
      <c r="AD56" s="26">
        <f t="shared" si="11"/>
        <v>0.83265263480031526</v>
      </c>
      <c r="AE56" s="26">
        <f t="shared" si="13"/>
        <v>1.284071501842321E-2</v>
      </c>
      <c r="AF56" s="26">
        <f t="shared" si="4"/>
        <v>0.82425369685263172</v>
      </c>
      <c r="AG56" s="26">
        <f t="shared" si="5"/>
        <v>1.8548556229539548E-3</v>
      </c>
      <c r="AI56" s="26"/>
      <c r="AK56" s="26"/>
      <c r="AM56" s="26"/>
      <c r="AO56" s="26"/>
      <c r="AQ56" s="26"/>
    </row>
    <row r="57" spans="1:43" x14ac:dyDescent="0.25">
      <c r="A57" s="17">
        <f t="shared" si="0"/>
        <v>12</v>
      </c>
      <c r="B57" s="15">
        <f t="shared" si="1"/>
        <v>3</v>
      </c>
      <c r="C57" s="11">
        <v>40903</v>
      </c>
      <c r="D57">
        <f>INDEX(white_production!$C:$O,MATCH(total_sugar_production!$C57,white_production!$C:$C,0),MATCH(total_sugar_production!D$1,white_production!$C$1:$O$1,0))+INDEX(raw_production!$C:$O,MATCH(total_sugar_production!$C57,raw_production!$C:$C,0),MATCH(total_sugar_production!D$1,raw_production!$C$1:$O$1,0))</f>
        <v>76251.16</v>
      </c>
      <c r="E57">
        <f>INDEX(white_production!$C:$O,MATCH(total_sugar_production!$C57,white_production!$C:$C,0),MATCH(total_sugar_production!E$1,white_production!$C$1:$O$1,0))+INDEX(raw_production!$C:$O,MATCH(total_sugar_production!$C57,raw_production!$C:$C,0),MATCH(total_sugar_production!E$1,raw_production!$C$1:$O$1,0))</f>
        <v>92742.579999999987</v>
      </c>
      <c r="F57">
        <f>INDEX(white_production!$C:$O,MATCH(total_sugar_production!$C57,white_production!$C:$C,0),MATCH(total_sugar_production!F$1,white_production!$C$1:$O$1,0))+INDEX(raw_production!$C:$O,MATCH(total_sugar_production!$C57,raw_production!$C:$C,0),MATCH(total_sugar_production!F$1,raw_production!$C$1:$O$1,0))</f>
        <v>92073.545999999958</v>
      </c>
      <c r="G57">
        <f>INDEX(white_production!$C:$O,MATCH(total_sugar_production!$C57,white_production!$C:$C,0),MATCH(total_sugar_production!G$1,white_production!$C$1:$O$1,0))+INDEX(raw_production!$C:$O,MATCH(total_sugar_production!$C57,raw_production!$C:$C,0),MATCH(total_sugar_production!G$1,raw_production!$C$1:$O$1,0))</f>
        <v>82536.032000000036</v>
      </c>
      <c r="H57">
        <f>INDEX(white_production!$C:$O,MATCH(total_sugar_production!$C57,white_production!$C:$C,0),MATCH(total_sugar_production!H$1,white_production!$C$1:$O$1,0))+INDEX(raw_production!$C:$O,MATCH(total_sugar_production!$C57,raw_production!$C:$C,0),MATCH(total_sugar_production!H$1,raw_production!$C$1:$O$1,0))</f>
        <v>79371.736000000034</v>
      </c>
      <c r="I57">
        <f>INDEX(white_production!$C:$O,MATCH(total_sugar_production!$C57,white_production!$C:$C,0),MATCH(total_sugar_production!I$1,white_production!$C$1:$O$1,0))+INDEX(raw_production!$C:$O,MATCH(total_sugar_production!$C57,raw_production!$C:$C,0),MATCH(total_sugar_production!I$1,raw_production!$C$1:$O$1,0))</f>
        <v>118002.92400000036</v>
      </c>
      <c r="J57">
        <f>INDEX(white_production!$C:$O,MATCH(total_sugar_production!$C57,white_production!$C:$C,0),MATCH(total_sugar_production!J$1,white_production!$C$1:$O$1,0))+INDEX(raw_production!$C:$O,MATCH(total_sugar_production!$C57,raw_production!$C:$C,0),MATCH(total_sugar_production!J$1,raw_production!$C$1:$O$1,0))</f>
        <v>118613.88600000035</v>
      </c>
      <c r="S57" s="11">
        <v>40903</v>
      </c>
      <c r="T57" s="26">
        <f t="shared" si="2"/>
        <v>0.77667367753812122</v>
      </c>
      <c r="U57" s="26">
        <f t="shared" si="3"/>
        <v>3.791335230248738E-2</v>
      </c>
      <c r="V57" s="26">
        <f t="shared" si="7"/>
        <v>0.78761381707283629</v>
      </c>
      <c r="W57" s="26">
        <f t="shared" si="9"/>
        <v>4.6088648658515474E-5</v>
      </c>
      <c r="X57" s="26">
        <f t="shared" si="10"/>
        <v>0.69298700601185115</v>
      </c>
      <c r="Y57" s="26">
        <f t="shared" si="12"/>
        <v>2.6814327902514368E-2</v>
      </c>
      <c r="Z57" s="26">
        <f t="shared" si="6"/>
        <v>0.71435235682915654</v>
      </c>
      <c r="AA57" s="26">
        <f t="shared" si="8"/>
        <v>3.051022348039778E-2</v>
      </c>
      <c r="AB57" s="26">
        <f t="shared" si="14"/>
        <v>8.6328268127278743E-2</v>
      </c>
      <c r="AC57" s="26">
        <f t="shared" si="15"/>
        <v>1.0106788462019844E-3</v>
      </c>
      <c r="AD57" s="26">
        <f t="shared" si="11"/>
        <v>0.85684100555294529</v>
      </c>
      <c r="AE57" s="26">
        <f t="shared" si="13"/>
        <v>2.4188370752630028E-2</v>
      </c>
      <c r="AF57" s="26">
        <f t="shared" si="4"/>
        <v>0.83848772788537862</v>
      </c>
      <c r="AG57" s="26">
        <f t="shared" si="5"/>
        <v>1.4234031032746897E-2</v>
      </c>
      <c r="AI57" s="26"/>
      <c r="AK57" s="26"/>
      <c r="AM57" s="26"/>
      <c r="AO57" s="26"/>
      <c r="AQ57" s="26"/>
    </row>
    <row r="58" spans="1:43" x14ac:dyDescent="0.25">
      <c r="A58" s="17">
        <f t="shared" si="0"/>
        <v>12</v>
      </c>
      <c r="B58" s="15">
        <f t="shared" si="1"/>
        <v>3</v>
      </c>
      <c r="C58" s="11">
        <v>40904</v>
      </c>
      <c r="D58">
        <f>INDEX(white_production!$C:$O,MATCH(total_sugar_production!$C58,white_production!$C:$C,0),MATCH(total_sugar_production!D$1,white_production!$C$1:$O$1,0))+INDEX(raw_production!$C:$O,MATCH(total_sugar_production!$C58,raw_production!$C:$C,0),MATCH(total_sugar_production!D$1,raw_production!$C$1:$O$1,0))</f>
        <v>77684.620999999854</v>
      </c>
      <c r="E58">
        <f>INDEX(white_production!$C:$O,MATCH(total_sugar_production!$C58,white_production!$C:$C,0),MATCH(total_sugar_production!E$1,white_production!$C$1:$O$1,0))+INDEX(raw_production!$C:$O,MATCH(total_sugar_production!$C58,raw_production!$C:$C,0),MATCH(total_sugar_production!E$1,raw_production!$C$1:$O$1,0))</f>
        <v>100164.6810000001</v>
      </c>
      <c r="F58">
        <f>INDEX(white_production!$C:$O,MATCH(total_sugar_production!$C58,white_production!$C:$C,0),MATCH(total_sugar_production!F$1,white_production!$C$1:$O$1,0))+INDEX(raw_production!$C:$O,MATCH(total_sugar_production!$C58,raw_production!$C:$C,0),MATCH(total_sugar_production!F$1,raw_production!$C$1:$O$1,0))</f>
        <v>91956.306000000142</v>
      </c>
      <c r="G58">
        <f>INDEX(white_production!$C:$O,MATCH(total_sugar_production!$C58,white_production!$C:$C,0),MATCH(total_sugar_production!G$1,white_production!$C$1:$O$1,0))+INDEX(raw_production!$C:$O,MATCH(total_sugar_production!$C58,raw_production!$C:$C,0),MATCH(total_sugar_production!G$1,raw_production!$C$1:$O$1,0))</f>
        <v>89126.30700000003</v>
      </c>
      <c r="H58">
        <f>INDEX(white_production!$C:$O,MATCH(total_sugar_production!$C58,white_production!$C:$C,0),MATCH(total_sugar_production!H$1,white_production!$C$1:$O$1,0))+INDEX(raw_production!$C:$O,MATCH(total_sugar_production!$C58,raw_production!$C:$C,0),MATCH(total_sugar_production!H$1,raw_production!$C$1:$O$1,0))</f>
        <v>83290.302999999869</v>
      </c>
      <c r="I58">
        <f>INDEX(white_production!$C:$O,MATCH(total_sugar_production!$C58,white_production!$C:$C,0),MATCH(total_sugar_production!I$1,white_production!$C$1:$O$1,0))+INDEX(raw_production!$C:$O,MATCH(total_sugar_production!$C58,raw_production!$C:$C,0),MATCH(total_sugar_production!I$1,raw_production!$C$1:$O$1,0))</f>
        <v>111782.34199999976</v>
      </c>
      <c r="J58">
        <f>INDEX(white_production!$C:$O,MATCH(total_sugar_production!$C58,white_production!$C:$C,0),MATCH(total_sugar_production!J$1,white_production!$C$1:$O$1,0))+INDEX(raw_production!$C:$O,MATCH(total_sugar_production!$C58,raw_production!$C:$C,0),MATCH(total_sugar_production!J$1,raw_production!$C$1:$O$1,0))</f>
        <v>116145.54699999989</v>
      </c>
      <c r="S58" s="11">
        <v>40904</v>
      </c>
      <c r="T58" s="26">
        <f t="shared" si="2"/>
        <v>0.79127452330200676</v>
      </c>
      <c r="U58" s="26">
        <f t="shared" si="3"/>
        <v>1.4600845763885539E-2</v>
      </c>
      <c r="V58" s="26">
        <f t="shared" si="7"/>
        <v>0.85064580625526143</v>
      </c>
      <c r="W58" s="26">
        <f t="shared" si="9"/>
        <v>6.3031989182425141E-2</v>
      </c>
      <c r="X58" s="26">
        <f t="shared" si="10"/>
        <v>0.69210460493016912</v>
      </c>
      <c r="Y58" s="26">
        <f t="shared" si="12"/>
        <v>-8.8240108168202713E-4</v>
      </c>
      <c r="Z58" s="26">
        <f t="shared" si="6"/>
        <v>0.77139142648545234</v>
      </c>
      <c r="AA58" s="26">
        <f t="shared" si="8"/>
        <v>5.7039069656295793E-2</v>
      </c>
      <c r="AB58" s="26">
        <f t="shared" si="14"/>
        <v>9.0590277750587131E-2</v>
      </c>
      <c r="AC58" s="26">
        <f t="shared" si="15"/>
        <v>4.2620096233083882E-3</v>
      </c>
      <c r="AD58" s="26">
        <f t="shared" si="11"/>
        <v>0.81167221180335092</v>
      </c>
      <c r="AE58" s="26">
        <f t="shared" si="13"/>
        <v>-4.5168793749594371E-2</v>
      </c>
      <c r="AF58" s="26">
        <f t="shared" si="4"/>
        <v>0.8210389111442995</v>
      </c>
      <c r="AG58" s="26">
        <f t="shared" si="5"/>
        <v>-1.7448816741079121E-2</v>
      </c>
      <c r="AI58" s="26"/>
      <c r="AK58" s="26"/>
      <c r="AM58" s="26"/>
      <c r="AO58" s="26"/>
      <c r="AQ58" s="26"/>
    </row>
    <row r="59" spans="1:43" x14ac:dyDescent="0.25">
      <c r="A59" s="17">
        <f t="shared" si="0"/>
        <v>12</v>
      </c>
      <c r="B59" s="15">
        <f t="shared" si="1"/>
        <v>3</v>
      </c>
      <c r="C59" s="11">
        <v>40905</v>
      </c>
      <c r="D59">
        <f>INDEX(white_production!$C:$O,MATCH(total_sugar_production!$C59,white_production!$C:$C,0),MATCH(total_sugar_production!D$1,white_production!$C$1:$O$1,0))+INDEX(raw_production!$C:$O,MATCH(total_sugar_production!$C59,raw_production!$C:$C,0),MATCH(total_sugar_production!D$1,raw_production!$C$1:$O$1,0))</f>
        <v>74156.278000000122</v>
      </c>
      <c r="E59">
        <f>INDEX(white_production!$C:$O,MATCH(total_sugar_production!$C59,white_production!$C:$C,0),MATCH(total_sugar_production!E$1,white_production!$C$1:$O$1,0))+INDEX(raw_production!$C:$O,MATCH(total_sugar_production!$C59,raw_production!$C:$C,0),MATCH(total_sugar_production!E$1,raw_production!$C$1:$O$1,0))</f>
        <v>95894.964999999851</v>
      </c>
      <c r="F59">
        <f>INDEX(white_production!$C:$O,MATCH(total_sugar_production!$C59,white_production!$C:$C,0),MATCH(total_sugar_production!F$1,white_production!$C$1:$O$1,0))+INDEX(raw_production!$C:$O,MATCH(total_sugar_production!$C59,raw_production!$C:$C,0),MATCH(total_sugar_production!F$1,raw_production!$C$1:$O$1,0))</f>
        <v>94980.059999999823</v>
      </c>
      <c r="G59">
        <f>INDEX(white_production!$C:$O,MATCH(total_sugar_production!$C59,white_production!$C:$C,0),MATCH(total_sugar_production!G$1,white_production!$C$1:$O$1,0))+INDEX(raw_production!$C:$O,MATCH(total_sugar_production!$C59,raw_production!$C:$C,0),MATCH(total_sugar_production!G$1,raw_production!$C$1:$O$1,0))</f>
        <v>88977.328000000067</v>
      </c>
      <c r="H59">
        <f>INDEX(white_production!$C:$O,MATCH(total_sugar_production!$C59,white_production!$C:$C,0),MATCH(total_sugar_production!H$1,white_production!$C$1:$O$1,0))+INDEX(raw_production!$C:$O,MATCH(total_sugar_production!$C59,raw_production!$C:$C,0),MATCH(total_sugar_production!H$1,raw_production!$C$1:$O$1,0))</f>
        <v>70350.23700000011</v>
      </c>
      <c r="I59">
        <f>INDEX(white_production!$C:$O,MATCH(total_sugar_production!$C59,white_production!$C:$C,0),MATCH(total_sugar_production!I$1,white_production!$C$1:$O$1,0))+INDEX(raw_production!$C:$O,MATCH(total_sugar_production!$C59,raw_production!$C:$C,0),MATCH(total_sugar_production!I$1,raw_production!$C$1:$O$1,0))</f>
        <v>78312.124999999913</v>
      </c>
      <c r="J59">
        <f>INDEX(white_production!$C:$O,MATCH(total_sugar_production!$C59,white_production!$C:$C,0),MATCH(total_sugar_production!J$1,white_production!$C$1:$O$1,0))+INDEX(raw_production!$C:$O,MATCH(total_sugar_production!$C59,raw_production!$C:$C,0),MATCH(total_sugar_production!J$1,raw_production!$C$1:$O$1,0))</f>
        <v>114505.78099999973</v>
      </c>
      <c r="S59" s="11">
        <v>40905</v>
      </c>
      <c r="T59" s="26">
        <f t="shared" si="2"/>
        <v>0.7553357764891625</v>
      </c>
      <c r="U59" s="26">
        <f t="shared" si="3"/>
        <v>-3.5938746812844258E-2</v>
      </c>
      <c r="V59" s="26">
        <f t="shared" si="7"/>
        <v>0.81438536022737262</v>
      </c>
      <c r="W59" s="26">
        <f t="shared" si="9"/>
        <v>-3.6260446027888804E-2</v>
      </c>
      <c r="X59" s="26">
        <f t="shared" si="10"/>
        <v>0.71486274038175845</v>
      </c>
      <c r="Y59" s="26">
        <f t="shared" si="12"/>
        <v>2.2758135451589334E-2</v>
      </c>
      <c r="Z59" s="26">
        <f t="shared" si="6"/>
        <v>0.77010200782563565</v>
      </c>
      <c r="AA59" s="26">
        <f t="shared" si="8"/>
        <v>-1.2894186598166879E-3</v>
      </c>
      <c r="AB59" s="26">
        <f t="shared" si="14"/>
        <v>7.6516080265065803E-2</v>
      </c>
      <c r="AC59" s="26">
        <f t="shared" si="15"/>
        <v>-1.4074197485521328E-2</v>
      </c>
      <c r="AD59" s="26">
        <f t="shared" si="11"/>
        <v>0.56863879010309659</v>
      </c>
      <c r="AE59" s="26">
        <f t="shared" si="13"/>
        <v>-0.24303342170025433</v>
      </c>
      <c r="AF59" s="26">
        <f t="shared" si="4"/>
        <v>0.80944732002482611</v>
      </c>
      <c r="AG59" s="26">
        <f t="shared" si="5"/>
        <v>-1.1591591119473388E-2</v>
      </c>
      <c r="AI59" s="26"/>
      <c r="AK59" s="26"/>
      <c r="AM59" s="26"/>
      <c r="AO59" s="26"/>
      <c r="AQ59" s="26"/>
    </row>
    <row r="60" spans="1:43" x14ac:dyDescent="0.25">
      <c r="A60" s="17">
        <f t="shared" si="0"/>
        <v>12</v>
      </c>
      <c r="B60" s="15">
        <f t="shared" si="1"/>
        <v>3</v>
      </c>
      <c r="C60" s="11">
        <v>40906</v>
      </c>
      <c r="D60">
        <f>INDEX(white_production!$C:$O,MATCH(total_sugar_production!$C60,white_production!$C:$C,0),MATCH(total_sugar_production!D$1,white_production!$C$1:$O$1,0))+INDEX(raw_production!$C:$O,MATCH(total_sugar_production!$C60,raw_production!$C:$C,0),MATCH(total_sugar_production!D$1,raw_production!$C$1:$O$1,0))</f>
        <v>79802.975999999981</v>
      </c>
      <c r="E60">
        <f>INDEX(white_production!$C:$O,MATCH(total_sugar_production!$C60,white_production!$C:$C,0),MATCH(total_sugar_production!E$1,white_production!$C$1:$O$1,0))+INDEX(raw_production!$C:$O,MATCH(total_sugar_production!$C60,raw_production!$C:$C,0),MATCH(total_sugar_production!E$1,raw_production!$C$1:$O$1,0))</f>
        <v>94880.092000000179</v>
      </c>
      <c r="F60">
        <f>INDEX(white_production!$C:$O,MATCH(total_sugar_production!$C60,white_production!$C:$C,0),MATCH(total_sugar_production!F$1,white_production!$C$1:$O$1,0))+INDEX(raw_production!$C:$O,MATCH(total_sugar_production!$C60,raw_production!$C:$C,0),MATCH(total_sugar_production!F$1,raw_production!$C$1:$O$1,0))</f>
        <v>97472.031000000192</v>
      </c>
      <c r="G60">
        <f>INDEX(white_production!$C:$O,MATCH(total_sugar_production!$C60,white_production!$C:$C,0),MATCH(total_sugar_production!G$1,white_production!$C$1:$O$1,0))+INDEX(raw_production!$C:$O,MATCH(total_sugar_production!$C60,raw_production!$C:$C,0),MATCH(total_sugar_production!G$1,raw_production!$C$1:$O$1,0))</f>
        <v>92472.134999999835</v>
      </c>
      <c r="H60">
        <f>INDEX(white_production!$C:$O,MATCH(total_sugar_production!$C60,white_production!$C:$C,0),MATCH(total_sugar_production!H$1,white_production!$C$1:$O$1,0))+INDEX(raw_production!$C:$O,MATCH(total_sugar_production!$C60,raw_production!$C:$C,0),MATCH(total_sugar_production!H$1,raw_production!$C$1:$O$1,0))</f>
        <v>98656.069999999934</v>
      </c>
      <c r="I60">
        <f>INDEX(white_production!$C:$O,MATCH(total_sugar_production!$C60,white_production!$C:$C,0),MATCH(total_sugar_production!I$1,white_production!$C$1:$O$1,0))+INDEX(raw_production!$C:$O,MATCH(total_sugar_production!$C60,raw_production!$C:$C,0),MATCH(total_sugar_production!I$1,raw_production!$C$1:$O$1,0))</f>
        <v>57896.817000000272</v>
      </c>
      <c r="J60">
        <f>INDEX(white_production!$C:$O,MATCH(total_sugar_production!$C60,white_production!$C:$C,0),MATCH(total_sugar_production!J$1,white_production!$C$1:$O$1,0))+INDEX(raw_production!$C:$O,MATCH(total_sugar_production!$C60,raw_production!$C:$C,0),MATCH(total_sugar_production!J$1,raw_production!$C$1:$O$1,0))</f>
        <v>76193.967000000092</v>
      </c>
      <c r="S60" s="11">
        <v>40906</v>
      </c>
      <c r="T60" s="26">
        <f t="shared" si="2"/>
        <v>0.81285151397574029</v>
      </c>
      <c r="U60" s="26">
        <f t="shared" si="3"/>
        <v>5.7515737486577789E-2</v>
      </c>
      <c r="V60" s="26">
        <f t="shared" si="7"/>
        <v>0.80576657910899208</v>
      </c>
      <c r="W60" s="26">
        <f t="shared" si="9"/>
        <v>-8.6187811183805474E-3</v>
      </c>
      <c r="X60" s="26">
        <f t="shared" si="10"/>
        <v>0.73361843729342746</v>
      </c>
      <c r="Y60" s="26">
        <f t="shared" si="12"/>
        <v>1.8755696911669006E-2</v>
      </c>
      <c r="Z60" s="26">
        <f t="shared" si="6"/>
        <v>0.80034968943350449</v>
      </c>
      <c r="AA60" s="26">
        <f t="shared" si="8"/>
        <v>3.0247681607868837E-2</v>
      </c>
      <c r="AB60" s="26">
        <f t="shared" si="14"/>
        <v>0.10730277668795819</v>
      </c>
      <c r="AC60" s="26">
        <f t="shared" si="15"/>
        <v>3.078669642289239E-2</v>
      </c>
      <c r="AD60" s="26">
        <f t="shared" si="11"/>
        <v>0.4203994715977965</v>
      </c>
      <c r="AE60" s="26">
        <f t="shared" si="13"/>
        <v>-0.14823931850530009</v>
      </c>
      <c r="AF60" s="26">
        <f t="shared" si="4"/>
        <v>0.53861911469963475</v>
      </c>
      <c r="AG60" s="26">
        <f t="shared" si="5"/>
        <v>-0.27082820532519136</v>
      </c>
      <c r="AI60" s="26"/>
      <c r="AK60" s="26"/>
      <c r="AM60" s="26"/>
      <c r="AO60" s="26"/>
      <c r="AQ60" s="26"/>
    </row>
    <row r="61" spans="1:43" x14ac:dyDescent="0.25">
      <c r="A61" s="17">
        <f t="shared" si="0"/>
        <v>12</v>
      </c>
      <c r="B61" s="15">
        <f t="shared" si="1"/>
        <v>3</v>
      </c>
      <c r="C61" s="11">
        <v>40907</v>
      </c>
      <c r="D61">
        <f>INDEX(white_production!$C:$O,MATCH(total_sugar_production!$C61,white_production!$C:$C,0),MATCH(total_sugar_production!D$1,white_production!$C$1:$O$1,0))+INDEX(raw_production!$C:$O,MATCH(total_sugar_production!$C61,raw_production!$C:$C,0),MATCH(total_sugar_production!D$1,raw_production!$C$1:$O$1,0))</f>
        <v>77957.46500000004</v>
      </c>
      <c r="E61">
        <f>INDEX(white_production!$C:$O,MATCH(total_sugar_production!$C61,white_production!$C:$C,0),MATCH(total_sugar_production!E$1,white_production!$C$1:$O$1,0))+INDEX(raw_production!$C:$O,MATCH(total_sugar_production!$C61,raw_production!$C:$C,0),MATCH(total_sugar_production!E$1,raw_production!$C$1:$O$1,0))</f>
        <v>94328.94299999997</v>
      </c>
      <c r="F61">
        <f>INDEX(white_production!$C:$O,MATCH(total_sugar_production!$C61,white_production!$C:$C,0),MATCH(total_sugar_production!F$1,white_production!$C$1:$O$1,0))+INDEX(raw_production!$C:$O,MATCH(total_sugar_production!$C61,raw_production!$C:$C,0),MATCH(total_sugar_production!F$1,raw_production!$C$1:$O$1,0))</f>
        <v>94434.112999999896</v>
      </c>
      <c r="G61">
        <f>INDEX(white_production!$C:$O,MATCH(total_sugar_production!$C61,white_production!$C:$C,0),MATCH(total_sugar_production!G$1,white_production!$C$1:$O$1,0))+INDEX(raw_production!$C:$O,MATCH(total_sugar_production!$C61,raw_production!$C:$C,0),MATCH(total_sugar_production!G$1,raw_production!$C$1:$O$1,0))</f>
        <v>87965.280000000173</v>
      </c>
      <c r="H61">
        <f>INDEX(white_production!$C:$O,MATCH(total_sugar_production!$C61,white_production!$C:$C,0),MATCH(total_sugar_production!H$1,white_production!$C$1:$O$1,0))+INDEX(raw_production!$C:$O,MATCH(total_sugar_production!$C61,raw_production!$C:$C,0),MATCH(total_sugar_production!H$1,raw_production!$C$1:$O$1,0))</f>
        <v>72873.050999999978</v>
      </c>
      <c r="I61">
        <f>INDEX(white_production!$C:$O,MATCH(total_sugar_production!$C61,white_production!$C:$C,0),MATCH(total_sugar_production!I$1,white_production!$C$1:$O$1,0))+INDEX(raw_production!$C:$O,MATCH(total_sugar_production!$C61,raw_production!$C:$C,0),MATCH(total_sugar_production!I$1,raw_production!$C$1:$O$1,0))</f>
        <v>40216.235999999662</v>
      </c>
      <c r="J61">
        <f>INDEX(white_production!$C:$O,MATCH(total_sugar_production!$C61,white_production!$C:$C,0),MATCH(total_sugar_production!J$1,white_production!$C$1:$O$1,0))+INDEX(raw_production!$C:$O,MATCH(total_sugar_production!$C61,raw_production!$C:$C,0),MATCH(total_sugar_production!J$1,raw_production!$C$1:$O$1,0))</f>
        <v>36103.023000000416</v>
      </c>
      <c r="S61" s="11">
        <v>40907</v>
      </c>
      <c r="T61" s="26">
        <f t="shared" si="2"/>
        <v>0.79405363843775489</v>
      </c>
      <c r="U61" s="26">
        <f t="shared" si="3"/>
        <v>-1.8797875537985398E-2</v>
      </c>
      <c r="V61" s="26">
        <f t="shared" si="7"/>
        <v>0.80108596134241672</v>
      </c>
      <c r="W61" s="26">
        <f t="shared" si="9"/>
        <v>-4.6806177665753568E-3</v>
      </c>
      <c r="X61" s="26">
        <f t="shared" si="10"/>
        <v>0.71075369719392356</v>
      </c>
      <c r="Y61" s="26">
        <f t="shared" si="12"/>
        <v>-2.28647400995039E-2</v>
      </c>
      <c r="Z61" s="26">
        <f t="shared" si="6"/>
        <v>0.76134269560156176</v>
      </c>
      <c r="AA61" s="26">
        <f t="shared" si="8"/>
        <v>-3.9006993831942727E-2</v>
      </c>
      <c r="AB61" s="26">
        <f t="shared" si="14"/>
        <v>7.9260006181304313E-2</v>
      </c>
      <c r="AC61" s="26">
        <f t="shared" si="15"/>
        <v>-2.804277050665388E-2</v>
      </c>
      <c r="AD61" s="26">
        <f t="shared" si="11"/>
        <v>0.29201751046265739</v>
      </c>
      <c r="AE61" s="26">
        <f t="shared" si="13"/>
        <v>-0.12838196113513911</v>
      </c>
      <c r="AF61" s="26">
        <f t="shared" si="4"/>
        <v>0.25521414689224348</v>
      </c>
      <c r="AG61" s="26">
        <f t="shared" si="5"/>
        <v>-0.28340496780739127</v>
      </c>
      <c r="AI61" s="26"/>
      <c r="AK61" s="26"/>
      <c r="AM61" s="26"/>
      <c r="AO61" s="26"/>
      <c r="AQ61" s="26"/>
    </row>
    <row r="62" spans="1:43" x14ac:dyDescent="0.25">
      <c r="A62" s="17">
        <f t="shared" si="0"/>
        <v>12</v>
      </c>
      <c r="B62" s="15">
        <f t="shared" si="1"/>
        <v>3</v>
      </c>
      <c r="C62" s="11">
        <v>40908</v>
      </c>
      <c r="D62">
        <f>INDEX(white_production!$C:$O,MATCH(total_sugar_production!$C62,white_production!$C:$C,0),MATCH(total_sugar_production!D$1,white_production!$C$1:$O$1,0))+INDEX(raw_production!$C:$O,MATCH(total_sugar_production!$C62,raw_production!$C:$C,0),MATCH(total_sugar_production!D$1,raw_production!$C$1:$O$1,0))</f>
        <v>65201.141999999993</v>
      </c>
      <c r="E62">
        <f>INDEX(white_production!$C:$O,MATCH(total_sugar_production!$C62,white_production!$C:$C,0),MATCH(total_sugar_production!E$1,white_production!$C$1:$O$1,0))+INDEX(raw_production!$C:$O,MATCH(total_sugar_production!$C62,raw_production!$C:$C,0),MATCH(total_sugar_production!E$1,raw_production!$C$1:$O$1,0))</f>
        <v>84756.849000000017</v>
      </c>
      <c r="F62">
        <f>INDEX(white_production!$C:$O,MATCH(total_sugar_production!$C62,white_production!$C:$C,0),MATCH(total_sugar_production!F$1,white_production!$C$1:$O$1,0))+INDEX(raw_production!$C:$O,MATCH(total_sugar_production!$C62,raw_production!$C:$C,0),MATCH(total_sugar_production!F$1,raw_production!$C$1:$O$1,0))</f>
        <v>79885.256000000052</v>
      </c>
      <c r="G62">
        <f>INDEX(white_production!$C:$O,MATCH(total_sugar_production!$C62,white_production!$C:$C,0),MATCH(total_sugar_production!G$1,white_production!$C$1:$O$1,0))+INDEX(raw_production!$C:$O,MATCH(total_sugar_production!$C62,raw_production!$C:$C,0),MATCH(total_sugar_production!G$1,raw_production!$C$1:$O$1,0))</f>
        <v>67227.912999999899</v>
      </c>
      <c r="H62">
        <f>INDEX(white_production!$C:$O,MATCH(total_sugar_production!$C62,white_production!$C:$C,0),MATCH(total_sugar_production!H$1,white_production!$C$1:$O$1,0))+INDEX(raw_production!$C:$O,MATCH(total_sugar_production!$C62,raw_production!$C:$C,0),MATCH(total_sugar_production!H$1,raw_production!$C$1:$O$1,0))</f>
        <v>43079.892999999996</v>
      </c>
      <c r="I62">
        <f>INDEX(white_production!$C:$O,MATCH(total_sugar_production!$C62,white_production!$C:$C,0),MATCH(total_sugar_production!I$1,white_production!$C$1:$O$1,0))+INDEX(raw_production!$C:$O,MATCH(total_sugar_production!$C62,raw_production!$C:$C,0),MATCH(total_sugar_production!I$1,raw_production!$C$1:$O$1,0))</f>
        <v>15912.06400000006</v>
      </c>
      <c r="J62">
        <f>INDEX(white_production!$C:$O,MATCH(total_sugar_production!$C62,white_production!$C:$C,0),MATCH(total_sugar_production!J$1,white_production!$C$1:$O$1,0))+INDEX(raw_production!$C:$O,MATCH(total_sugar_production!$C62,raw_production!$C:$C,0),MATCH(total_sugar_production!J$1,raw_production!$C$1:$O$1,0))</f>
        <v>15658.491999999806</v>
      </c>
      <c r="S62" s="11">
        <v>40908</v>
      </c>
      <c r="T62" s="26">
        <f t="shared" si="2"/>
        <v>0.6641211850000085</v>
      </c>
      <c r="U62" s="26">
        <f t="shared" si="3"/>
        <v>-0.1299324534377464</v>
      </c>
      <c r="V62" s="26">
        <f t="shared" si="7"/>
        <v>0.71979521557364512</v>
      </c>
      <c r="W62" s="26">
        <f t="shared" si="9"/>
        <v>-8.12907457687716E-2</v>
      </c>
      <c r="X62" s="26">
        <f t="shared" si="10"/>
        <v>0.60125244204160799</v>
      </c>
      <c r="Y62" s="26">
        <f t="shared" si="12"/>
        <v>-0.10950125515231557</v>
      </c>
      <c r="Z62" s="26">
        <f t="shared" si="6"/>
        <v>0.58186003049256596</v>
      </c>
      <c r="AA62" s="26">
        <f t="shared" si="8"/>
        <v>-0.1794826651089958</v>
      </c>
      <c r="AB62" s="26">
        <f t="shared" si="14"/>
        <v>4.6855628227641097E-2</v>
      </c>
      <c r="AC62" s="26">
        <f t="shared" si="15"/>
        <v>-3.2404377953663216E-2</v>
      </c>
      <c r="AD62" s="26">
        <f t="shared" si="11"/>
        <v>0.11554043286404353</v>
      </c>
      <c r="AE62" s="26">
        <f t="shared" si="13"/>
        <v>-0.17647707759861386</v>
      </c>
      <c r="AF62" s="26">
        <f t="shared" si="4"/>
        <v>0.11069069416704867</v>
      </c>
      <c r="AG62" s="26">
        <f t="shared" si="5"/>
        <v>-0.14452345272519479</v>
      </c>
      <c r="AI62" s="26"/>
      <c r="AK62" s="26"/>
      <c r="AM62" s="26"/>
      <c r="AO62" s="26"/>
      <c r="AQ62" s="26"/>
    </row>
    <row r="63" spans="1:43" x14ac:dyDescent="0.25">
      <c r="A63" s="17">
        <f t="shared" si="0"/>
        <v>1</v>
      </c>
      <c r="B63" s="15">
        <f t="shared" si="1"/>
        <v>1</v>
      </c>
      <c r="C63" s="11">
        <v>40909</v>
      </c>
      <c r="D63">
        <f>INDEX(white_production!$C:$O,MATCH(total_sugar_production!$C63,white_production!$C:$C,0),MATCH(total_sugar_production!D$1,white_production!$C$1:$O$1,0))+INDEX(raw_production!$C:$O,MATCH(total_sugar_production!$C63,raw_production!$C:$C,0),MATCH(total_sugar_production!D$1,raw_production!$C$1:$O$1,0))</f>
        <v>49165.778999999908</v>
      </c>
      <c r="E63">
        <f>INDEX(white_production!$C:$O,MATCH(total_sugar_production!$C63,white_production!$C:$C,0),MATCH(total_sugar_production!E$1,white_production!$C$1:$O$1,0))+INDEX(raw_production!$C:$O,MATCH(total_sugar_production!$C63,raw_production!$C:$C,0),MATCH(total_sugar_production!E$1,raw_production!$C$1:$O$1,0))</f>
        <v>64389.60999999987</v>
      </c>
      <c r="F63">
        <f>INDEX(white_production!$C:$O,MATCH(total_sugar_production!$C63,white_production!$C:$C,0),MATCH(total_sugar_production!F$1,white_production!$C$1:$O$1,0))+INDEX(raw_production!$C:$O,MATCH(total_sugar_production!$C63,raw_production!$C:$C,0),MATCH(total_sugar_production!F$1,raw_production!$C$1:$O$1,0))</f>
        <v>52484.170000000115</v>
      </c>
      <c r="G63">
        <f>INDEX(white_production!$C:$O,MATCH(total_sugar_production!$C63,white_production!$C:$C,0),MATCH(total_sugar_production!G$1,white_production!$C$1:$O$1,0))+INDEX(raw_production!$C:$O,MATCH(total_sugar_production!$C63,raw_production!$C:$C,0),MATCH(total_sugar_production!G$1,raw_production!$C$1:$O$1,0))</f>
        <v>38591.447000000073</v>
      </c>
      <c r="H63">
        <f>INDEX(white_production!$C:$O,MATCH(total_sugar_production!$C63,white_production!$C:$C,0),MATCH(total_sugar_production!H$1,white_production!$C$1:$O$1,0))+INDEX(raw_production!$C:$O,MATCH(total_sugar_production!$C63,raw_production!$C:$C,0),MATCH(total_sugar_production!H$1,raw_production!$C$1:$O$1,0))</f>
        <v>13029.799000000023</v>
      </c>
      <c r="I63">
        <f>INDEX(white_production!$C:$O,MATCH(total_sugar_production!$C63,white_production!$C:$C,0),MATCH(total_sugar_production!I$1,white_production!$C$1:$O$1,0))+INDEX(raw_production!$C:$O,MATCH(total_sugar_production!$C63,raw_production!$C:$C,0),MATCH(total_sugar_production!I$1,raw_production!$C$1:$O$1,0))</f>
        <v>3575.5890000001536</v>
      </c>
      <c r="J63">
        <f>INDEX(white_production!$C:$O,MATCH(total_sugar_production!$C63,white_production!$C:$C,0),MATCH(total_sugar_production!J$1,white_production!$C$1:$O$1,0))+INDEX(raw_production!$C:$O,MATCH(total_sugar_production!$C63,raw_production!$C:$C,0),MATCH(total_sugar_production!J$1,raw_production!$C$1:$O$1,0))</f>
        <v>5072.2060000001447</v>
      </c>
      <c r="S63" s="11">
        <v>40909</v>
      </c>
      <c r="T63" s="26">
        <f t="shared" si="2"/>
        <v>0.5007893176307936</v>
      </c>
      <c r="U63" s="26">
        <f t="shared" si="3"/>
        <v>-0.1633318673692149</v>
      </c>
      <c r="V63" s="26">
        <f t="shared" si="7"/>
        <v>0.54682699696224946</v>
      </c>
      <c r="W63" s="26">
        <f t="shared" si="9"/>
        <v>-0.17296821861139566</v>
      </c>
      <c r="X63" s="26">
        <f t="shared" si="10"/>
        <v>0.39501951875859231</v>
      </c>
      <c r="Y63" s="26">
        <f t="shared" si="12"/>
        <v>-0.20623292328301568</v>
      </c>
      <c r="Z63" s="26">
        <f t="shared" si="6"/>
        <v>0.33401037643653042</v>
      </c>
      <c r="AA63" s="26">
        <f t="shared" si="8"/>
        <v>-0.24784965405603554</v>
      </c>
      <c r="AB63" s="26">
        <f t="shared" si="14"/>
        <v>1.4171795130152501E-2</v>
      </c>
      <c r="AC63" s="26">
        <f t="shared" si="15"/>
        <v>-3.2683833097488596E-2</v>
      </c>
      <c r="AD63" s="26">
        <f t="shared" si="11"/>
        <v>2.5963011511512819E-2</v>
      </c>
      <c r="AE63" s="26">
        <f t="shared" si="13"/>
        <v>-8.9577421352530717E-2</v>
      </c>
      <c r="AF63" s="26">
        <f t="shared" si="4"/>
        <v>3.5855687961413668E-2</v>
      </c>
      <c r="AG63" s="26">
        <f t="shared" si="5"/>
        <v>-7.4835006205635005E-2</v>
      </c>
      <c r="AI63" s="26"/>
      <c r="AK63" s="26"/>
      <c r="AM63" s="26"/>
      <c r="AO63" s="26"/>
      <c r="AQ63" s="26"/>
    </row>
    <row r="64" spans="1:43" x14ac:dyDescent="0.25">
      <c r="A64" s="17">
        <f t="shared" si="0"/>
        <v>1</v>
      </c>
      <c r="B64" s="15">
        <f t="shared" si="1"/>
        <v>1</v>
      </c>
      <c r="C64" s="11">
        <v>40910</v>
      </c>
      <c r="D64">
        <f>INDEX(white_production!$C:$O,MATCH(total_sugar_production!$C64,white_production!$C:$C,0),MATCH(total_sugar_production!D$1,white_production!$C$1:$O$1,0))+INDEX(raw_production!$C:$O,MATCH(total_sugar_production!$C64,raw_production!$C:$C,0),MATCH(total_sugar_production!D$1,raw_production!$C$1:$O$1,0))</f>
        <v>42771.298000000046</v>
      </c>
      <c r="E64">
        <f>INDEX(white_production!$C:$O,MATCH(total_sugar_production!$C64,white_production!$C:$C,0),MATCH(total_sugar_production!E$1,white_production!$C$1:$O$1,0))+INDEX(raw_production!$C:$O,MATCH(total_sugar_production!$C64,raw_production!$C:$C,0),MATCH(total_sugar_production!E$1,raw_production!$C$1:$O$1,0))</f>
        <v>48837.440000000039</v>
      </c>
      <c r="F64">
        <f>INDEX(white_production!$C:$O,MATCH(total_sugar_production!$C64,white_production!$C:$C,0),MATCH(total_sugar_production!F$1,white_production!$C$1:$O$1,0))+INDEX(raw_production!$C:$O,MATCH(total_sugar_production!$C64,raw_production!$C:$C,0),MATCH(total_sugar_production!F$1,raw_production!$C$1:$O$1,0))</f>
        <v>43195.867999999973</v>
      </c>
      <c r="G64">
        <f>INDEX(white_production!$C:$O,MATCH(total_sugar_production!$C64,white_production!$C:$C,0),MATCH(total_sugar_production!G$1,white_production!$C$1:$O$1,0))+INDEX(raw_production!$C:$O,MATCH(total_sugar_production!$C64,raw_production!$C:$C,0),MATCH(total_sugar_production!G$1,raw_production!$C$1:$O$1,0))</f>
        <v>26160.881999999845</v>
      </c>
      <c r="H64">
        <f>INDEX(white_production!$C:$O,MATCH(total_sugar_production!$C64,white_production!$C:$C,0),MATCH(total_sugar_production!H$1,white_production!$C$1:$O$1,0))+INDEX(raw_production!$C:$O,MATCH(total_sugar_production!$C64,raw_production!$C:$C,0),MATCH(total_sugar_production!H$1,raw_production!$C$1:$O$1,0))</f>
        <v>2962.2850000001481</v>
      </c>
      <c r="I64">
        <f>INDEX(white_production!$C:$O,MATCH(total_sugar_production!$C64,white_production!$C:$C,0),MATCH(total_sugar_production!I$1,white_production!$C$1:$O$1,0))+INDEX(raw_production!$C:$O,MATCH(total_sugar_production!$C64,raw_production!$C:$C,0),MATCH(total_sugar_production!I$1,raw_production!$C$1:$O$1,0))</f>
        <v>3899.2750000000015</v>
      </c>
      <c r="J64">
        <f>INDEX(white_production!$C:$O,MATCH(total_sugar_production!$C64,white_production!$C:$C,0),MATCH(total_sugar_production!J$1,white_production!$C$1:$O$1,0))+INDEX(raw_production!$C:$O,MATCH(total_sugar_production!$C64,raw_production!$C:$C,0),MATCH(total_sugar_production!J$1,raw_production!$C$1:$O$1,0))</f>
        <v>7748.7289999995382</v>
      </c>
      <c r="S64" s="11">
        <v>40910</v>
      </c>
      <c r="T64" s="26">
        <f t="shared" si="2"/>
        <v>0.43565686490197558</v>
      </c>
      <c r="U64" s="26">
        <f t="shared" si="3"/>
        <v>-6.5132452728818013E-2</v>
      </c>
      <c r="V64" s="26">
        <f t="shared" si="7"/>
        <v>0.41475061977427902</v>
      </c>
      <c r="W64" s="26">
        <f t="shared" si="9"/>
        <v>-0.13207637718797044</v>
      </c>
      <c r="X64" s="26">
        <f t="shared" si="10"/>
        <v>0.32511157154089759</v>
      </c>
      <c r="Y64" s="26">
        <f t="shared" si="12"/>
        <v>-6.9907947217694721E-2</v>
      </c>
      <c r="Z64" s="26">
        <f t="shared" si="6"/>
        <v>0.22642338455802355</v>
      </c>
      <c r="AA64" s="26">
        <f t="shared" si="8"/>
        <v>-0.10758699187850687</v>
      </c>
      <c r="AB64" s="26">
        <f t="shared" si="14"/>
        <v>3.22191433168891E-3</v>
      </c>
      <c r="AC64" s="26">
        <f t="shared" si="15"/>
        <v>-1.0949880798463591E-2</v>
      </c>
      <c r="AD64" s="26">
        <f t="shared" si="11"/>
        <v>2.831335528539489E-2</v>
      </c>
      <c r="AE64" s="26">
        <f t="shared" si="13"/>
        <v>2.3503437738820708E-3</v>
      </c>
      <c r="AF64" s="26">
        <f t="shared" si="4"/>
        <v>5.4776168223753627E-2</v>
      </c>
      <c r="AG64" s="26">
        <f t="shared" si="5"/>
        <v>1.8920480262339959E-2</v>
      </c>
      <c r="AI64" s="26"/>
      <c r="AK64" s="26"/>
      <c r="AM64" s="26"/>
      <c r="AO64" s="26"/>
      <c r="AQ64" s="26"/>
    </row>
    <row r="65" spans="1:43" x14ac:dyDescent="0.25">
      <c r="A65" s="17">
        <f t="shared" si="0"/>
        <v>1</v>
      </c>
      <c r="B65" s="15">
        <f t="shared" si="1"/>
        <v>1</v>
      </c>
      <c r="C65" s="11">
        <v>40911</v>
      </c>
      <c r="D65">
        <f>INDEX(white_production!$C:$O,MATCH(total_sugar_production!$C65,white_production!$C:$C,0),MATCH(total_sugar_production!D$1,white_production!$C$1:$O$1,0))+INDEX(raw_production!$C:$O,MATCH(total_sugar_production!$C65,raw_production!$C:$C,0),MATCH(total_sugar_production!D$1,raw_production!$C$1:$O$1,0))</f>
        <v>53375.202000000048</v>
      </c>
      <c r="E65">
        <f>INDEX(white_production!$C:$O,MATCH(total_sugar_production!$C65,white_production!$C:$C,0),MATCH(total_sugar_production!E$1,white_production!$C$1:$O$1,0))+INDEX(raw_production!$C:$O,MATCH(total_sugar_production!$C65,raw_production!$C:$C,0),MATCH(total_sugar_production!E$1,raw_production!$C$1:$O$1,0))</f>
        <v>65230.778999999908</v>
      </c>
      <c r="F65">
        <f>INDEX(white_production!$C:$O,MATCH(total_sugar_production!$C65,white_production!$C:$C,0),MATCH(total_sugar_production!F$1,white_production!$C$1:$O$1,0))+INDEX(raw_production!$C:$O,MATCH(total_sugar_production!$C65,raw_production!$C:$C,0),MATCH(total_sugar_production!F$1,raw_production!$C$1:$O$1,0))</f>
        <v>59095.932999999917</v>
      </c>
      <c r="G65">
        <f>INDEX(white_production!$C:$O,MATCH(total_sugar_production!$C65,white_production!$C:$C,0),MATCH(total_sugar_production!G$1,white_production!$C$1:$O$1,0))+INDEX(raw_production!$C:$O,MATCH(total_sugar_production!$C65,raw_production!$C:$C,0),MATCH(total_sugar_production!G$1,raw_production!$C$1:$O$1,0))</f>
        <v>33944.579999999987</v>
      </c>
      <c r="H65">
        <f>INDEX(white_production!$C:$O,MATCH(total_sugar_production!$C65,white_production!$C:$C,0),MATCH(total_sugar_production!H$1,white_production!$C$1:$O$1,0))+INDEX(raw_production!$C:$O,MATCH(total_sugar_production!$C65,raw_production!$C:$C,0),MATCH(total_sugar_production!H$1,raw_production!$C$1:$O$1,0))</f>
        <v>3765.5410000000156</v>
      </c>
      <c r="I65">
        <f>INDEX(white_production!$C:$O,MATCH(total_sugar_production!$C65,white_production!$C:$C,0),MATCH(total_sugar_production!I$1,white_production!$C$1:$O$1,0))+INDEX(raw_production!$C:$O,MATCH(total_sugar_production!$C65,raw_production!$C:$C,0),MATCH(total_sugar_production!I$1,raw_production!$C$1:$O$1,0))</f>
        <v>17038.163999999968</v>
      </c>
      <c r="J65">
        <f>INDEX(white_production!$C:$O,MATCH(total_sugar_production!$C65,white_production!$C:$C,0),MATCH(total_sugar_production!J$1,white_production!$C$1:$O$1,0))+INDEX(raw_production!$C:$O,MATCH(total_sugar_production!$C65,raw_production!$C:$C,0),MATCH(total_sugar_production!J$1,raw_production!$C$1:$O$1,0))</f>
        <v>41798.81000000015</v>
      </c>
      <c r="S65" s="11">
        <v>40911</v>
      </c>
      <c r="T65" s="26">
        <f t="shared" si="2"/>
        <v>0.54366536098178864</v>
      </c>
      <c r="U65" s="26">
        <f t="shared" si="3"/>
        <v>0.10800849607981305</v>
      </c>
      <c r="V65" s="26">
        <f t="shared" si="7"/>
        <v>0.55397060162467493</v>
      </c>
      <c r="W65" s="26">
        <f t="shared" si="9"/>
        <v>0.13921998185039591</v>
      </c>
      <c r="X65" s="26">
        <f t="shared" si="10"/>
        <v>0.44478262710927757</v>
      </c>
      <c r="Y65" s="26">
        <f t="shared" si="12"/>
        <v>0.11967105556837998</v>
      </c>
      <c r="Z65" s="26">
        <f t="shared" si="6"/>
        <v>0.29379157365568326</v>
      </c>
      <c r="AA65" s="26">
        <f t="shared" si="8"/>
        <v>6.7368189097659709E-2</v>
      </c>
      <c r="AB65" s="26">
        <f t="shared" si="14"/>
        <v>4.095571666622771E-3</v>
      </c>
      <c r="AC65" s="26">
        <f t="shared" si="15"/>
        <v>8.7365733493386093E-4</v>
      </c>
      <c r="AD65" s="26">
        <f t="shared" si="11"/>
        <v>0.12371725275668524</v>
      </c>
      <c r="AE65" s="26">
        <f t="shared" si="13"/>
        <v>9.5403897471290355E-2</v>
      </c>
      <c r="AF65" s="26">
        <f t="shared" si="4"/>
        <v>0.29547796136796889</v>
      </c>
      <c r="AG65" s="26">
        <f t="shared" si="5"/>
        <v>0.24070179314421525</v>
      </c>
      <c r="AI65" s="26"/>
      <c r="AK65" s="26"/>
      <c r="AM65" s="26"/>
      <c r="AO65" s="26"/>
      <c r="AQ65" s="26"/>
    </row>
    <row r="66" spans="1:43" x14ac:dyDescent="0.25">
      <c r="A66" s="17">
        <f t="shared" si="0"/>
        <v>1</v>
      </c>
      <c r="B66" s="15">
        <f t="shared" si="1"/>
        <v>1</v>
      </c>
      <c r="C66" s="11">
        <v>40912</v>
      </c>
      <c r="D66">
        <f>INDEX(white_production!$C:$O,MATCH(total_sugar_production!$C66,white_production!$C:$C,0),MATCH(total_sugar_production!D$1,white_production!$C$1:$O$1,0))+INDEX(raw_production!$C:$O,MATCH(total_sugar_production!$C66,raw_production!$C:$C,0),MATCH(total_sugar_production!D$1,raw_production!$C$1:$O$1,0))</f>
        <v>72989.736999999906</v>
      </c>
      <c r="E66">
        <f>INDEX(white_production!$C:$O,MATCH(total_sugar_production!$C66,white_production!$C:$C,0),MATCH(total_sugar_production!E$1,white_production!$C$1:$O$1,0))+INDEX(raw_production!$C:$O,MATCH(total_sugar_production!$C66,raw_production!$C:$C,0),MATCH(total_sugar_production!E$1,raw_production!$C$1:$O$1,0))</f>
        <v>85381.481999999931</v>
      </c>
      <c r="F66">
        <f>INDEX(white_production!$C:$O,MATCH(total_sugar_production!$C66,white_production!$C:$C,0),MATCH(total_sugar_production!F$1,white_production!$C$1:$O$1,0))+INDEX(raw_production!$C:$O,MATCH(total_sugar_production!$C66,raw_production!$C:$C,0),MATCH(total_sugar_production!F$1,raw_production!$C$1:$O$1,0))</f>
        <v>75565.344000000419</v>
      </c>
      <c r="G66">
        <f>INDEX(white_production!$C:$O,MATCH(total_sugar_production!$C66,white_production!$C:$C,0),MATCH(total_sugar_production!G$1,white_production!$C$1:$O$1,0))+INDEX(raw_production!$C:$O,MATCH(total_sugar_production!$C66,raw_production!$C:$C,0),MATCH(total_sugar_production!G$1,raw_production!$C$1:$O$1,0))</f>
        <v>57363.274000000165</v>
      </c>
      <c r="H66">
        <f>INDEX(white_production!$C:$O,MATCH(total_sugar_production!$C66,white_production!$C:$C,0),MATCH(total_sugar_production!H$1,white_production!$C$1:$O$1,0))+INDEX(raw_production!$C:$O,MATCH(total_sugar_production!$C66,raw_production!$C:$C,0),MATCH(total_sugar_production!H$1,raw_production!$C$1:$O$1,0))</f>
        <v>21350.993999999995</v>
      </c>
      <c r="I66">
        <f>INDEX(white_production!$C:$O,MATCH(total_sugar_production!$C66,white_production!$C:$C,0),MATCH(total_sugar_production!I$1,white_production!$C$1:$O$1,0))+INDEX(raw_production!$C:$O,MATCH(total_sugar_production!$C66,raw_production!$C:$C,0),MATCH(total_sugar_production!I$1,raw_production!$C$1:$O$1,0))</f>
        <v>62781.830999999911</v>
      </c>
      <c r="J66">
        <f>INDEX(white_production!$C:$O,MATCH(total_sugar_production!$C66,white_production!$C:$C,0),MATCH(total_sugar_production!J$1,white_production!$C$1:$O$1,0))+INDEX(raw_production!$C:$O,MATCH(total_sugar_production!$C66,raw_production!$C:$C,0),MATCH(total_sugar_production!J$1,raw_production!$C$1:$O$1,0))</f>
        <v>91793.03700000039</v>
      </c>
      <c r="S66" s="11">
        <v>40912</v>
      </c>
      <c r="T66" s="26">
        <f t="shared" si="2"/>
        <v>0.74345370560041579</v>
      </c>
      <c r="U66" s="26">
        <f t="shared" si="3"/>
        <v>0.19978834461862716</v>
      </c>
      <c r="V66" s="26">
        <f t="shared" si="7"/>
        <v>0.72509989419483067</v>
      </c>
      <c r="W66" s="26">
        <f t="shared" si="9"/>
        <v>0.17112929257015574</v>
      </c>
      <c r="X66" s="26">
        <f t="shared" si="10"/>
        <v>0.56873883728574892</v>
      </c>
      <c r="Y66" s="26">
        <f t="shared" si="12"/>
        <v>0.12395621017647135</v>
      </c>
      <c r="Z66" s="26">
        <f t="shared" si="6"/>
        <v>0.49648122140566164</v>
      </c>
      <c r="AA66" s="26">
        <f t="shared" si="8"/>
        <v>0.20268964774997839</v>
      </c>
      <c r="AB66" s="26">
        <f t="shared" si="14"/>
        <v>2.3222300880705427E-2</v>
      </c>
      <c r="AC66" s="26">
        <f t="shared" si="15"/>
        <v>1.9126729214082656E-2</v>
      </c>
      <c r="AD66" s="26">
        <f t="shared" si="11"/>
        <v>0.4558704596548373</v>
      </c>
      <c r="AE66" s="26">
        <f t="shared" si="13"/>
        <v>0.33215320689815209</v>
      </c>
      <c r="AF66" s="26">
        <f t="shared" si="4"/>
        <v>0.64888975165882845</v>
      </c>
      <c r="AG66" s="26">
        <f t="shared" si="5"/>
        <v>0.35341179029085956</v>
      </c>
      <c r="AI66" s="26"/>
      <c r="AK66" s="26"/>
      <c r="AM66" s="26"/>
      <c r="AO66" s="26"/>
      <c r="AQ66" s="26"/>
    </row>
    <row r="67" spans="1:43" x14ac:dyDescent="0.25">
      <c r="A67" s="17">
        <f t="shared" ref="A67:A130" si="16">MONTH(C67)</f>
        <v>1</v>
      </c>
      <c r="B67" s="15">
        <f t="shared" ref="B67:B130" si="17">IF(DAY(C67)&lt;11,1,IF(DAY(C67)&lt;21,2,3))</f>
        <v>1</v>
      </c>
      <c r="C67" s="11">
        <v>40913</v>
      </c>
      <c r="D67">
        <f>INDEX(white_production!$C:$O,MATCH(total_sugar_production!$C67,white_production!$C:$C,0),MATCH(total_sugar_production!D$1,white_production!$C$1:$O$1,0))+INDEX(raw_production!$C:$O,MATCH(total_sugar_production!$C67,raw_production!$C:$C,0),MATCH(total_sugar_production!D$1,raw_production!$C$1:$O$1,0))</f>
        <v>83270.037000000098</v>
      </c>
      <c r="E67">
        <f>INDEX(white_production!$C:$O,MATCH(total_sugar_production!$C67,white_production!$C:$C,0),MATCH(total_sugar_production!E$1,white_production!$C$1:$O$1,0))+INDEX(raw_production!$C:$O,MATCH(total_sugar_production!$C67,raw_production!$C:$C,0),MATCH(total_sugar_production!E$1,raw_production!$C$1:$O$1,0))</f>
        <v>100039.02600000035</v>
      </c>
      <c r="F67">
        <f>INDEX(white_production!$C:$O,MATCH(total_sugar_production!$C67,white_production!$C:$C,0),MATCH(total_sugar_production!F$1,white_production!$C$1:$O$1,0))+INDEX(raw_production!$C:$O,MATCH(total_sugar_production!$C67,raw_production!$C:$C,0),MATCH(total_sugar_production!F$1,raw_production!$C$1:$O$1,0))</f>
        <v>85428.980999999578</v>
      </c>
      <c r="G67">
        <f>INDEX(white_production!$C:$O,MATCH(total_sugar_production!$C67,white_production!$C:$C,0),MATCH(total_sugar_production!G$1,white_production!$C$1:$O$1,0))+INDEX(raw_production!$C:$O,MATCH(total_sugar_production!$C67,raw_production!$C:$C,0),MATCH(total_sugar_production!G$1,raw_production!$C$1:$O$1,0))</f>
        <v>90817.014999999985</v>
      </c>
      <c r="H67">
        <f>INDEX(white_production!$C:$O,MATCH(total_sugar_production!$C67,white_production!$C:$C,0),MATCH(total_sugar_production!H$1,white_production!$C$1:$O$1,0))+INDEX(raw_production!$C:$O,MATCH(total_sugar_production!$C67,raw_production!$C:$C,0),MATCH(total_sugar_production!H$1,raw_production!$C$1:$O$1,0))</f>
        <v>64923.244999999923</v>
      </c>
      <c r="I67">
        <f>INDEX(white_production!$C:$O,MATCH(total_sugar_production!$C67,white_production!$C:$C,0),MATCH(total_sugar_production!I$1,white_production!$C$1:$O$1,0))+INDEX(raw_production!$C:$O,MATCH(total_sugar_production!$C67,raw_production!$C:$C,0),MATCH(total_sugar_production!I$1,raw_production!$C$1:$O$1,0))</f>
        <v>96671.876000000397</v>
      </c>
      <c r="J67">
        <f>INDEX(white_production!$C:$O,MATCH(total_sugar_production!$C67,white_production!$C:$C,0),MATCH(total_sugar_production!J$1,white_production!$C$1:$O$1,0))+INDEX(raw_production!$C:$O,MATCH(total_sugar_production!$C67,raw_production!$C:$C,0),MATCH(total_sugar_production!J$1,raw_production!$C$1:$O$1,0))</f>
        <v>118851.67299999938</v>
      </c>
      <c r="S67" s="11">
        <v>40913</v>
      </c>
      <c r="T67" s="26">
        <f t="shared" ref="T67:T130" si="18">D67/MAX(D$2:D$228)</f>
        <v>0.84816605892324126</v>
      </c>
      <c r="U67" s="26">
        <f t="shared" si="3"/>
        <v>0.10471235332282547</v>
      </c>
      <c r="V67" s="26">
        <f t="shared" si="7"/>
        <v>0.84957868461400354</v>
      </c>
      <c r="W67" s="26">
        <f t="shared" si="9"/>
        <v>0.12447879041917287</v>
      </c>
      <c r="X67" s="26">
        <f t="shared" si="10"/>
        <v>0.64297701502484816</v>
      </c>
      <c r="Y67" s="26">
        <f t="shared" si="12"/>
        <v>7.4238177739099243E-2</v>
      </c>
      <c r="Z67" s="26">
        <f t="shared" si="6"/>
        <v>0.7860245656762227</v>
      </c>
      <c r="AA67" s="26">
        <f t="shared" si="8"/>
        <v>0.28954334427056105</v>
      </c>
      <c r="AB67" s="26">
        <f t="shared" si="14"/>
        <v>7.0613439802463193E-2</v>
      </c>
      <c r="AC67" s="26">
        <f t="shared" si="15"/>
        <v>4.7391138921757767E-2</v>
      </c>
      <c r="AD67" s="26">
        <f t="shared" si="11"/>
        <v>0.70195232993150003</v>
      </c>
      <c r="AE67" s="26">
        <f t="shared" si="13"/>
        <v>0.24608187027666273</v>
      </c>
      <c r="AF67" s="26">
        <f t="shared" si="4"/>
        <v>0.84016865655295359</v>
      </c>
      <c r="AG67" s="26">
        <f t="shared" si="5"/>
        <v>0.19127890489412513</v>
      </c>
      <c r="AI67" s="26"/>
      <c r="AK67" s="26"/>
      <c r="AM67" s="26"/>
      <c r="AO67" s="26"/>
      <c r="AQ67" s="26"/>
    </row>
    <row r="68" spans="1:43" x14ac:dyDescent="0.25">
      <c r="A68" s="17">
        <f t="shared" si="16"/>
        <v>1</v>
      </c>
      <c r="B68" s="15">
        <f t="shared" si="17"/>
        <v>1</v>
      </c>
      <c r="C68" s="11">
        <v>40914</v>
      </c>
      <c r="D68">
        <f>INDEX(white_production!$C:$O,MATCH(total_sugar_production!$C68,white_production!$C:$C,0),MATCH(total_sugar_production!D$1,white_production!$C$1:$O$1,0))+INDEX(raw_production!$C:$O,MATCH(total_sugar_production!$C68,raw_production!$C:$C,0),MATCH(total_sugar_production!D$1,raw_production!$C$1:$O$1,0))</f>
        <v>90275.598999999842</v>
      </c>
      <c r="E68">
        <f>INDEX(white_production!$C:$O,MATCH(total_sugar_production!$C68,white_production!$C:$C,0),MATCH(total_sugar_production!E$1,white_production!$C$1:$O$1,0))+INDEX(raw_production!$C:$O,MATCH(total_sugar_production!$C68,raw_production!$C:$C,0),MATCH(total_sugar_production!E$1,raw_production!$C$1:$O$1,0))</f>
        <v>104539.51199999983</v>
      </c>
      <c r="F68">
        <f>INDEX(white_production!$C:$O,MATCH(total_sugar_production!$C68,white_production!$C:$C,0),MATCH(total_sugar_production!F$1,white_production!$C$1:$O$1,0))+INDEX(raw_production!$C:$O,MATCH(total_sugar_production!$C68,raw_production!$C:$C,0),MATCH(total_sugar_production!F$1,raw_production!$C$1:$O$1,0))</f>
        <v>101911.93800000018</v>
      </c>
      <c r="G68">
        <f>INDEX(white_production!$C:$O,MATCH(total_sugar_production!$C68,white_production!$C:$C,0),MATCH(total_sugar_production!G$1,white_production!$C$1:$O$1,0))+INDEX(raw_production!$C:$O,MATCH(total_sugar_production!$C68,raw_production!$C:$C,0),MATCH(total_sugar_production!G$1,raw_production!$C$1:$O$1,0))</f>
        <v>99892.388999999777</v>
      </c>
      <c r="H68">
        <f>INDEX(white_production!$C:$O,MATCH(total_sugar_production!$C68,white_production!$C:$C,0),MATCH(total_sugar_production!H$1,white_production!$C$1:$O$1,0))+INDEX(raw_production!$C:$O,MATCH(total_sugar_production!$C68,raw_production!$C:$C,0),MATCH(total_sugar_production!H$1,raw_production!$C$1:$O$1,0))</f>
        <v>90754.011999999871</v>
      </c>
      <c r="I68">
        <f>INDEX(white_production!$C:$O,MATCH(total_sugar_production!$C68,white_production!$C:$C,0),MATCH(total_sugar_production!I$1,white_production!$C$1:$O$1,0))+INDEX(raw_production!$C:$O,MATCH(total_sugar_production!$C68,raw_production!$C:$C,0),MATCH(total_sugar_production!I$1,raw_production!$C$1:$O$1,0))</f>
        <v>110729.78699999972</v>
      </c>
      <c r="J68">
        <f>INDEX(white_production!$C:$O,MATCH(total_sugar_production!$C68,white_production!$C:$C,0),MATCH(total_sugar_production!J$1,white_production!$C$1:$O$1,0))+INDEX(raw_production!$C:$O,MATCH(total_sugar_production!$C68,raw_production!$C:$C,0),MATCH(total_sugar_production!J$1,raw_production!$C$1:$O$1,0))</f>
        <v>129639.37000000039</v>
      </c>
      <c r="S68" s="11">
        <v>40914</v>
      </c>
      <c r="T68" s="26">
        <f t="shared" si="18"/>
        <v>0.91952281732221008</v>
      </c>
      <c r="U68" s="26">
        <f t="shared" si="3"/>
        <v>7.1356758398968823E-2</v>
      </c>
      <c r="V68" s="26">
        <f t="shared" si="7"/>
        <v>0.88779893853774017</v>
      </c>
      <c r="W68" s="26">
        <f t="shared" si="9"/>
        <v>3.8220253923736625E-2</v>
      </c>
      <c r="X68" s="26">
        <f t="shared" si="10"/>
        <v>0.76703517850268921</v>
      </c>
      <c r="Y68" s="26">
        <f t="shared" si="12"/>
        <v>0.12405816347784104</v>
      </c>
      <c r="Z68" s="26">
        <f t="shared" si="6"/>
        <v>0.8645722575013628</v>
      </c>
      <c r="AA68" s="26">
        <f t="shared" si="8"/>
        <v>7.8547691825140098E-2</v>
      </c>
      <c r="AB68" s="26">
        <f t="shared" si="14"/>
        <v>9.8708143180366609E-2</v>
      </c>
      <c r="AC68" s="26">
        <f t="shared" si="15"/>
        <v>2.8094703377903416E-2</v>
      </c>
      <c r="AD68" s="26">
        <f t="shared" si="11"/>
        <v>0.80402941572653674</v>
      </c>
      <c r="AE68" s="26">
        <f t="shared" si="13"/>
        <v>0.10207708579503671</v>
      </c>
      <c r="AF68" s="26">
        <f t="shared" si="4"/>
        <v>0.91642744759068018</v>
      </c>
      <c r="AG68" s="26">
        <f t="shared" si="5"/>
        <v>7.6258791037726592E-2</v>
      </c>
      <c r="AI68" s="26"/>
      <c r="AK68" s="26"/>
      <c r="AM68" s="26"/>
      <c r="AO68" s="26"/>
      <c r="AQ68" s="26"/>
    </row>
    <row r="69" spans="1:43" x14ac:dyDescent="0.25">
      <c r="A69" s="17">
        <f t="shared" si="16"/>
        <v>1</v>
      </c>
      <c r="B69" s="15">
        <f t="shared" si="17"/>
        <v>1</v>
      </c>
      <c r="C69" s="11">
        <v>40915</v>
      </c>
      <c r="D69">
        <f>INDEX(white_production!$C:$O,MATCH(total_sugar_production!$C69,white_production!$C:$C,0),MATCH(total_sugar_production!D$1,white_production!$C$1:$O$1,0))+INDEX(raw_production!$C:$O,MATCH(total_sugar_production!$C69,raw_production!$C:$C,0),MATCH(total_sugar_production!D$1,raw_production!$C$1:$O$1,0))</f>
        <v>90701.461000000039</v>
      </c>
      <c r="E69">
        <f>INDEX(white_production!$C:$O,MATCH(total_sugar_production!$C69,white_production!$C:$C,0),MATCH(total_sugar_production!E$1,white_production!$C$1:$O$1,0))+INDEX(raw_production!$C:$O,MATCH(total_sugar_production!$C69,raw_production!$C:$C,0),MATCH(total_sugar_production!E$1,raw_production!$C$1:$O$1,0))</f>
        <v>104330.47599999998</v>
      </c>
      <c r="F69">
        <f>INDEX(white_production!$C:$O,MATCH(total_sugar_production!$C69,white_production!$C:$C,0),MATCH(total_sugar_production!F$1,white_production!$C$1:$O$1,0))+INDEX(raw_production!$C:$O,MATCH(total_sugar_production!$C69,raw_production!$C:$C,0),MATCH(total_sugar_production!F$1,raw_production!$C$1:$O$1,0))</f>
        <v>107272.42799999994</v>
      </c>
      <c r="G69">
        <f>INDEX(white_production!$C:$O,MATCH(total_sugar_production!$C69,white_production!$C:$C,0),MATCH(total_sugar_production!G$1,white_production!$C$1:$O$1,0))+INDEX(raw_production!$C:$O,MATCH(total_sugar_production!$C69,raw_production!$C:$C,0),MATCH(total_sugar_production!G$1,raw_production!$C$1:$O$1,0))</f>
        <v>108389.17500000019</v>
      </c>
      <c r="H69">
        <f>INDEX(white_production!$C:$O,MATCH(total_sugar_production!$C69,white_production!$C:$C,0),MATCH(total_sugar_production!H$1,white_production!$C$1:$O$1,0))+INDEX(raw_production!$C:$O,MATCH(total_sugar_production!$C69,raw_production!$C:$C,0),MATCH(total_sugar_production!H$1,raw_production!$C$1:$O$1,0))</f>
        <v>99253.797999999893</v>
      </c>
      <c r="I69">
        <f>INDEX(white_production!$C:$O,MATCH(total_sugar_production!$C69,white_production!$C:$C,0),MATCH(total_sugar_production!I$1,white_production!$C$1:$O$1,0))+INDEX(raw_production!$C:$O,MATCH(total_sugar_production!$C69,raw_production!$C:$C,0),MATCH(total_sugar_production!I$1,raw_production!$C$1:$O$1,0))</f>
        <v>117368.08099999986</v>
      </c>
      <c r="J69">
        <f>INDEX(white_production!$C:$O,MATCH(total_sugar_production!$C69,white_production!$C:$C,0),MATCH(total_sugar_production!J$1,white_production!$C$1:$O$1,0))+INDEX(raw_production!$C:$O,MATCH(total_sugar_production!$C69,raw_production!$C:$C,0),MATCH(total_sugar_production!J$1,raw_production!$C$1:$O$1,0))</f>
        <v>129828.53699999992</v>
      </c>
      <c r="S69" s="11">
        <v>40915</v>
      </c>
      <c r="T69" s="26">
        <f t="shared" si="18"/>
        <v>0.92386053238994015</v>
      </c>
      <c r="U69" s="26">
        <f t="shared" si="3"/>
        <v>4.3377150677300635E-3</v>
      </c>
      <c r="V69" s="26">
        <f t="shared" si="7"/>
        <v>0.88602370604080594</v>
      </c>
      <c r="W69" s="26">
        <f t="shared" si="9"/>
        <v>-1.7752324969342315E-3</v>
      </c>
      <c r="X69" s="26">
        <f t="shared" si="10"/>
        <v>0.80738064228939177</v>
      </c>
      <c r="Y69" s="26">
        <f t="shared" si="12"/>
        <v>4.0345463786702562E-2</v>
      </c>
      <c r="Z69" s="26">
        <f t="shared" si="6"/>
        <v>0.93811224915704683</v>
      </c>
      <c r="AA69" s="26">
        <f t="shared" si="8"/>
        <v>7.3539991655684034E-2</v>
      </c>
      <c r="AB69" s="26">
        <f t="shared" si="14"/>
        <v>0.10795289253084688</v>
      </c>
      <c r="AC69" s="26">
        <f t="shared" si="15"/>
        <v>9.2447493504802664E-3</v>
      </c>
      <c r="AD69" s="26">
        <f t="shared" si="11"/>
        <v>0.85223129338607828</v>
      </c>
      <c r="AE69" s="26">
        <f t="shared" si="13"/>
        <v>4.8201877659541537E-2</v>
      </c>
      <c r="AF69" s="26">
        <f t="shared" si="4"/>
        <v>0.91776467895008873</v>
      </c>
      <c r="AG69" s="26">
        <f t="shared" si="5"/>
        <v>1.3372313594085528E-3</v>
      </c>
      <c r="AI69" s="26"/>
      <c r="AK69" s="26"/>
      <c r="AM69" s="26"/>
      <c r="AO69" s="26"/>
      <c r="AQ69" s="26"/>
    </row>
    <row r="70" spans="1:43" x14ac:dyDescent="0.25">
      <c r="A70" s="17">
        <f t="shared" si="16"/>
        <v>1</v>
      </c>
      <c r="B70" s="15">
        <f t="shared" si="17"/>
        <v>1</v>
      </c>
      <c r="C70" s="11">
        <v>40916</v>
      </c>
      <c r="D70">
        <f>INDEX(white_production!$C:$O,MATCH(total_sugar_production!$C70,white_production!$C:$C,0),MATCH(total_sugar_production!D$1,white_production!$C$1:$O$1,0))+INDEX(raw_production!$C:$O,MATCH(total_sugar_production!$C70,raw_production!$C:$C,0),MATCH(total_sugar_production!D$1,raw_production!$C$1:$O$1,0))</f>
        <v>91125.645000000019</v>
      </c>
      <c r="E70">
        <f>INDEX(white_production!$C:$O,MATCH(total_sugar_production!$C70,white_production!$C:$C,0),MATCH(total_sugar_production!E$1,white_production!$C$1:$O$1,0))+INDEX(raw_production!$C:$O,MATCH(total_sugar_production!$C70,raw_production!$C:$C,0),MATCH(total_sugar_production!E$1,raw_production!$C$1:$O$1,0))</f>
        <v>107759.87100000017</v>
      </c>
      <c r="F70">
        <f>INDEX(white_production!$C:$O,MATCH(total_sugar_production!$C70,white_production!$C:$C,0),MATCH(total_sugar_production!F$1,white_production!$C$1:$O$1,0))+INDEX(raw_production!$C:$O,MATCH(total_sugar_production!$C70,raw_production!$C:$C,0),MATCH(total_sugar_production!F$1,raw_production!$C$1:$O$1,0))</f>
        <v>107550.5169999998</v>
      </c>
      <c r="G70">
        <f>INDEX(white_production!$C:$O,MATCH(total_sugar_production!$C70,white_production!$C:$C,0),MATCH(total_sugar_production!G$1,white_production!$C$1:$O$1,0))+INDEX(raw_production!$C:$O,MATCH(total_sugar_production!$C70,raw_production!$C:$C,0),MATCH(total_sugar_production!G$1,raw_production!$C$1:$O$1,0))</f>
        <v>107586.35599999977</v>
      </c>
      <c r="H70">
        <f>INDEX(white_production!$C:$O,MATCH(total_sugar_production!$C70,white_production!$C:$C,0),MATCH(total_sugar_production!H$1,white_production!$C$1:$O$1,0))+INDEX(raw_production!$C:$O,MATCH(total_sugar_production!$C70,raw_production!$C:$C,0),MATCH(total_sugar_production!H$1,raw_production!$C$1:$O$1,0))</f>
        <v>106516.04000000023</v>
      </c>
      <c r="I70">
        <f>INDEX(white_production!$C:$O,MATCH(total_sugar_production!$C70,white_production!$C:$C,0),MATCH(total_sugar_production!I$1,white_production!$C$1:$O$1,0))+INDEX(raw_production!$C:$O,MATCH(total_sugar_production!$C70,raw_production!$C:$C,0),MATCH(total_sugar_production!I$1,raw_production!$C$1:$O$1,0))</f>
        <v>117785.33899999977</v>
      </c>
      <c r="J70">
        <f>INDEX(white_production!$C:$O,MATCH(total_sugar_production!$C70,white_production!$C:$C,0),MATCH(total_sugar_production!J$1,white_production!$C$1:$O$1,0))+INDEX(raw_production!$C:$O,MATCH(total_sugar_production!$C70,raw_production!$C:$C,0),MATCH(total_sugar_production!J$1,raw_production!$C$1:$O$1,0))</f>
        <v>132070.54999999981</v>
      </c>
      <c r="S70" s="11">
        <v>40916</v>
      </c>
      <c r="T70" s="26">
        <f t="shared" si="18"/>
        <v>0.9281811558038372</v>
      </c>
      <c r="U70" s="26">
        <f t="shared" si="3"/>
        <v>4.3206234138970512E-3</v>
      </c>
      <c r="V70" s="26">
        <f t="shared" si="7"/>
        <v>0.91514774902301166</v>
      </c>
      <c r="W70" s="26">
        <f t="shared" si="9"/>
        <v>2.9124042982205722E-2</v>
      </c>
      <c r="X70" s="26">
        <f t="shared" si="10"/>
        <v>0.80947366544193489</v>
      </c>
      <c r="Y70" s="26">
        <f t="shared" si="12"/>
        <v>2.0930231525431164E-3</v>
      </c>
      <c r="Z70" s="26">
        <f t="shared" si="6"/>
        <v>0.93116382153264243</v>
      </c>
      <c r="AA70" s="26">
        <f t="shared" si="8"/>
        <v>-6.9484276244043963E-3</v>
      </c>
      <c r="AB70" s="26">
        <f t="shared" si="14"/>
        <v>0.11585163339473845</v>
      </c>
      <c r="AC70" s="26">
        <f t="shared" si="15"/>
        <v>7.8987408638915707E-3</v>
      </c>
      <c r="AD70" s="26">
        <f t="shared" si="11"/>
        <v>0.85526108071825435</v>
      </c>
      <c r="AE70" s="26">
        <f t="shared" si="13"/>
        <v>3.0297873321760704E-3</v>
      </c>
      <c r="AF70" s="26">
        <f t="shared" si="4"/>
        <v>0.93361358542853745</v>
      </c>
      <c r="AG70" s="26">
        <f t="shared" si="5"/>
        <v>1.5848906478448721E-2</v>
      </c>
      <c r="AI70" s="26"/>
      <c r="AK70" s="26"/>
      <c r="AM70" s="26"/>
      <c r="AO70" s="26"/>
      <c r="AQ70" s="26"/>
    </row>
    <row r="71" spans="1:43" x14ac:dyDescent="0.25">
      <c r="A71" s="17">
        <f t="shared" si="16"/>
        <v>1</v>
      </c>
      <c r="B71" s="15">
        <f t="shared" si="17"/>
        <v>1</v>
      </c>
      <c r="C71" s="11">
        <v>40917</v>
      </c>
      <c r="D71">
        <f>INDEX(white_production!$C:$O,MATCH(total_sugar_production!$C71,white_production!$C:$C,0),MATCH(total_sugar_production!D$1,white_production!$C$1:$O$1,0))+INDEX(raw_production!$C:$O,MATCH(total_sugar_production!$C71,raw_production!$C:$C,0),MATCH(total_sugar_production!D$1,raw_production!$C$1:$O$1,0))</f>
        <v>91569.322000000262</v>
      </c>
      <c r="E71">
        <f>INDEX(white_production!$C:$O,MATCH(total_sugar_production!$C71,white_production!$C:$C,0),MATCH(total_sugar_production!E$1,white_production!$C$1:$O$1,0))+INDEX(raw_production!$C:$O,MATCH(total_sugar_production!$C71,raw_production!$C:$C,0),MATCH(total_sugar_production!E$1,raw_production!$C$1:$O$1,0))</f>
        <v>107845.30799999982</v>
      </c>
      <c r="F71">
        <f>INDEX(white_production!$C:$O,MATCH(total_sugar_production!$C71,white_production!$C:$C,0),MATCH(total_sugar_production!F$1,white_production!$C$1:$O$1,0))+INDEX(raw_production!$C:$O,MATCH(total_sugar_production!$C71,raw_production!$C:$C,0),MATCH(total_sugar_production!F$1,raw_production!$C$1:$O$1,0))</f>
        <v>105103.37499999991</v>
      </c>
      <c r="G71">
        <f>INDEX(white_production!$C:$O,MATCH(total_sugar_production!$C71,white_production!$C:$C,0),MATCH(total_sugar_production!G$1,white_production!$C$1:$O$1,0))+INDEX(raw_production!$C:$O,MATCH(total_sugar_production!$C71,raw_production!$C:$C,0),MATCH(total_sugar_production!G$1,raw_production!$C$1:$O$1,0))</f>
        <v>107913.61400000016</v>
      </c>
      <c r="H71">
        <f>INDEX(white_production!$C:$O,MATCH(total_sugar_production!$C71,white_production!$C:$C,0),MATCH(total_sugar_production!H$1,white_production!$C$1:$O$1,0))+INDEX(raw_production!$C:$O,MATCH(total_sugar_production!$C71,raw_production!$C:$C,0),MATCH(total_sugar_production!H$1,raw_production!$C$1:$O$1,0))</f>
        <v>103142.43900000016</v>
      </c>
      <c r="I71">
        <f>INDEX(white_production!$C:$O,MATCH(total_sugar_production!$C71,white_production!$C:$C,0),MATCH(total_sugar_production!I$1,white_production!$C$1:$O$1,0))+INDEX(raw_production!$C:$O,MATCH(total_sugar_production!$C71,raw_production!$C:$C,0),MATCH(total_sugar_production!I$1,raw_production!$C$1:$O$1,0))</f>
        <v>121137.07800000013</v>
      </c>
      <c r="J71">
        <f>INDEX(white_production!$C:$O,MATCH(total_sugar_production!$C71,white_production!$C:$C,0),MATCH(total_sugar_production!J$1,white_production!$C$1:$O$1,0))+INDEX(raw_production!$C:$O,MATCH(total_sugar_production!$C71,raw_production!$C:$C,0),MATCH(total_sugar_production!J$1,raw_production!$C$1:$O$1,0))</f>
        <v>133632.24400000021</v>
      </c>
      <c r="S71" s="11">
        <v>40917</v>
      </c>
      <c r="T71" s="26">
        <f t="shared" si="18"/>
        <v>0.93270032963974048</v>
      </c>
      <c r="U71" s="26">
        <f t="shared" si="3"/>
        <v>4.5191738359032785E-3</v>
      </c>
      <c r="V71" s="26">
        <f t="shared" si="7"/>
        <v>0.91587332040229585</v>
      </c>
      <c r="W71" s="26">
        <f t="shared" si="9"/>
        <v>7.2557137928419557E-4</v>
      </c>
      <c r="X71" s="26">
        <f t="shared" si="10"/>
        <v>0.7910553717893174</v>
      </c>
      <c r="Y71" s="26">
        <f t="shared" si="12"/>
        <v>-1.841829365261749E-2</v>
      </c>
      <c r="Z71" s="26">
        <f t="shared" si="6"/>
        <v>0.93399625141722276</v>
      </c>
      <c r="AA71" s="26">
        <f t="shared" si="8"/>
        <v>2.8324298845803231E-3</v>
      </c>
      <c r="AB71" s="26">
        <f t="shared" si="14"/>
        <v>0.11218235329127112</v>
      </c>
      <c r="AC71" s="26">
        <f t="shared" si="15"/>
        <v>-3.6692801034673289E-3</v>
      </c>
      <c r="AD71" s="26">
        <f t="shared" si="11"/>
        <v>0.87959867607403819</v>
      </c>
      <c r="AE71" s="26">
        <f t="shared" si="13"/>
        <v>2.4337595355783836E-2</v>
      </c>
      <c r="AF71" s="26">
        <f t="shared" si="4"/>
        <v>0.94465328152038086</v>
      </c>
      <c r="AG71" s="26">
        <f t="shared" si="5"/>
        <v>1.1039696091843409E-2</v>
      </c>
      <c r="AI71" s="26"/>
      <c r="AK71" s="26"/>
      <c r="AM71" s="26"/>
      <c r="AO71" s="26"/>
      <c r="AQ71" s="26"/>
    </row>
    <row r="72" spans="1:43" x14ac:dyDescent="0.25">
      <c r="A72" s="17">
        <f t="shared" si="16"/>
        <v>1</v>
      </c>
      <c r="B72" s="15">
        <f t="shared" si="17"/>
        <v>1</v>
      </c>
      <c r="C72" s="11">
        <v>40918</v>
      </c>
      <c r="D72">
        <f>INDEX(white_production!$C:$O,MATCH(total_sugar_production!$C72,white_production!$C:$C,0),MATCH(total_sugar_production!D$1,white_production!$C$1:$O$1,0))+INDEX(raw_production!$C:$O,MATCH(total_sugar_production!$C72,raw_production!$C:$C,0),MATCH(total_sugar_production!D$1,raw_production!$C$1:$O$1,0))</f>
        <v>89403.240999999645</v>
      </c>
      <c r="E72">
        <f>INDEX(white_production!$C:$O,MATCH(total_sugar_production!$C72,white_production!$C:$C,0),MATCH(total_sugar_production!E$1,white_production!$C$1:$O$1,0))+INDEX(raw_production!$C:$O,MATCH(total_sugar_production!$C72,raw_production!$C:$C,0),MATCH(total_sugar_production!E$1,raw_production!$C$1:$O$1,0))</f>
        <v>101443.80200000005</v>
      </c>
      <c r="F72">
        <f>INDEX(white_production!$C:$O,MATCH(total_sugar_production!$C72,white_production!$C:$C,0),MATCH(total_sugar_production!F$1,white_production!$C$1:$O$1,0))+INDEX(raw_production!$C:$O,MATCH(total_sugar_production!$C72,raw_production!$C:$C,0),MATCH(total_sugar_production!F$1,raw_production!$C$1:$O$1,0))</f>
        <v>98779.316000000195</v>
      </c>
      <c r="G72">
        <f>INDEX(white_production!$C:$O,MATCH(total_sugar_production!$C72,white_production!$C:$C,0),MATCH(total_sugar_production!G$1,white_production!$C$1:$O$1,0))+INDEX(raw_production!$C:$O,MATCH(total_sugar_production!$C72,raw_production!$C:$C,0),MATCH(total_sugar_production!G$1,raw_production!$C$1:$O$1,0))</f>
        <v>105506.65600000005</v>
      </c>
      <c r="H72">
        <f>INDEX(white_production!$C:$O,MATCH(total_sugar_production!$C72,white_production!$C:$C,0),MATCH(total_sugar_production!H$1,white_production!$C$1:$O$1,0))+INDEX(raw_production!$C:$O,MATCH(total_sugar_production!$C72,raw_production!$C:$C,0),MATCH(total_sugar_production!H$1,raw_production!$C$1:$O$1,0))</f>
        <v>98205.354999999923</v>
      </c>
      <c r="I72">
        <f>INDEX(white_production!$C:$O,MATCH(total_sugar_production!$C72,white_production!$C:$C,0),MATCH(total_sugar_production!I$1,white_production!$C$1:$O$1,0))+INDEX(raw_production!$C:$O,MATCH(total_sugar_production!$C72,raw_production!$C:$C,0),MATCH(total_sugar_production!I$1,raw_production!$C$1:$O$1,0))</f>
        <v>121254.79000000023</v>
      </c>
      <c r="J72">
        <f>INDEX(white_production!$C:$O,MATCH(total_sugar_production!$C72,white_production!$C:$C,0),MATCH(total_sugar_production!J$1,white_production!$C$1:$O$1,0))+INDEX(raw_production!$C:$O,MATCH(total_sugar_production!$C72,raw_production!$C:$C,0),MATCH(total_sugar_production!J$1,raw_production!$C$1:$O$1,0))</f>
        <v>134435.85899999988</v>
      </c>
      <c r="S72" s="11">
        <v>40918</v>
      </c>
      <c r="T72" s="26">
        <f t="shared" si="18"/>
        <v>0.91063721484757298</v>
      </c>
      <c r="U72" s="26">
        <f t="shared" si="3"/>
        <v>-2.2063114792167493E-2</v>
      </c>
      <c r="V72" s="26">
        <f t="shared" si="7"/>
        <v>0.86150870626632425</v>
      </c>
      <c r="W72" s="26">
        <f t="shared" si="9"/>
        <v>-5.4364614135971601E-2</v>
      </c>
      <c r="X72" s="26">
        <f t="shared" si="10"/>
        <v>0.74345765341478987</v>
      </c>
      <c r="Y72" s="26">
        <f t="shared" si="12"/>
        <v>-4.7597718374527531E-2</v>
      </c>
      <c r="Z72" s="26">
        <f t="shared" si="6"/>
        <v>0.9131639424435023</v>
      </c>
      <c r="AA72" s="26">
        <f t="shared" si="8"/>
        <v>-2.0832308973720459E-2</v>
      </c>
      <c r="AB72" s="26">
        <f t="shared" si="14"/>
        <v>0.10681255879264862</v>
      </c>
      <c r="AC72" s="26">
        <f t="shared" si="15"/>
        <v>-5.3697944986225016E-3</v>
      </c>
      <c r="AD72" s="26">
        <f t="shared" si="11"/>
        <v>0.88045340462674537</v>
      </c>
      <c r="AE72" s="26">
        <f t="shared" si="13"/>
        <v>8.5472855270718462E-4</v>
      </c>
      <c r="AF72" s="26">
        <f t="shared" si="4"/>
        <v>0.95033407774220202</v>
      </c>
      <c r="AG72" s="26">
        <f t="shared" si="5"/>
        <v>5.6807962218211605E-3</v>
      </c>
      <c r="AI72" s="26"/>
      <c r="AK72" s="26"/>
      <c r="AM72" s="26"/>
      <c r="AO72" s="26"/>
      <c r="AQ72" s="26"/>
    </row>
    <row r="73" spans="1:43" x14ac:dyDescent="0.25">
      <c r="A73" s="17">
        <f t="shared" si="16"/>
        <v>1</v>
      </c>
      <c r="B73" s="15">
        <f t="shared" si="17"/>
        <v>2</v>
      </c>
      <c r="C73" s="11">
        <v>40919</v>
      </c>
      <c r="D73">
        <f>INDEX(white_production!$C:$O,MATCH(total_sugar_production!$C73,white_production!$C:$C,0),MATCH(total_sugar_production!D$1,white_production!$C$1:$O$1,0))+INDEX(raw_production!$C:$O,MATCH(total_sugar_production!$C73,raw_production!$C:$C,0),MATCH(total_sugar_production!D$1,raw_production!$C$1:$O$1,0))</f>
        <v>90197.177000000142</v>
      </c>
      <c r="E73">
        <f>INDEX(white_production!$C:$O,MATCH(total_sugar_production!$C73,white_production!$C:$C,0),MATCH(total_sugar_production!E$1,white_production!$C$1:$O$1,0))+INDEX(raw_production!$C:$O,MATCH(total_sugar_production!$C73,raw_production!$C:$C,0),MATCH(total_sugar_production!E$1,raw_production!$C$1:$O$1,0))</f>
        <v>105730.28999999985</v>
      </c>
      <c r="F73">
        <f>INDEX(white_production!$C:$O,MATCH(total_sugar_production!$C73,white_production!$C:$C,0),MATCH(total_sugar_production!F$1,white_production!$C$1:$O$1,0))+INDEX(raw_production!$C:$O,MATCH(total_sugar_production!$C73,raw_production!$C:$C,0),MATCH(total_sugar_production!F$1,raw_production!$C$1:$O$1,0))</f>
        <v>88062.929999999891</v>
      </c>
      <c r="G73">
        <f>INDEX(white_production!$C:$O,MATCH(total_sugar_production!$C73,white_production!$C:$C,0),MATCH(total_sugar_production!G$1,white_production!$C$1:$O$1,0))+INDEX(raw_production!$C:$O,MATCH(total_sugar_production!$C73,raw_production!$C:$C,0),MATCH(total_sugar_production!G$1,raw_production!$C$1:$O$1,0))</f>
        <v>102246.32</v>
      </c>
      <c r="H73">
        <f>INDEX(white_production!$C:$O,MATCH(total_sugar_production!$C73,white_production!$C:$C,0),MATCH(total_sugar_production!H$1,white_production!$C$1:$O$1,0))+INDEX(raw_production!$C:$O,MATCH(total_sugar_production!$C73,raw_production!$C:$C,0),MATCH(total_sugar_production!H$1,raw_production!$C$1:$O$1,0))</f>
        <v>87150.729999999516</v>
      </c>
      <c r="I73">
        <f>INDEX(white_production!$C:$O,MATCH(total_sugar_production!$C73,white_production!$C:$C,0),MATCH(total_sugar_production!I$1,white_production!$C$1:$O$1,0))+INDEX(raw_production!$C:$O,MATCH(total_sugar_production!$C73,raw_production!$C:$C,0),MATCH(total_sugar_production!I$1,raw_production!$C$1:$O$1,0))</f>
        <v>120580.34899999984</v>
      </c>
      <c r="J73">
        <f>INDEX(white_production!$C:$O,MATCH(total_sugar_production!$C73,white_production!$C:$C,0),MATCH(total_sugar_production!J$1,white_production!$C$1:$O$1,0))+INDEX(raw_production!$C:$O,MATCH(total_sugar_production!$C73,raw_production!$C:$C,0),MATCH(total_sugar_production!J$1,raw_production!$C$1:$O$1,0))</f>
        <v>137152.55199999997</v>
      </c>
      <c r="S73" s="11">
        <v>40919</v>
      </c>
      <c r="T73" s="26">
        <f t="shared" si="18"/>
        <v>0.91872403205599695</v>
      </c>
      <c r="U73" s="26">
        <f t="shared" si="3"/>
        <v>8.0868172084239687E-3</v>
      </c>
      <c r="V73" s="26">
        <f t="shared" si="7"/>
        <v>0.89791158804421678</v>
      </c>
      <c r="W73" s="26">
        <f t="shared" si="9"/>
        <v>3.6402881777892526E-2</v>
      </c>
      <c r="X73" s="26">
        <f t="shared" si="10"/>
        <v>0.66280130235595769</v>
      </c>
      <c r="Y73" s="26">
        <f t="shared" si="12"/>
        <v>-8.0656351058832176E-2</v>
      </c>
      <c r="Z73" s="26">
        <f t="shared" si="6"/>
        <v>0.88494561586275544</v>
      </c>
      <c r="AA73" s="26">
        <f t="shared" si="8"/>
        <v>-2.8218326580746855E-2</v>
      </c>
      <c r="AB73" s="26">
        <f t="shared" si="14"/>
        <v>9.4789051696286833E-2</v>
      </c>
      <c r="AC73" s="26">
        <f t="shared" si="15"/>
        <v>-1.2023507096361782E-2</v>
      </c>
      <c r="AD73" s="26">
        <f t="shared" si="11"/>
        <v>0.87555616407509207</v>
      </c>
      <c r="AE73" s="26">
        <f t="shared" si="13"/>
        <v>-4.8972405516533035E-3</v>
      </c>
      <c r="AF73" s="26">
        <f t="shared" si="4"/>
        <v>0.96953852182332911</v>
      </c>
      <c r="AG73" s="26">
        <f t="shared" si="5"/>
        <v>1.9204444081127092E-2</v>
      </c>
      <c r="AI73" s="26"/>
      <c r="AK73" s="26"/>
      <c r="AM73" s="26"/>
      <c r="AO73" s="26"/>
      <c r="AQ73" s="26"/>
    </row>
    <row r="74" spans="1:43" x14ac:dyDescent="0.25">
      <c r="A74" s="17">
        <f t="shared" si="16"/>
        <v>1</v>
      </c>
      <c r="B74" s="15">
        <f t="shared" si="17"/>
        <v>2</v>
      </c>
      <c r="C74" s="11">
        <v>40920</v>
      </c>
      <c r="D74">
        <f>INDEX(white_production!$C:$O,MATCH(total_sugar_production!$C74,white_production!$C:$C,0),MATCH(total_sugar_production!D$1,white_production!$C$1:$O$1,0))+INDEX(raw_production!$C:$O,MATCH(total_sugar_production!$C74,raw_production!$C:$C,0),MATCH(total_sugar_production!D$1,raw_production!$C$1:$O$1,0))</f>
        <v>85785.457999999926</v>
      </c>
      <c r="E74">
        <f>INDEX(white_production!$C:$O,MATCH(total_sugar_production!$C74,white_production!$C:$C,0),MATCH(total_sugar_production!E$1,white_production!$C$1:$O$1,0))+INDEX(raw_production!$C:$O,MATCH(total_sugar_production!$C74,raw_production!$C:$C,0),MATCH(total_sugar_production!E$1,raw_production!$C$1:$O$1,0))</f>
        <v>104005.25800000019</v>
      </c>
      <c r="F74">
        <f>INDEX(white_production!$C:$O,MATCH(total_sugar_production!$C74,white_production!$C:$C,0),MATCH(total_sugar_production!F$1,white_production!$C$1:$O$1,0))+INDEX(raw_production!$C:$O,MATCH(total_sugar_production!$C74,raw_production!$C:$C,0),MATCH(total_sugar_production!F$1,raw_production!$C$1:$O$1,0))</f>
        <v>84729.163000000088</v>
      </c>
      <c r="G74">
        <f>INDEX(white_production!$C:$O,MATCH(total_sugar_production!$C74,white_production!$C:$C,0),MATCH(total_sugar_production!G$1,white_production!$C$1:$O$1,0))+INDEX(raw_production!$C:$O,MATCH(total_sugar_production!$C74,raw_production!$C:$C,0),MATCH(total_sugar_production!G$1,raw_production!$C$1:$O$1,0))</f>
        <v>106071.86400000016</v>
      </c>
      <c r="H74">
        <f>INDEX(white_production!$C:$O,MATCH(total_sugar_production!$C74,white_production!$C:$C,0),MATCH(total_sugar_production!H$1,white_production!$C$1:$O$1,0))+INDEX(raw_production!$C:$O,MATCH(total_sugar_production!$C74,raw_production!$C:$C,0),MATCH(total_sugar_production!H$1,raw_production!$C$1:$O$1,0))</f>
        <v>76043.891000000483</v>
      </c>
      <c r="I74">
        <f>INDEX(white_production!$C:$O,MATCH(total_sugar_production!$C74,white_production!$C:$C,0),MATCH(total_sugar_production!I$1,white_production!$C$1:$O$1,0))+INDEX(raw_production!$C:$O,MATCH(total_sugar_production!$C74,raw_production!$C:$C,0),MATCH(total_sugar_production!I$1,raw_production!$C$1:$O$1,0))</f>
        <v>116375.21100000021</v>
      </c>
      <c r="J74">
        <f>INDEX(white_production!$C:$O,MATCH(total_sugar_production!$C74,white_production!$C:$C,0),MATCH(total_sugar_production!J$1,white_production!$C$1:$O$1,0))+INDEX(raw_production!$C:$O,MATCH(total_sugar_production!$C74,raw_production!$C:$C,0),MATCH(total_sugar_production!J$1,raw_production!$C$1:$O$1,0))</f>
        <v>134801.76500000004</v>
      </c>
      <c r="S74" s="11">
        <v>40920</v>
      </c>
      <c r="T74" s="26">
        <f t="shared" si="18"/>
        <v>0.87378745640265643</v>
      </c>
      <c r="U74" s="26">
        <f t="shared" si="3"/>
        <v>-4.4936575653340527E-2</v>
      </c>
      <c r="V74" s="26">
        <f t="shared" si="7"/>
        <v>0.88326180109530383</v>
      </c>
      <c r="W74" s="26">
        <f t="shared" si="9"/>
        <v>-1.4649786948912946E-2</v>
      </c>
      <c r="X74" s="26">
        <f t="shared" si="10"/>
        <v>0.63770986933923679</v>
      </c>
      <c r="Y74" s="26">
        <f t="shared" si="12"/>
        <v>-2.5091433016720899E-2</v>
      </c>
      <c r="Z74" s="26">
        <f t="shared" si="6"/>
        <v>0.91805583822665282</v>
      </c>
      <c r="AA74" s="26">
        <f t="shared" si="8"/>
        <v>3.3110222363897379E-2</v>
      </c>
      <c r="AB74" s="26">
        <f t="shared" si="14"/>
        <v>8.2708754306313748E-2</v>
      </c>
      <c r="AC74" s="26">
        <f t="shared" si="15"/>
        <v>-1.2080297389973085E-2</v>
      </c>
      <c r="AD74" s="26">
        <f t="shared" si="11"/>
        <v>0.84502188110759069</v>
      </c>
      <c r="AE74" s="26">
        <f t="shared" si="13"/>
        <v>-3.053428296750138E-2</v>
      </c>
      <c r="AF74" s="26">
        <f t="shared" si="4"/>
        <v>0.95292068628278859</v>
      </c>
      <c r="AG74" s="26">
        <f t="shared" si="5"/>
        <v>-1.6617835540540526E-2</v>
      </c>
      <c r="AI74" s="26"/>
      <c r="AK74" s="26"/>
      <c r="AM74" s="26"/>
      <c r="AO74" s="26"/>
      <c r="AQ74" s="26"/>
    </row>
    <row r="75" spans="1:43" x14ac:dyDescent="0.25">
      <c r="A75" s="17">
        <f t="shared" si="16"/>
        <v>1</v>
      </c>
      <c r="B75" s="15">
        <f t="shared" si="17"/>
        <v>2</v>
      </c>
      <c r="C75" s="11">
        <v>40921</v>
      </c>
      <c r="D75">
        <f>INDEX(white_production!$C:$O,MATCH(total_sugar_production!$C75,white_production!$C:$C,0),MATCH(total_sugar_production!D$1,white_production!$C$1:$O$1,0))+INDEX(raw_production!$C:$O,MATCH(total_sugar_production!$C75,raw_production!$C:$C,0),MATCH(total_sugar_production!D$1,raw_production!$C$1:$O$1,0))</f>
        <v>93191.930999999953</v>
      </c>
      <c r="E75">
        <f>INDEX(white_production!$C:$O,MATCH(total_sugar_production!$C75,white_production!$C:$C,0),MATCH(total_sugar_production!E$1,white_production!$C$1:$O$1,0))+INDEX(raw_production!$C:$O,MATCH(total_sugar_production!$C75,raw_production!$C:$C,0),MATCH(total_sugar_production!E$1,raw_production!$C$1:$O$1,0))</f>
        <v>108124.12200000006</v>
      </c>
      <c r="F75">
        <f>INDEX(white_production!$C:$O,MATCH(total_sugar_production!$C75,white_production!$C:$C,0),MATCH(total_sugar_production!F$1,white_production!$C$1:$O$1,0))+INDEX(raw_production!$C:$O,MATCH(total_sugar_production!$C75,raw_production!$C:$C,0),MATCH(total_sugar_production!F$1,raw_production!$C$1:$O$1,0))</f>
        <v>89009.760000000155</v>
      </c>
      <c r="G75">
        <f>INDEX(white_production!$C:$O,MATCH(total_sugar_production!$C75,white_production!$C:$C,0),MATCH(total_sugar_production!G$1,white_production!$C$1:$O$1,0))+INDEX(raw_production!$C:$O,MATCH(total_sugar_production!$C75,raw_production!$C:$C,0),MATCH(total_sugar_production!G$1,raw_production!$C$1:$O$1,0))</f>
        <v>107783.84600000009</v>
      </c>
      <c r="H75">
        <f>INDEX(white_production!$C:$O,MATCH(total_sugar_production!$C75,white_production!$C:$C,0),MATCH(total_sugar_production!H$1,white_production!$C$1:$O$1,0))+INDEX(raw_production!$C:$O,MATCH(total_sugar_production!$C75,raw_production!$C:$C,0),MATCH(total_sugar_production!H$1,raw_production!$C$1:$O$1,0))</f>
        <v>72971.195000000022</v>
      </c>
      <c r="I75">
        <f>INDEX(white_production!$C:$O,MATCH(total_sugar_production!$C75,white_production!$C:$C,0),MATCH(total_sugar_production!I$1,white_production!$C$1:$O$1,0))+INDEX(raw_production!$C:$O,MATCH(total_sugar_production!$C75,raw_production!$C:$C,0),MATCH(total_sugar_production!I$1,raw_production!$C$1:$O$1,0))</f>
        <v>122321.87099999964</v>
      </c>
      <c r="J75">
        <f>INDEX(white_production!$C:$O,MATCH(total_sugar_production!$C75,white_production!$C:$C,0),MATCH(total_sugar_production!J$1,white_production!$C$1:$O$1,0))+INDEX(raw_production!$C:$O,MATCH(total_sugar_production!$C75,raw_production!$C:$C,0),MATCH(total_sugar_production!J$1,raw_production!$C$1:$O$1,0))</f>
        <v>134545.40600000025</v>
      </c>
      <c r="S75" s="11">
        <v>40921</v>
      </c>
      <c r="T75" s="26">
        <f t="shared" si="18"/>
        <v>0.94922778573662103</v>
      </c>
      <c r="U75" s="26">
        <f t="shared" si="3"/>
        <v>7.5440329333964606E-2</v>
      </c>
      <c r="V75" s="26">
        <f t="shared" si="7"/>
        <v>0.91824114065048756</v>
      </c>
      <c r="W75" s="26">
        <f t="shared" si="9"/>
        <v>3.4979339555183731E-2</v>
      </c>
      <c r="X75" s="26">
        <f t="shared" si="10"/>
        <v>0.66992757168528694</v>
      </c>
      <c r="Y75" s="26">
        <f t="shared" si="12"/>
        <v>3.2217702346050148E-2</v>
      </c>
      <c r="Z75" s="26">
        <f t="shared" si="6"/>
        <v>0.93287310466065154</v>
      </c>
      <c r="AA75" s="26">
        <f t="shared" si="8"/>
        <v>1.4817266433998721E-2</v>
      </c>
      <c r="AB75" s="26">
        <f t="shared" si="14"/>
        <v>7.9366752007640873E-2</v>
      </c>
      <c r="AC75" s="26">
        <f t="shared" si="15"/>
        <v>-3.3420022986728748E-3</v>
      </c>
      <c r="AD75" s="26">
        <f t="shared" si="11"/>
        <v>0.88820167666995287</v>
      </c>
      <c r="AE75" s="26">
        <f t="shared" si="13"/>
        <v>4.3179795562362178E-2</v>
      </c>
      <c r="AF75" s="26">
        <f t="shared" si="4"/>
        <v>0.951108471181491</v>
      </c>
      <c r="AG75" s="26">
        <f t="shared" si="5"/>
        <v>-1.8122151012975873E-3</v>
      </c>
      <c r="AI75" s="26"/>
      <c r="AK75" s="26"/>
      <c r="AM75" s="26"/>
      <c r="AO75" s="26"/>
      <c r="AQ75" s="26"/>
    </row>
    <row r="76" spans="1:43" x14ac:dyDescent="0.25">
      <c r="A76" s="17">
        <f t="shared" si="16"/>
        <v>1</v>
      </c>
      <c r="B76" s="15">
        <f t="shared" si="17"/>
        <v>2</v>
      </c>
      <c r="C76" s="11">
        <v>40922</v>
      </c>
      <c r="D76">
        <f>INDEX(white_production!$C:$O,MATCH(total_sugar_production!$C76,white_production!$C:$C,0),MATCH(total_sugar_production!D$1,white_production!$C$1:$O$1,0))+INDEX(raw_production!$C:$O,MATCH(total_sugar_production!$C76,raw_production!$C:$C,0),MATCH(total_sugar_production!D$1,raw_production!$C$1:$O$1,0))</f>
        <v>93252.977000000334</v>
      </c>
      <c r="E76">
        <f>INDEX(white_production!$C:$O,MATCH(total_sugar_production!$C76,white_production!$C:$C,0),MATCH(total_sugar_production!E$1,white_production!$C$1:$O$1,0))+INDEX(raw_production!$C:$O,MATCH(total_sugar_production!$C76,raw_production!$C:$C,0),MATCH(total_sugar_production!E$1,raw_production!$C$1:$O$1,0))</f>
        <v>106619.82999999978</v>
      </c>
      <c r="F76">
        <f>INDEX(white_production!$C:$O,MATCH(total_sugar_production!$C76,white_production!$C:$C,0),MATCH(total_sugar_production!F$1,white_production!$C$1:$O$1,0))+INDEX(raw_production!$C:$O,MATCH(total_sugar_production!$C76,raw_production!$C:$C,0),MATCH(total_sugar_production!F$1,raw_production!$C$1:$O$1,0))</f>
        <v>95391.90600000025</v>
      </c>
      <c r="G76">
        <f>INDEX(white_production!$C:$O,MATCH(total_sugar_production!$C76,white_production!$C:$C,0),MATCH(total_sugar_production!G$1,white_production!$C$1:$O$1,0))+INDEX(raw_production!$C:$O,MATCH(total_sugar_production!$C76,raw_production!$C:$C,0),MATCH(total_sugar_production!G$1,raw_production!$C$1:$O$1,0))</f>
        <v>108358.53600000004</v>
      </c>
      <c r="H76">
        <f>INDEX(white_production!$C:$O,MATCH(total_sugar_production!$C76,white_production!$C:$C,0),MATCH(total_sugar_production!H$1,white_production!$C$1:$O$1,0))+INDEX(raw_production!$C:$O,MATCH(total_sugar_production!$C76,raw_production!$C:$C,0),MATCH(total_sugar_production!H$1,raw_production!$C$1:$O$1,0))</f>
        <v>75024.755999999776</v>
      </c>
      <c r="I76">
        <f>INDEX(white_production!$C:$O,MATCH(total_sugar_production!$C76,white_production!$C:$C,0),MATCH(total_sugar_production!I$1,white_production!$C$1:$O$1,0))+INDEX(raw_production!$C:$O,MATCH(total_sugar_production!$C76,raw_production!$C:$C,0),MATCH(total_sugar_production!I$1,raw_production!$C$1:$O$1,0))</f>
        <v>126215.61200000049</v>
      </c>
      <c r="J76">
        <f>INDEX(white_production!$C:$O,MATCH(total_sugar_production!$C76,white_production!$C:$C,0),MATCH(total_sugar_production!J$1,white_production!$C$1:$O$1,0))+INDEX(raw_production!$C:$O,MATCH(total_sugar_production!$C76,raw_production!$C:$C,0),MATCH(total_sugar_production!J$1,raw_production!$C$1:$O$1,0))</f>
        <v>136783.85399999973</v>
      </c>
      <c r="S76" s="11">
        <v>40922</v>
      </c>
      <c r="T76" s="26">
        <f t="shared" si="18"/>
        <v>0.94984958376984807</v>
      </c>
      <c r="U76" s="26">
        <f t="shared" si="3"/>
        <v>6.2179803322703897E-4</v>
      </c>
      <c r="V76" s="26">
        <f t="shared" si="7"/>
        <v>0.90546598209750839</v>
      </c>
      <c r="W76" s="26">
        <f t="shared" si="9"/>
        <v>-1.2775158552979171E-2</v>
      </c>
      <c r="X76" s="26">
        <f t="shared" si="10"/>
        <v>0.7179624790024286</v>
      </c>
      <c r="Y76" s="26">
        <f t="shared" si="12"/>
        <v>4.8034907317141662E-2</v>
      </c>
      <c r="Z76" s="26">
        <f t="shared" si="6"/>
        <v>0.93784706749843505</v>
      </c>
      <c r="AA76" s="26">
        <f t="shared" si="8"/>
        <v>4.9739628377835077E-3</v>
      </c>
      <c r="AB76" s="26">
        <f t="shared" si="14"/>
        <v>8.160029726641789E-2</v>
      </c>
      <c r="AC76" s="26">
        <f t="shared" si="15"/>
        <v>2.2335452587770172E-3</v>
      </c>
      <c r="AD76" s="26">
        <f t="shared" si="11"/>
        <v>0.91647484856019734</v>
      </c>
      <c r="AE76" s="26">
        <f t="shared" si="13"/>
        <v>2.8273171890244475E-2</v>
      </c>
      <c r="AF76" s="26">
        <f t="shared" si="4"/>
        <v>0.96693217648956198</v>
      </c>
      <c r="AG76" s="26">
        <f t="shared" si="5"/>
        <v>1.5823705308070979E-2</v>
      </c>
      <c r="AI76" s="26"/>
      <c r="AK76" s="26"/>
      <c r="AM76" s="26"/>
      <c r="AO76" s="26"/>
      <c r="AQ76" s="26"/>
    </row>
    <row r="77" spans="1:43" x14ac:dyDescent="0.25">
      <c r="A77" s="17">
        <f t="shared" si="16"/>
        <v>1</v>
      </c>
      <c r="B77" s="15">
        <f t="shared" si="17"/>
        <v>2</v>
      </c>
      <c r="C77" s="11">
        <v>40923</v>
      </c>
      <c r="D77">
        <f>INDEX(white_production!$C:$O,MATCH(total_sugar_production!$C77,white_production!$C:$C,0),MATCH(total_sugar_production!D$1,white_production!$C$1:$O$1,0))+INDEX(raw_production!$C:$O,MATCH(total_sugar_production!$C77,raw_production!$C:$C,0),MATCH(total_sugar_production!D$1,raw_production!$C$1:$O$1,0))</f>
        <v>93483.542999999889</v>
      </c>
      <c r="E77">
        <f>INDEX(white_production!$C:$O,MATCH(total_sugar_production!$C77,white_production!$C:$C,0),MATCH(total_sugar_production!E$1,white_production!$C$1:$O$1,0))+INDEX(raw_production!$C:$O,MATCH(total_sugar_production!$C77,raw_production!$C:$C,0),MATCH(total_sugar_production!E$1,raw_production!$C$1:$O$1,0))</f>
        <v>108393.22200000007</v>
      </c>
      <c r="F77">
        <f>INDEX(white_production!$C:$O,MATCH(total_sugar_production!$C77,white_production!$C:$C,0),MATCH(total_sugar_production!F$1,white_production!$C$1:$O$1,0))+INDEX(raw_production!$C:$O,MATCH(total_sugar_production!$C77,raw_production!$C:$C,0),MATCH(total_sugar_production!F$1,raw_production!$C$1:$O$1,0))</f>
        <v>102135.76099999966</v>
      </c>
      <c r="G77">
        <f>INDEX(white_production!$C:$O,MATCH(total_sugar_production!$C77,white_production!$C:$C,0),MATCH(total_sugar_production!G$1,white_production!$C$1:$O$1,0))+INDEX(raw_production!$C:$O,MATCH(total_sugar_production!$C77,raw_production!$C:$C,0),MATCH(total_sugar_production!G$1,raw_production!$C$1:$O$1,0))</f>
        <v>106781.37799999984</v>
      </c>
      <c r="H77">
        <f>INDEX(white_production!$C:$O,MATCH(total_sugar_production!$C77,white_production!$C:$C,0),MATCH(total_sugar_production!H$1,white_production!$C$1:$O$1,0))+INDEX(raw_production!$C:$O,MATCH(total_sugar_production!$C77,raw_production!$C:$C,0),MATCH(total_sugar_production!H$1,raw_production!$C$1:$O$1,0))</f>
        <v>88873.408000000098</v>
      </c>
      <c r="I77">
        <f>INDEX(white_production!$C:$O,MATCH(total_sugar_production!$C77,white_production!$C:$C,0),MATCH(total_sugar_production!I$1,white_production!$C$1:$O$1,0))+INDEX(raw_production!$C:$O,MATCH(total_sugar_production!$C77,raw_production!$C:$C,0),MATCH(total_sugar_production!I$1,raw_production!$C$1:$O$1,0))</f>
        <v>124078.28199999983</v>
      </c>
      <c r="J77">
        <f>INDEX(white_production!$C:$O,MATCH(total_sugar_production!$C77,white_production!$C:$C,0),MATCH(total_sugar_production!J$1,white_production!$C$1:$O$1,0))+INDEX(raw_production!$C:$O,MATCH(total_sugar_production!$C77,raw_production!$C:$C,0),MATCH(total_sugar_production!J$1,raw_production!$C$1:$O$1,0))</f>
        <v>137403.58900000007</v>
      </c>
      <c r="S77" s="11">
        <v>40923</v>
      </c>
      <c r="T77" s="26">
        <f t="shared" si="18"/>
        <v>0.95219806664059936</v>
      </c>
      <c r="U77" s="26">
        <f t="shared" si="3"/>
        <v>2.3484828707512895E-3</v>
      </c>
      <c r="V77" s="26">
        <f t="shared" si="7"/>
        <v>0.92052646502009539</v>
      </c>
      <c r="W77" s="26">
        <f t="shared" si="9"/>
        <v>1.5060482922586993E-2</v>
      </c>
      <c r="X77" s="26">
        <f t="shared" si="10"/>
        <v>0.76871977128079538</v>
      </c>
      <c r="Y77" s="26">
        <f t="shared" si="12"/>
        <v>5.0757292278366783E-2</v>
      </c>
      <c r="Z77" s="26">
        <f t="shared" si="6"/>
        <v>0.9241967076847708</v>
      </c>
      <c r="AA77" s="26">
        <f t="shared" si="8"/>
        <v>-1.3650359813664248E-2</v>
      </c>
      <c r="AB77" s="26">
        <f t="shared" si="14"/>
        <v>9.666271372984768E-2</v>
      </c>
      <c r="AC77" s="26">
        <f t="shared" si="15"/>
        <v>1.506241646342979E-2</v>
      </c>
      <c r="AD77" s="26">
        <f t="shared" si="11"/>
        <v>0.90095530104119659</v>
      </c>
      <c r="AE77" s="26">
        <f t="shared" si="13"/>
        <v>-1.5519547519000754E-2</v>
      </c>
      <c r="AF77" s="26">
        <f t="shared" si="4"/>
        <v>0.97131311542989252</v>
      </c>
      <c r="AG77" s="26">
        <f t="shared" si="5"/>
        <v>4.3809389403305365E-3</v>
      </c>
      <c r="AI77" s="26"/>
      <c r="AK77" s="26"/>
      <c r="AM77" s="26"/>
      <c r="AO77" s="26"/>
      <c r="AQ77" s="26"/>
    </row>
    <row r="78" spans="1:43" x14ac:dyDescent="0.25">
      <c r="A78" s="17">
        <f t="shared" si="16"/>
        <v>1</v>
      </c>
      <c r="B78" s="15">
        <f t="shared" si="17"/>
        <v>2</v>
      </c>
      <c r="C78" s="11">
        <v>40924</v>
      </c>
      <c r="D78">
        <f>INDEX(white_production!$C:$O,MATCH(total_sugar_production!$C78,white_production!$C:$C,0),MATCH(total_sugar_production!D$1,white_production!$C$1:$O$1,0))+INDEX(raw_production!$C:$O,MATCH(total_sugar_production!$C78,raw_production!$C:$C,0),MATCH(total_sugar_production!D$1,raw_production!$C$1:$O$1,0))</f>
        <v>92137.733999999895</v>
      </c>
      <c r="E78">
        <f>INDEX(white_production!$C:$O,MATCH(total_sugar_production!$C78,white_production!$C:$C,0),MATCH(total_sugar_production!E$1,white_production!$C$1:$O$1,0))+INDEX(raw_production!$C:$O,MATCH(total_sugar_production!$C78,raw_production!$C:$C,0),MATCH(total_sugar_production!E$1,raw_production!$C$1:$O$1,0))</f>
        <v>104997.4580000001</v>
      </c>
      <c r="F78">
        <f>INDEX(white_production!$C:$O,MATCH(total_sugar_production!$C78,white_production!$C:$C,0),MATCH(total_sugar_production!F$1,white_production!$C$1:$O$1,0))+INDEX(raw_production!$C:$O,MATCH(total_sugar_production!$C78,raw_production!$C:$C,0),MATCH(total_sugar_production!F$1,raw_production!$C$1:$O$1,0))</f>
        <v>105503.6709999998</v>
      </c>
      <c r="G78">
        <f>INDEX(white_production!$C:$O,MATCH(total_sugar_production!$C78,white_production!$C:$C,0),MATCH(total_sugar_production!G$1,white_production!$C$1:$O$1,0))+INDEX(raw_production!$C:$O,MATCH(total_sugar_production!$C78,raw_production!$C:$C,0),MATCH(total_sugar_production!G$1,raw_production!$C$1:$O$1,0))</f>
        <v>108258.24099999965</v>
      </c>
      <c r="H78">
        <f>INDEX(white_production!$C:$O,MATCH(total_sugar_production!$C78,white_production!$C:$C,0),MATCH(total_sugar_production!H$1,white_production!$C$1:$O$1,0))+INDEX(raw_production!$C:$O,MATCH(total_sugar_production!$C78,raw_production!$C:$C,0),MATCH(total_sugar_production!H$1,raw_production!$C$1:$O$1,0))</f>
        <v>96993.873000000225</v>
      </c>
      <c r="I78">
        <f>INDEX(white_production!$C:$O,MATCH(total_sugar_production!$C78,white_production!$C:$C,0),MATCH(total_sugar_production!I$1,white_production!$C$1:$O$1,0))+INDEX(raw_production!$C:$O,MATCH(total_sugar_production!$C78,raw_production!$C:$C,0),MATCH(total_sugar_production!I$1,raw_production!$C$1:$O$1,0))</f>
        <v>126223.87299999986</v>
      </c>
      <c r="J78">
        <f>INDEX(white_production!$C:$O,MATCH(total_sugar_production!$C78,white_production!$C:$C,0),MATCH(total_sugar_production!J$1,white_production!$C$1:$O$1,0))+INDEX(raw_production!$C:$O,MATCH(total_sugar_production!$C78,raw_production!$C:$C,0),MATCH(total_sugar_production!J$1,raw_production!$C$1:$O$1,0))</f>
        <v>137633.10600000006</v>
      </c>
      <c r="S78" s="11">
        <v>40924</v>
      </c>
      <c r="T78" s="26">
        <f t="shared" si="18"/>
        <v>0.93849002042472673</v>
      </c>
      <c r="U78" s="26">
        <f t="shared" si="3"/>
        <v>-1.3708046215872627E-2</v>
      </c>
      <c r="V78" s="26">
        <f t="shared" si="7"/>
        <v>0.89168803238302086</v>
      </c>
      <c r="W78" s="26">
        <f t="shared" si="9"/>
        <v>-2.8838432637074529E-2</v>
      </c>
      <c r="X78" s="26">
        <f t="shared" si="10"/>
        <v>0.79406817990423939</v>
      </c>
      <c r="Y78" s="26">
        <f t="shared" si="12"/>
        <v>2.5348408623444008E-2</v>
      </c>
      <c r="Z78" s="26">
        <f t="shared" si="6"/>
        <v>0.93697901062809186</v>
      </c>
      <c r="AA78" s="26">
        <f t="shared" si="8"/>
        <v>1.2782302943321056E-2</v>
      </c>
      <c r="AB78" s="26">
        <f t="shared" si="14"/>
        <v>0.10549489650884339</v>
      </c>
      <c r="AC78" s="26">
        <f t="shared" si="15"/>
        <v>8.8321827789957091E-3</v>
      </c>
      <c r="AD78" s="26">
        <f t="shared" si="11"/>
        <v>0.91653483320554674</v>
      </c>
      <c r="AE78" s="26">
        <f t="shared" si="13"/>
        <v>1.5579532164350152E-2</v>
      </c>
      <c r="AF78" s="26">
        <f t="shared" si="4"/>
        <v>0.97293558303744621</v>
      </c>
      <c r="AG78" s="26">
        <f t="shared" si="5"/>
        <v>1.6224676075536903E-3</v>
      </c>
      <c r="AI78" s="26"/>
      <c r="AK78" s="26"/>
      <c r="AM78" s="26"/>
      <c r="AO78" s="26"/>
      <c r="AQ78" s="26"/>
    </row>
    <row r="79" spans="1:43" x14ac:dyDescent="0.25">
      <c r="A79" s="17">
        <f t="shared" si="16"/>
        <v>1</v>
      </c>
      <c r="B79" s="15">
        <f t="shared" si="17"/>
        <v>2</v>
      </c>
      <c r="C79" s="11">
        <v>40925</v>
      </c>
      <c r="D79">
        <f>INDEX(white_production!$C:$O,MATCH(total_sugar_production!$C79,white_production!$C:$C,0),MATCH(total_sugar_production!D$1,white_production!$C$1:$O$1,0))+INDEX(raw_production!$C:$O,MATCH(total_sugar_production!$C79,raw_production!$C:$C,0),MATCH(total_sugar_production!D$1,raw_production!$C$1:$O$1,0))</f>
        <v>91078.668999999951</v>
      </c>
      <c r="E79">
        <f>INDEX(white_production!$C:$O,MATCH(total_sugar_production!$C79,white_production!$C:$C,0),MATCH(total_sugar_production!E$1,white_production!$C$1:$O$1,0))+INDEX(raw_production!$C:$O,MATCH(total_sugar_production!$C79,raw_production!$C:$C,0),MATCH(total_sugar_production!E$1,raw_production!$C$1:$O$1,0))</f>
        <v>104159.18099999968</v>
      </c>
      <c r="F79">
        <f>INDEX(white_production!$C:$O,MATCH(total_sugar_production!$C79,white_production!$C:$C,0),MATCH(total_sugar_production!F$1,white_production!$C$1:$O$1,0))+INDEX(raw_production!$C:$O,MATCH(total_sugar_production!$C79,raw_production!$C:$C,0),MATCH(total_sugar_production!F$1,raw_production!$C$1:$O$1,0))</f>
        <v>108017.8499999999</v>
      </c>
      <c r="G79">
        <f>INDEX(white_production!$C:$O,MATCH(total_sugar_production!$C79,white_production!$C:$C,0),MATCH(total_sugar_production!G$1,white_production!$C$1:$O$1,0))+INDEX(raw_production!$C:$O,MATCH(total_sugar_production!$C79,raw_production!$C:$C,0),MATCH(total_sugar_production!G$1,raw_production!$C$1:$O$1,0))</f>
        <v>106246.0820000004</v>
      </c>
      <c r="H79">
        <f>INDEX(white_production!$C:$O,MATCH(total_sugar_production!$C79,white_production!$C:$C,0),MATCH(total_sugar_production!H$1,white_production!$C$1:$O$1,0))+INDEX(raw_production!$C:$O,MATCH(total_sugar_production!$C79,raw_production!$C:$C,0),MATCH(total_sugar_production!H$1,raw_production!$C$1:$O$1,0))</f>
        <v>102023.64599999972</v>
      </c>
      <c r="I79">
        <f>INDEX(white_production!$C:$O,MATCH(total_sugar_production!$C79,white_production!$C:$C,0),MATCH(total_sugar_production!I$1,white_production!$C$1:$O$1,0))+INDEX(raw_production!$C:$O,MATCH(total_sugar_production!$C79,raw_production!$C:$C,0),MATCH(total_sugar_production!I$1,raw_production!$C$1:$O$1,0))</f>
        <v>130989.46000000014</v>
      </c>
      <c r="J79">
        <f>INDEX(white_production!$C:$O,MATCH(total_sugar_production!$C79,white_production!$C:$C,0),MATCH(total_sugar_production!J$1,white_production!$C$1:$O$1,0))+INDEX(raw_production!$C:$O,MATCH(total_sugar_production!$C79,raw_production!$C:$C,0),MATCH(total_sugar_production!J$1,raw_production!$C$1:$O$1,0))</f>
        <v>134290.38100000005</v>
      </c>
      <c r="S79" s="11">
        <v>40925</v>
      </c>
      <c r="T79" s="26">
        <f t="shared" si="18"/>
        <v>0.92770267098241177</v>
      </c>
      <c r="U79" s="26">
        <f t="shared" si="3"/>
        <v>-1.0787349442314964E-2</v>
      </c>
      <c r="V79" s="26">
        <f t="shared" si="7"/>
        <v>0.88456898795127548</v>
      </c>
      <c r="W79" s="26">
        <f t="shared" si="9"/>
        <v>-7.1190444317453805E-3</v>
      </c>
      <c r="X79" s="26">
        <f t="shared" si="10"/>
        <v>0.81299102423335801</v>
      </c>
      <c r="Y79" s="26">
        <f t="shared" si="12"/>
        <v>1.8922844329118615E-2</v>
      </c>
      <c r="Z79" s="26">
        <f t="shared" si="6"/>
        <v>0.91956370134881305</v>
      </c>
      <c r="AA79" s="26">
        <f t="shared" si="8"/>
        <v>-1.7415309279278812E-2</v>
      </c>
      <c r="AB79" s="26">
        <f t="shared" si="14"/>
        <v>0.11096550373057913</v>
      </c>
      <c r="AC79" s="26">
        <f t="shared" si="15"/>
        <v>5.4706072217357432E-3</v>
      </c>
      <c r="AD79" s="26">
        <f t="shared" si="11"/>
        <v>0.95113863977842683</v>
      </c>
      <c r="AE79" s="26">
        <f t="shared" si="13"/>
        <v>3.4603806572880091E-2</v>
      </c>
      <c r="AF79" s="26">
        <f t="shared" si="4"/>
        <v>0.94930568619555666</v>
      </c>
      <c r="AG79" s="26">
        <f t="shared" si="5"/>
        <v>-2.3629896841889542E-2</v>
      </c>
      <c r="AI79" s="26"/>
      <c r="AK79" s="26"/>
      <c r="AM79" s="26"/>
      <c r="AO79" s="26"/>
      <c r="AQ79" s="26"/>
    </row>
    <row r="80" spans="1:43" x14ac:dyDescent="0.25">
      <c r="A80" s="17">
        <f t="shared" si="16"/>
        <v>1</v>
      </c>
      <c r="B80" s="15">
        <f t="shared" si="17"/>
        <v>2</v>
      </c>
      <c r="C80" s="11">
        <v>40926</v>
      </c>
      <c r="D80">
        <f>INDEX(white_production!$C:$O,MATCH(total_sugar_production!$C80,white_production!$C:$C,0),MATCH(total_sugar_production!D$1,white_production!$C$1:$O$1,0))+INDEX(raw_production!$C:$O,MATCH(total_sugar_production!$C80,raw_production!$C:$C,0),MATCH(total_sugar_production!D$1,raw_production!$C$1:$O$1,0))</f>
        <v>87410.858000000007</v>
      </c>
      <c r="E80">
        <f>INDEX(white_production!$C:$O,MATCH(total_sugar_production!$C80,white_production!$C:$C,0),MATCH(total_sugar_production!E$1,white_production!$C$1:$O$1,0))+INDEX(raw_production!$C:$O,MATCH(total_sugar_production!$C80,raw_production!$C:$C,0),MATCH(total_sugar_production!E$1,raw_production!$C$1:$O$1,0))</f>
        <v>109266.86600000001</v>
      </c>
      <c r="F80">
        <f>INDEX(white_production!$C:$O,MATCH(total_sugar_production!$C80,white_production!$C:$C,0),MATCH(total_sugar_production!F$1,white_production!$C$1:$O$1,0))+INDEX(raw_production!$C:$O,MATCH(total_sugar_production!$C80,raw_production!$C:$C,0),MATCH(total_sugar_production!F$1,raw_production!$C$1:$O$1,0))</f>
        <v>110787.86900000004</v>
      </c>
      <c r="G80">
        <f>INDEX(white_production!$C:$O,MATCH(total_sugar_production!$C80,white_production!$C:$C,0),MATCH(total_sugar_production!G$1,white_production!$C$1:$O$1,0))+INDEX(raw_production!$C:$O,MATCH(total_sugar_production!$C80,raw_production!$C:$C,0),MATCH(total_sugar_production!G$1,raw_production!$C$1:$O$1,0))</f>
        <v>106281.20600000024</v>
      </c>
      <c r="H80">
        <f>INDEX(white_production!$C:$O,MATCH(total_sugar_production!$C80,white_production!$C:$C,0),MATCH(total_sugar_production!H$1,white_production!$C$1:$O$1,0))+INDEX(raw_production!$C:$O,MATCH(total_sugar_production!$C80,raw_production!$C:$C,0),MATCH(total_sugar_production!H$1,raw_production!$C$1:$O$1,0))</f>
        <v>108609.19900000012</v>
      </c>
      <c r="I80">
        <f>INDEX(white_production!$C:$O,MATCH(total_sugar_production!$C80,white_production!$C:$C,0),MATCH(total_sugar_production!I$1,white_production!$C$1:$O$1,0))+INDEX(raw_production!$C:$O,MATCH(total_sugar_production!$C80,raw_production!$C:$C,0),MATCH(total_sugar_production!I$1,raw_production!$C$1:$O$1,0))</f>
        <v>129386.58300000046</v>
      </c>
      <c r="J80">
        <f>INDEX(white_production!$C:$O,MATCH(total_sugar_production!$C80,white_production!$C:$C,0),MATCH(total_sugar_production!J$1,white_production!$C$1:$O$1,0))+INDEX(raw_production!$C:$O,MATCH(total_sugar_production!$C80,raw_production!$C:$C,0),MATCH(total_sugar_production!J$1,raw_production!$C$1:$O$1,0))</f>
        <v>131902.31700000036</v>
      </c>
      <c r="S80" s="11">
        <v>40926</v>
      </c>
      <c r="T80" s="26">
        <f t="shared" si="18"/>
        <v>0.8903433408701259</v>
      </c>
      <c r="U80" s="26">
        <f t="shared" si="3"/>
        <v>-3.7359330112285871E-2</v>
      </c>
      <c r="V80" s="26">
        <f t="shared" si="7"/>
        <v>0.92794586272935398</v>
      </c>
      <c r="W80" s="26">
        <f t="shared" si="9"/>
        <v>4.33768747780785E-2</v>
      </c>
      <c r="X80" s="26">
        <f t="shared" si="10"/>
        <v>0.83383943571309005</v>
      </c>
      <c r="Y80" s="26">
        <f t="shared" si="12"/>
        <v>2.0848411479732043E-2</v>
      </c>
      <c r="Z80" s="26">
        <f t="shared" si="6"/>
        <v>0.91986770084543468</v>
      </c>
      <c r="AA80" s="26">
        <f t="shared" si="8"/>
        <v>3.0399949662163195E-4</v>
      </c>
      <c r="AB80" s="26">
        <f t="shared" si="14"/>
        <v>0.11812824721839248</v>
      </c>
      <c r="AC80" s="26">
        <f t="shared" si="15"/>
        <v>7.1627434878133445E-3</v>
      </c>
      <c r="AD80" s="26">
        <f t="shared" si="11"/>
        <v>0.93949985411191739</v>
      </c>
      <c r="AE80" s="26">
        <f t="shared" si="13"/>
        <v>-1.1638785666509444E-2</v>
      </c>
      <c r="AF80" s="26">
        <f t="shared" si="4"/>
        <v>0.93242433760366739</v>
      </c>
      <c r="AG80" s="26">
        <f t="shared" si="5"/>
        <v>-1.6881348591889278E-2</v>
      </c>
      <c r="AI80" s="26"/>
      <c r="AK80" s="26"/>
      <c r="AM80" s="26"/>
      <c r="AO80" s="26"/>
      <c r="AQ80" s="26"/>
    </row>
    <row r="81" spans="1:43" x14ac:dyDescent="0.25">
      <c r="A81" s="17">
        <f t="shared" si="16"/>
        <v>1</v>
      </c>
      <c r="B81" s="15">
        <f t="shared" si="17"/>
        <v>2</v>
      </c>
      <c r="C81" s="11">
        <v>40927</v>
      </c>
      <c r="D81">
        <f>INDEX(white_production!$C:$O,MATCH(total_sugar_production!$C81,white_production!$C:$C,0),MATCH(total_sugar_production!D$1,white_production!$C$1:$O$1,0))+INDEX(raw_production!$C:$O,MATCH(total_sugar_production!$C81,raw_production!$C:$C,0),MATCH(total_sugar_production!D$1,raw_production!$C$1:$O$1,0))</f>
        <v>93813.191000000021</v>
      </c>
      <c r="E81">
        <f>INDEX(white_production!$C:$O,MATCH(total_sugar_production!$C81,white_production!$C:$C,0),MATCH(total_sugar_production!E$1,white_production!$C$1:$O$1,0))+INDEX(raw_production!$C:$O,MATCH(total_sugar_production!$C81,raw_production!$C:$C,0),MATCH(total_sugar_production!E$1,raw_production!$C$1:$O$1,0))</f>
        <v>112347.41900000031</v>
      </c>
      <c r="F81">
        <f>INDEX(white_production!$C:$O,MATCH(total_sugar_production!$C81,white_production!$C:$C,0),MATCH(total_sugar_production!F$1,white_production!$C$1:$O$1,0))+INDEX(raw_production!$C:$O,MATCH(total_sugar_production!$C81,raw_production!$C:$C,0),MATCH(total_sugar_production!F$1,raw_production!$C$1:$O$1,0))</f>
        <v>109315.81300000017</v>
      </c>
      <c r="G81">
        <f>INDEX(white_production!$C:$O,MATCH(total_sugar_production!$C81,white_production!$C:$C,0),MATCH(total_sugar_production!G$1,white_production!$C$1:$O$1,0))+INDEX(raw_production!$C:$O,MATCH(total_sugar_production!$C81,raw_production!$C:$C,0),MATCH(total_sugar_production!G$1,raw_production!$C$1:$O$1,0))</f>
        <v>106603.80399999954</v>
      </c>
      <c r="H81">
        <f>INDEX(white_production!$C:$O,MATCH(total_sugar_production!$C81,white_production!$C:$C,0),MATCH(total_sugar_production!H$1,white_production!$C$1:$O$1,0))+INDEX(raw_production!$C:$O,MATCH(total_sugar_production!$C81,raw_production!$C:$C,0),MATCH(total_sugar_production!H$1,raw_production!$C$1:$O$1,0))</f>
        <v>109966.89999999991</v>
      </c>
      <c r="I81">
        <f>INDEX(white_production!$C:$O,MATCH(total_sugar_production!$C81,white_production!$C:$C,0),MATCH(total_sugar_production!I$1,white_production!$C$1:$O$1,0))+INDEX(raw_production!$C:$O,MATCH(total_sugar_production!$C81,raw_production!$C:$C,0),MATCH(total_sugar_production!I$1,raw_production!$C$1:$O$1,0))</f>
        <v>128818.46699999952</v>
      </c>
      <c r="J81">
        <f>INDEX(white_production!$C:$O,MATCH(total_sugar_production!$C81,white_production!$C:$C,0),MATCH(total_sugar_production!J$1,white_production!$C$1:$O$1,0))+INDEX(raw_production!$C:$O,MATCH(total_sugar_production!$C81,raw_production!$C:$C,0),MATCH(total_sugar_production!J$1,raw_production!$C$1:$O$1,0))</f>
        <v>129121.25199999977</v>
      </c>
      <c r="S81" s="11">
        <v>40927</v>
      </c>
      <c r="T81" s="26">
        <f t="shared" si="18"/>
        <v>0.9555557719457145</v>
      </c>
      <c r="U81" s="26">
        <f t="shared" ref="U81:U144" si="19">T81-T80</f>
        <v>6.5212431075588606E-2</v>
      </c>
      <c r="V81" s="26">
        <f t="shared" si="7"/>
        <v>0.95410737459397343</v>
      </c>
      <c r="W81" s="26">
        <f t="shared" si="9"/>
        <v>2.6161511864619458E-2</v>
      </c>
      <c r="X81" s="26">
        <f t="shared" si="10"/>
        <v>0.82276007878116852</v>
      </c>
      <c r="Y81" s="26">
        <f t="shared" si="12"/>
        <v>-1.1079356931921525E-2</v>
      </c>
      <c r="Z81" s="26">
        <f t="shared" si="6"/>
        <v>0.92265979826063238</v>
      </c>
      <c r="AA81" s="26">
        <f t="shared" si="8"/>
        <v>2.7920974151977029E-3</v>
      </c>
      <c r="AB81" s="26">
        <f t="shared" si="14"/>
        <v>0.11960494385968372</v>
      </c>
      <c r="AC81" s="26">
        <f t="shared" si="15"/>
        <v>1.4766966412912419E-3</v>
      </c>
      <c r="AD81" s="26">
        <f t="shared" si="11"/>
        <v>0.93537465900479</v>
      </c>
      <c r="AE81" s="26">
        <f t="shared" si="13"/>
        <v>-4.1251951071273885E-3</v>
      </c>
      <c r="AF81" s="26">
        <f t="shared" si="4"/>
        <v>0.91276484450728546</v>
      </c>
      <c r="AG81" s="26">
        <f t="shared" si="5"/>
        <v>-1.965949309638193E-2</v>
      </c>
      <c r="AI81" s="26"/>
      <c r="AK81" s="26"/>
      <c r="AM81" s="26"/>
      <c r="AO81" s="26"/>
      <c r="AQ81" s="26"/>
    </row>
    <row r="82" spans="1:43" x14ac:dyDescent="0.25">
      <c r="A82" s="17">
        <f t="shared" si="16"/>
        <v>1</v>
      </c>
      <c r="B82" s="15">
        <f t="shared" si="17"/>
        <v>2</v>
      </c>
      <c r="C82" s="11">
        <v>40928</v>
      </c>
      <c r="D82">
        <f>INDEX(white_production!$C:$O,MATCH(total_sugar_production!$C82,white_production!$C:$C,0),MATCH(total_sugar_production!D$1,white_production!$C$1:$O$1,0))+INDEX(raw_production!$C:$O,MATCH(total_sugar_production!$C82,raw_production!$C:$C,0),MATCH(total_sugar_production!D$1,raw_production!$C$1:$O$1,0))</f>
        <v>95503.12200000025</v>
      </c>
      <c r="E82">
        <f>INDEX(white_production!$C:$O,MATCH(total_sugar_production!$C82,white_production!$C:$C,0),MATCH(total_sugar_production!E$1,white_production!$C$1:$O$1,0))+INDEX(raw_production!$C:$O,MATCH(total_sugar_production!$C82,raw_production!$C:$C,0),MATCH(total_sugar_production!E$1,raw_production!$C$1:$O$1,0))</f>
        <v>112623.74399999995</v>
      </c>
      <c r="F82">
        <f>INDEX(white_production!$C:$O,MATCH(total_sugar_production!$C82,white_production!$C:$C,0),MATCH(total_sugar_production!F$1,white_production!$C$1:$O$1,0))+INDEX(raw_production!$C:$O,MATCH(total_sugar_production!$C82,raw_production!$C:$C,0),MATCH(total_sugar_production!F$1,raw_production!$C$1:$O$1,0))</f>
        <v>107933.79799999986</v>
      </c>
      <c r="G82">
        <f>INDEX(white_production!$C:$O,MATCH(total_sugar_production!$C82,white_production!$C:$C,0),MATCH(total_sugar_production!G$1,white_production!$C$1:$O$1,0))+INDEX(raw_production!$C:$O,MATCH(total_sugar_production!$C82,raw_production!$C:$C,0),MATCH(total_sugar_production!G$1,raw_production!$C$1:$O$1,0))</f>
        <v>106574.38600000013</v>
      </c>
      <c r="H82">
        <f>INDEX(white_production!$C:$O,MATCH(total_sugar_production!$C82,white_production!$C:$C,0),MATCH(total_sugar_production!H$1,white_production!$C$1:$O$1,0))+INDEX(raw_production!$C:$O,MATCH(total_sugar_production!$C82,raw_production!$C:$C,0),MATCH(total_sugar_production!H$1,raw_production!$C$1:$O$1,0))</f>
        <v>111179.55500000008</v>
      </c>
      <c r="I82">
        <f>INDEX(white_production!$C:$O,MATCH(total_sugar_production!$C82,white_production!$C:$C,0),MATCH(total_sugar_production!I$1,white_production!$C$1:$O$1,0))+INDEX(raw_production!$C:$O,MATCH(total_sugar_production!$C82,raw_production!$C:$C,0),MATCH(total_sugar_production!I$1,raw_production!$C$1:$O$1,0))</f>
        <v>129497.73400000036</v>
      </c>
      <c r="J82">
        <f>INDEX(white_production!$C:$O,MATCH(total_sugar_production!$C82,white_production!$C:$C,0),MATCH(total_sugar_production!J$1,white_production!$C$1:$O$1,0))+INDEX(raw_production!$C:$O,MATCH(total_sugar_production!$C82,raw_production!$C:$C,0),MATCH(total_sugar_production!J$1,raw_production!$C$1:$O$1,0))</f>
        <v>132392.71799999996</v>
      </c>
      <c r="S82" s="11">
        <v>40928</v>
      </c>
      <c r="T82" s="26">
        <f t="shared" si="18"/>
        <v>0.97276895171315481</v>
      </c>
      <c r="U82" s="26">
        <f t="shared" si="19"/>
        <v>1.7213179767440301E-2</v>
      </c>
      <c r="V82" s="26">
        <f t="shared" ref="V82:V145" si="20">E82/MAX(E$2:E$228)</f>
        <v>0.95645405707792375</v>
      </c>
      <c r="W82" s="26">
        <f t="shared" si="9"/>
        <v>2.3466824839503131E-3</v>
      </c>
      <c r="X82" s="26">
        <f t="shared" ref="X82:X145" si="21">F82/MAX(F$2:F$228)</f>
        <v>0.81235841099796313</v>
      </c>
      <c r="Y82" s="26">
        <f t="shared" si="12"/>
        <v>-1.0401667783205393E-2</v>
      </c>
      <c r="Z82" s="26">
        <f t="shared" ref="Z82:Z145" si="22">G82/MAX(G$2:G$228)</f>
        <v>0.92240518440140573</v>
      </c>
      <c r="AA82" s="26">
        <f t="shared" si="8"/>
        <v>-2.5461385922664892E-4</v>
      </c>
      <c r="AB82" s="26">
        <f t="shared" ref="AB82:AB145" si="23">H82/MAX(H$2:H$228)</f>
        <v>0.12092388195102016</v>
      </c>
      <c r="AC82" s="26">
        <f t="shared" si="15"/>
        <v>1.318938091336444E-3</v>
      </c>
      <c r="AD82" s="26">
        <f t="shared" ref="AD82:AD145" si="24">I82/MAX(I$2:I$228)</f>
        <v>0.94030694203296006</v>
      </c>
      <c r="AE82" s="26">
        <f t="shared" si="13"/>
        <v>4.9322830281700591E-3</v>
      </c>
      <c r="AF82" s="26">
        <f t="shared" ref="AF82:AF145" si="25">J82/MAX(J$2:J$228)</f>
        <v>0.93589100777281087</v>
      </c>
      <c r="AG82" s="26">
        <f t="shared" si="5"/>
        <v>2.3126163265525412E-2</v>
      </c>
      <c r="AI82" s="26"/>
      <c r="AK82" s="26"/>
      <c r="AM82" s="26"/>
      <c r="AO82" s="26"/>
      <c r="AQ82" s="26"/>
    </row>
    <row r="83" spans="1:43" x14ac:dyDescent="0.25">
      <c r="A83" s="17">
        <f t="shared" si="16"/>
        <v>1</v>
      </c>
      <c r="B83" s="15">
        <f t="shared" si="17"/>
        <v>3</v>
      </c>
      <c r="C83" s="11">
        <v>40929</v>
      </c>
      <c r="D83">
        <f>INDEX(white_production!$C:$O,MATCH(total_sugar_production!$C83,white_production!$C:$C,0),MATCH(total_sugar_production!D$1,white_production!$C$1:$O$1,0))+INDEX(raw_production!$C:$O,MATCH(total_sugar_production!$C83,raw_production!$C:$C,0),MATCH(total_sugar_production!D$1,raw_production!$C$1:$O$1,0))</f>
        <v>90570.439999999668</v>
      </c>
      <c r="E83">
        <f>INDEX(white_production!$C:$O,MATCH(total_sugar_production!$C83,white_production!$C:$C,0),MATCH(total_sugar_production!E$1,white_production!$C$1:$O$1,0))+INDEX(raw_production!$C:$O,MATCH(total_sugar_production!$C83,raw_production!$C:$C,0),MATCH(total_sugar_production!E$1,raw_production!$C$1:$O$1,0))</f>
        <v>111438.48699999992</v>
      </c>
      <c r="F83">
        <f>INDEX(white_production!$C:$O,MATCH(total_sugar_production!$C83,white_production!$C:$C,0),MATCH(total_sugar_production!F$1,white_production!$C$1:$O$1,0))+INDEX(raw_production!$C:$O,MATCH(total_sugar_production!$C83,raw_production!$C:$C,0),MATCH(total_sugar_production!F$1,raw_production!$C$1:$O$1,0))</f>
        <v>107695.51900000013</v>
      </c>
      <c r="G83">
        <f>INDEX(white_production!$C:$O,MATCH(total_sugar_production!$C83,white_production!$C:$C,0),MATCH(total_sugar_production!G$1,white_production!$C$1:$O$1,0))+INDEX(raw_production!$C:$O,MATCH(total_sugar_production!$C83,raw_production!$C:$C,0),MATCH(total_sugar_production!G$1,raw_production!$C$1:$O$1,0))</f>
        <v>104343.04200000037</v>
      </c>
      <c r="H83">
        <f>INDEX(white_production!$C:$O,MATCH(total_sugar_production!$C83,white_production!$C:$C,0),MATCH(total_sugar_production!H$1,white_production!$C$1:$O$1,0))+INDEX(raw_production!$C:$O,MATCH(total_sugar_production!$C83,raw_production!$C:$C,0),MATCH(total_sugar_production!H$1,raw_production!$C$1:$O$1,0))</f>
        <v>109735.77999999997</v>
      </c>
      <c r="I83">
        <f>INDEX(white_production!$C:$O,MATCH(total_sugar_production!$C83,white_production!$C:$C,0),MATCH(total_sugar_production!I$1,white_production!$C$1:$O$1,0))+INDEX(raw_production!$C:$O,MATCH(total_sugar_production!$C83,raw_production!$C:$C,0),MATCH(total_sugar_production!I$1,raw_production!$C$1:$O$1,0))</f>
        <v>125830.00999999959</v>
      </c>
      <c r="J83">
        <f>INDEX(white_production!$C:$O,MATCH(total_sugar_production!$C83,white_production!$C:$C,0),MATCH(total_sugar_production!J$1,white_production!$C$1:$O$1,0))+INDEX(raw_production!$C:$O,MATCH(total_sugar_production!$C83,raw_production!$C:$C,0),MATCH(total_sugar_production!J$1,raw_production!$C$1:$O$1,0))</f>
        <v>134096.59599999935</v>
      </c>
      <c r="S83" s="11">
        <v>40929</v>
      </c>
      <c r="T83" s="26">
        <f t="shared" si="18"/>
        <v>0.92252598794622265</v>
      </c>
      <c r="U83" s="26">
        <f t="shared" si="19"/>
        <v>-5.0242963766932158E-2</v>
      </c>
      <c r="V83" s="26">
        <f t="shared" si="20"/>
        <v>0.94638829451252693</v>
      </c>
      <c r="W83" s="26">
        <f t="shared" si="9"/>
        <v>-1.0065762565396819E-2</v>
      </c>
      <c r="X83" s="26">
        <f t="shared" si="21"/>
        <v>0.81056501584833662</v>
      </c>
      <c r="Y83" s="26">
        <f t="shared" si="12"/>
        <v>-1.7933951496265088E-3</v>
      </c>
      <c r="Z83" s="26">
        <f t="shared" si="22"/>
        <v>0.90309282098058574</v>
      </c>
      <c r="AA83" s="26">
        <f t="shared" si="8"/>
        <v>-1.9312363420819989E-2</v>
      </c>
      <c r="AB83" s="26">
        <f t="shared" si="23"/>
        <v>0.11935356735798328</v>
      </c>
      <c r="AC83" s="26">
        <f t="shared" si="15"/>
        <v>-1.5703145930368867E-3</v>
      </c>
      <c r="AD83" s="26">
        <f t="shared" si="24"/>
        <v>0.91367492128531047</v>
      </c>
      <c r="AE83" s="26">
        <f t="shared" si="13"/>
        <v>-2.6632020747649587E-2</v>
      </c>
      <c r="AF83" s="26">
        <f t="shared" si="25"/>
        <v>0.9479358099540105</v>
      </c>
      <c r="AG83" s="26">
        <f t="shared" si="5"/>
        <v>1.2044802181199632E-2</v>
      </c>
      <c r="AI83" s="26"/>
      <c r="AK83" s="26"/>
      <c r="AM83" s="26"/>
      <c r="AO83" s="26"/>
      <c r="AQ83" s="26"/>
    </row>
    <row r="84" spans="1:43" x14ac:dyDescent="0.25">
      <c r="A84" s="17">
        <f t="shared" si="16"/>
        <v>1</v>
      </c>
      <c r="B84" s="15">
        <f t="shared" si="17"/>
        <v>3</v>
      </c>
      <c r="C84" s="11">
        <v>40930</v>
      </c>
      <c r="D84">
        <f>INDEX(white_production!$C:$O,MATCH(total_sugar_production!$C84,white_production!$C:$C,0),MATCH(total_sugar_production!D$1,white_production!$C$1:$O$1,0))+INDEX(raw_production!$C:$O,MATCH(total_sugar_production!$C84,raw_production!$C:$C,0),MATCH(total_sugar_production!D$1,raw_production!$C$1:$O$1,0))</f>
        <v>97548.10000000018</v>
      </c>
      <c r="E84">
        <f>INDEX(white_production!$C:$O,MATCH(total_sugar_production!$C84,white_production!$C:$C,0),MATCH(total_sugar_production!E$1,white_production!$C$1:$O$1,0))+INDEX(raw_production!$C:$O,MATCH(total_sugar_production!$C84,raw_production!$C:$C,0),MATCH(total_sugar_production!E$1,raw_production!$C$1:$O$1,0))</f>
        <v>112269.70299999994</v>
      </c>
      <c r="F84">
        <f>INDEX(white_production!$C:$O,MATCH(total_sugar_production!$C84,white_production!$C:$C,0),MATCH(total_sugar_production!F$1,white_production!$C$1:$O$1,0))+INDEX(raw_production!$C:$O,MATCH(total_sugar_production!$C84,raw_production!$C:$C,0),MATCH(total_sugar_production!F$1,raw_production!$C$1:$O$1,0))</f>
        <v>107600.69699999969</v>
      </c>
      <c r="G84">
        <f>INDEX(white_production!$C:$O,MATCH(total_sugar_production!$C84,white_production!$C:$C,0),MATCH(total_sugar_production!G$1,white_production!$C$1:$O$1,0))+INDEX(raw_production!$C:$O,MATCH(total_sugar_production!$C84,raw_production!$C:$C,0),MATCH(total_sugar_production!G$1,raw_production!$C$1:$O$1,0))</f>
        <v>103247.07599999942</v>
      </c>
      <c r="H84">
        <f>INDEX(white_production!$C:$O,MATCH(total_sugar_production!$C84,white_production!$C:$C,0),MATCH(total_sugar_production!H$1,white_production!$C$1:$O$1,0))+INDEX(raw_production!$C:$O,MATCH(total_sugar_production!$C84,raw_production!$C:$C,0),MATCH(total_sugar_production!H$1,raw_production!$C$1:$O$1,0))</f>
        <v>115284.65299999985</v>
      </c>
      <c r="I84">
        <f>INDEX(white_production!$C:$O,MATCH(total_sugar_production!$C84,white_production!$C:$C,0),MATCH(total_sugar_production!I$1,white_production!$C$1:$O$1,0))+INDEX(raw_production!$C:$O,MATCH(total_sugar_production!$C84,raw_production!$C:$C,0),MATCH(total_sugar_production!I$1,raw_production!$C$1:$O$1,0))</f>
        <v>129517.54200000037</v>
      </c>
      <c r="J84">
        <f>INDEX(white_production!$C:$O,MATCH(total_sugar_production!$C84,white_production!$C:$C,0),MATCH(total_sugar_production!J$1,white_production!$C$1:$O$1,0))+INDEX(raw_production!$C:$O,MATCH(total_sugar_production!$C84,raw_production!$C:$C,0),MATCH(total_sugar_production!J$1,raw_production!$C$1:$O$1,0))</f>
        <v>129422.59500000029</v>
      </c>
      <c r="S84" s="11">
        <v>40930</v>
      </c>
      <c r="T84" s="26">
        <f t="shared" si="18"/>
        <v>0.993598544125185</v>
      </c>
      <c r="U84" s="26">
        <f t="shared" si="19"/>
        <v>7.1072556178962354E-2</v>
      </c>
      <c r="V84" s="26">
        <f t="shared" si="20"/>
        <v>0.95344737359542531</v>
      </c>
      <c r="W84" s="26">
        <f t="shared" si="9"/>
        <v>7.0590790828983785E-3</v>
      </c>
      <c r="X84" s="26">
        <f t="shared" si="21"/>
        <v>0.80985134273875148</v>
      </c>
      <c r="Y84" s="26">
        <f t="shared" si="12"/>
        <v>-7.1367310958514452E-4</v>
      </c>
      <c r="Z84" s="26">
        <f t="shared" si="22"/>
        <v>0.89360719541640421</v>
      </c>
      <c r="AA84" s="26">
        <f t="shared" si="8"/>
        <v>-9.4856255641815324E-3</v>
      </c>
      <c r="AB84" s="26">
        <f t="shared" si="23"/>
        <v>0.1253887710751882</v>
      </c>
      <c r="AC84" s="26">
        <f t="shared" si="15"/>
        <v>6.0352037172049233E-3</v>
      </c>
      <c r="AD84" s="26">
        <f t="shared" si="24"/>
        <v>0.94045077157601442</v>
      </c>
      <c r="AE84" s="26">
        <f t="shared" si="13"/>
        <v>2.6775850290703951E-2</v>
      </c>
      <c r="AF84" s="26">
        <f t="shared" si="25"/>
        <v>0.91489505384369152</v>
      </c>
      <c r="AG84" s="26">
        <f t="shared" si="5"/>
        <v>-3.3040756110318981E-2</v>
      </c>
      <c r="AI84" s="26"/>
      <c r="AK84" s="26"/>
      <c r="AM84" s="26"/>
      <c r="AO84" s="26"/>
      <c r="AQ84" s="26"/>
    </row>
    <row r="85" spans="1:43" x14ac:dyDescent="0.25">
      <c r="A85" s="17">
        <f t="shared" si="16"/>
        <v>1</v>
      </c>
      <c r="B85" s="15">
        <f t="shared" si="17"/>
        <v>3</v>
      </c>
      <c r="C85" s="11">
        <v>40931</v>
      </c>
      <c r="D85">
        <f>INDEX(white_production!$C:$O,MATCH(total_sugar_production!$C85,white_production!$C:$C,0),MATCH(total_sugar_production!D$1,white_production!$C$1:$O$1,0))+INDEX(raw_production!$C:$O,MATCH(total_sugar_production!$C85,raw_production!$C:$C,0),MATCH(total_sugar_production!D$1,raw_production!$C$1:$O$1,0))</f>
        <v>96756.846000000078</v>
      </c>
      <c r="E85">
        <f>INDEX(white_production!$C:$O,MATCH(total_sugar_production!$C85,white_production!$C:$C,0),MATCH(total_sugar_production!E$1,white_production!$C$1:$O$1,0))+INDEX(raw_production!$C:$O,MATCH(total_sugar_production!$C85,raw_production!$C:$C,0),MATCH(total_sugar_production!E$1,raw_production!$C$1:$O$1,0))</f>
        <v>110258.61500000005</v>
      </c>
      <c r="F85">
        <f>INDEX(white_production!$C:$O,MATCH(total_sugar_production!$C85,white_production!$C:$C,0),MATCH(total_sugar_production!F$1,white_production!$C$1:$O$1,0))+INDEX(raw_production!$C:$O,MATCH(total_sugar_production!$C85,raw_production!$C:$C,0),MATCH(total_sugar_production!F$1,raw_production!$C$1:$O$1,0))</f>
        <v>110553.19200000018</v>
      </c>
      <c r="G85">
        <f>INDEX(white_production!$C:$O,MATCH(total_sugar_production!$C85,white_production!$C:$C,0),MATCH(total_sugar_production!G$1,white_production!$C$1:$O$1,0))+INDEX(raw_production!$C:$O,MATCH(total_sugar_production!$C85,raw_production!$C:$C,0),MATCH(total_sugar_production!G$1,raw_production!$C$1:$O$1,0))</f>
        <v>103930.41000000053</v>
      </c>
      <c r="H85">
        <f>INDEX(white_production!$C:$O,MATCH(total_sugar_production!$C85,white_production!$C:$C,0),MATCH(total_sugar_production!H$1,white_production!$C$1:$O$1,0))+INDEX(raw_production!$C:$O,MATCH(total_sugar_production!$C85,raw_production!$C:$C,0),MATCH(total_sugar_production!H$1,raw_production!$C$1:$O$1,0))</f>
        <v>113402.39500000011</v>
      </c>
      <c r="I85">
        <f>INDEX(white_production!$C:$O,MATCH(total_sugar_production!$C85,white_production!$C:$C,0),MATCH(total_sugar_production!I$1,white_production!$C$1:$O$1,0))+INDEX(raw_production!$C:$O,MATCH(total_sugar_production!$C85,raw_production!$C:$C,0),MATCH(total_sugar_production!I$1,raw_production!$C$1:$O$1,0))</f>
        <v>127687.95599999986</v>
      </c>
      <c r="J85">
        <f>INDEX(white_production!$C:$O,MATCH(total_sugar_production!$C85,white_production!$C:$C,0),MATCH(total_sugar_production!J$1,white_production!$C$1:$O$1,0))+INDEX(raw_production!$C:$O,MATCH(total_sugar_production!$C85,raw_production!$C:$C,0),MATCH(total_sugar_production!J$1,raw_production!$C$1:$O$1,0))</f>
        <v>138633.50899999999</v>
      </c>
      <c r="S85" s="11">
        <v>40931</v>
      </c>
      <c r="T85" s="26">
        <f t="shared" si="18"/>
        <v>0.98553904504285195</v>
      </c>
      <c r="U85" s="26">
        <f t="shared" si="19"/>
        <v>-8.0594990823330548E-3</v>
      </c>
      <c r="V85" s="26">
        <f t="shared" si="20"/>
        <v>0.93636826391194128</v>
      </c>
      <c r="W85" s="26">
        <f t="shared" si="9"/>
        <v>-1.7079109683484028E-2</v>
      </c>
      <c r="X85" s="26">
        <f t="shared" si="21"/>
        <v>0.83207315083893363</v>
      </c>
      <c r="Y85" s="26">
        <f t="shared" si="12"/>
        <v>2.222180810018215E-2</v>
      </c>
      <c r="Z85" s="26">
        <f t="shared" si="22"/>
        <v>0.89952147602299171</v>
      </c>
      <c r="AA85" s="26">
        <f t="shared" si="8"/>
        <v>5.9142806065874964E-3</v>
      </c>
      <c r="AB85" s="26">
        <f t="shared" si="23"/>
        <v>0.12334154265991587</v>
      </c>
      <c r="AC85" s="26">
        <f t="shared" si="15"/>
        <v>-2.0472284152723286E-3</v>
      </c>
      <c r="AD85" s="26">
        <f t="shared" si="24"/>
        <v>0.92716581002721399</v>
      </c>
      <c r="AE85" s="26">
        <f t="shared" si="13"/>
        <v>-1.3284961548800434E-2</v>
      </c>
      <c r="AF85" s="26">
        <f t="shared" si="25"/>
        <v>0.98000748386396208</v>
      </c>
      <c r="AG85" s="26">
        <f t="shared" si="5"/>
        <v>6.5112430020270562E-2</v>
      </c>
      <c r="AI85" s="26"/>
      <c r="AK85" s="26"/>
      <c r="AM85" s="26"/>
      <c r="AO85" s="26"/>
      <c r="AQ85" s="26"/>
    </row>
    <row r="86" spans="1:43" x14ac:dyDescent="0.25">
      <c r="A86" s="17">
        <f t="shared" si="16"/>
        <v>1</v>
      </c>
      <c r="B86" s="15">
        <f t="shared" si="17"/>
        <v>3</v>
      </c>
      <c r="C86" s="11">
        <v>40932</v>
      </c>
      <c r="D86">
        <f>INDEX(white_production!$C:$O,MATCH(total_sugar_production!$C86,white_production!$C:$C,0),MATCH(total_sugar_production!D$1,white_production!$C$1:$O$1,0))+INDEX(raw_production!$C:$O,MATCH(total_sugar_production!$C86,raw_production!$C:$C,0),MATCH(total_sugar_production!D$1,raw_production!$C$1:$O$1,0))</f>
        <v>95806.826999999961</v>
      </c>
      <c r="E86">
        <f>INDEX(white_production!$C:$O,MATCH(total_sugar_production!$C86,white_production!$C:$C,0),MATCH(total_sugar_production!E$1,white_production!$C$1:$O$1,0))+INDEX(raw_production!$C:$O,MATCH(total_sugar_production!$C86,raw_production!$C:$C,0),MATCH(total_sugar_production!E$1,raw_production!$C$1:$O$1,0))</f>
        <v>113186.09000000004</v>
      </c>
      <c r="F86">
        <f>INDEX(white_production!$C:$O,MATCH(total_sugar_production!$C86,white_production!$C:$C,0),MATCH(total_sugar_production!F$1,white_production!$C$1:$O$1,0))+INDEX(raw_production!$C:$O,MATCH(total_sugar_production!$C86,raw_production!$C:$C,0),MATCH(total_sugar_production!F$1,raw_production!$C$1:$O$1,0))</f>
        <v>112117.27600000016</v>
      </c>
      <c r="G86">
        <f>INDEX(white_production!$C:$O,MATCH(total_sugar_production!$C86,white_production!$C:$C,0),MATCH(total_sugar_production!G$1,white_production!$C$1:$O$1,0))+INDEX(raw_production!$C:$O,MATCH(total_sugar_production!$C86,raw_production!$C:$C,0),MATCH(total_sugar_production!G$1,raw_production!$C$1:$O$1,0))</f>
        <v>102497.35299999974</v>
      </c>
      <c r="H86">
        <f>INDEX(white_production!$C:$O,MATCH(total_sugar_production!$C86,white_production!$C:$C,0),MATCH(total_sugar_production!H$1,white_production!$C$1:$O$1,0))+INDEX(raw_production!$C:$O,MATCH(total_sugar_production!$C86,raw_production!$C:$C,0),MATCH(total_sugar_production!H$1,raw_production!$C$1:$O$1,0))</f>
        <v>117028.45600000006</v>
      </c>
      <c r="I86">
        <f>INDEX(white_production!$C:$O,MATCH(total_sugar_production!$C86,white_production!$C:$C,0),MATCH(total_sugar_production!I$1,white_production!$C$1:$O$1,0))+INDEX(raw_production!$C:$O,MATCH(total_sugar_production!$C86,raw_production!$C:$C,0),MATCH(total_sugar_production!I$1,raw_production!$C$1:$O$1,0))</f>
        <v>129897.12399999946</v>
      </c>
      <c r="J86">
        <f>INDEX(white_production!$C:$O,MATCH(total_sugar_production!$C86,white_production!$C:$C,0),MATCH(total_sugar_production!J$1,white_production!$C$1:$O$1,0))+INDEX(raw_production!$C:$O,MATCH(total_sugar_production!$C86,raw_production!$C:$C,0),MATCH(total_sugar_production!J$1,raw_production!$C$1:$O$1,0))</f>
        <v>135428.96000000014</v>
      </c>
      <c r="S86" s="11">
        <v>40932</v>
      </c>
      <c r="T86" s="26">
        <f t="shared" si="18"/>
        <v>0.97586240864202634</v>
      </c>
      <c r="U86" s="26">
        <f t="shared" si="19"/>
        <v>-9.6766364008256112E-3</v>
      </c>
      <c r="V86" s="26">
        <f t="shared" si="20"/>
        <v>0.96122976505990698</v>
      </c>
      <c r="W86" s="26">
        <f t="shared" si="9"/>
        <v>2.4861501147965703E-2</v>
      </c>
      <c r="X86" s="26">
        <f t="shared" si="21"/>
        <v>0.8438451519771436</v>
      </c>
      <c r="Y86" s="26">
        <f t="shared" si="12"/>
        <v>1.1772001138209975E-2</v>
      </c>
      <c r="Z86" s="26">
        <f t="shared" si="22"/>
        <v>0.88711831560184284</v>
      </c>
      <c r="AA86" s="26">
        <f t="shared" si="8"/>
        <v>-1.2403160421148862E-2</v>
      </c>
      <c r="AB86" s="26">
        <f t="shared" si="23"/>
        <v>0.12728540960839568</v>
      </c>
      <c r="AC86" s="26">
        <f t="shared" si="15"/>
        <v>3.9438669484798128E-3</v>
      </c>
      <c r="AD86" s="26">
        <f t="shared" si="24"/>
        <v>0.94320698652005275</v>
      </c>
      <c r="AE86" s="26">
        <f t="shared" si="13"/>
        <v>1.604117649283876E-2</v>
      </c>
      <c r="AF86" s="26">
        <f t="shared" si="25"/>
        <v>0.95735436035102672</v>
      </c>
      <c r="AG86" s="26">
        <f t="shared" ref="AG86:AG149" si="26">AF86-AF85</f>
        <v>-2.2653123512935358E-2</v>
      </c>
      <c r="AI86" s="26"/>
      <c r="AK86" s="26"/>
      <c r="AM86" s="26"/>
      <c r="AO86" s="26"/>
      <c r="AQ86" s="26"/>
    </row>
    <row r="87" spans="1:43" x14ac:dyDescent="0.25">
      <c r="A87" s="17">
        <f t="shared" si="16"/>
        <v>1</v>
      </c>
      <c r="B87" s="15">
        <f t="shared" si="17"/>
        <v>3</v>
      </c>
      <c r="C87" s="11">
        <v>40933</v>
      </c>
      <c r="D87">
        <f>INDEX(white_production!$C:$O,MATCH(total_sugar_production!$C87,white_production!$C:$C,0),MATCH(total_sugar_production!D$1,white_production!$C$1:$O$1,0))+INDEX(raw_production!$C:$O,MATCH(total_sugar_production!$C87,raw_production!$C:$C,0),MATCH(total_sugar_production!D$1,raw_production!$C$1:$O$1,0))</f>
        <v>93967.713999999687</v>
      </c>
      <c r="E87">
        <f>INDEX(white_production!$C:$O,MATCH(total_sugar_production!$C87,white_production!$C:$C,0),MATCH(total_sugar_production!E$1,white_production!$C$1:$O$1,0))+INDEX(raw_production!$C:$O,MATCH(total_sugar_production!$C87,raw_production!$C:$C,0),MATCH(total_sugar_production!E$1,raw_production!$C$1:$O$1,0))</f>
        <v>113423.45399999974</v>
      </c>
      <c r="F87">
        <f>INDEX(white_production!$C:$O,MATCH(total_sugar_production!$C87,white_production!$C:$C,0),MATCH(total_sugar_production!F$1,white_production!$C$1:$O$1,0))+INDEX(raw_production!$C:$O,MATCH(total_sugar_production!$C87,raw_production!$C:$C,0),MATCH(total_sugar_production!F$1,raw_production!$C$1:$O$1,0))</f>
        <v>110339.73500000015</v>
      </c>
      <c r="G87">
        <f>INDEX(white_production!$C:$O,MATCH(total_sugar_production!$C87,white_production!$C:$C,0),MATCH(total_sugar_production!G$1,white_production!$C$1:$O$1,0))+INDEX(raw_production!$C:$O,MATCH(total_sugar_production!$C87,raw_production!$C:$C,0),MATCH(total_sugar_production!G$1,raw_production!$C$1:$O$1,0))</f>
        <v>100579.81499999986</v>
      </c>
      <c r="H87">
        <f>INDEX(white_production!$C:$O,MATCH(total_sugar_production!$C87,white_production!$C:$C,0),MATCH(total_sugar_production!H$1,white_production!$C$1:$O$1,0))+INDEX(raw_production!$C:$O,MATCH(total_sugar_production!$C87,raw_production!$C:$C,0),MATCH(total_sugar_production!H$1,raw_production!$C$1:$O$1,0))</f>
        <v>120218.09599999973</v>
      </c>
      <c r="I87">
        <f>INDEX(white_production!$C:$O,MATCH(total_sugar_production!$C87,white_production!$C:$C,0),MATCH(total_sugar_production!I$1,white_production!$C$1:$O$1,0))+INDEX(raw_production!$C:$O,MATCH(total_sugar_production!$C87,raw_production!$C:$C,0),MATCH(total_sugar_production!I$1,raw_production!$C$1:$O$1,0))</f>
        <v>127984.41200000084</v>
      </c>
      <c r="J87">
        <f>INDEX(white_production!$C:$O,MATCH(total_sugar_production!$C87,white_production!$C:$C,0),MATCH(total_sugar_production!J$1,white_production!$C$1:$O$1,0))+INDEX(raw_production!$C:$O,MATCH(total_sugar_production!$C87,raw_production!$C:$C,0),MATCH(total_sugar_production!J$1,raw_production!$C$1:$O$1,0))</f>
        <v>133293.15799999982</v>
      </c>
      <c r="S87" s="11">
        <v>40933</v>
      </c>
      <c r="T87" s="26">
        <f t="shared" si="18"/>
        <v>0.95712970140034792</v>
      </c>
      <c r="U87" s="26">
        <f t="shared" si="19"/>
        <v>-1.8732707241678415E-2</v>
      </c>
      <c r="V87" s="26">
        <f t="shared" si="20"/>
        <v>0.96324557231991026</v>
      </c>
      <c r="W87" s="26">
        <f t="shared" si="9"/>
        <v>2.0158072600032773E-3</v>
      </c>
      <c r="X87" s="26">
        <f t="shared" si="21"/>
        <v>0.83046657724892226</v>
      </c>
      <c r="Y87" s="26">
        <f t="shared" si="12"/>
        <v>-1.3378574728221349E-2</v>
      </c>
      <c r="Z87" s="26">
        <f t="shared" si="22"/>
        <v>0.87052195451666992</v>
      </c>
      <c r="AA87" s="26">
        <f t="shared" si="8"/>
        <v>-1.6596361085172928E-2</v>
      </c>
      <c r="AB87" s="26">
        <f t="shared" si="23"/>
        <v>0.13075460545853387</v>
      </c>
      <c r="AC87" s="26">
        <f t="shared" si="15"/>
        <v>3.4691958501381903E-3</v>
      </c>
      <c r="AD87" s="26">
        <f t="shared" si="24"/>
        <v>0.92931843174651174</v>
      </c>
      <c r="AE87" s="26">
        <f t="shared" si="13"/>
        <v>-1.3888554773541006E-2</v>
      </c>
      <c r="AF87" s="26">
        <f t="shared" si="25"/>
        <v>0.94225626495439407</v>
      </c>
      <c r="AG87" s="26">
        <f t="shared" si="26"/>
        <v>-1.5098095396632649E-2</v>
      </c>
      <c r="AI87" s="26"/>
      <c r="AK87" s="26"/>
      <c r="AM87" s="26"/>
      <c r="AO87" s="26"/>
      <c r="AQ87" s="26"/>
    </row>
    <row r="88" spans="1:43" x14ac:dyDescent="0.25">
      <c r="A88" s="17">
        <f t="shared" si="16"/>
        <v>1</v>
      </c>
      <c r="B88" s="15">
        <f t="shared" si="17"/>
        <v>3</v>
      </c>
      <c r="C88" s="11">
        <v>40934</v>
      </c>
      <c r="D88">
        <f>INDEX(white_production!$C:$O,MATCH(total_sugar_production!$C88,white_production!$C:$C,0),MATCH(total_sugar_production!D$1,white_production!$C$1:$O$1,0))+INDEX(raw_production!$C:$O,MATCH(total_sugar_production!$C88,raw_production!$C:$C,0),MATCH(total_sugar_production!D$1,raw_production!$C$1:$O$1,0))</f>
        <v>91761.333000000188</v>
      </c>
      <c r="E88">
        <f>INDEX(white_production!$C:$O,MATCH(total_sugar_production!$C88,white_production!$C:$C,0),MATCH(total_sugar_production!E$1,white_production!$C$1:$O$1,0))+INDEX(raw_production!$C:$O,MATCH(total_sugar_production!$C88,raw_production!$C:$C,0),MATCH(total_sugar_production!E$1,raw_production!$C$1:$O$1,0))</f>
        <v>111314.93100000004</v>
      </c>
      <c r="F88">
        <f>INDEX(white_production!$C:$O,MATCH(total_sugar_production!$C88,white_production!$C:$C,0),MATCH(total_sugar_production!F$1,white_production!$C$1:$O$1,0))+INDEX(raw_production!$C:$O,MATCH(total_sugar_production!$C88,raw_production!$C:$C,0),MATCH(total_sugar_production!F$1,raw_production!$C$1:$O$1,0))</f>
        <v>108009.98000000007</v>
      </c>
      <c r="G88">
        <f>INDEX(white_production!$C:$O,MATCH(total_sugar_production!$C88,white_production!$C:$C,0),MATCH(total_sugar_production!G$1,white_production!$C$1:$O$1,0))+INDEX(raw_production!$C:$O,MATCH(total_sugar_production!$C88,raw_production!$C:$C,0),MATCH(total_sugar_production!G$1,raw_production!$C$1:$O$1,0))</f>
        <v>102356.01300000027</v>
      </c>
      <c r="H88">
        <f>INDEX(white_production!$C:$O,MATCH(total_sugar_production!$C88,white_production!$C:$C,0),MATCH(total_sugar_production!H$1,white_production!$C$1:$O$1,0))+INDEX(raw_production!$C:$O,MATCH(total_sugar_production!$C88,raw_production!$C:$C,0),MATCH(total_sugar_production!H$1,raw_production!$C$1:$O$1,0))</f>
        <v>118723.69400000089</v>
      </c>
      <c r="I88">
        <f>INDEX(white_production!$C:$O,MATCH(total_sugar_production!$C88,white_production!$C:$C,0),MATCH(total_sugar_production!I$1,white_production!$C$1:$O$1,0))+INDEX(raw_production!$C:$O,MATCH(total_sugar_production!$C88,raw_production!$C:$C,0),MATCH(total_sugar_production!I$1,raw_production!$C$1:$O$1,0))</f>
        <v>127623.29499999899</v>
      </c>
      <c r="J88">
        <f>INDEX(white_production!$C:$O,MATCH(total_sugar_production!$C88,white_production!$C:$C,0),MATCH(total_sugar_production!J$1,white_production!$C$1:$O$1,0))+INDEX(raw_production!$C:$O,MATCH(total_sugar_production!$C88,raw_production!$C:$C,0),MATCH(total_sugar_production!J$1,raw_production!$C$1:$O$1,0))</f>
        <v>136776.7810000006</v>
      </c>
      <c r="S88" s="11">
        <v>40934</v>
      </c>
      <c r="T88" s="26">
        <f t="shared" si="18"/>
        <v>0.93465610171583369</v>
      </c>
      <c r="U88" s="26">
        <f t="shared" si="19"/>
        <v>-2.2473599684514234E-2</v>
      </c>
      <c r="V88" s="26">
        <f t="shared" si="20"/>
        <v>0.9453389985712003</v>
      </c>
      <c r="W88" s="26">
        <f t="shared" si="9"/>
        <v>-1.7906573748709964E-2</v>
      </c>
      <c r="X88" s="26">
        <f t="shared" si="21"/>
        <v>0.8129317910662418</v>
      </c>
      <c r="Y88" s="26">
        <f t="shared" si="12"/>
        <v>-1.7534786182680451E-2</v>
      </c>
      <c r="Z88" s="26">
        <f t="shared" si="22"/>
        <v>0.88589501276467886</v>
      </c>
      <c r="AA88" s="26">
        <f t="shared" si="8"/>
        <v>1.5373058248008942E-2</v>
      </c>
      <c r="AB88" s="26">
        <f t="shared" si="23"/>
        <v>0.12912922666442708</v>
      </c>
      <c r="AC88" s="26">
        <f t="shared" si="15"/>
        <v>-1.625378794106791E-3</v>
      </c>
      <c r="AD88" s="26">
        <f t="shared" si="24"/>
        <v>0.92669629457469183</v>
      </c>
      <c r="AE88" s="26">
        <f t="shared" si="13"/>
        <v>-2.622137171819916E-3</v>
      </c>
      <c r="AF88" s="26">
        <f t="shared" si="25"/>
        <v>0.9668821770847823</v>
      </c>
      <c r="AG88" s="26">
        <f t="shared" si="26"/>
        <v>2.4625912130388228E-2</v>
      </c>
      <c r="AI88" s="26"/>
      <c r="AK88" s="26"/>
      <c r="AM88" s="26"/>
      <c r="AO88" s="26"/>
      <c r="AQ88" s="26"/>
    </row>
    <row r="89" spans="1:43" x14ac:dyDescent="0.25">
      <c r="A89" s="17">
        <f t="shared" si="16"/>
        <v>1</v>
      </c>
      <c r="B89" s="15">
        <f t="shared" si="17"/>
        <v>3</v>
      </c>
      <c r="C89" s="11">
        <v>40935</v>
      </c>
      <c r="D89">
        <f>INDEX(white_production!$C:$O,MATCH(total_sugar_production!$C89,white_production!$C:$C,0),MATCH(total_sugar_production!D$1,white_production!$C$1:$O$1,0))+INDEX(raw_production!$C:$O,MATCH(total_sugar_production!$C89,raw_production!$C:$C,0),MATCH(total_sugar_production!D$1,raw_production!$C$1:$O$1,0))</f>
        <v>88379.460999999937</v>
      </c>
      <c r="E89">
        <f>INDEX(white_production!$C:$O,MATCH(total_sugar_production!$C89,white_production!$C:$C,0),MATCH(total_sugar_production!E$1,white_production!$C$1:$O$1,0))+INDEX(raw_production!$C:$O,MATCH(total_sugar_production!$C89,raw_production!$C:$C,0),MATCH(total_sugar_production!E$1,raw_production!$C$1:$O$1,0))</f>
        <v>109662.93800000008</v>
      </c>
      <c r="F89">
        <f>INDEX(white_production!$C:$O,MATCH(total_sugar_production!$C89,white_production!$C:$C,0),MATCH(total_sugar_production!F$1,white_production!$C$1:$O$1,0))+INDEX(raw_production!$C:$O,MATCH(total_sugar_production!$C89,raw_production!$C:$C,0),MATCH(total_sugar_production!F$1,raw_production!$C$1:$O$1,0))</f>
        <v>104382.61999999956</v>
      </c>
      <c r="G89">
        <f>INDEX(white_production!$C:$O,MATCH(total_sugar_production!$C89,white_production!$C:$C,0),MATCH(total_sugar_production!G$1,white_production!$C$1:$O$1,0))+INDEX(raw_production!$C:$O,MATCH(total_sugar_production!$C89,raw_production!$C:$C,0),MATCH(total_sugar_production!G$1,raw_production!$C$1:$O$1,0))</f>
        <v>91264.369999999733</v>
      </c>
      <c r="H89">
        <f>INDEX(white_production!$C:$O,MATCH(total_sugar_production!$C89,white_production!$C:$C,0),MATCH(total_sugar_production!H$1,white_production!$C$1:$O$1,0))+INDEX(raw_production!$C:$O,MATCH(total_sugar_production!$C89,raw_production!$C:$C,0),MATCH(total_sugar_production!H$1,raw_production!$C$1:$O$1,0))</f>
        <v>112395.58299999908</v>
      </c>
      <c r="I89">
        <f>INDEX(white_production!$C:$O,MATCH(total_sugar_production!$C89,white_production!$C:$C,0),MATCH(total_sugar_production!I$1,white_production!$C$1:$O$1,0))+INDEX(raw_production!$C:$O,MATCH(total_sugar_production!$C89,raw_production!$C:$C,0),MATCH(total_sugar_production!I$1,raw_production!$C$1:$O$1,0))</f>
        <v>126796.25100000016</v>
      </c>
      <c r="J89">
        <f>INDEX(white_production!$C:$O,MATCH(total_sugar_production!$C89,white_production!$C:$C,0),MATCH(total_sugar_production!J$1,white_production!$C$1:$O$1,0))+INDEX(raw_production!$C:$O,MATCH(total_sugar_production!$C89,raw_production!$C:$C,0),MATCH(total_sugar_production!J$1,raw_production!$C$1:$O$1,0))</f>
        <v>140595.97499999925</v>
      </c>
      <c r="S89" s="11">
        <v>40935</v>
      </c>
      <c r="T89" s="26">
        <f t="shared" si="18"/>
        <v>0.90020926886498398</v>
      </c>
      <c r="U89" s="26">
        <f t="shared" si="19"/>
        <v>-3.4446832850849707E-2</v>
      </c>
      <c r="V89" s="26">
        <f t="shared" si="20"/>
        <v>0.93130949332660207</v>
      </c>
      <c r="W89" s="26">
        <f t="shared" si="9"/>
        <v>-1.4029505244598228E-2</v>
      </c>
      <c r="X89" s="26">
        <f t="shared" si="21"/>
        <v>0.78563064480510503</v>
      </c>
      <c r="Y89" s="26">
        <f t="shared" si="12"/>
        <v>-2.7301146261136777E-2</v>
      </c>
      <c r="Z89" s="26">
        <f t="shared" si="22"/>
        <v>0.78989643946086419</v>
      </c>
      <c r="AA89" s="26">
        <f t="shared" si="8"/>
        <v>-9.5998573303814672E-2</v>
      </c>
      <c r="AB89" s="26">
        <f t="shared" si="23"/>
        <v>0.12224648866878418</v>
      </c>
      <c r="AC89" s="26">
        <f t="shared" si="15"/>
        <v>-6.8827379956429013E-3</v>
      </c>
      <c r="AD89" s="26">
        <f t="shared" si="24"/>
        <v>0.92069097548111134</v>
      </c>
      <c r="AE89" s="26">
        <f t="shared" si="13"/>
        <v>-6.0053190935804857E-3</v>
      </c>
      <c r="AF89" s="26">
        <f t="shared" si="25"/>
        <v>0.99388025806336466</v>
      </c>
      <c r="AG89" s="26">
        <f t="shared" si="26"/>
        <v>2.6998080978582362E-2</v>
      </c>
      <c r="AI89" s="26"/>
      <c r="AK89" s="26"/>
      <c r="AM89" s="26"/>
      <c r="AO89" s="26"/>
      <c r="AQ89" s="26"/>
    </row>
    <row r="90" spans="1:43" x14ac:dyDescent="0.25">
      <c r="A90" s="17">
        <f t="shared" si="16"/>
        <v>1</v>
      </c>
      <c r="B90" s="15">
        <f t="shared" si="17"/>
        <v>3</v>
      </c>
      <c r="C90" s="11">
        <v>40936</v>
      </c>
      <c r="D90">
        <f>INDEX(white_production!$C:$O,MATCH(total_sugar_production!$C90,white_production!$C:$C,0),MATCH(total_sugar_production!D$1,white_production!$C$1:$O$1,0))+INDEX(raw_production!$C:$O,MATCH(total_sugar_production!$C90,raw_production!$C:$C,0),MATCH(total_sugar_production!D$1,raw_production!$C$1:$O$1,0))</f>
        <v>91506.523000000045</v>
      </c>
      <c r="E90">
        <f>INDEX(white_production!$C:$O,MATCH(total_sugar_production!$C90,white_production!$C:$C,0),MATCH(total_sugar_production!E$1,white_production!$C$1:$O$1,0))+INDEX(raw_production!$C:$O,MATCH(total_sugar_production!$C90,raw_production!$C:$C,0),MATCH(total_sugar_production!E$1,raw_production!$C$1:$O$1,0))</f>
        <v>111322.42800000031</v>
      </c>
      <c r="F90">
        <f>INDEX(white_production!$C:$O,MATCH(total_sugar_production!$C90,white_production!$C:$C,0),MATCH(total_sugar_production!F$1,white_production!$C$1:$O$1,0))+INDEX(raw_production!$C:$O,MATCH(total_sugar_production!$C90,raw_production!$C:$C,0),MATCH(total_sugar_production!F$1,raw_production!$C$1:$O$1,0))</f>
        <v>105703.46999999993</v>
      </c>
      <c r="G90">
        <f>INDEX(white_production!$C:$O,MATCH(total_sugar_production!$C90,white_production!$C:$C,0),MATCH(total_sugar_production!G$1,white_production!$C$1:$O$1,0))+INDEX(raw_production!$C:$O,MATCH(total_sugar_production!$C90,raw_production!$C:$C,0),MATCH(total_sugar_production!G$1,raw_production!$C$1:$O$1,0))</f>
        <v>87627.357000000222</v>
      </c>
      <c r="H90">
        <f>INDEX(white_production!$C:$O,MATCH(total_sugar_production!$C90,white_production!$C:$C,0),MATCH(total_sugar_production!H$1,white_production!$C$1:$O$1,0))+INDEX(raw_production!$C:$O,MATCH(total_sugar_production!$C90,raw_production!$C:$C,0),MATCH(total_sugar_production!H$1,raw_production!$C$1:$O$1,0))</f>
        <v>98117.46500000004</v>
      </c>
      <c r="I90">
        <f>INDEX(white_production!$C:$O,MATCH(total_sugar_production!$C90,white_production!$C:$C,0),MATCH(total_sugar_production!I$1,white_production!$C$1:$O$1,0))+INDEX(raw_production!$C:$O,MATCH(total_sugar_production!$C90,raw_production!$C:$C,0),MATCH(total_sugar_production!I$1,raw_production!$C$1:$O$1,0))</f>
        <v>119363.31900000107</v>
      </c>
      <c r="J90">
        <f>INDEX(white_production!$C:$O,MATCH(total_sugar_production!$C90,white_production!$C:$C,0),MATCH(total_sugar_production!J$1,white_production!$C$1:$O$1,0))+INDEX(raw_production!$C:$O,MATCH(total_sugar_production!$C90,raw_production!$C:$C,0),MATCH(total_sugar_production!J$1,raw_production!$C$1:$O$1,0))</f>
        <v>139987.87700000033</v>
      </c>
      <c r="S90" s="11">
        <v>40936</v>
      </c>
      <c r="T90" s="26">
        <f t="shared" si="18"/>
        <v>0.93206067602298381</v>
      </c>
      <c r="U90" s="26">
        <f t="shared" si="19"/>
        <v>3.1851407157999834E-2</v>
      </c>
      <c r="V90" s="26">
        <f t="shared" si="20"/>
        <v>0.94540266663808836</v>
      </c>
      <c r="W90" s="26">
        <f t="shared" si="9"/>
        <v>1.4093173311486296E-2</v>
      </c>
      <c r="X90" s="26">
        <f t="shared" si="21"/>
        <v>0.79557195723040264</v>
      </c>
      <c r="Y90" s="26">
        <f t="shared" si="12"/>
        <v>9.9413124252976104E-3</v>
      </c>
      <c r="Z90" s="26">
        <f t="shared" si="22"/>
        <v>0.75841795975435333</v>
      </c>
      <c r="AA90" s="26">
        <f t="shared" si="8"/>
        <v>-3.1478479706510853E-2</v>
      </c>
      <c r="AB90" s="26">
        <f t="shared" si="23"/>
        <v>0.10671696567766753</v>
      </c>
      <c r="AC90" s="26">
        <f t="shared" si="15"/>
        <v>-1.5529522991116651E-2</v>
      </c>
      <c r="AD90" s="26">
        <f t="shared" si="24"/>
        <v>0.86671908467367786</v>
      </c>
      <c r="AE90" s="26">
        <f t="shared" si="13"/>
        <v>-5.3971890807433476E-2</v>
      </c>
      <c r="AF90" s="26">
        <f t="shared" si="25"/>
        <v>0.9895815816811514</v>
      </c>
      <c r="AG90" s="26">
        <f t="shared" si="26"/>
        <v>-4.2986763822132623E-3</v>
      </c>
      <c r="AI90" s="26"/>
      <c r="AK90" s="26"/>
      <c r="AM90" s="26"/>
      <c r="AO90" s="26"/>
      <c r="AQ90" s="26"/>
    </row>
    <row r="91" spans="1:43" x14ac:dyDescent="0.25">
      <c r="A91" s="17">
        <f t="shared" si="16"/>
        <v>1</v>
      </c>
      <c r="B91" s="15">
        <f t="shared" si="17"/>
        <v>3</v>
      </c>
      <c r="C91" s="11">
        <v>40937</v>
      </c>
      <c r="D91">
        <f>INDEX(white_production!$C:$O,MATCH(total_sugar_production!$C91,white_production!$C:$C,0),MATCH(total_sugar_production!D$1,white_production!$C$1:$O$1,0))+INDEX(raw_production!$C:$O,MATCH(total_sugar_production!$C91,raw_production!$C:$C,0),MATCH(total_sugar_production!D$1,raw_production!$C$1:$O$1,0))</f>
        <v>84139.425000000003</v>
      </c>
      <c r="E91">
        <f>INDEX(white_production!$C:$O,MATCH(total_sugar_production!$C91,white_production!$C:$C,0),MATCH(total_sugar_production!E$1,white_production!$C$1:$O$1,0))+INDEX(raw_production!$C:$O,MATCH(total_sugar_production!$C91,raw_production!$C:$C,0),MATCH(total_sugar_production!E$1,raw_production!$C$1:$O$1,0))</f>
        <v>106408.9209999999</v>
      </c>
      <c r="F91">
        <f>INDEX(white_production!$C:$O,MATCH(total_sugar_production!$C91,white_production!$C:$C,0),MATCH(total_sugar_production!F$1,white_production!$C$1:$O$1,0))+INDEX(raw_production!$C:$O,MATCH(total_sugar_production!$C91,raw_production!$C:$C,0),MATCH(total_sugar_production!F$1,raw_production!$C$1:$O$1,0))</f>
        <v>108427.82700000032</v>
      </c>
      <c r="G91">
        <f>INDEX(white_production!$C:$O,MATCH(total_sugar_production!$C91,white_production!$C:$C,0),MATCH(total_sugar_production!G$1,white_production!$C$1:$O$1,0))+INDEX(raw_production!$C:$O,MATCH(total_sugar_production!$C91,raw_production!$C:$C,0),MATCH(total_sugar_production!G$1,raw_production!$C$1:$O$1,0))</f>
        <v>89884.827999999368</v>
      </c>
      <c r="H91">
        <f>INDEX(white_production!$C:$O,MATCH(total_sugar_production!$C91,white_production!$C:$C,0),MATCH(total_sugar_production!H$1,white_production!$C$1:$O$1,0))+INDEX(raw_production!$C:$O,MATCH(total_sugar_production!$C91,raw_production!$C:$C,0),MATCH(total_sugar_production!H$1,raw_production!$C$1:$O$1,0))</f>
        <v>101281.5820000004</v>
      </c>
      <c r="I91">
        <f>INDEX(white_production!$C:$O,MATCH(total_sugar_production!$C91,white_production!$C:$C,0),MATCH(total_sugar_production!I$1,white_production!$C$1:$O$1,0))+INDEX(raw_production!$C:$O,MATCH(total_sugar_production!$C91,raw_production!$C:$C,0),MATCH(total_sugar_production!I$1,raw_production!$C$1:$O$1,0))</f>
        <v>120539.30199999959</v>
      </c>
      <c r="J91">
        <f>INDEX(white_production!$C:$O,MATCH(total_sugar_production!$C91,white_production!$C:$C,0),MATCH(total_sugar_production!J$1,white_production!$C$1:$O$1,0))+INDEX(raw_production!$C:$O,MATCH(total_sugar_production!$C91,raw_production!$C:$C,0),MATCH(total_sugar_production!J$1,raw_production!$C$1:$O$1,0))</f>
        <v>135582.82900000029</v>
      </c>
      <c r="S91" s="11">
        <v>40937</v>
      </c>
      <c r="T91" s="26">
        <f t="shared" si="18"/>
        <v>0.85702140978173891</v>
      </c>
      <c r="U91" s="26">
        <f t="shared" si="19"/>
        <v>-7.5039266241244906E-2</v>
      </c>
      <c r="V91" s="26">
        <f t="shared" si="20"/>
        <v>0.90367484319944325</v>
      </c>
      <c r="W91" s="26">
        <f t="shared" si="9"/>
        <v>-4.1727823438645117E-2</v>
      </c>
      <c r="X91" s="26">
        <f t="shared" si="21"/>
        <v>0.81607669591764409</v>
      </c>
      <c r="Y91" s="26">
        <f t="shared" si="12"/>
        <v>2.0504738687241453E-2</v>
      </c>
      <c r="Z91" s="26">
        <f t="shared" si="22"/>
        <v>0.77795645330978447</v>
      </c>
      <c r="AA91" s="26">
        <f t="shared" ref="AA91:AA154" si="27">Z91-Z90</f>
        <v>1.9538493555431136E-2</v>
      </c>
      <c r="AB91" s="26">
        <f t="shared" si="23"/>
        <v>0.11015840156565304</v>
      </c>
      <c r="AC91" s="26">
        <f t="shared" si="15"/>
        <v>3.4414358879855111E-3</v>
      </c>
      <c r="AD91" s="26">
        <f t="shared" si="24"/>
        <v>0.87525811423392763</v>
      </c>
      <c r="AE91" s="26">
        <f t="shared" si="13"/>
        <v>8.5390295602497668E-3</v>
      </c>
      <c r="AF91" s="26">
        <f t="shared" si="25"/>
        <v>0.95844206831299439</v>
      </c>
      <c r="AG91" s="26">
        <f t="shared" si="26"/>
        <v>-3.1139513368157012E-2</v>
      </c>
      <c r="AI91" s="26"/>
      <c r="AK91" s="26"/>
      <c r="AM91" s="26"/>
      <c r="AO91" s="26"/>
      <c r="AQ91" s="26"/>
    </row>
    <row r="92" spans="1:43" x14ac:dyDescent="0.25">
      <c r="A92" s="17">
        <f t="shared" si="16"/>
        <v>1</v>
      </c>
      <c r="B92" s="15">
        <f t="shared" si="17"/>
        <v>3</v>
      </c>
      <c r="C92" s="11">
        <v>40938</v>
      </c>
      <c r="D92">
        <f>INDEX(white_production!$C:$O,MATCH(total_sugar_production!$C92,white_production!$C:$C,0),MATCH(total_sugar_production!D$1,white_production!$C$1:$O$1,0))+INDEX(raw_production!$C:$O,MATCH(total_sugar_production!$C92,raw_production!$C:$C,0),MATCH(total_sugar_production!D$1,raw_production!$C$1:$O$1,0))</f>
        <v>79008.646000000095</v>
      </c>
      <c r="E92">
        <f>INDEX(white_production!$C:$O,MATCH(total_sugar_production!$C92,white_production!$C:$C,0),MATCH(total_sugar_production!E$1,white_production!$C$1:$O$1,0))+INDEX(raw_production!$C:$O,MATCH(total_sugar_production!$C92,raw_production!$C:$C,0),MATCH(total_sugar_production!E$1,raw_production!$C$1:$O$1,0))</f>
        <v>98432.165999999648</v>
      </c>
      <c r="F92">
        <f>INDEX(white_production!$C:$O,MATCH(total_sugar_production!$C92,white_production!$C:$C,0),MATCH(total_sugar_production!F$1,white_production!$C$1:$O$1,0))+INDEX(raw_production!$C:$O,MATCH(total_sugar_production!$C92,raw_production!$C:$C,0),MATCH(total_sugar_production!F$1,raw_production!$C$1:$O$1,0))</f>
        <v>109158.77399999947</v>
      </c>
      <c r="G92">
        <f>INDEX(white_production!$C:$O,MATCH(total_sugar_production!$C92,white_production!$C:$C,0),MATCH(total_sugar_production!G$1,white_production!$C$1:$O$1,0))+INDEX(raw_production!$C:$O,MATCH(total_sugar_production!$C92,raw_production!$C:$C,0),MATCH(total_sugar_production!G$1,raw_production!$C$1:$O$1,0))</f>
        <v>93744.905000000814</v>
      </c>
      <c r="H92">
        <f>INDEX(white_production!$C:$O,MATCH(total_sugar_production!$C92,white_production!$C:$C,0),MATCH(total_sugar_production!H$1,white_production!$C$1:$O$1,0))+INDEX(raw_production!$C:$O,MATCH(total_sugar_production!$C92,raw_production!$C:$C,0),MATCH(total_sugar_production!H$1,raw_production!$C$1:$O$1,0))</f>
        <v>108755.46200000067</v>
      </c>
      <c r="I92">
        <f>INDEX(white_production!$C:$O,MATCH(total_sugar_production!$C92,white_production!$C:$C,0),MATCH(total_sugar_production!I$1,white_production!$C$1:$O$1,0))+INDEX(raw_production!$C:$O,MATCH(total_sugar_production!$C92,raw_production!$C:$C,0),MATCH(total_sugar_production!I$1,raw_production!$C$1:$O$1,0))</f>
        <v>123361.22099999916</v>
      </c>
      <c r="J92">
        <f>INDEX(white_production!$C:$O,MATCH(total_sugar_production!$C92,white_production!$C:$C,0),MATCH(total_sugar_production!J$1,white_production!$C$1:$O$1,0))+INDEX(raw_production!$C:$O,MATCH(total_sugar_production!$C92,raw_production!$C:$C,0),MATCH(total_sugar_production!J$1,raw_production!$C$1:$O$1,0))</f>
        <v>132096.49199999945</v>
      </c>
      <c r="S92" s="11">
        <v>40938</v>
      </c>
      <c r="T92" s="26">
        <f t="shared" si="18"/>
        <v>0.804760683589963</v>
      </c>
      <c r="U92" s="26">
        <f t="shared" si="19"/>
        <v>-5.2260726191775908E-2</v>
      </c>
      <c r="V92" s="26">
        <f t="shared" si="20"/>
        <v>0.83593247013407201</v>
      </c>
      <c r="W92" s="26">
        <f t="shared" ref="W92:W155" si="28">V92-V91</f>
        <v>-6.7742373065371231E-2</v>
      </c>
      <c r="X92" s="26">
        <f t="shared" si="21"/>
        <v>0.82157813248752221</v>
      </c>
      <c r="Y92" s="26">
        <f t="shared" si="12"/>
        <v>5.5014365698781154E-3</v>
      </c>
      <c r="Z92" s="26">
        <f t="shared" si="22"/>
        <v>0.81136556004383553</v>
      </c>
      <c r="AA92" s="26">
        <f t="shared" si="27"/>
        <v>3.3409106734051064E-2</v>
      </c>
      <c r="AB92" s="26">
        <f t="shared" si="23"/>
        <v>0.11828732943225695</v>
      </c>
      <c r="AC92" s="26">
        <f t="shared" si="15"/>
        <v>8.1289278666039078E-3</v>
      </c>
      <c r="AD92" s="26">
        <f t="shared" si="24"/>
        <v>0.89574858880512198</v>
      </c>
      <c r="AE92" s="26">
        <f t="shared" si="13"/>
        <v>2.049047457119435E-2</v>
      </c>
      <c r="AF92" s="26">
        <f t="shared" si="25"/>
        <v>0.93379697077548152</v>
      </c>
      <c r="AG92" s="26">
        <f t="shared" si="26"/>
        <v>-2.4645097537512872E-2</v>
      </c>
      <c r="AI92" s="26"/>
      <c r="AK92" s="26"/>
      <c r="AM92" s="26"/>
      <c r="AO92" s="26"/>
      <c r="AQ92" s="26"/>
    </row>
    <row r="93" spans="1:43" x14ac:dyDescent="0.25">
      <c r="A93" s="17">
        <f t="shared" si="16"/>
        <v>1</v>
      </c>
      <c r="B93" s="15">
        <f t="shared" si="17"/>
        <v>3</v>
      </c>
      <c r="C93" s="11">
        <v>40939</v>
      </c>
      <c r="D93">
        <f>INDEX(white_production!$C:$O,MATCH(total_sugar_production!$C93,white_production!$C:$C,0),MATCH(total_sugar_production!D$1,white_production!$C$1:$O$1,0))+INDEX(raw_production!$C:$O,MATCH(total_sugar_production!$C93,raw_production!$C:$C,0),MATCH(total_sugar_production!D$1,raw_production!$C$1:$O$1,0))</f>
        <v>84587.322999999858</v>
      </c>
      <c r="E93">
        <f>INDEX(white_production!$C:$O,MATCH(total_sugar_production!$C93,white_production!$C:$C,0),MATCH(total_sugar_production!E$1,white_production!$C$1:$O$1,0))+INDEX(raw_production!$C:$O,MATCH(total_sugar_production!$C93,raw_production!$C:$C,0),MATCH(total_sugar_production!E$1,raw_production!$C$1:$O$1,0))</f>
        <v>83015.22100000066</v>
      </c>
      <c r="F93">
        <f>INDEX(white_production!$C:$O,MATCH(total_sugar_production!$C93,white_production!$C:$C,0),MATCH(total_sugar_production!F$1,white_production!$C$1:$O$1,0))+INDEX(raw_production!$C:$O,MATCH(total_sugar_production!$C93,raw_production!$C:$C,0),MATCH(total_sugar_production!F$1,raw_production!$C$1:$O$1,0))</f>
        <v>112825.73400000072</v>
      </c>
      <c r="G93">
        <f>INDEX(white_production!$C:$O,MATCH(total_sugar_production!$C93,white_production!$C:$C,0),MATCH(total_sugar_production!G$1,white_production!$C$1:$O$1,0))+INDEX(raw_production!$C:$O,MATCH(total_sugar_production!$C93,raw_production!$C:$C,0),MATCH(total_sugar_production!G$1,raw_production!$C$1:$O$1,0))</f>
        <v>101667.39699999914</v>
      </c>
      <c r="H93">
        <f>INDEX(white_production!$C:$O,MATCH(total_sugar_production!$C93,white_production!$C:$C,0),MATCH(total_sugar_production!H$1,white_production!$C$1:$O$1,0))+INDEX(raw_production!$C:$O,MATCH(total_sugar_production!$C93,raw_production!$C:$C,0),MATCH(total_sugar_production!H$1,raw_production!$C$1:$O$1,0))</f>
        <v>108210.59599999861</v>
      </c>
      <c r="I93">
        <f>INDEX(white_production!$C:$O,MATCH(total_sugar_production!$C93,white_production!$C:$C,0),MATCH(total_sugar_production!I$1,white_production!$C$1:$O$1,0))+INDEX(raw_production!$C:$O,MATCH(total_sugar_production!$C93,raw_production!$C:$C,0),MATCH(total_sugar_production!I$1,raw_production!$C$1:$O$1,0))</f>
        <v>115649.87800000067</v>
      </c>
      <c r="J93">
        <f>INDEX(white_production!$C:$O,MATCH(total_sugar_production!$C93,white_production!$C:$C,0),MATCH(total_sugar_production!J$1,white_production!$C$1:$O$1,0))+INDEX(raw_production!$C:$O,MATCH(total_sugar_production!$C93,raw_production!$C:$C,0),MATCH(total_sugar_production!J$1,raw_production!$C$1:$O$1,0))</f>
        <v>135540.93000000119</v>
      </c>
      <c r="S93" s="11">
        <v>40939</v>
      </c>
      <c r="T93" s="26">
        <f t="shared" si="18"/>
        <v>0.86158357758117765</v>
      </c>
      <c r="U93" s="26">
        <f t="shared" si="19"/>
        <v>5.6822893991214651E-2</v>
      </c>
      <c r="V93" s="26">
        <f t="shared" si="20"/>
        <v>0.70500448754989997</v>
      </c>
      <c r="W93" s="26">
        <f t="shared" si="28"/>
        <v>-0.13092798258417204</v>
      </c>
      <c r="X93" s="26">
        <f t="shared" si="21"/>
        <v>0.8491773261969302</v>
      </c>
      <c r="Y93" s="26">
        <f t="shared" si="12"/>
        <v>2.7599193709407999E-2</v>
      </c>
      <c r="Z93" s="26">
        <f t="shared" si="22"/>
        <v>0.8799350162561107</v>
      </c>
      <c r="AA93" s="26">
        <f t="shared" si="27"/>
        <v>6.8569456212275171E-2</v>
      </c>
      <c r="AB93" s="26">
        <f t="shared" si="23"/>
        <v>0.11769470867690879</v>
      </c>
      <c r="AC93" s="26">
        <f t="shared" si="15"/>
        <v>-5.9262075534816105E-4</v>
      </c>
      <c r="AD93" s="26">
        <f t="shared" si="24"/>
        <v>0.83975510435314049</v>
      </c>
      <c r="AE93" s="26">
        <f t="shared" si="13"/>
        <v>-5.599348445198149E-2</v>
      </c>
      <c r="AF93" s="26">
        <f t="shared" si="25"/>
        <v>0.95814588210331297</v>
      </c>
      <c r="AG93" s="26">
        <f t="shared" si="26"/>
        <v>2.4348911327831457E-2</v>
      </c>
      <c r="AI93" s="26"/>
      <c r="AK93" s="26"/>
      <c r="AM93" s="26"/>
      <c r="AO93" s="26"/>
      <c r="AQ93" s="26"/>
    </row>
    <row r="94" spans="1:43" x14ac:dyDescent="0.25">
      <c r="A94" s="17">
        <f t="shared" si="16"/>
        <v>2</v>
      </c>
      <c r="B94" s="15">
        <f t="shared" si="17"/>
        <v>1</v>
      </c>
      <c r="C94" s="11">
        <v>40940</v>
      </c>
      <c r="D94">
        <f>INDEX(white_production!$C:$O,MATCH(total_sugar_production!$C94,white_production!$C:$C,0),MATCH(total_sugar_production!D$1,white_production!$C$1:$O$1,0))+INDEX(raw_production!$C:$O,MATCH(total_sugar_production!$C94,raw_production!$C:$C,0),MATCH(total_sugar_production!D$1,raw_production!$C$1:$O$1,0))</f>
        <v>78869.719000000317</v>
      </c>
      <c r="E94">
        <f>INDEX(white_production!$C:$O,MATCH(total_sugar_production!$C94,white_production!$C:$C,0),MATCH(total_sugar_production!E$1,white_production!$C$1:$O$1,0))+INDEX(raw_production!$C:$O,MATCH(total_sugar_production!$C94,raw_production!$C:$C,0),MATCH(total_sugar_production!E$1,raw_production!$C$1:$O$1,0))</f>
        <v>77230.281999999468</v>
      </c>
      <c r="F94">
        <f>INDEX(white_production!$C:$O,MATCH(total_sugar_production!$C94,white_production!$C:$C,0),MATCH(total_sugar_production!F$1,white_production!$C$1:$O$1,0))+INDEX(raw_production!$C:$O,MATCH(total_sugar_production!$C94,raw_production!$C:$C,0),MATCH(total_sugar_production!F$1,raw_production!$C$1:$O$1,0))</f>
        <v>106112.02900000029</v>
      </c>
      <c r="G94">
        <f>INDEX(white_production!$C:$O,MATCH(total_sugar_production!$C94,white_production!$C:$C,0),MATCH(total_sugar_production!G$1,white_production!$C$1:$O$1,0))+INDEX(raw_production!$C:$O,MATCH(total_sugar_production!$C94,raw_production!$C:$C,0),MATCH(total_sugar_production!G$1,raw_production!$C$1:$O$1,0))</f>
        <v>103007.43600000069</v>
      </c>
      <c r="H94">
        <f>INDEX(white_production!$C:$O,MATCH(total_sugar_production!$C94,white_production!$C:$C,0),MATCH(total_sugar_production!H$1,white_production!$C$1:$O$1,0))+INDEX(raw_production!$C:$O,MATCH(total_sugar_production!$C94,raw_production!$C:$C,0),MATCH(total_sugar_production!H$1,raw_production!$C$1:$O$1,0))</f>
        <v>109695.92600000129</v>
      </c>
      <c r="I94">
        <f>INDEX(white_production!$C:$O,MATCH(total_sugar_production!$C94,white_production!$C:$C,0),MATCH(total_sugar_production!I$1,white_production!$C$1:$O$1,0))+INDEX(raw_production!$C:$O,MATCH(total_sugar_production!$C94,raw_production!$C:$C,0),MATCH(total_sugar_production!I$1,raw_production!$C$1:$O$1,0))</f>
        <v>118367.0999999998</v>
      </c>
      <c r="J94">
        <f>INDEX(white_production!$C:$O,MATCH(total_sugar_production!$C94,white_production!$C:$C,0),MATCH(total_sugar_production!J$1,white_production!$C$1:$O$1,0))+INDEX(raw_production!$C:$O,MATCH(total_sugar_production!$C94,raw_production!$C:$C,0),MATCH(total_sugar_production!J$1,raw_production!$C$1:$O$1,0))</f>
        <v>132016.79299999939</v>
      </c>
      <c r="S94" s="11">
        <v>40940</v>
      </c>
      <c r="T94" s="26">
        <f t="shared" si="18"/>
        <v>0.80334561077009814</v>
      </c>
      <c r="U94" s="26">
        <f t="shared" si="19"/>
        <v>-5.8237966811079511E-2</v>
      </c>
      <c r="V94" s="26">
        <f t="shared" si="20"/>
        <v>0.65587605175132224</v>
      </c>
      <c r="W94" s="26">
        <f t="shared" si="28"/>
        <v>-4.912843579857773E-2</v>
      </c>
      <c r="X94" s="26">
        <f t="shared" si="21"/>
        <v>0.7986469564075761</v>
      </c>
      <c r="Y94" s="26">
        <f t="shared" si="12"/>
        <v>-5.0530369789354102E-2</v>
      </c>
      <c r="Z94" s="26">
        <f t="shared" si="22"/>
        <v>0.8915331025064176</v>
      </c>
      <c r="AA94" s="26">
        <f t="shared" si="27"/>
        <v>1.1598086250306894E-2</v>
      </c>
      <c r="AB94" s="26">
        <f t="shared" si="23"/>
        <v>0.11931022035599971</v>
      </c>
      <c r="AC94" s="26">
        <f t="shared" si="15"/>
        <v>1.6155116790909224E-3</v>
      </c>
      <c r="AD94" s="26">
        <f t="shared" si="24"/>
        <v>0.85948535468820708</v>
      </c>
      <c r="AE94" s="26">
        <f t="shared" si="13"/>
        <v>1.973025033506659E-2</v>
      </c>
      <c r="AF94" s="26">
        <f t="shared" si="25"/>
        <v>0.9332335744002479</v>
      </c>
      <c r="AG94" s="26">
        <f t="shared" si="26"/>
        <v>-2.4912307703065073E-2</v>
      </c>
      <c r="AI94" s="26"/>
      <c r="AK94" s="26"/>
      <c r="AM94" s="26"/>
      <c r="AO94" s="26"/>
      <c r="AQ94" s="26"/>
    </row>
    <row r="95" spans="1:43" x14ac:dyDescent="0.25">
      <c r="A95" s="17">
        <f t="shared" si="16"/>
        <v>2</v>
      </c>
      <c r="B95" s="15">
        <f t="shared" si="17"/>
        <v>1</v>
      </c>
      <c r="C95" s="11">
        <v>40941</v>
      </c>
      <c r="D95">
        <f>INDEX(white_production!$C:$O,MATCH(total_sugar_production!$C95,white_production!$C:$C,0),MATCH(total_sugar_production!D$1,white_production!$C$1:$O$1,0))+INDEX(raw_production!$C:$O,MATCH(total_sugar_production!$C95,raw_production!$C:$C,0),MATCH(total_sugar_production!D$1,raw_production!$C$1:$O$1,0))</f>
        <v>84417.669999999751</v>
      </c>
      <c r="E95">
        <f>INDEX(white_production!$C:$O,MATCH(total_sugar_production!$C95,white_production!$C:$C,0),MATCH(total_sugar_production!E$1,white_production!$C$1:$O$1,0))+INDEX(raw_production!$C:$O,MATCH(total_sugar_production!$C95,raw_production!$C:$C,0),MATCH(total_sugar_production!E$1,raw_production!$C$1:$O$1,0))</f>
        <v>88748.302000000142</v>
      </c>
      <c r="F95">
        <f>INDEX(white_production!$C:$O,MATCH(total_sugar_production!$C95,white_production!$C:$C,0),MATCH(total_sugar_production!F$1,white_production!$C$1:$O$1,0))+INDEX(raw_production!$C:$O,MATCH(total_sugar_production!$C95,raw_production!$C:$C,0),MATCH(total_sugar_production!F$1,raw_production!$C$1:$O$1,0))</f>
        <v>106020.61299999952</v>
      </c>
      <c r="G95">
        <f>INDEX(white_production!$C:$O,MATCH(total_sugar_production!$C95,white_production!$C:$C,0),MATCH(total_sugar_production!G$1,white_production!$C$1:$O$1,0))+INDEX(raw_production!$C:$O,MATCH(total_sugar_production!$C95,raw_production!$C:$C,0),MATCH(total_sugar_production!G$1,raw_production!$C$1:$O$1,0))</f>
        <v>105348.35599999985</v>
      </c>
      <c r="H95">
        <f>INDEX(white_production!$C:$O,MATCH(total_sugar_production!$C95,white_production!$C:$C,0),MATCH(total_sugar_production!H$1,white_production!$C$1:$O$1,0))+INDEX(raw_production!$C:$O,MATCH(total_sugar_production!$C95,raw_production!$C:$C,0),MATCH(total_sugar_production!H$1,raw_production!$C$1:$O$1,0))</f>
        <v>115939.29599999935</v>
      </c>
      <c r="I95">
        <f>INDEX(white_production!$C:$O,MATCH(total_sugar_production!$C95,white_production!$C:$C,0),MATCH(total_sugar_production!I$1,white_production!$C$1:$O$1,0))+INDEX(raw_production!$C:$O,MATCH(total_sugar_production!$C95,raw_production!$C:$C,0),MATCH(total_sugar_production!I$1,raw_production!$C$1:$O$1,0))</f>
        <v>116816.5780000005</v>
      </c>
      <c r="J95">
        <f>INDEX(white_production!$C:$O,MATCH(total_sugar_production!$C95,white_production!$C:$C,0),MATCH(total_sugar_production!J$1,white_production!$C$1:$O$1,0))+INDEX(raw_production!$C:$O,MATCH(total_sugar_production!$C95,raw_production!$C:$C,0),MATCH(total_sugar_production!J$1,raw_production!$C$1:$O$1,0))</f>
        <v>136357.93800000008</v>
      </c>
      <c r="S95" s="11">
        <v>40941</v>
      </c>
      <c r="T95" s="26">
        <f t="shared" si="18"/>
        <v>0.85985553804164205</v>
      </c>
      <c r="U95" s="26">
        <f t="shared" si="19"/>
        <v>5.6509927271543914E-2</v>
      </c>
      <c r="V95" s="26">
        <f t="shared" si="20"/>
        <v>0.75369252070573134</v>
      </c>
      <c r="W95" s="26">
        <f t="shared" si="28"/>
        <v>9.7816468954409097E-2</v>
      </c>
      <c r="X95" s="26">
        <f t="shared" si="21"/>
        <v>0.79795891838911959</v>
      </c>
      <c r="Y95" s="26">
        <f t="shared" si="12"/>
        <v>-6.8803801845651602E-4</v>
      </c>
      <c r="Z95" s="26">
        <f t="shared" si="22"/>
        <v>0.911793850189901</v>
      </c>
      <c r="AA95" s="26">
        <f t="shared" si="27"/>
        <v>2.0260747683483404E-2</v>
      </c>
      <c r="AB95" s="26">
        <f t="shared" si="23"/>
        <v>0.12610079023061654</v>
      </c>
      <c r="AC95" s="26">
        <f t="shared" si="15"/>
        <v>6.7905698746168336E-3</v>
      </c>
      <c r="AD95" s="26">
        <f t="shared" si="24"/>
        <v>0.84822672833746215</v>
      </c>
      <c r="AE95" s="26">
        <f t="shared" si="13"/>
        <v>-1.1258626350744927E-2</v>
      </c>
      <c r="AF95" s="26">
        <f t="shared" si="25"/>
        <v>0.96392135413854541</v>
      </c>
      <c r="AG95" s="26">
        <f t="shared" si="26"/>
        <v>3.0687779738297505E-2</v>
      </c>
      <c r="AI95" s="26"/>
      <c r="AK95" s="26"/>
      <c r="AM95" s="26"/>
      <c r="AO95" s="26"/>
      <c r="AQ95" s="26"/>
    </row>
    <row r="96" spans="1:43" x14ac:dyDescent="0.25">
      <c r="A96" s="17">
        <f t="shared" si="16"/>
        <v>2</v>
      </c>
      <c r="B96" s="15">
        <f t="shared" si="17"/>
        <v>1</v>
      </c>
      <c r="C96" s="11">
        <v>40942</v>
      </c>
      <c r="D96">
        <f>INDEX(white_production!$C:$O,MATCH(total_sugar_production!$C96,white_production!$C:$C,0),MATCH(total_sugar_production!D$1,white_production!$C$1:$O$1,0))+INDEX(raw_production!$C:$O,MATCH(total_sugar_production!$C96,raw_production!$C:$C,0),MATCH(total_sugar_production!D$1,raw_production!$C$1:$O$1,0))</f>
        <v>84915.268999999942</v>
      </c>
      <c r="E96">
        <f>INDEX(white_production!$C:$O,MATCH(total_sugar_production!$C96,white_production!$C:$C,0),MATCH(total_sugar_production!E$1,white_production!$C$1:$O$1,0))+INDEX(raw_production!$C:$O,MATCH(total_sugar_production!$C96,raw_production!$C:$C,0),MATCH(total_sugar_production!E$1,raw_production!$C$1:$O$1,0))</f>
        <v>107626.4179999996</v>
      </c>
      <c r="F96">
        <f>INDEX(white_production!$C:$O,MATCH(total_sugar_production!$C96,white_production!$C:$C,0),MATCH(total_sugar_production!F$1,white_production!$C$1:$O$1,0))+INDEX(raw_production!$C:$O,MATCH(total_sugar_production!$C96,raw_production!$C:$C,0),MATCH(total_sugar_production!F$1,raw_production!$C$1:$O$1,0))</f>
        <v>107310.94599999972</v>
      </c>
      <c r="G96">
        <f>INDEX(white_production!$C:$O,MATCH(total_sugar_production!$C96,white_production!$C:$C,0),MATCH(total_sugar_production!G$1,white_production!$C$1:$O$1,0))+INDEX(raw_production!$C:$O,MATCH(total_sugar_production!$C96,raw_production!$C:$C,0),MATCH(total_sugar_production!G$1,raw_production!$C$1:$O$1,0))</f>
        <v>104406.98499999996</v>
      </c>
      <c r="H96">
        <f>INDEX(white_production!$C:$O,MATCH(total_sugar_production!$C96,white_production!$C:$C,0),MATCH(total_sugar_production!H$1,white_production!$C$1:$O$1,0))+INDEX(raw_production!$C:$O,MATCH(total_sugar_production!$C96,raw_production!$C:$C,0),MATCH(total_sugar_production!H$1,raw_production!$C$1:$O$1,0))</f>
        <v>120192.17800000012</v>
      </c>
      <c r="I96">
        <f>INDEX(white_production!$C:$O,MATCH(total_sugar_production!$C96,white_production!$C:$C,0),MATCH(total_sugar_production!I$1,white_production!$C$1:$O$1,0))+INDEX(raw_production!$C:$O,MATCH(total_sugar_production!$C96,raw_production!$C:$C,0),MATCH(total_sugar_production!I$1,raw_production!$C$1:$O$1,0))</f>
        <v>120089.0839999998</v>
      </c>
      <c r="J96">
        <f>INDEX(white_production!$C:$O,MATCH(total_sugar_production!$C96,white_production!$C:$C,0),MATCH(total_sugar_production!J$1,white_production!$C$1:$O$1,0))+INDEX(raw_production!$C:$O,MATCH(total_sugar_production!$C96,raw_production!$C:$C,0),MATCH(total_sugar_production!J$1,raw_production!$C$1:$O$1,0))</f>
        <v>132504.90099999943</v>
      </c>
      <c r="S96" s="11">
        <v>40942</v>
      </c>
      <c r="T96" s="26">
        <f t="shared" si="18"/>
        <v>0.86492394677495754</v>
      </c>
      <c r="U96" s="26">
        <f t="shared" si="19"/>
        <v>5.0684087333154881E-3</v>
      </c>
      <c r="V96" s="26">
        <f t="shared" si="20"/>
        <v>0.91401440308061632</v>
      </c>
      <c r="W96" s="26">
        <f t="shared" si="28"/>
        <v>0.16032188237488498</v>
      </c>
      <c r="X96" s="26">
        <f t="shared" si="21"/>
        <v>0.8076705461179835</v>
      </c>
      <c r="Y96" s="26">
        <f t="shared" si="12"/>
        <v>9.7116277288639141E-3</v>
      </c>
      <c r="Z96" s="26">
        <f t="shared" si="22"/>
        <v>0.90364624996966569</v>
      </c>
      <c r="AA96" s="26">
        <f t="shared" si="27"/>
        <v>-8.1476002202353071E-3</v>
      </c>
      <c r="AB96" s="26">
        <f t="shared" si="23"/>
        <v>0.13072641587662415</v>
      </c>
      <c r="AC96" s="26">
        <f t="shared" si="15"/>
        <v>4.6256256460076028E-3</v>
      </c>
      <c r="AD96" s="26">
        <f t="shared" si="24"/>
        <v>0.87198899825983656</v>
      </c>
      <c r="AE96" s="26">
        <f t="shared" si="13"/>
        <v>2.3762269922374402E-2</v>
      </c>
      <c r="AF96" s="26">
        <f t="shared" si="25"/>
        <v>0.93668403523316168</v>
      </c>
      <c r="AG96" s="26">
        <f t="shared" si="26"/>
        <v>-2.7237318905383723E-2</v>
      </c>
      <c r="AI96" s="26"/>
      <c r="AK96" s="26"/>
      <c r="AM96" s="26"/>
      <c r="AO96" s="26"/>
      <c r="AQ96" s="26"/>
    </row>
    <row r="97" spans="1:43" x14ac:dyDescent="0.25">
      <c r="A97" s="17">
        <f t="shared" si="16"/>
        <v>2</v>
      </c>
      <c r="B97" s="15">
        <f t="shared" si="17"/>
        <v>1</v>
      </c>
      <c r="C97" s="11">
        <v>40943</v>
      </c>
      <c r="D97">
        <f>INDEX(white_production!$C:$O,MATCH(total_sugar_production!$C97,white_production!$C:$C,0),MATCH(total_sugar_production!D$1,white_production!$C$1:$O$1,0))+INDEX(raw_production!$C:$O,MATCH(total_sugar_production!$C97,raw_production!$C:$C,0),MATCH(total_sugar_production!D$1,raw_production!$C$1:$O$1,0))</f>
        <v>85541.02499999982</v>
      </c>
      <c r="E97">
        <f>INDEX(white_production!$C:$O,MATCH(total_sugar_production!$C97,white_production!$C:$C,0),MATCH(total_sugar_production!E$1,white_production!$C$1:$O$1,0))+INDEX(raw_production!$C:$O,MATCH(total_sugar_production!$C97,raw_production!$C:$C,0),MATCH(total_sugar_production!E$1,raw_production!$C$1:$O$1,0))</f>
        <v>105723.43600000051</v>
      </c>
      <c r="F97">
        <f>INDEX(white_production!$C:$O,MATCH(total_sugar_production!$C97,white_production!$C:$C,0),MATCH(total_sugar_production!F$1,white_production!$C$1:$O$1,0))+INDEX(raw_production!$C:$O,MATCH(total_sugar_production!$C97,raw_production!$C:$C,0),MATCH(total_sugar_production!F$1,raw_production!$C$1:$O$1,0))</f>
        <v>103192.45500000045</v>
      </c>
      <c r="G97">
        <f>INDEX(white_production!$C:$O,MATCH(total_sugar_production!$C97,white_production!$C:$C,0),MATCH(total_sugar_production!G$1,white_production!$C$1:$O$1,0))+INDEX(raw_production!$C:$O,MATCH(total_sugar_production!$C97,raw_production!$C:$C,0),MATCH(total_sugar_production!G$1,raw_production!$C$1:$O$1,0))</f>
        <v>110268.21299999952</v>
      </c>
      <c r="H97">
        <f>INDEX(white_production!$C:$O,MATCH(total_sugar_production!$C97,white_production!$C:$C,0),MATCH(total_sugar_production!H$1,white_production!$C$1:$O$1,0))+INDEX(raw_production!$C:$O,MATCH(total_sugar_production!$C97,raw_production!$C:$C,0),MATCH(total_sugar_production!H$1,raw_production!$C$1:$O$1,0))</f>
        <v>115825.59200000018</v>
      </c>
      <c r="I97">
        <f>INDEX(white_production!$C:$O,MATCH(total_sugar_production!$C97,white_production!$C:$C,0),MATCH(total_sugar_production!I$1,white_production!$C$1:$O$1,0))+INDEX(raw_production!$C:$O,MATCH(total_sugar_production!$C97,raw_production!$C:$C,0),MATCH(total_sugar_production!I$1,raw_production!$C$1:$O$1,0))</f>
        <v>126072.52800000049</v>
      </c>
      <c r="J97">
        <f>INDEX(white_production!$C:$O,MATCH(total_sugar_production!$C97,white_production!$C:$C,0),MATCH(total_sugar_production!J$1,white_production!$C$1:$O$1,0))+INDEX(raw_production!$C:$O,MATCH(total_sugar_production!$C97,raw_production!$C:$C,0),MATCH(total_sugar_production!J$1,raw_production!$C$1:$O$1,0))</f>
        <v>123845.44800000043</v>
      </c>
      <c r="S97" s="11">
        <v>40943</v>
      </c>
      <c r="T97" s="26">
        <f t="shared" si="18"/>
        <v>0.87129772802315697</v>
      </c>
      <c r="U97" s="26">
        <f t="shared" si="19"/>
        <v>6.3737812481994283E-3</v>
      </c>
      <c r="V97" s="26">
        <f t="shared" si="20"/>
        <v>0.89785338063720166</v>
      </c>
      <c r="W97" s="26">
        <f t="shared" si="28"/>
        <v>-1.6161022443414663E-2</v>
      </c>
      <c r="X97" s="26">
        <f t="shared" si="21"/>
        <v>0.77667292659134712</v>
      </c>
      <c r="Y97" s="26">
        <f t="shared" ref="Y97:Y160" si="29">X97-X96</f>
        <v>-3.0997619526636377E-2</v>
      </c>
      <c r="Z97" s="26">
        <f t="shared" si="22"/>
        <v>0.95437539134288718</v>
      </c>
      <c r="AA97" s="26">
        <f t="shared" si="27"/>
        <v>5.0729141373221487E-2</v>
      </c>
      <c r="AB97" s="26">
        <f t="shared" si="23"/>
        <v>0.12597712064880129</v>
      </c>
      <c r="AC97" s="26">
        <f t="shared" si="15"/>
        <v>-4.7492952278228584E-3</v>
      </c>
      <c r="AD97" s="26">
        <f t="shared" si="24"/>
        <v>0.91543588923374419</v>
      </c>
      <c r="AE97" s="26">
        <f t="shared" ref="AE97:AE160" si="30">AD97-AD96</f>
        <v>4.3446890973907637E-2</v>
      </c>
      <c r="AF97" s="26">
        <f t="shared" si="25"/>
        <v>0.87546991169707444</v>
      </c>
      <c r="AG97" s="26">
        <f t="shared" si="26"/>
        <v>-6.1214123536087239E-2</v>
      </c>
      <c r="AI97" s="26"/>
      <c r="AK97" s="26"/>
      <c r="AM97" s="26"/>
      <c r="AO97" s="26"/>
      <c r="AQ97" s="26"/>
    </row>
    <row r="98" spans="1:43" x14ac:dyDescent="0.25">
      <c r="A98" s="17">
        <f t="shared" si="16"/>
        <v>2</v>
      </c>
      <c r="B98" s="15">
        <f t="shared" si="17"/>
        <v>1</v>
      </c>
      <c r="C98" s="11">
        <v>40944</v>
      </c>
      <c r="D98">
        <f>INDEX(white_production!$C:$O,MATCH(total_sugar_production!$C98,white_production!$C:$C,0),MATCH(total_sugar_production!D$1,white_production!$C$1:$O$1,0))+INDEX(raw_production!$C:$O,MATCH(total_sugar_production!$C98,raw_production!$C:$C,0),MATCH(total_sugar_production!D$1,raw_production!$C$1:$O$1,0))</f>
        <v>88668.282000000036</v>
      </c>
      <c r="E98">
        <f>INDEX(white_production!$C:$O,MATCH(total_sugar_production!$C98,white_production!$C:$C,0),MATCH(total_sugar_production!E$1,white_production!$C$1:$O$1,0))+INDEX(raw_production!$C:$O,MATCH(total_sugar_production!$C98,raw_production!$C:$C,0),MATCH(total_sugar_production!E$1,raw_production!$C$1:$O$1,0))</f>
        <v>111182.1339999998</v>
      </c>
      <c r="F98">
        <f>INDEX(white_production!$C:$O,MATCH(total_sugar_production!$C98,white_production!$C:$C,0),MATCH(total_sugar_production!F$1,white_production!$C$1:$O$1,0))+INDEX(raw_production!$C:$O,MATCH(total_sugar_production!$C98,raw_production!$C:$C,0),MATCH(total_sugar_production!F$1,raw_production!$C$1:$O$1,0))</f>
        <v>111303.22999999933</v>
      </c>
      <c r="G98">
        <f>INDEX(white_production!$C:$O,MATCH(total_sugar_production!$C98,white_production!$C:$C,0),MATCH(total_sugar_production!G$1,white_production!$C$1:$O$1,0))+INDEX(raw_production!$C:$O,MATCH(total_sugar_production!$C98,raw_production!$C:$C,0),MATCH(total_sugar_production!G$1,raw_production!$C$1:$O$1,0))</f>
        <v>114814.08700000048</v>
      </c>
      <c r="H98">
        <f>INDEX(white_production!$C:$O,MATCH(total_sugar_production!$C98,white_production!$C:$C,0),MATCH(total_sugar_production!H$1,white_production!$C$1:$O$1,0))+INDEX(raw_production!$C:$O,MATCH(total_sugar_production!$C98,raw_production!$C:$C,0),MATCH(total_sugar_production!H$1,raw_production!$C$1:$O$1,0))</f>
        <v>114732.97000000012</v>
      </c>
      <c r="I98">
        <f>INDEX(white_production!$C:$O,MATCH(total_sugar_production!$C98,white_production!$C:$C,0),MATCH(total_sugar_production!I$1,white_production!$C$1:$O$1,0))+INDEX(raw_production!$C:$O,MATCH(total_sugar_production!$C98,raw_production!$C:$C,0),MATCH(total_sugar_production!I$1,raw_production!$C$1:$O$1,0))</f>
        <v>127578.05099999942</v>
      </c>
      <c r="J98">
        <f>INDEX(white_production!$C:$O,MATCH(total_sugar_production!$C98,white_production!$C:$C,0),MATCH(total_sugar_production!J$1,white_production!$C$1:$O$1,0))+INDEX(raw_production!$C:$O,MATCH(total_sugar_production!$C98,raw_production!$C:$C,0),MATCH(total_sugar_production!J$1,raw_production!$C$1:$O$1,0))</f>
        <v>111555.58099999969</v>
      </c>
      <c r="S98" s="11">
        <v>40944</v>
      </c>
      <c r="T98" s="26">
        <f t="shared" si="18"/>
        <v>0.90315112139837905</v>
      </c>
      <c r="U98" s="26">
        <f t="shared" si="19"/>
        <v>3.1853393375222083E-2</v>
      </c>
      <c r="V98" s="26">
        <f t="shared" si="20"/>
        <v>0.94421122369081634</v>
      </c>
      <c r="W98" s="26">
        <f t="shared" si="28"/>
        <v>4.6357843053614678E-2</v>
      </c>
      <c r="X98" s="26">
        <f t="shared" si="21"/>
        <v>0.83771827487938844</v>
      </c>
      <c r="Y98" s="26">
        <f t="shared" si="29"/>
        <v>6.1045348288041312E-2</v>
      </c>
      <c r="Z98" s="26">
        <f t="shared" si="22"/>
        <v>0.99372009603803257</v>
      </c>
      <c r="AA98" s="26">
        <f t="shared" si="27"/>
        <v>3.9344704695145394E-2</v>
      </c>
      <c r="AB98" s="26">
        <f t="shared" si="23"/>
        <v>0.12478873584419314</v>
      </c>
      <c r="AC98" s="26">
        <f t="shared" si="15"/>
        <v>-1.1883848046081447E-3</v>
      </c>
      <c r="AD98" s="26">
        <f t="shared" si="24"/>
        <v>0.92636776954208444</v>
      </c>
      <c r="AE98" s="26">
        <f t="shared" si="30"/>
        <v>1.0931880308340247E-2</v>
      </c>
      <c r="AF98" s="26">
        <f t="shared" si="25"/>
        <v>0.78859220281867137</v>
      </c>
      <c r="AG98" s="26">
        <f t="shared" si="26"/>
        <v>-8.687770887840307E-2</v>
      </c>
      <c r="AI98" s="26"/>
      <c r="AK98" s="26"/>
      <c r="AM98" s="26"/>
      <c r="AO98" s="26"/>
      <c r="AQ98" s="26"/>
    </row>
    <row r="99" spans="1:43" x14ac:dyDescent="0.25">
      <c r="A99" s="17">
        <f t="shared" si="16"/>
        <v>2</v>
      </c>
      <c r="B99" s="15">
        <f t="shared" si="17"/>
        <v>1</v>
      </c>
      <c r="C99" s="11">
        <v>40945</v>
      </c>
      <c r="D99">
        <f>INDEX(white_production!$C:$O,MATCH(total_sugar_production!$C99,white_production!$C:$C,0),MATCH(total_sugar_production!D$1,white_production!$C$1:$O$1,0))+INDEX(raw_production!$C:$O,MATCH(total_sugar_production!$C99,raw_production!$C:$C,0),MATCH(total_sugar_production!D$1,raw_production!$C$1:$O$1,0))</f>
        <v>88930.049999999988</v>
      </c>
      <c r="E99">
        <f>INDEX(white_production!$C:$O,MATCH(total_sugar_production!$C99,white_production!$C:$C,0),MATCH(total_sugar_production!E$1,white_production!$C$1:$O$1,0))+INDEX(raw_production!$C:$O,MATCH(total_sugar_production!$C99,raw_production!$C:$C,0),MATCH(total_sugar_production!E$1,raw_production!$C$1:$O$1,0))</f>
        <v>104423.80300000031</v>
      </c>
      <c r="F99">
        <f>INDEX(white_production!$C:$O,MATCH(total_sugar_production!$C99,white_production!$C:$C,0),MATCH(total_sugar_production!F$1,white_production!$C$1:$O$1,0))+INDEX(raw_production!$C:$O,MATCH(total_sugar_production!$C99,raw_production!$C:$C,0),MATCH(total_sugar_production!F$1,raw_production!$C$1:$O$1,0))</f>
        <v>110238.14300000035</v>
      </c>
      <c r="G99">
        <f>INDEX(white_production!$C:$O,MATCH(total_sugar_production!$C99,white_production!$C:$C,0),MATCH(total_sugar_production!G$1,white_production!$C$1:$O$1,0))+INDEX(raw_production!$C:$O,MATCH(total_sugar_production!$C99,raw_production!$C:$C,0),MATCH(total_sugar_production!G$1,raw_production!$C$1:$O$1,0))</f>
        <v>110307.01899999994</v>
      </c>
      <c r="H99">
        <f>INDEX(white_production!$C:$O,MATCH(total_sugar_production!$C99,white_production!$C:$C,0),MATCH(total_sugar_production!H$1,white_production!$C$1:$O$1,0))+INDEX(raw_production!$C:$O,MATCH(total_sugar_production!$C99,raw_production!$C:$C,0),MATCH(total_sugar_production!H$1,raw_production!$C$1:$O$1,0))</f>
        <v>114950.5549999997</v>
      </c>
      <c r="I99">
        <f>INDEX(white_production!$C:$O,MATCH(total_sugar_production!$C99,white_production!$C:$C,0),MATCH(total_sugar_production!I$1,white_production!$C$1:$O$1,0))+INDEX(raw_production!$C:$O,MATCH(total_sugar_production!$C99,raw_production!$C:$C,0),MATCH(total_sugar_production!I$1,raw_production!$C$1:$O$1,0))</f>
        <v>127396.71600000039</v>
      </c>
      <c r="J99">
        <f>INDEX(white_production!$C:$O,MATCH(total_sugar_production!$C99,white_production!$C:$C,0),MATCH(total_sugar_production!J$1,white_production!$C$1:$O$1,0))+INDEX(raw_production!$C:$O,MATCH(total_sugar_production!$C99,raw_production!$C:$C,0),MATCH(total_sugar_production!J$1,raw_production!$C$1:$O$1,0))</f>
        <v>109083.24700000006</v>
      </c>
      <c r="S99" s="11">
        <v>40945</v>
      </c>
      <c r="T99" s="26">
        <f t="shared" si="18"/>
        <v>0.90581741939596705</v>
      </c>
      <c r="U99" s="26">
        <f t="shared" si="19"/>
        <v>2.6662979975879963E-3</v>
      </c>
      <c r="V99" s="26">
        <f t="shared" si="20"/>
        <v>0.88681628302870308</v>
      </c>
      <c r="W99" s="26">
        <f t="shared" si="28"/>
        <v>-5.7394940662113259E-2</v>
      </c>
      <c r="X99" s="26">
        <f t="shared" si="21"/>
        <v>0.82970195006800951</v>
      </c>
      <c r="Y99" s="26">
        <f t="shared" si="29"/>
        <v>-8.0163248113789276E-3</v>
      </c>
      <c r="Z99" s="26">
        <f t="shared" si="22"/>
        <v>0.9547112586833405</v>
      </c>
      <c r="AA99" s="26">
        <f t="shared" si="27"/>
        <v>-3.9008837354692072E-2</v>
      </c>
      <c r="AB99" s="26">
        <f t="shared" si="23"/>
        <v>0.12502539107144478</v>
      </c>
      <c r="AC99" s="26">
        <f t="shared" si="15"/>
        <v>2.3665522725163646E-4</v>
      </c>
      <c r="AD99" s="26">
        <f t="shared" si="24"/>
        <v>0.92505106264640524</v>
      </c>
      <c r="AE99" s="26">
        <f t="shared" si="30"/>
        <v>-1.3167068956791983E-3</v>
      </c>
      <c r="AF99" s="26">
        <f t="shared" si="25"/>
        <v>0.77111514521486402</v>
      </c>
      <c r="AG99" s="26">
        <f t="shared" si="26"/>
        <v>-1.7477057603807356E-2</v>
      </c>
      <c r="AI99" s="26"/>
      <c r="AK99" s="26"/>
      <c r="AM99" s="26"/>
      <c r="AO99" s="26"/>
      <c r="AQ99" s="26"/>
    </row>
    <row r="100" spans="1:43" x14ac:dyDescent="0.25">
      <c r="A100" s="17">
        <f t="shared" si="16"/>
        <v>2</v>
      </c>
      <c r="B100" s="15">
        <f t="shared" si="17"/>
        <v>1</v>
      </c>
      <c r="C100" s="11">
        <v>40946</v>
      </c>
      <c r="D100">
        <f>INDEX(white_production!$C:$O,MATCH(total_sugar_production!$C100,white_production!$C:$C,0),MATCH(total_sugar_production!D$1,white_production!$C$1:$O$1,0))+INDEX(raw_production!$C:$O,MATCH(total_sugar_production!$C100,raw_production!$C:$C,0),MATCH(total_sugar_production!D$1,raw_production!$C$1:$O$1,0))</f>
        <v>92449.141999999993</v>
      </c>
      <c r="E100">
        <f>INDEX(white_production!$C:$O,MATCH(total_sugar_production!$C100,white_production!$C:$C,0),MATCH(total_sugar_production!E$1,white_production!$C$1:$O$1,0))+INDEX(raw_production!$C:$O,MATCH(total_sugar_production!$C100,raw_production!$C:$C,0),MATCH(total_sugar_production!E$1,raw_production!$C$1:$O$1,0))</f>
        <v>108084.23800000008</v>
      </c>
      <c r="F100">
        <f>INDEX(white_production!$C:$O,MATCH(total_sugar_production!$C100,white_production!$C:$C,0),MATCH(total_sugar_production!F$1,white_production!$C$1:$O$1,0))+INDEX(raw_production!$C:$O,MATCH(total_sugar_production!$C100,raw_production!$C:$C,0),MATCH(total_sugar_production!F$1,raw_production!$C$1:$O$1,0))</f>
        <v>109683.22299999968</v>
      </c>
      <c r="G100">
        <f>INDEX(white_production!$C:$O,MATCH(total_sugar_production!$C100,white_production!$C:$C,0),MATCH(total_sugar_production!G$1,white_production!$C$1:$O$1,0))+INDEX(raw_production!$C:$O,MATCH(total_sugar_production!$C100,raw_production!$C:$C,0),MATCH(total_sugar_production!G$1,raw_production!$C$1:$O$1,0))</f>
        <v>107813.41900000069</v>
      </c>
      <c r="H100">
        <f>INDEX(white_production!$C:$O,MATCH(total_sugar_production!$C100,white_production!$C:$C,0),MATCH(total_sugar_production!H$1,white_production!$C$1:$O$1,0))+INDEX(raw_production!$C:$O,MATCH(total_sugar_production!$C100,raw_production!$C:$C,0),MATCH(total_sugar_production!H$1,raw_production!$C$1:$O$1,0))</f>
        <v>110045.72999999988</v>
      </c>
      <c r="I100">
        <f>INDEX(white_production!$C:$O,MATCH(total_sugar_production!$C100,white_production!$C:$C,0),MATCH(total_sugar_production!I$1,white_production!$C$1:$O$1,0))+INDEX(raw_production!$C:$O,MATCH(total_sugar_production!$C100,raw_production!$C:$C,0),MATCH(total_sugar_production!I$1,raw_production!$C$1:$O$1,0))</f>
        <v>129850.8259999998</v>
      </c>
      <c r="J100">
        <f>INDEX(white_production!$C:$O,MATCH(total_sugar_production!$C100,white_production!$C:$C,0),MATCH(total_sugar_production!J$1,white_production!$C$1:$O$1,0))+INDEX(raw_production!$C:$O,MATCH(total_sugar_production!$C100,raw_production!$C:$C,0),MATCH(total_sugar_production!J$1,raw_production!$C$1:$O$1,0))</f>
        <v>115621.29099999944</v>
      </c>
      <c r="S100" s="11">
        <v>40946</v>
      </c>
      <c r="T100" s="26">
        <f t="shared" si="18"/>
        <v>0.94166193802669984</v>
      </c>
      <c r="U100" s="26">
        <f t="shared" si="19"/>
        <v>3.5844518630732791E-2</v>
      </c>
      <c r="V100" s="26">
        <f t="shared" si="20"/>
        <v>0.91790242687435453</v>
      </c>
      <c r="W100" s="26">
        <f t="shared" si="28"/>
        <v>3.1086143845651448E-2</v>
      </c>
      <c r="X100" s="26">
        <f t="shared" si="21"/>
        <v>0.82552537203791432</v>
      </c>
      <c r="Y100" s="26">
        <f t="shared" si="29"/>
        <v>-4.1765780300951905E-3</v>
      </c>
      <c r="Z100" s="26">
        <f t="shared" si="22"/>
        <v>0.93312906005052221</v>
      </c>
      <c r="AA100" s="26">
        <f t="shared" si="27"/>
        <v>-2.1582198632818295E-2</v>
      </c>
      <c r="AB100" s="26">
        <f t="shared" si="23"/>
        <v>0.11969068291138434</v>
      </c>
      <c r="AC100" s="26">
        <f t="shared" si="15"/>
        <v>-5.3347081600604446E-3</v>
      </c>
      <c r="AD100" s="26">
        <f t="shared" si="24"/>
        <v>0.9428708081989563</v>
      </c>
      <c r="AE100" s="26">
        <f t="shared" si="30"/>
        <v>1.7819745552551058E-2</v>
      </c>
      <c r="AF100" s="26">
        <f t="shared" si="25"/>
        <v>0.81733291821973886</v>
      </c>
      <c r="AG100" s="26">
        <f t="shared" si="26"/>
        <v>4.621777300487484E-2</v>
      </c>
      <c r="AI100" s="26"/>
      <c r="AK100" s="26"/>
      <c r="AM100" s="26"/>
      <c r="AO100" s="26"/>
      <c r="AQ100" s="26"/>
    </row>
    <row r="101" spans="1:43" x14ac:dyDescent="0.25">
      <c r="A101" s="17">
        <f t="shared" si="16"/>
        <v>2</v>
      </c>
      <c r="B101" s="15">
        <f t="shared" si="17"/>
        <v>1</v>
      </c>
      <c r="C101" s="11">
        <v>40947</v>
      </c>
      <c r="D101">
        <f>INDEX(white_production!$C:$O,MATCH(total_sugar_production!$C101,white_production!$C:$C,0),MATCH(total_sugar_production!D$1,white_production!$C$1:$O$1,0))+INDEX(raw_production!$C:$O,MATCH(total_sugar_production!$C101,raw_production!$C:$C,0),MATCH(total_sugar_production!D$1,raw_production!$C$1:$O$1,0))</f>
        <v>91904.977000000508</v>
      </c>
      <c r="E101">
        <f>INDEX(white_production!$C:$O,MATCH(total_sugar_production!$C101,white_production!$C:$C,0),MATCH(total_sugar_production!E$1,white_production!$C$1:$O$1,0))+INDEX(raw_production!$C:$O,MATCH(total_sugar_production!$C101,raw_production!$C:$C,0),MATCH(total_sugar_production!E$1,raw_production!$C$1:$O$1,0))</f>
        <v>111261.45499999951</v>
      </c>
      <c r="F101">
        <f>INDEX(white_production!$C:$O,MATCH(total_sugar_production!$C101,white_production!$C:$C,0),MATCH(total_sugar_production!F$1,white_production!$C$1:$O$1,0))+INDEX(raw_production!$C:$O,MATCH(total_sugar_production!$C101,raw_production!$C:$C,0),MATCH(total_sugar_production!F$1,raw_production!$C$1:$O$1,0))</f>
        <v>109416.10800000057</v>
      </c>
      <c r="G101">
        <f>INDEX(white_production!$C:$O,MATCH(total_sugar_production!$C101,white_production!$C:$C,0),MATCH(total_sugar_production!G$1,white_production!$C$1:$O$1,0))+INDEX(raw_production!$C:$O,MATCH(total_sugar_production!$C101,raw_production!$C:$C,0),MATCH(total_sugar_production!G$1,raw_production!$C$1:$O$1,0))</f>
        <v>94787.795999999347</v>
      </c>
      <c r="H101">
        <f>INDEX(white_production!$C:$O,MATCH(total_sugar_production!$C101,white_production!$C:$C,0),MATCH(total_sugar_production!H$1,white_production!$C$1:$O$1,0))+INDEX(raw_production!$C:$O,MATCH(total_sugar_production!$C101,raw_production!$C:$C,0),MATCH(total_sugar_production!H$1,raw_production!$C$1:$O$1,0))</f>
        <v>113630.45600000041</v>
      </c>
      <c r="I101">
        <f>INDEX(white_production!$C:$O,MATCH(total_sugar_production!$C101,white_production!$C:$C,0),MATCH(total_sugar_production!I$1,white_production!$C$1:$O$1,0))+INDEX(raw_production!$C:$O,MATCH(total_sugar_production!$C101,raw_production!$C:$C,0),MATCH(total_sugar_production!I$1,raw_production!$C$1:$O$1,0))</f>
        <v>128969.38499999978</v>
      </c>
      <c r="J101">
        <f>INDEX(white_production!$C:$O,MATCH(total_sugar_production!$C101,white_production!$C:$C,0),MATCH(total_sugar_production!J$1,white_production!$C$1:$O$1,0))+INDEX(raw_production!$C:$O,MATCH(total_sugar_production!$C101,raw_production!$C:$C,0),MATCH(total_sugar_production!J$1,raw_production!$C$1:$O$1,0))</f>
        <v>130583.33000000138</v>
      </c>
      <c r="S101" s="11">
        <v>40947</v>
      </c>
      <c r="T101" s="26">
        <f t="shared" si="18"/>
        <v>0.93611922062099562</v>
      </c>
      <c r="U101" s="26">
        <f t="shared" si="19"/>
        <v>-5.5427174057042228E-3</v>
      </c>
      <c r="V101" s="26">
        <f t="shared" si="20"/>
        <v>0.94488485510783959</v>
      </c>
      <c r="W101" s="26">
        <f t="shared" si="28"/>
        <v>2.6982428233485067E-2</v>
      </c>
      <c r="X101" s="26">
        <f t="shared" si="21"/>
        <v>0.82351494415551008</v>
      </c>
      <c r="Y101" s="26">
        <f t="shared" si="29"/>
        <v>-2.0104278824042421E-3</v>
      </c>
      <c r="Z101" s="26">
        <f t="shared" si="22"/>
        <v>0.82039181955392282</v>
      </c>
      <c r="AA101" s="26">
        <f t="shared" si="27"/>
        <v>-0.11273724049659939</v>
      </c>
      <c r="AB101" s="26">
        <f t="shared" si="23"/>
        <v>0.12358959205570333</v>
      </c>
      <c r="AC101" s="26">
        <f t="shared" si="15"/>
        <v>3.8989091443189933E-3</v>
      </c>
      <c r="AD101" s="26">
        <f t="shared" si="24"/>
        <v>0.9364705024508071</v>
      </c>
      <c r="AE101" s="26">
        <f t="shared" si="30"/>
        <v>-6.4003057481492043E-3</v>
      </c>
      <c r="AF101" s="26">
        <f t="shared" si="25"/>
        <v>0.92310034991524881</v>
      </c>
      <c r="AG101" s="26">
        <f t="shared" si="26"/>
        <v>0.10576743169550995</v>
      </c>
      <c r="AI101" s="26"/>
      <c r="AK101" s="26"/>
      <c r="AM101" s="26"/>
      <c r="AO101" s="26"/>
      <c r="AQ101" s="26"/>
    </row>
    <row r="102" spans="1:43" x14ac:dyDescent="0.25">
      <c r="A102" s="17">
        <f t="shared" si="16"/>
        <v>2</v>
      </c>
      <c r="B102" s="15">
        <f t="shared" si="17"/>
        <v>1</v>
      </c>
      <c r="C102" s="11">
        <v>40948</v>
      </c>
      <c r="D102">
        <f>INDEX(white_production!$C:$O,MATCH(total_sugar_production!$C102,white_production!$C:$C,0),MATCH(total_sugar_production!D$1,white_production!$C$1:$O$1,0))+INDEX(raw_production!$C:$O,MATCH(total_sugar_production!$C102,raw_production!$C:$C,0),MATCH(total_sugar_production!D$1,raw_production!$C$1:$O$1,0))</f>
        <v>92004.358999999618</v>
      </c>
      <c r="E102">
        <f>INDEX(white_production!$C:$O,MATCH(total_sugar_production!$C102,white_production!$C:$C,0),MATCH(total_sugar_production!E$1,white_production!$C$1:$O$1,0))+INDEX(raw_production!$C:$O,MATCH(total_sugar_production!$C102,raw_production!$C:$C,0),MATCH(total_sugar_production!E$1,raw_production!$C$1:$O$1,0))</f>
        <v>111113.43399999998</v>
      </c>
      <c r="F102">
        <f>INDEX(white_production!$C:$O,MATCH(total_sugar_production!$C102,white_production!$C:$C,0),MATCH(total_sugar_production!F$1,white_production!$C$1:$O$1,0))+INDEX(raw_production!$C:$O,MATCH(total_sugar_production!$C102,raw_production!$C:$C,0),MATCH(total_sugar_production!F$1,raw_production!$C$1:$O$1,0))</f>
        <v>113651.01199999973</v>
      </c>
      <c r="G102">
        <f>INDEX(white_production!$C:$O,MATCH(total_sugar_production!$C102,white_production!$C:$C,0),MATCH(total_sugar_production!G$1,white_production!$C$1:$O$1,0))+INDEX(raw_production!$C:$O,MATCH(total_sugar_production!$C102,raw_production!$C:$C,0),MATCH(total_sugar_production!G$1,raw_production!$C$1:$O$1,0))</f>
        <v>93337.541000000012</v>
      </c>
      <c r="H102">
        <f>INDEX(white_production!$C:$O,MATCH(total_sugar_production!$C102,white_production!$C:$C,0),MATCH(total_sugar_production!H$1,white_production!$C$1:$O$1,0))+INDEX(raw_production!$C:$O,MATCH(total_sugar_production!$C102,raw_production!$C:$C,0),MATCH(total_sugar_production!H$1,raw_production!$C$1:$O$1,0))</f>
        <v>117041.49600000045</v>
      </c>
      <c r="I102">
        <f>INDEX(white_production!$C:$O,MATCH(total_sugar_production!$C102,white_production!$C:$C,0),MATCH(total_sugar_production!I$1,white_production!$C$1:$O$1,0))+INDEX(raw_production!$C:$O,MATCH(total_sugar_production!$C102,raw_production!$C:$C,0),MATCH(total_sugar_production!I$1,raw_production!$C$1:$O$1,0))</f>
        <v>132749.11799999996</v>
      </c>
      <c r="J102">
        <f>INDEX(white_production!$C:$O,MATCH(total_sugar_production!$C102,white_production!$C:$C,0),MATCH(total_sugar_production!J$1,white_production!$C$1:$O$1,0))+INDEX(raw_production!$C:$O,MATCH(total_sugar_production!$C102,raw_production!$C:$C,0),MATCH(total_sugar_production!J$1,raw_production!$C$1:$O$1,0))</f>
        <v>130221.09699999914</v>
      </c>
      <c r="S102" s="11">
        <v>40948</v>
      </c>
      <c r="T102" s="26">
        <f t="shared" si="18"/>
        <v>0.93713149877414637</v>
      </c>
      <c r="U102" s="26">
        <f t="shared" si="19"/>
        <v>1.0122781531507474E-3</v>
      </c>
      <c r="V102" s="26">
        <f t="shared" si="20"/>
        <v>0.94362779082499815</v>
      </c>
      <c r="W102" s="26">
        <f t="shared" si="28"/>
        <v>-1.2570642828414469E-3</v>
      </c>
      <c r="X102" s="26">
        <f t="shared" si="21"/>
        <v>0.85538874038908863</v>
      </c>
      <c r="Y102" s="26">
        <f t="shared" si="29"/>
        <v>3.1873796233578555E-2</v>
      </c>
      <c r="Z102" s="26">
        <f t="shared" si="22"/>
        <v>0.80783980981770487</v>
      </c>
      <c r="AA102" s="26">
        <f t="shared" si="27"/>
        <v>-1.2552009736217951E-2</v>
      </c>
      <c r="AB102" s="26">
        <f t="shared" si="23"/>
        <v>0.12729959249859241</v>
      </c>
      <c r="AC102" s="26">
        <f t="shared" ref="AC102:AC165" si="31">AB102-AB101</f>
        <v>3.7100004428890776E-3</v>
      </c>
      <c r="AD102" s="26">
        <f t="shared" si="24"/>
        <v>0.96391584121581764</v>
      </c>
      <c r="AE102" s="26">
        <f t="shared" si="30"/>
        <v>2.7445338765010541E-2</v>
      </c>
      <c r="AF102" s="26">
        <f t="shared" si="25"/>
        <v>0.92053970600263824</v>
      </c>
      <c r="AG102" s="26">
        <f t="shared" si="26"/>
        <v>-2.5606439126105718E-3</v>
      </c>
      <c r="AI102" s="26"/>
      <c r="AK102" s="26"/>
      <c r="AM102" s="26"/>
      <c r="AO102" s="26"/>
      <c r="AQ102" s="26"/>
    </row>
    <row r="103" spans="1:43" x14ac:dyDescent="0.25">
      <c r="A103" s="17">
        <f t="shared" si="16"/>
        <v>2</v>
      </c>
      <c r="B103" s="15">
        <f t="shared" si="17"/>
        <v>1</v>
      </c>
      <c r="C103" s="11">
        <v>40949</v>
      </c>
      <c r="D103">
        <f>INDEX(white_production!$C:$O,MATCH(total_sugar_production!$C103,white_production!$C:$C,0),MATCH(total_sugar_production!D$1,white_production!$C$1:$O$1,0))+INDEX(raw_production!$C:$O,MATCH(total_sugar_production!$C103,raw_production!$C:$C,0),MATCH(total_sugar_production!D$1,raw_production!$C$1:$O$1,0))</f>
        <v>80163.360999999742</v>
      </c>
      <c r="E103">
        <f>INDEX(white_production!$C:$O,MATCH(total_sugar_production!$C103,white_production!$C:$C,0),MATCH(total_sugar_production!E$1,white_production!$C$1:$O$1,0))+INDEX(raw_production!$C:$O,MATCH(total_sugar_production!$C103,raw_production!$C:$C,0),MATCH(total_sugar_production!E$1,raw_production!$C$1:$O$1,0))</f>
        <v>113555.31399999987</v>
      </c>
      <c r="F103">
        <f>INDEX(white_production!$C:$O,MATCH(total_sugar_production!$C103,white_production!$C:$C,0),MATCH(total_sugar_production!F$1,white_production!$C$1:$O$1,0))+INDEX(raw_production!$C:$O,MATCH(total_sugar_production!$C103,raw_production!$C:$C,0),MATCH(total_sugar_production!F$1,raw_production!$C$1:$O$1,0))</f>
        <v>117287.84200000018</v>
      </c>
      <c r="G103">
        <f>INDEX(white_production!$C:$O,MATCH(total_sugar_production!$C103,white_production!$C:$C,0),MATCH(total_sugar_production!G$1,white_production!$C$1:$O$1,0))+INDEX(raw_production!$C:$O,MATCH(total_sugar_production!$C103,raw_production!$C:$C,0),MATCH(total_sugar_production!G$1,raw_production!$C$1:$O$1,0))</f>
        <v>105841.2030000003</v>
      </c>
      <c r="H103">
        <f>INDEX(white_production!$C:$O,MATCH(total_sugar_production!$C103,white_production!$C:$C,0),MATCH(total_sugar_production!H$1,white_production!$C$1:$O$1,0))+INDEX(raw_production!$C:$O,MATCH(total_sugar_production!$C103,raw_production!$C:$C,0),MATCH(total_sugar_production!H$1,raw_production!$C$1:$O$1,0))</f>
        <v>120069.11499999891</v>
      </c>
      <c r="I103">
        <f>INDEX(white_production!$C:$O,MATCH(total_sugar_production!$C103,white_production!$C:$C,0),MATCH(total_sugar_production!I$1,white_production!$C$1:$O$1,0))+INDEX(raw_production!$C:$O,MATCH(total_sugar_production!$C103,raw_production!$C:$C,0),MATCH(total_sugar_production!I$1,raw_production!$C$1:$O$1,0))</f>
        <v>135826.33300000094</v>
      </c>
      <c r="J103">
        <f>INDEX(white_production!$C:$O,MATCH(total_sugar_production!$C103,white_production!$C:$C,0),MATCH(total_sugar_production!J$1,white_production!$C$1:$O$1,0))+INDEX(raw_production!$C:$O,MATCH(total_sugar_production!$C103,raw_production!$C:$C,0),MATCH(total_sugar_production!J$1,raw_production!$C$1:$O$1,0))</f>
        <v>136854.33800000028</v>
      </c>
      <c r="S103" s="11">
        <v>40949</v>
      </c>
      <c r="T103" s="26">
        <f t="shared" si="18"/>
        <v>0.81652229804354193</v>
      </c>
      <c r="U103" s="26">
        <f t="shared" si="19"/>
        <v>-0.12060920073060444</v>
      </c>
      <c r="V103" s="26">
        <f t="shared" si="20"/>
        <v>0.96436538975349173</v>
      </c>
      <c r="W103" s="26">
        <f t="shared" si="28"/>
        <v>2.0737598928493584E-2</v>
      </c>
      <c r="X103" s="26">
        <f t="shared" si="21"/>
        <v>0.88276116213848443</v>
      </c>
      <c r="Y103" s="26">
        <f t="shared" si="29"/>
        <v>2.7372421749395803E-2</v>
      </c>
      <c r="Z103" s="26">
        <f t="shared" si="22"/>
        <v>0.91605945888800866</v>
      </c>
      <c r="AA103" s="26">
        <f t="shared" si="27"/>
        <v>0.10821964907030379</v>
      </c>
      <c r="AB103" s="26">
        <f t="shared" si="23"/>
        <v>0.13059256702568492</v>
      </c>
      <c r="AC103" s="26">
        <f t="shared" si="31"/>
        <v>3.2929745270925126E-3</v>
      </c>
      <c r="AD103" s="26">
        <f t="shared" si="24"/>
        <v>0.9862600671512991</v>
      </c>
      <c r="AE103" s="26">
        <f t="shared" si="30"/>
        <v>2.2344225935481465E-2</v>
      </c>
      <c r="AF103" s="26">
        <f t="shared" si="25"/>
        <v>0.96743043155063246</v>
      </c>
      <c r="AG103" s="26">
        <f t="shared" si="26"/>
        <v>4.6890725547994228E-2</v>
      </c>
      <c r="AI103" s="26"/>
      <c r="AK103" s="26"/>
      <c r="AM103" s="26"/>
      <c r="AO103" s="26"/>
      <c r="AQ103" s="26"/>
    </row>
    <row r="104" spans="1:43" x14ac:dyDescent="0.25">
      <c r="A104" s="17">
        <f t="shared" si="16"/>
        <v>2</v>
      </c>
      <c r="B104" s="15">
        <f t="shared" si="17"/>
        <v>2</v>
      </c>
      <c r="C104" s="11">
        <v>40950</v>
      </c>
      <c r="D104">
        <f>INDEX(white_production!$C:$O,MATCH(total_sugar_production!$C104,white_production!$C:$C,0),MATCH(total_sugar_production!D$1,white_production!$C$1:$O$1,0))+INDEX(raw_production!$C:$O,MATCH(total_sugar_production!$C104,raw_production!$C:$C,0),MATCH(total_sugar_production!D$1,raw_production!$C$1:$O$1,0))</f>
        <v>79729.731000000233</v>
      </c>
      <c r="E104">
        <f>INDEX(white_production!$C:$O,MATCH(total_sugar_production!$C104,white_production!$C:$C,0),MATCH(total_sugar_production!E$1,white_production!$C$1:$O$1,0))+INDEX(raw_production!$C:$O,MATCH(total_sugar_production!$C104,raw_production!$C:$C,0),MATCH(total_sugar_production!E$1,raw_production!$C$1:$O$1,0))</f>
        <v>115920.7120000001</v>
      </c>
      <c r="F104">
        <f>INDEX(white_production!$C:$O,MATCH(total_sugar_production!$C104,white_production!$C:$C,0),MATCH(total_sugar_production!F$1,white_production!$C$1:$O$1,0))+INDEX(raw_production!$C:$O,MATCH(total_sugar_production!$C104,raw_production!$C:$C,0),MATCH(total_sugar_production!F$1,raw_production!$C$1:$O$1,0))</f>
        <v>125138.00800000038</v>
      </c>
      <c r="G104">
        <f>INDEX(white_production!$C:$O,MATCH(total_sugar_production!$C104,white_production!$C:$C,0),MATCH(total_sugar_production!G$1,white_production!$C$1:$O$1,0))+INDEX(raw_production!$C:$O,MATCH(total_sugar_production!$C104,raw_production!$C:$C,0),MATCH(total_sugar_production!G$1,raw_production!$C$1:$O$1,0))</f>
        <v>113381.37600000016</v>
      </c>
      <c r="H104">
        <f>INDEX(white_production!$C:$O,MATCH(total_sugar_production!$C104,white_production!$C:$C,0),MATCH(total_sugar_production!H$1,white_production!$C$1:$O$1,0))+INDEX(raw_production!$C:$O,MATCH(total_sugar_production!$C104,raw_production!$C:$C,0),MATCH(total_sugar_production!H$1,raw_production!$C$1:$O$1,0))</f>
        <v>125692.08600000032</v>
      </c>
      <c r="I104">
        <f>INDEX(white_production!$C:$O,MATCH(total_sugar_production!$C104,white_production!$C:$C,0),MATCH(total_sugar_production!I$1,white_production!$C$1:$O$1,0))+INDEX(raw_production!$C:$O,MATCH(total_sugar_production!$C104,raw_production!$C:$C,0),MATCH(total_sugar_production!I$1,raw_production!$C$1:$O$1,0))</f>
        <v>136754.75799999983</v>
      </c>
      <c r="J104">
        <f>INDEX(white_production!$C:$O,MATCH(total_sugar_production!$C104,white_production!$C:$C,0),MATCH(total_sugar_production!J$1,white_production!$C$1:$O$1,0))+INDEX(raw_production!$C:$O,MATCH(total_sugar_production!$C104,raw_production!$C:$C,0),MATCH(total_sugar_production!J$1,raw_production!$C$1:$O$1,0))</f>
        <v>140889.78399999923</v>
      </c>
      <c r="S104" s="11">
        <v>40950</v>
      </c>
      <c r="T104" s="26">
        <f t="shared" si="18"/>
        <v>0.81210546023031427</v>
      </c>
      <c r="U104" s="26">
        <f t="shared" si="19"/>
        <v>-4.4168378132276587E-3</v>
      </c>
      <c r="V104" s="26">
        <f t="shared" si="20"/>
        <v>0.98445346739459938</v>
      </c>
      <c r="W104" s="26">
        <f t="shared" si="28"/>
        <v>2.0088077641107649E-2</v>
      </c>
      <c r="X104" s="26">
        <f t="shared" si="21"/>
        <v>0.94184504963246862</v>
      </c>
      <c r="Y104" s="26">
        <f t="shared" si="29"/>
        <v>5.9083887493984188E-2</v>
      </c>
      <c r="Z104" s="26">
        <f t="shared" si="22"/>
        <v>0.9813199302594634</v>
      </c>
      <c r="AA104" s="26">
        <f t="shared" si="27"/>
        <v>6.5260471371454742E-2</v>
      </c>
      <c r="AB104" s="26">
        <f t="shared" si="23"/>
        <v>0.13670836305867118</v>
      </c>
      <c r="AC104" s="26">
        <f t="shared" si="31"/>
        <v>6.1157960329862593E-3</v>
      </c>
      <c r="AD104" s="26">
        <f t="shared" si="24"/>
        <v>0.9930015323931225</v>
      </c>
      <c r="AE104" s="26">
        <f t="shared" si="30"/>
        <v>6.7414652418233967E-3</v>
      </c>
      <c r="AF104" s="26">
        <f t="shared" si="25"/>
        <v>0.99595720916200969</v>
      </c>
      <c r="AG104" s="26">
        <f t="shared" si="26"/>
        <v>2.852677761137723E-2</v>
      </c>
      <c r="AI104" s="26"/>
      <c r="AK104" s="26"/>
      <c r="AM104" s="26"/>
      <c r="AO104" s="26"/>
      <c r="AQ104" s="26"/>
    </row>
    <row r="105" spans="1:43" x14ac:dyDescent="0.25">
      <c r="A105" s="17">
        <f t="shared" si="16"/>
        <v>2</v>
      </c>
      <c r="B105" s="15">
        <f t="shared" si="17"/>
        <v>2</v>
      </c>
      <c r="C105" s="11">
        <v>40951</v>
      </c>
      <c r="D105">
        <f>INDEX(white_production!$C:$O,MATCH(total_sugar_production!$C105,white_production!$C:$C,0),MATCH(total_sugar_production!D$1,white_production!$C$1:$O$1,0))+INDEX(raw_production!$C:$O,MATCH(total_sugar_production!$C105,raw_production!$C:$C,0),MATCH(total_sugar_production!D$1,raw_production!$C$1:$O$1,0))</f>
        <v>89093.597999999853</v>
      </c>
      <c r="E105">
        <f>INDEX(white_production!$C:$O,MATCH(total_sugar_production!$C105,white_production!$C:$C,0),MATCH(total_sugar_production!E$1,white_production!$C$1:$O$1,0))+INDEX(raw_production!$C:$O,MATCH(total_sugar_production!$C105,raw_production!$C:$C,0),MATCH(total_sugar_production!E$1,raw_production!$C$1:$O$1,0))</f>
        <v>115548.42300000042</v>
      </c>
      <c r="F105">
        <f>INDEX(white_production!$C:$O,MATCH(total_sugar_production!$C105,white_production!$C:$C,0),MATCH(total_sugar_production!F$1,white_production!$C$1:$O$1,0))+INDEX(raw_production!$C:$O,MATCH(total_sugar_production!$C105,raw_production!$C:$C,0),MATCH(total_sugar_production!F$1,raw_production!$C$1:$O$1,0))</f>
        <v>117404.5019999994</v>
      </c>
      <c r="G105">
        <f>INDEX(white_production!$C:$O,MATCH(total_sugar_production!$C105,white_production!$C:$C,0),MATCH(total_sugar_production!G$1,white_production!$C$1:$O$1,0))+INDEX(raw_production!$C:$O,MATCH(total_sugar_production!$C105,raw_production!$C:$C,0),MATCH(total_sugar_production!G$1,raw_production!$C$1:$O$1,0))</f>
        <v>113000.52699999996</v>
      </c>
      <c r="H105">
        <f>INDEX(white_production!$C:$O,MATCH(total_sugar_production!$C105,white_production!$C:$C,0),MATCH(total_sugar_production!H$1,white_production!$C$1:$O$1,0))+INDEX(raw_production!$C:$O,MATCH(total_sugar_production!$C105,raw_production!$C:$C,0),MATCH(total_sugar_production!H$1,raw_production!$C$1:$O$1,0))</f>
        <v>123128.83699999974</v>
      </c>
      <c r="I105">
        <f>INDEX(white_production!$C:$O,MATCH(total_sugar_production!$C105,white_production!$C:$C,0),MATCH(total_sugar_production!I$1,white_production!$C$1:$O$1,0))+INDEX(raw_production!$C:$O,MATCH(total_sugar_production!$C105,raw_production!$C:$C,0),MATCH(total_sugar_production!I$1,raw_production!$C$1:$O$1,0))</f>
        <v>136869.4789999988</v>
      </c>
      <c r="J105">
        <f>INDEX(white_production!$C:$O,MATCH(total_sugar_production!$C105,white_production!$C:$C,0),MATCH(total_sugar_production!J$1,white_production!$C$1:$O$1,0))+INDEX(raw_production!$C:$O,MATCH(total_sugar_production!$C105,raw_production!$C:$C,0),MATCH(total_sugar_production!J$1,raw_production!$C$1:$O$1,0))</f>
        <v>141461.68400000111</v>
      </c>
      <c r="S105" s="11">
        <v>40951</v>
      </c>
      <c r="T105" s="26">
        <f t="shared" si="18"/>
        <v>0.90748327505788617</v>
      </c>
      <c r="U105" s="26">
        <f t="shared" si="19"/>
        <v>9.5377814827571905E-2</v>
      </c>
      <c r="V105" s="26">
        <f t="shared" si="20"/>
        <v>0.98129181327257708</v>
      </c>
      <c r="W105" s="26">
        <f t="shared" si="28"/>
        <v>-3.1616541220222949E-3</v>
      </c>
      <c r="X105" s="26">
        <f t="shared" si="21"/>
        <v>0.88363919787874801</v>
      </c>
      <c r="Y105" s="26">
        <f t="shared" si="29"/>
        <v>-5.8205851753720617E-2</v>
      </c>
      <c r="Z105" s="26">
        <f t="shared" si="22"/>
        <v>0.97802366832205678</v>
      </c>
      <c r="AA105" s="26">
        <f t="shared" si="27"/>
        <v>-3.2962619374066193E-3</v>
      </c>
      <c r="AB105" s="26">
        <f t="shared" si="23"/>
        <v>0.13392045821872881</v>
      </c>
      <c r="AC105" s="26">
        <f t="shared" si="31"/>
        <v>-2.7879048399423734E-3</v>
      </c>
      <c r="AD105" s="26">
        <f t="shared" si="24"/>
        <v>0.99383454274290983</v>
      </c>
      <c r="AE105" s="26">
        <f t="shared" si="30"/>
        <v>8.3301034978733313E-4</v>
      </c>
      <c r="AF105" s="26">
        <f t="shared" si="25"/>
        <v>1</v>
      </c>
      <c r="AG105" s="26">
        <f t="shared" si="26"/>
        <v>4.0427908379903066E-3</v>
      </c>
      <c r="AI105" s="26"/>
      <c r="AK105" s="26"/>
      <c r="AM105" s="26"/>
      <c r="AO105" s="26"/>
      <c r="AQ105" s="26"/>
    </row>
    <row r="106" spans="1:43" x14ac:dyDescent="0.25">
      <c r="A106" s="17">
        <f t="shared" si="16"/>
        <v>2</v>
      </c>
      <c r="B106" s="15">
        <f t="shared" si="17"/>
        <v>2</v>
      </c>
      <c r="C106" s="11">
        <v>40952</v>
      </c>
      <c r="D106">
        <f>INDEX(white_production!$C:$O,MATCH(total_sugar_production!$C106,white_production!$C:$C,0),MATCH(total_sugar_production!D$1,white_production!$C$1:$O$1,0))+INDEX(raw_production!$C:$O,MATCH(total_sugar_production!$C106,raw_production!$C:$C,0),MATCH(total_sugar_production!D$1,raw_production!$C$1:$O$1,0))</f>
        <v>94324.932000000408</v>
      </c>
      <c r="E106">
        <f>INDEX(white_production!$C:$O,MATCH(total_sugar_production!$C106,white_production!$C:$C,0),MATCH(total_sugar_production!E$1,white_production!$C$1:$O$1,0))+INDEX(raw_production!$C:$O,MATCH(total_sugar_production!$C106,raw_production!$C:$C,0),MATCH(total_sugar_production!E$1,raw_production!$C$1:$O$1,0))</f>
        <v>117751.33700000012</v>
      </c>
      <c r="F106">
        <f>INDEX(white_production!$C:$O,MATCH(total_sugar_production!$C106,white_production!$C:$C,0),MATCH(total_sugar_production!F$1,white_production!$C$1:$O$1,0))+INDEX(raw_production!$C:$O,MATCH(total_sugar_production!$C106,raw_production!$C:$C,0),MATCH(total_sugar_production!F$1,raw_production!$C$1:$O$1,0))</f>
        <v>132864.75099999979</v>
      </c>
      <c r="G106">
        <f>INDEX(white_production!$C:$O,MATCH(total_sugar_production!$C106,white_production!$C:$C,0),MATCH(total_sugar_production!G$1,white_production!$C$1:$O$1,0))+INDEX(raw_production!$C:$O,MATCH(total_sugar_production!$C106,raw_production!$C:$C,0),MATCH(total_sugar_production!G$1,raw_production!$C$1:$O$1,0))</f>
        <v>115234.14699999952</v>
      </c>
      <c r="H106">
        <f>INDEX(white_production!$C:$O,MATCH(total_sugar_production!$C106,white_production!$C:$C,0),MATCH(total_sugar_production!H$1,white_production!$C$1:$O$1,0))+INDEX(raw_production!$C:$O,MATCH(total_sugar_production!$C106,raw_production!$C:$C,0),MATCH(total_sugar_production!H$1,raw_production!$C$1:$O$1,0))</f>
        <v>123306.59999999999</v>
      </c>
      <c r="I106">
        <f>INDEX(white_production!$C:$O,MATCH(total_sugar_production!$C106,white_production!$C:$C,0),MATCH(total_sugar_production!I$1,white_production!$C$1:$O$1,0))+INDEX(raw_production!$C:$O,MATCH(total_sugar_production!$C106,raw_production!$C:$C,0),MATCH(total_sugar_production!I$1,raw_production!$C$1:$O$1,0))</f>
        <v>135270.78999999986</v>
      </c>
      <c r="J106">
        <f>INDEX(white_production!$C:$O,MATCH(total_sugar_production!$C106,white_production!$C:$C,0),MATCH(total_sugar_production!J$1,white_production!$C$1:$O$1,0))+INDEX(raw_production!$C:$O,MATCH(total_sugar_production!$C106,raw_production!$C:$C,0),MATCH(total_sugar_production!J$1,raw_production!$C$1:$O$1,0))</f>
        <v>137242.02299999967</v>
      </c>
      <c r="S106" s="11">
        <v>40952</v>
      </c>
      <c r="T106" s="26">
        <f t="shared" si="18"/>
        <v>0.96076822726334299</v>
      </c>
      <c r="U106" s="26">
        <f t="shared" si="19"/>
        <v>5.3284952205456815E-2</v>
      </c>
      <c r="V106" s="26">
        <f t="shared" si="20"/>
        <v>1</v>
      </c>
      <c r="W106" s="26">
        <f t="shared" si="28"/>
        <v>1.8708186727422915E-2</v>
      </c>
      <c r="X106" s="26">
        <f t="shared" si="21"/>
        <v>1</v>
      </c>
      <c r="Y106" s="26">
        <f t="shared" si="29"/>
        <v>0.11636080212125199</v>
      </c>
      <c r="Z106" s="26">
        <f t="shared" si="22"/>
        <v>0.9973557306055989</v>
      </c>
      <c r="AA106" s="26">
        <f t="shared" si="27"/>
        <v>1.9332062283542117E-2</v>
      </c>
      <c r="AB106" s="26">
        <f t="shared" si="23"/>
        <v>0.1341138012486347</v>
      </c>
      <c r="AC106" s="26">
        <f t="shared" si="31"/>
        <v>1.933430299058958E-4</v>
      </c>
      <c r="AD106" s="26">
        <f t="shared" si="24"/>
        <v>0.98222616691719278</v>
      </c>
      <c r="AE106" s="26">
        <f t="shared" si="30"/>
        <v>-1.1608375825717054E-2</v>
      </c>
      <c r="AF106" s="26">
        <f t="shared" si="25"/>
        <v>0.97017099697469023</v>
      </c>
      <c r="AG106" s="26">
        <f t="shared" si="26"/>
        <v>-2.9829003025309775E-2</v>
      </c>
      <c r="AI106" s="26"/>
      <c r="AK106" s="26"/>
      <c r="AM106" s="26"/>
      <c r="AO106" s="26"/>
      <c r="AQ106" s="26"/>
    </row>
    <row r="107" spans="1:43" x14ac:dyDescent="0.25">
      <c r="A107" s="17">
        <f t="shared" si="16"/>
        <v>2</v>
      </c>
      <c r="B107" s="15">
        <f t="shared" si="17"/>
        <v>2</v>
      </c>
      <c r="C107" s="11">
        <v>40953</v>
      </c>
      <c r="D107">
        <f>INDEX(white_production!$C:$O,MATCH(total_sugar_production!$C107,white_production!$C:$C,0),MATCH(total_sugar_production!D$1,white_production!$C$1:$O$1,0))+INDEX(raw_production!$C:$O,MATCH(total_sugar_production!$C107,raw_production!$C:$C,0),MATCH(total_sugar_production!D$1,raw_production!$C$1:$O$1,0))</f>
        <v>93526.312999999718</v>
      </c>
      <c r="E107">
        <f>INDEX(white_production!$C:$O,MATCH(total_sugar_production!$C107,white_production!$C:$C,0),MATCH(total_sugar_production!E$1,white_production!$C$1:$O$1,0))+INDEX(raw_production!$C:$O,MATCH(total_sugar_production!$C107,raw_production!$C:$C,0),MATCH(total_sugar_production!E$1,raw_production!$C$1:$O$1,0))</f>
        <v>117476.175</v>
      </c>
      <c r="F107">
        <f>INDEX(white_production!$C:$O,MATCH(total_sugar_production!$C107,white_production!$C:$C,0),MATCH(total_sugar_production!F$1,white_production!$C$1:$O$1,0))+INDEX(raw_production!$C:$O,MATCH(total_sugar_production!$C107,raw_production!$C:$C,0),MATCH(total_sugar_production!F$1,raw_production!$C$1:$O$1,0))</f>
        <v>116285.01500000115</v>
      </c>
      <c r="G107">
        <f>INDEX(white_production!$C:$O,MATCH(total_sugar_production!$C107,white_production!$C:$C,0),MATCH(total_sugar_production!G$1,white_production!$C$1:$O$1,0))+INDEX(raw_production!$C:$O,MATCH(total_sugar_production!$C107,raw_production!$C:$C,0),MATCH(total_sugar_production!G$1,raw_production!$C$1:$O$1,0))</f>
        <v>114040.55500000081</v>
      </c>
      <c r="H107">
        <f>INDEX(white_production!$C:$O,MATCH(total_sugar_production!$C107,white_production!$C:$C,0),MATCH(total_sugar_production!H$1,white_production!$C$1:$O$1,0))+INDEX(raw_production!$C:$O,MATCH(total_sugar_production!$C107,raw_production!$C:$C,0),MATCH(total_sugar_production!H$1,raw_production!$C$1:$O$1,0))</f>
        <v>123323.73000000119</v>
      </c>
      <c r="I107">
        <f>INDEX(white_production!$C:$O,MATCH(total_sugar_production!$C107,white_production!$C:$C,0),MATCH(total_sugar_production!I$1,white_production!$C$1:$O$1,0))+INDEX(raw_production!$C:$O,MATCH(total_sugar_production!$C107,raw_production!$C:$C,0),MATCH(total_sugar_production!I$1,raw_production!$C$1:$O$1,0))</f>
        <v>131500.59000000061</v>
      </c>
      <c r="J107">
        <f>INDEX(white_production!$C:$O,MATCH(total_sugar_production!$C107,white_production!$C:$C,0),MATCH(total_sugar_production!J$1,white_production!$C$1:$O$1,0))+INDEX(raw_production!$C:$O,MATCH(total_sugar_production!$C107,raw_production!$C:$C,0),MATCH(total_sugar_production!J$1,raw_production!$C$1:$O$1,0))</f>
        <v>131248.81999999957</v>
      </c>
      <c r="S107" s="11">
        <v>40953</v>
      </c>
      <c r="T107" s="26">
        <f t="shared" si="18"/>
        <v>0.9526337102844229</v>
      </c>
      <c r="U107" s="26">
        <f t="shared" si="19"/>
        <v>-8.1345169789200922E-3</v>
      </c>
      <c r="V107" s="26">
        <f t="shared" si="20"/>
        <v>0.99766319426164896</v>
      </c>
      <c r="W107" s="26">
        <f t="shared" si="28"/>
        <v>-2.3368057383510443E-3</v>
      </c>
      <c r="X107" s="26">
        <f t="shared" si="21"/>
        <v>0.87521343414854502</v>
      </c>
      <c r="Y107" s="26">
        <f t="shared" si="29"/>
        <v>-0.12478656585145498</v>
      </c>
      <c r="Z107" s="26">
        <f t="shared" si="22"/>
        <v>0.98702514846310507</v>
      </c>
      <c r="AA107" s="26">
        <f t="shared" si="27"/>
        <v>-1.0330582142493827E-2</v>
      </c>
      <c r="AB107" s="26">
        <f t="shared" si="23"/>
        <v>0.134132432606693</v>
      </c>
      <c r="AC107" s="26">
        <f t="shared" si="31"/>
        <v>1.863135805829641E-5</v>
      </c>
      <c r="AD107" s="26">
        <f t="shared" si="24"/>
        <v>0.95485004902425763</v>
      </c>
      <c r="AE107" s="26">
        <f t="shared" si="30"/>
        <v>-2.7376117892935148E-2</v>
      </c>
      <c r="AF107" s="26">
        <f t="shared" si="25"/>
        <v>0.92780473332975832</v>
      </c>
      <c r="AG107" s="26">
        <f t="shared" si="26"/>
        <v>-4.2366263644931901E-2</v>
      </c>
      <c r="AI107" s="26"/>
      <c r="AK107" s="26"/>
      <c r="AM107" s="26"/>
      <c r="AO107" s="26"/>
      <c r="AQ107" s="26"/>
    </row>
    <row r="108" spans="1:43" x14ac:dyDescent="0.25">
      <c r="A108" s="17">
        <f t="shared" si="16"/>
        <v>2</v>
      </c>
      <c r="B108" s="15">
        <f t="shared" si="17"/>
        <v>2</v>
      </c>
      <c r="C108" s="11">
        <v>40954</v>
      </c>
      <c r="D108">
        <f>INDEX(white_production!$C:$O,MATCH(total_sugar_production!$C108,white_production!$C:$C,0),MATCH(total_sugar_production!D$1,white_production!$C$1:$O$1,0))+INDEX(raw_production!$C:$O,MATCH(total_sugar_production!$C108,raw_production!$C:$C,0),MATCH(total_sugar_production!D$1,raw_production!$C$1:$O$1,0))</f>
        <v>98176.573000000237</v>
      </c>
      <c r="E108">
        <f>INDEX(white_production!$C:$O,MATCH(total_sugar_production!$C108,white_production!$C:$C,0),MATCH(total_sugar_production!E$1,white_production!$C$1:$O$1,0))+INDEX(raw_production!$C:$O,MATCH(total_sugar_production!$C108,raw_production!$C:$C,0),MATCH(total_sugar_production!E$1,raw_production!$C$1:$O$1,0))</f>
        <v>112927.4889999993</v>
      </c>
      <c r="F108">
        <f>INDEX(white_production!$C:$O,MATCH(total_sugar_production!$C108,white_production!$C:$C,0),MATCH(total_sugar_production!F$1,white_production!$C$1:$O$1,0))+INDEX(raw_production!$C:$O,MATCH(total_sugar_production!$C108,raw_production!$C:$C,0),MATCH(total_sugar_production!F$1,raw_production!$C$1:$O$1,0))</f>
        <v>114128.49299999941</v>
      </c>
      <c r="G108">
        <f>INDEX(white_production!$C:$O,MATCH(total_sugar_production!$C108,white_production!$C:$C,0),MATCH(total_sugar_production!G$1,white_production!$C$1:$O$1,0))+INDEX(raw_production!$C:$O,MATCH(total_sugar_production!$C108,raw_production!$C:$C,0),MATCH(total_sugar_production!G$1,raw_production!$C$1:$O$1,0))</f>
        <v>115539.66499999836</v>
      </c>
      <c r="H108">
        <f>INDEX(white_production!$C:$O,MATCH(total_sugar_production!$C108,white_production!$C:$C,0),MATCH(total_sugar_production!H$1,white_production!$C$1:$O$1,0))+INDEX(raw_production!$C:$O,MATCH(total_sugar_production!$C108,raw_production!$C:$C,0),MATCH(total_sugar_production!H$1,raw_production!$C$1:$O$1,0))</f>
        <v>127906.02799999881</v>
      </c>
      <c r="I108">
        <f>INDEX(white_production!$C:$O,MATCH(total_sugar_production!$C108,white_production!$C:$C,0),MATCH(total_sugar_production!I$1,white_production!$C$1:$O$1,0))+INDEX(raw_production!$C:$O,MATCH(total_sugar_production!$C108,raw_production!$C:$C,0),MATCH(total_sugar_production!I$1,raw_production!$C$1:$O$1,0))</f>
        <v>130202.10799999982</v>
      </c>
      <c r="J108">
        <f>INDEX(white_production!$C:$O,MATCH(total_sugar_production!$C108,white_production!$C:$C,0),MATCH(total_sugar_production!J$1,white_production!$C$1:$O$1,0))+INDEX(raw_production!$C:$O,MATCH(total_sugar_production!$C108,raw_production!$C:$C,0),MATCH(total_sugar_production!J$1,raw_production!$C$1:$O$1,0))</f>
        <v>132130.07100000046</v>
      </c>
      <c r="S108" s="11">
        <v>40954</v>
      </c>
      <c r="T108" s="26">
        <f t="shared" si="18"/>
        <v>1</v>
      </c>
      <c r="U108" s="26">
        <f t="shared" si="19"/>
        <v>4.7366289715577103E-2</v>
      </c>
      <c r="V108" s="26">
        <f t="shared" si="20"/>
        <v>0.9590336031598452</v>
      </c>
      <c r="W108" s="26">
        <f t="shared" si="28"/>
        <v>-3.8629591101803751E-2</v>
      </c>
      <c r="X108" s="26">
        <f t="shared" si="21"/>
        <v>0.85898247760235213</v>
      </c>
      <c r="Y108" s="26">
        <f t="shared" si="29"/>
        <v>-1.6230956546192887E-2</v>
      </c>
      <c r="Z108" s="26">
        <f t="shared" si="22"/>
        <v>1</v>
      </c>
      <c r="AA108" s="26">
        <f t="shared" si="27"/>
        <v>1.2974851536894927E-2</v>
      </c>
      <c r="AB108" s="26">
        <f t="shared" si="23"/>
        <v>0.13911634590276714</v>
      </c>
      <c r="AC108" s="26">
        <f t="shared" si="31"/>
        <v>4.9839132960741439E-3</v>
      </c>
      <c r="AD108" s="26">
        <f t="shared" si="24"/>
        <v>0.94542153162096798</v>
      </c>
      <c r="AE108" s="26">
        <f t="shared" si="30"/>
        <v>-9.428517403289649E-3</v>
      </c>
      <c r="AF108" s="26">
        <f t="shared" si="25"/>
        <v>0.93403434247254835</v>
      </c>
      <c r="AG108" s="26">
        <f t="shared" si="26"/>
        <v>6.2296091427900269E-3</v>
      </c>
      <c r="AI108" s="26"/>
      <c r="AK108" s="26"/>
      <c r="AM108" s="26"/>
      <c r="AO108" s="26"/>
      <c r="AQ108" s="26"/>
    </row>
    <row r="109" spans="1:43" x14ac:dyDescent="0.25">
      <c r="A109" s="17">
        <f t="shared" si="16"/>
        <v>2</v>
      </c>
      <c r="B109" s="15">
        <f t="shared" si="17"/>
        <v>2</v>
      </c>
      <c r="C109" s="11">
        <v>40955</v>
      </c>
      <c r="D109">
        <f>INDEX(white_production!$C:$O,MATCH(total_sugar_production!$C109,white_production!$C:$C,0),MATCH(total_sugar_production!D$1,white_production!$C$1:$O$1,0))+INDEX(raw_production!$C:$O,MATCH(total_sugar_production!$C109,raw_production!$C:$C,0),MATCH(total_sugar_production!D$1,raw_production!$C$1:$O$1,0))</f>
        <v>93423.160000000338</v>
      </c>
      <c r="E109">
        <f>INDEX(white_production!$C:$O,MATCH(total_sugar_production!$C109,white_production!$C:$C,0),MATCH(total_sugar_production!E$1,white_production!$C$1:$O$1,0))+INDEX(raw_production!$C:$O,MATCH(total_sugar_production!$C109,raw_production!$C:$C,0),MATCH(total_sugar_production!E$1,raw_production!$C$1:$O$1,0))</f>
        <v>111224.56800000071</v>
      </c>
      <c r="F109">
        <f>INDEX(white_production!$C:$O,MATCH(total_sugar_production!$C109,white_production!$C:$C,0),MATCH(total_sugar_production!F$1,white_production!$C$1:$O$1,0))+INDEX(raw_production!$C:$O,MATCH(total_sugar_production!$C109,raw_production!$C:$C,0),MATCH(total_sugar_production!F$1,raw_production!$C$1:$O$1,0))</f>
        <v>111538.36600000001</v>
      </c>
      <c r="G109">
        <f>INDEX(white_production!$C:$O,MATCH(total_sugar_production!$C109,white_production!$C:$C,0),MATCH(total_sugar_production!G$1,white_production!$C$1:$O$1,0))+INDEX(raw_production!$C:$O,MATCH(total_sugar_production!$C109,raw_production!$C:$C,0),MATCH(total_sugar_production!G$1,raw_production!$C$1:$O$1,0))</f>
        <v>112188.32500000036</v>
      </c>
      <c r="H109">
        <f>INDEX(white_production!$C:$O,MATCH(total_sugar_production!$C109,white_production!$C:$C,0),MATCH(total_sugar_production!H$1,white_production!$C$1:$O$1,0))+INDEX(raw_production!$C:$O,MATCH(total_sugar_production!$C109,raw_production!$C:$C,0),MATCH(total_sugar_production!H$1,raw_production!$C$1:$O$1,0))</f>
        <v>123011.71500000059</v>
      </c>
      <c r="I109">
        <f>INDEX(white_production!$C:$O,MATCH(total_sugar_production!$C109,white_production!$C:$C,0),MATCH(total_sugar_production!I$1,white_production!$C$1:$O$1,0))+INDEX(raw_production!$C:$O,MATCH(total_sugar_production!$C109,raw_production!$C:$C,0),MATCH(total_sugar_production!I$1,raw_production!$C$1:$O$1,0))</f>
        <v>120043.36300000065</v>
      </c>
      <c r="J109">
        <f>INDEX(white_production!$C:$O,MATCH(total_sugar_production!$C109,white_production!$C:$C,0),MATCH(total_sugar_production!J$1,white_production!$C$1:$O$1,0))+INDEX(raw_production!$C:$O,MATCH(total_sugar_production!$C109,raw_production!$C:$C,0),MATCH(total_sugar_production!J$1,raw_production!$C$1:$O$1,0))</f>
        <v>140558.1580000002</v>
      </c>
      <c r="S109" s="11">
        <v>40955</v>
      </c>
      <c r="T109" s="26">
        <f t="shared" si="18"/>
        <v>0.95158302174593234</v>
      </c>
      <c r="U109" s="26">
        <f t="shared" si="19"/>
        <v>-4.8416978254067655E-2</v>
      </c>
      <c r="V109" s="26">
        <f t="shared" si="20"/>
        <v>0.94457159327202034</v>
      </c>
      <c r="W109" s="26">
        <f t="shared" si="28"/>
        <v>-1.4462009887824867E-2</v>
      </c>
      <c r="X109" s="26">
        <f t="shared" si="21"/>
        <v>0.83948801439442877</v>
      </c>
      <c r="Y109" s="26">
        <f t="shared" si="29"/>
        <v>-1.9494463207923363E-2</v>
      </c>
      <c r="Z109" s="26">
        <f t="shared" si="22"/>
        <v>0.97099403049162336</v>
      </c>
      <c r="AA109" s="26">
        <f t="shared" si="27"/>
        <v>-2.9005969508376639E-2</v>
      </c>
      <c r="AB109" s="26">
        <f t="shared" si="23"/>
        <v>0.13379307106646179</v>
      </c>
      <c r="AC109" s="26">
        <f t="shared" si="31"/>
        <v>-5.3232748363053473E-3</v>
      </c>
      <c r="AD109" s="26">
        <f t="shared" si="24"/>
        <v>0.87165700964221415</v>
      </c>
      <c r="AE109" s="26">
        <f t="shared" si="30"/>
        <v>-7.3764521978753828E-2</v>
      </c>
      <c r="AF109" s="26">
        <f t="shared" si="25"/>
        <v>0.99361292772394183</v>
      </c>
      <c r="AG109" s="26">
        <f t="shared" si="26"/>
        <v>5.9578585251393479E-2</v>
      </c>
      <c r="AI109" s="26"/>
      <c r="AK109" s="26"/>
      <c r="AM109" s="26"/>
      <c r="AO109" s="26"/>
      <c r="AQ109" s="26"/>
    </row>
    <row r="110" spans="1:43" x14ac:dyDescent="0.25">
      <c r="A110" s="17">
        <f t="shared" si="16"/>
        <v>2</v>
      </c>
      <c r="B110" s="15">
        <f t="shared" si="17"/>
        <v>2</v>
      </c>
      <c r="C110" s="11">
        <v>40956</v>
      </c>
      <c r="D110">
        <f>INDEX(white_production!$C:$O,MATCH(total_sugar_production!$C110,white_production!$C:$C,0),MATCH(total_sugar_production!D$1,white_production!$C$1:$O$1,0))+INDEX(raw_production!$C:$O,MATCH(total_sugar_production!$C110,raw_production!$C:$C,0),MATCH(total_sugar_production!D$1,raw_production!$C$1:$O$1,0))</f>
        <v>94416.782000000021</v>
      </c>
      <c r="E110">
        <f>INDEX(white_production!$C:$O,MATCH(total_sugar_production!$C110,white_production!$C:$C,0),MATCH(total_sugar_production!E$1,white_production!$C$1:$O$1,0))+INDEX(raw_production!$C:$O,MATCH(total_sugar_production!$C110,raw_production!$C:$C,0),MATCH(total_sugar_production!E$1,raw_production!$C$1:$O$1,0))</f>
        <v>109993.32599999942</v>
      </c>
      <c r="F110">
        <f>INDEX(white_production!$C:$O,MATCH(total_sugar_production!$C110,white_production!$C:$C,0),MATCH(total_sugar_production!F$1,white_production!$C$1:$O$1,0))+INDEX(raw_production!$C:$O,MATCH(total_sugar_production!$C110,raw_production!$C:$C,0),MATCH(total_sugar_production!F$1,raw_production!$C$1:$O$1,0))</f>
        <v>118193.76400000081</v>
      </c>
      <c r="G110">
        <f>INDEX(white_production!$C:$O,MATCH(total_sugar_production!$C110,white_production!$C:$C,0),MATCH(total_sugar_production!G$1,white_production!$C$1:$O$1,0))+INDEX(raw_production!$C:$O,MATCH(total_sugar_production!$C110,raw_production!$C:$C,0),MATCH(total_sugar_production!G$1,raw_production!$C$1:$O$1,0))</f>
        <v>112798.18400000184</v>
      </c>
      <c r="H110">
        <f>INDEX(white_production!$C:$O,MATCH(total_sugar_production!$C110,white_production!$C:$C,0),MATCH(total_sugar_production!H$1,white_production!$C$1:$O$1,0))+INDEX(raw_production!$C:$O,MATCH(total_sugar_production!$C110,raw_production!$C:$C,0),MATCH(total_sugar_production!H$1,raw_production!$C$1:$O$1,0))</f>
        <v>918519.8999999935</v>
      </c>
      <c r="I110">
        <f>INDEX(white_production!$C:$O,MATCH(total_sugar_production!$C110,white_production!$C:$C,0),MATCH(total_sugar_production!I$1,white_production!$C$1:$O$1,0))+INDEX(raw_production!$C:$O,MATCH(total_sugar_production!$C110,raw_production!$C:$C,0),MATCH(total_sugar_production!I$1,raw_production!$C$1:$O$1,0))</f>
        <v>122000.55189999976</v>
      </c>
      <c r="J110">
        <f>INDEX(white_production!$C:$O,MATCH(total_sugar_production!$C110,white_production!$C:$C,0),MATCH(total_sugar_production!J$1,white_production!$C$1:$O$1,0))+INDEX(raw_production!$C:$O,MATCH(total_sugar_production!$C110,raw_production!$C:$C,0),MATCH(total_sugar_production!J$1,raw_production!$C$1:$O$1,0))</f>
        <v>136268.11000000051</v>
      </c>
      <c r="S110" s="11">
        <v>40956</v>
      </c>
      <c r="T110" s="26">
        <f t="shared" si="18"/>
        <v>0.96170378650311816</v>
      </c>
      <c r="U110" s="26">
        <f t="shared" si="19"/>
        <v>1.0120764757185818E-2</v>
      </c>
      <c r="V110" s="26">
        <f t="shared" si="20"/>
        <v>0.93411530435530687</v>
      </c>
      <c r="W110" s="26">
        <f t="shared" si="28"/>
        <v>-1.0456288916713463E-2</v>
      </c>
      <c r="X110" s="26">
        <f t="shared" si="21"/>
        <v>0.88957953942201717</v>
      </c>
      <c r="Y110" s="26">
        <f t="shared" si="29"/>
        <v>5.0091525027588402E-2</v>
      </c>
      <c r="Z110" s="26">
        <f t="shared" si="22"/>
        <v>0.97627238230267877</v>
      </c>
      <c r="AA110" s="26">
        <f t="shared" si="27"/>
        <v>5.278351811055404E-3</v>
      </c>
      <c r="AB110" s="26">
        <f t="shared" si="23"/>
        <v>0.99902353411346156</v>
      </c>
      <c r="AC110" s="26">
        <f t="shared" si="31"/>
        <v>0.8652304630469998</v>
      </c>
      <c r="AD110" s="26">
        <f t="shared" si="24"/>
        <v>0.8858685193937208</v>
      </c>
      <c r="AE110" s="26">
        <f t="shared" si="30"/>
        <v>1.4211509751506646E-2</v>
      </c>
      <c r="AF110" s="26">
        <f t="shared" si="25"/>
        <v>0.96328635533562179</v>
      </c>
      <c r="AG110" s="26">
        <f t="shared" si="26"/>
        <v>-3.0326572388320039E-2</v>
      </c>
      <c r="AI110" s="26"/>
      <c r="AK110" s="26"/>
      <c r="AM110" s="26"/>
      <c r="AO110" s="26"/>
      <c r="AQ110" s="26"/>
    </row>
    <row r="111" spans="1:43" x14ac:dyDescent="0.25">
      <c r="A111" s="17">
        <f t="shared" si="16"/>
        <v>2</v>
      </c>
      <c r="B111" s="15">
        <f t="shared" si="17"/>
        <v>2</v>
      </c>
      <c r="C111" s="11">
        <v>40957</v>
      </c>
      <c r="D111">
        <f>INDEX(white_production!$C:$O,MATCH(total_sugar_production!$C111,white_production!$C:$C,0),MATCH(total_sugar_production!D$1,white_production!$C$1:$O$1,0))+INDEX(raw_production!$C:$O,MATCH(total_sugar_production!$C111,raw_production!$C:$C,0),MATCH(total_sugar_production!D$1,raw_production!$C$1:$O$1,0))</f>
        <v>95874.441999999806</v>
      </c>
      <c r="E111">
        <f>INDEX(white_production!$C:$O,MATCH(total_sugar_production!$C111,white_production!$C:$C,0),MATCH(total_sugar_production!E$1,white_production!$C$1:$O$1,0))+INDEX(raw_production!$C:$O,MATCH(total_sugar_production!$C111,raw_production!$C:$C,0),MATCH(total_sugar_production!E$1,raw_production!$C$1:$O$1,0))</f>
        <v>116459.87700000069</v>
      </c>
      <c r="F111">
        <f>INDEX(white_production!$C:$O,MATCH(total_sugar_production!$C111,white_production!$C:$C,0),MATCH(total_sugar_production!F$1,white_production!$C$1:$O$1,0))+INDEX(raw_production!$C:$O,MATCH(total_sugar_production!$C111,raw_production!$C:$C,0),MATCH(total_sugar_production!F$1,raw_production!$C$1:$O$1,0))</f>
        <v>109236.94199999906</v>
      </c>
      <c r="G111">
        <f>INDEX(white_production!$C:$O,MATCH(total_sugar_production!$C111,white_production!$C:$C,0),MATCH(total_sugar_production!G$1,white_production!$C$1:$O$1,0))+INDEX(raw_production!$C:$O,MATCH(total_sugar_production!$C111,raw_production!$C:$C,0),MATCH(total_sugar_production!G$1,raw_production!$C$1:$O$1,0))</f>
        <v>108972.48199999816</v>
      </c>
      <c r="H111">
        <f>INDEX(white_production!$C:$O,MATCH(total_sugar_production!$C111,white_production!$C:$C,0),MATCH(total_sugar_production!H$1,white_production!$C$1:$O$1,0))+INDEX(raw_production!$C:$O,MATCH(total_sugar_production!$C111,raw_production!$C:$C,0),MATCH(total_sugar_production!H$1,raw_production!$C$1:$O$1,0))</f>
        <v>919417.67999999376</v>
      </c>
      <c r="I111">
        <f>INDEX(white_production!$C:$O,MATCH(total_sugar_production!$C111,white_production!$C:$C,0),MATCH(total_sugar_production!I$1,white_production!$C$1:$O$1,0))+INDEX(raw_production!$C:$O,MATCH(total_sugar_production!$C111,raw_production!$C:$C,0),MATCH(total_sugar_production!I$1,raw_production!$C$1:$O$1,0))</f>
        <v>130153.2879999999</v>
      </c>
      <c r="J111">
        <f>INDEX(white_production!$C:$O,MATCH(total_sugar_production!$C111,white_production!$C:$C,0),MATCH(total_sugar_production!J$1,white_production!$C$1:$O$1,0))+INDEX(raw_production!$C:$O,MATCH(total_sugar_production!$C111,raw_production!$C:$C,0),MATCH(total_sugar_production!J$1,raw_production!$C$1:$O$1,0))</f>
        <v>135826.87299999929</v>
      </c>
      <c r="S111" s="11">
        <v>40957</v>
      </c>
      <c r="T111" s="26">
        <f t="shared" si="18"/>
        <v>0.97655111673127537</v>
      </c>
      <c r="U111" s="26">
        <f t="shared" si="19"/>
        <v>1.4847330228157207E-2</v>
      </c>
      <c r="V111" s="26">
        <f t="shared" si="20"/>
        <v>0.9890323113698537</v>
      </c>
      <c r="W111" s="26">
        <f t="shared" si="28"/>
        <v>5.4917007014546826E-2</v>
      </c>
      <c r="X111" s="26">
        <f t="shared" si="21"/>
        <v>0.82216646008691385</v>
      </c>
      <c r="Y111" s="26">
        <f t="shared" si="29"/>
        <v>-6.7413079335103321E-2</v>
      </c>
      <c r="Z111" s="26">
        <f t="shared" si="22"/>
        <v>0.94316079244300821</v>
      </c>
      <c r="AA111" s="26">
        <f t="shared" si="27"/>
        <v>-3.3111589859670554E-2</v>
      </c>
      <c r="AB111" s="26">
        <f t="shared" si="23"/>
        <v>1</v>
      </c>
      <c r="AC111" s="26">
        <f t="shared" si="31"/>
        <v>9.7646588653843569E-4</v>
      </c>
      <c r="AD111" s="26">
        <f t="shared" si="24"/>
        <v>0.94506704059249969</v>
      </c>
      <c r="AE111" s="26">
        <f t="shared" si="30"/>
        <v>5.9198521198778886E-2</v>
      </c>
      <c r="AF111" s="26">
        <f t="shared" si="25"/>
        <v>0.96016722803892407</v>
      </c>
      <c r="AG111" s="26">
        <f t="shared" si="26"/>
        <v>-3.1191272966977213E-3</v>
      </c>
      <c r="AI111" s="26"/>
      <c r="AK111" s="26"/>
      <c r="AM111" s="26"/>
      <c r="AO111" s="26"/>
      <c r="AQ111" s="26"/>
    </row>
    <row r="112" spans="1:43" x14ac:dyDescent="0.25">
      <c r="A112" s="17">
        <f t="shared" si="16"/>
        <v>2</v>
      </c>
      <c r="B112" s="15">
        <f t="shared" si="17"/>
        <v>2</v>
      </c>
      <c r="C112" s="11">
        <v>40958</v>
      </c>
      <c r="D112">
        <f>INDEX(white_production!$C:$O,MATCH(total_sugar_production!$C112,white_production!$C:$C,0),MATCH(total_sugar_production!D$1,white_production!$C$1:$O$1,0))+INDEX(raw_production!$C:$O,MATCH(total_sugar_production!$C112,raw_production!$C:$C,0),MATCH(total_sugar_production!D$1,raw_production!$C$1:$O$1,0))</f>
        <v>94637.770999999353</v>
      </c>
      <c r="E112">
        <f>INDEX(white_production!$C:$O,MATCH(total_sugar_production!$C112,white_production!$C:$C,0),MATCH(total_sugar_production!E$1,white_production!$C$1:$O$1,0))+INDEX(raw_production!$C:$O,MATCH(total_sugar_production!$C112,raw_production!$C:$C,0),MATCH(total_sugar_production!E$1,raw_production!$C$1:$O$1,0))</f>
        <v>115222.54599999935</v>
      </c>
      <c r="F112">
        <f>INDEX(white_production!$C:$O,MATCH(total_sugar_production!$C112,white_production!$C:$C,0),MATCH(total_sugar_production!F$1,white_production!$C$1:$O$1,0))+INDEX(raw_production!$C:$O,MATCH(total_sugar_production!$C112,raw_production!$C:$C,0),MATCH(total_sugar_production!F$1,raw_production!$C$1:$O$1,0))</f>
        <v>94505.10800000056</v>
      </c>
      <c r="G112">
        <f>INDEX(white_production!$C:$O,MATCH(total_sugar_production!$C112,white_production!$C:$C,0),MATCH(total_sugar_production!G$1,white_production!$C$1:$O$1,0))+INDEX(raw_production!$C:$O,MATCH(total_sugar_production!$C112,raw_production!$C:$C,0),MATCH(total_sugar_production!G$1,raw_production!$C$1:$O$1,0))</f>
        <v>112504.5210000012</v>
      </c>
      <c r="H112">
        <f>INDEX(white_production!$C:$O,MATCH(total_sugar_production!$C112,white_production!$C:$C,0),MATCH(total_sugar_production!H$1,white_production!$C$1:$O$1,0))+INDEX(raw_production!$C:$O,MATCH(total_sugar_production!$C112,raw_production!$C:$C,0),MATCH(total_sugar_production!H$1,raw_production!$C$1:$O$1,0))</f>
        <v>124182.29499999993</v>
      </c>
      <c r="I112">
        <f>INDEX(white_production!$C:$O,MATCH(total_sugar_production!$C112,white_production!$C:$C,0),MATCH(total_sugar_production!I$1,white_production!$C$1:$O$1,0))+INDEX(raw_production!$C:$O,MATCH(total_sugar_production!$C112,raw_production!$C:$C,0),MATCH(total_sugar_production!I$1,raw_production!$C$1:$O$1,0))</f>
        <v>137718.57699999958</v>
      </c>
      <c r="J112">
        <f>INDEX(white_production!$C:$O,MATCH(total_sugar_production!$C112,white_production!$C:$C,0),MATCH(total_sugar_production!J$1,white_production!$C$1:$O$1,0))+INDEX(raw_production!$C:$O,MATCH(total_sugar_production!$C112,raw_production!$C:$C,0),MATCH(total_sugar_production!J$1,raw_production!$C$1:$O$1,0))</f>
        <v>132039.29100000075</v>
      </c>
      <c r="S112" s="11">
        <v>40958</v>
      </c>
      <c r="T112" s="26">
        <f t="shared" si="18"/>
        <v>0.96395472064398835</v>
      </c>
      <c r="U112" s="26">
        <f t="shared" si="19"/>
        <v>-1.2596396087287021E-2</v>
      </c>
      <c r="V112" s="26">
        <f t="shared" si="20"/>
        <v>0.97852431178763799</v>
      </c>
      <c r="W112" s="26">
        <f t="shared" si="28"/>
        <v>-1.050799958221571E-2</v>
      </c>
      <c r="X112" s="26">
        <f t="shared" si="21"/>
        <v>0.71128803756235326</v>
      </c>
      <c r="Y112" s="26">
        <f t="shared" si="29"/>
        <v>-0.11087842252456059</v>
      </c>
      <c r="Z112" s="26">
        <f t="shared" si="22"/>
        <v>0.97373071836414615</v>
      </c>
      <c r="AA112" s="26">
        <f t="shared" si="27"/>
        <v>3.0569925921137941E-2</v>
      </c>
      <c r="AB112" s="26">
        <f t="shared" si="23"/>
        <v>0.13506624649637014</v>
      </c>
      <c r="AC112" s="26">
        <f t="shared" si="31"/>
        <v>-0.86493375350362989</v>
      </c>
      <c r="AD112" s="26">
        <f t="shared" si="24"/>
        <v>1</v>
      </c>
      <c r="AE112" s="26">
        <f t="shared" si="30"/>
        <v>5.4932959407500315E-2</v>
      </c>
      <c r="AF112" s="26">
        <f t="shared" si="25"/>
        <v>0.93339261393212114</v>
      </c>
      <c r="AG112" s="26">
        <f t="shared" si="26"/>
        <v>-2.677461410680293E-2</v>
      </c>
      <c r="AI112" s="26"/>
      <c r="AK112" s="26"/>
      <c r="AM112" s="26"/>
      <c r="AO112" s="26"/>
      <c r="AQ112" s="26"/>
    </row>
    <row r="113" spans="1:43" x14ac:dyDescent="0.25">
      <c r="A113" s="17">
        <f t="shared" si="16"/>
        <v>2</v>
      </c>
      <c r="B113" s="15">
        <f t="shared" si="17"/>
        <v>2</v>
      </c>
      <c r="C113" s="11">
        <v>40959</v>
      </c>
      <c r="D113">
        <f>INDEX(white_production!$C:$O,MATCH(total_sugar_production!$C113,white_production!$C:$C,0),MATCH(total_sugar_production!D$1,white_production!$C$1:$O$1,0))+INDEX(raw_production!$C:$O,MATCH(total_sugar_production!$C113,raw_production!$C:$C,0),MATCH(total_sugar_production!D$1,raw_production!$C$1:$O$1,0))</f>
        <v>94504.100000000748</v>
      </c>
      <c r="E113">
        <f>INDEX(white_production!$C:$O,MATCH(total_sugar_production!$C113,white_production!$C:$C,0),MATCH(total_sugar_production!E$1,white_production!$C$1:$O$1,0))+INDEX(raw_production!$C:$O,MATCH(total_sugar_production!$C113,raw_production!$C:$C,0),MATCH(total_sugar_production!E$1,raw_production!$C$1:$O$1,0))</f>
        <v>106273.64200000017</v>
      </c>
      <c r="F113">
        <f>INDEX(white_production!$C:$O,MATCH(total_sugar_production!$C113,white_production!$C:$C,0),MATCH(total_sugar_production!F$1,white_production!$C$1:$O$1,0))+INDEX(raw_production!$C:$O,MATCH(total_sugar_production!$C113,raw_production!$C:$C,0),MATCH(total_sugar_production!F$1,raw_production!$C$1:$O$1,0))</f>
        <v>97789.586999999738</v>
      </c>
      <c r="G113">
        <f>INDEX(white_production!$C:$O,MATCH(total_sugar_production!$C113,white_production!$C:$C,0),MATCH(total_sugar_production!G$1,white_production!$C$1:$O$1,0))+INDEX(raw_production!$C:$O,MATCH(total_sugar_production!$C113,raw_production!$C:$C,0),MATCH(total_sugar_production!G$1,raw_production!$C$1:$O$1,0))</f>
        <v>114300.31199999937</v>
      </c>
      <c r="H113">
        <f>INDEX(white_production!$C:$O,MATCH(total_sugar_production!$C113,white_production!$C:$C,0),MATCH(total_sugar_production!H$1,white_production!$C$1:$O$1,0))+INDEX(raw_production!$C:$O,MATCH(total_sugar_production!$C113,raw_production!$C:$C,0),MATCH(total_sugar_production!H$1,raw_production!$C$1:$O$1,0))</f>
        <v>125703.03100000025</v>
      </c>
      <c r="I113">
        <f>INDEX(white_production!$C:$O,MATCH(total_sugar_production!$C113,white_production!$C:$C,0),MATCH(total_sugar_production!I$1,white_production!$C$1:$O$1,0))+INDEX(raw_production!$C:$O,MATCH(total_sugar_production!$C113,raw_production!$C:$C,0),MATCH(total_sugar_production!I$1,raw_production!$C$1:$O$1,0))</f>
        <v>136131.69800000041</v>
      </c>
      <c r="J113">
        <f>INDEX(white_production!$C:$O,MATCH(total_sugar_production!$C113,white_production!$C:$C,0),MATCH(total_sugar_production!J$1,white_production!$C$1:$O$1,0))+INDEX(raw_production!$C:$O,MATCH(total_sugar_production!$C113,raw_production!$C:$C,0),MATCH(total_sugar_production!J$1,raw_production!$C$1:$O$1,0))</f>
        <v>133700.8789999999</v>
      </c>
      <c r="S113" s="11">
        <v>40959</v>
      </c>
      <c r="T113" s="26">
        <f t="shared" si="18"/>
        <v>0.96259318401754068</v>
      </c>
      <c r="U113" s="26">
        <f t="shared" si="19"/>
        <v>-1.361536626447668E-3</v>
      </c>
      <c r="V113" s="26">
        <f t="shared" si="20"/>
        <v>0.90252599000213529</v>
      </c>
      <c r="W113" s="26">
        <f t="shared" si="28"/>
        <v>-7.5998321785502698E-2</v>
      </c>
      <c r="X113" s="26">
        <f t="shared" si="21"/>
        <v>0.73600850687628883</v>
      </c>
      <c r="Y113" s="26">
        <f t="shared" si="29"/>
        <v>2.4720469313935567E-2</v>
      </c>
      <c r="Z113" s="26">
        <f t="shared" si="22"/>
        <v>0.98927335473926625</v>
      </c>
      <c r="AA113" s="26">
        <f t="shared" si="27"/>
        <v>1.55426363751201E-2</v>
      </c>
      <c r="AB113" s="26">
        <f t="shared" si="23"/>
        <v>0.13672026733268944</v>
      </c>
      <c r="AC113" s="26">
        <f t="shared" si="31"/>
        <v>1.6540208363192976E-3</v>
      </c>
      <c r="AD113" s="26">
        <f t="shared" si="24"/>
        <v>0.98847737876351149</v>
      </c>
      <c r="AE113" s="26">
        <f t="shared" si="30"/>
        <v>-1.1522621236488506E-2</v>
      </c>
      <c r="AF113" s="26">
        <f t="shared" si="25"/>
        <v>0.94513846590429984</v>
      </c>
      <c r="AG113" s="26">
        <f t="shared" si="26"/>
        <v>1.17458519721787E-2</v>
      </c>
      <c r="AI113" s="26"/>
      <c r="AK113" s="26"/>
      <c r="AM113" s="26"/>
      <c r="AO113" s="26"/>
      <c r="AQ113" s="26"/>
    </row>
    <row r="114" spans="1:43" x14ac:dyDescent="0.25">
      <c r="A114" s="17">
        <f t="shared" si="16"/>
        <v>2</v>
      </c>
      <c r="B114" s="15">
        <f t="shared" si="17"/>
        <v>3</v>
      </c>
      <c r="C114" s="11">
        <v>40960</v>
      </c>
      <c r="D114">
        <f>INDEX(white_production!$C:$O,MATCH(total_sugar_production!$C114,white_production!$C:$C,0),MATCH(total_sugar_production!D$1,white_production!$C$1:$O$1,0))+INDEX(raw_production!$C:$O,MATCH(total_sugar_production!$C114,raw_production!$C:$C,0),MATCH(total_sugar_production!D$1,raw_production!$C$1:$O$1,0))</f>
        <v>96043.720999999714</v>
      </c>
      <c r="E114">
        <f>INDEX(white_production!$C:$O,MATCH(total_sugar_production!$C114,white_production!$C:$C,0),MATCH(total_sugar_production!E$1,white_production!$C$1:$O$1,0))+INDEX(raw_production!$C:$O,MATCH(total_sugar_production!$C114,raw_production!$C:$C,0),MATCH(total_sugar_production!E$1,raw_production!$C$1:$O$1,0))</f>
        <v>112919.82400000021</v>
      </c>
      <c r="F114">
        <f>INDEX(white_production!$C:$O,MATCH(total_sugar_production!$C114,white_production!$C:$C,0),MATCH(total_sugar_production!F$1,white_production!$C$1:$O$1,0))+INDEX(raw_production!$C:$O,MATCH(total_sugar_production!$C114,raw_production!$C:$C,0),MATCH(total_sugar_production!F$1,raw_production!$C$1:$O$1,0))</f>
        <v>102651.73899999895</v>
      </c>
      <c r="G114">
        <f>INDEX(white_production!$C:$O,MATCH(total_sugar_production!$C114,white_production!$C:$C,0),MATCH(total_sugar_production!G$1,white_production!$C$1:$O$1,0))+INDEX(raw_production!$C:$O,MATCH(total_sugar_production!$C114,raw_production!$C:$C,0),MATCH(total_sugar_production!G$1,raw_production!$C$1:$O$1,0))</f>
        <v>113402.65599999949</v>
      </c>
      <c r="H114">
        <f>INDEX(white_production!$C:$O,MATCH(total_sugar_production!$C114,white_production!$C:$C,0),MATCH(total_sugar_production!H$1,white_production!$C$1:$O$1,0))+INDEX(raw_production!$C:$O,MATCH(total_sugar_production!$C114,raw_production!$C:$C,0),MATCH(total_sugar_production!H$1,raw_production!$C$1:$O$1,0))</f>
        <v>126321.61300000027</v>
      </c>
      <c r="I114">
        <f>INDEX(white_production!$C:$O,MATCH(total_sugar_production!$C114,white_production!$C:$C,0),MATCH(total_sugar_production!I$1,white_production!$C$1:$O$1,0))+INDEX(raw_production!$C:$O,MATCH(total_sugar_production!$C114,raw_production!$C:$C,0),MATCH(total_sugar_production!I$1,raw_production!$C$1:$O$1,0))</f>
        <v>134683.63899999968</v>
      </c>
      <c r="J114">
        <f>INDEX(white_production!$C:$O,MATCH(total_sugar_production!$C114,white_production!$C:$C,0),MATCH(total_sugar_production!J$1,white_production!$C$1:$O$1,0))+INDEX(raw_production!$C:$O,MATCH(total_sugar_production!$C114,raw_production!$C:$C,0),MATCH(total_sugar_production!J$1,raw_production!$C$1:$O$1,0))</f>
        <v>135827.49399999902</v>
      </c>
      <c r="S114" s="11">
        <v>40960</v>
      </c>
      <c r="T114" s="26">
        <f t="shared" si="18"/>
        <v>0.97827534680803618</v>
      </c>
      <c r="U114" s="26">
        <f t="shared" si="19"/>
        <v>1.5682162790495502E-2</v>
      </c>
      <c r="V114" s="26">
        <f t="shared" si="20"/>
        <v>0.95896850835757474</v>
      </c>
      <c r="W114" s="26">
        <f t="shared" si="28"/>
        <v>5.6442518355439453E-2</v>
      </c>
      <c r="X114" s="26">
        <f t="shared" si="21"/>
        <v>0.77260325426718424</v>
      </c>
      <c r="Y114" s="26">
        <f t="shared" si="29"/>
        <v>3.659474739089541E-2</v>
      </c>
      <c r="Z114" s="26">
        <f t="shared" si="22"/>
        <v>0.98150410943290423</v>
      </c>
      <c r="AA114" s="26">
        <f t="shared" si="27"/>
        <v>-7.769245306362027E-3</v>
      </c>
      <c r="AB114" s="26">
        <f t="shared" si="23"/>
        <v>0.13739306492344278</v>
      </c>
      <c r="AC114" s="26">
        <f t="shared" si="31"/>
        <v>6.7279759075333789E-4</v>
      </c>
      <c r="AD114" s="26">
        <f t="shared" si="24"/>
        <v>0.97796275516265374</v>
      </c>
      <c r="AE114" s="26">
        <f t="shared" si="30"/>
        <v>-1.0514623600857753E-2</v>
      </c>
      <c r="AF114" s="26">
        <f t="shared" si="25"/>
        <v>0.96017161792021322</v>
      </c>
      <c r="AG114" s="26">
        <f t="shared" si="26"/>
        <v>1.5033152015913376E-2</v>
      </c>
      <c r="AI114" s="26"/>
      <c r="AK114" s="26"/>
      <c r="AM114" s="26"/>
      <c r="AO114" s="26"/>
      <c r="AQ114" s="26"/>
    </row>
    <row r="115" spans="1:43" x14ac:dyDescent="0.25">
      <c r="A115" s="17">
        <f t="shared" si="16"/>
        <v>2</v>
      </c>
      <c r="B115" s="15">
        <f t="shared" si="17"/>
        <v>3</v>
      </c>
      <c r="C115" s="11">
        <v>40961</v>
      </c>
      <c r="D115">
        <f>INDEX(white_production!$C:$O,MATCH(total_sugar_production!$C115,white_production!$C:$C,0),MATCH(total_sugar_production!D$1,white_production!$C$1:$O$1,0))+INDEX(raw_production!$C:$O,MATCH(total_sugar_production!$C115,raw_production!$C:$C,0),MATCH(total_sugar_production!D$1,raw_production!$C$1:$O$1,0))</f>
        <v>96300.811000000307</v>
      </c>
      <c r="E115">
        <f>INDEX(white_production!$C:$O,MATCH(total_sugar_production!$C115,white_production!$C:$C,0),MATCH(total_sugar_production!E$1,white_production!$C$1:$O$1,0))+INDEX(raw_production!$C:$O,MATCH(total_sugar_production!$C115,raw_production!$C:$C,0),MATCH(total_sugar_production!E$1,raw_production!$C$1:$O$1,0))</f>
        <v>114317.75299999974</v>
      </c>
      <c r="F115">
        <f>INDEX(white_production!$C:$O,MATCH(total_sugar_production!$C115,white_production!$C:$C,0),MATCH(total_sugar_production!F$1,white_production!$C$1:$O$1,0))+INDEX(raw_production!$C:$O,MATCH(total_sugar_production!$C115,raw_production!$C:$C,0),MATCH(total_sugar_production!F$1,raw_production!$C$1:$O$1,0))</f>
        <v>105891.10900000072</v>
      </c>
      <c r="G115">
        <f>INDEX(white_production!$C:$O,MATCH(total_sugar_production!$C115,white_production!$C:$C,0),MATCH(total_sugar_production!G$1,white_production!$C$1:$O$1,0))+INDEX(raw_production!$C:$O,MATCH(total_sugar_production!$C115,raw_production!$C:$C,0),MATCH(total_sugar_production!G$1,raw_production!$C$1:$O$1,0))</f>
        <v>115232.46700000056</v>
      </c>
      <c r="H115">
        <f>INDEX(white_production!$C:$O,MATCH(total_sugar_production!$C115,white_production!$C:$C,0),MATCH(total_sugar_production!H$1,white_production!$C$1:$O$1,0))+INDEX(raw_production!$C:$O,MATCH(total_sugar_production!$C115,raw_production!$C:$C,0),MATCH(total_sugar_production!H$1,raw_production!$C$1:$O$1,0))</f>
        <v>118800.84300000072</v>
      </c>
      <c r="I115">
        <f>INDEX(white_production!$C:$O,MATCH(total_sugar_production!$C115,white_production!$C:$C,0),MATCH(total_sugar_production!I$1,white_production!$C$1:$O$1,0))+INDEX(raw_production!$C:$O,MATCH(total_sugar_production!$C115,raw_production!$C:$C,0),MATCH(total_sugar_production!I$1,raw_production!$C$1:$O$1,0))</f>
        <v>131112.29099999927</v>
      </c>
      <c r="J115">
        <f>INDEX(white_production!$C:$O,MATCH(total_sugar_production!$C115,white_production!$C:$C,0),MATCH(total_sugar_production!J$1,white_production!$C$1:$O$1,0))+INDEX(raw_production!$C:$O,MATCH(total_sugar_production!$C115,raw_production!$C:$C,0),MATCH(total_sugar_production!J$1,raw_production!$C$1:$O$1,0))</f>
        <v>134777.9940000005</v>
      </c>
      <c r="S115" s="11">
        <v>40961</v>
      </c>
      <c r="T115" s="26">
        <f t="shared" si="18"/>
        <v>0.98089399596378324</v>
      </c>
      <c r="U115" s="26">
        <f t="shared" si="19"/>
        <v>2.6186491557470548E-3</v>
      </c>
      <c r="V115" s="26">
        <f t="shared" si="20"/>
        <v>0.97084038205018108</v>
      </c>
      <c r="W115" s="26">
        <f t="shared" si="28"/>
        <v>1.1871873692606338E-2</v>
      </c>
      <c r="X115" s="26">
        <f t="shared" si="21"/>
        <v>0.79698421291589139</v>
      </c>
      <c r="Y115" s="26">
        <f t="shared" si="29"/>
        <v>2.4380958648707152E-2</v>
      </c>
      <c r="Z115" s="26">
        <f t="shared" si="22"/>
        <v>0.99734119014454636</v>
      </c>
      <c r="AA115" s="26">
        <f t="shared" si="27"/>
        <v>1.5837080711642137E-2</v>
      </c>
      <c r="AB115" s="26">
        <f t="shared" si="23"/>
        <v>0.12921313738496037</v>
      </c>
      <c r="AC115" s="26">
        <f t="shared" si="31"/>
        <v>-8.1799275384824011E-3</v>
      </c>
      <c r="AD115" s="26">
        <f t="shared" si="24"/>
        <v>0.95203053833470608</v>
      </c>
      <c r="AE115" s="26">
        <f t="shared" si="30"/>
        <v>-2.5932216827947663E-2</v>
      </c>
      <c r="AF115" s="26">
        <f t="shared" si="25"/>
        <v>0.95275264784773406</v>
      </c>
      <c r="AG115" s="26">
        <f t="shared" si="26"/>
        <v>-7.4189700724791585E-3</v>
      </c>
      <c r="AI115" s="26"/>
      <c r="AK115" s="26"/>
      <c r="AM115" s="26"/>
      <c r="AO115" s="26"/>
      <c r="AQ115" s="26"/>
    </row>
    <row r="116" spans="1:43" x14ac:dyDescent="0.25">
      <c r="A116" s="17">
        <f t="shared" si="16"/>
        <v>2</v>
      </c>
      <c r="B116" s="15">
        <f t="shared" si="17"/>
        <v>3</v>
      </c>
      <c r="C116" s="11">
        <v>40962</v>
      </c>
      <c r="D116">
        <f>INDEX(white_production!$C:$O,MATCH(total_sugar_production!$C116,white_production!$C:$C,0),MATCH(total_sugar_production!D$1,white_production!$C$1:$O$1,0))+INDEX(raw_production!$C:$O,MATCH(total_sugar_production!$C116,raw_production!$C:$C,0),MATCH(total_sugar_production!D$1,raw_production!$C$1:$O$1,0))</f>
        <v>95718.226999999577</v>
      </c>
      <c r="E116">
        <f>INDEX(white_production!$C:$O,MATCH(total_sugar_production!$C116,white_production!$C:$C,0),MATCH(total_sugar_production!E$1,white_production!$C$1:$O$1,0))+INDEX(raw_production!$C:$O,MATCH(total_sugar_production!$C116,raw_production!$C:$C,0),MATCH(total_sugar_production!E$1,raw_production!$C$1:$O$1,0))</f>
        <v>116933.83900000007</v>
      </c>
      <c r="F116">
        <f>INDEX(white_production!$C:$O,MATCH(total_sugar_production!$C116,white_production!$C:$C,0),MATCH(total_sugar_production!F$1,white_production!$C$1:$O$1,0))+INDEX(raw_production!$C:$O,MATCH(total_sugar_production!$C116,raw_production!$C:$C,0),MATCH(total_sugar_production!F$1,raw_production!$C$1:$O$1,0))</f>
        <v>106346.72199999989</v>
      </c>
      <c r="G116">
        <f>INDEX(white_production!$C:$O,MATCH(total_sugar_production!$C116,white_production!$C:$C,0),MATCH(total_sugar_production!G$1,white_production!$C$1:$O$1,0))+INDEX(raw_production!$C:$O,MATCH(total_sugar_production!$C116,raw_production!$C:$C,0),MATCH(total_sugar_production!G$1,raw_production!$C$1:$O$1,0))</f>
        <v>115086.7610000003</v>
      </c>
      <c r="H116">
        <f>INDEX(white_production!$C:$O,MATCH(total_sugar_production!$C116,white_production!$C:$C,0),MATCH(total_sugar_production!H$1,white_production!$C$1:$O$1,0))+INDEX(raw_production!$C:$O,MATCH(total_sugar_production!$C116,raw_production!$C:$C,0),MATCH(total_sugar_production!H$1,raw_production!$C$1:$O$1,0))</f>
        <v>114246.7609999992</v>
      </c>
      <c r="I116">
        <f>INDEX(white_production!$C:$O,MATCH(total_sugar_production!$C116,white_production!$C:$C,0),MATCH(total_sugar_production!I$1,white_production!$C$1:$O$1,0))+INDEX(raw_production!$C:$O,MATCH(total_sugar_production!$C116,raw_production!$C:$C,0),MATCH(total_sugar_production!I$1,raw_production!$C$1:$O$1,0))</f>
        <v>123059.43800000065</v>
      </c>
      <c r="J116">
        <f>INDEX(white_production!$C:$O,MATCH(total_sugar_production!$C116,white_production!$C:$C,0),MATCH(total_sugar_production!J$1,white_production!$C$1:$O$1,0))+INDEX(raw_production!$C:$O,MATCH(total_sugar_production!$C116,raw_production!$C:$C,0),MATCH(total_sugar_production!J$1,raw_production!$C$1:$O$1,0))</f>
        <v>135130.22100000046</v>
      </c>
      <c r="S116" s="11">
        <v>40962</v>
      </c>
      <c r="T116" s="26">
        <f t="shared" si="18"/>
        <v>0.97495995302259475</v>
      </c>
      <c r="U116" s="26">
        <f t="shared" si="19"/>
        <v>-5.9340429411884887E-3</v>
      </c>
      <c r="V116" s="26">
        <f t="shared" si="20"/>
        <v>0.99305742065586866</v>
      </c>
      <c r="W116" s="26">
        <f t="shared" si="28"/>
        <v>2.2217038605687578E-2</v>
      </c>
      <c r="X116" s="26">
        <f t="shared" si="21"/>
        <v>0.80041336170494204</v>
      </c>
      <c r="Y116" s="26">
        <f t="shared" si="29"/>
        <v>3.4291487890506511E-3</v>
      </c>
      <c r="Z116" s="26">
        <f t="shared" si="22"/>
        <v>0.99608009941868825</v>
      </c>
      <c r="AA116" s="26">
        <f t="shared" si="27"/>
        <v>-1.2610907258581161E-3</v>
      </c>
      <c r="AB116" s="26">
        <f t="shared" si="23"/>
        <v>0.12425991307889574</v>
      </c>
      <c r="AC116" s="26">
        <f t="shared" si="31"/>
        <v>-4.953224306064638E-3</v>
      </c>
      <c r="AD116" s="26">
        <f t="shared" si="24"/>
        <v>0.89355728675588209</v>
      </c>
      <c r="AE116" s="26">
        <f t="shared" si="30"/>
        <v>-5.8473251578823993E-2</v>
      </c>
      <c r="AF116" s="26">
        <f t="shared" si="25"/>
        <v>0.95524255882603093</v>
      </c>
      <c r="AG116" s="26">
        <f t="shared" si="26"/>
        <v>2.489910978296872E-3</v>
      </c>
      <c r="AI116" s="26"/>
      <c r="AK116" s="26"/>
      <c r="AM116" s="26"/>
      <c r="AO116" s="26"/>
      <c r="AQ116" s="26"/>
    </row>
    <row r="117" spans="1:43" x14ac:dyDescent="0.25">
      <c r="A117" s="17">
        <f t="shared" si="16"/>
        <v>2</v>
      </c>
      <c r="B117" s="15">
        <f t="shared" si="17"/>
        <v>3</v>
      </c>
      <c r="C117" s="11">
        <v>40963</v>
      </c>
      <c r="D117">
        <f>INDEX(white_production!$C:$O,MATCH(total_sugar_production!$C117,white_production!$C:$C,0),MATCH(total_sugar_production!D$1,white_production!$C$1:$O$1,0))+INDEX(raw_production!$C:$O,MATCH(total_sugar_production!$C117,raw_production!$C:$C,0),MATCH(total_sugar_production!D$1,raw_production!$C$1:$O$1,0))</f>
        <v>97187.964000000065</v>
      </c>
      <c r="E117">
        <f>INDEX(white_production!$C:$O,MATCH(total_sugar_production!$C117,white_production!$C:$C,0),MATCH(total_sugar_production!E$1,white_production!$C$1:$O$1,0))+INDEX(raw_production!$C:$O,MATCH(total_sugar_production!$C117,raw_production!$C:$C,0),MATCH(total_sugar_production!E$1,raw_production!$C$1:$O$1,0))</f>
        <v>108184.56799999997</v>
      </c>
      <c r="F117">
        <f>INDEX(white_production!$C:$O,MATCH(total_sugar_production!$C117,white_production!$C:$C,0),MATCH(total_sugar_production!F$1,white_production!$C$1:$O$1,0))+INDEX(raw_production!$C:$O,MATCH(total_sugar_production!$C117,raw_production!$C:$C,0),MATCH(total_sugar_production!F$1,raw_production!$C$1:$O$1,0))</f>
        <v>104480.94100000038</v>
      </c>
      <c r="G117">
        <f>INDEX(white_production!$C:$O,MATCH(total_sugar_production!$C117,white_production!$C:$C,0),MATCH(total_sugar_production!G$1,white_production!$C$1:$O$1,0))+INDEX(raw_production!$C:$O,MATCH(total_sugar_production!$C117,raw_production!$C:$C,0),MATCH(total_sugar_production!G$1,raw_production!$C$1:$O$1,0))</f>
        <v>112439.48699999898</v>
      </c>
      <c r="H117">
        <f>INDEX(white_production!$C:$O,MATCH(total_sugar_production!$C117,white_production!$C:$C,0),MATCH(total_sugar_production!H$1,white_production!$C$1:$O$1,0))+INDEX(raw_production!$C:$O,MATCH(total_sugar_production!$C117,raw_production!$C:$C,0),MATCH(total_sugar_production!H$1,raw_production!$C$1:$O$1,0))</f>
        <v>117771.81500000022</v>
      </c>
      <c r="I117">
        <f>INDEX(white_production!$C:$O,MATCH(total_sugar_production!$C117,white_production!$C:$C,0),MATCH(total_sugar_production!I$1,white_production!$C$1:$O$1,0))+INDEX(raw_production!$C:$O,MATCH(total_sugar_production!$C117,raw_production!$C:$C,0),MATCH(total_sugar_production!I$1,raw_production!$C$1:$O$1,0))</f>
        <v>110834.95000000036</v>
      </c>
      <c r="J117">
        <f>INDEX(white_production!$C:$O,MATCH(total_sugar_production!$C117,white_production!$C:$C,0),MATCH(total_sugar_production!J$1,white_production!$C$1:$O$1,0))+INDEX(raw_production!$C:$O,MATCH(total_sugar_production!$C117,raw_production!$C:$C,0),MATCH(total_sugar_production!J$1,raw_production!$C$1:$O$1,0))</f>
        <v>134366.44799999931</v>
      </c>
      <c r="S117" s="11">
        <v>40963</v>
      </c>
      <c r="T117" s="26">
        <f t="shared" si="18"/>
        <v>0.98993029630398521</v>
      </c>
      <c r="U117" s="26">
        <f t="shared" si="19"/>
        <v>1.4970343281390464E-2</v>
      </c>
      <c r="V117" s="26">
        <f t="shared" si="20"/>
        <v>0.91875447664768228</v>
      </c>
      <c r="W117" s="26">
        <f t="shared" si="28"/>
        <v>-7.4302944008186378E-2</v>
      </c>
      <c r="X117" s="26">
        <f t="shared" si="21"/>
        <v>0.78637065296574071</v>
      </c>
      <c r="Y117" s="26">
        <f t="shared" si="29"/>
        <v>-1.4042708739201326E-2</v>
      </c>
      <c r="Z117" s="26">
        <f t="shared" si="22"/>
        <v>0.9731678467303897</v>
      </c>
      <c r="AA117" s="26">
        <f t="shared" si="27"/>
        <v>-2.2912252688298551E-2</v>
      </c>
      <c r="AB117" s="26">
        <f t="shared" si="23"/>
        <v>0.12809392027353772</v>
      </c>
      <c r="AC117" s="26">
        <f t="shared" si="31"/>
        <v>3.8340071946419835E-3</v>
      </c>
      <c r="AD117" s="26">
        <f t="shared" si="24"/>
        <v>0.80479302367465422</v>
      </c>
      <c r="AE117" s="26">
        <f t="shared" si="30"/>
        <v>-8.8764263081227868E-2</v>
      </c>
      <c r="AF117" s="26">
        <f t="shared" si="25"/>
        <v>0.94984340777392584</v>
      </c>
      <c r="AG117" s="26">
        <f t="shared" si="26"/>
        <v>-5.3991510521050889E-3</v>
      </c>
      <c r="AI117" s="26"/>
      <c r="AK117" s="26"/>
      <c r="AM117" s="26"/>
      <c r="AO117" s="26"/>
      <c r="AQ117" s="26"/>
    </row>
    <row r="118" spans="1:43" x14ac:dyDescent="0.25">
      <c r="A118" s="17">
        <f t="shared" si="16"/>
        <v>2</v>
      </c>
      <c r="B118" s="15">
        <f t="shared" si="17"/>
        <v>3</v>
      </c>
      <c r="C118" s="11">
        <v>40964</v>
      </c>
      <c r="D118">
        <f>INDEX(white_production!$C:$O,MATCH(total_sugar_production!$C118,white_production!$C:$C,0),MATCH(total_sugar_production!D$1,white_production!$C$1:$O$1,0))+INDEX(raw_production!$C:$O,MATCH(total_sugar_production!$C118,raw_production!$C:$C,0),MATCH(total_sugar_production!D$1,raw_production!$C$1:$O$1,0))</f>
        <v>96297.560000000143</v>
      </c>
      <c r="E118">
        <f>INDEX(white_production!$C:$O,MATCH(total_sugar_production!$C118,white_production!$C:$C,0),MATCH(total_sugar_production!E$1,white_production!$C$1:$O$1,0))+INDEX(raw_production!$C:$O,MATCH(total_sugar_production!$C118,raw_production!$C:$C,0),MATCH(total_sugar_production!E$1,raw_production!$C$1:$O$1,0))</f>
        <v>113145.47299999968</v>
      </c>
      <c r="F118">
        <f>INDEX(white_production!$C:$O,MATCH(total_sugar_production!$C118,white_production!$C:$C,0),MATCH(total_sugar_production!F$1,white_production!$C$1:$O$1,0))+INDEX(raw_production!$C:$O,MATCH(total_sugar_production!$C118,raw_production!$C:$C,0),MATCH(total_sugar_production!F$1,raw_production!$C$1:$O$1,0))</f>
        <v>102746.09899999984</v>
      </c>
      <c r="G118">
        <f>INDEX(white_production!$C:$O,MATCH(total_sugar_production!$C118,white_production!$C:$C,0),MATCH(total_sugar_production!G$1,white_production!$C$1:$O$1,0))+INDEX(raw_production!$C:$O,MATCH(total_sugar_production!$C118,raw_production!$C:$C,0),MATCH(total_sugar_production!G$1,raw_production!$C$1:$O$1,0))</f>
        <v>109094.64000000022</v>
      </c>
      <c r="H118">
        <f>INDEX(white_production!$C:$O,MATCH(total_sugar_production!$C118,white_production!$C:$C,0),MATCH(total_sugar_production!H$1,white_production!$C$1:$O$1,0))+INDEX(raw_production!$C:$O,MATCH(total_sugar_production!$C118,raw_production!$C:$C,0),MATCH(total_sugar_production!H$1,raw_production!$C$1:$O$1,0))</f>
        <v>118489.51799999923</v>
      </c>
      <c r="I118">
        <f>INDEX(white_production!$C:$O,MATCH(total_sugar_production!$C118,white_production!$C:$C,0),MATCH(total_sugar_production!I$1,white_production!$C$1:$O$1,0))+INDEX(raw_production!$C:$O,MATCH(total_sugar_production!$C118,raw_production!$C:$C,0),MATCH(total_sugar_production!I$1,raw_production!$C$1:$O$1,0))</f>
        <v>109203.20799999833</v>
      </c>
      <c r="J118">
        <f>INDEX(white_production!$C:$O,MATCH(total_sugar_production!$C118,white_production!$C:$C,0),MATCH(total_sugar_production!J$1,white_production!$C$1:$O$1,0))+INDEX(raw_production!$C:$O,MATCH(total_sugar_production!$C118,raw_production!$C:$C,0),MATCH(total_sugar_production!J$1,raw_production!$C$1:$O$1,0))</f>
        <v>133366.30100000015</v>
      </c>
      <c r="S118" s="11">
        <v>40964</v>
      </c>
      <c r="T118" s="26">
        <f t="shared" si="18"/>
        <v>0.98086088215770084</v>
      </c>
      <c r="U118" s="26">
        <f t="shared" si="19"/>
        <v>-9.0694141462843714E-3</v>
      </c>
      <c r="V118" s="26">
        <f t="shared" si="20"/>
        <v>0.96088482630137406</v>
      </c>
      <c r="W118" s="26">
        <f t="shared" si="28"/>
        <v>4.2130349653691779E-2</v>
      </c>
      <c r="X118" s="26">
        <f t="shared" si="21"/>
        <v>0.77331345015654307</v>
      </c>
      <c r="Y118" s="26">
        <f t="shared" si="29"/>
        <v>-1.3057202809197643E-2</v>
      </c>
      <c r="Z118" s="26">
        <f t="shared" si="22"/>
        <v>0.9442180743730022</v>
      </c>
      <c r="AA118" s="26">
        <f t="shared" si="27"/>
        <v>-2.8949772357387493E-2</v>
      </c>
      <c r="AB118" s="26">
        <f t="shared" si="23"/>
        <v>0.12887452631974625</v>
      </c>
      <c r="AC118" s="26">
        <f t="shared" si="31"/>
        <v>7.8060604620852625E-4</v>
      </c>
      <c r="AD118" s="26">
        <f t="shared" si="24"/>
        <v>0.79294464391683817</v>
      </c>
      <c r="AE118" s="26">
        <f t="shared" si="30"/>
        <v>-1.1848379757816052E-2</v>
      </c>
      <c r="AF118" s="26">
        <f t="shared" si="25"/>
        <v>0.94277331662472719</v>
      </c>
      <c r="AG118" s="26">
        <f t="shared" si="26"/>
        <v>-7.070091149198654E-3</v>
      </c>
      <c r="AI118" s="26"/>
      <c r="AK118" s="26"/>
      <c r="AM118" s="26"/>
      <c r="AO118" s="26"/>
      <c r="AQ118" s="26"/>
    </row>
    <row r="119" spans="1:43" x14ac:dyDescent="0.25">
      <c r="A119" s="17">
        <f t="shared" si="16"/>
        <v>2</v>
      </c>
      <c r="B119" s="15">
        <f t="shared" si="17"/>
        <v>3</v>
      </c>
      <c r="C119" s="11">
        <v>40965</v>
      </c>
      <c r="D119">
        <f>INDEX(white_production!$C:$O,MATCH(total_sugar_production!$C119,white_production!$C:$C,0),MATCH(total_sugar_production!D$1,white_production!$C$1:$O$1,0))+INDEX(raw_production!$C:$O,MATCH(total_sugar_production!$C119,raw_production!$C:$C,0),MATCH(total_sugar_production!D$1,raw_production!$C$1:$O$1,0))</f>
        <v>94443.278999999922</v>
      </c>
      <c r="E119">
        <f>INDEX(white_production!$C:$O,MATCH(total_sugar_production!$C119,white_production!$C:$C,0),MATCH(total_sugar_production!E$1,white_production!$C$1:$O$1,0))+INDEX(raw_production!$C:$O,MATCH(total_sugar_production!$C119,raw_production!$C:$C,0),MATCH(total_sugar_production!E$1,raw_production!$C$1:$O$1,0))</f>
        <v>111645.56600000075</v>
      </c>
      <c r="F119">
        <f>INDEX(white_production!$C:$O,MATCH(total_sugar_production!$C119,white_production!$C:$C,0),MATCH(total_sugar_production!F$1,white_production!$C$1:$O$1,0))+INDEX(raw_production!$C:$O,MATCH(total_sugar_production!$C119,raw_production!$C:$C,0),MATCH(total_sugar_production!F$1,raw_production!$C$1:$O$1,0))</f>
        <v>106967.27899999917</v>
      </c>
      <c r="G119">
        <f>INDEX(white_production!$C:$O,MATCH(total_sugar_production!$C119,white_production!$C:$C,0),MATCH(total_sugar_production!G$1,white_production!$C$1:$O$1,0))+INDEX(raw_production!$C:$O,MATCH(total_sugar_production!$C119,raw_production!$C:$C,0),MATCH(total_sugar_production!G$1,raw_production!$C$1:$O$1,0))</f>
        <v>109750.50700000039</v>
      </c>
      <c r="H119">
        <f>INDEX(white_production!$C:$O,MATCH(total_sugar_production!$C119,white_production!$C:$C,0),MATCH(total_sugar_production!H$1,white_production!$C$1:$O$1,0))+INDEX(raw_production!$C:$O,MATCH(total_sugar_production!$C119,raw_production!$C:$C,0),MATCH(total_sugar_production!H$1,raw_production!$C$1:$O$1,0))</f>
        <v>113146.84500000067</v>
      </c>
      <c r="I119">
        <f>INDEX(white_production!$C:$O,MATCH(total_sugar_production!$C119,white_production!$C:$C,0),MATCH(total_sugar_production!I$1,white_production!$C$1:$O$1,0))+INDEX(raw_production!$C:$O,MATCH(total_sugar_production!$C119,raw_production!$C:$C,0),MATCH(total_sugar_production!I$1,raw_production!$C$1:$O$1,0))</f>
        <v>116450.25400000141</v>
      </c>
      <c r="J119">
        <f>INDEX(white_production!$C:$O,MATCH(total_sugar_production!$C119,white_production!$C:$C,0),MATCH(total_sugar_production!J$1,white_production!$C$1:$O$1,0))+INDEX(raw_production!$C:$O,MATCH(total_sugar_production!$C119,raw_production!$C:$C,0),MATCH(total_sugar_production!J$1,raw_production!$C$1:$O$1,0))</f>
        <v>128199.33099999912</v>
      </c>
      <c r="S119" s="11">
        <v>40965</v>
      </c>
      <c r="T119" s="26">
        <f t="shared" si="18"/>
        <v>0.96197367777341025</v>
      </c>
      <c r="U119" s="26">
        <f t="shared" si="19"/>
        <v>-1.888720438429059E-2</v>
      </c>
      <c r="V119" s="26">
        <f t="shared" si="20"/>
        <v>0.94814690724064254</v>
      </c>
      <c r="W119" s="26">
        <f t="shared" si="28"/>
        <v>-1.2737919060731517E-2</v>
      </c>
      <c r="X119" s="26">
        <f t="shared" si="21"/>
        <v>0.80508395338052707</v>
      </c>
      <c r="Y119" s="26">
        <f t="shared" si="29"/>
        <v>3.1770503223984004E-2</v>
      </c>
      <c r="Z119" s="26">
        <f t="shared" si="22"/>
        <v>0.94989462709626127</v>
      </c>
      <c r="AA119" s="26">
        <f t="shared" si="27"/>
        <v>5.6765527232590651E-3</v>
      </c>
      <c r="AB119" s="26">
        <f t="shared" si="23"/>
        <v>0.12306359499199693</v>
      </c>
      <c r="AC119" s="26">
        <f t="shared" si="31"/>
        <v>-5.8109313277493191E-3</v>
      </c>
      <c r="AD119" s="26">
        <f t="shared" si="24"/>
        <v>0.84556678217784498</v>
      </c>
      <c r="AE119" s="26">
        <f t="shared" si="30"/>
        <v>5.2622138261006812E-2</v>
      </c>
      <c r="AF119" s="26">
        <f t="shared" si="25"/>
        <v>0.90624773701971562</v>
      </c>
      <c r="AG119" s="26">
        <f t="shared" si="26"/>
        <v>-3.6525579605011571E-2</v>
      </c>
      <c r="AI119" s="26"/>
      <c r="AK119" s="26"/>
      <c r="AM119" s="26"/>
      <c r="AO119" s="26"/>
      <c r="AQ119" s="26"/>
    </row>
    <row r="120" spans="1:43" x14ac:dyDescent="0.25">
      <c r="A120" s="17">
        <f t="shared" si="16"/>
        <v>2</v>
      </c>
      <c r="B120" s="15">
        <f t="shared" si="17"/>
        <v>3</v>
      </c>
      <c r="C120" s="11">
        <v>40966</v>
      </c>
      <c r="D120">
        <f>INDEX(white_production!$C:$O,MATCH(total_sugar_production!$C120,white_production!$C:$C,0),MATCH(total_sugar_production!D$1,white_production!$C$1:$O$1,0))+INDEX(raw_production!$C:$O,MATCH(total_sugar_production!$C120,raw_production!$C:$C,0),MATCH(total_sugar_production!D$1,raw_production!$C$1:$O$1,0))</f>
        <v>95283.063999999693</v>
      </c>
      <c r="E120">
        <f>INDEX(white_production!$C:$O,MATCH(total_sugar_production!$C120,white_production!$C:$C,0),MATCH(total_sugar_production!E$1,white_production!$C$1:$O$1,0))+INDEX(raw_production!$C:$O,MATCH(total_sugar_production!$C120,raw_production!$C:$C,0),MATCH(total_sugar_production!E$1,raw_production!$C$1:$O$1,0))</f>
        <v>108313.46799999959</v>
      </c>
      <c r="F120">
        <f>INDEX(white_production!$C:$O,MATCH(total_sugar_production!$C120,white_production!$C:$C,0),MATCH(total_sugar_production!F$1,white_production!$C$1:$O$1,0))+INDEX(raw_production!$C:$O,MATCH(total_sugar_production!$C120,raw_production!$C:$C,0),MATCH(total_sugar_production!F$1,raw_production!$C$1:$O$1,0))</f>
        <v>107845.70700000002</v>
      </c>
      <c r="G120">
        <f>INDEX(white_production!$C:$O,MATCH(total_sugar_production!$C120,white_production!$C:$C,0),MATCH(total_sugar_production!G$1,white_production!$C$1:$O$1,0))+INDEX(raw_production!$C:$O,MATCH(total_sugar_production!$C120,raw_production!$C:$C,0),MATCH(total_sugar_production!G$1,raw_production!$C$1:$O$1,0))</f>
        <v>111104.44400000088</v>
      </c>
      <c r="H120">
        <f>INDEX(white_production!$C:$O,MATCH(total_sugar_production!$C120,white_production!$C:$C,0),MATCH(total_sugar_production!H$1,white_production!$C$1:$O$1,0))+INDEX(raw_production!$C:$O,MATCH(total_sugar_production!$C120,raw_production!$C:$C,0),MATCH(total_sugar_production!H$1,raw_production!$C$1:$O$1,0))</f>
        <v>113226.89500000031</v>
      </c>
      <c r="I120">
        <f>INDEX(white_production!$C:$O,MATCH(total_sugar_production!$C120,white_production!$C:$C,0),MATCH(total_sugar_production!I$1,white_production!$C$1:$O$1,0))+INDEX(raw_production!$C:$O,MATCH(total_sugar_production!$C120,raw_production!$C:$C,0),MATCH(total_sugar_production!I$1,raw_production!$C$1:$O$1,0))</f>
        <v>119635.57099999934</v>
      </c>
      <c r="J120">
        <f>INDEX(white_production!$C:$O,MATCH(total_sugar_production!$C120,white_production!$C:$C,0),MATCH(total_sugar_production!J$1,white_production!$C$1:$O$1,0))+INDEX(raw_production!$C:$O,MATCH(total_sugar_production!$C120,raw_production!$C:$C,0),MATCH(total_sugar_production!J$1,raw_production!$C$1:$O$1,0))</f>
        <v>123828.21900000163</v>
      </c>
      <c r="S120" s="11">
        <v>40966</v>
      </c>
      <c r="T120" s="26">
        <f t="shared" si="18"/>
        <v>0.97052750048628667</v>
      </c>
      <c r="U120" s="26">
        <f t="shared" si="19"/>
        <v>8.5538227128764133E-3</v>
      </c>
      <c r="V120" s="26">
        <f t="shared" si="20"/>
        <v>0.91984915636244091</v>
      </c>
      <c r="W120" s="26">
        <f t="shared" si="28"/>
        <v>-2.8297750878201633E-2</v>
      </c>
      <c r="X120" s="26">
        <f t="shared" si="21"/>
        <v>0.81169539842813687</v>
      </c>
      <c r="Y120" s="26">
        <f t="shared" si="29"/>
        <v>6.6114450476097986E-3</v>
      </c>
      <c r="Z120" s="26">
        <f t="shared" si="22"/>
        <v>0.96161300104169811</v>
      </c>
      <c r="AA120" s="26">
        <f t="shared" si="27"/>
        <v>1.1718373945436844E-2</v>
      </c>
      <c r="AB120" s="26">
        <f t="shared" si="23"/>
        <v>0.1231506609705407</v>
      </c>
      <c r="AC120" s="26">
        <f t="shared" si="31"/>
        <v>8.7065978543771072E-5</v>
      </c>
      <c r="AD120" s="26">
        <f t="shared" si="24"/>
        <v>0.86869595668273358</v>
      </c>
      <c r="AE120" s="26">
        <f t="shared" si="30"/>
        <v>2.3129174504888605E-2</v>
      </c>
      <c r="AF120" s="26">
        <f t="shared" si="25"/>
        <v>0.87534811900019971</v>
      </c>
      <c r="AG120" s="26">
        <f t="shared" si="26"/>
        <v>-3.0899618019515906E-2</v>
      </c>
      <c r="AI120" s="26"/>
      <c r="AK120" s="26"/>
      <c r="AM120" s="26"/>
      <c r="AO120" s="26"/>
      <c r="AQ120" s="26"/>
    </row>
    <row r="121" spans="1:43" x14ac:dyDescent="0.25">
      <c r="A121" s="17">
        <f t="shared" si="16"/>
        <v>2</v>
      </c>
      <c r="B121" s="15">
        <f t="shared" si="17"/>
        <v>3</v>
      </c>
      <c r="C121" s="11">
        <v>40967</v>
      </c>
      <c r="D121">
        <f>INDEX(white_production!$C:$O,MATCH(total_sugar_production!$C121,white_production!$C:$C,0),MATCH(total_sugar_production!D$1,white_production!$C$1:$O$1,0))+INDEX(raw_production!$C:$O,MATCH(total_sugar_production!$C121,raw_production!$C:$C,0),MATCH(total_sugar_production!D$1,raw_production!$C$1:$O$1,0))</f>
        <v>94020.101999999955</v>
      </c>
      <c r="E121">
        <f>INDEX(white_production!$C:$O,MATCH(total_sugar_production!$C121,white_production!$C:$C,0),MATCH(total_sugar_production!E$1,white_production!$C$1:$O$1,0))+INDEX(raw_production!$C:$O,MATCH(total_sugar_production!$C121,raw_production!$C:$C,0),MATCH(total_sugar_production!E$1,raw_production!$C$1:$O$1,0))</f>
        <v>106685.64800000042</v>
      </c>
      <c r="F121">
        <f>INDEX(white_production!$C:$O,MATCH(total_sugar_production!$C121,white_production!$C:$C,0),MATCH(total_sugar_production!F$1,white_production!$C$1:$O$1,0))+INDEX(raw_production!$C:$O,MATCH(total_sugar_production!$C121,raw_production!$C:$C,0),MATCH(total_sugar_production!F$1,raw_production!$C$1:$O$1,0))</f>
        <v>106431.59900000095</v>
      </c>
      <c r="G121">
        <f>INDEX(white_production!$C:$O,MATCH(total_sugar_production!$C121,white_production!$C:$C,0),MATCH(total_sugar_production!G$1,white_production!$C$1:$O$1,0))+INDEX(raw_production!$C:$O,MATCH(total_sugar_production!$C121,raw_production!$C:$C,0),MATCH(total_sugar_production!G$1,raw_production!$C$1:$O$1,0))</f>
        <v>108053.36199999899</v>
      </c>
      <c r="H121">
        <f>INDEX(white_production!$C:$O,MATCH(total_sugar_production!$C121,white_production!$C:$C,0),MATCH(total_sugar_production!H$1,white_production!$C$1:$O$1,0))+INDEX(raw_production!$C:$O,MATCH(total_sugar_production!$C121,raw_production!$C:$C,0),MATCH(total_sugar_production!H$1,raw_production!$C$1:$O$1,0))</f>
        <v>114766.92599999979</v>
      </c>
      <c r="I121">
        <f>INDEX(white_production!$C:$O,MATCH(total_sugar_production!$C121,white_production!$C:$C,0),MATCH(total_sugar_production!I$1,white_production!$C$1:$O$1,0))+INDEX(raw_production!$C:$O,MATCH(total_sugar_production!$C121,raw_production!$C:$C,0),MATCH(total_sugar_production!I$1,raw_production!$C$1:$O$1,0))</f>
        <v>103770.86900000126</v>
      </c>
      <c r="J121">
        <f>INDEX(white_production!$C:$O,MATCH(total_sugar_production!$C121,white_production!$C:$C,0),MATCH(total_sugar_production!J$1,white_production!$C$1:$O$1,0))+INDEX(raw_production!$C:$O,MATCH(total_sugar_production!$C121,raw_production!$C:$C,0),MATCH(total_sugar_production!J$1,raw_production!$C$1:$O$1,0))</f>
        <v>124756.15199999922</v>
      </c>
      <c r="S121" s="11">
        <v>40967</v>
      </c>
      <c r="T121" s="26">
        <f t="shared" si="18"/>
        <v>0.95766331138895766</v>
      </c>
      <c r="U121" s="26">
        <f t="shared" si="19"/>
        <v>-1.2864189097329004E-2</v>
      </c>
      <c r="V121" s="26">
        <f t="shared" si="20"/>
        <v>0.90602493965737574</v>
      </c>
      <c r="W121" s="26">
        <f t="shared" si="28"/>
        <v>-1.3824216705065173E-2</v>
      </c>
      <c r="X121" s="26">
        <f t="shared" si="21"/>
        <v>0.80105218426218339</v>
      </c>
      <c r="Y121" s="26">
        <f t="shared" si="29"/>
        <v>-1.0643214165953485E-2</v>
      </c>
      <c r="Z121" s="26">
        <f t="shared" si="22"/>
        <v>0.93520577543651806</v>
      </c>
      <c r="AA121" s="26">
        <f t="shared" si="27"/>
        <v>-2.6407225605180051E-2</v>
      </c>
      <c r="AB121" s="26">
        <f t="shared" si="23"/>
        <v>0.12482566791624082</v>
      </c>
      <c r="AC121" s="26">
        <f t="shared" si="31"/>
        <v>1.6750069457001221E-3</v>
      </c>
      <c r="AD121" s="26">
        <f t="shared" si="24"/>
        <v>0.75349942804013703</v>
      </c>
      <c r="AE121" s="26">
        <f t="shared" si="30"/>
        <v>-0.11519652864259655</v>
      </c>
      <c r="AF121" s="26">
        <f t="shared" si="25"/>
        <v>0.88190772562836328</v>
      </c>
      <c r="AG121" s="26">
        <f t="shared" si="26"/>
        <v>6.5596066281635723E-3</v>
      </c>
      <c r="AI121" s="26"/>
      <c r="AK121" s="26"/>
      <c r="AM121" s="26"/>
      <c r="AO121" s="26"/>
      <c r="AQ121" s="26"/>
    </row>
    <row r="122" spans="1:43" x14ac:dyDescent="0.25">
      <c r="A122" s="17">
        <f t="shared" si="16"/>
        <v>2</v>
      </c>
      <c r="B122" s="15">
        <f t="shared" si="17"/>
        <v>3</v>
      </c>
      <c r="C122" s="11">
        <v>40968</v>
      </c>
      <c r="D122">
        <f>INDEX(white_production!$C:$O,MATCH(total_sugar_production!$C122,white_production!$C:$C,0),MATCH(total_sugar_production!D$1,white_production!$C$1:$O$1,0))+INDEX(raw_production!$C:$O,MATCH(total_sugar_production!$C122,raw_production!$C:$C,0),MATCH(total_sugar_production!D$1,raw_production!$C$1:$O$1,0))</f>
        <v>0</v>
      </c>
      <c r="E122">
        <f>INDEX(white_production!$C:$O,MATCH(total_sugar_production!$C122,white_production!$C:$C,0),MATCH(total_sugar_production!E$1,white_production!$C$1:$O$1,0))+INDEX(raw_production!$C:$O,MATCH(total_sugar_production!$C122,raw_production!$C:$C,0),MATCH(total_sugar_production!E$1,raw_production!$C$1:$O$1,0))</f>
        <v>0</v>
      </c>
      <c r="F122">
        <f>INDEX(white_production!$C:$O,MATCH(total_sugar_production!$C122,white_production!$C:$C,0),MATCH(total_sugar_production!F$1,white_production!$C$1:$O$1,0))+INDEX(raw_production!$C:$O,MATCH(total_sugar_production!$C122,raw_production!$C:$C,0),MATCH(total_sugar_production!F$1,raw_production!$C$1:$O$1,0))</f>
        <v>0</v>
      </c>
      <c r="G122">
        <f>INDEX(white_production!$C:$O,MATCH(total_sugar_production!$C122,white_production!$C:$C,0),MATCH(total_sugar_production!G$1,white_production!$C$1:$O$1,0))+INDEX(raw_production!$C:$O,MATCH(total_sugar_production!$C122,raw_production!$C:$C,0),MATCH(total_sugar_production!G$1,raw_production!$C$1:$O$1,0))</f>
        <v>106481.24700000025</v>
      </c>
      <c r="H122">
        <f>INDEX(white_production!$C:$O,MATCH(total_sugar_production!$C122,white_production!$C:$C,0),MATCH(total_sugar_production!H$1,white_production!$C$1:$O$1,0))+INDEX(raw_production!$C:$O,MATCH(total_sugar_production!$C122,raw_production!$C:$C,0),MATCH(total_sugar_production!H$1,raw_production!$C$1:$O$1,0))</f>
        <v>0</v>
      </c>
      <c r="I122">
        <f>INDEX(white_production!$C:$O,MATCH(total_sugar_production!$C122,white_production!$C:$C,0),MATCH(total_sugar_production!I$1,white_production!$C$1:$O$1,0))+INDEX(raw_production!$C:$O,MATCH(total_sugar_production!$C122,raw_production!$C:$C,0),MATCH(total_sugar_production!I$1,raw_production!$C$1:$O$1,0))</f>
        <v>0</v>
      </c>
      <c r="J122">
        <f>INDEX(white_production!$C:$O,MATCH(total_sugar_production!$C122,white_production!$C:$C,0),MATCH(total_sugar_production!J$1,white_production!$C$1:$O$1,0))+INDEX(raw_production!$C:$O,MATCH(total_sugar_production!$C122,raw_production!$C:$C,0),MATCH(total_sugar_production!J$1,raw_production!$C$1:$O$1,0))</f>
        <v>0</v>
      </c>
      <c r="S122" s="11">
        <v>40968</v>
      </c>
      <c r="U122" s="26"/>
      <c r="W122" s="26"/>
      <c r="Y122" s="26"/>
      <c r="Z122" s="26">
        <f t="shared" si="22"/>
        <v>0.92159906297116023</v>
      </c>
      <c r="AA122" s="26">
        <f t="shared" si="27"/>
        <v>-1.3606712465357829E-2</v>
      </c>
      <c r="AC122" s="26"/>
      <c r="AE122" s="26"/>
      <c r="AG122" s="26"/>
      <c r="AI122" s="26"/>
      <c r="AK122" s="26"/>
      <c r="AM122" s="26"/>
      <c r="AO122" s="26"/>
      <c r="AQ122" s="26"/>
    </row>
    <row r="123" spans="1:43" x14ac:dyDescent="0.25">
      <c r="A123" s="17">
        <f t="shared" si="16"/>
        <v>3</v>
      </c>
      <c r="B123" s="15">
        <f t="shared" si="17"/>
        <v>1</v>
      </c>
      <c r="C123" s="11">
        <v>40969</v>
      </c>
      <c r="D123">
        <f>INDEX(white_production!$C:$O,MATCH(total_sugar_production!$C123,white_production!$C:$C,0),MATCH(total_sugar_production!D$1,white_production!$C$1:$O$1,0))+INDEX(raw_production!$C:$O,MATCH(total_sugar_production!$C123,raw_production!$C:$C,0),MATCH(total_sugar_production!D$1,raw_production!$C$1:$O$1,0))</f>
        <v>90388.795000000304</v>
      </c>
      <c r="E123">
        <f>INDEX(white_production!$C:$O,MATCH(total_sugar_production!$C123,white_production!$C:$C,0),MATCH(total_sugar_production!E$1,white_production!$C$1:$O$1,0))+INDEX(raw_production!$C:$O,MATCH(total_sugar_production!$C123,raw_production!$C:$C,0),MATCH(total_sugar_production!E$1,raw_production!$C$1:$O$1,0))</f>
        <v>99804.704999999696</v>
      </c>
      <c r="F123">
        <f>INDEX(white_production!$C:$O,MATCH(total_sugar_production!$C123,white_production!$C:$C,0),MATCH(total_sugar_production!F$1,white_production!$C$1:$O$1,0))+INDEX(raw_production!$C:$O,MATCH(total_sugar_production!$C123,raw_production!$C:$C,0),MATCH(total_sugar_production!F$1,raw_production!$C$1:$O$1,0))</f>
        <v>109271.68100000061</v>
      </c>
      <c r="G123">
        <f>INDEX(white_production!$C:$O,MATCH(total_sugar_production!$C123,white_production!$C:$C,0),MATCH(total_sugar_production!G$1,white_production!$C$1:$O$1,0))+INDEX(raw_production!$C:$O,MATCH(total_sugar_production!$C123,raw_production!$C:$C,0),MATCH(total_sugar_production!G$1,raw_production!$C$1:$O$1,0))</f>
        <v>101000.77699999996</v>
      </c>
      <c r="H123">
        <f>INDEX(white_production!$C:$O,MATCH(total_sugar_production!$C123,white_production!$C:$C,0),MATCH(total_sugar_production!H$1,white_production!$C$1:$O$1,0))+INDEX(raw_production!$C:$O,MATCH(total_sugar_production!$C123,raw_production!$C:$C,0),MATCH(total_sugar_production!H$1,raw_production!$C$1:$O$1,0))</f>
        <v>109348.8039999988</v>
      </c>
      <c r="I123">
        <f>INDEX(white_production!$C:$O,MATCH(total_sugar_production!$C123,white_production!$C:$C,0),MATCH(total_sugar_production!I$1,white_production!$C$1:$O$1,0))+INDEX(raw_production!$C:$O,MATCH(total_sugar_production!$C123,raw_production!$C:$C,0),MATCH(total_sugar_production!I$1,raw_production!$C$1:$O$1,0))</f>
        <v>101271.7449999988</v>
      </c>
      <c r="J123">
        <f>INDEX(white_production!$C:$O,MATCH(total_sugar_production!$C123,white_production!$C:$C,0),MATCH(total_sugar_production!J$1,white_production!$C$1:$O$1,0))+INDEX(raw_production!$C:$O,MATCH(total_sugar_production!$C123,raw_production!$C:$C,0),MATCH(total_sugar_production!J$1,raw_production!$C$1:$O$1,0))</f>
        <v>128470.55299999937</v>
      </c>
      <c r="S123" s="32">
        <v>40969</v>
      </c>
      <c r="T123" s="33">
        <f t="shared" si="18"/>
        <v>0.92067580114046232</v>
      </c>
      <c r="U123" s="33">
        <f>T123-T121</f>
        <v>-3.6987510248495337E-2</v>
      </c>
      <c r="V123" s="33">
        <f t="shared" si="20"/>
        <v>0.8475887199480342</v>
      </c>
      <c r="W123" s="33">
        <f>V123-V121</f>
        <v>-5.8436219709341541E-2</v>
      </c>
      <c r="X123" s="33">
        <f t="shared" si="21"/>
        <v>0.82242792145827137</v>
      </c>
      <c r="Y123" s="33">
        <f>X123-X121</f>
        <v>2.1375737196087985E-2</v>
      </c>
      <c r="Z123" s="33">
        <f t="shared" si="22"/>
        <v>0.8741653959270298</v>
      </c>
      <c r="AA123" s="33">
        <f t="shared" si="27"/>
        <v>-4.7433667044130434E-2</v>
      </c>
      <c r="AB123" s="33">
        <f t="shared" si="23"/>
        <v>0.1189326748643767</v>
      </c>
      <c r="AC123" s="33">
        <f>AB123-AB121</f>
        <v>-5.8929930518641233E-3</v>
      </c>
      <c r="AD123" s="33">
        <f t="shared" si="24"/>
        <v>0.73535282752739384</v>
      </c>
      <c r="AE123" s="33">
        <f>AD123-AD121</f>
        <v>-1.8146600512743194E-2</v>
      </c>
      <c r="AF123" s="33">
        <f t="shared" si="25"/>
        <v>0.90816501944087114</v>
      </c>
      <c r="AG123" s="33">
        <f>AF123-AF121</f>
        <v>2.6257293812507854E-2</v>
      </c>
      <c r="AI123" s="26"/>
      <c r="AK123" s="26"/>
      <c r="AM123" s="26"/>
      <c r="AO123" s="26"/>
      <c r="AQ123" s="26"/>
    </row>
    <row r="124" spans="1:43" x14ac:dyDescent="0.25">
      <c r="A124" s="17">
        <f t="shared" si="16"/>
        <v>3</v>
      </c>
      <c r="B124" s="15">
        <f t="shared" si="17"/>
        <v>1</v>
      </c>
      <c r="C124" s="11">
        <v>40970</v>
      </c>
      <c r="D124">
        <f>INDEX(white_production!$C:$O,MATCH(total_sugar_production!$C124,white_production!$C:$C,0),MATCH(total_sugar_production!D$1,white_production!$C$1:$O$1,0))+INDEX(raw_production!$C:$O,MATCH(total_sugar_production!$C124,raw_production!$C:$C,0),MATCH(total_sugar_production!D$1,raw_production!$C$1:$O$1,0))</f>
        <v>90531.044999999925</v>
      </c>
      <c r="E124">
        <f>INDEX(white_production!$C:$O,MATCH(total_sugar_production!$C124,white_production!$C:$C,0),MATCH(total_sugar_production!E$1,white_production!$C$1:$O$1,0))+INDEX(raw_production!$C:$O,MATCH(total_sugar_production!$C124,raw_production!$C:$C,0),MATCH(total_sugar_production!E$1,raw_production!$C$1:$O$1,0))</f>
        <v>95501.33399999961</v>
      </c>
      <c r="F124">
        <f>INDEX(white_production!$C:$O,MATCH(total_sugar_production!$C124,white_production!$C:$C,0),MATCH(total_sugar_production!F$1,white_production!$C$1:$O$1,0))+INDEX(raw_production!$C:$O,MATCH(total_sugar_production!$C124,raw_production!$C:$C,0),MATCH(total_sugar_production!F$1,raw_production!$C$1:$O$1,0))</f>
        <v>103016.67299999893</v>
      </c>
      <c r="G124">
        <f>INDEX(white_production!$C:$O,MATCH(total_sugar_production!$C124,white_production!$C:$C,0),MATCH(total_sugar_production!G$1,white_production!$C$1:$O$1,0))+INDEX(raw_production!$C:$O,MATCH(total_sugar_production!$C124,raw_production!$C:$C,0),MATCH(total_sugar_production!G$1,raw_production!$C$1:$O$1,0))</f>
        <v>97853.010000000155</v>
      </c>
      <c r="H124">
        <f>INDEX(white_production!$C:$O,MATCH(total_sugar_production!$C124,white_production!$C:$C,0),MATCH(total_sugar_production!H$1,white_production!$C$1:$O$1,0))+INDEX(raw_production!$C:$O,MATCH(total_sugar_production!$C124,raw_production!$C:$C,0),MATCH(total_sugar_production!H$1,raw_production!$C$1:$O$1,0))</f>
        <v>104390.71800000108</v>
      </c>
      <c r="I124">
        <f>INDEX(white_production!$C:$O,MATCH(total_sugar_production!$C124,white_production!$C:$C,0),MATCH(total_sugar_production!I$1,white_production!$C$1:$O$1,0))+INDEX(raw_production!$C:$O,MATCH(total_sugar_production!$C124,raw_production!$C:$C,0),MATCH(total_sugar_production!I$1,raw_production!$C$1:$O$1,0))</f>
        <v>110548.18200000041</v>
      </c>
      <c r="J124">
        <f>INDEX(white_production!$C:$O,MATCH(total_sugar_production!$C124,white_production!$C:$C,0),MATCH(total_sugar_production!J$1,white_production!$C$1:$O$1,0))+INDEX(raw_production!$C:$O,MATCH(total_sugar_production!$C124,raw_production!$C:$C,0),MATCH(total_sugar_production!J$1,raw_production!$C$1:$O$1,0))</f>
        <v>125637.04700000025</v>
      </c>
      <c r="S124" s="32">
        <v>40970</v>
      </c>
      <c r="T124" s="33">
        <f t="shared" si="18"/>
        <v>0.92212472113891886</v>
      </c>
      <c r="U124" s="33">
        <f t="shared" si="19"/>
        <v>1.4489199984565326E-3</v>
      </c>
      <c r="V124" s="33">
        <f t="shared" si="20"/>
        <v>0.81104245975567579</v>
      </c>
      <c r="W124" s="33">
        <f t="shared" si="28"/>
        <v>-3.6546260192358404E-2</v>
      </c>
      <c r="X124" s="33">
        <f t="shared" si="21"/>
        <v>0.77534991203196624</v>
      </c>
      <c r="Y124" s="33">
        <f t="shared" si="29"/>
        <v>-4.7078009426305134E-2</v>
      </c>
      <c r="Z124" s="33">
        <f t="shared" si="22"/>
        <v>0.84692135813273772</v>
      </c>
      <c r="AA124" s="33">
        <f t="shared" si="27"/>
        <v>-2.7244037794292075E-2</v>
      </c>
      <c r="AB124" s="33">
        <f t="shared" si="23"/>
        <v>0.1135400376464392</v>
      </c>
      <c r="AC124" s="33">
        <f t="shared" si="31"/>
        <v>-5.3926372179374932E-3</v>
      </c>
      <c r="AD124" s="33">
        <f t="shared" si="24"/>
        <v>0.80271074831103395</v>
      </c>
      <c r="AE124" s="33">
        <f t="shared" si="30"/>
        <v>6.7357920783640113E-2</v>
      </c>
      <c r="AF124" s="33">
        <f t="shared" si="25"/>
        <v>0.88813481818864293</v>
      </c>
      <c r="AG124" s="33">
        <f t="shared" si="26"/>
        <v>-2.0030201252228208E-2</v>
      </c>
      <c r="AI124" s="26"/>
      <c r="AK124" s="26"/>
      <c r="AM124" s="26"/>
      <c r="AO124" s="26"/>
      <c r="AQ124" s="26"/>
    </row>
    <row r="125" spans="1:43" x14ac:dyDescent="0.25">
      <c r="A125" s="17">
        <f t="shared" si="16"/>
        <v>3</v>
      </c>
      <c r="B125" s="15">
        <f t="shared" si="17"/>
        <v>1</v>
      </c>
      <c r="C125" s="11">
        <v>40971</v>
      </c>
      <c r="D125">
        <f>INDEX(white_production!$C:$O,MATCH(total_sugar_production!$C125,white_production!$C:$C,0),MATCH(total_sugar_production!D$1,white_production!$C$1:$O$1,0))+INDEX(raw_production!$C:$O,MATCH(total_sugar_production!$C125,raw_production!$C:$C,0),MATCH(total_sugar_production!D$1,raw_production!$C$1:$O$1,0))</f>
        <v>93155.153000000486</v>
      </c>
      <c r="E125">
        <f>INDEX(white_production!$C:$O,MATCH(total_sugar_production!$C125,white_production!$C:$C,0),MATCH(total_sugar_production!E$1,white_production!$C$1:$O$1,0))+INDEX(raw_production!$C:$O,MATCH(total_sugar_production!$C125,raw_production!$C:$C,0),MATCH(total_sugar_production!E$1,raw_production!$C$1:$O$1,0))</f>
        <v>97052.784000000363</v>
      </c>
      <c r="F125">
        <f>INDEX(white_production!$C:$O,MATCH(total_sugar_production!$C125,white_production!$C:$C,0),MATCH(total_sugar_production!F$1,white_production!$C$1:$O$1,0))+INDEX(raw_production!$C:$O,MATCH(total_sugar_production!$C125,raw_production!$C:$C,0),MATCH(total_sugar_production!F$1,raw_production!$C$1:$O$1,0))</f>
        <v>97231.41800000034</v>
      </c>
      <c r="G125">
        <f>INDEX(white_production!$C:$O,MATCH(total_sugar_production!$C125,white_production!$C:$C,0),MATCH(total_sugar_production!G$1,white_production!$C$1:$O$1,0))+INDEX(raw_production!$C:$O,MATCH(total_sugar_production!$C125,raw_production!$C:$C,0),MATCH(total_sugar_production!G$1,raw_production!$C$1:$O$1,0))</f>
        <v>101843.26699999906</v>
      </c>
      <c r="H125">
        <f>INDEX(white_production!$C:$O,MATCH(total_sugar_production!$C125,white_production!$C:$C,0),MATCH(total_sugar_production!H$1,white_production!$C$1:$O$1,0))+INDEX(raw_production!$C:$O,MATCH(total_sugar_production!$C125,raw_production!$C:$C,0),MATCH(total_sugar_production!H$1,raw_production!$C$1:$O$1,0))</f>
        <v>105833.98200000115</v>
      </c>
      <c r="I125">
        <f>INDEX(white_production!$C:$O,MATCH(total_sugar_production!$C125,white_production!$C:$C,0),MATCH(total_sugar_production!I$1,white_production!$C$1:$O$1,0))+INDEX(raw_production!$C:$O,MATCH(total_sugar_production!$C125,raw_production!$C:$C,0),MATCH(total_sugar_production!I$1,raw_production!$C$1:$O$1,0))</f>
        <v>114023.63800000027</v>
      </c>
      <c r="J125">
        <f>INDEX(white_production!$C:$O,MATCH(total_sugar_production!$C125,white_production!$C:$C,0),MATCH(total_sugar_production!J$1,white_production!$C$1:$O$1,0))+INDEX(raw_production!$C:$O,MATCH(total_sugar_production!$C125,raw_production!$C:$C,0),MATCH(total_sugar_production!J$1,raw_production!$C$1:$O$1,0))</f>
        <v>128695.38399999998</v>
      </c>
      <c r="S125" s="32">
        <v>40971</v>
      </c>
      <c r="T125" s="33">
        <f t="shared" si="18"/>
        <v>0.94885317498299993</v>
      </c>
      <c r="U125" s="33">
        <f t="shared" si="19"/>
        <v>2.6728453844081068E-2</v>
      </c>
      <c r="V125" s="36">
        <f t="shared" si="20"/>
        <v>0.82421810633029391</v>
      </c>
      <c r="W125" s="36">
        <f t="shared" si="28"/>
        <v>1.3175646574618116E-2</v>
      </c>
      <c r="X125" s="36">
        <f t="shared" si="21"/>
        <v>0.73180747540783408</v>
      </c>
      <c r="Y125" s="36">
        <f t="shared" si="29"/>
        <v>-4.3542436624132153E-2</v>
      </c>
      <c r="Z125" s="36">
        <f t="shared" si="22"/>
        <v>0.88145717749831198</v>
      </c>
      <c r="AA125" s="36">
        <f t="shared" si="27"/>
        <v>3.4535819365574261E-2</v>
      </c>
      <c r="AB125" s="36">
        <f t="shared" si="23"/>
        <v>0.1151097964529047</v>
      </c>
      <c r="AC125" s="36">
        <f t="shared" si="31"/>
        <v>1.569758806465496E-3</v>
      </c>
      <c r="AD125" s="36">
        <f t="shared" si="24"/>
        <v>0.82794667563258817</v>
      </c>
      <c r="AE125" s="36">
        <f t="shared" si="30"/>
        <v>2.5235927321554219E-2</v>
      </c>
      <c r="AF125" s="36">
        <f t="shared" si="25"/>
        <v>0.90975436147076383</v>
      </c>
      <c r="AG125" s="36">
        <f t="shared" si="26"/>
        <v>2.1619543282120901E-2</v>
      </c>
      <c r="AI125" s="26"/>
      <c r="AK125" s="26"/>
      <c r="AM125" s="26"/>
      <c r="AO125" s="26"/>
      <c r="AQ125" s="26"/>
    </row>
    <row r="126" spans="1:43" x14ac:dyDescent="0.25">
      <c r="A126" s="17">
        <f t="shared" si="16"/>
        <v>3</v>
      </c>
      <c r="B126" s="15">
        <f t="shared" si="17"/>
        <v>1</v>
      </c>
      <c r="C126" s="11">
        <v>40972</v>
      </c>
      <c r="D126">
        <f>INDEX(white_production!$C:$O,MATCH(total_sugar_production!$C126,white_production!$C:$C,0),MATCH(total_sugar_production!D$1,white_production!$C$1:$O$1,0))+INDEX(raw_production!$C:$O,MATCH(total_sugar_production!$C126,raw_production!$C:$C,0),MATCH(total_sugar_production!D$1,raw_production!$C$1:$O$1,0))</f>
        <v>89944.37799999975</v>
      </c>
      <c r="E126">
        <f>INDEX(white_production!$C:$O,MATCH(total_sugar_production!$C126,white_production!$C:$C,0),MATCH(total_sugar_production!E$1,white_production!$C$1:$O$1,0))+INDEX(raw_production!$C:$O,MATCH(total_sugar_production!$C126,raw_production!$C:$C,0),MATCH(total_sugar_production!E$1,raw_production!$C$1:$O$1,0))</f>
        <v>96515.054999999702</v>
      </c>
      <c r="F126">
        <f>INDEX(white_production!$C:$O,MATCH(total_sugar_production!$C126,white_production!$C:$C,0),MATCH(total_sugar_production!F$1,white_production!$C$1:$O$1,0))+INDEX(raw_production!$C:$O,MATCH(total_sugar_production!$C126,raw_production!$C:$C,0),MATCH(total_sugar_production!F$1,raw_production!$C$1:$O$1,0))</f>
        <v>89889.403000000122</v>
      </c>
      <c r="G126">
        <f>INDEX(white_production!$C:$O,MATCH(total_sugar_production!$C126,white_production!$C:$C,0),MATCH(total_sugar_production!G$1,white_production!$C$1:$O$1,0))+INDEX(raw_production!$C:$O,MATCH(total_sugar_production!$C126,raw_production!$C:$C,0),MATCH(total_sugar_production!G$1,raw_production!$C$1:$O$1,0))</f>
        <v>98857.663000001019</v>
      </c>
      <c r="H126">
        <f>INDEX(white_production!$C:$O,MATCH(total_sugar_production!$C126,white_production!$C:$C,0),MATCH(total_sugar_production!H$1,white_production!$C$1:$O$1,0))+INDEX(raw_production!$C:$O,MATCH(total_sugar_production!$C126,raw_production!$C:$C,0),MATCH(total_sugar_production!H$1,raw_production!$C$1:$O$1,0))</f>
        <v>112570.47899999916</v>
      </c>
      <c r="I126">
        <f>INDEX(white_production!$C:$O,MATCH(total_sugar_production!$C126,white_production!$C:$C,0),MATCH(total_sugar_production!I$1,white_production!$C$1:$O$1,0))+INDEX(raw_production!$C:$O,MATCH(total_sugar_production!$C126,raw_production!$C:$C,0),MATCH(total_sugar_production!I$1,raw_production!$C$1:$O$1,0))</f>
        <v>118139.7620000001</v>
      </c>
      <c r="J126">
        <f>INDEX(white_production!$C:$O,MATCH(total_sugar_production!$C126,white_production!$C:$C,0),MATCH(total_sugar_production!J$1,white_production!$C$1:$O$1,0))+INDEX(raw_production!$C:$O,MATCH(total_sugar_production!$C126,raw_production!$C:$C,0),MATCH(total_sugar_production!J$1,raw_production!$C$1:$O$1,0))</f>
        <v>129145.83900000044</v>
      </c>
      <c r="S126" s="32">
        <v>40972</v>
      </c>
      <c r="T126" s="33">
        <f t="shared" si="18"/>
        <v>0.91614908986484522</v>
      </c>
      <c r="U126" s="33">
        <f t="shared" si="19"/>
        <v>-3.2704085118154702E-2</v>
      </c>
      <c r="V126" s="36">
        <f t="shared" si="20"/>
        <v>0.81965145754565494</v>
      </c>
      <c r="W126" s="36">
        <f t="shared" si="28"/>
        <v>-4.5666487846389714E-3</v>
      </c>
      <c r="X126" s="36">
        <f t="shared" si="21"/>
        <v>0.67654816137050722</v>
      </c>
      <c r="Y126" s="36">
        <f t="shared" si="29"/>
        <v>-5.5259314037326868E-2</v>
      </c>
      <c r="Z126" s="36">
        <f t="shared" si="22"/>
        <v>0.85561666636304012</v>
      </c>
      <c r="AA126" s="36">
        <f t="shared" si="27"/>
        <v>-2.584051113527186E-2</v>
      </c>
      <c r="AB126" s="36">
        <f t="shared" si="23"/>
        <v>0.12243671342060762</v>
      </c>
      <c r="AC126" s="36">
        <f t="shared" si="31"/>
        <v>7.3269169677029206E-3</v>
      </c>
      <c r="AD126" s="36">
        <f t="shared" si="24"/>
        <v>0.85783461152085871</v>
      </c>
      <c r="AE126" s="36">
        <f t="shared" si="30"/>
        <v>2.9887935888270545E-2</v>
      </c>
      <c r="AF126" s="36">
        <f t="shared" si="25"/>
        <v>0.91293865128877882</v>
      </c>
      <c r="AG126" s="36">
        <f t="shared" si="26"/>
        <v>3.1842898180149959E-3</v>
      </c>
      <c r="AI126" s="26"/>
      <c r="AK126" s="26"/>
      <c r="AM126" s="26"/>
      <c r="AO126" s="26"/>
      <c r="AQ126" s="26"/>
    </row>
    <row r="127" spans="1:43" x14ac:dyDescent="0.25">
      <c r="A127" s="17">
        <f t="shared" si="16"/>
        <v>3</v>
      </c>
      <c r="B127" s="15">
        <f t="shared" si="17"/>
        <v>1</v>
      </c>
      <c r="C127" s="11">
        <v>40973</v>
      </c>
      <c r="D127">
        <f>INDEX(white_production!$C:$O,MATCH(total_sugar_production!$C127,white_production!$C:$C,0),MATCH(total_sugar_production!D$1,white_production!$C$1:$O$1,0))+INDEX(raw_production!$C:$O,MATCH(total_sugar_production!$C127,raw_production!$C:$C,0),MATCH(total_sugar_production!D$1,raw_production!$C$1:$O$1,0))</f>
        <v>74790.761999999726</v>
      </c>
      <c r="E127">
        <f>INDEX(white_production!$C:$O,MATCH(total_sugar_production!$C127,white_production!$C:$C,0),MATCH(total_sugar_production!E$1,white_production!$C$1:$O$1,0))+INDEX(raw_production!$C:$O,MATCH(total_sugar_production!$C127,raw_production!$C:$C,0),MATCH(total_sugar_production!E$1,raw_production!$C$1:$O$1,0))</f>
        <v>97319.59800000042</v>
      </c>
      <c r="F127">
        <f>INDEX(white_production!$C:$O,MATCH(total_sugar_production!$C127,white_production!$C:$C,0),MATCH(total_sugar_production!F$1,white_production!$C$1:$O$1,0))+INDEX(raw_production!$C:$O,MATCH(total_sugar_production!$C127,raw_production!$C:$C,0),MATCH(total_sugar_production!F$1,raw_production!$C$1:$O$1,0))</f>
        <v>100162.35299999938</v>
      </c>
      <c r="G127">
        <f>INDEX(white_production!$C:$O,MATCH(total_sugar_production!$C127,white_production!$C:$C,0),MATCH(total_sugar_production!G$1,white_production!$C$1:$O$1,0))+INDEX(raw_production!$C:$O,MATCH(total_sugar_production!$C127,raw_production!$C:$C,0),MATCH(total_sugar_production!G$1,raw_production!$C$1:$O$1,0))</f>
        <v>95428.409999999029</v>
      </c>
      <c r="H127">
        <f>INDEX(white_production!$C:$O,MATCH(total_sugar_production!$C127,white_production!$C:$C,0),MATCH(total_sugar_production!H$1,white_production!$C$1:$O$1,0))+INDEX(raw_production!$C:$O,MATCH(total_sugar_production!$C127,raw_production!$C:$C,0),MATCH(total_sugar_production!H$1,raw_production!$C$1:$O$1,0))</f>
        <v>109444.77799999974</v>
      </c>
      <c r="I127">
        <f>INDEX(white_production!$C:$O,MATCH(total_sugar_production!$C127,white_production!$C:$C,0),MATCH(total_sugar_production!I$1,white_production!$C$1:$O$1,0))+INDEX(raw_production!$C:$O,MATCH(total_sugar_production!$C127,raw_production!$C:$C,0),MATCH(total_sugar_production!I$1,raw_production!$C$1:$O$1,0))</f>
        <v>119638.89299999997</v>
      </c>
      <c r="J127">
        <f>INDEX(white_production!$C:$O,MATCH(total_sugar_production!$C127,white_production!$C:$C,0),MATCH(total_sugar_production!J$1,white_production!$C$1:$O$1,0))+INDEX(raw_production!$C:$O,MATCH(total_sugar_production!$C127,raw_production!$C:$C,0),MATCH(total_sugar_production!J$1,raw_production!$C$1:$O$1,0))</f>
        <v>132234.20900000035</v>
      </c>
      <c r="S127" s="32">
        <v>40973</v>
      </c>
      <c r="T127" s="33">
        <f t="shared" si="18"/>
        <v>0.7617984587830291</v>
      </c>
      <c r="U127" s="33">
        <f t="shared" si="19"/>
        <v>-0.15435063108181613</v>
      </c>
      <c r="V127" s="36">
        <f t="shared" si="20"/>
        <v>0.82648401690759843</v>
      </c>
      <c r="W127" s="36">
        <f t="shared" si="28"/>
        <v>6.832559361943491E-3</v>
      </c>
      <c r="X127" s="36">
        <f t="shared" si="21"/>
        <v>0.75386701323061633</v>
      </c>
      <c r="Y127" s="36">
        <f t="shared" si="29"/>
        <v>7.7318851860109117E-2</v>
      </c>
      <c r="Z127" s="36">
        <f t="shared" si="22"/>
        <v>0.82593635700778933</v>
      </c>
      <c r="AA127" s="36">
        <f t="shared" si="27"/>
        <v>-2.9680309355250789E-2</v>
      </c>
      <c r="AB127" s="36">
        <f t="shared" si="23"/>
        <v>0.11903706050116471</v>
      </c>
      <c r="AC127" s="36">
        <f t="shared" si="31"/>
        <v>-3.3996529194429137E-3</v>
      </c>
      <c r="AD127" s="36">
        <f t="shared" si="24"/>
        <v>0.86872007833772735</v>
      </c>
      <c r="AE127" s="36">
        <f t="shared" si="30"/>
        <v>1.0885466816868639E-2</v>
      </c>
      <c r="AF127" s="36">
        <f t="shared" si="25"/>
        <v>0.9347704994095738</v>
      </c>
      <c r="AG127" s="36">
        <f t="shared" si="26"/>
        <v>2.1831848120794972E-2</v>
      </c>
      <c r="AI127" s="26"/>
      <c r="AK127" s="26"/>
      <c r="AM127" s="26"/>
      <c r="AO127" s="26"/>
      <c r="AQ127" s="26"/>
    </row>
    <row r="128" spans="1:43" x14ac:dyDescent="0.25">
      <c r="A128" s="17">
        <f t="shared" si="16"/>
        <v>3</v>
      </c>
      <c r="B128" s="15">
        <f t="shared" si="17"/>
        <v>1</v>
      </c>
      <c r="C128" s="11">
        <v>40974</v>
      </c>
      <c r="D128">
        <f>INDEX(white_production!$C:$O,MATCH(total_sugar_production!$C128,white_production!$C:$C,0),MATCH(total_sugar_production!D$1,white_production!$C$1:$O$1,0))+INDEX(raw_production!$C:$O,MATCH(total_sugar_production!$C128,raw_production!$C:$C,0),MATCH(total_sugar_production!D$1,raw_production!$C$1:$O$1,0))</f>
        <v>74718.069000000134</v>
      </c>
      <c r="E128">
        <f>INDEX(white_production!$C:$O,MATCH(total_sugar_production!$C128,white_production!$C:$C,0),MATCH(total_sugar_production!E$1,white_production!$C$1:$O$1,0))+INDEX(raw_production!$C:$O,MATCH(total_sugar_production!$C128,raw_production!$C:$C,0),MATCH(total_sugar_production!E$1,raw_production!$C$1:$O$1,0))</f>
        <v>102489.52300000004</v>
      </c>
      <c r="F128">
        <f>INDEX(white_production!$C:$O,MATCH(total_sugar_production!$C128,white_production!$C:$C,0),MATCH(total_sugar_production!F$1,white_production!$C$1:$O$1,0))+INDEX(raw_production!$C:$O,MATCH(total_sugar_production!$C128,raw_production!$C:$C,0),MATCH(total_sugar_production!F$1,raw_production!$C$1:$O$1,0))</f>
        <v>101147.50900000073</v>
      </c>
      <c r="G128">
        <f>INDEX(white_production!$C:$O,MATCH(total_sugar_production!$C128,white_production!$C:$C,0),MATCH(total_sugar_production!G$1,white_production!$C$1:$O$1,0))+INDEX(raw_production!$C:$O,MATCH(total_sugar_production!$C128,raw_production!$C:$C,0),MATCH(total_sugar_production!G$1,raw_production!$C$1:$O$1,0))</f>
        <v>94144.727000000334</v>
      </c>
      <c r="H128">
        <f>INDEX(white_production!$C:$O,MATCH(total_sugar_production!$C128,white_production!$C:$C,0),MATCH(total_sugar_production!H$1,white_production!$C$1:$O$1,0))+INDEX(raw_production!$C:$O,MATCH(total_sugar_production!$C128,raw_production!$C:$C,0),MATCH(total_sugar_production!H$1,raw_production!$C$1:$O$1,0))</f>
        <v>108250.1340000011</v>
      </c>
      <c r="I128">
        <f>INDEX(white_production!$C:$O,MATCH(total_sugar_production!$C128,white_production!$C:$C,0),MATCH(total_sugar_production!I$1,white_production!$C$1:$O$1,0))+INDEX(raw_production!$C:$O,MATCH(total_sugar_production!$C128,raw_production!$C:$C,0),MATCH(total_sugar_production!I$1,raw_production!$C$1:$O$1,0))</f>
        <v>122496.10199999847</v>
      </c>
      <c r="J128">
        <f>INDEX(white_production!$C:$O,MATCH(total_sugar_production!$C128,white_production!$C:$C,0),MATCH(total_sugar_production!J$1,white_production!$C$1:$O$1,0))+INDEX(raw_production!$C:$O,MATCH(total_sugar_production!$C128,raw_production!$C:$C,0),MATCH(total_sugar_production!J$1,raw_production!$C$1:$O$1,0))</f>
        <v>126419.07499999925</v>
      </c>
      <c r="S128" s="32">
        <v>40974</v>
      </c>
      <c r="T128" s="33">
        <f t="shared" si="18"/>
        <v>0.76105802756019969</v>
      </c>
      <c r="U128" s="33">
        <f t="shared" si="19"/>
        <v>-7.4043122282940743E-4</v>
      </c>
      <c r="V128" s="36">
        <f t="shared" si="20"/>
        <v>0.87038946317866395</v>
      </c>
      <c r="W128" s="36">
        <f t="shared" si="28"/>
        <v>4.3905446271065518E-2</v>
      </c>
      <c r="X128" s="36">
        <f t="shared" si="21"/>
        <v>0.76128174131001003</v>
      </c>
      <c r="Y128" s="36">
        <f t="shared" si="29"/>
        <v>7.4147280793936954E-3</v>
      </c>
      <c r="Z128" s="36">
        <f t="shared" si="22"/>
        <v>0.8148260339858322</v>
      </c>
      <c r="AA128" s="36">
        <f t="shared" si="27"/>
        <v>-1.1110323021957136E-2</v>
      </c>
      <c r="AB128" s="36">
        <f t="shared" si="23"/>
        <v>0.11773771198309112</v>
      </c>
      <c r="AC128" s="36">
        <f t="shared" si="31"/>
        <v>-1.2993485180735898E-3</v>
      </c>
      <c r="AD128" s="36">
        <f t="shared" si="24"/>
        <v>0.88946680011077117</v>
      </c>
      <c r="AE128" s="36">
        <f t="shared" si="30"/>
        <v>2.0746721773043819E-2</v>
      </c>
      <c r="AF128" s="36">
        <f t="shared" si="25"/>
        <v>0.89366301478496646</v>
      </c>
      <c r="AG128" s="36">
        <f t="shared" si="26"/>
        <v>-4.1107484624607338E-2</v>
      </c>
      <c r="AI128" s="26"/>
      <c r="AK128" s="26"/>
      <c r="AM128" s="26"/>
      <c r="AO128" s="26"/>
      <c r="AQ128" s="26"/>
    </row>
    <row r="129" spans="1:43" x14ac:dyDescent="0.25">
      <c r="A129" s="17">
        <f t="shared" si="16"/>
        <v>3</v>
      </c>
      <c r="B129" s="15">
        <f t="shared" si="17"/>
        <v>1</v>
      </c>
      <c r="C129" s="11">
        <v>40975</v>
      </c>
      <c r="D129">
        <f>INDEX(white_production!$C:$O,MATCH(total_sugar_production!$C129,white_production!$C:$C,0),MATCH(total_sugar_production!D$1,white_production!$C$1:$O$1,0))+INDEX(raw_production!$C:$O,MATCH(total_sugar_production!$C129,raw_production!$C:$C,0),MATCH(total_sugar_production!D$1,raw_production!$C$1:$O$1,0))</f>
        <v>83286.138000000268</v>
      </c>
      <c r="E129">
        <f>INDEX(white_production!$C:$O,MATCH(total_sugar_production!$C129,white_production!$C:$C,0),MATCH(total_sugar_production!E$1,white_production!$C$1:$O$1,0))+INDEX(raw_production!$C:$O,MATCH(total_sugar_production!$C129,raw_production!$C:$C,0),MATCH(total_sugar_production!E$1,raw_production!$C$1:$O$1,0))</f>
        <v>104219.44400000013</v>
      </c>
      <c r="F129">
        <f>INDEX(white_production!$C:$O,MATCH(total_sugar_production!$C129,white_production!$C:$C,0),MATCH(total_sugar_production!F$1,white_production!$C$1:$O$1,0))+INDEX(raw_production!$C:$O,MATCH(total_sugar_production!$C129,raw_production!$C:$C,0),MATCH(total_sugar_production!F$1,raw_production!$C$1:$O$1,0))</f>
        <v>95151.719999999928</v>
      </c>
      <c r="G129">
        <f>INDEX(white_production!$C:$O,MATCH(total_sugar_production!$C129,white_production!$C:$C,0),MATCH(total_sugar_production!G$1,white_production!$C$1:$O$1,0))+INDEX(raw_production!$C:$O,MATCH(total_sugar_production!$C129,raw_production!$C:$C,0),MATCH(total_sugar_production!G$1,raw_production!$C$1:$O$1,0))</f>
        <v>97189.42000000141</v>
      </c>
      <c r="H129">
        <f>INDEX(white_production!$C:$O,MATCH(total_sugar_production!$C129,white_production!$C:$C,0),MATCH(total_sugar_production!H$1,white_production!$C$1:$O$1,0))+INDEX(raw_production!$C:$O,MATCH(total_sugar_production!$C129,raw_production!$C:$C,0),MATCH(total_sugar_production!H$1,raw_production!$C$1:$O$1,0))</f>
        <v>109722.01199999935</v>
      </c>
      <c r="I129">
        <f>INDEX(white_production!$C:$O,MATCH(total_sugar_production!$C129,white_production!$C:$C,0),MATCH(total_sugar_production!I$1,white_production!$C$1:$O$1,0))+INDEX(raw_production!$C:$O,MATCH(total_sugar_production!$C129,raw_production!$C:$C,0),MATCH(total_sugar_production!I$1,raw_production!$C$1:$O$1,0))</f>
        <v>124780.63800000175</v>
      </c>
      <c r="J129">
        <f>INDEX(white_production!$C:$O,MATCH(total_sugar_production!$C129,white_production!$C:$C,0),MATCH(total_sugar_production!J$1,white_production!$C$1:$O$1,0))+INDEX(raw_production!$C:$O,MATCH(total_sugar_production!$C129,raw_production!$C:$C,0),MATCH(total_sugar_production!J$1,raw_production!$C$1:$O$1,0))</f>
        <v>123881.78999999911</v>
      </c>
      <c r="S129" s="32">
        <v>40975</v>
      </c>
      <c r="T129" s="33">
        <f t="shared" si="18"/>
        <v>0.84833005935132888</v>
      </c>
      <c r="U129" s="33">
        <f t="shared" si="19"/>
        <v>8.727203179112919E-2</v>
      </c>
      <c r="V129" s="36">
        <f t="shared" si="20"/>
        <v>0.88508076982599382</v>
      </c>
      <c r="W129" s="36">
        <f t="shared" si="28"/>
        <v>1.4691306647329871E-2</v>
      </c>
      <c r="X129" s="36">
        <f t="shared" si="21"/>
        <v>0.71615473091128645</v>
      </c>
      <c r="Y129" s="36">
        <f t="shared" si="29"/>
        <v>-4.5127010398723577E-2</v>
      </c>
      <c r="Z129" s="36">
        <f t="shared" si="22"/>
        <v>0.84117796256378952</v>
      </c>
      <c r="AA129" s="36">
        <f t="shared" si="27"/>
        <v>2.6351928577957318E-2</v>
      </c>
      <c r="AB129" s="36">
        <f t="shared" si="23"/>
        <v>0.11933859266225998</v>
      </c>
      <c r="AC129" s="36">
        <f t="shared" si="31"/>
        <v>1.600880679168859E-3</v>
      </c>
      <c r="AD129" s="36">
        <f t="shared" si="24"/>
        <v>0.90605523755885253</v>
      </c>
      <c r="AE129" s="36">
        <f t="shared" si="30"/>
        <v>1.6588437448081361E-2</v>
      </c>
      <c r="AF129" s="36">
        <f t="shared" si="25"/>
        <v>0.87572681518479678</v>
      </c>
      <c r="AG129" s="36">
        <f t="shared" si="26"/>
        <v>-1.7936199600169678E-2</v>
      </c>
      <c r="AI129" s="26"/>
      <c r="AK129" s="26"/>
      <c r="AM129" s="26"/>
      <c r="AO129" s="26"/>
      <c r="AQ129" s="26"/>
    </row>
    <row r="130" spans="1:43" x14ac:dyDescent="0.25">
      <c r="A130" s="17">
        <f t="shared" si="16"/>
        <v>3</v>
      </c>
      <c r="B130" s="15">
        <f t="shared" si="17"/>
        <v>1</v>
      </c>
      <c r="C130" s="11">
        <v>40976</v>
      </c>
      <c r="D130">
        <f>INDEX(white_production!$C:$O,MATCH(total_sugar_production!$C130,white_production!$C:$C,0),MATCH(total_sugar_production!D$1,white_production!$C$1:$O$1,0))+INDEX(raw_production!$C:$O,MATCH(total_sugar_production!$C130,raw_production!$C:$C,0),MATCH(total_sugar_production!D$1,raw_production!$C$1:$O$1,0))</f>
        <v>88767.278999999908</v>
      </c>
      <c r="E130">
        <f>INDEX(white_production!$C:$O,MATCH(total_sugar_production!$C130,white_production!$C:$C,0),MATCH(total_sugar_production!E$1,white_production!$C$1:$O$1,0))+INDEX(raw_production!$C:$O,MATCH(total_sugar_production!$C130,raw_production!$C:$C,0),MATCH(total_sugar_production!E$1,raw_production!$C$1:$O$1,0))</f>
        <v>106216.01000000014</v>
      </c>
      <c r="F130">
        <f>INDEX(white_production!$C:$O,MATCH(total_sugar_production!$C130,white_production!$C:$C,0),MATCH(total_sugar_production!F$1,white_production!$C$1:$O$1,0))+INDEX(raw_production!$C:$O,MATCH(total_sugar_production!$C130,raw_production!$C:$C,0),MATCH(total_sugar_production!F$1,raw_production!$C$1:$O$1,0))</f>
        <v>101892.54399999976</v>
      </c>
      <c r="G130">
        <f>INDEX(white_production!$C:$O,MATCH(total_sugar_production!$C130,white_production!$C:$C,0),MATCH(total_sugar_production!G$1,white_production!$C$1:$O$1,0))+INDEX(raw_production!$C:$O,MATCH(total_sugar_production!$C130,raw_production!$C:$C,0),MATCH(total_sugar_production!G$1,raw_production!$C$1:$O$1,0))</f>
        <v>90259.138999997827</v>
      </c>
      <c r="H130">
        <f>INDEX(white_production!$C:$O,MATCH(total_sugar_production!$C130,white_production!$C:$C,0),MATCH(total_sugar_production!H$1,white_production!$C$1:$O$1,0))+INDEX(raw_production!$C:$O,MATCH(total_sugar_production!$C130,raw_production!$C:$C,0),MATCH(total_sugar_production!H$1,raw_production!$C$1:$O$1,0))</f>
        <v>102894.06899999939</v>
      </c>
      <c r="I130">
        <f>INDEX(white_production!$C:$O,MATCH(total_sugar_production!$C130,white_production!$C:$C,0),MATCH(total_sugar_production!I$1,white_production!$C$1:$O$1,0))+INDEX(raw_production!$C:$O,MATCH(total_sugar_production!$C130,raw_production!$C:$C,0),MATCH(total_sugar_production!I$1,raw_production!$C$1:$O$1,0))</f>
        <v>125439.14399999939</v>
      </c>
      <c r="J130">
        <f>INDEX(white_production!$C:$O,MATCH(total_sugar_production!$C130,white_production!$C:$C,0),MATCH(total_sugar_production!J$1,white_production!$C$1:$O$1,0))+INDEX(raw_production!$C:$O,MATCH(total_sugar_production!$C130,raw_production!$C:$C,0),MATCH(total_sugar_production!J$1,raw_production!$C$1:$O$1,0))</f>
        <v>125203.2710000012</v>
      </c>
      <c r="S130" s="32">
        <v>40976</v>
      </c>
      <c r="T130" s="33">
        <f t="shared" si="18"/>
        <v>0.90415947804574204</v>
      </c>
      <c r="U130" s="33">
        <f t="shared" si="19"/>
        <v>5.5829418694413158E-2</v>
      </c>
      <c r="V130" s="36">
        <f t="shared" si="20"/>
        <v>0.90203655182276221</v>
      </c>
      <c r="W130" s="36">
        <f t="shared" si="28"/>
        <v>1.6955781996768393E-2</v>
      </c>
      <c r="X130" s="36">
        <f t="shared" si="21"/>
        <v>0.766889210517543</v>
      </c>
      <c r="Y130" s="36">
        <f t="shared" si="29"/>
        <v>5.0734479606256544E-2</v>
      </c>
      <c r="Z130" s="36">
        <f t="shared" si="22"/>
        <v>0.78119612861954468</v>
      </c>
      <c r="AA130" s="36">
        <f t="shared" si="27"/>
        <v>-5.9981833944244833E-2</v>
      </c>
      <c r="AB130" s="36">
        <f t="shared" si="23"/>
        <v>0.11191221491411835</v>
      </c>
      <c r="AC130" s="36">
        <f t="shared" si="31"/>
        <v>-7.4263777481416299E-3</v>
      </c>
      <c r="AD130" s="36">
        <f t="shared" si="24"/>
        <v>0.91083677113509365</v>
      </c>
      <c r="AE130" s="36">
        <f t="shared" si="30"/>
        <v>4.7815335762411149E-3</v>
      </c>
      <c r="AF130" s="36">
        <f t="shared" si="25"/>
        <v>0.88506843308892191</v>
      </c>
      <c r="AG130" s="36">
        <f t="shared" si="26"/>
        <v>9.3416179041251324E-3</v>
      </c>
      <c r="AI130" s="26"/>
      <c r="AK130" s="26"/>
      <c r="AM130" s="26"/>
      <c r="AO130" s="26"/>
      <c r="AQ130" s="26"/>
    </row>
    <row r="131" spans="1:43" x14ac:dyDescent="0.25">
      <c r="A131" s="17">
        <f t="shared" ref="A131:A194" si="32">MONTH(C131)</f>
        <v>3</v>
      </c>
      <c r="B131" s="15">
        <f t="shared" ref="B131:B194" si="33">IF(DAY(C131)&lt;11,1,IF(DAY(C131)&lt;21,2,3))</f>
        <v>1</v>
      </c>
      <c r="C131" s="11">
        <v>40977</v>
      </c>
      <c r="D131">
        <f>INDEX(white_production!$C:$O,MATCH(total_sugar_production!$C131,white_production!$C:$C,0),MATCH(total_sugar_production!D$1,white_production!$C$1:$O$1,0))+INDEX(raw_production!$C:$O,MATCH(total_sugar_production!$C131,raw_production!$C:$C,0),MATCH(total_sugar_production!D$1,raw_production!$C$1:$O$1,0))</f>
        <v>93354.219999999928</v>
      </c>
      <c r="E131">
        <f>INDEX(white_production!$C:$O,MATCH(total_sugar_production!$C131,white_production!$C:$C,0),MATCH(total_sugar_production!E$1,white_production!$C$1:$O$1,0))+INDEX(raw_production!$C:$O,MATCH(total_sugar_production!$C131,raw_production!$C:$C,0),MATCH(total_sugar_production!E$1,raw_production!$C$1:$O$1,0))</f>
        <v>100731.50299999939</v>
      </c>
      <c r="F131">
        <f>INDEX(white_production!$C:$O,MATCH(total_sugar_production!$C131,white_production!$C:$C,0),MATCH(total_sugar_production!F$1,white_production!$C$1:$O$1,0))+INDEX(raw_production!$C:$O,MATCH(total_sugar_production!$C131,raw_production!$C:$C,0),MATCH(total_sugar_production!F$1,raw_production!$C$1:$O$1,0))</f>
        <v>97627.884000000733</v>
      </c>
      <c r="G131">
        <f>INDEX(white_production!$C:$O,MATCH(total_sugar_production!$C131,white_production!$C:$C,0),MATCH(total_sugar_production!G$1,white_production!$C$1:$O$1,0))+INDEX(raw_production!$C:$O,MATCH(total_sugar_production!$C131,raw_production!$C:$C,0),MATCH(total_sugar_production!G$1,raw_production!$C$1:$O$1,0))</f>
        <v>88375.002000001812</v>
      </c>
      <c r="H131">
        <f>INDEX(white_production!$C:$O,MATCH(total_sugar_production!$C131,white_production!$C:$C,0),MATCH(total_sugar_production!H$1,white_production!$C$1:$O$1,0))+INDEX(raw_production!$C:$O,MATCH(total_sugar_production!$C131,raw_production!$C:$C,0),MATCH(total_sugar_production!H$1,raw_production!$C$1:$O$1,0))</f>
        <v>98123.850000000748</v>
      </c>
      <c r="I131">
        <f>INDEX(white_production!$C:$O,MATCH(total_sugar_production!$C131,white_production!$C:$C,0),MATCH(total_sugar_production!I$1,white_production!$C$1:$O$1,0))+INDEX(raw_production!$C:$O,MATCH(total_sugar_production!$C131,raw_production!$C:$C,0),MATCH(total_sugar_production!I$1,raw_production!$C$1:$O$1,0))</f>
        <v>127248.84800000004</v>
      </c>
      <c r="J131">
        <f>INDEX(white_production!$C:$O,MATCH(total_sugar_production!$C131,white_production!$C:$C,0),MATCH(total_sugar_production!J$1,white_production!$C$1:$O$1,0))+INDEX(raw_production!$C:$O,MATCH(total_sugar_production!$C131,raw_production!$C:$C,0),MATCH(total_sugar_production!J$1,raw_production!$C$1:$O$1,0))</f>
        <v>122527.04799999968</v>
      </c>
      <c r="S131" s="32">
        <v>40977</v>
      </c>
      <c r="T131" s="33">
        <f t="shared" ref="T131:T194" si="34">D131/MAX(D$2:D$228)</f>
        <v>0.95088081756530352</v>
      </c>
      <c r="U131" s="33">
        <f t="shared" si="19"/>
        <v>4.6721339519561478E-2</v>
      </c>
      <c r="V131" s="36">
        <f t="shared" si="20"/>
        <v>0.8554595265444781</v>
      </c>
      <c r="W131" s="36">
        <f t="shared" si="28"/>
        <v>-4.6577025278284112E-2</v>
      </c>
      <c r="X131" s="36">
        <f t="shared" si="21"/>
        <v>0.73479145721652606</v>
      </c>
      <c r="Y131" s="36">
        <f t="shared" si="29"/>
        <v>-3.209775330101694E-2</v>
      </c>
      <c r="Z131" s="36">
        <f t="shared" si="22"/>
        <v>0.76488885440340393</v>
      </c>
      <c r="AA131" s="36">
        <f t="shared" si="27"/>
        <v>-1.6307274216140755E-2</v>
      </c>
      <c r="AB131" s="36">
        <f t="shared" si="23"/>
        <v>0.10672391029069771</v>
      </c>
      <c r="AC131" s="36">
        <f t="shared" si="31"/>
        <v>-5.1883046234206392E-3</v>
      </c>
      <c r="AD131" s="36">
        <f t="shared" si="24"/>
        <v>0.92397736581318601</v>
      </c>
      <c r="AE131" s="36">
        <f t="shared" si="30"/>
        <v>1.3140594678092365E-2</v>
      </c>
      <c r="AF131" s="36">
        <f t="shared" si="25"/>
        <v>0.86615007354216644</v>
      </c>
      <c r="AG131" s="36">
        <f t="shared" si="26"/>
        <v>-1.891835954675547E-2</v>
      </c>
      <c r="AI131" s="26"/>
      <c r="AK131" s="26"/>
      <c r="AM131" s="26"/>
      <c r="AO131" s="26"/>
      <c r="AQ131" s="26"/>
    </row>
    <row r="132" spans="1:43" ht="15.75" thickBot="1" x14ac:dyDescent="0.3">
      <c r="A132" s="17">
        <f t="shared" si="32"/>
        <v>3</v>
      </c>
      <c r="B132" s="15">
        <f t="shared" si="33"/>
        <v>1</v>
      </c>
      <c r="C132" s="11">
        <v>40978</v>
      </c>
      <c r="D132">
        <f>INDEX(white_production!$C:$O,MATCH(total_sugar_production!$C132,white_production!$C:$C,0),MATCH(total_sugar_production!D$1,white_production!$C$1:$O$1,0))+INDEX(raw_production!$C:$O,MATCH(total_sugar_production!$C132,raw_production!$C:$C,0),MATCH(total_sugar_production!D$1,raw_production!$C$1:$O$1,0))</f>
        <v>92232.121999999887</v>
      </c>
      <c r="E132">
        <f>INDEX(white_production!$C:$O,MATCH(total_sugar_production!$C132,white_production!$C:$C,0),MATCH(total_sugar_production!E$1,white_production!$C$1:$O$1,0))+INDEX(raw_production!$C:$O,MATCH(total_sugar_production!$C132,raw_production!$C:$C,0),MATCH(total_sugar_production!E$1,raw_production!$C$1:$O$1,0))</f>
        <v>100634.50100000054</v>
      </c>
      <c r="F132">
        <f>INDEX(white_production!$C:$O,MATCH(total_sugar_production!$C132,white_production!$C:$C,0),MATCH(total_sugar_production!F$1,white_production!$C$1:$O$1,0))+INDEX(raw_production!$C:$O,MATCH(total_sugar_production!$C132,raw_production!$C:$C,0),MATCH(total_sugar_production!F$1,raw_production!$C$1:$O$1,0))</f>
        <v>98715.453999999532</v>
      </c>
      <c r="G132">
        <f>INDEX(white_production!$C:$O,MATCH(total_sugar_production!$C132,white_production!$C:$C,0),MATCH(total_sugar_production!G$1,white_production!$C$1:$O$1,0))+INDEX(raw_production!$C:$O,MATCH(total_sugar_production!$C132,raw_production!$C:$C,0),MATCH(total_sugar_production!G$1,raw_production!$C$1:$O$1,0))</f>
        <v>89160.761999999362</v>
      </c>
      <c r="H132">
        <f>INDEX(white_production!$C:$O,MATCH(total_sugar_production!$C132,white_production!$C:$C,0),MATCH(total_sugar_production!H$1,white_production!$C$1:$O$1,0))+INDEX(raw_production!$C:$O,MATCH(total_sugar_production!$C132,raw_production!$C:$C,0),MATCH(total_sugar_production!H$1,raw_production!$C$1:$O$1,0))</f>
        <v>96485.670000001046</v>
      </c>
      <c r="I132">
        <f>INDEX(white_production!$C:$O,MATCH(total_sugar_production!$C132,white_production!$C:$C,0),MATCH(total_sugar_production!I$1,white_production!$C$1:$O$1,0))+INDEX(raw_production!$C:$O,MATCH(total_sugar_production!$C132,raw_production!$C:$C,0),MATCH(total_sugar_production!I$1,raw_production!$C$1:$O$1,0))</f>
        <v>120235.37599999979</v>
      </c>
      <c r="J132">
        <f>INDEX(white_production!$C:$O,MATCH(total_sugar_production!$C132,white_production!$C:$C,0),MATCH(total_sugar_production!J$1,white_production!$C$1:$O$1,0))+INDEX(raw_production!$C:$O,MATCH(total_sugar_production!$C132,raw_production!$C:$C,0),MATCH(total_sugar_production!J$1,raw_production!$C$1:$O$1,0))</f>
        <v>126430.67600000015</v>
      </c>
      <c r="S132" s="32">
        <v>40978</v>
      </c>
      <c r="T132" s="33">
        <f t="shared" si="34"/>
        <v>0.93945143104556794</v>
      </c>
      <c r="U132" s="33">
        <f t="shared" si="19"/>
        <v>-1.1429386519735574E-2</v>
      </c>
      <c r="V132" s="36">
        <f t="shared" si="20"/>
        <v>0.85463573971988482</v>
      </c>
      <c r="W132" s="36">
        <f t="shared" si="28"/>
        <v>-8.2378682459327557E-4</v>
      </c>
      <c r="X132" s="36">
        <f t="shared" si="21"/>
        <v>0.74297699921930149</v>
      </c>
      <c r="Y132" s="36">
        <f t="shared" si="29"/>
        <v>8.1855420027754366E-3</v>
      </c>
      <c r="Z132" s="36">
        <f t="shared" si="22"/>
        <v>0.77168963576275407</v>
      </c>
      <c r="AA132" s="36">
        <f t="shared" si="27"/>
        <v>6.8007813593501387E-3</v>
      </c>
      <c r="AB132" s="36">
        <f t="shared" si="23"/>
        <v>0.10494215208043607</v>
      </c>
      <c r="AC132" s="36">
        <f t="shared" si="31"/>
        <v>-1.7817582102616358E-3</v>
      </c>
      <c r="AD132" s="36">
        <f t="shared" si="24"/>
        <v>0.87305125146624296</v>
      </c>
      <c r="AE132" s="36">
        <f t="shared" si="30"/>
        <v>-5.0926114346943052E-2</v>
      </c>
      <c r="AF132" s="36">
        <f t="shared" si="25"/>
        <v>0.89374502285720814</v>
      </c>
      <c r="AG132" s="36">
        <f t="shared" si="26"/>
        <v>2.7594949315041695E-2</v>
      </c>
      <c r="AI132" s="26"/>
      <c r="AK132" s="26"/>
      <c r="AM132" s="26"/>
      <c r="AO132" s="26"/>
      <c r="AQ132" s="26"/>
    </row>
    <row r="133" spans="1:43" ht="15.75" thickBot="1" x14ac:dyDescent="0.3">
      <c r="A133" s="17">
        <f t="shared" si="32"/>
        <v>3</v>
      </c>
      <c r="B133" s="15">
        <f t="shared" si="33"/>
        <v>2</v>
      </c>
      <c r="C133" s="11">
        <v>40979</v>
      </c>
      <c r="D133">
        <f>INDEX(white_production!$C:$O,MATCH(total_sugar_production!$C133,white_production!$C:$C,0),MATCH(total_sugar_production!D$1,white_production!$C$1:$O$1,0))+INDEX(raw_production!$C:$O,MATCH(total_sugar_production!$C133,raw_production!$C:$C,0),MATCH(total_sugar_production!D$1,raw_production!$C$1:$O$1,0))</f>
        <v>93088.808000000194</v>
      </c>
      <c r="E133">
        <f>INDEX(white_production!$C:$O,MATCH(total_sugar_production!$C133,white_production!$C:$C,0),MATCH(total_sugar_production!E$1,white_production!$C$1:$O$1,0))+INDEX(raw_production!$C:$O,MATCH(total_sugar_production!$C133,raw_production!$C:$C,0),MATCH(total_sugar_production!E$1,raw_production!$C$1:$O$1,0))</f>
        <v>98122.865999999631</v>
      </c>
      <c r="F133">
        <f>INDEX(white_production!$C:$O,MATCH(total_sugar_production!$C133,white_production!$C:$C,0),MATCH(total_sugar_production!F$1,white_production!$C$1:$O$1,0))+INDEX(raw_production!$C:$O,MATCH(total_sugar_production!$C133,raw_production!$C:$C,0),MATCH(total_sugar_production!F$1,raw_production!$C$1:$O$1,0))</f>
        <v>98007.208999999246</v>
      </c>
      <c r="G133">
        <f>INDEX(white_production!$C:$O,MATCH(total_sugar_production!$C133,white_production!$C:$C,0),MATCH(total_sugar_production!G$1,white_production!$C$1:$O$1,0))+INDEX(raw_production!$C:$O,MATCH(total_sugar_production!$C133,raw_production!$C:$C,0),MATCH(total_sugar_production!G$1,raw_production!$C$1:$O$1,0))</f>
        <v>81522.099000000948</v>
      </c>
      <c r="H133">
        <f>INDEX(white_production!$C:$O,MATCH(total_sugar_production!$C133,white_production!$C:$C,0),MATCH(total_sugar_production!H$1,white_production!$C$1:$O$1,0))+INDEX(raw_production!$C:$O,MATCH(total_sugar_production!$C133,raw_production!$C:$C,0),MATCH(total_sugar_production!H$1,raw_production!$C$1:$O$1,0))</f>
        <v>94223.645999999339</v>
      </c>
      <c r="I133">
        <f>INDEX(white_production!$C:$O,MATCH(total_sugar_production!$C133,white_production!$C:$C,0),MATCH(total_sugar_production!I$1,white_production!$C$1:$O$1,0))+INDEX(raw_production!$C:$O,MATCH(total_sugar_production!$C133,raw_production!$C:$C,0),MATCH(total_sugar_production!I$1,raw_production!$C$1:$O$1,0))</f>
        <v>119720.78799999916</v>
      </c>
      <c r="J133">
        <f>INDEX(white_production!$C:$O,MATCH(total_sugar_production!$C133,white_production!$C:$C,0),MATCH(total_sugar_production!J$1,white_production!$C$1:$O$1,0))+INDEX(raw_production!$C:$O,MATCH(total_sugar_production!$C133,raw_production!$C:$C,0),MATCH(total_sugar_production!J$1,raw_production!$C$1:$O$1,0))</f>
        <v>126084.26600000038</v>
      </c>
      <c r="S133" s="32">
        <v>40979</v>
      </c>
      <c r="T133" s="33">
        <f t="shared" si="34"/>
        <v>0.94817740277000673</v>
      </c>
      <c r="U133" s="33">
        <f t="shared" si="19"/>
        <v>8.7259717244387858E-3</v>
      </c>
      <c r="V133" s="36">
        <f t="shared" si="20"/>
        <v>0.83330574836699756</v>
      </c>
      <c r="W133" s="36">
        <f t="shared" si="28"/>
        <v>-2.1329991352887268E-2</v>
      </c>
      <c r="X133" s="36">
        <f t="shared" si="21"/>
        <v>0.73764642813351911</v>
      </c>
      <c r="Y133" s="36">
        <f t="shared" si="29"/>
        <v>-5.3305710857823874E-3</v>
      </c>
      <c r="Z133" s="34">
        <f t="shared" si="22"/>
        <v>0.70557672986157705</v>
      </c>
      <c r="AA133" s="34">
        <f t="shared" si="27"/>
        <v>-6.6112905901177021E-2</v>
      </c>
      <c r="AB133" s="36">
        <f t="shared" si="23"/>
        <v>0.10248187309167252</v>
      </c>
      <c r="AC133" s="36">
        <f t="shared" si="31"/>
        <v>-2.4602789887635534E-3</v>
      </c>
      <c r="AD133" s="36">
        <f t="shared" si="24"/>
        <v>0.86931473304432649</v>
      </c>
      <c r="AE133" s="36">
        <f t="shared" si="30"/>
        <v>-3.7365184219164682E-3</v>
      </c>
      <c r="AF133" s="36">
        <f t="shared" si="25"/>
        <v>0.89129623255438828</v>
      </c>
      <c r="AG133" s="36">
        <f t="shared" si="26"/>
        <v>-2.4487903028198588E-3</v>
      </c>
      <c r="AI133" s="26"/>
      <c r="AK133" s="26"/>
      <c r="AM133" s="26"/>
      <c r="AO133" s="26"/>
      <c r="AQ133" s="26"/>
    </row>
    <row r="134" spans="1:43" x14ac:dyDescent="0.25">
      <c r="A134" s="17">
        <f t="shared" si="32"/>
        <v>3</v>
      </c>
      <c r="B134" s="15">
        <f t="shared" si="33"/>
        <v>2</v>
      </c>
      <c r="C134" s="11">
        <v>40980</v>
      </c>
      <c r="D134">
        <f>INDEX(white_production!$C:$O,MATCH(total_sugar_production!$C134,white_production!$C:$C,0),MATCH(total_sugar_production!D$1,white_production!$C$1:$O$1,0))+INDEX(raw_production!$C:$O,MATCH(total_sugar_production!$C134,raw_production!$C:$C,0),MATCH(total_sugar_production!D$1,raw_production!$C$1:$O$1,0))</f>
        <v>91162.643999999767</v>
      </c>
      <c r="E134">
        <f>INDEX(white_production!$C:$O,MATCH(total_sugar_production!$C134,white_production!$C:$C,0),MATCH(total_sugar_production!E$1,white_production!$C$1:$O$1,0))+INDEX(raw_production!$C:$O,MATCH(total_sugar_production!$C134,raw_production!$C:$C,0),MATCH(total_sugar_production!E$1,raw_production!$C$1:$O$1,0))</f>
        <v>99961.381000000241</v>
      </c>
      <c r="F134">
        <f>INDEX(white_production!$C:$O,MATCH(total_sugar_production!$C134,white_production!$C:$C,0),MATCH(total_sugar_production!F$1,white_production!$C$1:$O$1,0))+INDEX(raw_production!$C:$O,MATCH(total_sugar_production!$C134,raw_production!$C:$C,0),MATCH(total_sugar_production!F$1,raw_production!$C$1:$O$1,0))</f>
        <v>92168.795000000668</v>
      </c>
      <c r="G134">
        <f>INDEX(white_production!$C:$O,MATCH(total_sugar_production!$C134,white_production!$C:$C,0),MATCH(total_sugar_production!G$1,white_production!$C$1:$O$1,0))+INDEX(raw_production!$C:$O,MATCH(total_sugar_production!$C134,raw_production!$C:$C,0),MATCH(total_sugar_production!G$1,raw_production!$C$1:$O$1,0))</f>
        <v>77703.952999998626</v>
      </c>
      <c r="H134">
        <f>INDEX(white_production!$C:$O,MATCH(total_sugar_production!$C134,white_production!$C:$C,0),MATCH(total_sugar_production!H$1,white_production!$C$1:$O$1,0))+INDEX(raw_production!$C:$O,MATCH(total_sugar_production!$C134,raw_production!$C:$C,0),MATCH(total_sugar_production!H$1,raw_production!$C$1:$O$1,0))</f>
        <v>91184.867999999231</v>
      </c>
      <c r="I134">
        <f>INDEX(white_production!$C:$O,MATCH(total_sugar_production!$C134,white_production!$C:$C,0),MATCH(total_sugar_production!I$1,white_production!$C$1:$O$1,0))+INDEX(raw_production!$C:$O,MATCH(total_sugar_production!$C134,raw_production!$C:$C,0),MATCH(total_sugar_production!I$1,raw_production!$C$1:$O$1,0))</f>
        <v>127910.25600000174</v>
      </c>
      <c r="J134">
        <f>INDEX(white_production!$C:$O,MATCH(total_sugar_production!$C134,white_production!$C:$C,0),MATCH(total_sugar_production!J$1,white_production!$C$1:$O$1,0))+INDEX(raw_production!$C:$O,MATCH(total_sugar_production!$C134,raw_production!$C:$C,0),MATCH(total_sugar_production!J$1,raw_production!$C$1:$O$1,0))</f>
        <v>127917.71599999853</v>
      </c>
      <c r="S134" s="32">
        <v>40980</v>
      </c>
      <c r="T134" s="33">
        <f t="shared" si="34"/>
        <v>0.92855801760364509</v>
      </c>
      <c r="U134" s="33">
        <f t="shared" si="19"/>
        <v>-1.9619385166361636E-2</v>
      </c>
      <c r="V134" s="36">
        <f t="shared" si="20"/>
        <v>0.84891928658101046</v>
      </c>
      <c r="W134" s="36">
        <f t="shared" si="28"/>
        <v>1.5613538214012901E-2</v>
      </c>
      <c r="X134" s="36">
        <f t="shared" si="21"/>
        <v>0.69370389291589318</v>
      </c>
      <c r="Y134" s="36">
        <f t="shared" si="29"/>
        <v>-4.3942535217625922E-2</v>
      </c>
      <c r="Z134" s="36">
        <f t="shared" si="22"/>
        <v>0.67253053745654989</v>
      </c>
      <c r="AA134" s="36">
        <f t="shared" si="27"/>
        <v>-3.3046192405027153E-2</v>
      </c>
      <c r="AB134" s="36">
        <f t="shared" si="23"/>
        <v>9.9176761534539831E-2</v>
      </c>
      <c r="AC134" s="36">
        <f t="shared" si="31"/>
        <v>-3.3051115571326867E-3</v>
      </c>
      <c r="AD134" s="36">
        <f t="shared" si="24"/>
        <v>0.92877997134694568</v>
      </c>
      <c r="AE134" s="36">
        <f t="shared" si="30"/>
        <v>5.9465238302619183E-2</v>
      </c>
      <c r="AF134" s="36">
        <f t="shared" si="25"/>
        <v>0.90425698594113668</v>
      </c>
      <c r="AG134" s="36">
        <f t="shared" si="26"/>
        <v>1.2960753386748403E-2</v>
      </c>
      <c r="AI134" s="26"/>
      <c r="AK134" s="26"/>
      <c r="AM134" s="26"/>
      <c r="AO134" s="26"/>
      <c r="AQ134" s="26"/>
    </row>
    <row r="135" spans="1:43" ht="15.75" thickBot="1" x14ac:dyDescent="0.3">
      <c r="A135" s="17">
        <f t="shared" si="32"/>
        <v>3</v>
      </c>
      <c r="B135" s="15">
        <f t="shared" si="33"/>
        <v>2</v>
      </c>
      <c r="C135" s="11">
        <v>40981</v>
      </c>
      <c r="D135">
        <f>INDEX(white_production!$C:$O,MATCH(total_sugar_production!$C135,white_production!$C:$C,0),MATCH(total_sugar_production!D$1,white_production!$C$1:$O$1,0))+INDEX(raw_production!$C:$O,MATCH(total_sugar_production!$C135,raw_production!$C:$C,0),MATCH(total_sugar_production!D$1,raw_production!$C$1:$O$1,0))</f>
        <v>90495.69299999997</v>
      </c>
      <c r="E135">
        <f>INDEX(white_production!$C:$O,MATCH(total_sugar_production!$C135,white_production!$C:$C,0),MATCH(total_sugar_production!E$1,white_production!$C$1:$O$1,0))+INDEX(raw_production!$C:$O,MATCH(total_sugar_production!$C135,raw_production!$C:$C,0),MATCH(total_sugar_production!E$1,raw_production!$C$1:$O$1,0))</f>
        <v>99281.8</v>
      </c>
      <c r="F135">
        <f>INDEX(white_production!$C:$O,MATCH(total_sugar_production!$C135,white_production!$C:$C,0),MATCH(total_sugar_production!F$1,white_production!$C$1:$O$1,0))+INDEX(raw_production!$C:$O,MATCH(total_sugar_production!$C135,raw_production!$C:$C,0),MATCH(total_sugar_production!F$1,raw_production!$C$1:$O$1,0))</f>
        <v>93885.634999999398</v>
      </c>
      <c r="G135">
        <f>INDEX(white_production!$C:$O,MATCH(total_sugar_production!$C135,white_production!$C:$C,0),MATCH(total_sugar_production!G$1,white_production!$C$1:$O$1,0))+INDEX(raw_production!$C:$O,MATCH(total_sugar_production!$C135,raw_production!$C:$C,0),MATCH(total_sugar_production!G$1,raw_production!$C$1:$O$1,0))</f>
        <v>72405.82000000104</v>
      </c>
      <c r="H135">
        <f>INDEX(white_production!$C:$O,MATCH(total_sugar_production!$C135,white_production!$C:$C,0),MATCH(total_sugar_production!H$1,white_production!$C$1:$O$1,0))+INDEX(raw_production!$C:$O,MATCH(total_sugar_production!$C135,raw_production!$C:$C,0),MATCH(total_sugar_production!H$1,raw_production!$C$1:$O$1,0))</f>
        <v>92656.64899999983</v>
      </c>
      <c r="I135">
        <f>INDEX(white_production!$C:$O,MATCH(total_sugar_production!$C135,white_production!$C:$C,0),MATCH(total_sugar_production!I$1,white_production!$C$1:$O$1,0))+INDEX(raw_production!$C:$O,MATCH(total_sugar_production!$C135,raw_production!$C:$C,0),MATCH(total_sugar_production!I$1,raw_production!$C$1:$O$1,0))</f>
        <v>128519.80799999871</v>
      </c>
      <c r="J135">
        <f>INDEX(white_production!$C:$O,MATCH(total_sugar_production!$C135,white_production!$C:$C,0),MATCH(total_sugar_production!J$1,white_production!$C$1:$O$1,0))+INDEX(raw_production!$C:$O,MATCH(total_sugar_production!$C135,raw_production!$C:$C,0),MATCH(total_sugar_production!J$1,raw_production!$C$1:$O$1,0))</f>
        <v>125098.05200000107</v>
      </c>
      <c r="S135" s="32">
        <v>40981</v>
      </c>
      <c r="T135" s="33">
        <f t="shared" si="34"/>
        <v>0.92176463523533003</v>
      </c>
      <c r="U135" s="33">
        <f t="shared" si="19"/>
        <v>-6.7933823683150596E-3</v>
      </c>
      <c r="V135" s="36">
        <f t="shared" si="20"/>
        <v>0.84314796357683741</v>
      </c>
      <c r="W135" s="36">
        <f t="shared" si="28"/>
        <v>-5.7713230041730457E-3</v>
      </c>
      <c r="X135" s="36">
        <f t="shared" si="21"/>
        <v>0.70662560455932777</v>
      </c>
      <c r="Y135" s="36">
        <f t="shared" si="29"/>
        <v>1.2921711643434586E-2</v>
      </c>
      <c r="Z135" s="36">
        <f t="shared" si="22"/>
        <v>0.62667500377469565</v>
      </c>
      <c r="AA135" s="36">
        <f t="shared" si="27"/>
        <v>-4.5855533681854244E-2</v>
      </c>
      <c r="AB135" s="36">
        <f t="shared" si="23"/>
        <v>0.10077753671215074</v>
      </c>
      <c r="AC135" s="36">
        <f t="shared" si="31"/>
        <v>1.6007751776109108E-3</v>
      </c>
      <c r="AD135" s="36">
        <f t="shared" si="24"/>
        <v>0.93320604089598669</v>
      </c>
      <c r="AE135" s="36">
        <f t="shared" si="30"/>
        <v>4.4260695490410118E-3</v>
      </c>
      <c r="AF135" s="36">
        <f t="shared" si="25"/>
        <v>0.88432463450668441</v>
      </c>
      <c r="AG135" s="36">
        <f t="shared" si="26"/>
        <v>-1.9932351434452267E-2</v>
      </c>
      <c r="AI135" s="26"/>
      <c r="AK135" s="26"/>
      <c r="AM135" s="26"/>
      <c r="AO135" s="26"/>
      <c r="AQ135" s="26"/>
    </row>
    <row r="136" spans="1:43" ht="15.75" thickBot="1" x14ac:dyDescent="0.3">
      <c r="A136" s="17">
        <f t="shared" si="32"/>
        <v>3</v>
      </c>
      <c r="B136" s="15">
        <f t="shared" si="33"/>
        <v>2</v>
      </c>
      <c r="C136" s="11">
        <v>40982</v>
      </c>
      <c r="D136">
        <f>INDEX(white_production!$C:$O,MATCH(total_sugar_production!$C136,white_production!$C:$C,0),MATCH(total_sugar_production!D$1,white_production!$C$1:$O$1,0))+INDEX(raw_production!$C:$O,MATCH(total_sugar_production!$C136,raw_production!$C:$C,0),MATCH(total_sugar_production!D$1,raw_production!$C$1:$O$1,0))</f>
        <v>91044.194000000134</v>
      </c>
      <c r="E136">
        <f>INDEX(white_production!$C:$O,MATCH(total_sugar_production!$C136,white_production!$C:$C,0),MATCH(total_sugar_production!E$1,white_production!$C$1:$O$1,0))+INDEX(raw_production!$C:$O,MATCH(total_sugar_production!$C136,raw_production!$C:$C,0),MATCH(total_sugar_production!E$1,raw_production!$C$1:$O$1,0))</f>
        <v>92824.273999999088</v>
      </c>
      <c r="F136">
        <f>INDEX(white_production!$C:$O,MATCH(total_sugar_production!$C136,white_production!$C:$C,0),MATCH(total_sugar_production!F$1,white_production!$C$1:$O$1,0))+INDEX(raw_production!$C:$O,MATCH(total_sugar_production!$C136,raw_production!$C:$C,0),MATCH(total_sugar_production!F$1,raw_production!$C$1:$O$1,0))</f>
        <v>92334.587999998781</v>
      </c>
      <c r="G136">
        <f>INDEX(white_production!$C:$O,MATCH(total_sugar_production!$C136,white_production!$C:$C,0),MATCH(total_sugar_production!G$1,white_production!$C$1:$O$1,0))+INDEX(raw_production!$C:$O,MATCH(total_sugar_production!$C136,raw_production!$C:$C,0),MATCH(total_sugar_production!G$1,raw_production!$C$1:$O$1,0))</f>
        <v>68761.865999999645</v>
      </c>
      <c r="H136">
        <f>INDEX(white_production!$C:$O,MATCH(total_sugar_production!$C136,white_production!$C:$C,0),MATCH(total_sugar_production!H$1,white_production!$C$1:$O$1,0))+INDEX(raw_production!$C:$O,MATCH(total_sugar_production!$C136,raw_production!$C:$C,0),MATCH(total_sugar_production!H$1,raw_production!$C$1:$O$1,0))</f>
        <v>92986.957000000402</v>
      </c>
      <c r="I136">
        <f>INDEX(white_production!$C:$O,MATCH(total_sugar_production!$C136,white_production!$C:$C,0),MATCH(total_sugar_production!I$1,white_production!$C$1:$O$1,0))+INDEX(raw_production!$C:$O,MATCH(total_sugar_production!$C136,raw_production!$C:$C,0),MATCH(total_sugar_production!I$1,raw_production!$C$1:$O$1,0))</f>
        <v>126053.21400000193</v>
      </c>
      <c r="J136">
        <f>INDEX(white_production!$C:$O,MATCH(total_sugar_production!$C136,white_production!$C:$C,0),MATCH(total_sugar_production!J$1,white_production!$C$1:$O$1,0))+INDEX(raw_production!$C:$O,MATCH(total_sugar_production!$C136,raw_production!$C:$C,0),MATCH(total_sugar_production!J$1,raw_production!$C$1:$O$1,0))</f>
        <v>121215.95299999975</v>
      </c>
      <c r="S136" s="32">
        <v>40982</v>
      </c>
      <c r="T136" s="33">
        <f t="shared" si="34"/>
        <v>0.92735151796345461</v>
      </c>
      <c r="U136" s="33">
        <f t="shared" si="19"/>
        <v>5.5868827281245759E-3</v>
      </c>
      <c r="V136" s="34">
        <f t="shared" si="20"/>
        <v>0.78830760112727205</v>
      </c>
      <c r="W136" s="34">
        <f t="shared" si="28"/>
        <v>-5.4840362449565361E-2</v>
      </c>
      <c r="X136" s="36">
        <f t="shared" si="21"/>
        <v>0.69495172575906861</v>
      </c>
      <c r="Y136" s="36">
        <f t="shared" si="29"/>
        <v>-1.1673878800259163E-2</v>
      </c>
      <c r="Z136" s="36">
        <f t="shared" si="22"/>
        <v>0.59513644946088962</v>
      </c>
      <c r="AA136" s="36">
        <f t="shared" si="27"/>
        <v>-3.1538554313806033E-2</v>
      </c>
      <c r="AB136" s="36">
        <f t="shared" si="23"/>
        <v>0.10113679454152005</v>
      </c>
      <c r="AC136" s="36">
        <f t="shared" si="31"/>
        <v>3.5925782936931105E-4</v>
      </c>
      <c r="AD136" s="36">
        <f t="shared" si="24"/>
        <v>0.91529564671585528</v>
      </c>
      <c r="AE136" s="36">
        <f t="shared" si="30"/>
        <v>-1.7910394180131406E-2</v>
      </c>
      <c r="AF136" s="36">
        <f t="shared" si="25"/>
        <v>0.85688187481211375</v>
      </c>
      <c r="AG136" s="36">
        <f t="shared" si="26"/>
        <v>-2.7442759694570662E-2</v>
      </c>
      <c r="AI136" s="26"/>
      <c r="AK136" s="26"/>
      <c r="AM136" s="26"/>
      <c r="AO136" s="26"/>
      <c r="AQ136" s="26"/>
    </row>
    <row r="137" spans="1:43" ht="15.75" thickBot="1" x14ac:dyDescent="0.3">
      <c r="A137" s="17">
        <f t="shared" si="32"/>
        <v>3</v>
      </c>
      <c r="B137" s="15">
        <f t="shared" si="33"/>
        <v>2</v>
      </c>
      <c r="C137" s="11">
        <v>40983</v>
      </c>
      <c r="D137">
        <f>INDEX(white_production!$C:$O,MATCH(total_sugar_production!$C137,white_production!$C:$C,0),MATCH(total_sugar_production!D$1,white_production!$C$1:$O$1,0))+INDEX(raw_production!$C:$O,MATCH(total_sugar_production!$C137,raw_production!$C:$C,0),MATCH(total_sugar_production!D$1,raw_production!$C$1:$O$1,0))</f>
        <v>90597.043999999762</v>
      </c>
      <c r="E137">
        <f>INDEX(white_production!$C:$O,MATCH(total_sugar_production!$C137,white_production!$C:$C,0),MATCH(total_sugar_production!E$1,white_production!$C$1:$O$1,0))+INDEX(raw_production!$C:$O,MATCH(total_sugar_production!$C137,raw_production!$C:$C,0),MATCH(total_sugar_production!E$1,raw_production!$C$1:$O$1,0))</f>
        <v>90238.312000000471</v>
      </c>
      <c r="F137">
        <f>INDEX(white_production!$C:$O,MATCH(total_sugar_production!$C137,white_production!$C:$C,0),MATCH(total_sugar_production!F$1,white_production!$C$1:$O$1,0))+INDEX(raw_production!$C:$O,MATCH(total_sugar_production!$C137,raw_production!$C:$C,0),MATCH(total_sugar_production!F$1,raw_production!$C$1:$O$1,0))</f>
        <v>91053.2430000022</v>
      </c>
      <c r="G137">
        <f>INDEX(white_production!$C:$O,MATCH(total_sugar_production!$C137,white_production!$C:$C,0),MATCH(total_sugar_production!G$1,white_production!$C$1:$O$1,0))+INDEX(raw_production!$C:$O,MATCH(total_sugar_production!$C137,raw_production!$C:$C,0),MATCH(total_sugar_production!G$1,raw_production!$C$1:$O$1,0))</f>
        <v>66106.596999999136</v>
      </c>
      <c r="H137">
        <f>INDEX(white_production!$C:$O,MATCH(total_sugar_production!$C137,white_production!$C:$C,0),MATCH(total_sugar_production!H$1,white_production!$C$1:$O$1,0))+INDEX(raw_production!$C:$O,MATCH(total_sugar_production!$C137,raw_production!$C:$C,0),MATCH(total_sugar_production!H$1,raw_production!$C$1:$O$1,0))</f>
        <v>89908.031999999279</v>
      </c>
      <c r="I137">
        <f>INDEX(white_production!$C:$O,MATCH(total_sugar_production!$C137,white_production!$C:$C,0),MATCH(total_sugar_production!I$1,white_production!$C$1:$O$1,0))+INDEX(raw_production!$C:$O,MATCH(total_sugar_production!$C137,raw_production!$C:$C,0),MATCH(total_sugar_production!I$1,raw_production!$C$1:$O$1,0))</f>
        <v>125005.52500000037</v>
      </c>
      <c r="J137">
        <f>INDEX(white_production!$C:$O,MATCH(total_sugar_production!$C137,white_production!$C:$C,0),MATCH(total_sugar_production!J$1,white_production!$C$1:$O$1,0))+INDEX(raw_production!$C:$O,MATCH(total_sugar_production!$C137,raw_production!$C:$C,0),MATCH(total_sugar_production!J$1,raw_production!$C$1:$O$1,0))</f>
        <v>116297.59700000026</v>
      </c>
      <c r="S137" s="32">
        <v>40983</v>
      </c>
      <c r="T137" s="33">
        <f t="shared" si="34"/>
        <v>0.922796969089556</v>
      </c>
      <c r="U137" s="33">
        <f t="shared" si="19"/>
        <v>-4.5545488738986117E-3</v>
      </c>
      <c r="V137" s="33">
        <f t="shared" si="20"/>
        <v>0.76634638976541203</v>
      </c>
      <c r="W137" s="33">
        <f t="shared" si="28"/>
        <v>-2.1961211361860022E-2</v>
      </c>
      <c r="X137" s="33">
        <f t="shared" si="21"/>
        <v>0.68530774576924736</v>
      </c>
      <c r="Y137" s="36">
        <f t="shared" si="29"/>
        <v>-9.6439799898212497E-3</v>
      </c>
      <c r="Z137" s="36">
        <f t="shared" si="22"/>
        <v>0.57215499975701045</v>
      </c>
      <c r="AA137" s="36">
        <f t="shared" si="27"/>
        <v>-2.2981449703879164E-2</v>
      </c>
      <c r="AB137" s="36">
        <f t="shared" si="23"/>
        <v>9.7788017302429822E-2</v>
      </c>
      <c r="AC137" s="33">
        <f t="shared" si="31"/>
        <v>-3.348777239090231E-3</v>
      </c>
      <c r="AD137" s="33">
        <f t="shared" si="24"/>
        <v>0.90768818356292447</v>
      </c>
      <c r="AE137" s="33">
        <f t="shared" si="30"/>
        <v>-7.6074631529308157E-3</v>
      </c>
      <c r="AF137" s="33">
        <f t="shared" si="25"/>
        <v>0.8221137605006833</v>
      </c>
      <c r="AG137" s="33">
        <f t="shared" si="26"/>
        <v>-3.4768114311430454E-2</v>
      </c>
      <c r="AI137" s="26"/>
      <c r="AK137" s="26"/>
      <c r="AM137" s="26"/>
      <c r="AO137" s="26"/>
      <c r="AQ137" s="26"/>
    </row>
    <row r="138" spans="1:43" ht="15.75" thickBot="1" x14ac:dyDescent="0.3">
      <c r="A138" s="17">
        <f t="shared" si="32"/>
        <v>3</v>
      </c>
      <c r="B138" s="15">
        <f t="shared" si="33"/>
        <v>2</v>
      </c>
      <c r="C138" s="11">
        <v>40984</v>
      </c>
      <c r="D138">
        <f>INDEX(white_production!$C:$O,MATCH(total_sugar_production!$C138,white_production!$C:$C,0),MATCH(total_sugar_production!D$1,white_production!$C$1:$O$1,0))+INDEX(raw_production!$C:$O,MATCH(total_sugar_production!$C138,raw_production!$C:$C,0),MATCH(total_sugar_production!D$1,raw_production!$C$1:$O$1,0))</f>
        <v>87854.063000000271</v>
      </c>
      <c r="E138">
        <f>INDEX(white_production!$C:$O,MATCH(total_sugar_production!$C138,white_production!$C:$C,0),MATCH(total_sugar_production!E$1,white_production!$C$1:$O$1,0))+INDEX(raw_production!$C:$O,MATCH(total_sugar_production!$C138,raw_production!$C:$C,0),MATCH(total_sugar_production!E$1,raw_production!$C$1:$O$1,0))</f>
        <v>87190.707000000781</v>
      </c>
      <c r="F138">
        <f>INDEX(white_production!$C:$O,MATCH(total_sugar_production!$C138,white_production!$C:$C,0),MATCH(total_sugar_production!F$1,white_production!$C$1:$O$1,0))+INDEX(raw_production!$C:$O,MATCH(total_sugar_production!$C138,raw_production!$C:$C,0),MATCH(total_sugar_production!F$1,raw_production!$C$1:$O$1,0))</f>
        <v>87785.48699999899</v>
      </c>
      <c r="G138">
        <f>INDEX(white_production!$C:$O,MATCH(total_sugar_production!$C138,white_production!$C:$C,0),MATCH(total_sugar_production!G$1,white_production!$C$1:$O$1,0))+INDEX(raw_production!$C:$O,MATCH(total_sugar_production!$C138,raw_production!$C:$C,0),MATCH(total_sugar_production!G$1,raw_production!$C$1:$O$1,0))</f>
        <v>61226.677000000331</v>
      </c>
      <c r="H138">
        <f>INDEX(white_production!$C:$O,MATCH(total_sugar_production!$C138,white_production!$C:$C,0),MATCH(total_sugar_production!H$1,white_production!$C$1:$O$1,0))+INDEX(raw_production!$C:$O,MATCH(total_sugar_production!$C138,raw_production!$C:$C,0),MATCH(total_sugar_production!H$1,raw_production!$C$1:$O$1,0))</f>
        <v>84369.851999999955</v>
      </c>
      <c r="I138">
        <f>INDEX(white_production!$C:$O,MATCH(total_sugar_production!$C138,white_production!$C:$C,0),MATCH(total_sugar_production!I$1,white_production!$C$1:$O$1,0))+INDEX(raw_production!$C:$O,MATCH(total_sugar_production!$C138,raw_production!$C:$C,0),MATCH(total_sugar_production!I$1,raw_production!$C$1:$O$1,0))</f>
        <v>125263.825</v>
      </c>
      <c r="J138">
        <f>INDEX(white_production!$C:$O,MATCH(total_sugar_production!$C138,white_production!$C:$C,0),MATCH(total_sugar_production!J$1,white_production!$C$1:$O$1,0))+INDEX(raw_production!$C:$O,MATCH(total_sugar_production!$C138,raw_production!$C:$C,0),MATCH(total_sugar_production!J$1,raw_production!$C$1:$O$1,0))</f>
        <v>115479.97599999903</v>
      </c>
      <c r="S138" s="32">
        <v>40984</v>
      </c>
      <c r="T138" s="36">
        <f t="shared" si="34"/>
        <v>0.89485770704178136</v>
      </c>
      <c r="U138" s="36">
        <f t="shared" si="19"/>
        <v>-2.7939262047774638E-2</v>
      </c>
      <c r="V138" s="33">
        <f t="shared" si="20"/>
        <v>0.74046468788715913</v>
      </c>
      <c r="W138" s="33">
        <f t="shared" si="28"/>
        <v>-2.5881701878252894E-2</v>
      </c>
      <c r="X138" s="33">
        <f t="shared" si="21"/>
        <v>0.66071314129056802</v>
      </c>
      <c r="Y138" s="36">
        <f t="shared" si="29"/>
        <v>-2.4594604478679338E-2</v>
      </c>
      <c r="Z138" s="36">
        <f t="shared" si="22"/>
        <v>0.52991911479058895</v>
      </c>
      <c r="AA138" s="36">
        <f t="shared" si="27"/>
        <v>-4.22358849664215E-2</v>
      </c>
      <c r="AB138" s="34">
        <f t="shared" si="23"/>
        <v>9.176444377271549E-2</v>
      </c>
      <c r="AC138" s="34">
        <f t="shared" si="31"/>
        <v>-6.0235735297143322E-3</v>
      </c>
      <c r="AD138" s="33">
        <f t="shared" si="24"/>
        <v>0.90956374752550906</v>
      </c>
      <c r="AE138" s="33">
        <f t="shared" si="30"/>
        <v>1.8755639625845921E-3</v>
      </c>
      <c r="AF138" s="33">
        <f t="shared" si="25"/>
        <v>0.81633395513655926</v>
      </c>
      <c r="AG138" s="33">
        <f t="shared" si="26"/>
        <v>-5.7798053641240354E-3</v>
      </c>
      <c r="AI138" s="26"/>
      <c r="AK138" s="26"/>
      <c r="AM138" s="26"/>
      <c r="AO138" s="26"/>
      <c r="AQ138" s="26"/>
    </row>
    <row r="139" spans="1:43" ht="15.75" thickBot="1" x14ac:dyDescent="0.3">
      <c r="A139" s="17">
        <f t="shared" si="32"/>
        <v>3</v>
      </c>
      <c r="B139" s="15">
        <f t="shared" si="33"/>
        <v>2</v>
      </c>
      <c r="C139" s="11">
        <v>40985</v>
      </c>
      <c r="D139">
        <f>INDEX(white_production!$C:$O,MATCH(total_sugar_production!$C139,white_production!$C:$C,0),MATCH(total_sugar_production!D$1,white_production!$C$1:$O$1,0))+INDEX(raw_production!$C:$O,MATCH(total_sugar_production!$C139,raw_production!$C:$C,0),MATCH(total_sugar_production!D$1,raw_production!$C$1:$O$1,0))</f>
        <v>79171.547000000253</v>
      </c>
      <c r="E139">
        <f>INDEX(white_production!$C:$O,MATCH(total_sugar_production!$C139,white_production!$C:$C,0),MATCH(total_sugar_production!E$1,white_production!$C$1:$O$1,0))+INDEX(raw_production!$C:$O,MATCH(total_sugar_production!$C139,raw_production!$C:$C,0),MATCH(total_sugar_production!E$1,raw_production!$C$1:$O$1,0))</f>
        <v>86769.692999999228</v>
      </c>
      <c r="F139">
        <f>INDEX(white_production!$C:$O,MATCH(total_sugar_production!$C139,white_production!$C:$C,0),MATCH(total_sugar_production!F$1,white_production!$C$1:$O$1,0))+INDEX(raw_production!$C:$O,MATCH(total_sugar_production!$C139,raw_production!$C:$C,0),MATCH(total_sugar_production!F$1,raw_production!$C$1:$O$1,0))</f>
        <v>81399.234000001103</v>
      </c>
      <c r="G139">
        <f>INDEX(white_production!$C:$O,MATCH(total_sugar_production!$C139,white_production!$C:$C,0),MATCH(total_sugar_production!G$1,white_production!$C$1:$O$1,0))+INDEX(raw_production!$C:$O,MATCH(total_sugar_production!$C139,raw_production!$C:$C,0),MATCH(total_sugar_production!G$1,raw_production!$C$1:$O$1,0))</f>
        <v>56706.023999999459</v>
      </c>
      <c r="H139">
        <f>INDEX(white_production!$C:$O,MATCH(total_sugar_production!$C139,white_production!$C:$C,0),MATCH(total_sugar_production!H$1,white_production!$C$1:$O$1,0))+INDEX(raw_production!$C:$O,MATCH(total_sugar_production!$C139,raw_production!$C:$C,0),MATCH(total_sugar_production!H$1,raw_production!$C$1:$O$1,0))</f>
        <v>73428.991000001508</v>
      </c>
      <c r="I139">
        <f>INDEX(white_production!$C:$O,MATCH(total_sugar_production!$C139,white_production!$C:$C,0),MATCH(total_sugar_production!I$1,white_production!$C$1:$O$1,0))+INDEX(raw_production!$C:$O,MATCH(total_sugar_production!$C139,raw_production!$C:$C,0),MATCH(total_sugar_production!I$1,raw_production!$C$1:$O$1,0))</f>
        <v>125364.16399999894</v>
      </c>
      <c r="J139">
        <f>INDEX(white_production!$C:$O,MATCH(total_sugar_production!$C139,white_production!$C:$C,0),MATCH(total_sugar_production!J$1,white_production!$C$1:$O$1,0))+INDEX(raw_production!$C:$O,MATCH(total_sugar_production!$C139,raw_production!$C:$C,0),MATCH(total_sugar_production!J$1,raw_production!$C$1:$O$1,0))</f>
        <v>114200.33200000114</v>
      </c>
      <c r="S139" s="32">
        <v>40985</v>
      </c>
      <c r="T139" s="37">
        <f t="shared" si="34"/>
        <v>0.80641994908500281</v>
      </c>
      <c r="U139" s="34">
        <f t="shared" si="19"/>
        <v>-8.8437757956778551E-2</v>
      </c>
      <c r="V139" s="33">
        <f t="shared" si="20"/>
        <v>0.73688923803896289</v>
      </c>
      <c r="W139" s="33">
        <f t="shared" si="28"/>
        <v>-3.5754498481962438E-3</v>
      </c>
      <c r="X139" s="34">
        <f t="shared" si="21"/>
        <v>0.61264732284036139</v>
      </c>
      <c r="Y139" s="34">
        <f t="shared" si="29"/>
        <v>-4.8065818450206632E-2</v>
      </c>
      <c r="Z139" s="36">
        <f t="shared" si="22"/>
        <v>0.49079269876713127</v>
      </c>
      <c r="AA139" s="36">
        <f t="shared" si="27"/>
        <v>-3.9126416023457677E-2</v>
      </c>
      <c r="AB139" s="36">
        <f t="shared" si="23"/>
        <v>7.9864671516869254E-2</v>
      </c>
      <c r="AC139" s="33">
        <f t="shared" si="31"/>
        <v>-1.1899772255846236E-2</v>
      </c>
      <c r="AD139" s="33">
        <f t="shared" si="24"/>
        <v>0.91029232751946976</v>
      </c>
      <c r="AE139" s="33">
        <f t="shared" si="30"/>
        <v>7.285799939606985E-4</v>
      </c>
      <c r="AF139" s="33">
        <f t="shared" si="25"/>
        <v>0.80728808516092776</v>
      </c>
      <c r="AG139" s="33">
        <f t="shared" si="26"/>
        <v>-9.0458699756315042E-3</v>
      </c>
      <c r="AI139" s="26"/>
      <c r="AK139" s="26"/>
      <c r="AM139" s="26"/>
      <c r="AO139" s="26"/>
      <c r="AQ139" s="26"/>
    </row>
    <row r="140" spans="1:43" x14ac:dyDescent="0.25">
      <c r="A140" s="17">
        <f t="shared" si="32"/>
        <v>3</v>
      </c>
      <c r="B140" s="15">
        <f t="shared" si="33"/>
        <v>2</v>
      </c>
      <c r="C140" s="11">
        <v>40986</v>
      </c>
      <c r="D140">
        <f>INDEX(white_production!$C:$O,MATCH(total_sugar_production!$C140,white_production!$C:$C,0),MATCH(total_sugar_production!D$1,white_production!$C$1:$O$1,0))+INDEX(raw_production!$C:$O,MATCH(total_sugar_production!$C140,raw_production!$C:$C,0),MATCH(total_sugar_production!D$1,raw_production!$C$1:$O$1,0))</f>
        <v>79818.061999999729</v>
      </c>
      <c r="E140">
        <f>INDEX(white_production!$C:$O,MATCH(total_sugar_production!$C140,white_production!$C:$C,0),MATCH(total_sugar_production!E$1,white_production!$C$1:$O$1,0))+INDEX(raw_production!$C:$O,MATCH(total_sugar_production!$C140,raw_production!$C:$C,0),MATCH(total_sugar_production!E$1,raw_production!$C$1:$O$1,0))</f>
        <v>84439.893000000346</v>
      </c>
      <c r="F140">
        <f>INDEX(white_production!$C:$O,MATCH(total_sugar_production!$C140,white_production!$C:$C,0),MATCH(total_sugar_production!F$1,white_production!$C$1:$O$1,0))+INDEX(raw_production!$C:$O,MATCH(total_sugar_production!$C140,raw_production!$C:$C,0),MATCH(total_sugar_production!F$1,raw_production!$C$1:$O$1,0))</f>
        <v>81839.835999998817</v>
      </c>
      <c r="G140">
        <f>INDEX(white_production!$C:$O,MATCH(total_sugar_production!$C140,white_production!$C:$C,0),MATCH(total_sugar_production!G$1,white_production!$C$1:$O$1,0))+INDEX(raw_production!$C:$O,MATCH(total_sugar_production!$C140,raw_production!$C:$C,0),MATCH(total_sugar_production!G$1,raw_production!$C$1:$O$1,0))</f>
        <v>52389.981000001731</v>
      </c>
      <c r="H140">
        <f>INDEX(white_production!$C:$O,MATCH(total_sugar_production!$C140,white_production!$C:$C,0),MATCH(total_sugar_production!H$1,white_production!$C$1:$O$1,0))+INDEX(raw_production!$C:$O,MATCH(total_sugar_production!$C140,raw_production!$C:$C,0),MATCH(total_sugar_production!H$1,raw_production!$C$1:$O$1,0))</f>
        <v>70750.81099999958</v>
      </c>
      <c r="I140">
        <f>INDEX(white_production!$C:$O,MATCH(total_sugar_production!$C140,white_production!$C:$C,0),MATCH(total_sugar_production!I$1,white_production!$C$1:$O$1,0))+INDEX(raw_production!$C:$O,MATCH(total_sugar_production!$C140,raw_production!$C:$C,0),MATCH(total_sugar_production!I$1,raw_production!$C$1:$O$1,0))</f>
        <v>122505.82700000034</v>
      </c>
      <c r="J140">
        <f>INDEX(white_production!$C:$O,MATCH(total_sugar_production!$C140,white_production!$C:$C,0),MATCH(total_sugar_production!J$1,white_production!$C$1:$O$1,0))+INDEX(raw_production!$C:$O,MATCH(total_sugar_production!$C140,raw_production!$C:$C,0),MATCH(total_sugar_production!J$1,raw_production!$C$1:$O$1,0))</f>
        <v>114447.88199999928</v>
      </c>
      <c r="S140" s="32">
        <v>40986</v>
      </c>
      <c r="T140" s="36">
        <f t="shared" si="34"/>
        <v>0.8130051758885446</v>
      </c>
      <c r="U140" s="36">
        <f t="shared" si="19"/>
        <v>6.5852268035417882E-3</v>
      </c>
      <c r="V140" s="33">
        <f t="shared" si="20"/>
        <v>0.71710347543654862</v>
      </c>
      <c r="W140" s="33">
        <f t="shared" si="28"/>
        <v>-1.978576260241427E-2</v>
      </c>
      <c r="X140" s="33">
        <f t="shared" si="21"/>
        <v>0.6159634920777366</v>
      </c>
      <c r="Y140" s="36">
        <f t="shared" si="29"/>
        <v>3.3161692373752105E-3</v>
      </c>
      <c r="Z140" s="36">
        <f t="shared" si="22"/>
        <v>0.45343718973049191</v>
      </c>
      <c r="AA140" s="36">
        <f t="shared" si="27"/>
        <v>-3.7355509036639367E-2</v>
      </c>
      <c r="AB140" s="36">
        <f t="shared" si="23"/>
        <v>7.695176255475103E-2</v>
      </c>
      <c r="AC140" s="33">
        <f t="shared" si="31"/>
        <v>-2.9129089621182241E-3</v>
      </c>
      <c r="AD140" s="33">
        <f t="shared" si="24"/>
        <v>0.88953741513028206</v>
      </c>
      <c r="AE140" s="33">
        <f t="shared" si="30"/>
        <v>-2.0754912389187696E-2</v>
      </c>
      <c r="AF140" s="33">
        <f t="shared" si="25"/>
        <v>0.80903802898315835</v>
      </c>
      <c r="AG140" s="33">
        <f t="shared" si="26"/>
        <v>1.749943822230593E-3</v>
      </c>
      <c r="AI140" s="26"/>
      <c r="AK140" s="26"/>
      <c r="AM140" s="26"/>
      <c r="AO140" s="26"/>
      <c r="AQ140" s="26"/>
    </row>
    <row r="141" spans="1:43" x14ac:dyDescent="0.25">
      <c r="A141" s="17">
        <f t="shared" si="32"/>
        <v>3</v>
      </c>
      <c r="B141" s="15">
        <f t="shared" si="33"/>
        <v>2</v>
      </c>
      <c r="C141" s="11">
        <v>40987</v>
      </c>
      <c r="D141">
        <f>INDEX(white_production!$C:$O,MATCH(total_sugar_production!$C141,white_production!$C:$C,0),MATCH(total_sugar_production!D$1,white_production!$C$1:$O$1,0))+INDEX(raw_production!$C:$O,MATCH(total_sugar_production!$C141,raw_production!$C:$C,0),MATCH(total_sugar_production!D$1,raw_production!$C$1:$O$1,0))</f>
        <v>77126.613999999681</v>
      </c>
      <c r="E141">
        <f>INDEX(white_production!$C:$O,MATCH(total_sugar_production!$C141,white_production!$C:$C,0),MATCH(total_sugar_production!E$1,white_production!$C$1:$O$1,0))+INDEX(raw_production!$C:$O,MATCH(total_sugar_production!$C141,raw_production!$C:$C,0),MATCH(total_sugar_production!E$1,raw_production!$C$1:$O$1,0))</f>
        <v>82490.782000000036</v>
      </c>
      <c r="F141">
        <f>INDEX(white_production!$C:$O,MATCH(total_sugar_production!$C141,white_production!$C:$C,0),MATCH(total_sugar_production!F$1,white_production!$C$1:$O$1,0))+INDEX(raw_production!$C:$O,MATCH(total_sugar_production!$C141,raw_production!$C:$C,0),MATCH(total_sugar_production!F$1,raw_production!$C$1:$O$1,0))</f>
        <v>80200.950000000361</v>
      </c>
      <c r="G141">
        <f>INDEX(white_production!$C:$O,MATCH(total_sugar_production!$C141,white_production!$C:$C,0),MATCH(total_sugar_production!G$1,white_production!$C$1:$O$1,0))+INDEX(raw_production!$C:$O,MATCH(total_sugar_production!$C141,raw_production!$C:$C,0),MATCH(total_sugar_production!G$1,raw_production!$C$1:$O$1,0))</f>
        <v>48525.676999999589</v>
      </c>
      <c r="H141">
        <f>INDEX(white_production!$C:$O,MATCH(total_sugar_production!$C141,white_production!$C:$C,0),MATCH(total_sugar_production!H$1,white_production!$C$1:$O$1,0))+INDEX(raw_production!$C:$O,MATCH(total_sugar_production!$C141,raw_production!$C:$C,0),MATCH(total_sugar_production!H$1,raw_production!$C$1:$O$1,0))</f>
        <v>64226.115999998903</v>
      </c>
      <c r="I141">
        <f>INDEX(white_production!$C:$O,MATCH(total_sugar_production!$C141,white_production!$C:$C,0),MATCH(total_sugar_production!I$1,white_production!$C$1:$O$1,0))+INDEX(raw_production!$C:$O,MATCH(total_sugar_production!$C141,raw_production!$C:$C,0),MATCH(total_sugar_production!I$1,raw_production!$C$1:$O$1,0))</f>
        <v>123453.68100000061</v>
      </c>
      <c r="J141">
        <f>INDEX(white_production!$C:$O,MATCH(total_sugar_production!$C141,white_production!$C:$C,0),MATCH(total_sugar_production!J$1,white_production!$C$1:$O$1,0))+INDEX(raw_production!$C:$O,MATCH(total_sugar_production!$C141,raw_production!$C:$C,0),MATCH(total_sugar_production!J$1,raw_production!$C$1:$O$1,0))</f>
        <v>110243.17299999968</v>
      </c>
      <c r="S141" s="32">
        <v>40987</v>
      </c>
      <c r="T141" s="33">
        <f t="shared" si="34"/>
        <v>0.78559081503078632</v>
      </c>
      <c r="U141" s="33">
        <f t="shared" si="19"/>
        <v>-2.741436085775828E-2</v>
      </c>
      <c r="V141" s="33">
        <f t="shared" si="20"/>
        <v>0.70055070372576711</v>
      </c>
      <c r="W141" s="33">
        <f t="shared" si="28"/>
        <v>-1.6552771710781511E-2</v>
      </c>
      <c r="X141" s="33">
        <f t="shared" si="21"/>
        <v>0.60362849737324609</v>
      </c>
      <c r="Y141" s="36">
        <f t="shared" si="29"/>
        <v>-1.2334994704490509E-2</v>
      </c>
      <c r="Z141" s="36">
        <f t="shared" si="22"/>
        <v>0.41999149815779951</v>
      </c>
      <c r="AA141" s="36">
        <f t="shared" si="27"/>
        <v>-3.3445691572692393E-2</v>
      </c>
      <c r="AB141" s="36">
        <f t="shared" si="23"/>
        <v>6.9855210963530021E-2</v>
      </c>
      <c r="AC141" s="33">
        <f t="shared" si="31"/>
        <v>-7.0965515912210092E-3</v>
      </c>
      <c r="AD141" s="33">
        <f t="shared" si="24"/>
        <v>0.89641995792623519</v>
      </c>
      <c r="AE141" s="33">
        <f t="shared" si="30"/>
        <v>6.8825427959531282E-3</v>
      </c>
      <c r="AF141" s="33">
        <f t="shared" si="25"/>
        <v>0.77931472242334399</v>
      </c>
      <c r="AG141" s="33">
        <f t="shared" si="26"/>
        <v>-2.9723306559814366E-2</v>
      </c>
      <c r="AI141" s="26"/>
      <c r="AK141" s="26"/>
      <c r="AM141" s="26"/>
      <c r="AO141" s="26"/>
      <c r="AQ141" s="26"/>
    </row>
    <row r="142" spans="1:43" x14ac:dyDescent="0.25">
      <c r="A142" s="17">
        <f t="shared" si="32"/>
        <v>3</v>
      </c>
      <c r="B142" s="15">
        <f t="shared" si="33"/>
        <v>2</v>
      </c>
      <c r="C142" s="11">
        <v>40988</v>
      </c>
      <c r="D142">
        <f>INDEX(white_production!$C:$O,MATCH(total_sugar_production!$C142,white_production!$C:$C,0),MATCH(total_sugar_production!D$1,white_production!$C$1:$O$1,0))+INDEX(raw_production!$C:$O,MATCH(total_sugar_production!$C142,raw_production!$C:$C,0),MATCH(total_sugar_production!D$1,raw_production!$C$1:$O$1,0))</f>
        <v>77828.598000000042</v>
      </c>
      <c r="E142">
        <f>INDEX(white_production!$C:$O,MATCH(total_sugar_production!$C142,white_production!$C:$C,0),MATCH(total_sugar_production!E$1,white_production!$C$1:$O$1,0))+INDEX(raw_production!$C:$O,MATCH(total_sugar_production!$C142,raw_production!$C:$C,0),MATCH(total_sugar_production!E$1,raw_production!$C$1:$O$1,0))</f>
        <v>79631.313999999315</v>
      </c>
      <c r="F142">
        <f>INDEX(white_production!$C:$O,MATCH(total_sugar_production!$C142,white_production!$C:$C,0),MATCH(total_sugar_production!F$1,white_production!$C$1:$O$1,0))+INDEX(raw_production!$C:$O,MATCH(total_sugar_production!$C142,raw_production!$C:$C,0),MATCH(total_sugar_production!F$1,raw_production!$C$1:$O$1,0))</f>
        <v>76438.877000000328</v>
      </c>
      <c r="G142">
        <f>INDEX(white_production!$C:$O,MATCH(total_sugar_production!$C142,white_production!$C:$C,0),MATCH(total_sugar_production!G$1,white_production!$C$1:$O$1,0))+INDEX(raw_production!$C:$O,MATCH(total_sugar_production!$C142,raw_production!$C:$C,0),MATCH(total_sugar_production!G$1,raw_production!$C$1:$O$1,0))</f>
        <v>42414.007999999827</v>
      </c>
      <c r="H142">
        <f>INDEX(white_production!$C:$O,MATCH(total_sugar_production!$C142,white_production!$C:$C,0),MATCH(total_sugar_production!H$1,white_production!$C$1:$O$1,0))+INDEX(raw_production!$C:$O,MATCH(total_sugar_production!$C142,raw_production!$C:$C,0),MATCH(total_sugar_production!H$1,raw_production!$C$1:$O$1,0))</f>
        <v>60382.579000001024</v>
      </c>
      <c r="I142">
        <f>INDEX(white_production!$C:$O,MATCH(total_sugar_production!$C142,white_production!$C:$C,0),MATCH(total_sugar_production!I$1,white_production!$C$1:$O$1,0))+INDEX(raw_production!$C:$O,MATCH(total_sugar_production!$C142,raw_production!$C:$C,0),MATCH(total_sugar_production!I$1,raw_production!$C$1:$O$1,0))</f>
        <v>121929.77999999785</v>
      </c>
      <c r="J142">
        <f>INDEX(white_production!$C:$O,MATCH(total_sugar_production!$C142,white_production!$C:$C,0),MATCH(total_sugar_production!J$1,white_production!$C$1:$O$1,0))+INDEX(raw_production!$C:$O,MATCH(total_sugar_production!$C142,raw_production!$C:$C,0),MATCH(total_sugar_production!J$1,raw_production!$C$1:$O$1,0))</f>
        <v>106990.42800000012</v>
      </c>
      <c r="S142" s="32">
        <v>40988</v>
      </c>
      <c r="T142" s="33">
        <f t="shared" si="34"/>
        <v>0.79274103405503726</v>
      </c>
      <c r="U142" s="33">
        <f t="shared" si="19"/>
        <v>7.1502190242509478E-3</v>
      </c>
      <c r="V142" s="33">
        <f t="shared" si="20"/>
        <v>0.67626675016012117</v>
      </c>
      <c r="W142" s="33">
        <f t="shared" si="28"/>
        <v>-2.4283953565645944E-2</v>
      </c>
      <c r="X142" s="33">
        <f t="shared" si="21"/>
        <v>0.57531344035710763</v>
      </c>
      <c r="Y142" s="33">
        <f t="shared" si="29"/>
        <v>-2.8315057016138456E-2</v>
      </c>
      <c r="Z142" s="33">
        <f t="shared" si="22"/>
        <v>0.3670947808270037</v>
      </c>
      <c r="AA142" s="33">
        <f t="shared" si="27"/>
        <v>-5.2896717330795817E-2</v>
      </c>
      <c r="AB142" s="33">
        <f t="shared" si="23"/>
        <v>6.567480734110033E-2</v>
      </c>
      <c r="AC142" s="33">
        <f t="shared" si="31"/>
        <v>-4.1804036224296903E-3</v>
      </c>
      <c r="AD142" s="33">
        <f t="shared" si="24"/>
        <v>0.88535463156868233</v>
      </c>
      <c r="AE142" s="33">
        <f t="shared" si="30"/>
        <v>-1.1065326357552863E-2</v>
      </c>
      <c r="AF142" s="33">
        <f t="shared" si="25"/>
        <v>0.75632089888028808</v>
      </c>
      <c r="AG142" s="33">
        <f t="shared" si="26"/>
        <v>-2.2993823543055902E-2</v>
      </c>
      <c r="AI142" s="26"/>
      <c r="AK142" s="26"/>
      <c r="AM142" s="26"/>
      <c r="AO142" s="26"/>
      <c r="AQ142" s="26"/>
    </row>
    <row r="143" spans="1:43" x14ac:dyDescent="0.25">
      <c r="A143" s="17">
        <f t="shared" si="32"/>
        <v>3</v>
      </c>
      <c r="B143" s="15">
        <f t="shared" si="33"/>
        <v>3</v>
      </c>
      <c r="C143" s="11">
        <v>40989</v>
      </c>
      <c r="D143">
        <f>INDEX(white_production!$C:$O,MATCH(total_sugar_production!$C143,white_production!$C:$C,0),MATCH(total_sugar_production!D$1,white_production!$C$1:$O$1,0))+INDEX(raw_production!$C:$O,MATCH(total_sugar_production!$C143,raw_production!$C:$C,0),MATCH(total_sugar_production!D$1,raw_production!$C$1:$O$1,0))</f>
        <v>74399.027000000322</v>
      </c>
      <c r="E143">
        <f>INDEX(white_production!$C:$O,MATCH(total_sugar_production!$C143,white_production!$C:$C,0),MATCH(total_sugar_production!E$1,white_production!$C$1:$O$1,0))+INDEX(raw_production!$C:$O,MATCH(total_sugar_production!$C143,raw_production!$C:$C,0),MATCH(total_sugar_production!E$1,raw_production!$C$1:$O$1,0))</f>
        <v>69737.854000000283</v>
      </c>
      <c r="F143">
        <f>INDEX(white_production!$C:$O,MATCH(total_sugar_production!$C143,white_production!$C:$C,0),MATCH(total_sugar_production!F$1,white_production!$C$1:$O$1,0))+INDEX(raw_production!$C:$O,MATCH(total_sugar_production!$C143,raw_production!$C:$C,0),MATCH(total_sugar_production!F$1,raw_production!$C$1:$O$1,0))</f>
        <v>76004.648000000423</v>
      </c>
      <c r="G143">
        <f>INDEX(white_production!$C:$O,MATCH(total_sugar_production!$C143,white_production!$C:$C,0),MATCH(total_sugar_production!G$1,white_production!$C$1:$O$1,0))+INDEX(raw_production!$C:$O,MATCH(total_sugar_production!$C143,raw_production!$C:$C,0),MATCH(total_sugar_production!G$1,raw_production!$C$1:$O$1,0))</f>
        <v>39482.693999999756</v>
      </c>
      <c r="H143">
        <f>INDEX(white_production!$C:$O,MATCH(total_sugar_production!$C143,white_production!$C:$C,0),MATCH(total_sugar_production!H$1,white_production!$C$1:$O$1,0))+INDEX(raw_production!$C:$O,MATCH(total_sugar_production!$C143,raw_production!$C:$C,0),MATCH(total_sugar_production!H$1,raw_production!$C$1:$O$1,0))</f>
        <v>58759.478999999912</v>
      </c>
      <c r="I143">
        <f>INDEX(white_production!$C:$O,MATCH(total_sugar_production!$C143,white_production!$C:$C,0),MATCH(total_sugar_production!I$1,white_production!$C$1:$O$1,0))+INDEX(raw_production!$C:$O,MATCH(total_sugar_production!$C143,raw_production!$C:$C,0),MATCH(total_sugar_production!I$1,raw_production!$C$1:$O$1,0))</f>
        <v>122100.67800000162</v>
      </c>
      <c r="J143">
        <f>INDEX(white_production!$C:$O,MATCH(total_sugar_production!$C143,white_production!$C:$C,0),MATCH(total_sugar_production!J$1,white_production!$C$1:$O$1,0))+INDEX(raw_production!$C:$O,MATCH(total_sugar_production!$C143,raw_production!$C:$C,0),MATCH(total_sugar_production!J$1,raw_production!$C$1:$O$1,0))</f>
        <v>108998.84600000083</v>
      </c>
      <c r="S143" s="32">
        <v>40989</v>
      </c>
      <c r="T143" s="33">
        <f t="shared" si="34"/>
        <v>0.75780835210045616</v>
      </c>
      <c r="U143" s="33">
        <f t="shared" si="19"/>
        <v>-3.4932681954581102E-2</v>
      </c>
      <c r="V143" s="33">
        <f t="shared" si="20"/>
        <v>0.59224681245020783</v>
      </c>
      <c r="W143" s="33">
        <f t="shared" si="28"/>
        <v>-8.4019937709913339E-2</v>
      </c>
      <c r="X143" s="33">
        <f t="shared" si="21"/>
        <v>0.5720452371901148</v>
      </c>
      <c r="Y143" s="33">
        <f t="shared" si="29"/>
        <v>-3.2682031669928335E-3</v>
      </c>
      <c r="Z143" s="33">
        <f t="shared" si="22"/>
        <v>0.34172415161494812</v>
      </c>
      <c r="AA143" s="33">
        <f t="shared" si="27"/>
        <v>-2.5370629212055573E-2</v>
      </c>
      <c r="AB143" s="33">
        <f t="shared" si="23"/>
        <v>6.390945081673903E-2</v>
      </c>
      <c r="AC143" s="33">
        <f t="shared" si="31"/>
        <v>-1.7653565243613001E-3</v>
      </c>
      <c r="AD143" s="33">
        <f t="shared" si="24"/>
        <v>0.88659555348151753</v>
      </c>
      <c r="AE143" s="33">
        <f t="shared" si="30"/>
        <v>1.2409219128352023E-3</v>
      </c>
      <c r="AF143" s="33">
        <f t="shared" si="25"/>
        <v>0.7705185101571389</v>
      </c>
      <c r="AG143" s="33">
        <f t="shared" si="26"/>
        <v>1.4197611276850819E-2</v>
      </c>
      <c r="AI143" s="26"/>
      <c r="AK143" s="26"/>
      <c r="AM143" s="26"/>
      <c r="AO143" s="26"/>
      <c r="AQ143" s="26"/>
    </row>
    <row r="144" spans="1:43" x14ac:dyDescent="0.25">
      <c r="A144" s="17">
        <f t="shared" si="32"/>
        <v>3</v>
      </c>
      <c r="B144" s="15">
        <f t="shared" si="33"/>
        <v>3</v>
      </c>
      <c r="C144" s="11">
        <v>40990</v>
      </c>
      <c r="D144">
        <f>INDEX(white_production!$C:$O,MATCH(total_sugar_production!$C144,white_production!$C:$C,0),MATCH(total_sugar_production!D$1,white_production!$C$1:$O$1,0))+INDEX(raw_production!$C:$O,MATCH(total_sugar_production!$C144,raw_production!$C:$C,0),MATCH(total_sugar_production!D$1,raw_production!$C$1:$O$1,0))</f>
        <v>75502.369000000137</v>
      </c>
      <c r="E144">
        <f>INDEX(white_production!$C:$O,MATCH(total_sugar_production!$C144,white_production!$C:$C,0),MATCH(total_sugar_production!E$1,white_production!$C$1:$O$1,0))+INDEX(raw_production!$C:$O,MATCH(total_sugar_production!$C144,raw_production!$C:$C,0),MATCH(total_sugar_production!E$1,raw_production!$C$1:$O$1,0))</f>
        <v>70906.659999999392</v>
      </c>
      <c r="F144">
        <f>INDEX(white_production!$C:$O,MATCH(total_sugar_production!$C144,white_production!$C:$C,0),MATCH(total_sugar_production!F$1,white_production!$C$1:$O$1,0))+INDEX(raw_production!$C:$O,MATCH(total_sugar_production!$C144,raw_production!$C:$C,0),MATCH(total_sugar_production!F$1,raw_production!$C$1:$O$1,0))</f>
        <v>73389.516999998683</v>
      </c>
      <c r="G144">
        <f>INDEX(white_production!$C:$O,MATCH(total_sugar_production!$C144,white_production!$C:$C,0),MATCH(total_sugar_production!G$1,white_production!$C$1:$O$1,0))+INDEX(raw_production!$C:$O,MATCH(total_sugar_production!$C144,raw_production!$C:$C,0),MATCH(total_sugar_production!G$1,raw_production!$C$1:$O$1,0))</f>
        <v>36016.077999998626</v>
      </c>
      <c r="H144">
        <f>INDEX(white_production!$C:$O,MATCH(total_sugar_production!$C144,white_production!$C:$C,0),MATCH(total_sugar_production!H$1,white_production!$C$1:$O$1,0))+INDEX(raw_production!$C:$O,MATCH(total_sugar_production!$C144,raw_production!$C:$C,0),MATCH(total_sugar_production!H$1,raw_production!$C$1:$O$1,0))</f>
        <v>57650.941999999806</v>
      </c>
      <c r="I144">
        <f>INDEX(white_production!$C:$O,MATCH(total_sugar_production!$C144,white_production!$C:$C,0),MATCH(total_sugar_production!I$1,white_production!$C$1:$O$1,0))+INDEX(raw_production!$C:$O,MATCH(total_sugar_production!$C144,raw_production!$C:$C,0),MATCH(total_sugar_production!I$1,raw_production!$C$1:$O$1,0))</f>
        <v>117128.3259999983</v>
      </c>
      <c r="J144">
        <f>INDEX(white_production!$C:$O,MATCH(total_sugar_production!$C144,white_production!$C:$C,0),MATCH(total_sugar_production!J$1,white_production!$C$1:$O$1,0))+INDEX(raw_production!$C:$O,MATCH(total_sugar_production!$C144,raw_production!$C:$C,0),MATCH(total_sugar_production!J$1,raw_production!$C$1:$O$1,0))</f>
        <v>104757.96599999927</v>
      </c>
      <c r="S144" s="32">
        <v>40990</v>
      </c>
      <c r="T144" s="33">
        <f t="shared" si="34"/>
        <v>0.76904669508070889</v>
      </c>
      <c r="U144" s="33">
        <f t="shared" si="19"/>
        <v>1.1238342980252725E-2</v>
      </c>
      <c r="V144" s="33">
        <f t="shared" si="20"/>
        <v>0.60217286534928538</v>
      </c>
      <c r="W144" s="33">
        <f t="shared" si="28"/>
        <v>9.9260528990775532E-3</v>
      </c>
      <c r="X144" s="33">
        <f t="shared" si="21"/>
        <v>0.55236258260852644</v>
      </c>
      <c r="Y144" s="33">
        <f t="shared" si="29"/>
        <v>-1.9682654581588355E-2</v>
      </c>
      <c r="Z144" s="33">
        <f t="shared" si="22"/>
        <v>0.31172046413670262</v>
      </c>
      <c r="AA144" s="33">
        <f t="shared" si="27"/>
        <v>-3.00036874782455E-2</v>
      </c>
      <c r="AB144" s="33">
        <f t="shared" si="23"/>
        <v>6.2703756142692621E-2</v>
      </c>
      <c r="AC144" s="33">
        <f t="shared" si="31"/>
        <v>-1.2056946740464092E-3</v>
      </c>
      <c r="AD144" s="33">
        <f t="shared" si="24"/>
        <v>0.85049038809048005</v>
      </c>
      <c r="AE144" s="33">
        <f t="shared" si="30"/>
        <v>-3.6105165391037475E-2</v>
      </c>
      <c r="AF144" s="33">
        <f t="shared" si="25"/>
        <v>0.74053950891747089</v>
      </c>
      <c r="AG144" s="33">
        <f t="shared" si="26"/>
        <v>-2.9979001239668013E-2</v>
      </c>
      <c r="AI144" s="26"/>
      <c r="AK144" s="26"/>
      <c r="AM144" s="26"/>
      <c r="AO144" s="26"/>
      <c r="AQ144" s="26"/>
    </row>
    <row r="145" spans="1:43" x14ac:dyDescent="0.25">
      <c r="A145" s="17">
        <f t="shared" si="32"/>
        <v>3</v>
      </c>
      <c r="B145" s="15">
        <f t="shared" si="33"/>
        <v>3</v>
      </c>
      <c r="C145" s="11">
        <v>40991</v>
      </c>
      <c r="D145">
        <f>INDEX(white_production!$C:$O,MATCH(total_sugar_production!$C145,white_production!$C:$C,0),MATCH(total_sugar_production!D$1,white_production!$C$1:$O$1,0))+INDEX(raw_production!$C:$O,MATCH(total_sugar_production!$C145,raw_production!$C:$C,0),MATCH(total_sugar_production!D$1,raw_production!$C$1:$O$1,0))</f>
        <v>73245.578999999532</v>
      </c>
      <c r="E145">
        <f>INDEX(white_production!$C:$O,MATCH(total_sugar_production!$C145,white_production!$C:$C,0),MATCH(total_sugar_production!E$1,white_production!$C$1:$O$1,0))+INDEX(raw_production!$C:$O,MATCH(total_sugar_production!$C145,raw_production!$C:$C,0),MATCH(total_sugar_production!E$1,raw_production!$C$1:$O$1,0))</f>
        <v>69298.745000000301</v>
      </c>
      <c r="F145">
        <f>INDEX(white_production!$C:$O,MATCH(total_sugar_production!$C145,white_production!$C:$C,0),MATCH(total_sugar_production!F$1,white_production!$C$1:$O$1,0))+INDEX(raw_production!$C:$O,MATCH(total_sugar_production!$C145,raw_production!$C:$C,0),MATCH(total_sugar_production!F$1,raw_production!$C$1:$O$1,0))</f>
        <v>71318.238000000274</v>
      </c>
      <c r="G145">
        <f>INDEX(white_production!$C:$O,MATCH(total_sugar_production!$C145,white_production!$C:$C,0),MATCH(total_sugar_production!G$1,white_production!$C$1:$O$1,0))+INDEX(raw_production!$C:$O,MATCH(total_sugar_production!$C145,raw_production!$C:$C,0),MATCH(total_sugar_production!G$1,raw_production!$C$1:$O$1,0))</f>
        <v>33365.630000001198</v>
      </c>
      <c r="H145">
        <f>INDEX(white_production!$C:$O,MATCH(total_sugar_production!$C145,white_production!$C:$C,0),MATCH(total_sugar_production!H$1,white_production!$C$1:$O$1,0))+INDEX(raw_production!$C:$O,MATCH(total_sugar_production!$C145,raw_production!$C:$C,0),MATCH(total_sugar_production!H$1,raw_production!$C$1:$O$1,0))</f>
        <v>56939.705000000075</v>
      </c>
      <c r="I145">
        <f>INDEX(white_production!$C:$O,MATCH(total_sugar_production!$C145,white_production!$C:$C,0),MATCH(total_sugar_production!I$1,white_production!$C$1:$O$1,0))+INDEX(raw_production!$C:$O,MATCH(total_sugar_production!$C145,raw_production!$C:$C,0),MATCH(total_sugar_production!I$1,raw_production!$C$1:$O$1,0))</f>
        <v>120164.5700000003</v>
      </c>
      <c r="J145">
        <f>INDEX(white_production!$C:$O,MATCH(total_sugar_production!$C145,white_production!$C:$C,0),MATCH(total_sugar_production!J$1,white_production!$C$1:$O$1,0))+INDEX(raw_production!$C:$O,MATCH(total_sugar_production!$C145,raw_production!$C:$C,0),MATCH(total_sugar_production!J$1,raw_production!$C$1:$O$1,0))</f>
        <v>102149.96399999969</v>
      </c>
      <c r="S145" s="32">
        <v>40991</v>
      </c>
      <c r="T145" s="33">
        <f t="shared" si="34"/>
        <v>0.74605964296593807</v>
      </c>
      <c r="U145" s="33">
        <f t="shared" ref="U145:U198" si="35">T145-T144</f>
        <v>-2.2987052114770812E-2</v>
      </c>
      <c r="V145" s="33">
        <f t="shared" si="20"/>
        <v>0.58851769131080212</v>
      </c>
      <c r="W145" s="33">
        <f t="shared" si="28"/>
        <v>-1.3655174038483264E-2</v>
      </c>
      <c r="X145" s="33">
        <f t="shared" si="21"/>
        <v>0.53677320330055323</v>
      </c>
      <c r="Y145" s="33">
        <f t="shared" si="29"/>
        <v>-1.5589379307973217E-2</v>
      </c>
      <c r="Z145" s="33">
        <f t="shared" si="22"/>
        <v>0.28878074036307505</v>
      </c>
      <c r="AA145" s="33">
        <f t="shared" si="27"/>
        <v>-2.2939723773627574E-2</v>
      </c>
      <c r="AB145" s="36">
        <f t="shared" si="23"/>
        <v>6.1930182808753974E-2</v>
      </c>
      <c r="AC145" s="36">
        <f t="shared" si="31"/>
        <v>-7.7357333393864719E-4</v>
      </c>
      <c r="AD145" s="36">
        <f t="shared" si="24"/>
        <v>0.87253711603482997</v>
      </c>
      <c r="AE145" s="36">
        <f t="shared" si="30"/>
        <v>2.204672794434992E-2</v>
      </c>
      <c r="AF145" s="36">
        <f t="shared" si="25"/>
        <v>0.72210340716712296</v>
      </c>
      <c r="AG145" s="36">
        <f t="shared" si="26"/>
        <v>-1.8436101750347933E-2</v>
      </c>
      <c r="AI145" s="26"/>
      <c r="AK145" s="26"/>
      <c r="AM145" s="26"/>
      <c r="AO145" s="26"/>
      <c r="AQ145" s="26"/>
    </row>
    <row r="146" spans="1:43" ht="15.75" thickBot="1" x14ac:dyDescent="0.3">
      <c r="A146" s="17">
        <f t="shared" si="32"/>
        <v>3</v>
      </c>
      <c r="B146" s="15">
        <f t="shared" si="33"/>
        <v>3</v>
      </c>
      <c r="C146" s="11">
        <v>40992</v>
      </c>
      <c r="D146">
        <f>INDEX(white_production!$C:$O,MATCH(total_sugar_production!$C146,white_production!$C:$C,0),MATCH(total_sugar_production!D$1,white_production!$C$1:$O$1,0))+INDEX(raw_production!$C:$O,MATCH(total_sugar_production!$C146,raw_production!$C:$C,0),MATCH(total_sugar_production!D$1,raw_production!$C$1:$O$1,0))</f>
        <v>70426.762000000483</v>
      </c>
      <c r="E146">
        <f>INDEX(white_production!$C:$O,MATCH(total_sugar_production!$C146,white_production!$C:$C,0),MATCH(total_sugar_production!E$1,white_production!$C$1:$O$1,0))+INDEX(raw_production!$C:$O,MATCH(total_sugar_production!$C146,raw_production!$C:$C,0),MATCH(total_sugar_production!E$1,raw_production!$C$1:$O$1,0))</f>
        <v>67419.167999999976</v>
      </c>
      <c r="F146">
        <f>INDEX(white_production!$C:$O,MATCH(total_sugar_production!$C146,white_production!$C:$C,0),MATCH(total_sugar_production!F$1,white_production!$C$1:$O$1,0))+INDEX(raw_production!$C:$O,MATCH(total_sugar_production!$C146,raw_production!$C:$C,0),MATCH(total_sugar_production!F$1,raw_production!$C$1:$O$1,0))</f>
        <v>65589.142000000546</v>
      </c>
      <c r="G146">
        <f>INDEX(white_production!$C:$O,MATCH(total_sugar_production!$C146,white_production!$C:$C,0),MATCH(total_sugar_production!G$1,white_production!$C$1:$O$1,0))+INDEX(raw_production!$C:$O,MATCH(total_sugar_production!$C146,raw_production!$C:$C,0),MATCH(total_sugar_production!G$1,raw_production!$C$1:$O$1,0))</f>
        <v>32317.884999999405</v>
      </c>
      <c r="H146">
        <f>INDEX(white_production!$C:$O,MATCH(total_sugar_production!$C146,white_production!$C:$C,0),MATCH(total_sugar_production!H$1,white_production!$C$1:$O$1,0))+INDEX(raw_production!$C:$O,MATCH(total_sugar_production!$C146,raw_production!$C:$C,0),MATCH(total_sugar_production!H$1,raw_production!$C$1:$O$1,0))</f>
        <v>55710.030999999493</v>
      </c>
      <c r="I146">
        <f>INDEX(white_production!$C:$O,MATCH(total_sugar_production!$C146,white_production!$C:$C,0),MATCH(total_sugar_production!I$1,white_production!$C$1:$O$1,0))+INDEX(raw_production!$C:$O,MATCH(total_sugar_production!$C146,raw_production!$C:$C,0),MATCH(total_sugar_production!I$1,raw_production!$C$1:$O$1,0))</f>
        <v>120259.43200000003</v>
      </c>
      <c r="J146">
        <f>INDEX(white_production!$C:$O,MATCH(total_sugar_production!$C146,white_production!$C:$C,0),MATCH(total_sugar_production!J$1,white_production!$C$1:$O$1,0))+INDEX(raw_production!$C:$O,MATCH(total_sugar_production!$C146,raw_production!$C:$C,0),MATCH(total_sugar_production!J$1,raw_production!$C$1:$O$1,0))</f>
        <v>98958.170000001046</v>
      </c>
      <c r="S146" s="32">
        <v>40992</v>
      </c>
      <c r="T146" s="33">
        <f t="shared" si="34"/>
        <v>0.71734793594802204</v>
      </c>
      <c r="U146" s="33">
        <f t="shared" si="35"/>
        <v>-2.8711707017916033E-2</v>
      </c>
      <c r="V146" s="33">
        <f t="shared" ref="V146:V192" si="36">E146/MAX(E$2:E$228)</f>
        <v>0.57255543518796659</v>
      </c>
      <c r="W146" s="33">
        <f t="shared" si="28"/>
        <v>-1.5962256122835528E-2</v>
      </c>
      <c r="X146" s="33">
        <f t="shared" ref="X146:X194" si="37">F146/MAX(F$2:F$228)</f>
        <v>0.49365344462204763</v>
      </c>
      <c r="Y146" s="33">
        <f t="shared" si="29"/>
        <v>-4.3119758678505593E-2</v>
      </c>
      <c r="Z146" s="33">
        <f t="shared" ref="Z146:Z163" si="38">G146/MAX(G$2:G$228)</f>
        <v>0.27971246930653521</v>
      </c>
      <c r="AA146" s="33">
        <f t="shared" si="27"/>
        <v>-9.068271056539845E-3</v>
      </c>
      <c r="AB146" s="36">
        <f t="shared" ref="AB146:AB187" si="39">H146/MAX(H$2:H$228)</f>
        <v>6.0592734087949962E-2</v>
      </c>
      <c r="AC146" s="36">
        <f t="shared" si="31"/>
        <v>-1.3374487208040117E-3</v>
      </c>
      <c r="AD146" s="36">
        <f t="shared" ref="AD146:AD209" si="40">I146/MAX(I$2:I$228)</f>
        <v>0.87322592652115771</v>
      </c>
      <c r="AE146" s="36">
        <f t="shared" si="30"/>
        <v>6.8881048632774E-4</v>
      </c>
      <c r="AF146" s="36">
        <f t="shared" ref="AF146:AF191" si="41">J146/MAX(J$2:J$228)</f>
        <v>0.69954044941243787</v>
      </c>
      <c r="AG146" s="36">
        <f t="shared" si="26"/>
        <v>-2.2562957754685087E-2</v>
      </c>
      <c r="AI146" s="26"/>
      <c r="AK146" s="26"/>
      <c r="AM146" s="26"/>
      <c r="AO146" s="26"/>
      <c r="AQ146" s="26"/>
    </row>
    <row r="147" spans="1:43" ht="15.75" thickBot="1" x14ac:dyDescent="0.3">
      <c r="A147" s="17">
        <f t="shared" si="32"/>
        <v>3</v>
      </c>
      <c r="B147" s="15">
        <f t="shared" si="33"/>
        <v>3</v>
      </c>
      <c r="C147" s="11">
        <v>40993</v>
      </c>
      <c r="D147">
        <f>INDEX(white_production!$C:$O,MATCH(total_sugar_production!$C147,white_production!$C:$C,0),MATCH(total_sugar_production!D$1,white_production!$C$1:$O$1,0))+INDEX(raw_production!$C:$O,MATCH(total_sugar_production!$C147,raw_production!$C:$C,0),MATCH(total_sugar_production!D$1,raw_production!$C$1:$O$1,0))</f>
        <v>69134.906999999657</v>
      </c>
      <c r="E147">
        <f>INDEX(white_production!$C:$O,MATCH(total_sugar_production!$C147,white_production!$C:$C,0),MATCH(total_sugar_production!E$1,white_production!$C$1:$O$1,0))+INDEX(raw_production!$C:$O,MATCH(total_sugar_production!$C147,raw_production!$C:$C,0),MATCH(total_sugar_production!E$1,raw_production!$C$1:$O$1,0))</f>
        <v>62297.480000001189</v>
      </c>
      <c r="F147">
        <f>INDEX(white_production!$C:$O,MATCH(total_sugar_production!$C147,white_production!$C:$C,0),MATCH(total_sugar_production!F$1,white_production!$C$1:$O$1,0))+INDEX(raw_production!$C:$O,MATCH(total_sugar_production!$C147,raw_production!$C:$C,0),MATCH(total_sugar_production!F$1,raw_production!$C$1:$O$1,0))</f>
        <v>57598.94499999992</v>
      </c>
      <c r="G147">
        <f>INDEX(white_production!$C:$O,MATCH(total_sugar_production!$C147,white_production!$C:$C,0),MATCH(total_sugar_production!G$1,white_production!$C$1:$O$1,0))+INDEX(raw_production!$C:$O,MATCH(total_sugar_production!$C147,raw_production!$C:$C,0),MATCH(total_sugar_production!G$1,raw_production!$C$1:$O$1,0))</f>
        <v>30895.757000000776</v>
      </c>
      <c r="H147">
        <f>INDEX(white_production!$C:$O,MATCH(total_sugar_production!$C147,white_production!$C:$C,0),MATCH(total_sugar_production!H$1,white_production!$C$1:$O$1,0))+INDEX(raw_production!$C:$O,MATCH(total_sugar_production!$C147,raw_production!$C:$C,0),MATCH(total_sugar_production!H$1,raw_production!$C$1:$O$1,0))</f>
        <v>52438.140000000596</v>
      </c>
      <c r="I147">
        <f>INDEX(white_production!$C:$O,MATCH(total_sugar_production!$C147,white_production!$C:$C,0),MATCH(total_sugar_production!I$1,white_production!$C$1:$O$1,0))+INDEX(raw_production!$C:$O,MATCH(total_sugar_production!$C147,raw_production!$C:$C,0),MATCH(total_sugar_production!I$1,raw_production!$C$1:$O$1,0))</f>
        <v>118675.49000000209</v>
      </c>
      <c r="J147">
        <f>INDEX(white_production!$C:$O,MATCH(total_sugar_production!$C147,white_production!$C:$C,0),MATCH(total_sugar_production!J$1,white_production!$C$1:$O$1,0))+INDEX(raw_production!$C:$O,MATCH(total_sugar_production!$C147,raw_production!$C:$C,0),MATCH(total_sugar_production!J$1,raw_production!$C$1:$O$1,0))</f>
        <v>88070.545999998605</v>
      </c>
      <c r="S147" s="32">
        <v>40993</v>
      </c>
      <c r="T147" s="33">
        <f t="shared" si="34"/>
        <v>0.70418945057289273</v>
      </c>
      <c r="U147" s="33">
        <f t="shared" si="35"/>
        <v>-1.3158485375129314E-2</v>
      </c>
      <c r="V147" s="33">
        <f t="shared" si="36"/>
        <v>0.52905964031645036</v>
      </c>
      <c r="W147" s="33">
        <f t="shared" si="28"/>
        <v>-4.3495794871516225E-2</v>
      </c>
      <c r="X147" s="33">
        <f t="shared" si="37"/>
        <v>0.43351562070815919</v>
      </c>
      <c r="Y147" s="33">
        <f t="shared" si="29"/>
        <v>-6.0137823913888444E-2</v>
      </c>
      <c r="Z147" s="33">
        <f t="shared" si="38"/>
        <v>0.26740389977763235</v>
      </c>
      <c r="AA147" s="33">
        <f t="shared" si="27"/>
        <v>-1.2308569528902857E-2</v>
      </c>
      <c r="AB147" s="36">
        <f t="shared" si="39"/>
        <v>5.7034078352725337E-2</v>
      </c>
      <c r="AC147" s="36">
        <f t="shared" si="31"/>
        <v>-3.5586557352246251E-3</v>
      </c>
      <c r="AD147" s="36">
        <f t="shared" si="40"/>
        <v>0.86172463138362554</v>
      </c>
      <c r="AE147" s="36">
        <f t="shared" si="30"/>
        <v>-1.1501295137532175E-2</v>
      </c>
      <c r="AF147" s="34">
        <f t="shared" si="41"/>
        <v>0.62257526921564088</v>
      </c>
      <c r="AG147" s="34">
        <f t="shared" si="26"/>
        <v>-7.696518019679699E-2</v>
      </c>
      <c r="AI147" s="26"/>
      <c r="AK147" s="26"/>
      <c r="AM147" s="26"/>
      <c r="AO147" s="26"/>
      <c r="AQ147" s="26"/>
    </row>
    <row r="148" spans="1:43" x14ac:dyDescent="0.25">
      <c r="A148" s="17">
        <f t="shared" si="32"/>
        <v>3</v>
      </c>
      <c r="B148" s="15">
        <f t="shared" si="33"/>
        <v>3</v>
      </c>
      <c r="C148" s="11">
        <v>40994</v>
      </c>
      <c r="D148">
        <f>INDEX(white_production!$C:$O,MATCH(total_sugar_production!$C148,white_production!$C:$C,0),MATCH(total_sugar_production!D$1,white_production!$C$1:$O$1,0))+INDEX(raw_production!$C:$O,MATCH(total_sugar_production!$C148,raw_production!$C:$C,0),MATCH(total_sugar_production!D$1,raw_production!$C$1:$O$1,0))</f>
        <v>64596.373000000051</v>
      </c>
      <c r="E148">
        <f>INDEX(white_production!$C:$O,MATCH(total_sugar_production!$C148,white_production!$C:$C,0),MATCH(total_sugar_production!E$1,white_production!$C$1:$O$1,0))+INDEX(raw_production!$C:$O,MATCH(total_sugar_production!$C148,raw_production!$C:$C,0),MATCH(total_sugar_production!E$1,raw_production!$C$1:$O$1,0))</f>
        <v>61033.366999999802</v>
      </c>
      <c r="F148">
        <f>INDEX(white_production!$C:$O,MATCH(total_sugar_production!$C148,white_production!$C:$C,0),MATCH(total_sugar_production!F$1,white_production!$C$1:$O$1,0))+INDEX(raw_production!$C:$O,MATCH(total_sugar_production!$C148,raw_production!$C:$C,0),MATCH(total_sugar_production!F$1,raw_production!$C$1:$O$1,0))</f>
        <v>60373.949999999255</v>
      </c>
      <c r="G148">
        <f>INDEX(white_production!$C:$O,MATCH(total_sugar_production!$C148,white_production!$C:$C,0),MATCH(total_sugar_production!G$1,white_production!$C$1:$O$1,0))+INDEX(raw_production!$C:$O,MATCH(total_sugar_production!$C148,raw_production!$C:$C,0),MATCH(total_sugar_production!G$1,raw_production!$C$1:$O$1,0))</f>
        <v>25335.151000000536</v>
      </c>
      <c r="H148">
        <f>INDEX(white_production!$C:$O,MATCH(total_sugar_production!$C148,white_production!$C:$C,0),MATCH(total_sugar_production!H$1,white_production!$C$1:$O$1,0))+INDEX(raw_production!$C:$O,MATCH(total_sugar_production!$C148,raw_production!$C:$C,0),MATCH(total_sugar_production!H$1,raw_production!$C$1:$O$1,0))</f>
        <v>45195.782999999079</v>
      </c>
      <c r="I148">
        <f>INDEX(white_production!$C:$O,MATCH(total_sugar_production!$C148,white_production!$C:$C,0),MATCH(total_sugar_production!I$1,white_production!$C$1:$O$1,0))+INDEX(raw_production!$C:$O,MATCH(total_sugar_production!$C148,raw_production!$C:$C,0),MATCH(total_sugar_production!I$1,raw_production!$C$1:$O$1,0))</f>
        <v>119902.32199999914</v>
      </c>
      <c r="J148">
        <f>INDEX(white_production!$C:$O,MATCH(total_sugar_production!$C148,white_production!$C:$C,0),MATCH(total_sugar_production!J$1,white_production!$C$1:$O$1,0))+INDEX(raw_production!$C:$O,MATCH(total_sugar_production!$C148,raw_production!$C:$C,0),MATCH(total_sugar_production!J$1,raw_production!$C$1:$O$1,0))</f>
        <v>87679.13300000169</v>
      </c>
      <c r="S148" s="32">
        <v>40994</v>
      </c>
      <c r="T148" s="33">
        <f t="shared" si="34"/>
        <v>0.65796117165344414</v>
      </c>
      <c r="U148" s="33">
        <f t="shared" si="35"/>
        <v>-4.6228278919448584E-2</v>
      </c>
      <c r="V148" s="33">
        <f t="shared" si="36"/>
        <v>0.51832419533376284</v>
      </c>
      <c r="W148" s="33">
        <f t="shared" si="28"/>
        <v>-1.0735444982687525E-2</v>
      </c>
      <c r="X148" s="36">
        <f t="shared" si="37"/>
        <v>0.4544015590711441</v>
      </c>
      <c r="Y148" s="36">
        <f t="shared" si="29"/>
        <v>2.0885938362984913E-2</v>
      </c>
      <c r="Z148" s="33">
        <f t="shared" si="38"/>
        <v>0.21927665274086519</v>
      </c>
      <c r="AA148" s="33">
        <f t="shared" si="27"/>
        <v>-4.8127247036767157E-2</v>
      </c>
      <c r="AB148" s="36">
        <f t="shared" si="39"/>
        <v>4.9156965308736922E-2</v>
      </c>
      <c r="AC148" s="36">
        <f t="shared" si="31"/>
        <v>-7.8771130439884152E-3</v>
      </c>
      <c r="AD148" s="36">
        <f t="shared" si="40"/>
        <v>0.87063288491573299</v>
      </c>
      <c r="AE148" s="36">
        <f t="shared" si="30"/>
        <v>8.9082535321074463E-3</v>
      </c>
      <c r="AF148" s="36">
        <f t="shared" si="41"/>
        <v>0.61980835036574988</v>
      </c>
      <c r="AG148" s="36">
        <f t="shared" si="26"/>
        <v>-2.766918849890998E-3</v>
      </c>
      <c r="AI148" s="26"/>
      <c r="AK148" s="26"/>
      <c r="AM148" s="26"/>
      <c r="AO148" s="26"/>
      <c r="AQ148" s="26"/>
    </row>
    <row r="149" spans="1:43" x14ac:dyDescent="0.25">
      <c r="A149" s="17">
        <f t="shared" si="32"/>
        <v>3</v>
      </c>
      <c r="B149" s="15">
        <f t="shared" si="33"/>
        <v>3</v>
      </c>
      <c r="C149" s="11">
        <v>40995</v>
      </c>
      <c r="D149">
        <f>INDEX(white_production!$C:$O,MATCH(total_sugar_production!$C149,white_production!$C:$C,0),MATCH(total_sugar_production!D$1,white_production!$C$1:$O$1,0))+INDEX(raw_production!$C:$O,MATCH(total_sugar_production!$C149,raw_production!$C:$C,0),MATCH(total_sugar_production!D$1,raw_production!$C$1:$O$1,0))</f>
        <v>60682.040999999641</v>
      </c>
      <c r="E149">
        <f>INDEX(white_production!$C:$O,MATCH(total_sugar_production!$C149,white_production!$C:$C,0),MATCH(total_sugar_production!E$1,white_production!$C$1:$O$1,0))+INDEX(raw_production!$C:$O,MATCH(total_sugar_production!$C149,raw_production!$C:$C,0),MATCH(total_sugar_production!E$1,raw_production!$C$1:$O$1,0))</f>
        <v>58479.624999999258</v>
      </c>
      <c r="F149">
        <f>INDEX(white_production!$C:$O,MATCH(total_sugar_production!$C149,white_production!$C:$C,0),MATCH(total_sugar_production!F$1,white_production!$C$1:$O$1,0))+INDEX(raw_production!$C:$O,MATCH(total_sugar_production!$C149,raw_production!$C:$C,0),MATCH(total_sugar_production!F$1,raw_production!$C$1:$O$1,0))</f>
        <v>57406.621000000086</v>
      </c>
      <c r="G149">
        <f>INDEX(white_production!$C:$O,MATCH(total_sugar_production!$C149,white_production!$C:$C,0),MATCH(total_sugar_production!G$1,white_production!$C$1:$O$1,0))+INDEX(raw_production!$C:$O,MATCH(total_sugar_production!$C149,raw_production!$C:$C,0),MATCH(total_sugar_production!G$1,raw_production!$C$1:$O$1,0))</f>
        <v>22647.745999999344</v>
      </c>
      <c r="H149">
        <f>INDEX(white_production!$C:$O,MATCH(total_sugar_production!$C149,white_production!$C:$C,0),MATCH(total_sugar_production!H$1,white_production!$C$1:$O$1,0))+INDEX(raw_production!$C:$O,MATCH(total_sugar_production!$C149,raw_production!$C:$C,0),MATCH(total_sugar_production!H$1,raw_production!$C$1:$O$1,0))</f>
        <v>41911.134000001475</v>
      </c>
      <c r="I149">
        <f>INDEX(white_production!$C:$O,MATCH(total_sugar_production!$C149,white_production!$C:$C,0),MATCH(total_sugar_production!I$1,white_production!$C$1:$O$1,0))+INDEX(raw_production!$C:$O,MATCH(total_sugar_production!$C149,raw_production!$C:$C,0),MATCH(total_sugar_production!I$1,raw_production!$C$1:$O$1,0))</f>
        <v>122478.58999999911</v>
      </c>
      <c r="J149">
        <f>INDEX(white_production!$C:$O,MATCH(total_sugar_production!$C149,white_production!$C:$C,0),MATCH(total_sugar_production!J$1,white_production!$C$1:$O$1,0))+INDEX(raw_production!$C:$O,MATCH(total_sugar_production!$C149,raw_production!$C:$C,0),MATCH(total_sugar_production!J$1,raw_production!$C$1:$O$1,0))</f>
        <v>86431.784999999407</v>
      </c>
      <c r="S149" s="32">
        <v>40995</v>
      </c>
      <c r="T149" s="33">
        <f t="shared" si="34"/>
        <v>0.61809084535879544</v>
      </c>
      <c r="U149" s="33">
        <f t="shared" si="35"/>
        <v>-3.9870326294648706E-2</v>
      </c>
      <c r="V149" s="33">
        <f t="shared" si="36"/>
        <v>0.49663661143821408</v>
      </c>
      <c r="W149" s="33">
        <f t="shared" si="28"/>
        <v>-2.1687583895548757E-2</v>
      </c>
      <c r="X149" s="36">
        <f t="shared" si="37"/>
        <v>0.43206810360108361</v>
      </c>
      <c r="Y149" s="36">
        <f t="shared" si="29"/>
        <v>-2.2333455470060493E-2</v>
      </c>
      <c r="Z149" s="33">
        <f t="shared" si="38"/>
        <v>0.19601706478895942</v>
      </c>
      <c r="AA149" s="33">
        <f t="shared" si="27"/>
        <v>-2.3259587951905775E-2</v>
      </c>
      <c r="AB149" s="36">
        <f t="shared" si="39"/>
        <v>4.5584433399194324E-2</v>
      </c>
      <c r="AC149" s="36">
        <f t="shared" si="31"/>
        <v>-3.5725319095425978E-3</v>
      </c>
      <c r="AD149" s="36">
        <f t="shared" si="40"/>
        <v>0.88933964224738893</v>
      </c>
      <c r="AE149" s="36">
        <f t="shared" si="30"/>
        <v>1.8706757331655943E-2</v>
      </c>
      <c r="AF149" s="36">
        <f t="shared" si="41"/>
        <v>0.61099078249343286</v>
      </c>
      <c r="AG149" s="36">
        <f t="shared" si="26"/>
        <v>-8.8175678723170225E-3</v>
      </c>
      <c r="AI149" s="26"/>
      <c r="AK149" s="26"/>
      <c r="AM149" s="26"/>
      <c r="AO149" s="26"/>
      <c r="AQ149" s="26"/>
    </row>
    <row r="150" spans="1:43" x14ac:dyDescent="0.25">
      <c r="A150" s="17">
        <f t="shared" si="32"/>
        <v>3</v>
      </c>
      <c r="B150" s="15">
        <f t="shared" si="33"/>
        <v>3</v>
      </c>
      <c r="C150" s="11">
        <v>40996</v>
      </c>
      <c r="D150">
        <f>INDEX(white_production!$C:$O,MATCH(total_sugar_production!$C150,white_production!$C:$C,0),MATCH(total_sugar_production!D$1,white_production!$C$1:$O$1,0))+INDEX(raw_production!$C:$O,MATCH(total_sugar_production!$C150,raw_production!$C:$C,0),MATCH(total_sugar_production!D$1,raw_production!$C$1:$O$1,0))</f>
        <v>59404.265000000596</v>
      </c>
      <c r="E150">
        <f>INDEX(white_production!$C:$O,MATCH(total_sugar_production!$C150,white_production!$C:$C,0),MATCH(total_sugar_production!E$1,white_production!$C$1:$O$1,0))+INDEX(raw_production!$C:$O,MATCH(total_sugar_production!$C150,raw_production!$C:$C,0),MATCH(total_sugar_production!E$1,raw_production!$C$1:$O$1,0))</f>
        <v>52592.733000000568</v>
      </c>
      <c r="F150">
        <f>INDEX(white_production!$C:$O,MATCH(total_sugar_production!$C150,white_production!$C:$C,0),MATCH(total_sugar_production!F$1,white_production!$C$1:$O$1,0))+INDEX(raw_production!$C:$O,MATCH(total_sugar_production!$C150,raw_production!$C:$C,0),MATCH(total_sugar_production!F$1,raw_production!$C$1:$O$1,0))</f>
        <v>59561.959000001101</v>
      </c>
      <c r="G150">
        <f>INDEX(white_production!$C:$O,MATCH(total_sugar_production!$C150,white_production!$C:$C,0),MATCH(total_sugar_production!G$1,white_production!$C$1:$O$1,0))+INDEX(raw_production!$C:$O,MATCH(total_sugar_production!$C150,raw_production!$C:$C,0),MATCH(total_sugar_production!G$1,raw_production!$C$1:$O$1,0))</f>
        <v>18409.933999998866</v>
      </c>
      <c r="H150">
        <f>INDEX(white_production!$C:$O,MATCH(total_sugar_production!$C150,white_production!$C:$C,0),MATCH(total_sugar_production!H$1,white_production!$C$1:$O$1,0))+INDEX(raw_production!$C:$O,MATCH(total_sugar_production!$C150,raw_production!$C:$C,0),MATCH(total_sugar_production!H$1,raw_production!$C$1:$O$1,0))</f>
        <v>31678.039999998735</v>
      </c>
      <c r="I150">
        <f>INDEX(white_production!$C:$O,MATCH(total_sugar_production!$C150,white_production!$C:$C,0),MATCH(total_sugar_production!I$1,white_production!$C$1:$O$1,0))+INDEX(raw_production!$C:$O,MATCH(total_sugar_production!$C150,raw_production!$C:$C,0),MATCH(total_sugar_production!I$1,raw_production!$C$1:$O$1,0))</f>
        <v>119455.62599999904</v>
      </c>
      <c r="J150">
        <f>INDEX(white_production!$C:$O,MATCH(total_sugar_production!$C150,white_production!$C:$C,0),MATCH(total_sugar_production!J$1,white_production!$C$1:$O$1,0))+INDEX(raw_production!$C:$O,MATCH(total_sugar_production!$C150,raw_production!$C:$C,0),MATCH(total_sugar_production!J$1,raw_production!$C$1:$O$1,0))</f>
        <v>84258.963000001764</v>
      </c>
      <c r="S150" s="32">
        <v>40996</v>
      </c>
      <c r="T150" s="33">
        <f t="shared" si="34"/>
        <v>0.60507576486704673</v>
      </c>
      <c r="U150" s="33">
        <f t="shared" si="35"/>
        <v>-1.301508049174871E-2</v>
      </c>
      <c r="V150" s="33">
        <f t="shared" si="36"/>
        <v>0.44664234258334168</v>
      </c>
      <c r="W150" s="33">
        <f t="shared" si="28"/>
        <v>-4.9994268854872403E-2</v>
      </c>
      <c r="X150" s="36">
        <f t="shared" si="37"/>
        <v>0.44829014882962598</v>
      </c>
      <c r="Y150" s="36">
        <f t="shared" si="29"/>
        <v>1.622204522854237E-2</v>
      </c>
      <c r="Z150" s="33">
        <f t="shared" si="38"/>
        <v>0.15933864790069391</v>
      </c>
      <c r="AA150" s="33">
        <f t="shared" si="27"/>
        <v>-3.6678416888265508E-2</v>
      </c>
      <c r="AB150" s="36">
        <f t="shared" si="39"/>
        <v>3.445446034929299E-2</v>
      </c>
      <c r="AC150" s="36">
        <f t="shared" si="31"/>
        <v>-1.1129973049901334E-2</v>
      </c>
      <c r="AD150" s="36">
        <f t="shared" si="40"/>
        <v>0.86738934283353364</v>
      </c>
      <c r="AE150" s="36">
        <f t="shared" si="30"/>
        <v>-2.195029941385529E-2</v>
      </c>
      <c r="AF150" s="36">
        <f t="shared" si="41"/>
        <v>0.59563099079183235</v>
      </c>
      <c r="AG150" s="36">
        <f t="shared" ref="AG150:AG191" si="42">AF150-AF149</f>
        <v>-1.5359791701600511E-2</v>
      </c>
      <c r="AI150" s="26"/>
      <c r="AK150" s="26"/>
      <c r="AM150" s="26"/>
      <c r="AO150" s="26"/>
      <c r="AQ150" s="26"/>
    </row>
    <row r="151" spans="1:43" x14ac:dyDescent="0.25">
      <c r="A151" s="17">
        <f t="shared" si="32"/>
        <v>3</v>
      </c>
      <c r="B151" s="15">
        <f t="shared" si="33"/>
        <v>3</v>
      </c>
      <c r="C151" s="11">
        <v>40997</v>
      </c>
      <c r="D151">
        <f>INDEX(white_production!$C:$O,MATCH(total_sugar_production!$C151,white_production!$C:$C,0),MATCH(total_sugar_production!D$1,white_production!$C$1:$O$1,0))+INDEX(raw_production!$C:$O,MATCH(total_sugar_production!$C151,raw_production!$C:$C,0),MATCH(total_sugar_production!D$1,raw_production!$C$1:$O$1,0))</f>
        <v>61682.256999999656</v>
      </c>
      <c r="E151">
        <f>INDEX(white_production!$C:$O,MATCH(total_sugar_production!$C151,white_production!$C:$C,0),MATCH(total_sugar_production!E$1,white_production!$C$1:$O$1,0))+INDEX(raw_production!$C:$O,MATCH(total_sugar_production!$C151,raw_production!$C:$C,0),MATCH(total_sugar_production!E$1,raw_production!$C$1:$O$1,0))</f>
        <v>49144.262999999897</v>
      </c>
      <c r="F151">
        <f>INDEX(white_production!$C:$O,MATCH(total_sugar_production!$C151,white_production!$C:$C,0),MATCH(total_sugar_production!F$1,white_production!$C$1:$O$1,0))+INDEX(raw_production!$C:$O,MATCH(total_sugar_production!$C151,raw_production!$C:$C,0),MATCH(total_sugar_production!F$1,raw_production!$C$1:$O$1,0))</f>
        <v>53589.792999999219</v>
      </c>
      <c r="G151">
        <f>INDEX(white_production!$C:$O,MATCH(total_sugar_production!$C151,white_production!$C:$C,0),MATCH(total_sugar_production!G$1,white_production!$C$1:$O$1,0))+INDEX(raw_production!$C:$O,MATCH(total_sugar_production!$C151,raw_production!$C:$C,0),MATCH(total_sugar_production!G$1,raw_production!$C$1:$O$1,0))</f>
        <v>16037.04200000018</v>
      </c>
      <c r="H151">
        <f>INDEX(white_production!$C:$O,MATCH(total_sugar_production!$C151,white_production!$C:$C,0),MATCH(total_sugar_production!H$1,white_production!$C$1:$O$1,0))+INDEX(raw_production!$C:$O,MATCH(total_sugar_production!$C151,raw_production!$C:$C,0),MATCH(total_sugar_production!H$1,raw_production!$C$1:$O$1,0))</f>
        <v>32521.191000000385</v>
      </c>
      <c r="I151">
        <f>INDEX(white_production!$C:$O,MATCH(total_sugar_production!$C151,white_production!$C:$C,0),MATCH(total_sugar_production!I$1,white_production!$C$1:$O$1,0))+INDEX(raw_production!$C:$O,MATCH(total_sugar_production!$C151,raw_production!$C:$C,0),MATCH(total_sugar_production!I$1,raw_production!$C$1:$O$1,0))</f>
        <v>115431.44299999997</v>
      </c>
      <c r="J151">
        <f>INDEX(white_production!$C:$O,MATCH(total_sugar_production!$C151,white_production!$C:$C,0),MATCH(total_sugar_production!J$1,white_production!$C$1:$O$1,0))+INDEX(raw_production!$C:$O,MATCH(total_sugar_production!$C151,raw_production!$C:$C,0),MATCH(total_sugar_production!J$1,raw_production!$C$1:$O$1,0))</f>
        <v>82894.092999998858</v>
      </c>
      <c r="S151" s="32">
        <v>40997</v>
      </c>
      <c r="T151" s="33">
        <f t="shared" si="34"/>
        <v>0.62827877481524541</v>
      </c>
      <c r="U151" s="33">
        <f t="shared" si="35"/>
        <v>2.3203009948198683E-2</v>
      </c>
      <c r="V151" s="33">
        <f t="shared" si="36"/>
        <v>0.41735630568678678</v>
      </c>
      <c r="W151" s="33">
        <f t="shared" si="28"/>
        <v>-2.9286036896554901E-2</v>
      </c>
      <c r="X151" s="33">
        <f t="shared" si="37"/>
        <v>0.40334093577610591</v>
      </c>
      <c r="Y151" s="33">
        <f t="shared" si="29"/>
        <v>-4.4949213053520065E-2</v>
      </c>
      <c r="Z151" s="33">
        <f t="shared" si="38"/>
        <v>0.13880118139515471</v>
      </c>
      <c r="AA151" s="33">
        <f t="shared" si="27"/>
        <v>-2.0537466505539198E-2</v>
      </c>
      <c r="AB151" s="36">
        <f t="shared" si="39"/>
        <v>3.5371509279656883E-2</v>
      </c>
      <c r="AC151" s="36">
        <f t="shared" si="31"/>
        <v>9.1704893036389373E-4</v>
      </c>
      <c r="AD151" s="36">
        <f t="shared" si="40"/>
        <v>0.83816900751160328</v>
      </c>
      <c r="AE151" s="36">
        <f t="shared" si="30"/>
        <v>-2.9220335321930357E-2</v>
      </c>
      <c r="AF151" s="36">
        <f t="shared" si="41"/>
        <v>0.58598265379053605</v>
      </c>
      <c r="AG151" s="36">
        <f t="shared" si="42"/>
        <v>-9.6483370012963032E-3</v>
      </c>
      <c r="AI151" s="26"/>
      <c r="AK151" s="26"/>
      <c r="AM151" s="26"/>
      <c r="AO151" s="26"/>
      <c r="AQ151" s="26"/>
    </row>
    <row r="152" spans="1:43" x14ac:dyDescent="0.25">
      <c r="A152" s="17">
        <f t="shared" si="32"/>
        <v>3</v>
      </c>
      <c r="B152" s="15">
        <f t="shared" si="33"/>
        <v>3</v>
      </c>
      <c r="C152" s="11">
        <v>40998</v>
      </c>
      <c r="D152">
        <f>INDEX(white_production!$C:$O,MATCH(total_sugar_production!$C152,white_production!$C:$C,0),MATCH(total_sugar_production!D$1,white_production!$C$1:$O$1,0))+INDEX(raw_production!$C:$O,MATCH(total_sugar_production!$C152,raw_production!$C:$C,0),MATCH(total_sugar_production!D$1,raw_production!$C$1:$O$1,0))</f>
        <v>60959.701000000168</v>
      </c>
      <c r="E152">
        <f>INDEX(white_production!$C:$O,MATCH(total_sugar_production!$C152,white_production!$C:$C,0),MATCH(total_sugar_production!E$1,white_production!$C$1:$O$1,0))+INDEX(raw_production!$C:$O,MATCH(total_sugar_production!$C152,raw_production!$C:$C,0),MATCH(total_sugar_production!E$1,raw_production!$C$1:$O$1,0))</f>
        <v>47471.045000000668</v>
      </c>
      <c r="F152">
        <f>INDEX(white_production!$C:$O,MATCH(total_sugar_production!$C152,white_production!$C:$C,0),MATCH(total_sugar_production!F$1,white_production!$C$1:$O$1,0))+INDEX(raw_production!$C:$O,MATCH(total_sugar_production!$C152,raw_production!$C:$C,0),MATCH(total_sugar_production!F$1,raw_production!$C$1:$O$1,0))</f>
        <v>49530.000000000742</v>
      </c>
      <c r="G152">
        <f>INDEX(white_production!$C:$O,MATCH(total_sugar_production!$C152,white_production!$C:$C,0),MATCH(total_sugar_production!G$1,white_production!$C$1:$O$1,0))+INDEX(raw_production!$C:$O,MATCH(total_sugar_production!$C152,raw_production!$C:$C,0),MATCH(total_sugar_production!G$1,raw_production!$C$1:$O$1,0))</f>
        <v>15612.876999999582</v>
      </c>
      <c r="H152">
        <f>INDEX(white_production!$C:$O,MATCH(total_sugar_production!$C152,white_production!$C:$C,0),MATCH(total_sugar_production!H$1,white_production!$C$1:$O$1,0))+INDEX(raw_production!$C:$O,MATCH(total_sugar_production!$C152,raw_production!$C:$C,0),MATCH(total_sugar_production!H$1,raw_production!$C$1:$O$1,0))</f>
        <v>33937.426000000538</v>
      </c>
      <c r="I152">
        <f>INDEX(white_production!$C:$O,MATCH(total_sugar_production!$C152,white_production!$C:$C,0),MATCH(total_sugar_production!I$1,white_production!$C$1:$O$1,0))+INDEX(raw_production!$C:$O,MATCH(total_sugar_production!$C152,raw_production!$C:$C,0),MATCH(total_sugar_production!I$1,raw_production!$C$1:$O$1,0))</f>
        <v>109970.62300000264</v>
      </c>
      <c r="J152">
        <f>INDEX(white_production!$C:$O,MATCH(total_sugar_production!$C152,white_production!$C:$C,0),MATCH(total_sugar_production!J$1,white_production!$C$1:$O$1,0))+INDEX(raw_production!$C:$O,MATCH(total_sugar_production!$C152,raw_production!$C:$C,0),MATCH(total_sugar_production!J$1,raw_production!$C$1:$O$1,0))</f>
        <v>77441.830000000453</v>
      </c>
      <c r="S152" s="32">
        <v>40998</v>
      </c>
      <c r="T152" s="33">
        <f t="shared" si="34"/>
        <v>0.62091901496704327</v>
      </c>
      <c r="U152" s="33">
        <f t="shared" si="35"/>
        <v>-7.3597598482021409E-3</v>
      </c>
      <c r="V152" s="33">
        <f t="shared" si="36"/>
        <v>0.40314654771181596</v>
      </c>
      <c r="W152" s="33">
        <f t="shared" si="28"/>
        <v>-1.4209757974970816E-2</v>
      </c>
      <c r="X152" s="33">
        <f t="shared" si="37"/>
        <v>0.37278510385347291</v>
      </c>
      <c r="Y152" s="33">
        <f t="shared" si="29"/>
        <v>-3.0555831922633003E-2</v>
      </c>
      <c r="Z152" s="33">
        <f t="shared" si="38"/>
        <v>0.13513001790337373</v>
      </c>
      <c r="AA152" s="33">
        <f t="shared" si="27"/>
        <v>-3.6711634917809821E-3</v>
      </c>
      <c r="AB152" s="36">
        <f t="shared" si="39"/>
        <v>3.691187013066876E-2</v>
      </c>
      <c r="AC152" s="36">
        <f t="shared" si="31"/>
        <v>1.5403608510118766E-3</v>
      </c>
      <c r="AD152" s="36">
        <f t="shared" si="40"/>
        <v>0.79851698583846809</v>
      </c>
      <c r="AE152" s="36">
        <f t="shared" si="30"/>
        <v>-3.9652021673135196E-2</v>
      </c>
      <c r="AF152" s="36">
        <f t="shared" si="41"/>
        <v>0.5474403231337176</v>
      </c>
      <c r="AG152" s="36">
        <f t="shared" si="42"/>
        <v>-3.8542330656818446E-2</v>
      </c>
      <c r="AI152" s="26"/>
      <c r="AK152" s="26"/>
      <c r="AM152" s="26"/>
      <c r="AO152" s="26"/>
      <c r="AQ152" s="26"/>
    </row>
    <row r="153" spans="1:43" x14ac:dyDescent="0.25">
      <c r="A153" s="17">
        <f t="shared" si="32"/>
        <v>3</v>
      </c>
      <c r="B153" s="15">
        <f t="shared" si="33"/>
        <v>3</v>
      </c>
      <c r="C153" s="11">
        <v>40999</v>
      </c>
      <c r="D153">
        <f>INDEX(white_production!$C:$O,MATCH(total_sugar_production!$C153,white_production!$C:$C,0),MATCH(total_sugar_production!D$1,white_production!$C$1:$O$1,0))+INDEX(raw_production!$C:$O,MATCH(total_sugar_production!$C153,raw_production!$C:$C,0),MATCH(total_sugar_production!D$1,raw_production!$C$1:$O$1,0))</f>
        <v>52838.798000000039</v>
      </c>
      <c r="E153">
        <f>INDEX(white_production!$C:$O,MATCH(total_sugar_production!$C153,white_production!$C:$C,0),MATCH(total_sugar_production!E$1,white_production!$C$1:$O$1,0))+INDEX(raw_production!$C:$O,MATCH(total_sugar_production!$C153,raw_production!$C:$C,0),MATCH(total_sugar_production!E$1,raw_production!$C$1:$O$1,0))</f>
        <v>58932.291999998692</v>
      </c>
      <c r="F153">
        <f>INDEX(white_production!$C:$O,MATCH(total_sugar_production!$C153,white_production!$C:$C,0),MATCH(total_sugar_production!F$1,white_production!$C$1:$O$1,0))+INDEX(raw_production!$C:$O,MATCH(total_sugar_production!$C153,raw_production!$C:$C,0),MATCH(total_sugar_production!F$1,raw_production!$C$1:$O$1,0))</f>
        <v>48820.884999998656</v>
      </c>
      <c r="G153">
        <f>INDEX(white_production!$C:$O,MATCH(total_sugar_production!$C153,white_production!$C:$C,0),MATCH(total_sugar_production!G$1,white_production!$C$1:$O$1,0))+INDEX(raw_production!$C:$O,MATCH(total_sugar_production!$C153,raw_production!$C:$C,0),MATCH(total_sugar_production!G$1,raw_production!$C$1:$O$1,0))</f>
        <v>14793.852000001072</v>
      </c>
      <c r="H153">
        <f>INDEX(white_production!$C:$O,MATCH(total_sugar_production!$C153,white_production!$C:$C,0),MATCH(total_sugar_production!H$1,white_production!$C$1:$O$1,0))+INDEX(raw_production!$C:$O,MATCH(total_sugar_production!$C153,raw_production!$C:$C,0),MATCH(total_sugar_production!H$1,raw_production!$C$1:$O$1,0))</f>
        <v>30531.074000000212</v>
      </c>
      <c r="I153">
        <f>INDEX(white_production!$C:$O,MATCH(total_sugar_production!$C153,white_production!$C:$C,0),MATCH(total_sugar_production!I$1,white_production!$C$1:$O$1,0))+INDEX(raw_production!$C:$O,MATCH(total_sugar_production!$C153,raw_production!$C:$C,0),MATCH(total_sugar_production!I$1,raw_production!$C$1:$O$1,0))</f>
        <v>110308.66100000069</v>
      </c>
      <c r="J153">
        <f>INDEX(white_production!$C:$O,MATCH(total_sugar_production!$C153,white_production!$C:$C,0),MATCH(total_sugar_production!J$1,white_production!$C$1:$O$1,0))+INDEX(raw_production!$C:$O,MATCH(total_sugar_production!$C153,raw_production!$C:$C,0),MATCH(total_sugar_production!J$1,raw_production!$C$1:$O$1,0))</f>
        <v>76981.365999998903</v>
      </c>
      <c r="S153" s="32">
        <v>40999</v>
      </c>
      <c r="T153" s="33">
        <f t="shared" si="34"/>
        <v>0.53820169502147841</v>
      </c>
      <c r="U153" s="33">
        <f t="shared" si="35"/>
        <v>-8.271731994556486E-2</v>
      </c>
      <c r="V153" s="33">
        <f t="shared" si="36"/>
        <v>0.50048087352077053</v>
      </c>
      <c r="W153" s="33">
        <f t="shared" si="28"/>
        <v>9.7334325808954569E-2</v>
      </c>
      <c r="X153" s="33">
        <f t="shared" si="37"/>
        <v>0.36744798475555596</v>
      </c>
      <c r="Y153" s="33">
        <f t="shared" si="29"/>
        <v>-5.3371190979169536E-3</v>
      </c>
      <c r="Z153" s="33">
        <f t="shared" si="38"/>
        <v>0.12804132675995972</v>
      </c>
      <c r="AA153" s="33">
        <f t="shared" si="27"/>
        <v>-7.088691143414011E-3</v>
      </c>
      <c r="AB153" s="36">
        <f t="shared" si="39"/>
        <v>3.3206968567322331E-2</v>
      </c>
      <c r="AC153" s="36">
        <f t="shared" si="31"/>
        <v>-3.7049015633464286E-3</v>
      </c>
      <c r="AD153" s="36">
        <f t="shared" si="40"/>
        <v>0.80097154213262767</v>
      </c>
      <c r="AE153" s="36">
        <f t="shared" si="30"/>
        <v>2.4545562941595822E-3</v>
      </c>
      <c r="AF153" s="36">
        <f t="shared" si="41"/>
        <v>0.5441852791742412</v>
      </c>
      <c r="AG153" s="36">
        <f t="shared" si="42"/>
        <v>-3.2550439594764002E-3</v>
      </c>
      <c r="AI153" s="26"/>
      <c r="AK153" s="26"/>
      <c r="AM153" s="26"/>
      <c r="AO153" s="26"/>
      <c r="AQ153" s="26"/>
    </row>
    <row r="154" spans="1:43" x14ac:dyDescent="0.25">
      <c r="A154" s="17">
        <f t="shared" si="32"/>
        <v>4</v>
      </c>
      <c r="B154" s="15">
        <f t="shared" si="33"/>
        <v>1</v>
      </c>
      <c r="C154" s="11">
        <v>41000</v>
      </c>
      <c r="D154">
        <f>INDEX(white_production!$C:$O,MATCH(total_sugar_production!$C154,white_production!$C:$C,0),MATCH(total_sugar_production!D$1,white_production!$C$1:$O$1,0))+INDEX(raw_production!$C:$O,MATCH(total_sugar_production!$C154,raw_production!$C:$C,0),MATCH(total_sugar_production!D$1,raw_production!$C$1:$O$1,0))</f>
        <v>40446.596000000092</v>
      </c>
      <c r="E154">
        <f>INDEX(white_production!$C:$O,MATCH(total_sugar_production!$C154,white_production!$C:$C,0),MATCH(total_sugar_production!E$1,white_production!$C$1:$O$1,0))+INDEX(raw_production!$C:$O,MATCH(total_sugar_production!$C154,raw_production!$C:$C,0),MATCH(total_sugar_production!E$1,raw_production!$C$1:$O$1,0))</f>
        <v>41852.804999999702</v>
      </c>
      <c r="F154">
        <f>INDEX(white_production!$C:$O,MATCH(total_sugar_production!$C154,white_production!$C:$C,0),MATCH(total_sugar_production!F$1,white_production!$C$1:$O$1,0))+INDEX(raw_production!$C:$O,MATCH(total_sugar_production!$C154,raw_production!$C:$C,0),MATCH(total_sugar_production!F$1,raw_production!$C$1:$O$1,0))</f>
        <v>45232.828000000867</v>
      </c>
      <c r="G154">
        <f>INDEX(white_production!$C:$O,MATCH(total_sugar_production!$C154,white_production!$C:$C,0),MATCH(total_sugar_production!G$1,white_production!$C$1:$O$1,0))+INDEX(raw_production!$C:$O,MATCH(total_sugar_production!$C154,raw_production!$C:$C,0),MATCH(total_sugar_production!G$1,raw_production!$C$1:$O$1,0))</f>
        <v>9159.1149999994777</v>
      </c>
      <c r="H154">
        <f>INDEX(white_production!$C:$O,MATCH(total_sugar_production!$C154,white_production!$C:$C,0),MATCH(total_sugar_production!H$1,white_production!$C$1:$O$1,0))+INDEX(raw_production!$C:$O,MATCH(total_sugar_production!$C154,raw_production!$C:$C,0),MATCH(total_sugar_production!H$1,raw_production!$C$1:$O$1,0))</f>
        <v>29820.828999999911</v>
      </c>
      <c r="I154">
        <f>INDEX(white_production!$C:$O,MATCH(total_sugar_production!$C154,white_production!$C:$C,0),MATCH(total_sugar_production!I$1,white_production!$C$1:$O$1,0))+INDEX(raw_production!$C:$O,MATCH(total_sugar_production!$C154,raw_production!$C:$C,0),MATCH(total_sugar_production!I$1,raw_production!$C$1:$O$1,0))</f>
        <v>112159.717999997</v>
      </c>
      <c r="J154">
        <f>INDEX(white_production!$C:$O,MATCH(total_sugar_production!$C154,white_production!$C:$C,0),MATCH(total_sugar_production!J$1,white_production!$C$1:$O$1,0))+INDEX(raw_production!$C:$O,MATCH(total_sugar_production!$C154,raw_production!$C:$C,0),MATCH(total_sugar_production!J$1,raw_production!$C$1:$O$1,0))</f>
        <v>72916.555000000444</v>
      </c>
      <c r="S154" s="32">
        <v>41000</v>
      </c>
      <c r="T154" s="33">
        <f t="shared" si="34"/>
        <v>0.41197807953634719</v>
      </c>
      <c r="U154" s="33">
        <f t="shared" si="35"/>
        <v>-0.12622361548513122</v>
      </c>
      <c r="V154" s="33">
        <f t="shared" si="36"/>
        <v>0.35543379859881896</v>
      </c>
      <c r="W154" s="33">
        <f t="shared" si="28"/>
        <v>-0.14504707492195157</v>
      </c>
      <c r="X154" s="33">
        <f t="shared" si="37"/>
        <v>0.34044265058684331</v>
      </c>
      <c r="Y154" s="33">
        <f t="shared" si="29"/>
        <v>-2.7005334168712647E-2</v>
      </c>
      <c r="Z154" s="33">
        <f t="shared" si="38"/>
        <v>7.9272473223802473E-2</v>
      </c>
      <c r="AA154" s="33">
        <f t="shared" si="27"/>
        <v>-4.8768853536157244E-2</v>
      </c>
      <c r="AB154" s="36">
        <f t="shared" si="39"/>
        <v>3.2434474177177139E-2</v>
      </c>
      <c r="AC154" s="36">
        <f t="shared" si="31"/>
        <v>-7.724943901451925E-4</v>
      </c>
      <c r="AD154" s="36">
        <f t="shared" si="40"/>
        <v>0.81441240857431552</v>
      </c>
      <c r="AE154" s="36">
        <f t="shared" si="30"/>
        <v>1.3440866441687849E-2</v>
      </c>
      <c r="AF154" s="36">
        <f t="shared" si="41"/>
        <v>0.51545091885092975</v>
      </c>
      <c r="AG154" s="36">
        <f t="shared" si="42"/>
        <v>-2.8734360323311448E-2</v>
      </c>
      <c r="AI154" s="26"/>
      <c r="AK154" s="26"/>
      <c r="AM154" s="26"/>
      <c r="AO154" s="26"/>
      <c r="AQ154" s="26"/>
    </row>
    <row r="155" spans="1:43" x14ac:dyDescent="0.25">
      <c r="A155" s="17">
        <f t="shared" si="32"/>
        <v>4</v>
      </c>
      <c r="B155" s="15">
        <f t="shared" si="33"/>
        <v>1</v>
      </c>
      <c r="C155" s="11">
        <v>41001</v>
      </c>
      <c r="D155">
        <f>INDEX(white_production!$C:$O,MATCH(total_sugar_production!$C155,white_production!$C:$C,0),MATCH(total_sugar_production!D$1,white_production!$C$1:$O$1,0))+INDEX(raw_production!$C:$O,MATCH(total_sugar_production!$C155,raw_production!$C:$C,0),MATCH(total_sugar_production!D$1,raw_production!$C$1:$O$1,0))</f>
        <v>40274.549999999625</v>
      </c>
      <c r="E155">
        <f>INDEX(white_production!$C:$O,MATCH(total_sugar_production!$C155,white_production!$C:$C,0),MATCH(total_sugar_production!E$1,white_production!$C$1:$O$1,0))+INDEX(raw_production!$C:$O,MATCH(total_sugar_production!$C155,raw_production!$C:$C,0),MATCH(total_sugar_production!E$1,raw_production!$C$1:$O$1,0))</f>
        <v>41361.696999999884</v>
      </c>
      <c r="F155">
        <f>INDEX(white_production!$C:$O,MATCH(total_sugar_production!$C155,white_production!$C:$C,0),MATCH(total_sugar_production!F$1,white_production!$C$1:$O$1,0))+INDEX(raw_production!$C:$O,MATCH(total_sugar_production!$C155,raw_production!$C:$C,0),MATCH(total_sugar_production!F$1,raw_production!$C$1:$O$1,0))</f>
        <v>43671.815000000599</v>
      </c>
      <c r="G155">
        <f>INDEX(white_production!$C:$O,MATCH(total_sugar_production!$C155,white_production!$C:$C,0),MATCH(total_sugar_production!G$1,white_production!$C$1:$O$1,0))+INDEX(raw_production!$C:$O,MATCH(total_sugar_production!$C155,raw_production!$C:$C,0),MATCH(total_sugar_production!G$1,raw_production!$C$1:$O$1,0))</f>
        <v>6205.8790000006557</v>
      </c>
      <c r="H155">
        <f>INDEX(white_production!$C:$O,MATCH(total_sugar_production!$C155,white_production!$C:$C,0),MATCH(total_sugar_production!H$1,white_production!$C$1:$O$1,0))+INDEX(raw_production!$C:$O,MATCH(total_sugar_production!$C155,raw_production!$C:$C,0),MATCH(total_sugar_production!H$1,raw_production!$C$1:$O$1,0))</f>
        <v>28521.634000000358</v>
      </c>
      <c r="I155">
        <f>INDEX(white_production!$C:$O,MATCH(total_sugar_production!$C155,white_production!$C:$C,0),MATCH(total_sugar_production!I$1,white_production!$C$1:$O$1,0))+INDEX(raw_production!$C:$O,MATCH(total_sugar_production!$C155,raw_production!$C:$C,0),MATCH(total_sugar_production!I$1,raw_production!$C$1:$O$1,0))</f>
        <v>110000.09400000349</v>
      </c>
      <c r="J155">
        <f>INDEX(white_production!$C:$O,MATCH(total_sugar_production!$C155,white_production!$C:$C,0),MATCH(total_sugar_production!J$1,white_production!$C$1:$O$1,0))+INDEX(raw_production!$C:$O,MATCH(total_sugar_production!$C155,raw_production!$C:$C,0),MATCH(total_sugar_production!J$1,raw_production!$C$1:$O$1,0))</f>
        <v>68687.35899999924</v>
      </c>
      <c r="S155" s="32">
        <v>41001</v>
      </c>
      <c r="T155" s="33">
        <f t="shared" si="34"/>
        <v>0.41022566554649986</v>
      </c>
      <c r="U155" s="33">
        <f t="shared" si="35"/>
        <v>-1.7524139898473234E-3</v>
      </c>
      <c r="V155" s="33">
        <f t="shared" si="36"/>
        <v>0.35126307737805001</v>
      </c>
      <c r="W155" s="33">
        <f t="shared" si="28"/>
        <v>-4.170721220768947E-3</v>
      </c>
      <c r="X155" s="33">
        <f t="shared" si="37"/>
        <v>0.32869376317877319</v>
      </c>
      <c r="Y155" s="33">
        <f t="shared" si="29"/>
        <v>-1.1748887408070119E-2</v>
      </c>
      <c r="Z155" s="33">
        <f t="shared" si="38"/>
        <v>5.3712108304976851E-2</v>
      </c>
      <c r="AA155" s="33">
        <f t="shared" ref="AA155:AA163" si="43">Z155-Z154</f>
        <v>-2.5560364918825622E-2</v>
      </c>
      <c r="AB155" s="36">
        <f t="shared" si="39"/>
        <v>3.102141129154766E-2</v>
      </c>
      <c r="AC155" s="36">
        <f t="shared" si="31"/>
        <v>-1.4130628856294791E-3</v>
      </c>
      <c r="AD155" s="36">
        <f t="shared" si="40"/>
        <v>0.79873098020758537</v>
      </c>
      <c r="AE155" s="36">
        <f t="shared" si="30"/>
        <v>-1.5681428366730144E-2</v>
      </c>
      <c r="AF155" s="36">
        <f t="shared" si="41"/>
        <v>0.48555451241481545</v>
      </c>
      <c r="AG155" s="36">
        <f t="shared" si="42"/>
        <v>-2.9896406436114298E-2</v>
      </c>
      <c r="AI155" s="26"/>
      <c r="AK155" s="26"/>
      <c r="AM155" s="26"/>
      <c r="AO155" s="26"/>
      <c r="AQ155" s="26"/>
    </row>
    <row r="156" spans="1:43" x14ac:dyDescent="0.25">
      <c r="A156" s="17">
        <f t="shared" si="32"/>
        <v>4</v>
      </c>
      <c r="B156" s="15">
        <f t="shared" si="33"/>
        <v>1</v>
      </c>
      <c r="C156" s="11">
        <v>41002</v>
      </c>
      <c r="D156">
        <f>INDEX(white_production!$C:$O,MATCH(total_sugar_production!$C156,white_production!$C:$C,0),MATCH(total_sugar_production!D$1,white_production!$C$1:$O$1,0))+INDEX(raw_production!$C:$O,MATCH(total_sugar_production!$C156,raw_production!$C:$C,0),MATCH(total_sugar_production!D$1,raw_production!$C$1:$O$1,0))</f>
        <v>41654.12799999975</v>
      </c>
      <c r="E156">
        <f>INDEX(white_production!$C:$O,MATCH(total_sugar_production!$C156,white_production!$C:$C,0),MATCH(total_sugar_production!E$1,white_production!$C$1:$O$1,0))+INDEX(raw_production!$C:$O,MATCH(total_sugar_production!$C156,raw_production!$C:$C,0),MATCH(total_sugar_production!E$1,raw_production!$C$1:$O$1,0))</f>
        <v>35992.618000000344</v>
      </c>
      <c r="F156">
        <f>INDEX(white_production!$C:$O,MATCH(total_sugar_production!$C156,white_production!$C:$C,0),MATCH(total_sugar_production!F$1,white_production!$C$1:$O$1,0))+INDEX(raw_production!$C:$O,MATCH(total_sugar_production!$C156,raw_production!$C:$C,0),MATCH(total_sugar_production!F$1,raw_production!$C$1:$O$1,0))</f>
        <v>41383.086999998988</v>
      </c>
      <c r="G156">
        <f>INDEX(white_production!$C:$O,MATCH(total_sugar_production!$C156,white_production!$C:$C,0),MATCH(total_sugar_production!G$1,white_production!$C$1:$O$1,0))+INDEX(raw_production!$C:$O,MATCH(total_sugar_production!$C156,raw_production!$C:$C,0),MATCH(total_sugar_production!G$1,raw_production!$C$1:$O$1,0))</f>
        <v>6296.6</v>
      </c>
      <c r="H156">
        <f>INDEX(white_production!$C:$O,MATCH(total_sugar_production!$C156,white_production!$C:$C,0),MATCH(total_sugar_production!H$1,white_production!$C$1:$O$1,0))+INDEX(raw_production!$C:$O,MATCH(total_sugar_production!$C156,raw_production!$C:$C,0),MATCH(total_sugar_production!H$1,raw_production!$C$1:$O$1,0))</f>
        <v>26973.841999997945</v>
      </c>
      <c r="I156">
        <f>INDEX(white_production!$C:$O,MATCH(total_sugar_production!$C156,white_production!$C:$C,0),MATCH(total_sugar_production!I$1,white_production!$C$1:$O$1,0))+INDEX(raw_production!$C:$O,MATCH(total_sugar_production!$C156,raw_production!$C:$C,0),MATCH(total_sugar_production!I$1,raw_production!$C$1:$O$1,0))</f>
        <v>107047.45399999843</v>
      </c>
      <c r="J156">
        <f>INDEX(white_production!$C:$O,MATCH(total_sugar_production!$C156,white_production!$C:$C,0),MATCH(total_sugar_production!J$1,white_production!$C$1:$O$1,0))+INDEX(raw_production!$C:$O,MATCH(total_sugar_production!$C156,raw_production!$C:$C,0),MATCH(total_sugar_production!J$1,raw_production!$C$1:$O$1,0))</f>
        <v>64214.904000001028</v>
      </c>
      <c r="S156" s="32">
        <v>41002</v>
      </c>
      <c r="T156" s="33">
        <f t="shared" si="34"/>
        <v>0.42427767365641955</v>
      </c>
      <c r="U156" s="33">
        <f t="shared" si="35"/>
        <v>1.4052008109919689E-2</v>
      </c>
      <c r="V156" s="33">
        <f t="shared" si="36"/>
        <v>0.30566632122402404</v>
      </c>
      <c r="W156" s="33">
        <f t="shared" ref="W156:W192" si="44">V156-V155</f>
        <v>-4.5596756154025975E-2</v>
      </c>
      <c r="X156" s="33">
        <f t="shared" si="37"/>
        <v>0.31146776468951537</v>
      </c>
      <c r="Y156" s="33">
        <f t="shared" si="29"/>
        <v>-1.7225998489257821E-2</v>
      </c>
      <c r="Z156" s="33">
        <f t="shared" si="38"/>
        <v>5.4497301857332626E-2</v>
      </c>
      <c r="AA156" s="33">
        <f t="shared" si="43"/>
        <v>7.851935523557757E-4</v>
      </c>
      <c r="AB156" s="36">
        <f t="shared" si="39"/>
        <v>2.9337963133358635E-2</v>
      </c>
      <c r="AC156" s="36">
        <f t="shared" si="31"/>
        <v>-1.683448158189025E-3</v>
      </c>
      <c r="AD156" s="36">
        <f t="shared" si="40"/>
        <v>0.77729131633417003</v>
      </c>
      <c r="AE156" s="36">
        <f t="shared" si="30"/>
        <v>-2.1439663873415338E-2</v>
      </c>
      <c r="AF156" s="36">
        <f t="shared" si="41"/>
        <v>0.45393849545860432</v>
      </c>
      <c r="AG156" s="36">
        <f t="shared" si="42"/>
        <v>-3.1616016956211135E-2</v>
      </c>
      <c r="AI156" s="26"/>
      <c r="AK156" s="26"/>
      <c r="AM156" s="26"/>
      <c r="AO156" s="26"/>
      <c r="AQ156" s="26"/>
    </row>
    <row r="157" spans="1:43" x14ac:dyDescent="0.25">
      <c r="A157" s="17">
        <f t="shared" si="32"/>
        <v>4</v>
      </c>
      <c r="B157" s="15">
        <f t="shared" si="33"/>
        <v>1</v>
      </c>
      <c r="C157" s="11">
        <v>41003</v>
      </c>
      <c r="D157">
        <f>INDEX(white_production!$C:$O,MATCH(total_sugar_production!$C157,white_production!$C:$C,0),MATCH(total_sugar_production!D$1,white_production!$C$1:$O$1,0))+INDEX(raw_production!$C:$O,MATCH(total_sugar_production!$C157,raw_production!$C:$C,0),MATCH(total_sugar_production!D$1,raw_production!$C$1:$O$1,0))</f>
        <v>38329.193000000349</v>
      </c>
      <c r="E157">
        <f>INDEX(white_production!$C:$O,MATCH(total_sugar_production!$C157,white_production!$C:$C,0),MATCH(total_sugar_production!E$1,white_production!$C$1:$O$1,0))+INDEX(raw_production!$C:$O,MATCH(total_sugar_production!$C157,raw_production!$C:$C,0),MATCH(total_sugar_production!E$1,raw_production!$C$1:$O$1,0))</f>
        <v>33648.716999999808</v>
      </c>
      <c r="F157">
        <f>INDEX(white_production!$C:$O,MATCH(total_sugar_production!$C157,white_production!$C:$C,0),MATCH(total_sugar_production!F$1,white_production!$C$1:$O$1,0))+INDEX(raw_production!$C:$O,MATCH(total_sugar_production!$C157,raw_production!$C:$C,0),MATCH(total_sugar_production!F$1,raw_production!$C$1:$O$1,0))</f>
        <v>40756.940999999642</v>
      </c>
      <c r="G157">
        <f>INDEX(white_production!$C:$O,MATCH(total_sugar_production!$C157,white_production!$C:$C,0),MATCH(total_sugar_production!G$1,white_production!$C$1:$O$1,0))+INDEX(raw_production!$C:$O,MATCH(total_sugar_production!$C157,raw_production!$C:$C,0),MATCH(total_sugar_production!G$1,raw_production!$C$1:$O$1,0))</f>
        <v>2617.320000000298</v>
      </c>
      <c r="H157">
        <f>INDEX(white_production!$C:$O,MATCH(total_sugar_production!$C157,white_production!$C:$C,0),MATCH(total_sugar_production!H$1,white_production!$C$1:$O$1,0))+INDEX(raw_production!$C:$O,MATCH(total_sugar_production!$C157,raw_production!$C:$C,0),MATCH(total_sugar_production!H$1,raw_production!$C$1:$O$1,0))</f>
        <v>24789.681000001729</v>
      </c>
      <c r="I157">
        <f>INDEX(white_production!$C:$O,MATCH(total_sugar_production!$C157,white_production!$C:$C,0),MATCH(total_sugar_production!I$1,white_production!$C$1:$O$1,0))+INDEX(raw_production!$C:$O,MATCH(total_sugar_production!$C157,raw_production!$C:$C,0),MATCH(total_sugar_production!I$1,raw_production!$C$1:$O$1,0))</f>
        <v>106271.28399999812</v>
      </c>
      <c r="J157">
        <f>INDEX(white_production!$C:$O,MATCH(total_sugar_production!$C157,white_production!$C:$C,0),MATCH(total_sugar_production!J$1,white_production!$C$1:$O$1,0))+INDEX(raw_production!$C:$O,MATCH(total_sugar_production!$C157,raw_production!$C:$C,0),MATCH(total_sugar_production!J$1,raw_production!$C$1:$O$1,0))</f>
        <v>61525.696999999513</v>
      </c>
      <c r="S157" s="32">
        <v>41003</v>
      </c>
      <c r="T157" s="33">
        <f t="shared" si="34"/>
        <v>0.39041078567694815</v>
      </c>
      <c r="U157" s="33">
        <f t="shared" si="35"/>
        <v>-3.3866887979471405E-2</v>
      </c>
      <c r="V157" s="33">
        <f t="shared" si="36"/>
        <v>0.28576080626583267</v>
      </c>
      <c r="W157" s="33">
        <f t="shared" si="44"/>
        <v>-1.9905514958191373E-2</v>
      </c>
      <c r="X157" s="33">
        <f t="shared" si="37"/>
        <v>0.30675510768089054</v>
      </c>
      <c r="Y157" s="33">
        <f t="shared" si="29"/>
        <v>-4.7126570086248321E-3</v>
      </c>
      <c r="Z157" s="33">
        <f t="shared" si="38"/>
        <v>2.2652999729576288E-2</v>
      </c>
      <c r="AA157" s="33">
        <f t="shared" si="43"/>
        <v>-3.1844302127756338E-2</v>
      </c>
      <c r="AB157" s="36">
        <f t="shared" si="39"/>
        <v>2.6962371443631471E-2</v>
      </c>
      <c r="AC157" s="36">
        <f t="shared" si="31"/>
        <v>-2.3755916897271641E-3</v>
      </c>
      <c r="AD157" s="36">
        <f t="shared" si="40"/>
        <v>0.77165540274206035</v>
      </c>
      <c r="AE157" s="36">
        <f t="shared" si="30"/>
        <v>-5.635913592109687E-3</v>
      </c>
      <c r="AF157" s="36">
        <f t="shared" si="41"/>
        <v>0.43492835134069963</v>
      </c>
      <c r="AG157" s="36">
        <f t="shared" si="42"/>
        <v>-1.9010144117904693E-2</v>
      </c>
      <c r="AI157" s="26"/>
      <c r="AK157" s="26"/>
      <c r="AM157" s="26"/>
      <c r="AO157" s="26"/>
      <c r="AQ157" s="26"/>
    </row>
    <row r="158" spans="1:43" ht="15.75" thickBot="1" x14ac:dyDescent="0.3">
      <c r="A158" s="17">
        <f t="shared" si="32"/>
        <v>4</v>
      </c>
      <c r="B158" s="15">
        <f t="shared" si="33"/>
        <v>1</v>
      </c>
      <c r="C158" s="11">
        <v>41004</v>
      </c>
      <c r="D158">
        <f>INDEX(white_production!$C:$O,MATCH(total_sugar_production!$C158,white_production!$C:$C,0),MATCH(total_sugar_production!D$1,white_production!$C$1:$O$1,0))+INDEX(raw_production!$C:$O,MATCH(total_sugar_production!$C158,raw_production!$C:$C,0),MATCH(total_sugar_production!D$1,raw_production!$C$1:$O$1,0))</f>
        <v>34748.520000000295</v>
      </c>
      <c r="E158">
        <f>INDEX(white_production!$C:$O,MATCH(total_sugar_production!$C158,white_production!$C:$C,0),MATCH(total_sugar_production!E$1,white_production!$C$1:$O$1,0))+INDEX(raw_production!$C:$O,MATCH(total_sugar_production!$C158,raw_production!$C:$C,0),MATCH(total_sugar_production!E$1,raw_production!$C$1:$O$1,0))</f>
        <v>33648.086000000687</v>
      </c>
      <c r="F158">
        <f>INDEX(white_production!$C:$O,MATCH(total_sugar_production!$C158,white_production!$C:$C,0),MATCH(total_sugar_production!F$1,white_production!$C$1:$O$1,0))+INDEX(raw_production!$C:$O,MATCH(total_sugar_production!$C158,raw_production!$C:$C,0),MATCH(total_sugar_production!F$1,raw_production!$C$1:$O$1,0))</f>
        <v>38200.94500000104</v>
      </c>
      <c r="G158">
        <f>INDEX(white_production!$C:$O,MATCH(total_sugar_production!$C158,white_production!$C:$C,0),MATCH(total_sugar_production!G$1,white_production!$C$1:$O$1,0))+INDEX(raw_production!$C:$O,MATCH(total_sugar_production!$C158,raw_production!$C:$C,0),MATCH(total_sugar_production!G$1,raw_production!$C$1:$O$1,0))</f>
        <v>2282.6750000000002</v>
      </c>
      <c r="H158">
        <f>INDEX(white_production!$C:$O,MATCH(total_sugar_production!$C158,white_production!$C:$C,0),MATCH(total_sugar_production!H$1,white_production!$C$1:$O$1,0))+INDEX(raw_production!$C:$O,MATCH(total_sugar_production!$C158,raw_production!$C:$C,0),MATCH(total_sugar_production!H$1,raw_production!$C$1:$O$1,0))</f>
        <v>23562.645000000299</v>
      </c>
      <c r="I158">
        <f>INDEX(white_production!$C:$O,MATCH(total_sugar_production!$C158,white_production!$C:$C,0),MATCH(total_sugar_production!I$1,white_production!$C$1:$O$1,0))+INDEX(raw_production!$C:$O,MATCH(total_sugar_production!$C158,raw_production!$C:$C,0),MATCH(total_sugar_production!I$1,raw_production!$C$1:$O$1,0))</f>
        <v>103904.28000000195</v>
      </c>
      <c r="J158">
        <f>INDEX(white_production!$C:$O,MATCH(total_sugar_production!$C158,white_production!$C:$C,0),MATCH(total_sugar_production!J$1,white_production!$C$1:$O$1,0))+INDEX(raw_production!$C:$O,MATCH(total_sugar_production!$C158,raw_production!$C:$C,0),MATCH(total_sugar_production!J$1,raw_production!$C$1:$O$1,0))</f>
        <v>52641.208999998868</v>
      </c>
      <c r="S158" s="32">
        <v>41004</v>
      </c>
      <c r="T158" s="33">
        <f t="shared" si="34"/>
        <v>0.35393901964779534</v>
      </c>
      <c r="U158" s="33">
        <f t="shared" si="35"/>
        <v>-3.6471766029152808E-2</v>
      </c>
      <c r="V158" s="33">
        <f t="shared" si="36"/>
        <v>0.28575544751564608</v>
      </c>
      <c r="W158" s="33">
        <f t="shared" si="44"/>
        <v>-5.3587501865903775E-6</v>
      </c>
      <c r="X158" s="33">
        <f t="shared" si="37"/>
        <v>0.28751752976228512</v>
      </c>
      <c r="Y158" s="33">
        <f t="shared" si="29"/>
        <v>-1.923757791860542E-2</v>
      </c>
      <c r="Z158" s="33">
        <f t="shared" si="38"/>
        <v>1.9756635091507602E-2</v>
      </c>
      <c r="AA158" s="33">
        <f t="shared" si="43"/>
        <v>-2.8963646380686867E-3</v>
      </c>
      <c r="AB158" s="33">
        <f t="shared" si="39"/>
        <v>2.5627791930214413E-2</v>
      </c>
      <c r="AC158" s="33">
        <f t="shared" si="31"/>
        <v>-1.3345795134170578E-3</v>
      </c>
      <c r="AD158" s="33">
        <f t="shared" si="40"/>
        <v>0.75446814992869304</v>
      </c>
      <c r="AE158" s="33">
        <f t="shared" si="30"/>
        <v>-1.7187252813367304E-2</v>
      </c>
      <c r="AF158" s="33">
        <f t="shared" si="41"/>
        <v>0.37212344368810463</v>
      </c>
      <c r="AG158" s="33">
        <f t="shared" si="42"/>
        <v>-6.2804907652594999E-2</v>
      </c>
      <c r="AI158" s="26"/>
      <c r="AK158" s="26"/>
      <c r="AM158" s="26"/>
      <c r="AO158" s="26"/>
      <c r="AQ158" s="26"/>
    </row>
    <row r="159" spans="1:43" ht="15.75" thickBot="1" x14ac:dyDescent="0.3">
      <c r="A159" s="17">
        <f t="shared" si="32"/>
        <v>4</v>
      </c>
      <c r="B159" s="15">
        <f t="shared" si="33"/>
        <v>1</v>
      </c>
      <c r="C159" s="11">
        <v>41005</v>
      </c>
      <c r="D159">
        <f>INDEX(white_production!$C:$O,MATCH(total_sugar_production!$C159,white_production!$C:$C,0),MATCH(total_sugar_production!D$1,white_production!$C$1:$O$1,0))+INDEX(raw_production!$C:$O,MATCH(total_sugar_production!$C159,raw_production!$C:$C,0),MATCH(total_sugar_production!D$1,raw_production!$C$1:$O$1,0))</f>
        <v>33579.100999999791</v>
      </c>
      <c r="E159">
        <f>INDEX(white_production!$C:$O,MATCH(total_sugar_production!$C159,white_production!$C:$C,0),MATCH(total_sugar_production!E$1,white_production!$C$1:$O$1,0))+INDEX(raw_production!$C:$O,MATCH(total_sugar_production!$C159,raw_production!$C:$C,0),MATCH(total_sugar_production!E$1,raw_production!$C$1:$O$1,0))</f>
        <v>25935.608999999611</v>
      </c>
      <c r="F159">
        <f>INDEX(white_production!$C:$O,MATCH(total_sugar_production!$C159,white_production!$C:$C,0),MATCH(total_sugar_production!F$1,white_production!$C$1:$O$1,0))+INDEX(raw_production!$C:$O,MATCH(total_sugar_production!$C159,raw_production!$C:$C,0),MATCH(total_sugar_production!F$1,raw_production!$C$1:$O$1,0))</f>
        <v>37547.982999999076</v>
      </c>
      <c r="G159">
        <f>INDEX(white_production!$C:$O,MATCH(total_sugar_production!$C159,white_production!$C:$C,0),MATCH(total_sugar_production!G$1,white_production!$C$1:$O$1,0))+INDEX(raw_production!$C:$O,MATCH(total_sugar_production!$C159,raw_production!$C:$C,0),MATCH(total_sugar_production!G$1,raw_production!$C$1:$O$1,0))</f>
        <v>1987.7799999997021</v>
      </c>
      <c r="H159">
        <f>INDEX(white_production!$C:$O,MATCH(total_sugar_production!$C159,white_production!$C:$C,0),MATCH(total_sugar_production!H$1,white_production!$C$1:$O$1,0))+INDEX(raw_production!$C:$O,MATCH(total_sugar_production!$C159,raw_production!$C:$C,0),MATCH(total_sugar_production!H$1,raw_production!$C$1:$O$1,0))</f>
        <v>22160.680000000822</v>
      </c>
      <c r="I159">
        <f>INDEX(white_production!$C:$O,MATCH(total_sugar_production!$C159,white_production!$C:$C,0),MATCH(total_sugar_production!I$1,white_production!$C$1:$O$1,0))+INDEX(raw_production!$C:$O,MATCH(total_sugar_production!$C159,raw_production!$C:$C,0),MATCH(total_sugar_production!I$1,raw_production!$C$1:$O$1,0))</f>
        <v>96995.489999999103</v>
      </c>
      <c r="J159">
        <f>INDEX(white_production!$C:$O,MATCH(total_sugar_production!$C159,white_production!$C:$C,0),MATCH(total_sugar_production!J$1,white_production!$C$1:$O$1,0))+INDEX(raw_production!$C:$O,MATCH(total_sugar_production!$C159,raw_production!$C:$C,0),MATCH(total_sugar_production!J$1,raw_production!$C$1:$O$1,0))</f>
        <v>49249.487000001594</v>
      </c>
      <c r="S159" s="32">
        <v>41005</v>
      </c>
      <c r="T159" s="33">
        <f t="shared" si="34"/>
        <v>0.34202763423000831</v>
      </c>
      <c r="U159" s="33">
        <f t="shared" si="35"/>
        <v>-1.1911385417787024E-2</v>
      </c>
      <c r="V159" s="33">
        <f t="shared" si="36"/>
        <v>0.22025744811712486</v>
      </c>
      <c r="W159" s="33">
        <f t="shared" si="44"/>
        <v>-6.5497999398521217E-2</v>
      </c>
      <c r="X159" s="33">
        <f t="shared" si="37"/>
        <v>0.28260304345129988</v>
      </c>
      <c r="Y159" s="33">
        <f t="shared" si="29"/>
        <v>-4.9144863109852333E-3</v>
      </c>
      <c r="Z159" s="33">
        <f t="shared" si="38"/>
        <v>1.7204308148199409E-2</v>
      </c>
      <c r="AA159" s="33">
        <f t="shared" si="43"/>
        <v>-2.5523269433081926E-3</v>
      </c>
      <c r="AB159" s="33">
        <f t="shared" si="39"/>
        <v>2.4102951772692661E-2</v>
      </c>
      <c r="AC159" s="33">
        <f t="shared" si="31"/>
        <v>-1.5248401575217521E-3</v>
      </c>
      <c r="AD159" s="34">
        <f t="shared" si="40"/>
        <v>0.70430215090008808</v>
      </c>
      <c r="AE159" s="34">
        <f t="shared" si="30"/>
        <v>-5.0165999028604968E-2</v>
      </c>
      <c r="AF159" s="33">
        <f t="shared" si="41"/>
        <v>0.34814718450546089</v>
      </c>
      <c r="AG159" s="33">
        <f t="shared" si="42"/>
        <v>-2.3976259182643733E-2</v>
      </c>
      <c r="AI159" s="26"/>
      <c r="AK159" s="26"/>
      <c r="AM159" s="26"/>
      <c r="AO159" s="26"/>
      <c r="AQ159" s="26"/>
    </row>
    <row r="160" spans="1:43" x14ac:dyDescent="0.25">
      <c r="A160" s="17">
        <f t="shared" si="32"/>
        <v>4</v>
      </c>
      <c r="B160" s="15">
        <f t="shared" si="33"/>
        <v>1</v>
      </c>
      <c r="C160" s="11">
        <v>41006</v>
      </c>
      <c r="D160">
        <f>INDEX(white_production!$C:$O,MATCH(total_sugar_production!$C160,white_production!$C:$C,0),MATCH(total_sugar_production!D$1,white_production!$C$1:$O$1,0))+INDEX(raw_production!$C:$O,MATCH(total_sugar_production!$C160,raw_production!$C:$C,0),MATCH(total_sugar_production!D$1,raw_production!$C$1:$O$1,0))</f>
        <v>25767.135000000148</v>
      </c>
      <c r="E160">
        <f>INDEX(white_production!$C:$O,MATCH(total_sugar_production!$C160,white_production!$C:$C,0),MATCH(total_sugar_production!E$1,white_production!$C$1:$O$1,0))+INDEX(raw_production!$C:$O,MATCH(total_sugar_production!$C160,raw_production!$C:$C,0),MATCH(total_sugar_production!E$1,raw_production!$C$1:$O$1,0))</f>
        <v>23382.623000000043</v>
      </c>
      <c r="F160">
        <f>INDEX(white_production!$C:$O,MATCH(total_sugar_production!$C160,white_production!$C:$C,0),MATCH(total_sugar_production!F$1,white_production!$C$1:$O$1,0))+INDEX(raw_production!$C:$O,MATCH(total_sugar_production!$C160,raw_production!$C:$C,0),MATCH(total_sugar_production!F$1,raw_production!$C$1:$O$1,0))</f>
        <v>33196.791000001132</v>
      </c>
      <c r="G160">
        <f>INDEX(white_production!$C:$O,MATCH(total_sugar_production!$C160,white_production!$C:$C,0),MATCH(total_sugar_production!G$1,white_production!$C$1:$O$1,0))+INDEX(raw_production!$C:$O,MATCH(total_sugar_production!$C160,raw_production!$C:$C,0),MATCH(total_sugar_production!G$1,raw_production!$C$1:$O$1,0))</f>
        <v>1287.8499999999999</v>
      </c>
      <c r="H160">
        <f>INDEX(white_production!$C:$O,MATCH(total_sugar_production!$C160,white_production!$C:$C,0),MATCH(total_sugar_production!H$1,white_production!$C$1:$O$1,0))+INDEX(raw_production!$C:$O,MATCH(total_sugar_production!$C160,raw_production!$C:$C,0),MATCH(total_sugar_production!H$1,raw_production!$C$1:$O$1,0))</f>
        <v>20147.384999999405</v>
      </c>
      <c r="I160">
        <f>INDEX(white_production!$C:$O,MATCH(total_sugar_production!$C160,white_production!$C:$C,0),MATCH(total_sugar_production!I$1,white_production!$C$1:$O$1,0))+INDEX(raw_production!$C:$O,MATCH(total_sugar_production!$C160,raw_production!$C:$C,0),MATCH(total_sugar_production!I$1,raw_production!$C$1:$O$1,0))</f>
        <v>87777.001999999586</v>
      </c>
      <c r="J160">
        <f>INDEX(white_production!$C:$O,MATCH(total_sugar_production!$C160,white_production!$C:$C,0),MATCH(total_sugar_production!J$1,white_production!$C$1:$O$1,0))+INDEX(raw_production!$C:$O,MATCH(total_sugar_production!$C160,raw_production!$C:$C,0),MATCH(total_sugar_production!J$1,raw_production!$C$1:$O$1,0))</f>
        <v>45132.491999999431</v>
      </c>
      <c r="S160" s="32">
        <v>41006</v>
      </c>
      <c r="T160" s="33">
        <f t="shared" si="34"/>
        <v>0.262457062949224</v>
      </c>
      <c r="U160" s="33">
        <f t="shared" si="35"/>
        <v>-7.9570571280784319E-2</v>
      </c>
      <c r="V160" s="33">
        <f t="shared" si="36"/>
        <v>0.19857628453085013</v>
      </c>
      <c r="W160" s="33">
        <f t="shared" si="44"/>
        <v>-2.1681163586274727E-2</v>
      </c>
      <c r="X160" s="33">
        <f t="shared" si="37"/>
        <v>0.24985401131712642</v>
      </c>
      <c r="Y160" s="33">
        <f t="shared" si="29"/>
        <v>-3.2749032134173461E-2</v>
      </c>
      <c r="Z160" s="33">
        <f t="shared" si="38"/>
        <v>1.114638855842293E-2</v>
      </c>
      <c r="AA160" s="33">
        <f t="shared" si="43"/>
        <v>-6.0579195897764795E-3</v>
      </c>
      <c r="AB160" s="33">
        <f t="shared" si="39"/>
        <v>2.1913201625619754E-2</v>
      </c>
      <c r="AC160" s="33">
        <f t="shared" si="31"/>
        <v>-2.1897501470729067E-3</v>
      </c>
      <c r="AD160" s="33">
        <f t="shared" si="40"/>
        <v>0.63736500849845301</v>
      </c>
      <c r="AE160" s="33">
        <f t="shared" si="30"/>
        <v>-6.6937142401635064E-2</v>
      </c>
      <c r="AF160" s="33">
        <f t="shared" si="41"/>
        <v>0.31904393277263032</v>
      </c>
      <c r="AG160" s="33">
        <f t="shared" si="42"/>
        <v>-2.9103251732830571E-2</v>
      </c>
      <c r="AI160" s="26"/>
      <c r="AK160" s="26"/>
      <c r="AM160" s="26"/>
      <c r="AO160" s="26"/>
      <c r="AQ160" s="26"/>
    </row>
    <row r="161" spans="1:43" x14ac:dyDescent="0.25">
      <c r="A161" s="17">
        <f t="shared" si="32"/>
        <v>4</v>
      </c>
      <c r="B161" s="15">
        <f t="shared" si="33"/>
        <v>1</v>
      </c>
      <c r="C161" s="11">
        <v>41007</v>
      </c>
      <c r="D161">
        <f>INDEX(white_production!$C:$O,MATCH(total_sugar_production!$C161,white_production!$C:$C,0),MATCH(total_sugar_production!D$1,white_production!$C$1:$O$1,0))+INDEX(raw_production!$C:$O,MATCH(total_sugar_production!$C161,raw_production!$C:$C,0),MATCH(total_sugar_production!D$1,raw_production!$C$1:$O$1,0))</f>
        <v>22981.126999999953</v>
      </c>
      <c r="E161">
        <f>INDEX(white_production!$C:$O,MATCH(total_sugar_production!$C161,white_production!$C:$C,0),MATCH(total_sugar_production!E$1,white_production!$C$1:$O$1,0))+INDEX(raw_production!$C:$O,MATCH(total_sugar_production!$C161,raw_production!$C:$C,0),MATCH(total_sugar_production!E$1,raw_production!$C$1:$O$1,0))</f>
        <v>21589.980000000447</v>
      </c>
      <c r="F161">
        <f>INDEX(white_production!$C:$O,MATCH(total_sugar_production!$C161,white_production!$C:$C,0),MATCH(total_sugar_production!F$1,white_production!$C$1:$O$1,0))+INDEX(raw_production!$C:$O,MATCH(total_sugar_production!$C161,raw_production!$C:$C,0),MATCH(total_sugar_production!F$1,raw_production!$C$1:$O$1,0))</f>
        <v>35162.660000000149</v>
      </c>
      <c r="G161">
        <f>INDEX(white_production!$C:$O,MATCH(total_sugar_production!$C161,white_production!$C:$C,0),MATCH(total_sugar_production!G$1,white_production!$C$1:$O$1,0))+INDEX(raw_production!$C:$O,MATCH(total_sugar_production!$C161,raw_production!$C:$C,0),MATCH(total_sugar_production!G$1,raw_production!$C$1:$O$1,0))</f>
        <v>696.17000000029793</v>
      </c>
      <c r="H161">
        <f>INDEX(white_production!$C:$O,MATCH(total_sugar_production!$C161,white_production!$C:$C,0),MATCH(total_sugar_production!H$1,white_production!$C$1:$O$1,0))+INDEX(raw_production!$C:$O,MATCH(total_sugar_production!$C161,raw_production!$C:$C,0),MATCH(total_sugar_production!H$1,raw_production!$C$1:$O$1,0))</f>
        <v>15064.933999998868</v>
      </c>
      <c r="I161">
        <f>INDEX(white_production!$C:$O,MATCH(total_sugar_production!$C161,white_production!$C:$C,0),MATCH(total_sugar_production!I$1,white_production!$C$1:$O$1,0))+INDEX(raw_production!$C:$O,MATCH(total_sugar_production!$C161,raw_production!$C:$C,0),MATCH(total_sugar_production!I$1,raw_production!$C$1:$O$1,0))</f>
        <v>73155.797000000632</v>
      </c>
      <c r="J161">
        <f>INDEX(white_production!$C:$O,MATCH(total_sugar_production!$C161,white_production!$C:$C,0),MATCH(total_sugar_production!J$1,white_production!$C$1:$O$1,0))+INDEX(raw_production!$C:$O,MATCH(total_sugar_production!$C161,raw_production!$C:$C,0),MATCH(total_sugar_production!J$1,raw_production!$C$1:$O$1,0))</f>
        <v>41030.199999997763</v>
      </c>
      <c r="S161" s="32">
        <v>41007</v>
      </c>
      <c r="T161" s="33">
        <f t="shared" si="34"/>
        <v>0.23407953952517671</v>
      </c>
      <c r="U161" s="33">
        <f t="shared" si="35"/>
        <v>-2.8377523424047285E-2</v>
      </c>
      <c r="V161" s="33">
        <f t="shared" si="36"/>
        <v>0.18335231301875091</v>
      </c>
      <c r="W161" s="33">
        <f t="shared" si="44"/>
        <v>-1.5223971512099227E-2</v>
      </c>
      <c r="X161" s="33">
        <f t="shared" si="37"/>
        <v>0.26465002745536481</v>
      </c>
      <c r="Y161" s="33">
        <f t="shared" ref="Y161:Y193" si="45">X161-X160</f>
        <v>1.4796016138238388E-2</v>
      </c>
      <c r="Z161" s="33">
        <f t="shared" si="38"/>
        <v>6.0253766531200154E-3</v>
      </c>
      <c r="AA161" s="33">
        <f t="shared" si="43"/>
        <v>-5.1210119053029142E-3</v>
      </c>
      <c r="AB161" s="33">
        <f t="shared" si="39"/>
        <v>1.638529944301155E-2</v>
      </c>
      <c r="AC161" s="33">
        <f t="shared" si="31"/>
        <v>-5.5279021826082041E-3</v>
      </c>
      <c r="AD161" s="33">
        <f t="shared" si="40"/>
        <v>0.53119774102807393</v>
      </c>
      <c r="AE161" s="33">
        <f t="shared" ref="AE161:AE220" si="46">AD161-AD160</f>
        <v>-0.10616726747037908</v>
      </c>
      <c r="AF161" s="33">
        <f t="shared" si="41"/>
        <v>0.29004461731133813</v>
      </c>
      <c r="AG161" s="33">
        <f t="shared" si="42"/>
        <v>-2.8999315461292197E-2</v>
      </c>
      <c r="AI161" s="26"/>
      <c r="AK161" s="26"/>
      <c r="AM161" s="26"/>
      <c r="AO161" s="26"/>
      <c r="AQ161" s="26"/>
    </row>
    <row r="162" spans="1:43" x14ac:dyDescent="0.25">
      <c r="A162" s="17">
        <f t="shared" si="32"/>
        <v>4</v>
      </c>
      <c r="B162" s="15">
        <f t="shared" si="33"/>
        <v>1</v>
      </c>
      <c r="C162" s="11">
        <v>41008</v>
      </c>
      <c r="D162">
        <f>INDEX(white_production!$C:$O,MATCH(total_sugar_production!$C162,white_production!$C:$C,0),MATCH(total_sugar_production!D$1,white_production!$C$1:$O$1,0))+INDEX(raw_production!$C:$O,MATCH(total_sugar_production!$C162,raw_production!$C:$C,0),MATCH(total_sugar_production!D$1,raw_production!$C$1:$O$1,0))</f>
        <v>19299.873000000047</v>
      </c>
      <c r="E162">
        <f>INDEX(white_production!$C:$O,MATCH(total_sugar_production!$C162,white_production!$C:$C,0),MATCH(total_sugar_production!E$1,white_production!$C$1:$O$1,0))+INDEX(raw_production!$C:$O,MATCH(total_sugar_production!$C162,raw_production!$C:$C,0),MATCH(total_sugar_production!E$1,raw_production!$C$1:$O$1,0))</f>
        <v>21096.608000000193</v>
      </c>
      <c r="F162">
        <f>INDEX(white_production!$C:$O,MATCH(total_sugar_production!$C162,white_production!$C:$C,0),MATCH(total_sugar_production!F$1,white_production!$C$1:$O$1,0))+INDEX(raw_production!$C:$O,MATCH(total_sugar_production!$C162,raw_production!$C:$C,0),MATCH(total_sugar_production!F$1,raw_production!$C$1:$O$1,0))</f>
        <v>30297.904999999701</v>
      </c>
      <c r="G162">
        <f>INDEX(white_production!$C:$O,MATCH(total_sugar_production!$C162,white_production!$C:$C,0),MATCH(total_sugar_production!G$1,white_production!$C$1:$O$1,0))+INDEX(raw_production!$C:$O,MATCH(total_sugar_production!$C162,raw_production!$C:$C,0),MATCH(total_sugar_production!G$1,raw_production!$C$1:$O$1,0))</f>
        <v>491.5</v>
      </c>
      <c r="H162">
        <f>INDEX(white_production!$C:$O,MATCH(total_sugar_production!$C162,white_production!$C:$C,0),MATCH(total_sugar_production!H$1,white_production!$C$1:$O$1,0))+INDEX(raw_production!$C:$O,MATCH(total_sugar_production!$C162,raw_production!$C:$C,0),MATCH(total_sugar_production!H$1,raw_production!$C$1:$O$1,0))</f>
        <v>17860.853999999912</v>
      </c>
      <c r="I162">
        <f>INDEX(white_production!$C:$O,MATCH(total_sugar_production!$C162,white_production!$C:$C,0),MATCH(total_sugar_production!I$1,white_production!$C$1:$O$1,0))+INDEX(raw_production!$C:$O,MATCH(total_sugar_production!$C162,raw_production!$C:$C,0),MATCH(total_sugar_production!I$1,raw_production!$C$1:$O$1,0))</f>
        <v>65105.846999999136</v>
      </c>
      <c r="J162">
        <f>INDEX(white_production!$C:$O,MATCH(total_sugar_production!$C162,white_production!$C:$C,0),MATCH(total_sugar_production!J$1,white_production!$C$1:$O$1,0))+INDEX(raw_production!$C:$O,MATCH(total_sugar_production!$C162,raw_production!$C:$C,0),MATCH(total_sugar_production!J$1,raw_production!$C$1:$O$1,0))</f>
        <v>35586.557000002264</v>
      </c>
      <c r="S162" s="32">
        <v>41008</v>
      </c>
      <c r="T162" s="33">
        <f t="shared" si="34"/>
        <v>0.1965832826533882</v>
      </c>
      <c r="U162" s="33">
        <f t="shared" si="35"/>
        <v>-3.7496256871788508E-2</v>
      </c>
      <c r="V162" s="33">
        <f t="shared" si="36"/>
        <v>0.17916236484007117</v>
      </c>
      <c r="W162" s="33">
        <f t="shared" si="44"/>
        <v>-4.1899481786797366E-3</v>
      </c>
      <c r="X162" s="33">
        <f t="shared" si="37"/>
        <v>0.22803568871325208</v>
      </c>
      <c r="Y162" s="33">
        <f t="shared" si="45"/>
        <v>-3.6614338742112729E-2</v>
      </c>
      <c r="Z162" s="33">
        <f t="shared" si="38"/>
        <v>4.2539503641455681E-3</v>
      </c>
      <c r="AA162" s="33">
        <f t="shared" si="43"/>
        <v>-1.7714262889744472E-3</v>
      </c>
      <c r="AB162" s="33">
        <f t="shared" si="39"/>
        <v>1.9426267721978148E-2</v>
      </c>
      <c r="AC162" s="33">
        <f t="shared" si="31"/>
        <v>3.0409682789665979E-3</v>
      </c>
      <c r="AD162" s="33">
        <f t="shared" si="40"/>
        <v>0.47274556866790263</v>
      </c>
      <c r="AE162" s="33">
        <f t="shared" si="46"/>
        <v>-5.8452172360171306E-2</v>
      </c>
      <c r="AF162" s="33">
        <f t="shared" si="41"/>
        <v>0.25156322188276781</v>
      </c>
      <c r="AG162" s="33">
        <f t="shared" si="42"/>
        <v>-3.848139542857032E-2</v>
      </c>
      <c r="AI162" s="26"/>
      <c r="AK162" s="26"/>
      <c r="AM162" s="26"/>
      <c r="AO162" s="26"/>
      <c r="AQ162" s="26"/>
    </row>
    <row r="163" spans="1:43" x14ac:dyDescent="0.25">
      <c r="A163" s="17">
        <f t="shared" si="32"/>
        <v>4</v>
      </c>
      <c r="B163" s="15">
        <f t="shared" si="33"/>
        <v>1</v>
      </c>
      <c r="C163" s="11">
        <v>41009</v>
      </c>
      <c r="D163">
        <f>INDEX(white_production!$C:$O,MATCH(total_sugar_production!$C163,white_production!$C:$C,0),MATCH(total_sugar_production!D$1,white_production!$C$1:$O$1,0))+INDEX(raw_production!$C:$O,MATCH(total_sugar_production!$C163,raw_production!$C:$C,0),MATCH(total_sugar_production!D$1,raw_production!$C$1:$O$1,0))</f>
        <v>15980.28999999985</v>
      </c>
      <c r="E163">
        <f>INDEX(white_production!$C:$O,MATCH(total_sugar_production!$C163,white_production!$C:$C,0),MATCH(total_sugar_production!E$1,white_production!$C$1:$O$1,0))+INDEX(raw_production!$C:$O,MATCH(total_sugar_production!$C163,raw_production!$C:$C,0),MATCH(total_sugar_production!E$1,raw_production!$C$1:$O$1,0))</f>
        <v>18095.338999999687</v>
      </c>
      <c r="F163">
        <f>INDEX(white_production!$C:$O,MATCH(total_sugar_production!$C163,white_production!$C:$C,0),MATCH(total_sugar_production!F$1,white_production!$C$1:$O$1,0))+INDEX(raw_production!$C:$O,MATCH(total_sugar_production!$C163,raw_production!$C:$C,0),MATCH(total_sugar_production!F$1,raw_production!$C$1:$O$1,0))</f>
        <v>25156.329999998954</v>
      </c>
      <c r="G163">
        <f>INDEX(white_production!$C:$O,MATCH(total_sugar_production!$C163,white_production!$C:$C,0),MATCH(total_sugar_production!G$1,white_production!$C$1:$O$1,0))+INDEX(raw_production!$C:$O,MATCH(total_sugar_production!$C163,raw_production!$C:$C,0),MATCH(total_sugar_production!G$1,raw_production!$C$1:$O$1,0))</f>
        <v>1037.2799999997019</v>
      </c>
      <c r="H163">
        <f>INDEX(white_production!$C:$O,MATCH(total_sugar_production!$C163,white_production!$C:$C,0),MATCH(total_sugar_production!H$1,white_production!$C$1:$O$1,0))+INDEX(raw_production!$C:$O,MATCH(total_sugar_production!$C163,raw_production!$C:$C,0),MATCH(total_sugar_production!H$1,raw_production!$C$1:$O$1,0))</f>
        <v>11432.309000000358</v>
      </c>
      <c r="I163">
        <f>INDEX(white_production!$C:$O,MATCH(total_sugar_production!$C163,white_production!$C:$C,0),MATCH(total_sugar_production!I$1,white_production!$C$1:$O$1,0))+INDEX(raw_production!$C:$O,MATCH(total_sugar_production!$C163,raw_production!$C:$C,0),MATCH(total_sugar_production!I$1,raw_production!$C$1:$O$1,0))</f>
        <v>64559.700999998298</v>
      </c>
      <c r="J163">
        <f>INDEX(white_production!$C:$O,MATCH(total_sugar_production!$C163,white_production!$C:$C,0),MATCH(total_sugar_production!J$1,white_production!$C$1:$O$1,0))+INDEX(raw_production!$C:$O,MATCH(total_sugar_production!$C163,raw_production!$C:$C,0),MATCH(total_sugar_production!J$1,raw_production!$C$1:$O$1,0))</f>
        <v>30712.776999999583</v>
      </c>
      <c r="S163" s="32">
        <v>41009</v>
      </c>
      <c r="T163" s="33">
        <f t="shared" si="34"/>
        <v>0.16277090869733057</v>
      </c>
      <c r="U163" s="33">
        <f t="shared" si="35"/>
        <v>-3.3812373956057629E-2</v>
      </c>
      <c r="V163" s="33">
        <f t="shared" si="36"/>
        <v>0.15367417017099066</v>
      </c>
      <c r="W163" s="33">
        <f t="shared" si="44"/>
        <v>-2.5488194669080505E-2</v>
      </c>
      <c r="X163" s="33">
        <f t="shared" si="37"/>
        <v>0.18933787788454889</v>
      </c>
      <c r="Y163" s="33">
        <f t="shared" si="45"/>
        <v>-3.8697810828703189E-2</v>
      </c>
      <c r="Z163" s="33">
        <f t="shared" si="38"/>
        <v>8.9776961011589964E-3</v>
      </c>
      <c r="AA163" s="33">
        <f t="shared" si="43"/>
        <v>4.7237457370134283E-3</v>
      </c>
      <c r="AB163" s="33">
        <f t="shared" si="39"/>
        <v>1.2434293193057191E-2</v>
      </c>
      <c r="AC163" s="33">
        <f t="shared" si="31"/>
        <v>-6.9919745289209571E-3</v>
      </c>
      <c r="AD163" s="33">
        <f t="shared" si="40"/>
        <v>0.46877990178477152</v>
      </c>
      <c r="AE163" s="33">
        <f t="shared" si="46"/>
        <v>-3.9656668831311026E-3</v>
      </c>
      <c r="AF163" s="33">
        <f t="shared" si="41"/>
        <v>0.21711021763320265</v>
      </c>
      <c r="AG163" s="33">
        <f t="shared" si="42"/>
        <v>-3.4453004249565156E-2</v>
      </c>
      <c r="AI163" s="26"/>
      <c r="AK163" s="26"/>
      <c r="AM163" s="26"/>
      <c r="AO163" s="26"/>
      <c r="AQ163" s="26"/>
    </row>
    <row r="164" spans="1:43" x14ac:dyDescent="0.25">
      <c r="A164" s="17">
        <f t="shared" si="32"/>
        <v>4</v>
      </c>
      <c r="B164" s="15">
        <f t="shared" si="33"/>
        <v>2</v>
      </c>
      <c r="C164" s="11">
        <v>41010</v>
      </c>
      <c r="D164">
        <f>INDEX(white_production!$C:$O,MATCH(total_sugar_production!$C164,white_production!$C:$C,0),MATCH(total_sugar_production!D$1,white_production!$C$1:$O$1,0))+INDEX(raw_production!$C:$O,MATCH(total_sugar_production!$C164,raw_production!$C:$C,0),MATCH(total_sugar_production!D$1,raw_production!$C$1:$O$1,0))</f>
        <v>12989.827000000329</v>
      </c>
      <c r="E164">
        <f>INDEX(white_production!$C:$O,MATCH(total_sugar_production!$C164,white_production!$C:$C,0),MATCH(total_sugar_production!E$1,white_production!$C$1:$O$1,0))+INDEX(raw_production!$C:$O,MATCH(total_sugar_production!$C164,raw_production!$C:$C,0),MATCH(total_sugar_production!E$1,raw_production!$C$1:$O$1,0))</f>
        <v>8100.1149999998524</v>
      </c>
      <c r="F164">
        <f>INDEX(white_production!$C:$O,MATCH(total_sugar_production!$C164,white_production!$C:$C,0),MATCH(total_sugar_production!F$1,white_production!$C$1:$O$1,0))+INDEX(raw_production!$C:$O,MATCH(total_sugar_production!$C164,raw_production!$C:$C,0),MATCH(total_sugar_production!F$1,raw_production!$C$1:$O$1,0))</f>
        <v>18157.137000000475</v>
      </c>
      <c r="G164">
        <f>INDEX(white_production!$C:$O,MATCH(total_sugar_production!$C164,white_production!$C:$C,0),MATCH(total_sugar_production!G$1,white_production!$C$1:$O$1,0))+INDEX(raw_production!$C:$O,MATCH(total_sugar_production!$C164,raw_production!$C:$C,0),MATCH(total_sugar_production!G$1,raw_production!$C$1:$O$1,0))</f>
        <v>0</v>
      </c>
      <c r="H164">
        <f>INDEX(white_production!$C:$O,MATCH(total_sugar_production!$C164,white_production!$C:$C,0),MATCH(total_sugar_production!H$1,white_production!$C$1:$O$1,0))+INDEX(raw_production!$C:$O,MATCH(total_sugar_production!$C164,raw_production!$C:$C,0),MATCH(total_sugar_production!H$1,raw_production!$C$1:$O$1,0))</f>
        <v>7261.7550000000738</v>
      </c>
      <c r="I164">
        <f>INDEX(white_production!$C:$O,MATCH(total_sugar_production!$C164,white_production!$C:$C,0),MATCH(total_sugar_production!I$1,white_production!$C$1:$O$1,0))+INDEX(raw_production!$C:$O,MATCH(total_sugar_production!$C164,raw_production!$C:$C,0),MATCH(total_sugar_production!I$1,raw_production!$C$1:$O$1,0))</f>
        <v>54530.445000001782</v>
      </c>
      <c r="J164">
        <f>INDEX(white_production!$C:$O,MATCH(total_sugar_production!$C164,white_production!$C:$C,0),MATCH(total_sugar_production!J$1,white_production!$C$1:$O$1,0))+INDEX(raw_production!$C:$O,MATCH(total_sugar_production!$C164,raw_production!$C:$C,0),MATCH(total_sugar_production!J$1,raw_production!$C$1:$O$1,0))</f>
        <v>20631.564999999107</v>
      </c>
      <c r="S164" s="32">
        <v>41010</v>
      </c>
      <c r="T164" s="33">
        <f t="shared" si="34"/>
        <v>0.13231086198130279</v>
      </c>
      <c r="U164" s="33">
        <f t="shared" si="35"/>
        <v>-3.0460046716027783E-2</v>
      </c>
      <c r="V164" s="33">
        <f t="shared" si="36"/>
        <v>6.8790004482070927E-2</v>
      </c>
      <c r="W164" s="33">
        <f t="shared" si="44"/>
        <v>-8.4884165688919738E-2</v>
      </c>
      <c r="X164" s="33">
        <f t="shared" si="37"/>
        <v>0.13665879673383427</v>
      </c>
      <c r="Y164" s="33">
        <f t="shared" si="45"/>
        <v>-5.2679081150714624E-2</v>
      </c>
      <c r="Z164" s="33"/>
      <c r="AA164" s="33"/>
      <c r="AB164" s="33">
        <f t="shared" si="39"/>
        <v>7.898211180798833E-3</v>
      </c>
      <c r="AC164" s="33">
        <f t="shared" si="31"/>
        <v>-4.5360820122583578E-3</v>
      </c>
      <c r="AD164" s="33">
        <f t="shared" si="40"/>
        <v>0.39595562332888429</v>
      </c>
      <c r="AE164" s="33">
        <f t="shared" si="46"/>
        <v>-7.2824278455887237E-2</v>
      </c>
      <c r="AF164" s="33">
        <f t="shared" si="41"/>
        <v>0.14584560579668304</v>
      </c>
      <c r="AG164" s="33">
        <f t="shared" si="42"/>
        <v>-7.1264611836519609E-2</v>
      </c>
      <c r="AI164" s="26"/>
      <c r="AK164" s="26"/>
      <c r="AM164" s="26"/>
      <c r="AO164" s="26"/>
      <c r="AQ164" s="26"/>
    </row>
    <row r="165" spans="1:43" x14ac:dyDescent="0.25">
      <c r="A165" s="17">
        <f t="shared" si="32"/>
        <v>4</v>
      </c>
      <c r="B165" s="15">
        <f t="shared" si="33"/>
        <v>2</v>
      </c>
      <c r="C165" s="11">
        <v>41011</v>
      </c>
      <c r="D165">
        <f>INDEX(white_production!$C:$O,MATCH(total_sugar_production!$C165,white_production!$C:$C,0),MATCH(total_sugar_production!D$1,white_production!$C$1:$O$1,0))+INDEX(raw_production!$C:$O,MATCH(total_sugar_production!$C165,raw_production!$C:$C,0),MATCH(total_sugar_production!D$1,raw_production!$C$1:$O$1,0))</f>
        <v>9502.48399999924</v>
      </c>
      <c r="E165">
        <f>INDEX(white_production!$C:$O,MATCH(total_sugar_production!$C165,white_production!$C:$C,0),MATCH(total_sugar_production!E$1,white_production!$C$1:$O$1,0))+INDEX(raw_production!$C:$O,MATCH(total_sugar_production!$C165,raw_production!$C:$C,0),MATCH(total_sugar_production!E$1,raw_production!$C$1:$O$1,0))</f>
        <v>9584.0450000002984</v>
      </c>
      <c r="F165">
        <f>INDEX(white_production!$C:$O,MATCH(total_sugar_production!$C165,white_production!$C:$C,0),MATCH(total_sugar_production!F$1,white_production!$C$1:$O$1,0))+INDEX(raw_production!$C:$O,MATCH(total_sugar_production!$C165,raw_production!$C:$C,0),MATCH(total_sugar_production!F$1,raw_production!$C$1:$O$1,0))</f>
        <v>10535.467000000179</v>
      </c>
      <c r="G165">
        <f>INDEX(white_production!$C:$O,MATCH(total_sugar_production!$C165,white_production!$C:$C,0),MATCH(total_sugar_production!G$1,white_production!$C$1:$O$1,0))+INDEX(raw_production!$C:$O,MATCH(total_sugar_production!$C165,raw_production!$C:$C,0),MATCH(total_sugar_production!G$1,raw_production!$C$1:$O$1,0))</f>
        <v>0</v>
      </c>
      <c r="H165">
        <f>INDEX(white_production!$C:$O,MATCH(total_sugar_production!$C165,white_production!$C:$C,0),MATCH(total_sugar_production!H$1,white_production!$C$1:$O$1,0))+INDEX(raw_production!$C:$O,MATCH(total_sugar_production!$C165,raw_production!$C:$C,0),MATCH(total_sugar_production!H$1,raw_production!$C$1:$O$1,0))</f>
        <v>6396.4349999994047</v>
      </c>
      <c r="I165">
        <f>INDEX(white_production!$C:$O,MATCH(total_sugar_production!$C165,white_production!$C:$C,0),MATCH(total_sugar_production!I$1,white_production!$C$1:$O$1,0))+INDEX(raw_production!$C:$O,MATCH(total_sugar_production!$C165,raw_production!$C:$C,0),MATCH(total_sugar_production!I$1,raw_production!$C$1:$O$1,0))</f>
        <v>37350.279000001399</v>
      </c>
      <c r="J165">
        <f>INDEX(white_production!$C:$O,MATCH(total_sugar_production!$C165,white_production!$C:$C,0),MATCH(total_sugar_production!J$1,white_production!$C$1:$O$1,0))+INDEX(raw_production!$C:$O,MATCH(total_sugar_production!$C165,raw_production!$C:$C,0),MATCH(total_sugar_production!J$1,raw_production!$C$1:$O$1,0))</f>
        <v>10926.745000001043</v>
      </c>
      <c r="S165" s="32">
        <v>41011</v>
      </c>
      <c r="T165" s="33">
        <f t="shared" si="34"/>
        <v>9.6789730071340105E-2</v>
      </c>
      <c r="U165" s="33">
        <f t="shared" si="35"/>
        <v>-3.5521131909962686E-2</v>
      </c>
      <c r="V165" s="33">
        <f t="shared" si="36"/>
        <v>8.1392239308503894E-2</v>
      </c>
      <c r="W165" s="33">
        <f t="shared" si="44"/>
        <v>1.2602234826432968E-2</v>
      </c>
      <c r="X165" s="33">
        <f t="shared" si="37"/>
        <v>7.9294673122145054E-2</v>
      </c>
      <c r="Y165" s="33">
        <f t="shared" si="45"/>
        <v>-5.7364123611689216E-2</v>
      </c>
      <c r="Z165" s="33"/>
      <c r="AA165" s="33"/>
      <c r="AB165" s="33">
        <f t="shared" si="39"/>
        <v>6.9570502494572953E-3</v>
      </c>
      <c r="AC165" s="33">
        <f t="shared" si="31"/>
        <v>-9.4116093134153766E-4</v>
      </c>
      <c r="AD165" s="33">
        <f t="shared" si="40"/>
        <v>0.27120726784739807</v>
      </c>
      <c r="AE165" s="33">
        <f t="shared" si="46"/>
        <v>-0.12474835548148622</v>
      </c>
      <c r="AF165" s="33">
        <f t="shared" si="41"/>
        <v>7.7241728580022817E-2</v>
      </c>
      <c r="AG165" s="33">
        <f t="shared" si="42"/>
        <v>-6.8603877216660225E-2</v>
      </c>
      <c r="AI165" s="26"/>
      <c r="AK165" s="26"/>
      <c r="AM165" s="26"/>
      <c r="AO165" s="26"/>
      <c r="AQ165" s="26"/>
    </row>
    <row r="166" spans="1:43" x14ac:dyDescent="0.25">
      <c r="A166" s="17">
        <f t="shared" si="32"/>
        <v>4</v>
      </c>
      <c r="B166" s="15">
        <f t="shared" si="33"/>
        <v>2</v>
      </c>
      <c r="C166" s="11">
        <v>41012</v>
      </c>
      <c r="D166">
        <f>INDEX(white_production!$C:$O,MATCH(total_sugar_production!$C166,white_production!$C:$C,0),MATCH(total_sugar_production!D$1,white_production!$C$1:$O$1,0))+INDEX(raw_production!$C:$O,MATCH(total_sugar_production!$C166,raw_production!$C:$C,0),MATCH(total_sugar_production!D$1,raw_production!$C$1:$O$1,0))</f>
        <v>5259.8440000005066</v>
      </c>
      <c r="E166">
        <f>INDEX(white_production!$C:$O,MATCH(total_sugar_production!$C166,white_production!$C:$C,0),MATCH(total_sugar_production!E$1,white_production!$C$1:$O$1,0))+INDEX(raw_production!$C:$O,MATCH(total_sugar_production!$C166,raw_production!$C:$C,0),MATCH(total_sugar_production!E$1,raw_production!$C$1:$O$1,0))</f>
        <v>4489.7769999995835</v>
      </c>
      <c r="F166">
        <f>INDEX(white_production!$C:$O,MATCH(total_sugar_production!$C166,white_production!$C:$C,0),MATCH(total_sugar_production!F$1,white_production!$C$1:$O$1,0))+INDEX(raw_production!$C:$O,MATCH(total_sugar_production!$C166,raw_production!$C:$C,0),MATCH(total_sugar_production!F$1,raw_production!$C$1:$O$1,0))</f>
        <v>3965.8760000005364</v>
      </c>
      <c r="G166">
        <f>INDEX(white_production!$C:$O,MATCH(total_sugar_production!$C166,white_production!$C:$C,0),MATCH(total_sugar_production!G$1,white_production!$C$1:$O$1,0))+INDEX(raw_production!$C:$O,MATCH(total_sugar_production!$C166,raw_production!$C:$C,0),MATCH(total_sugar_production!G$1,raw_production!$C$1:$O$1,0))</f>
        <v>0</v>
      </c>
      <c r="H166">
        <f>INDEX(white_production!$C:$O,MATCH(total_sugar_production!$C166,white_production!$C:$C,0),MATCH(total_sugar_production!H$1,white_production!$C$1:$O$1,0))+INDEX(raw_production!$C:$O,MATCH(total_sugar_production!$C166,raw_production!$C:$C,0),MATCH(total_sugar_production!H$1,raw_production!$C$1:$O$1,0))</f>
        <v>3785.6620000012222</v>
      </c>
      <c r="I166">
        <f>INDEX(white_production!$C:$O,MATCH(total_sugar_production!$C166,white_production!$C:$C,0),MATCH(total_sugar_production!I$1,white_production!$C$1:$O$1,0))+INDEX(raw_production!$C:$O,MATCH(total_sugar_production!$C166,raw_production!$C:$C,0),MATCH(total_sugar_production!I$1,raw_production!$C$1:$O$1,0))</f>
        <v>19457.918999999016</v>
      </c>
      <c r="J166">
        <f>INDEX(white_production!$C:$O,MATCH(total_sugar_production!$C166,white_production!$C:$C,0),MATCH(total_sugar_production!J$1,white_production!$C$1:$O$1,0))+INDEX(raw_production!$C:$O,MATCH(total_sugar_production!$C166,raw_production!$C:$C,0),MATCH(total_sugar_production!J$1,raw_production!$C$1:$O$1,0))</f>
        <v>5755.7899999991059</v>
      </c>
      <c r="S166" s="32">
        <v>41012</v>
      </c>
      <c r="T166" s="33">
        <f t="shared" si="34"/>
        <v>5.3575347348908724E-2</v>
      </c>
      <c r="U166" s="33">
        <f t="shared" si="35"/>
        <v>-4.3214382722431381E-2</v>
      </c>
      <c r="V166" s="33">
        <f t="shared" si="36"/>
        <v>3.812930803494468E-2</v>
      </c>
      <c r="W166" s="33">
        <f t="shared" si="44"/>
        <v>-4.3262931273559214E-2</v>
      </c>
      <c r="X166" s="33">
        <f t="shared" si="37"/>
        <v>2.9848970250962521E-2</v>
      </c>
      <c r="Y166" s="33">
        <f t="shared" si="45"/>
        <v>-4.9445702871182537E-2</v>
      </c>
      <c r="Z166" s="33"/>
      <c r="AA166" s="33"/>
      <c r="AB166" s="33">
        <f t="shared" si="39"/>
        <v>4.1174561707375996E-3</v>
      </c>
      <c r="AC166" s="33">
        <f t="shared" ref="AC166:AC187" si="47">AB166-AB165</f>
        <v>-2.8395940787196957E-3</v>
      </c>
      <c r="AD166" s="33">
        <f t="shared" si="40"/>
        <v>0.14128754031490665</v>
      </c>
      <c r="AE166" s="33">
        <f t="shared" si="46"/>
        <v>-0.12991972753249142</v>
      </c>
      <c r="AF166" s="33">
        <f t="shared" si="41"/>
        <v>4.0687978802790591E-2</v>
      </c>
      <c r="AG166" s="33">
        <f t="shared" si="42"/>
        <v>-3.6553749777232226E-2</v>
      </c>
      <c r="AI166" s="26"/>
      <c r="AK166" s="26"/>
      <c r="AM166" s="26"/>
      <c r="AO166" s="26"/>
      <c r="AQ166" s="26"/>
    </row>
    <row r="167" spans="1:43" x14ac:dyDescent="0.25">
      <c r="A167" s="17">
        <f t="shared" si="32"/>
        <v>4</v>
      </c>
      <c r="B167" s="15">
        <f t="shared" si="33"/>
        <v>2</v>
      </c>
      <c r="C167" s="11">
        <v>41013</v>
      </c>
      <c r="D167">
        <f>INDEX(white_production!$C:$O,MATCH(total_sugar_production!$C167,white_production!$C:$C,0),MATCH(total_sugar_production!D$1,white_production!$C$1:$O$1,0))+INDEX(raw_production!$C:$O,MATCH(total_sugar_production!$C167,raw_production!$C:$C,0),MATCH(total_sugar_production!D$1,raw_production!$C$1:$O$1,0))</f>
        <v>-428.8870000004772</v>
      </c>
      <c r="E167">
        <f>INDEX(white_production!$C:$O,MATCH(total_sugar_production!$C167,white_production!$C:$C,0),MATCH(total_sugar_production!E$1,white_production!$C$1:$O$1,0))+INDEX(raw_production!$C:$O,MATCH(total_sugar_production!$C167,raw_production!$C:$C,0),MATCH(total_sugar_production!E$1,raw_production!$C$1:$O$1,0))</f>
        <v>842.31699999980628</v>
      </c>
      <c r="F167">
        <f>INDEX(white_production!$C:$O,MATCH(total_sugar_production!$C167,white_production!$C:$C,0),MATCH(total_sugar_production!F$1,white_production!$C$1:$O$1,0))+INDEX(raw_production!$C:$O,MATCH(total_sugar_production!$C167,raw_production!$C:$C,0),MATCH(total_sugar_production!F$1,raw_production!$C$1:$O$1,0))</f>
        <v>3681.0679999992253</v>
      </c>
      <c r="G167">
        <f>INDEX(white_production!$C:$O,MATCH(total_sugar_production!$C167,white_production!$C:$C,0),MATCH(total_sugar_production!G$1,white_production!$C$1:$O$1,0))+INDEX(raw_production!$C:$O,MATCH(total_sugar_production!$C167,raw_production!$C:$C,0),MATCH(total_sugar_production!G$1,raw_production!$C$1:$O$1,0))</f>
        <v>0</v>
      </c>
      <c r="H167">
        <f>INDEX(white_production!$C:$O,MATCH(total_sugar_production!$C167,white_production!$C:$C,0),MATCH(total_sugar_production!H$1,white_production!$C$1:$O$1,0))+INDEX(raw_production!$C:$O,MATCH(total_sugar_production!$C167,raw_production!$C:$C,0),MATCH(total_sugar_production!H$1,raw_production!$C$1:$O$1,0))</f>
        <v>2934.8049999982118</v>
      </c>
      <c r="I167">
        <f>INDEX(white_production!$C:$O,MATCH(total_sugar_production!$C167,white_production!$C:$C,0),MATCH(total_sugar_production!I$1,white_production!$C$1:$O$1,0))+INDEX(raw_production!$C:$O,MATCH(total_sugar_production!$C167,raw_production!$C:$C,0),MATCH(total_sugar_production!I$1,raw_production!$C$1:$O$1,0))</f>
        <v>10680.012000001221</v>
      </c>
      <c r="J167">
        <f>INDEX(white_production!$C:$O,MATCH(total_sugar_production!$C167,white_production!$C:$C,0),MATCH(total_sugar_production!J$1,white_production!$C$1:$O$1,0))+INDEX(raw_production!$C:$O,MATCH(total_sugar_production!$C167,raw_production!$C:$C,0),MATCH(total_sugar_production!J$1,raw_production!$C$1:$O$1,0))</f>
        <v>735.20300000086354</v>
      </c>
      <c r="S167" s="32">
        <v>41013</v>
      </c>
      <c r="T167" s="33">
        <f t="shared" si="34"/>
        <v>-4.3685268989830817E-3</v>
      </c>
      <c r="U167" s="33">
        <f t="shared" si="35"/>
        <v>-5.7943874247891804E-2</v>
      </c>
      <c r="V167" s="33">
        <f t="shared" si="36"/>
        <v>7.1533540209382544E-3</v>
      </c>
      <c r="W167" s="33">
        <f t="shared" si="44"/>
        <v>-3.0975954014006424E-2</v>
      </c>
      <c r="X167" s="33">
        <f t="shared" si="37"/>
        <v>2.7705376876062719E-2</v>
      </c>
      <c r="Y167" s="33">
        <f t="shared" si="45"/>
        <v>-2.1435933748998014E-3</v>
      </c>
      <c r="Z167" s="33"/>
      <c r="AA167" s="33"/>
      <c r="AB167" s="33">
        <f t="shared" si="39"/>
        <v>3.1920258483589654E-3</v>
      </c>
      <c r="AC167" s="33">
        <f t="shared" si="47"/>
        <v>-9.2543032237863429E-4</v>
      </c>
      <c r="AD167" s="33">
        <f t="shared" si="40"/>
        <v>7.7549537852117462E-2</v>
      </c>
      <c r="AE167" s="33">
        <f t="shared" si="46"/>
        <v>-6.3738002462789184E-2</v>
      </c>
      <c r="AF167" s="33">
        <f t="shared" si="41"/>
        <v>5.1971882365040821E-3</v>
      </c>
      <c r="AG167" s="33">
        <f t="shared" si="42"/>
        <v>-3.5490790566286512E-2</v>
      </c>
      <c r="AI167" s="26"/>
      <c r="AK167" s="26"/>
      <c r="AM167" s="26"/>
      <c r="AO167" s="26"/>
      <c r="AQ167" s="26"/>
    </row>
    <row r="168" spans="1:43" x14ac:dyDescent="0.25">
      <c r="A168" s="17">
        <f t="shared" si="32"/>
        <v>4</v>
      </c>
      <c r="B168" s="15">
        <f t="shared" si="33"/>
        <v>2</v>
      </c>
      <c r="C168" s="11">
        <v>41014</v>
      </c>
      <c r="D168">
        <f>INDEX(white_production!$C:$O,MATCH(total_sugar_production!$C168,white_production!$C:$C,0),MATCH(total_sugar_production!D$1,white_production!$C$1:$O$1,0))+INDEX(raw_production!$C:$O,MATCH(total_sugar_production!$C168,raw_production!$C:$C,0),MATCH(total_sugar_production!D$1,raw_production!$C$1:$O$1,0))</f>
        <v>-629.74099999964346</v>
      </c>
      <c r="E168">
        <f>INDEX(white_production!$C:$O,MATCH(total_sugar_production!$C168,white_production!$C:$C,0),MATCH(total_sugar_production!E$1,white_production!$C$1:$O$1,0))+INDEX(raw_production!$C:$O,MATCH(total_sugar_production!$C168,raw_production!$C:$C,0),MATCH(total_sugar_production!E$1,raw_production!$C$1:$O$1,0))</f>
        <v>-1939.0519999992102</v>
      </c>
      <c r="F168">
        <f>INDEX(white_production!$C:$O,MATCH(total_sugar_production!$C168,white_production!$C:$C,0),MATCH(total_sugar_production!F$1,white_production!$C$1:$O$1,0))+INDEX(raw_production!$C:$O,MATCH(total_sugar_production!$C168,raw_production!$C:$C,0),MATCH(total_sugar_production!F$1,raw_production!$C$1:$O$1,0))</f>
        <v>3650.5790000006555</v>
      </c>
      <c r="G168">
        <f>INDEX(white_production!$C:$O,MATCH(total_sugar_production!$C168,white_production!$C:$C,0),MATCH(total_sugar_production!G$1,white_production!$C$1:$O$1,0))+INDEX(raw_production!$C:$O,MATCH(total_sugar_production!$C168,raw_production!$C:$C,0),MATCH(total_sugar_production!G$1,raw_production!$C$1:$O$1,0))</f>
        <v>0</v>
      </c>
      <c r="H168">
        <f>INDEX(white_production!$C:$O,MATCH(total_sugar_production!$C168,white_production!$C:$C,0),MATCH(total_sugar_production!H$1,white_production!$C$1:$O$1,0))+INDEX(raw_production!$C:$O,MATCH(total_sugar_production!$C168,raw_production!$C:$C,0),MATCH(total_sugar_production!H$1,raw_production!$C$1:$O$1,0))</f>
        <v>1264.4900000005962</v>
      </c>
      <c r="I168">
        <f>INDEX(white_production!$C:$O,MATCH(total_sugar_production!$C168,white_production!$C:$C,0),MATCH(total_sugar_production!I$1,white_production!$C$1:$O$1,0))+INDEX(raw_production!$C:$O,MATCH(total_sugar_production!$C168,raw_production!$C:$C,0),MATCH(total_sugar_production!I$1,raw_production!$C$1:$O$1,0))</f>
        <v>8110.1740000002064</v>
      </c>
      <c r="J168">
        <f>INDEX(white_production!$C:$O,MATCH(total_sugar_production!$C168,white_production!$C:$C,0),MATCH(total_sugar_production!J$1,white_production!$C$1:$O$1,0))+INDEX(raw_production!$C:$O,MATCH(total_sugar_production!$C168,raw_production!$C:$C,0),MATCH(total_sugar_production!J$1,raw_production!$C$1:$O$1,0))</f>
        <v>-852.72599999904651</v>
      </c>
      <c r="S168" s="32">
        <v>41014</v>
      </c>
      <c r="T168" s="33">
        <f t="shared" si="34"/>
        <v>-6.4143713796125474E-3</v>
      </c>
      <c r="U168" s="33">
        <f t="shared" si="35"/>
        <v>-2.0458444806294657E-3</v>
      </c>
      <c r="V168" s="33">
        <f t="shared" si="36"/>
        <v>-1.6467345929152451E-2</v>
      </c>
      <c r="W168" s="33">
        <f t="shared" si="44"/>
        <v>-2.3620699950090706E-2</v>
      </c>
      <c r="X168" s="33">
        <f t="shared" si="37"/>
        <v>2.7475902920261079E-2</v>
      </c>
      <c r="Y168" s="33">
        <f t="shared" si="45"/>
        <v>-2.2947395580164009E-4</v>
      </c>
      <c r="Z168" s="33"/>
      <c r="AA168" s="33"/>
      <c r="AB168" s="33">
        <f t="shared" si="39"/>
        <v>1.3753161675122505E-3</v>
      </c>
      <c r="AC168" s="33">
        <f t="shared" si="47"/>
        <v>-1.8167096808467148E-3</v>
      </c>
      <c r="AD168" s="33">
        <f t="shared" si="40"/>
        <v>5.8889469936944168E-2</v>
      </c>
      <c r="AE168" s="33">
        <f t="shared" si="46"/>
        <v>-1.8660067915173294E-2</v>
      </c>
      <c r="AF168" s="33">
        <f t="shared" si="41"/>
        <v>-6.0279644345181118E-3</v>
      </c>
      <c r="AG168" s="33">
        <f t="shared" si="42"/>
        <v>-1.1225152671022195E-2</v>
      </c>
      <c r="AI168" s="26"/>
      <c r="AK168" s="26"/>
      <c r="AM168" s="26"/>
      <c r="AO168" s="26"/>
      <c r="AQ168" s="26"/>
    </row>
    <row r="169" spans="1:43" x14ac:dyDescent="0.25">
      <c r="A169" s="17">
        <f t="shared" si="32"/>
        <v>4</v>
      </c>
      <c r="B169" s="15">
        <f t="shared" si="33"/>
        <v>2</v>
      </c>
      <c r="C169" s="11">
        <v>41015</v>
      </c>
      <c r="D169">
        <f>INDEX(white_production!$C:$O,MATCH(total_sugar_production!$C169,white_production!$C:$C,0),MATCH(total_sugar_production!D$1,white_production!$C$1:$O$1,0))+INDEX(raw_production!$C:$O,MATCH(total_sugar_production!$C169,raw_production!$C:$C,0),MATCH(total_sugar_production!D$1,raw_production!$C$1:$O$1,0))</f>
        <v>138.79900000020825</v>
      </c>
      <c r="E169">
        <f>INDEX(white_production!$C:$O,MATCH(total_sugar_production!$C169,white_production!$C:$C,0),MATCH(total_sugar_production!E$1,white_production!$C$1:$O$1,0))+INDEX(raw_production!$C:$O,MATCH(total_sugar_production!$C169,raw_production!$C:$C,0),MATCH(total_sugar_production!E$1,raw_production!$C$1:$O$1,0))</f>
        <v>-2591.3220000010006</v>
      </c>
      <c r="F169">
        <f>INDEX(white_production!$C:$O,MATCH(total_sugar_production!$C169,white_production!$C:$C,0),MATCH(total_sugar_production!F$1,white_production!$C$1:$O$1,0))+INDEX(raw_production!$C:$O,MATCH(total_sugar_production!$C169,raw_production!$C:$C,0),MATCH(total_sugar_production!F$1,raw_production!$C$1:$O$1,0))</f>
        <v>2228.4059999998658</v>
      </c>
      <c r="G169">
        <f>INDEX(white_production!$C:$O,MATCH(total_sugar_production!$C169,white_production!$C:$C,0),MATCH(total_sugar_production!G$1,white_production!$C$1:$O$1,0))+INDEX(raw_production!$C:$O,MATCH(total_sugar_production!$C169,raw_production!$C:$C,0),MATCH(total_sugar_production!G$1,raw_production!$C$1:$O$1,0))</f>
        <v>0</v>
      </c>
      <c r="H169">
        <f>INDEX(white_production!$C:$O,MATCH(total_sugar_production!$C169,white_production!$C:$C,0),MATCH(total_sugar_production!H$1,white_production!$C$1:$O$1,0))+INDEX(raw_production!$C:$O,MATCH(total_sugar_production!$C169,raw_production!$C:$C,0),MATCH(total_sugar_production!H$1,raw_production!$C$1:$O$1,0))</f>
        <v>1146.8700000002982</v>
      </c>
      <c r="I169">
        <f>INDEX(white_production!$C:$O,MATCH(total_sugar_production!$C169,white_production!$C:$C,0),MATCH(total_sugar_production!I$1,white_production!$C$1:$O$1,0))+INDEX(raw_production!$C:$O,MATCH(total_sugar_production!$C169,raw_production!$C:$C,0),MATCH(total_sugar_production!I$1,raw_production!$C$1:$O$1,0))</f>
        <v>2864.5170000009239</v>
      </c>
      <c r="J169">
        <f>INDEX(white_production!$C:$O,MATCH(total_sugar_production!$C169,white_production!$C:$C,0),MATCH(total_sugar_production!J$1,white_production!$C$1:$O$1,0))+INDEX(raw_production!$C:$O,MATCH(total_sugar_production!$C169,raw_production!$C:$C,0),MATCH(total_sugar_production!J$1,raw_production!$C$1:$O$1,0))</f>
        <v>-1034.5930000014596</v>
      </c>
      <c r="S169" s="11">
        <v>41015</v>
      </c>
      <c r="T169" s="26">
        <f t="shared" si="34"/>
        <v>1.4137690465138553E-3</v>
      </c>
      <c r="U169" s="26">
        <f t="shared" si="35"/>
        <v>7.8281404261264023E-3</v>
      </c>
      <c r="V169" s="26">
        <f t="shared" si="36"/>
        <v>-2.2006731014875849E-2</v>
      </c>
      <c r="W169" s="26">
        <f t="shared" si="44"/>
        <v>-5.539385085723398E-3</v>
      </c>
      <c r="X169" s="26">
        <f t="shared" si="37"/>
        <v>1.6771987929288103E-2</v>
      </c>
      <c r="Y169" s="26">
        <f t="shared" si="45"/>
        <v>-1.0703914990972976E-2</v>
      </c>
      <c r="AA169" s="26"/>
      <c r="AB169" s="26">
        <f t="shared" si="39"/>
        <v>1.2473873680570358E-3</v>
      </c>
      <c r="AC169" s="26">
        <f t="shared" si="47"/>
        <v>-1.2792879945521473E-4</v>
      </c>
      <c r="AD169" s="26">
        <f t="shared" si="40"/>
        <v>2.0799786509563867E-2</v>
      </c>
      <c r="AE169" s="26">
        <f t="shared" si="46"/>
        <v>-3.8089683427380297E-2</v>
      </c>
      <c r="AF169" s="26">
        <f t="shared" si="41"/>
        <v>-7.3135917143574468E-3</v>
      </c>
      <c r="AG169" s="26">
        <f t="shared" si="42"/>
        <v>-1.285627279839335E-3</v>
      </c>
      <c r="AI169" s="26"/>
      <c r="AK169" s="26"/>
      <c r="AM169" s="26"/>
      <c r="AO169" s="26"/>
      <c r="AQ169" s="26"/>
    </row>
    <row r="170" spans="1:43" x14ac:dyDescent="0.25">
      <c r="A170" s="17">
        <f t="shared" si="32"/>
        <v>4</v>
      </c>
      <c r="B170" s="15">
        <f t="shared" si="33"/>
        <v>2</v>
      </c>
      <c r="C170" s="11">
        <v>41016</v>
      </c>
      <c r="D170">
        <f>INDEX(white_production!$C:$O,MATCH(total_sugar_production!$C170,white_production!$C:$C,0),MATCH(total_sugar_production!D$1,white_production!$C$1:$O$1,0))+INDEX(raw_production!$C:$O,MATCH(total_sugar_production!$C170,raw_production!$C:$C,0),MATCH(total_sugar_production!D$1,raw_production!$C$1:$O$1,0))</f>
        <v>16.042999999968742</v>
      </c>
      <c r="E170">
        <f>INDEX(white_production!$C:$O,MATCH(total_sugar_production!$C170,white_production!$C:$C,0),MATCH(total_sugar_production!E$1,white_production!$C$1:$O$1,0))+INDEX(raw_production!$C:$O,MATCH(total_sugar_production!$C170,raw_production!$C:$C,0),MATCH(total_sugar_production!E$1,raw_production!$C$1:$O$1,0))</f>
        <v>1933.3910000015057</v>
      </c>
      <c r="F170">
        <f>INDEX(white_production!$C:$O,MATCH(total_sugar_production!$C170,white_production!$C:$C,0),MATCH(total_sugar_production!F$1,white_production!$C$1:$O$1,0))+INDEX(raw_production!$C:$O,MATCH(total_sugar_production!$C170,raw_production!$C:$C,0),MATCH(total_sugar_production!F$1,raw_production!$C$1:$O$1,0))</f>
        <v>4914.0079999983309</v>
      </c>
      <c r="G170">
        <f>INDEX(white_production!$C:$O,MATCH(total_sugar_production!$C170,white_production!$C:$C,0),MATCH(total_sugar_production!G$1,white_production!$C$1:$O$1,0))+INDEX(raw_production!$C:$O,MATCH(total_sugar_production!$C170,raw_production!$C:$C,0),MATCH(total_sugar_production!G$1,raw_production!$C$1:$O$1,0))</f>
        <v>0</v>
      </c>
      <c r="H170">
        <f>INDEX(white_production!$C:$O,MATCH(total_sugar_production!$C170,white_production!$C:$C,0),MATCH(total_sugar_production!H$1,white_production!$C$1:$O$1,0))+INDEX(raw_production!$C:$O,MATCH(total_sugar_production!$C170,raw_production!$C:$C,0),MATCH(total_sugar_production!H$1,raw_production!$C$1:$O$1,0))</f>
        <v>485.76499999910607</v>
      </c>
      <c r="I170">
        <f>INDEX(white_production!$C:$O,MATCH(total_sugar_production!$C170,white_production!$C:$C,0),MATCH(total_sugar_production!I$1,white_production!$C$1:$O$1,0))+INDEX(raw_production!$C:$O,MATCH(total_sugar_production!$C170,raw_production!$C:$C,0),MATCH(total_sugar_production!I$1,raw_production!$C$1:$O$1,0))</f>
        <v>2796.6909999981508</v>
      </c>
      <c r="J170">
        <f>INDEX(white_production!$C:$O,MATCH(total_sugar_production!$C170,white_production!$C:$C,0),MATCH(total_sugar_production!J$1,white_production!$C$1:$O$1,0))+INDEX(raw_production!$C:$O,MATCH(total_sugar_production!$C170,raw_production!$C:$C,0),MATCH(total_sugar_production!J$1,raw_production!$C$1:$O$1,0))</f>
        <v>1819.129000001401</v>
      </c>
      <c r="S170" s="11">
        <v>41016</v>
      </c>
      <c r="T170" s="26">
        <f t="shared" si="34"/>
        <v>1.6340965578385695E-4</v>
      </c>
      <c r="U170" s="26">
        <f t="shared" si="35"/>
        <v>-1.2503593907299984E-3</v>
      </c>
      <c r="V170" s="26">
        <f t="shared" si="36"/>
        <v>1.6419270041931701E-2</v>
      </c>
      <c r="W170" s="26">
        <f t="shared" si="44"/>
        <v>3.8426001056807546E-2</v>
      </c>
      <c r="X170" s="26">
        <f t="shared" si="37"/>
        <v>3.6985039019102509E-2</v>
      </c>
      <c r="Y170" s="26">
        <f t="shared" si="45"/>
        <v>2.0213051089814405E-2</v>
      </c>
      <c r="AA170" s="26"/>
      <c r="AB170" s="26">
        <f t="shared" si="39"/>
        <v>5.2833985093598526E-4</v>
      </c>
      <c r="AC170" s="26">
        <f t="shared" si="47"/>
        <v>-7.1904751712105052E-4</v>
      </c>
      <c r="AD170" s="26">
        <f t="shared" si="40"/>
        <v>2.0307289408008907E-2</v>
      </c>
      <c r="AE170" s="26">
        <f t="shared" si="46"/>
        <v>-4.9249710155496035E-4</v>
      </c>
      <c r="AF170" s="26">
        <f t="shared" si="41"/>
        <v>1.2859517493100017E-2</v>
      </c>
      <c r="AG170" s="26">
        <f t="shared" si="42"/>
        <v>2.0173109207457462E-2</v>
      </c>
      <c r="AI170" s="26"/>
      <c r="AK170" s="26"/>
      <c r="AM170" s="26"/>
      <c r="AO170" s="26"/>
      <c r="AQ170" s="26"/>
    </row>
    <row r="171" spans="1:43" x14ac:dyDescent="0.25">
      <c r="A171" s="17">
        <f t="shared" si="32"/>
        <v>4</v>
      </c>
      <c r="B171" s="15">
        <f t="shared" si="33"/>
        <v>2</v>
      </c>
      <c r="C171" s="11">
        <v>41017</v>
      </c>
      <c r="D171">
        <f>INDEX(white_production!$C:$O,MATCH(total_sugar_production!$C171,white_production!$C:$C,0),MATCH(total_sugar_production!D$1,white_production!$C$1:$O$1,0))+INDEX(raw_production!$C:$O,MATCH(total_sugar_production!$C171,raw_production!$C:$C,0),MATCH(total_sugar_production!D$1,raw_production!$C$1:$O$1,0))</f>
        <v>3619.4069999996573</v>
      </c>
      <c r="E171">
        <f>INDEX(white_production!$C:$O,MATCH(total_sugar_production!$C171,white_production!$C:$C,0),MATCH(total_sugar_production!E$1,white_production!$C$1:$O$1,0))+INDEX(raw_production!$C:$O,MATCH(total_sugar_production!$C171,raw_production!$C:$C,0),MATCH(total_sugar_production!E$1,raw_production!$C$1:$O$1,0))</f>
        <v>5025.1879999995217</v>
      </c>
      <c r="F171">
        <f>INDEX(white_production!$C:$O,MATCH(total_sugar_production!$C171,white_production!$C:$C,0),MATCH(total_sugar_production!F$1,white_production!$C$1:$O$1,0))+INDEX(raw_production!$C:$O,MATCH(total_sugar_production!$C171,raw_production!$C:$C,0),MATCH(total_sugar_production!F$1,raw_production!$C$1:$O$1,0))</f>
        <v>9180.5999999999985</v>
      </c>
      <c r="G171">
        <f>INDEX(white_production!$C:$O,MATCH(total_sugar_production!$C171,white_production!$C:$C,0),MATCH(total_sugar_production!G$1,white_production!$C$1:$O$1,0))+INDEX(raw_production!$C:$O,MATCH(total_sugar_production!$C171,raw_production!$C:$C,0),MATCH(total_sugar_production!G$1,raw_production!$C$1:$O$1,0))</f>
        <v>0</v>
      </c>
      <c r="H171">
        <f>INDEX(white_production!$C:$O,MATCH(total_sugar_production!$C171,white_production!$C:$C,0),MATCH(total_sugar_production!H$1,white_production!$C$1:$O$1,0))+INDEX(raw_production!$C:$O,MATCH(total_sugar_production!$C171,raw_production!$C:$C,0),MATCH(total_sugar_production!H$1,raw_production!$C$1:$O$1,0))</f>
        <v>1747.7200000017879</v>
      </c>
      <c r="I171">
        <f>INDEX(white_production!$C:$O,MATCH(total_sugar_production!$C171,white_production!$C:$C,0),MATCH(total_sugar_production!I$1,white_production!$C$1:$O$1,0))+INDEX(raw_production!$C:$O,MATCH(total_sugar_production!$C171,raw_production!$C:$C,0),MATCH(total_sugar_production!I$1,raw_production!$C$1:$O$1,0))</f>
        <v>10818.6740000017</v>
      </c>
      <c r="J171">
        <f>INDEX(white_production!$C:$O,MATCH(total_sugar_production!$C171,white_production!$C:$C,0),MATCH(total_sugar_production!J$1,white_production!$C$1:$O$1,0))+INDEX(raw_production!$C:$O,MATCH(total_sugar_production!$C171,raw_production!$C:$C,0),MATCH(total_sugar_production!J$1,raw_production!$C$1:$O$1,0))</f>
        <v>4573.7279999997463</v>
      </c>
      <c r="S171" s="11">
        <v>41017</v>
      </c>
      <c r="T171" s="26">
        <f t="shared" si="34"/>
        <v>3.6866300069362257E-2</v>
      </c>
      <c r="U171" s="26">
        <f t="shared" si="35"/>
        <v>3.6702890413578403E-2</v>
      </c>
      <c r="V171" s="26">
        <f t="shared" si="36"/>
        <v>4.2676271268151433E-2</v>
      </c>
      <c r="W171" s="26">
        <f t="shared" si="44"/>
        <v>2.6257001226219732E-2</v>
      </c>
      <c r="X171" s="26">
        <f t="shared" si="37"/>
        <v>6.9097333422918267E-2</v>
      </c>
      <c r="Y171" s="26">
        <f t="shared" si="45"/>
        <v>3.2112294403815758E-2</v>
      </c>
      <c r="AA171" s="26"/>
      <c r="AB171" s="26">
        <f t="shared" si="39"/>
        <v>1.9008988384928596E-3</v>
      </c>
      <c r="AC171" s="26">
        <f t="shared" si="47"/>
        <v>1.3725589875568742E-3</v>
      </c>
      <c r="AD171" s="26">
        <f t="shared" si="40"/>
        <v>7.8556388220608273E-2</v>
      </c>
      <c r="AE171" s="26">
        <f t="shared" si="46"/>
        <v>5.8249098812599362E-2</v>
      </c>
      <c r="AF171" s="26">
        <f t="shared" si="41"/>
        <v>3.2331921059272205E-2</v>
      </c>
      <c r="AG171" s="26">
        <f t="shared" si="42"/>
        <v>1.9472403566172188E-2</v>
      </c>
      <c r="AI171" s="26"/>
      <c r="AK171" s="26"/>
      <c r="AM171" s="26"/>
      <c r="AO171" s="26"/>
      <c r="AQ171" s="26"/>
    </row>
    <row r="172" spans="1:43" x14ac:dyDescent="0.25">
      <c r="A172" s="17">
        <f t="shared" si="32"/>
        <v>4</v>
      </c>
      <c r="B172" s="15">
        <f t="shared" si="33"/>
        <v>2</v>
      </c>
      <c r="C172" s="11">
        <v>41018</v>
      </c>
      <c r="D172">
        <f>INDEX(white_production!$C:$O,MATCH(total_sugar_production!$C172,white_production!$C:$C,0),MATCH(total_sugar_production!D$1,white_production!$C$1:$O$1,0))+INDEX(raw_production!$C:$O,MATCH(total_sugar_production!$C172,raw_production!$C:$C,0),MATCH(total_sugar_production!D$1,raw_production!$C$1:$O$1,0))</f>
        <v>3456.3340000003573</v>
      </c>
      <c r="E172">
        <f>INDEX(white_production!$C:$O,MATCH(total_sugar_production!$C172,white_production!$C:$C,0),MATCH(total_sugar_production!E$1,white_production!$C$1:$O$1,0))+INDEX(raw_production!$C:$O,MATCH(total_sugar_production!$C172,raw_production!$C:$C,0),MATCH(total_sugar_production!E$1,raw_production!$C$1:$O$1,0))</f>
        <v>6001.7049999996998</v>
      </c>
      <c r="F172">
        <f>INDEX(white_production!$C:$O,MATCH(total_sugar_production!$C172,white_production!$C:$C,0),MATCH(total_sugar_production!F$1,white_production!$C$1:$O$1,0))+INDEX(raw_production!$C:$O,MATCH(total_sugar_production!$C172,raw_production!$C:$C,0),MATCH(total_sugar_production!F$1,raw_production!$C$1:$O$1,0))</f>
        <v>13376.976000002027</v>
      </c>
      <c r="G172">
        <f>INDEX(white_production!$C:$O,MATCH(total_sugar_production!$C172,white_production!$C:$C,0),MATCH(total_sugar_production!G$1,white_production!$C$1:$O$1,0))+INDEX(raw_production!$C:$O,MATCH(total_sugar_production!$C172,raw_production!$C:$C,0),MATCH(total_sugar_production!G$1,raw_production!$C$1:$O$1,0))</f>
        <v>0</v>
      </c>
      <c r="H172">
        <f>INDEX(white_production!$C:$O,MATCH(total_sugar_production!$C172,white_production!$C:$C,0),MATCH(total_sugar_production!H$1,white_production!$C$1:$O$1,0))+INDEX(raw_production!$C:$O,MATCH(total_sugar_production!$C172,raw_production!$C:$C,0),MATCH(total_sugar_production!H$1,raw_production!$C$1:$O$1,0))</f>
        <v>925.86999999880777</v>
      </c>
      <c r="I172">
        <f>INDEX(white_production!$C:$O,MATCH(total_sugar_production!$C172,white_production!$C:$C,0),MATCH(total_sugar_production!I$1,white_production!$C$1:$O$1,0))+INDEX(raw_production!$C:$O,MATCH(total_sugar_production!$C172,raw_production!$C:$C,0),MATCH(total_sugar_production!I$1,raw_production!$C$1:$O$1,0))</f>
        <v>20621.979999999705</v>
      </c>
      <c r="J172">
        <f>INDEX(white_production!$C:$O,MATCH(total_sugar_production!$C172,white_production!$C:$C,0),MATCH(total_sugar_production!J$1,white_production!$C$1:$O$1,0))+INDEX(raw_production!$C:$O,MATCH(total_sugar_production!$C172,raw_production!$C:$C,0),MATCH(total_sugar_production!J$1,raw_production!$C$1:$O$1,0))</f>
        <v>11577.459999999404</v>
      </c>
      <c r="S172" s="11">
        <v>41018</v>
      </c>
      <c r="T172" s="26">
        <f t="shared" si="34"/>
        <v>3.5205282628884886E-2</v>
      </c>
      <c r="U172" s="26">
        <f t="shared" si="35"/>
        <v>-1.6610174404773706E-3</v>
      </c>
      <c r="V172" s="26">
        <f t="shared" si="36"/>
        <v>5.0969315108495915E-2</v>
      </c>
      <c r="W172" s="26">
        <f t="shared" si="44"/>
        <v>8.2930438403444814E-3</v>
      </c>
      <c r="X172" s="26">
        <f t="shared" si="37"/>
        <v>0.10068115056341805</v>
      </c>
      <c r="Y172" s="26">
        <f t="shared" si="45"/>
        <v>3.1583817140499779E-2</v>
      </c>
      <c r="AA172" s="26"/>
      <c r="AB172" s="26">
        <f t="shared" si="39"/>
        <v>1.0070178332864058E-3</v>
      </c>
      <c r="AC172" s="26">
        <f t="shared" si="47"/>
        <v>-8.9388100520645377E-4</v>
      </c>
      <c r="AD172" s="26">
        <f t="shared" si="40"/>
        <v>0.1497400020332752</v>
      </c>
      <c r="AE172" s="26">
        <f t="shared" si="46"/>
        <v>7.1183613812666927E-2</v>
      </c>
      <c r="AF172" s="26">
        <f t="shared" si="41"/>
        <v>8.1841666751254802E-2</v>
      </c>
      <c r="AG172" s="26">
        <f t="shared" si="42"/>
        <v>4.9509745691982597E-2</v>
      </c>
      <c r="AI172" s="26"/>
      <c r="AK172" s="26"/>
      <c r="AM172" s="26"/>
      <c r="AO172" s="26"/>
      <c r="AQ172" s="26"/>
    </row>
    <row r="173" spans="1:43" x14ac:dyDescent="0.25">
      <c r="A173" s="17">
        <f t="shared" si="32"/>
        <v>4</v>
      </c>
      <c r="B173" s="15">
        <f t="shared" si="33"/>
        <v>2</v>
      </c>
      <c r="C173" s="11">
        <v>41019</v>
      </c>
      <c r="D173">
        <f>INDEX(white_production!$C:$O,MATCH(total_sugar_production!$C173,white_production!$C:$C,0),MATCH(total_sugar_production!D$1,white_production!$C$1:$O$1,0))+INDEX(raw_production!$C:$O,MATCH(total_sugar_production!$C173,raw_production!$C:$C,0),MATCH(total_sugar_production!D$1,raw_production!$C$1:$O$1,0))</f>
        <v>5119.532999999823</v>
      </c>
      <c r="E173">
        <f>INDEX(white_production!$C:$O,MATCH(total_sugar_production!$C173,white_production!$C:$C,0),MATCH(total_sugar_production!E$1,white_production!$C$1:$O$1,0))+INDEX(raw_production!$C:$O,MATCH(total_sugar_production!$C173,raw_production!$C:$C,0),MATCH(total_sugar_production!E$1,raw_production!$C$1:$O$1,0))</f>
        <v>-1470.0640000000603</v>
      </c>
      <c r="F173">
        <f>INDEX(white_production!$C:$O,MATCH(total_sugar_production!$C173,white_production!$C:$C,0),MATCH(total_sugar_production!F$1,white_production!$C$1:$O$1,0))+INDEX(raw_production!$C:$O,MATCH(total_sugar_production!$C173,raw_production!$C:$C,0),MATCH(total_sugar_production!F$1,raw_production!$C$1:$O$1,0))</f>
        <v>13537.058999998868</v>
      </c>
      <c r="G173">
        <f>INDEX(white_production!$C:$O,MATCH(total_sugar_production!$C173,white_production!$C:$C,0),MATCH(total_sugar_production!G$1,white_production!$C$1:$O$1,0))+INDEX(raw_production!$C:$O,MATCH(total_sugar_production!$C173,raw_production!$C:$C,0),MATCH(total_sugar_production!G$1,raw_production!$C$1:$O$1,0))</f>
        <v>0</v>
      </c>
      <c r="H173">
        <f>INDEX(white_production!$C:$O,MATCH(total_sugar_production!$C173,white_production!$C:$C,0),MATCH(total_sugar_production!H$1,white_production!$C$1:$O$1,0))+INDEX(raw_production!$C:$O,MATCH(total_sugar_production!$C173,raw_production!$C:$C,0),MATCH(total_sugar_production!H$1,raw_production!$C$1:$O$1,0))</f>
        <v>935.15000000000009</v>
      </c>
      <c r="I173">
        <f>INDEX(white_production!$C:$O,MATCH(total_sugar_production!$C173,white_production!$C:$C,0),MATCH(total_sugar_production!I$1,white_production!$C$1:$O$1,0))+INDEX(raw_production!$C:$O,MATCH(total_sugar_production!$C173,raw_production!$C:$C,0),MATCH(total_sugar_production!I$1,raw_production!$C$1:$O$1,0))</f>
        <v>34356.358999999611</v>
      </c>
      <c r="J173">
        <f>INDEX(white_production!$C:$O,MATCH(total_sugar_production!$C173,white_production!$C:$C,0),MATCH(total_sugar_production!J$1,white_production!$C$1:$O$1,0))+INDEX(raw_production!$C:$O,MATCH(total_sugar_production!$C173,raw_production!$C:$C,0),MATCH(total_sugar_production!J$1,raw_production!$C$1:$O$1,0))</f>
        <v>13755.313999998943</v>
      </c>
      <c r="S173" s="11">
        <v>41019</v>
      </c>
      <c r="T173" s="26">
        <f t="shared" si="34"/>
        <v>5.2146177479629595E-2</v>
      </c>
      <c r="U173" s="26">
        <f t="shared" si="35"/>
        <v>1.6940894850744709E-2</v>
      </c>
      <c r="V173" s="26">
        <f t="shared" si="36"/>
        <v>-1.2484478201721471E-2</v>
      </c>
      <c r="W173" s="26">
        <f t="shared" si="44"/>
        <v>-6.3453793310217388E-2</v>
      </c>
      <c r="X173" s="26">
        <f t="shared" si="37"/>
        <v>0.10188600737300814</v>
      </c>
      <c r="Y173" s="26">
        <f t="shared" si="45"/>
        <v>1.2048568095900936E-3</v>
      </c>
      <c r="AA173" s="26"/>
      <c r="AB173" s="26">
        <f t="shared" si="39"/>
        <v>1.0171111784580936E-3</v>
      </c>
      <c r="AC173" s="26">
        <f t="shared" si="47"/>
        <v>1.0093345171687754E-5</v>
      </c>
      <c r="AD173" s="26">
        <f t="shared" si="40"/>
        <v>0.24946786227684967</v>
      </c>
      <c r="AE173" s="26">
        <f t="shared" si="46"/>
        <v>9.9727860243574468E-2</v>
      </c>
      <c r="AF173" s="26">
        <f t="shared" si="41"/>
        <v>9.723702992252542E-2</v>
      </c>
      <c r="AG173" s="26">
        <f t="shared" si="42"/>
        <v>1.5395363171270618E-2</v>
      </c>
      <c r="AI173" s="26"/>
      <c r="AK173" s="26"/>
      <c r="AM173" s="26"/>
      <c r="AO173" s="26"/>
      <c r="AQ173" s="26"/>
    </row>
    <row r="174" spans="1:43" x14ac:dyDescent="0.25">
      <c r="A174" s="17">
        <f t="shared" si="32"/>
        <v>4</v>
      </c>
      <c r="B174" s="15">
        <f t="shared" si="33"/>
        <v>3</v>
      </c>
      <c r="C174" s="11">
        <v>41020</v>
      </c>
      <c r="D174">
        <f>INDEX(white_production!$C:$O,MATCH(total_sugar_production!$C174,white_production!$C:$C,0),MATCH(total_sugar_production!D$1,white_production!$C$1:$O$1,0))+INDEX(raw_production!$C:$O,MATCH(total_sugar_production!$C174,raw_production!$C:$C,0),MATCH(total_sugar_production!D$1,raw_production!$C$1:$O$1,0))</f>
        <v>4938.4390000000603</v>
      </c>
      <c r="E174">
        <f>INDEX(white_production!$C:$O,MATCH(total_sugar_production!$C174,white_production!$C:$C,0),MATCH(total_sugar_production!E$1,white_production!$C$1:$O$1,0))+INDEX(raw_production!$C:$O,MATCH(total_sugar_production!$C174,raw_production!$C:$C,0),MATCH(total_sugar_production!E$1,raw_production!$C$1:$O$1,0))</f>
        <v>2890.0210000008337</v>
      </c>
      <c r="F174">
        <f>INDEX(white_production!$C:$O,MATCH(total_sugar_production!$C174,white_production!$C:$C,0),MATCH(total_sugar_production!F$1,white_production!$C$1:$O$1,0))+INDEX(raw_production!$C:$O,MATCH(total_sugar_production!$C174,raw_production!$C:$C,0),MATCH(total_sugar_production!F$1,raw_production!$C$1:$O$1,0))</f>
        <v>30842.716000001132</v>
      </c>
      <c r="G174">
        <f>INDEX(white_production!$C:$O,MATCH(total_sugar_production!$C174,white_production!$C:$C,0),MATCH(total_sugar_production!G$1,white_production!$C$1:$O$1,0))+INDEX(raw_production!$C:$O,MATCH(total_sugar_production!$C174,raw_production!$C:$C,0),MATCH(total_sugar_production!G$1,raw_production!$C$1:$O$1,0))</f>
        <v>0</v>
      </c>
      <c r="H174">
        <f>INDEX(white_production!$C:$O,MATCH(total_sugar_production!$C174,white_production!$C:$C,0),MATCH(total_sugar_production!H$1,white_production!$C$1:$O$1,0))+INDEX(raw_production!$C:$O,MATCH(total_sugar_production!$C174,raw_production!$C:$C,0),MATCH(total_sugar_production!H$1,raw_production!$C$1:$O$1,0))</f>
        <v>1093.884999999404</v>
      </c>
      <c r="I174">
        <f>INDEX(white_production!$C:$O,MATCH(total_sugar_production!$C174,white_production!$C:$C,0),MATCH(total_sugar_production!I$1,white_production!$C$1:$O$1,0))+INDEX(raw_production!$C:$O,MATCH(total_sugar_production!$C174,raw_production!$C:$C,0),MATCH(total_sugar_production!I$1,raw_production!$C$1:$O$1,0))</f>
        <v>43346.537000000477</v>
      </c>
      <c r="J174">
        <f>INDEX(white_production!$C:$O,MATCH(total_sugar_production!$C174,white_production!$C:$C,0),MATCH(total_sugar_production!J$1,white_production!$C$1:$O$1,0))+INDEX(raw_production!$C:$O,MATCH(total_sugar_production!$C174,raw_production!$C:$C,0),MATCH(total_sugar_production!J$1,raw_production!$C$1:$O$1,0))</f>
        <v>13256.80300000012</v>
      </c>
      <c r="S174" s="11">
        <v>41020</v>
      </c>
      <c r="T174" s="26">
        <f t="shared" si="34"/>
        <v>5.0301603010730965E-2</v>
      </c>
      <c r="U174" s="26">
        <f t="shared" si="35"/>
        <v>-1.8445744688986299E-3</v>
      </c>
      <c r="V174" s="26">
        <f t="shared" si="36"/>
        <v>2.4543424080193933E-2</v>
      </c>
      <c r="W174" s="26">
        <f t="shared" si="44"/>
        <v>3.7027902281915402E-2</v>
      </c>
      <c r="X174" s="26">
        <f t="shared" si="37"/>
        <v>0.23213618185308743</v>
      </c>
      <c r="Y174" s="26">
        <f t="shared" si="45"/>
        <v>0.13025017448007931</v>
      </c>
      <c r="AA174" s="26"/>
      <c r="AB174" s="26">
        <f t="shared" si="39"/>
        <v>1.189758500183955E-3</v>
      </c>
      <c r="AC174" s="26">
        <f t="shared" si="47"/>
        <v>1.7264732172586139E-4</v>
      </c>
      <c r="AD174" s="26">
        <f t="shared" si="40"/>
        <v>0.31474720363978642</v>
      </c>
      <c r="AE174" s="26">
        <f t="shared" si="46"/>
        <v>6.5279341362936755E-2</v>
      </c>
      <c r="AF174" s="26">
        <f t="shared" si="41"/>
        <v>9.3713029741679138E-2</v>
      </c>
      <c r="AG174" s="26">
        <f t="shared" si="42"/>
        <v>-3.5240001808462817E-3</v>
      </c>
      <c r="AI174" s="26"/>
      <c r="AK174" s="26"/>
      <c r="AM174" s="26"/>
      <c r="AO174" s="26"/>
      <c r="AQ174" s="26"/>
    </row>
    <row r="175" spans="1:43" x14ac:dyDescent="0.25">
      <c r="A175" s="17">
        <f t="shared" si="32"/>
        <v>4</v>
      </c>
      <c r="B175" s="15">
        <f t="shared" si="33"/>
        <v>3</v>
      </c>
      <c r="C175" s="11">
        <v>41021</v>
      </c>
      <c r="D175">
        <f>INDEX(white_production!$C:$O,MATCH(total_sugar_production!$C175,white_production!$C:$C,0),MATCH(total_sugar_production!D$1,white_production!$C$1:$O$1,0))+INDEX(raw_production!$C:$O,MATCH(total_sugar_production!$C175,raw_production!$C:$C,0),MATCH(total_sugar_production!D$1,raw_production!$C$1:$O$1,0))</f>
        <v>6005.9310000002388</v>
      </c>
      <c r="E175">
        <f>INDEX(white_production!$C:$O,MATCH(total_sugar_production!$C175,white_production!$C:$C,0),MATCH(total_sugar_production!E$1,white_production!$C$1:$O$1,0))+INDEX(raw_production!$C:$O,MATCH(total_sugar_production!$C175,raw_production!$C:$C,0),MATCH(total_sugar_production!E$1,raw_production!$C$1:$O$1,0))</f>
        <v>18446.042999999972</v>
      </c>
      <c r="F175">
        <f>INDEX(white_production!$C:$O,MATCH(total_sugar_production!$C175,white_production!$C:$C,0),MATCH(total_sugar_production!F$1,white_production!$C$1:$O$1,0))+INDEX(raw_production!$C:$O,MATCH(total_sugar_production!$C175,raw_production!$C:$C,0),MATCH(total_sugar_production!F$1,raw_production!$C$1:$O$1,0))</f>
        <v>15259.088999999687</v>
      </c>
      <c r="G175">
        <f>INDEX(white_production!$C:$O,MATCH(total_sugar_production!$C175,white_production!$C:$C,0),MATCH(total_sugar_production!G$1,white_production!$C$1:$O$1,0))+INDEX(raw_production!$C:$O,MATCH(total_sugar_production!$C175,raw_production!$C:$C,0),MATCH(total_sugar_production!G$1,raw_production!$C$1:$O$1,0))</f>
        <v>0</v>
      </c>
      <c r="H175">
        <f>INDEX(white_production!$C:$O,MATCH(total_sugar_production!$C175,white_production!$C:$C,0),MATCH(total_sugar_production!H$1,white_production!$C$1:$O$1,0))+INDEX(raw_production!$C:$O,MATCH(total_sugar_production!$C175,raw_production!$C:$C,0),MATCH(total_sugar_production!H$1,raw_production!$C$1:$O$1,0))</f>
        <v>956.50999999940404</v>
      </c>
      <c r="I175">
        <f>INDEX(white_production!$C:$O,MATCH(total_sugar_production!$C175,white_production!$C:$C,0),MATCH(total_sugar_production!I$1,white_production!$C$1:$O$1,0))+INDEX(raw_production!$C:$O,MATCH(total_sugar_production!$C175,raw_production!$C:$C,0),MATCH(total_sugar_production!I$1,raw_production!$C$1:$O$1,0))</f>
        <v>46799.301999997348</v>
      </c>
      <c r="J175">
        <f>INDEX(white_production!$C:$O,MATCH(total_sugar_production!$C175,white_production!$C:$C,0),MATCH(total_sugar_production!J$1,white_production!$C$1:$O$1,0))+INDEX(raw_production!$C:$O,MATCH(total_sugar_production!$C175,raw_production!$C:$C,0),MATCH(total_sugar_production!J$1,raw_production!$C$1:$O$1,0))</f>
        <v>13455.973000001533</v>
      </c>
      <c r="S175" s="11">
        <v>41021</v>
      </c>
      <c r="T175" s="26">
        <f t="shared" si="34"/>
        <v>6.1174787594187305E-2</v>
      </c>
      <c r="U175" s="26">
        <f t="shared" si="35"/>
        <v>1.087318458345634E-2</v>
      </c>
      <c r="V175" s="26">
        <f t="shared" si="36"/>
        <v>0.1566525142725127</v>
      </c>
      <c r="W175" s="26">
        <f t="shared" si="44"/>
        <v>0.13210909019231876</v>
      </c>
      <c r="X175" s="26">
        <f t="shared" si="37"/>
        <v>0.11484678129566292</v>
      </c>
      <c r="Y175" s="26">
        <f t="shared" si="45"/>
        <v>-0.11728940055742451</v>
      </c>
      <c r="AA175" s="26"/>
      <c r="AB175" s="26">
        <f t="shared" si="39"/>
        <v>1.0403432746686038E-3</v>
      </c>
      <c r="AC175" s="26">
        <f t="shared" si="47"/>
        <v>-1.4941522551535115E-4</v>
      </c>
      <c r="AD175" s="26">
        <f t="shared" si="40"/>
        <v>0.33981836742328153</v>
      </c>
      <c r="AE175" s="26">
        <f t="shared" si="46"/>
        <v>2.507116378349511E-2</v>
      </c>
      <c r="AF175" s="26">
        <f t="shared" si="41"/>
        <v>9.51209728282425E-2</v>
      </c>
      <c r="AG175" s="26">
        <f t="shared" si="42"/>
        <v>1.4079430865633624E-3</v>
      </c>
      <c r="AI175" s="26"/>
      <c r="AK175" s="26"/>
      <c r="AM175" s="26"/>
      <c r="AO175" s="26"/>
      <c r="AQ175" s="26"/>
    </row>
    <row r="176" spans="1:43" x14ac:dyDescent="0.25">
      <c r="A176" s="17">
        <f t="shared" si="32"/>
        <v>4</v>
      </c>
      <c r="B176" s="15">
        <f t="shared" si="33"/>
        <v>3</v>
      </c>
      <c r="C176" s="11">
        <v>41022</v>
      </c>
      <c r="D176">
        <f>INDEX(white_production!$C:$O,MATCH(total_sugar_production!$C176,white_production!$C:$C,0),MATCH(total_sugar_production!D$1,white_production!$C$1:$O$1,0))+INDEX(raw_production!$C:$O,MATCH(total_sugar_production!$C176,raw_production!$C:$C,0),MATCH(total_sugar_production!D$1,raw_production!$C$1:$O$1,0))</f>
        <v>5280.8189999997612</v>
      </c>
      <c r="E176">
        <f>INDEX(white_production!$C:$O,MATCH(total_sugar_production!$C176,white_production!$C:$C,0),MATCH(total_sugar_production!E$1,white_production!$C$1:$O$1,0))+INDEX(raw_production!$C:$O,MATCH(total_sugar_production!$C176,raw_production!$C:$C,0),MATCH(total_sugar_production!E$1,raw_production!$C$1:$O$1,0))</f>
        <v>8347.3299999997016</v>
      </c>
      <c r="F176">
        <f>INDEX(white_production!$C:$O,MATCH(total_sugar_production!$C176,white_production!$C:$C,0),MATCH(total_sugar_production!F$1,white_production!$C$1:$O$1,0))+INDEX(raw_production!$C:$O,MATCH(total_sugar_production!$C176,raw_production!$C:$C,0),MATCH(total_sugar_production!F$1,raw_production!$C$1:$O$1,0))</f>
        <v>13619.648999999836</v>
      </c>
      <c r="G176">
        <f>INDEX(white_production!$C:$O,MATCH(total_sugar_production!$C176,white_production!$C:$C,0),MATCH(total_sugar_production!G$1,white_production!$C$1:$O$1,0))+INDEX(raw_production!$C:$O,MATCH(total_sugar_production!$C176,raw_production!$C:$C,0),MATCH(total_sugar_production!G$1,raw_production!$C$1:$O$1,0))</f>
        <v>0</v>
      </c>
      <c r="H176">
        <f>INDEX(white_production!$C:$O,MATCH(total_sugar_production!$C176,white_production!$C:$C,0),MATCH(total_sugar_production!H$1,white_production!$C$1:$O$1,0))+INDEX(raw_production!$C:$O,MATCH(total_sugar_production!$C176,raw_production!$C:$C,0),MATCH(total_sugar_production!H$1,raw_production!$C$1:$O$1,0))</f>
        <v>1769.1900000005962</v>
      </c>
      <c r="I176">
        <f>INDEX(white_production!$C:$O,MATCH(total_sugar_production!$C176,white_production!$C:$C,0),MATCH(total_sugar_production!I$1,white_production!$C$1:$O$1,0))+INDEX(raw_production!$C:$O,MATCH(total_sugar_production!$C176,raw_production!$C:$C,0),MATCH(total_sugar_production!I$1,raw_production!$C$1:$O$1,0))</f>
        <v>47162.804000001401</v>
      </c>
      <c r="J176">
        <f>INDEX(white_production!$C:$O,MATCH(total_sugar_production!$C176,white_production!$C:$C,0),MATCH(total_sugar_production!J$1,white_production!$C$1:$O$1,0))+INDEX(raw_production!$C:$O,MATCH(total_sugar_production!$C176,raw_production!$C:$C,0),MATCH(total_sugar_production!J$1,raw_production!$C$1:$O$1,0))</f>
        <v>12999.840999999642</v>
      </c>
      <c r="S176" s="11">
        <v>41022</v>
      </c>
      <c r="T176" s="26">
        <f t="shared" si="34"/>
        <v>5.3788993021784824E-2</v>
      </c>
      <c r="U176" s="26">
        <f t="shared" si="35"/>
        <v>-7.3857945724024807E-3</v>
      </c>
      <c r="V176" s="26">
        <f t="shared" si="36"/>
        <v>7.0889471089399969E-2</v>
      </c>
      <c r="W176" s="26">
        <f t="shared" si="44"/>
        <v>-8.576304318311273E-2</v>
      </c>
      <c r="X176" s="26">
        <f t="shared" si="37"/>
        <v>0.10250761693746642</v>
      </c>
      <c r="Y176" s="26">
        <f t="shared" si="45"/>
        <v>-1.23391643581965E-2</v>
      </c>
      <c r="AA176" s="26"/>
      <c r="AB176" s="26">
        <f t="shared" si="39"/>
        <v>1.9242505756476298E-3</v>
      </c>
      <c r="AC176" s="26">
        <f t="shared" si="47"/>
        <v>8.8390730097902596E-4</v>
      </c>
      <c r="AD176" s="26">
        <f t="shared" si="40"/>
        <v>0.34245782252020757</v>
      </c>
      <c r="AE176" s="26">
        <f t="shared" si="46"/>
        <v>2.6394550969260355E-3</v>
      </c>
      <c r="AF176" s="26">
        <f t="shared" si="41"/>
        <v>9.1896552002021542E-2</v>
      </c>
      <c r="AG176" s="26">
        <f t="shared" si="42"/>
        <v>-3.2244208262209584E-3</v>
      </c>
      <c r="AI176" s="26"/>
      <c r="AK176" s="26"/>
      <c r="AM176" s="26"/>
      <c r="AO176" s="26"/>
      <c r="AQ176" s="26"/>
    </row>
    <row r="177" spans="1:43" x14ac:dyDescent="0.25">
      <c r="A177" s="17">
        <f t="shared" si="32"/>
        <v>4</v>
      </c>
      <c r="B177" s="15">
        <f t="shared" si="33"/>
        <v>3</v>
      </c>
      <c r="C177" s="11">
        <v>41023</v>
      </c>
      <c r="D177">
        <f>INDEX(white_production!$C:$O,MATCH(total_sugar_production!$C177,white_production!$C:$C,0),MATCH(total_sugar_production!D$1,white_production!$C$1:$O$1,0))+INDEX(raw_production!$C:$O,MATCH(total_sugar_production!$C177,raw_production!$C:$C,0),MATCH(total_sugar_production!D$1,raw_production!$C$1:$O$1,0))</f>
        <v>3483.1439999997619</v>
      </c>
      <c r="E177">
        <f>INDEX(white_production!$C:$O,MATCH(total_sugar_production!$C177,white_production!$C:$C,0),MATCH(total_sugar_production!E$1,white_production!$C$1:$O$1,0))+INDEX(raw_production!$C:$O,MATCH(total_sugar_production!$C177,raw_production!$C:$C,0),MATCH(total_sugar_production!E$1,raw_production!$C$1:$O$1,0))</f>
        <v>5887.2739999994646</v>
      </c>
      <c r="F177">
        <f>INDEX(white_production!$C:$O,MATCH(total_sugar_production!$C177,white_production!$C:$C,0),MATCH(total_sugar_production!F$1,white_production!$C$1:$O$1,0))+INDEX(raw_production!$C:$O,MATCH(total_sugar_production!$C177,raw_production!$C:$C,0),MATCH(total_sugar_production!F$1,raw_production!$C$1:$O$1,0))</f>
        <v>11220.607000000404</v>
      </c>
      <c r="G177">
        <f>INDEX(white_production!$C:$O,MATCH(total_sugar_production!$C177,white_production!$C:$C,0),MATCH(total_sugar_production!G$1,white_production!$C$1:$O$1,0))+INDEX(raw_production!$C:$O,MATCH(total_sugar_production!$C177,raw_production!$C:$C,0),MATCH(total_sugar_production!G$1,raw_production!$C$1:$O$1,0))</f>
        <v>0</v>
      </c>
      <c r="H177">
        <f>INDEX(white_production!$C:$O,MATCH(total_sugar_production!$C177,white_production!$C:$C,0),MATCH(total_sugar_production!H$1,white_production!$C$1:$O$1,0))+INDEX(raw_production!$C:$O,MATCH(total_sugar_production!$C177,raw_production!$C:$C,0),MATCH(total_sugar_production!H$1,raw_production!$C$1:$O$1,0))</f>
        <v>1359.4250000000002</v>
      </c>
      <c r="I177">
        <f>INDEX(white_production!$C:$O,MATCH(total_sugar_production!$C177,white_production!$C:$C,0),MATCH(total_sugar_production!I$1,white_production!$C$1:$O$1,0))+INDEX(raw_production!$C:$O,MATCH(total_sugar_production!$C177,raw_production!$C:$C,0),MATCH(total_sugar_production!I$1,raw_production!$C$1:$O$1,0))</f>
        <v>50884.778000000122</v>
      </c>
      <c r="J177">
        <f>INDEX(white_production!$C:$O,MATCH(total_sugar_production!$C177,white_production!$C:$C,0),MATCH(total_sugar_production!J$1,white_production!$C$1:$O$1,0))+INDEX(raw_production!$C:$O,MATCH(total_sugar_production!$C177,raw_production!$C:$C,0),MATCH(total_sugar_production!J$1,raw_production!$C$1:$O$1,0))</f>
        <v>13051.307999998331</v>
      </c>
      <c r="S177" s="11">
        <v>41023</v>
      </c>
      <c r="T177" s="26">
        <f t="shared" si="34"/>
        <v>3.5478362032455073E-2</v>
      </c>
      <c r="U177" s="26">
        <f t="shared" si="35"/>
        <v>-1.8310630989329751E-2</v>
      </c>
      <c r="V177" s="26">
        <f t="shared" si="36"/>
        <v>4.9997512979402171E-2</v>
      </c>
      <c r="W177" s="26">
        <f t="shared" si="44"/>
        <v>-2.0891958109997798E-2</v>
      </c>
      <c r="X177" s="26">
        <f t="shared" si="37"/>
        <v>8.445134556418521E-2</v>
      </c>
      <c r="Y177" s="26">
        <f t="shared" si="45"/>
        <v>-1.805627137328121E-2</v>
      </c>
      <c r="AA177" s="26"/>
      <c r="AB177" s="26">
        <f t="shared" si="39"/>
        <v>1.4785717411916741E-3</v>
      </c>
      <c r="AC177" s="26">
        <f t="shared" si="47"/>
        <v>-4.4567883445595564E-4</v>
      </c>
      <c r="AD177" s="26">
        <f t="shared" si="40"/>
        <v>0.3694837625282773</v>
      </c>
      <c r="AE177" s="26">
        <f t="shared" si="46"/>
        <v>2.7025940008069738E-2</v>
      </c>
      <c r="AF177" s="26">
        <f t="shared" si="41"/>
        <v>9.2260374901222214E-2</v>
      </c>
      <c r="AG177" s="26">
        <f t="shared" si="42"/>
        <v>3.6382289920067201E-4</v>
      </c>
      <c r="AI177" s="26"/>
      <c r="AK177" s="26"/>
      <c r="AM177" s="26"/>
      <c r="AO177" s="26"/>
      <c r="AQ177" s="26"/>
    </row>
    <row r="178" spans="1:43" x14ac:dyDescent="0.25">
      <c r="A178" s="17">
        <f t="shared" si="32"/>
        <v>4</v>
      </c>
      <c r="B178" s="15">
        <f t="shared" si="33"/>
        <v>3</v>
      </c>
      <c r="C178" s="11">
        <v>41024</v>
      </c>
      <c r="D178">
        <f>INDEX(white_production!$C:$O,MATCH(total_sugar_production!$C178,white_production!$C:$C,0),MATCH(total_sugar_production!D$1,white_production!$C$1:$O$1,0))+INDEX(raw_production!$C:$O,MATCH(total_sugar_production!$C178,raw_production!$C:$C,0),MATCH(total_sugar_production!D$1,raw_production!$C$1:$O$1,0))</f>
        <v>3573.1680000007163</v>
      </c>
      <c r="E178">
        <f>INDEX(white_production!$C:$O,MATCH(total_sugar_production!$C178,white_production!$C:$C,0),MATCH(total_sugar_production!E$1,white_production!$C$1:$O$1,0))+INDEX(raw_production!$C:$O,MATCH(total_sugar_production!$C178,raw_production!$C:$C,0),MATCH(total_sugar_production!E$1,raw_production!$C$1:$O$1,0))</f>
        <v>4222.7799999997042</v>
      </c>
      <c r="F178">
        <f>INDEX(white_production!$C:$O,MATCH(total_sugar_production!$C178,white_production!$C:$C,0),MATCH(total_sugar_production!F$1,white_production!$C$1:$O$1,0))+INDEX(raw_production!$C:$O,MATCH(total_sugar_production!$C178,raw_production!$C:$C,0),MATCH(total_sugar_production!F$1,raw_production!$C$1:$O$1,0))</f>
        <v>11051.529000001028</v>
      </c>
      <c r="G178">
        <f>INDEX(white_production!$C:$O,MATCH(total_sugar_production!$C178,white_production!$C:$C,0),MATCH(total_sugar_production!G$1,white_production!$C$1:$O$1,0))+INDEX(raw_production!$C:$O,MATCH(total_sugar_production!$C178,raw_production!$C:$C,0),MATCH(total_sugar_production!G$1,raw_production!$C$1:$O$1,0))</f>
        <v>0</v>
      </c>
      <c r="H178">
        <f>INDEX(white_production!$C:$O,MATCH(total_sugar_production!$C178,white_production!$C:$C,0),MATCH(total_sugar_production!H$1,white_production!$C$1:$O$1,0))+INDEX(raw_production!$C:$O,MATCH(total_sugar_production!$C178,raw_production!$C:$C,0),MATCH(total_sugar_production!H$1,raw_production!$C$1:$O$1,0))</f>
        <v>1256.7200000017881</v>
      </c>
      <c r="I178">
        <f>INDEX(white_production!$C:$O,MATCH(total_sugar_production!$C178,white_production!$C:$C,0),MATCH(total_sugar_production!I$1,white_production!$C$1:$O$1,0))+INDEX(raw_production!$C:$O,MATCH(total_sugar_production!$C178,raw_production!$C:$C,0),MATCH(total_sugar_production!I$1,raw_production!$C$1:$O$1,0))</f>
        <v>52272.983000000568</v>
      </c>
      <c r="J178">
        <f>INDEX(white_production!$C:$O,MATCH(total_sugar_production!$C178,white_production!$C:$C,0),MATCH(total_sugar_production!J$1,white_production!$C$1:$O$1,0))+INDEX(raw_production!$C:$O,MATCH(total_sugar_production!$C178,raw_production!$C:$C,0),MATCH(total_sugar_production!J$1,raw_production!$C$1:$O$1,0))</f>
        <v>12521.546000000835</v>
      </c>
      <c r="S178" s="11">
        <v>41024</v>
      </c>
      <c r="T178" s="26">
        <f t="shared" si="34"/>
        <v>3.6395322130471065E-2</v>
      </c>
      <c r="U178" s="26">
        <f t="shared" si="35"/>
        <v>9.1696009801599254E-4</v>
      </c>
      <c r="V178" s="26">
        <f t="shared" si="36"/>
        <v>3.5861843335160605E-2</v>
      </c>
      <c r="W178" s="26">
        <f t="shared" si="44"/>
        <v>-1.4135669644241566E-2</v>
      </c>
      <c r="X178" s="26">
        <f t="shared" si="37"/>
        <v>8.3178788330405595E-2</v>
      </c>
      <c r="Y178" s="26">
        <f t="shared" si="45"/>
        <v>-1.2725572337796143E-3</v>
      </c>
      <c r="AA178" s="26"/>
      <c r="AB178" s="26">
        <f t="shared" si="39"/>
        <v>1.3668651662232518E-3</v>
      </c>
      <c r="AC178" s="26">
        <f t="shared" si="47"/>
        <v>-1.1170657496842231E-4</v>
      </c>
      <c r="AD178" s="26">
        <f t="shared" si="40"/>
        <v>0.37956377519062462</v>
      </c>
      <c r="AE178" s="26">
        <f t="shared" si="46"/>
        <v>1.0080012662347315E-2</v>
      </c>
      <c r="AF178" s="26">
        <f t="shared" si="41"/>
        <v>8.8515459776378286E-2</v>
      </c>
      <c r="AG178" s="26">
        <f t="shared" si="42"/>
        <v>-3.7449151248439283E-3</v>
      </c>
      <c r="AI178" s="26"/>
      <c r="AK178" s="26"/>
      <c r="AM178" s="26"/>
      <c r="AO178" s="26"/>
      <c r="AQ178" s="26"/>
    </row>
    <row r="179" spans="1:43" x14ac:dyDescent="0.25">
      <c r="A179" s="17">
        <f t="shared" si="32"/>
        <v>4</v>
      </c>
      <c r="B179" s="15">
        <f t="shared" si="33"/>
        <v>3</v>
      </c>
      <c r="C179" s="11">
        <v>41025</v>
      </c>
      <c r="D179">
        <f>INDEX(white_production!$C:$O,MATCH(total_sugar_production!$C179,white_production!$C:$C,0),MATCH(total_sugar_production!D$1,white_production!$C$1:$O$1,0))+INDEX(raw_production!$C:$O,MATCH(total_sugar_production!$C179,raw_production!$C:$C,0),MATCH(total_sugar_production!D$1,raw_production!$C$1:$O$1,0))</f>
        <v>3975.9609999999411</v>
      </c>
      <c r="E179">
        <f>INDEX(white_production!$C:$O,MATCH(total_sugar_production!$C179,white_production!$C:$C,0),MATCH(total_sugar_production!E$1,white_production!$C$1:$O$1,0))+INDEX(raw_production!$C:$O,MATCH(total_sugar_production!$C179,raw_production!$C:$C,0),MATCH(total_sugar_production!E$1,raw_production!$C$1:$O$1,0))</f>
        <v>4135.5900000005968</v>
      </c>
      <c r="F179">
        <f>INDEX(white_production!$C:$O,MATCH(total_sugar_production!$C179,white_production!$C:$C,0),MATCH(total_sugar_production!F$1,white_production!$C$1:$O$1,0))+INDEX(raw_production!$C:$O,MATCH(total_sugar_production!$C179,raw_production!$C:$C,0),MATCH(total_sugar_production!F$1,raw_production!$C$1:$O$1,0))</f>
        <v>0</v>
      </c>
      <c r="G179">
        <f>INDEX(white_production!$C:$O,MATCH(total_sugar_production!$C179,white_production!$C:$C,0),MATCH(total_sugar_production!G$1,white_production!$C$1:$O$1,0))+INDEX(raw_production!$C:$O,MATCH(total_sugar_production!$C179,raw_production!$C:$C,0),MATCH(total_sugar_production!G$1,raw_production!$C$1:$O$1,0))</f>
        <v>0</v>
      </c>
      <c r="H179">
        <f>INDEX(white_production!$C:$O,MATCH(total_sugar_production!$C179,white_production!$C:$C,0),MATCH(total_sugar_production!H$1,white_production!$C$1:$O$1,0))+INDEX(raw_production!$C:$O,MATCH(total_sugar_production!$C179,raw_production!$C:$C,0),MATCH(total_sugar_production!H$1,raw_production!$C$1:$O$1,0))</f>
        <v>791.369999998808</v>
      </c>
      <c r="I179">
        <f>INDEX(white_production!$C:$O,MATCH(total_sugar_production!$C179,white_production!$C:$C,0),MATCH(total_sugar_production!I$1,white_production!$C$1:$O$1,0))+INDEX(raw_production!$C:$O,MATCH(total_sugar_production!$C179,raw_production!$C:$C,0),MATCH(total_sugar_production!I$1,raw_production!$C$1:$O$1,0))</f>
        <v>50352.625000000742</v>
      </c>
      <c r="J179">
        <f>INDEX(white_production!$C:$O,MATCH(total_sugar_production!$C179,white_production!$C:$C,0),MATCH(total_sugar_production!J$1,white_production!$C$1:$O$1,0))+INDEX(raw_production!$C:$O,MATCH(total_sugar_production!$C179,raw_production!$C:$C,0),MATCH(total_sugar_production!J$1,raw_production!$C$1:$O$1,0))</f>
        <v>9641.1150000017133</v>
      </c>
      <c r="S179" s="11">
        <v>41025</v>
      </c>
      <c r="T179" s="26">
        <f t="shared" si="34"/>
        <v>4.0498062608071803E-2</v>
      </c>
      <c r="U179" s="26">
        <f t="shared" si="35"/>
        <v>4.1027404776007373E-3</v>
      </c>
      <c r="V179" s="26">
        <f t="shared" si="36"/>
        <v>3.5121384651459142E-2</v>
      </c>
      <c r="W179" s="26">
        <f t="shared" si="44"/>
        <v>-7.4045868370146289E-4</v>
      </c>
      <c r="X179" s="26">
        <f t="shared" si="37"/>
        <v>0</v>
      </c>
      <c r="Y179" s="26">
        <f t="shared" si="45"/>
        <v>-8.3178788330405595E-2</v>
      </c>
      <c r="AA179" s="26"/>
      <c r="AB179" s="26">
        <f t="shared" si="39"/>
        <v>8.6072958701295947E-4</v>
      </c>
      <c r="AC179" s="26">
        <f t="shared" si="47"/>
        <v>-5.0613557921029236E-4</v>
      </c>
      <c r="AD179" s="26">
        <f t="shared" si="40"/>
        <v>0.36561970140020322</v>
      </c>
      <c r="AE179" s="26">
        <f t="shared" si="46"/>
        <v>-1.3944073790421396E-2</v>
      </c>
      <c r="AF179" s="26">
        <f t="shared" si="41"/>
        <v>6.8153543259117697E-2</v>
      </c>
      <c r="AG179" s="26">
        <f t="shared" si="42"/>
        <v>-2.0361916517260589E-2</v>
      </c>
      <c r="AI179" s="26"/>
      <c r="AK179" s="26"/>
      <c r="AM179" s="26"/>
      <c r="AO179" s="26"/>
      <c r="AQ179" s="26"/>
    </row>
    <row r="180" spans="1:43" x14ac:dyDescent="0.25">
      <c r="A180" s="17">
        <f t="shared" si="32"/>
        <v>4</v>
      </c>
      <c r="B180" s="15">
        <f t="shared" si="33"/>
        <v>3</v>
      </c>
      <c r="C180" s="11">
        <v>41026</v>
      </c>
      <c r="D180">
        <f>INDEX(white_production!$C:$O,MATCH(total_sugar_production!$C180,white_production!$C:$C,0),MATCH(total_sugar_production!D$1,white_production!$C$1:$O$1,0))+INDEX(raw_production!$C:$O,MATCH(total_sugar_production!$C180,raw_production!$C:$C,0),MATCH(total_sugar_production!D$1,raw_production!$C$1:$O$1,0))</f>
        <v>2746.4570000000294</v>
      </c>
      <c r="E180">
        <f>INDEX(white_production!$C:$O,MATCH(total_sugar_production!$C180,white_production!$C:$C,0),MATCH(total_sugar_production!E$1,white_production!$C$1:$O$1,0))+INDEX(raw_production!$C:$O,MATCH(total_sugar_production!$C180,raw_production!$C:$C,0),MATCH(total_sugar_production!E$1,raw_production!$C$1:$O$1,0))</f>
        <v>5668.318999999763</v>
      </c>
      <c r="F180">
        <f>INDEX(white_production!$C:$O,MATCH(total_sugar_production!$C180,white_production!$C:$C,0),MATCH(total_sugar_production!F$1,white_production!$C$1:$O$1,0))+INDEX(raw_production!$C:$O,MATCH(total_sugar_production!$C180,raw_production!$C:$C,0),MATCH(total_sugar_production!F$1,raw_production!$C$1:$O$1,0))</f>
        <v>10416.63099999875</v>
      </c>
      <c r="G180">
        <f>INDEX(white_production!$C:$O,MATCH(total_sugar_production!$C180,white_production!$C:$C,0),MATCH(total_sugar_production!G$1,white_production!$C$1:$O$1,0))+INDEX(raw_production!$C:$O,MATCH(total_sugar_production!$C180,raw_production!$C:$C,0),MATCH(total_sugar_production!G$1,raw_production!$C$1:$O$1,0))</f>
        <v>0</v>
      </c>
      <c r="H180">
        <f>INDEX(white_production!$C:$O,MATCH(total_sugar_production!$C180,white_production!$C:$C,0),MATCH(total_sugar_production!H$1,white_production!$C$1:$O$1,0))+INDEX(raw_production!$C:$O,MATCH(total_sugar_production!$C180,raw_production!$C:$C,0),MATCH(total_sugar_production!H$1,raw_production!$C$1:$O$1,0))</f>
        <v>311.40999999940391</v>
      </c>
      <c r="I180">
        <f>INDEX(white_production!$C:$O,MATCH(total_sugar_production!$C180,white_production!$C:$C,0),MATCH(total_sugar_production!I$1,white_production!$C$1:$O$1,0))+INDEX(raw_production!$C:$O,MATCH(total_sugar_production!$C180,raw_production!$C:$C,0),MATCH(total_sugar_production!I$1,raw_production!$C$1:$O$1,0))</f>
        <v>46609.677999997883</v>
      </c>
      <c r="J180">
        <f>INDEX(white_production!$C:$O,MATCH(total_sugar_production!$C180,white_production!$C:$C,0),MATCH(total_sugar_production!J$1,white_production!$C$1:$O$1,0))+INDEX(raw_production!$C:$O,MATCH(total_sugar_production!$C180,raw_production!$C:$C,0),MATCH(total_sugar_production!J$1,raw_production!$C$1:$O$1,0))</f>
        <v>7059.5469999998804</v>
      </c>
      <c r="S180" s="11">
        <v>41026</v>
      </c>
      <c r="T180" s="26">
        <f t="shared" si="34"/>
        <v>2.7974667642962265E-2</v>
      </c>
      <c r="U180" s="26">
        <f t="shared" si="35"/>
        <v>-1.2523394965109538E-2</v>
      </c>
      <c r="V180" s="26">
        <f t="shared" si="36"/>
        <v>4.8138043647009778E-2</v>
      </c>
      <c r="W180" s="26">
        <f t="shared" si="44"/>
        <v>1.3016658995550635E-2</v>
      </c>
      <c r="X180" s="26">
        <f t="shared" si="37"/>
        <v>7.8400259825111673E-2</v>
      </c>
      <c r="Y180" s="26">
        <f t="shared" si="45"/>
        <v>7.8400259825111673E-2</v>
      </c>
      <c r="AA180" s="26"/>
      <c r="AB180" s="26">
        <f t="shared" si="39"/>
        <v>3.38703515032913E-4</v>
      </c>
      <c r="AC180" s="26">
        <f t="shared" si="47"/>
        <v>-5.2202607198004647E-4</v>
      </c>
      <c r="AD180" s="26">
        <f t="shared" si="40"/>
        <v>0.33844147256907847</v>
      </c>
      <c r="AE180" s="26">
        <f t="shared" si="46"/>
        <v>-2.7178228831124751E-2</v>
      </c>
      <c r="AF180" s="26">
        <f t="shared" si="41"/>
        <v>4.990430482928384E-2</v>
      </c>
      <c r="AG180" s="26">
        <f t="shared" si="42"/>
        <v>-1.8249238429833857E-2</v>
      </c>
      <c r="AI180" s="26"/>
      <c r="AK180" s="26"/>
      <c r="AM180" s="26"/>
      <c r="AO180" s="26"/>
      <c r="AQ180" s="26"/>
    </row>
    <row r="181" spans="1:43" x14ac:dyDescent="0.25">
      <c r="A181" s="17">
        <f t="shared" si="32"/>
        <v>4</v>
      </c>
      <c r="B181" s="15">
        <f t="shared" si="33"/>
        <v>3</v>
      </c>
      <c r="C181" s="11">
        <v>41027</v>
      </c>
      <c r="D181">
        <f>INDEX(white_production!$C:$O,MATCH(total_sugar_production!$C181,white_production!$C:$C,0),MATCH(total_sugar_production!D$1,white_production!$C$1:$O$1,0))+INDEX(raw_production!$C:$O,MATCH(total_sugar_production!$C181,raw_production!$C:$C,0),MATCH(total_sugar_production!D$1,raw_production!$C$1:$O$1,0))</f>
        <v>3294.7919999994338</v>
      </c>
      <c r="E181">
        <f>INDEX(white_production!$C:$O,MATCH(total_sugar_production!$C181,white_production!$C:$C,0),MATCH(total_sugar_production!E$1,white_production!$C$1:$O$1,0))+INDEX(raw_production!$C:$O,MATCH(total_sugar_production!$C181,raw_production!$C:$C,0),MATCH(total_sugar_production!E$1,raw_production!$C$1:$O$1,0))</f>
        <v>3226.2389999993175</v>
      </c>
      <c r="F181">
        <f>INDEX(white_production!$C:$O,MATCH(total_sugar_production!$C181,white_production!$C:$C,0),MATCH(total_sugar_production!F$1,white_production!$C$1:$O$1,0))+INDEX(raw_production!$C:$O,MATCH(total_sugar_production!$C181,raw_production!$C:$C,0),MATCH(total_sugar_production!F$1,raw_production!$C$1:$O$1,0))</f>
        <v>9430.0950000002995</v>
      </c>
      <c r="G181">
        <f>INDEX(white_production!$C:$O,MATCH(total_sugar_production!$C181,white_production!$C:$C,0),MATCH(total_sugar_production!G$1,white_production!$C$1:$O$1,0))+INDEX(raw_production!$C:$O,MATCH(total_sugar_production!$C181,raw_production!$C:$C,0),MATCH(total_sugar_production!G$1,raw_production!$C$1:$O$1,0))</f>
        <v>0</v>
      </c>
      <c r="H181">
        <f>INDEX(white_production!$C:$O,MATCH(total_sugar_production!$C181,white_production!$C:$C,0),MATCH(total_sugar_production!H$1,white_production!$C$1:$O$1,0))+INDEX(raw_production!$C:$O,MATCH(total_sugar_production!$C181,raw_production!$C:$C,0),MATCH(total_sugar_production!H$1,raw_production!$C$1:$O$1,0))</f>
        <v>1131.7150000005961</v>
      </c>
      <c r="I181">
        <f>INDEX(white_production!$C:$O,MATCH(total_sugar_production!$C181,white_production!$C:$C,0),MATCH(total_sugar_production!I$1,white_production!$C$1:$O$1,0))+INDEX(raw_production!$C:$O,MATCH(total_sugar_production!$C181,raw_production!$C:$C,0),MATCH(total_sugar_production!I$1,raw_production!$C$1:$O$1,0))</f>
        <v>38126.503999998422</v>
      </c>
      <c r="J181">
        <f>INDEX(white_production!$C:$O,MATCH(total_sugar_production!$C181,white_production!$C:$C,0),MATCH(total_sugar_production!J$1,white_production!$C$1:$O$1,0))+INDEX(raw_production!$C:$O,MATCH(total_sugar_production!$C181,raw_production!$C:$C,0),MATCH(total_sugar_production!J$1,raw_production!$C$1:$O$1,0))</f>
        <v>7424.0249999992548</v>
      </c>
      <c r="S181" s="11">
        <v>41027</v>
      </c>
      <c r="T181" s="26">
        <f t="shared" si="34"/>
        <v>3.3559859540008855E-2</v>
      </c>
      <c r="U181" s="26">
        <f t="shared" si="35"/>
        <v>5.5851918970465896E-3</v>
      </c>
      <c r="V181" s="26">
        <f t="shared" si="36"/>
        <v>2.7398746223996712E-2</v>
      </c>
      <c r="W181" s="26">
        <f t="shared" si="44"/>
        <v>-2.0739297423013066E-2</v>
      </c>
      <c r="X181" s="26">
        <f t="shared" si="37"/>
        <v>7.0975145243754797E-2</v>
      </c>
      <c r="Y181" s="26">
        <f t="shared" si="45"/>
        <v>-7.4251145813568759E-3</v>
      </c>
      <c r="AA181" s="26"/>
      <c r="AB181" s="26">
        <f t="shared" si="39"/>
        <v>1.2309041087839466E-3</v>
      </c>
      <c r="AC181" s="26">
        <f t="shared" si="47"/>
        <v>8.9220059375103359E-4</v>
      </c>
      <c r="AD181" s="26">
        <f t="shared" si="40"/>
        <v>0.27684358080463273</v>
      </c>
      <c r="AE181" s="26">
        <f t="shared" si="46"/>
        <v>-6.1597891764445745E-2</v>
      </c>
      <c r="AF181" s="26">
        <f t="shared" si="41"/>
        <v>5.2480818763610902E-2</v>
      </c>
      <c r="AG181" s="26">
        <f t="shared" si="42"/>
        <v>2.5765139343270627E-3</v>
      </c>
      <c r="AI181" s="26"/>
      <c r="AK181" s="26"/>
      <c r="AM181" s="26"/>
      <c r="AO181" s="26"/>
      <c r="AQ181" s="26"/>
    </row>
    <row r="182" spans="1:43" x14ac:dyDescent="0.25">
      <c r="A182" s="17">
        <f t="shared" si="32"/>
        <v>4</v>
      </c>
      <c r="B182" s="15">
        <f t="shared" si="33"/>
        <v>3</v>
      </c>
      <c r="C182" s="11">
        <v>41028</v>
      </c>
      <c r="D182">
        <f>INDEX(white_production!$C:$O,MATCH(total_sugar_production!$C182,white_production!$C:$C,0),MATCH(total_sugar_production!D$1,white_production!$C$1:$O$1,0))+INDEX(raw_production!$C:$O,MATCH(total_sugar_production!$C182,raw_production!$C:$C,0),MATCH(total_sugar_production!D$1,raw_production!$C$1:$O$1,0))</f>
        <v>3783.0310000002391</v>
      </c>
      <c r="E182">
        <f>INDEX(white_production!$C:$O,MATCH(total_sugar_production!$C182,white_production!$C:$C,0),MATCH(total_sugar_production!E$1,white_production!$C$1:$O$1,0))+INDEX(raw_production!$C:$O,MATCH(total_sugar_production!$C182,raw_production!$C:$C,0),MATCH(total_sugar_production!E$1,raw_production!$C$1:$O$1,0))</f>
        <v>3488.0290000006535</v>
      </c>
      <c r="F182">
        <f>INDEX(white_production!$C:$O,MATCH(total_sugar_production!$C182,white_production!$C:$C,0),MATCH(total_sugar_production!F$1,white_production!$C$1:$O$1,0))+INDEX(raw_production!$C:$O,MATCH(total_sugar_production!$C182,raw_production!$C:$C,0),MATCH(total_sugar_production!F$1,raw_production!$C$1:$O$1,0))</f>
        <v>7894.4060000002391</v>
      </c>
      <c r="G182">
        <f>INDEX(white_production!$C:$O,MATCH(total_sugar_production!$C182,white_production!$C:$C,0),MATCH(total_sugar_production!G$1,white_production!$C$1:$O$1,0))+INDEX(raw_production!$C:$O,MATCH(total_sugar_production!$C182,raw_production!$C:$C,0),MATCH(total_sugar_production!G$1,raw_production!$C$1:$O$1,0))</f>
        <v>0</v>
      </c>
      <c r="H182">
        <f>INDEX(white_production!$C:$O,MATCH(total_sugar_production!$C182,white_production!$C:$C,0),MATCH(total_sugar_production!H$1,white_production!$C$1:$O$1,0))+INDEX(raw_production!$C:$O,MATCH(total_sugar_production!$C182,raw_production!$C:$C,0),MATCH(total_sugar_production!H$1,raw_production!$C$1:$O$1,0))</f>
        <v>731.79000000059602</v>
      </c>
      <c r="I182">
        <f>INDEX(white_production!$C:$O,MATCH(total_sugar_production!$C182,white_production!$C:$C,0),MATCH(total_sugar_production!I$1,white_production!$C$1:$O$1,0))+INDEX(raw_production!$C:$O,MATCH(total_sugar_production!$C182,raw_production!$C:$C,0),MATCH(total_sugar_production!I$1,raw_production!$C$1:$O$1,0))</f>
        <v>25128.137000001967</v>
      </c>
      <c r="J182">
        <f>INDEX(white_production!$C:$O,MATCH(total_sugar_production!$C182,white_production!$C:$C,0),MATCH(total_sugar_production!J$1,white_production!$C$1:$O$1,0))+INDEX(raw_production!$C:$O,MATCH(total_sugar_production!$C182,raw_production!$C:$C,0),MATCH(total_sugar_production!J$1,raw_production!$C$1:$O$1,0))</f>
        <v>6263.8759999990471</v>
      </c>
      <c r="S182" s="11">
        <v>41028</v>
      </c>
      <c r="T182" s="26">
        <f t="shared" si="34"/>
        <v>3.8532929846718425E-2</v>
      </c>
      <c r="U182" s="26">
        <f t="shared" si="35"/>
        <v>4.9730703067095705E-3</v>
      </c>
      <c r="V182" s="26">
        <f t="shared" si="36"/>
        <v>2.962199061910142E-2</v>
      </c>
      <c r="W182" s="26">
        <f t="shared" si="44"/>
        <v>2.2232443951047086E-3</v>
      </c>
      <c r="X182" s="26">
        <f t="shared" si="37"/>
        <v>5.9416857673561981E-2</v>
      </c>
      <c r="Y182" s="26">
        <f t="shared" si="45"/>
        <v>-1.1558287570192817E-2</v>
      </c>
      <c r="AA182" s="26"/>
      <c r="AB182" s="26">
        <f t="shared" si="39"/>
        <v>7.9592770067310535E-4</v>
      </c>
      <c r="AC182" s="26">
        <f t="shared" si="47"/>
        <v>-4.3497640811084124E-4</v>
      </c>
      <c r="AD182" s="26">
        <f t="shared" si="40"/>
        <v>0.18246003950507014</v>
      </c>
      <c r="AE182" s="26">
        <f t="shared" si="46"/>
        <v>-9.4383541299562584E-2</v>
      </c>
      <c r="AF182" s="26">
        <f t="shared" si="41"/>
        <v>4.4279665156530992E-2</v>
      </c>
      <c r="AG182" s="26">
        <f t="shared" si="42"/>
        <v>-8.2011536070799099E-3</v>
      </c>
      <c r="AI182" s="26"/>
      <c r="AK182" s="26"/>
      <c r="AM182" s="26"/>
      <c r="AO182" s="26"/>
      <c r="AQ182" s="26"/>
    </row>
    <row r="183" spans="1:43" x14ac:dyDescent="0.25">
      <c r="A183" s="17">
        <f t="shared" si="32"/>
        <v>4</v>
      </c>
      <c r="B183" s="15">
        <f t="shared" si="33"/>
        <v>3</v>
      </c>
      <c r="C183" s="11">
        <v>41029</v>
      </c>
      <c r="D183">
        <f>INDEX(white_production!$C:$O,MATCH(total_sugar_production!$C183,white_production!$C:$C,0),MATCH(total_sugar_production!D$1,white_production!$C$1:$O$1,0))+INDEX(raw_production!$C:$O,MATCH(total_sugar_production!$C183,raw_production!$C:$C,0),MATCH(total_sugar_production!D$1,raw_production!$C$1:$O$1,0))</f>
        <v>2867.4609999999411</v>
      </c>
      <c r="E183">
        <f>INDEX(white_production!$C:$O,MATCH(total_sugar_production!$C183,white_production!$C:$C,0),MATCH(total_sugar_production!E$1,white_production!$C$1:$O$1,0))+INDEX(raw_production!$C:$O,MATCH(total_sugar_production!$C183,raw_production!$C:$C,0),MATCH(total_sugar_production!E$1,raw_production!$C$1:$O$1,0))</f>
        <v>2823.0980000004165</v>
      </c>
      <c r="F183">
        <f>INDEX(white_production!$C:$O,MATCH(total_sugar_production!$C183,white_production!$C:$C,0),MATCH(total_sugar_production!F$1,white_production!$C$1:$O$1,0))+INDEX(raw_production!$C:$O,MATCH(total_sugar_production!$C183,raw_production!$C:$C,0),MATCH(total_sugar_production!F$1,raw_production!$C$1:$O$1,0))</f>
        <v>7303.306999999284</v>
      </c>
      <c r="G183">
        <f>INDEX(white_production!$C:$O,MATCH(total_sugar_production!$C183,white_production!$C:$C,0),MATCH(total_sugar_production!G$1,white_production!$C$1:$O$1,0))+INDEX(raw_production!$C:$O,MATCH(total_sugar_production!$C183,raw_production!$C:$C,0),MATCH(total_sugar_production!G$1,raw_production!$C$1:$O$1,0))</f>
        <v>0</v>
      </c>
      <c r="H183">
        <f>INDEX(white_production!$C:$O,MATCH(total_sugar_production!$C183,white_production!$C:$C,0),MATCH(total_sugar_production!H$1,white_production!$C$1:$O$1,0))+INDEX(raw_production!$C:$O,MATCH(total_sugar_production!$C183,raw_production!$C:$C,0),MATCH(total_sugar_production!H$1,raw_production!$C$1:$O$1,0))</f>
        <v>390.95999999940398</v>
      </c>
      <c r="I183">
        <f>INDEX(white_production!$C:$O,MATCH(total_sugar_production!$C183,white_production!$C:$C,0),MATCH(total_sugar_production!I$1,white_production!$C$1:$O$1,0))+INDEX(raw_production!$C:$O,MATCH(total_sugar_production!$C183,raw_production!$C:$C,0),MATCH(total_sugar_production!I$1,raw_production!$C$1:$O$1,0))</f>
        <v>21772.011999999733</v>
      </c>
      <c r="J183">
        <f>INDEX(white_production!$C:$O,MATCH(total_sugar_production!$C183,white_production!$C:$C,0),MATCH(total_sugar_production!J$1,white_production!$C$1:$O$1,0))+INDEX(raw_production!$C:$O,MATCH(total_sugar_production!$C183,raw_production!$C:$C,0),MATCH(total_sugar_production!J$1,raw_production!$C$1:$O$1,0))</f>
        <v>5298.2770000003284</v>
      </c>
      <c r="S183" s="11">
        <v>41029</v>
      </c>
      <c r="T183" s="26">
        <f t="shared" si="34"/>
        <v>2.9207181635887151E-2</v>
      </c>
      <c r="U183" s="26">
        <f t="shared" si="35"/>
        <v>-9.3257482108312743E-3</v>
      </c>
      <c r="V183" s="26">
        <f t="shared" si="36"/>
        <v>2.3975082338134418E-2</v>
      </c>
      <c r="W183" s="26">
        <f t="shared" si="44"/>
        <v>-5.6469082809670022E-3</v>
      </c>
      <c r="X183" s="26">
        <f t="shared" si="37"/>
        <v>5.496798018309082E-2</v>
      </c>
      <c r="Y183" s="26">
        <f t="shared" si="45"/>
        <v>-4.4488774904711606E-3</v>
      </c>
      <c r="AA183" s="26"/>
      <c r="AB183" s="26">
        <f t="shared" si="39"/>
        <v>4.2522567110021923E-4</v>
      </c>
      <c r="AC183" s="26">
        <f t="shared" si="47"/>
        <v>-3.7070202957288612E-4</v>
      </c>
      <c r="AD183" s="26">
        <f t="shared" si="40"/>
        <v>0.15809059659394969</v>
      </c>
      <c r="AE183" s="26">
        <f t="shared" si="46"/>
        <v>-2.4369442911120448E-2</v>
      </c>
      <c r="AF183" s="26">
        <f t="shared" si="41"/>
        <v>3.7453795615781632E-2</v>
      </c>
      <c r="AG183" s="26">
        <f t="shared" si="42"/>
        <v>-6.8258695407493603E-3</v>
      </c>
      <c r="AI183" s="26"/>
      <c r="AK183" s="26"/>
      <c r="AM183" s="26"/>
      <c r="AO183" s="26"/>
      <c r="AQ183" s="26"/>
    </row>
    <row r="184" spans="1:43" x14ac:dyDescent="0.25">
      <c r="A184" s="17">
        <f t="shared" si="32"/>
        <v>5</v>
      </c>
      <c r="B184" s="15">
        <f t="shared" si="33"/>
        <v>1</v>
      </c>
      <c r="C184" s="11">
        <v>41030</v>
      </c>
      <c r="D184">
        <f>INDEX(white_production!$C:$O,MATCH(total_sugar_production!$C184,white_production!$C:$C,0),MATCH(total_sugar_production!D$1,white_production!$C$1:$O$1,0))+INDEX(raw_production!$C:$O,MATCH(total_sugar_production!$C184,raw_production!$C:$C,0),MATCH(total_sugar_production!D$1,raw_production!$C$1:$O$1,0))</f>
        <v>3105.1049999997012</v>
      </c>
      <c r="E184">
        <f>INDEX(white_production!$C:$O,MATCH(total_sugar_production!$C184,white_production!$C:$C,0),MATCH(total_sugar_production!E$1,white_production!$C$1:$O$1,0))+INDEX(raw_production!$C:$O,MATCH(total_sugar_production!$C184,raw_production!$C:$C,0),MATCH(total_sugar_production!E$1,raw_production!$C$1:$O$1,0))</f>
        <v>-4233.6490000009544</v>
      </c>
      <c r="F184">
        <f>INDEX(white_production!$C:$O,MATCH(total_sugar_production!$C184,white_production!$C:$C,0),MATCH(total_sugar_production!F$1,white_production!$C$1:$O$1,0))+INDEX(raw_production!$C:$O,MATCH(total_sugar_production!$C184,raw_production!$C:$C,0),MATCH(total_sugar_production!F$1,raw_production!$C$1:$O$1,0))</f>
        <v>10341.452000001073</v>
      </c>
      <c r="G184">
        <f>INDEX(white_production!$C:$O,MATCH(total_sugar_production!$C184,white_production!$C:$C,0),MATCH(total_sugar_production!G$1,white_production!$C$1:$O$1,0))+INDEX(raw_production!$C:$O,MATCH(total_sugar_production!$C184,raw_production!$C:$C,0),MATCH(total_sugar_production!G$1,raw_production!$C$1:$O$1,0))</f>
        <v>0</v>
      </c>
      <c r="H184">
        <f>INDEX(white_production!$C:$O,MATCH(total_sugar_production!$C184,white_production!$C:$C,0),MATCH(total_sugar_production!H$1,white_production!$C$1:$O$1,0))+INDEX(raw_production!$C:$O,MATCH(total_sugar_production!$C184,raw_production!$C:$C,0),MATCH(total_sugar_production!H$1,raw_production!$C$1:$O$1,0))</f>
        <v>0</v>
      </c>
      <c r="I184">
        <f>INDEX(white_production!$C:$O,MATCH(total_sugar_production!$C184,white_production!$C:$C,0),MATCH(total_sugar_production!I$1,white_production!$C$1:$O$1,0))+INDEX(raw_production!$C:$O,MATCH(total_sugar_production!$C184,raw_production!$C:$C,0),MATCH(total_sugar_production!I$1,raw_production!$C$1:$O$1,0))</f>
        <v>18211.331000000238</v>
      </c>
      <c r="J184">
        <f>INDEX(white_production!$C:$O,MATCH(total_sugar_production!$C184,white_production!$C:$C,0),MATCH(total_sugar_production!J$1,white_production!$C$1:$O$1,0))+INDEX(raw_production!$C:$O,MATCH(total_sugar_production!$C184,raw_production!$C:$C,0),MATCH(total_sugar_production!J$1,raw_production!$C$1:$O$1,0))</f>
        <v>3619.1609999999405</v>
      </c>
      <c r="S184" s="11">
        <v>41030</v>
      </c>
      <c r="T184" s="26">
        <f t="shared" si="34"/>
        <v>3.1627759098901261E-2</v>
      </c>
      <c r="U184" s="26">
        <f t="shared" si="35"/>
        <v>2.4205774630141098E-3</v>
      </c>
      <c r="V184" s="26">
        <f t="shared" si="36"/>
        <v>-3.5954148019575777E-2</v>
      </c>
      <c r="W184" s="26">
        <f t="shared" si="44"/>
        <v>-5.9929230357710195E-2</v>
      </c>
      <c r="X184" s="26">
        <f t="shared" si="37"/>
        <v>7.7834428786917972E-2</v>
      </c>
      <c r="Y184" s="26">
        <f t="shared" si="45"/>
        <v>2.2866448603827152E-2</v>
      </c>
      <c r="AA184" s="26"/>
      <c r="AB184" s="26">
        <f t="shared" si="39"/>
        <v>0</v>
      </c>
      <c r="AC184" s="26">
        <f t="shared" si="47"/>
        <v>-4.2522567110021923E-4</v>
      </c>
      <c r="AD184" s="26">
        <f t="shared" si="40"/>
        <v>0.13223583482132764</v>
      </c>
      <c r="AE184" s="26">
        <f t="shared" si="46"/>
        <v>-2.5854761772622054E-2</v>
      </c>
      <c r="AF184" s="26">
        <f t="shared" si="41"/>
        <v>2.5584037300163287E-2</v>
      </c>
      <c r="AG184" s="26">
        <f t="shared" si="42"/>
        <v>-1.1869758315618345E-2</v>
      </c>
      <c r="AI184" s="26"/>
      <c r="AK184" s="26"/>
      <c r="AM184" s="26"/>
      <c r="AO184" s="26"/>
      <c r="AQ184" s="26"/>
    </row>
    <row r="185" spans="1:43" x14ac:dyDescent="0.25">
      <c r="A185" s="17">
        <f t="shared" si="32"/>
        <v>5</v>
      </c>
      <c r="B185" s="15">
        <f t="shared" si="33"/>
        <v>1</v>
      </c>
      <c r="C185" s="11">
        <v>41031</v>
      </c>
      <c r="D185">
        <f>INDEX(white_production!$C:$O,MATCH(total_sugar_production!$C185,white_production!$C:$C,0),MATCH(total_sugar_production!D$1,white_production!$C$1:$O$1,0))+INDEX(raw_production!$C:$O,MATCH(total_sugar_production!$C185,raw_production!$C:$C,0),MATCH(total_sugar_production!D$1,raw_production!$C$1:$O$1,0))</f>
        <v>1862.5650000005953</v>
      </c>
      <c r="E185">
        <f>INDEX(white_production!$C:$O,MATCH(total_sugar_production!$C185,white_production!$C:$C,0),MATCH(total_sugar_production!E$1,white_production!$C$1:$O$1,0))+INDEX(raw_production!$C:$O,MATCH(total_sugar_production!$C185,raw_production!$C:$C,0),MATCH(total_sugar_production!E$1,raw_production!$C$1:$O$1,0))</f>
        <v>1225.4710000008345</v>
      </c>
      <c r="F185">
        <f>INDEX(white_production!$C:$O,MATCH(total_sugar_production!$C185,white_production!$C:$C,0),MATCH(total_sugar_production!F$1,white_production!$C$1:$O$1,0))+INDEX(raw_production!$C:$O,MATCH(total_sugar_production!$C185,raw_production!$C:$C,0),MATCH(total_sugar_production!F$1,raw_production!$C$1:$O$1,0))</f>
        <v>6291.1069999992851</v>
      </c>
      <c r="G185">
        <f>INDEX(white_production!$C:$O,MATCH(total_sugar_production!$C185,white_production!$C:$C,0),MATCH(total_sugar_production!G$1,white_production!$C$1:$O$1,0))+INDEX(raw_production!$C:$O,MATCH(total_sugar_production!$C185,raw_production!$C:$C,0),MATCH(total_sugar_production!G$1,raw_production!$C$1:$O$1,0))</f>
        <v>0</v>
      </c>
      <c r="H185">
        <f>INDEX(white_production!$C:$O,MATCH(total_sugar_production!$C185,white_production!$C:$C,0),MATCH(total_sugar_production!H$1,white_production!$C$1:$O$1,0))+INDEX(raw_production!$C:$O,MATCH(total_sugar_production!$C185,raw_production!$C:$C,0),MATCH(total_sugar_production!H$1,raw_production!$C$1:$O$1,0))</f>
        <v>3289.429999999702</v>
      </c>
      <c r="I185">
        <f>INDEX(white_production!$C:$O,MATCH(total_sugar_production!$C185,white_production!$C:$C,0),MATCH(total_sugar_production!I$1,white_production!$C$1:$O$1,0))+INDEX(raw_production!$C:$O,MATCH(total_sugar_production!$C185,raw_production!$C:$C,0),MATCH(total_sugar_production!I$1,raw_production!$C$1:$O$1,0))</f>
        <v>13697.796000000089</v>
      </c>
      <c r="J185">
        <f>INDEX(white_production!$C:$O,MATCH(total_sugar_production!$C185,white_production!$C:$C,0),MATCH(total_sugar_production!J$1,white_production!$C$1:$O$1,0))+INDEX(raw_production!$C:$O,MATCH(total_sugar_production!$C185,raw_production!$C:$C,0),MATCH(total_sugar_production!J$1,raw_production!$C$1:$O$1,0))</f>
        <v>1007.8700000010431</v>
      </c>
      <c r="S185" s="11">
        <v>41031</v>
      </c>
      <c r="T185" s="26">
        <f t="shared" si="34"/>
        <v>1.8971582966137868E-2</v>
      </c>
      <c r="U185" s="26">
        <f t="shared" si="35"/>
        <v>-1.2656176132763392E-2</v>
      </c>
      <c r="V185" s="26">
        <f t="shared" si="36"/>
        <v>1.0407278857486206E-2</v>
      </c>
      <c r="W185" s="26">
        <f t="shared" si="44"/>
        <v>4.6361426877061983E-2</v>
      </c>
      <c r="X185" s="26">
        <f t="shared" si="37"/>
        <v>4.7349706770603857E-2</v>
      </c>
      <c r="Y185" s="26">
        <f t="shared" si="45"/>
        <v>-3.0484722016314116E-2</v>
      </c>
      <c r="AA185" s="26"/>
      <c r="AB185" s="26">
        <f t="shared" si="39"/>
        <v>3.5777319400685488E-3</v>
      </c>
      <c r="AC185" s="26">
        <f t="shared" si="47"/>
        <v>3.5777319400685488E-3</v>
      </c>
      <c r="AD185" s="26">
        <f t="shared" si="40"/>
        <v>9.9462224330128898E-2</v>
      </c>
      <c r="AE185" s="26">
        <f t="shared" si="46"/>
        <v>-3.2773610491198743E-2</v>
      </c>
      <c r="AF185" s="26">
        <f t="shared" si="41"/>
        <v>7.1246854377969597E-3</v>
      </c>
      <c r="AG185" s="26">
        <f t="shared" si="42"/>
        <v>-1.8459351862366326E-2</v>
      </c>
      <c r="AI185" s="26"/>
      <c r="AK185" s="26"/>
      <c r="AM185" s="26"/>
      <c r="AO185" s="26"/>
      <c r="AQ185" s="26"/>
    </row>
    <row r="186" spans="1:43" x14ac:dyDescent="0.25">
      <c r="A186" s="17">
        <f t="shared" si="32"/>
        <v>5</v>
      </c>
      <c r="B186" s="15">
        <f t="shared" si="33"/>
        <v>1</v>
      </c>
      <c r="C186" s="11">
        <v>41032</v>
      </c>
      <c r="D186">
        <f>INDEX(white_production!$C:$O,MATCH(total_sugar_production!$C186,white_production!$C:$C,0),MATCH(total_sugar_production!D$1,white_production!$C$1:$O$1,0))+INDEX(raw_production!$C:$O,MATCH(total_sugar_production!$C186,raw_production!$C:$C,0),MATCH(total_sugar_production!D$1,raw_production!$C$1:$O$1,0))</f>
        <v>3042.5009999997928</v>
      </c>
      <c r="E186">
        <f>INDEX(white_production!$C:$O,MATCH(total_sugar_production!$C186,white_production!$C:$C,0),MATCH(total_sugar_production!E$1,white_production!$C$1:$O$1,0))+INDEX(raw_production!$C:$O,MATCH(total_sugar_production!$C186,raw_production!$C:$C,0),MATCH(total_sugar_production!E$1,raw_production!$C$1:$O$1,0))</f>
        <v>-470.16899999976158</v>
      </c>
      <c r="F186">
        <f>INDEX(white_production!$C:$O,MATCH(total_sugar_production!$C186,white_production!$C:$C,0),MATCH(total_sugar_production!F$1,white_production!$C$1:$O$1,0))+INDEX(raw_production!$C:$O,MATCH(total_sugar_production!$C186,raw_production!$C:$C,0),MATCH(total_sugar_production!F$1,raw_production!$C$1:$O$1,0))</f>
        <v>7037.304999999702</v>
      </c>
      <c r="G186">
        <f>INDEX(white_production!$C:$O,MATCH(total_sugar_production!$C186,white_production!$C:$C,0),MATCH(total_sugar_production!G$1,white_production!$C$1:$O$1,0))+INDEX(raw_production!$C:$O,MATCH(total_sugar_production!$C186,raw_production!$C:$C,0),MATCH(total_sugar_production!G$1,raw_production!$C$1:$O$1,0))</f>
        <v>0</v>
      </c>
      <c r="H186">
        <f>INDEX(white_production!$C:$O,MATCH(total_sugar_production!$C186,white_production!$C:$C,0),MATCH(total_sugar_production!H$1,white_production!$C$1:$O$1,0))+INDEX(raw_production!$C:$O,MATCH(total_sugar_production!$C186,raw_production!$C:$C,0),MATCH(total_sugar_production!H$1,raw_production!$C$1:$O$1,0))</f>
        <v>1464.7200000002981</v>
      </c>
      <c r="I186">
        <f>INDEX(white_production!$C:$O,MATCH(total_sugar_production!$C186,white_production!$C:$C,0),MATCH(total_sugar_production!I$1,white_production!$C$1:$O$1,0))+INDEX(raw_production!$C:$O,MATCH(total_sugar_production!$C186,raw_production!$C:$C,0),MATCH(total_sugar_production!I$1,raw_production!$C$1:$O$1,0))</f>
        <v>13518.156000000239</v>
      </c>
      <c r="J186">
        <f>INDEX(white_production!$C:$O,MATCH(total_sugar_production!$C186,white_production!$C:$C,0),MATCH(total_sugar_production!J$1,white_production!$C$1:$O$1,0))+INDEX(raw_production!$C:$O,MATCH(total_sugar_production!$C186,raw_production!$C:$C,0),MATCH(total_sugar_production!J$1,raw_production!$C$1:$O$1,0))</f>
        <v>505.50700000077495</v>
      </c>
      <c r="S186" s="11">
        <v>41032</v>
      </c>
      <c r="T186" s="26">
        <f t="shared" si="34"/>
        <v>3.0990091699368907E-2</v>
      </c>
      <c r="U186" s="26">
        <f t="shared" si="35"/>
        <v>1.2018508733231039E-2</v>
      </c>
      <c r="V186" s="26">
        <f t="shared" si="36"/>
        <v>-3.9928973375458242E-3</v>
      </c>
      <c r="W186" s="26">
        <f t="shared" si="44"/>
        <v>-1.4400176195032029E-2</v>
      </c>
      <c r="X186" s="26">
        <f t="shared" si="37"/>
        <v>5.2965929240327357E-2</v>
      </c>
      <c r="Y186" s="26">
        <f t="shared" si="45"/>
        <v>5.6162224697235003E-3</v>
      </c>
      <c r="AA186" s="26"/>
      <c r="AB186" s="26">
        <f t="shared" si="39"/>
        <v>1.5930953165924633E-3</v>
      </c>
      <c r="AC186" s="26">
        <f t="shared" si="47"/>
        <v>-1.9846366234760856E-3</v>
      </c>
      <c r="AD186" s="26">
        <f t="shared" si="40"/>
        <v>9.8157825142212149E-2</v>
      </c>
      <c r="AE186" s="26">
        <f t="shared" si="46"/>
        <v>-1.3043991879167494E-3</v>
      </c>
      <c r="AF186" s="26">
        <f t="shared" si="41"/>
        <v>3.5734552686420089E-3</v>
      </c>
      <c r="AG186" s="26">
        <f t="shared" si="42"/>
        <v>-3.5512301691549507E-3</v>
      </c>
      <c r="AI186" s="26"/>
      <c r="AK186" s="26"/>
      <c r="AM186" s="26"/>
      <c r="AO186" s="26"/>
      <c r="AQ186" s="26"/>
    </row>
    <row r="187" spans="1:43" x14ac:dyDescent="0.25">
      <c r="A187" s="17">
        <f t="shared" si="32"/>
        <v>5</v>
      </c>
      <c r="B187" s="15">
        <f t="shared" si="33"/>
        <v>1</v>
      </c>
      <c r="C187" s="11">
        <v>41033</v>
      </c>
      <c r="D187">
        <f>INDEX(white_production!$C:$O,MATCH(total_sugar_production!$C187,white_production!$C:$C,0),MATCH(total_sugar_production!D$1,white_production!$C$1:$O$1,0))+INDEX(raw_production!$C:$O,MATCH(total_sugar_production!$C187,raw_production!$C:$C,0),MATCH(total_sugar_production!D$1,raw_production!$C$1:$O$1,0))</f>
        <v>1924.7909999996427</v>
      </c>
      <c r="E187">
        <f>INDEX(white_production!$C:$O,MATCH(total_sugar_production!$C187,white_production!$C:$C,0),MATCH(total_sugar_production!E$1,white_production!$C$1:$O$1,0))+INDEX(raw_production!$C:$O,MATCH(total_sugar_production!$C187,raw_production!$C:$C,0),MATCH(total_sugar_production!E$1,raw_production!$C$1:$O$1,0))</f>
        <v>-386.25</v>
      </c>
      <c r="F187">
        <f>INDEX(white_production!$C:$O,MATCH(total_sugar_production!$C187,white_production!$C:$C,0),MATCH(total_sugar_production!F$1,white_production!$C$1:$O$1,0))+INDEX(raw_production!$C:$O,MATCH(total_sugar_production!$C187,raw_production!$C:$C,0),MATCH(total_sugar_production!F$1,raw_production!$C$1:$O$1,0))</f>
        <v>5348.5299999997023</v>
      </c>
      <c r="G187">
        <f>INDEX(white_production!$C:$O,MATCH(total_sugar_production!$C187,white_production!$C:$C,0),MATCH(total_sugar_production!G$1,white_production!$C$1:$O$1,0))+INDEX(raw_production!$C:$O,MATCH(total_sugar_production!$C187,raw_production!$C:$C,0),MATCH(total_sugar_production!G$1,raw_production!$C$1:$O$1,0))</f>
        <v>0</v>
      </c>
      <c r="H187">
        <f>INDEX(white_production!$C:$O,MATCH(total_sugar_production!$C187,white_production!$C:$C,0),MATCH(total_sugar_production!H$1,white_production!$C$1:$O$1,0))+INDEX(raw_production!$C:$O,MATCH(total_sugar_production!$C187,raw_production!$C:$C,0),MATCH(total_sugar_production!H$1,raw_production!$C$1:$O$1,0))</f>
        <v>13035.61500000134</v>
      </c>
      <c r="I187">
        <f>INDEX(white_production!$C:$O,MATCH(total_sugar_production!$C187,white_production!$C:$C,0),MATCH(total_sugar_production!I$1,white_production!$C$1:$O$1,0))+INDEX(raw_production!$C:$O,MATCH(total_sugar_production!$C187,raw_production!$C:$C,0),MATCH(total_sugar_production!I$1,raw_production!$C$1:$O$1,0))</f>
        <v>11908.296000000089</v>
      </c>
      <c r="J187">
        <f>INDEX(white_production!$C:$O,MATCH(total_sugar_production!$C187,white_production!$C:$C,0),MATCH(total_sugar_production!J$1,white_production!$C$1:$O$1,0))+INDEX(raw_production!$C:$O,MATCH(total_sugar_production!$C187,raw_production!$C:$C,0),MATCH(total_sugar_production!J$1,raw_production!$C$1:$O$1,0))</f>
        <v>-374.77600000053644</v>
      </c>
      <c r="S187" s="11">
        <v>41033</v>
      </c>
      <c r="T187" s="26">
        <f t="shared" si="34"/>
        <v>1.960540015997134E-2</v>
      </c>
      <c r="U187" s="26">
        <f t="shared" si="35"/>
        <v>-1.1384691539397567E-2</v>
      </c>
      <c r="V187" s="26">
        <f t="shared" si="36"/>
        <v>-3.2802175316276844E-3</v>
      </c>
      <c r="W187" s="26">
        <f t="shared" si="44"/>
        <v>7.1267980591813987E-4</v>
      </c>
      <c r="X187" s="26">
        <f t="shared" si="37"/>
        <v>4.0255447436165451E-2</v>
      </c>
      <c r="Y187" s="26">
        <f t="shared" si="45"/>
        <v>-1.2710481804161906E-2</v>
      </c>
      <c r="AA187" s="26"/>
      <c r="AB187" s="26">
        <f t="shared" si="39"/>
        <v>1.4178120873204688E-2</v>
      </c>
      <c r="AC187" s="26">
        <f t="shared" si="47"/>
        <v>1.2585025556612225E-2</v>
      </c>
      <c r="AD187" s="26">
        <f t="shared" si="40"/>
        <v>8.6468334624167115E-2</v>
      </c>
      <c r="AE187" s="26">
        <f t="shared" si="46"/>
        <v>-1.1689490518045034E-2</v>
      </c>
      <c r="AF187" s="26">
        <f t="shared" si="41"/>
        <v>-2.6493110318164563E-3</v>
      </c>
      <c r="AG187" s="26">
        <f t="shared" si="42"/>
        <v>-6.2227663004584648E-3</v>
      </c>
      <c r="AI187" s="26"/>
      <c r="AK187" s="26"/>
      <c r="AM187" s="26"/>
      <c r="AO187" s="26"/>
      <c r="AQ187" s="26"/>
    </row>
    <row r="188" spans="1:43" x14ac:dyDescent="0.25">
      <c r="A188" s="17">
        <f t="shared" si="32"/>
        <v>5</v>
      </c>
      <c r="B188" s="15">
        <f t="shared" si="33"/>
        <v>1</v>
      </c>
      <c r="C188" s="11">
        <v>41034</v>
      </c>
      <c r="D188">
        <f>INDEX(white_production!$C:$O,MATCH(total_sugar_production!$C188,white_production!$C:$C,0),MATCH(total_sugar_production!D$1,white_production!$C$1:$O$1,0))+INDEX(raw_production!$C:$O,MATCH(total_sugar_production!$C188,raw_production!$C:$C,0),MATCH(total_sugar_production!D$1,raw_production!$C$1:$O$1,0))</f>
        <v>2594.5570000000298</v>
      </c>
      <c r="E188">
        <f>INDEX(white_production!$C:$O,MATCH(total_sugar_production!$C188,white_production!$C:$C,0),MATCH(total_sugar_production!E$1,white_production!$C$1:$O$1,0))+INDEX(raw_production!$C:$O,MATCH(total_sugar_production!$C188,raw_production!$C:$C,0),MATCH(total_sugar_production!E$1,raw_production!$C$1:$O$1,0))</f>
        <v>-1520.8439999997609</v>
      </c>
      <c r="F188">
        <f>INDEX(white_production!$C:$O,MATCH(total_sugar_production!$C188,white_production!$C:$C,0),MATCH(total_sugar_production!F$1,white_production!$C$1:$O$1,0))+INDEX(raw_production!$C:$O,MATCH(total_sugar_production!$C188,raw_production!$C:$C,0),MATCH(total_sugar_production!F$1,raw_production!$C$1:$O$1,0))</f>
        <v>3520.4100000008939</v>
      </c>
      <c r="G188">
        <f>INDEX(white_production!$C:$O,MATCH(total_sugar_production!$C188,white_production!$C:$C,0),MATCH(total_sugar_production!G$1,white_production!$C$1:$O$1,0))+INDEX(raw_production!$C:$O,MATCH(total_sugar_production!$C188,raw_production!$C:$C,0),MATCH(total_sugar_production!G$1,raw_production!$C$1:$O$1,0))</f>
        <v>0</v>
      </c>
      <c r="H188">
        <f>INDEX(white_production!$C:$O,MATCH(total_sugar_production!$C188,white_production!$C:$C,0),MATCH(total_sugar_production!H$1,white_production!$C$1:$O$1,0))+INDEX(raw_production!$C:$O,MATCH(total_sugar_production!$C188,raw_production!$C:$C,0),MATCH(total_sugar_production!H$1,raw_production!$C$1:$O$1,0))</f>
        <v>0</v>
      </c>
      <c r="I188">
        <f>INDEX(white_production!$C:$O,MATCH(total_sugar_production!$C188,white_production!$C:$C,0),MATCH(total_sugar_production!I$1,white_production!$C$1:$O$1,0))+INDEX(raw_production!$C:$O,MATCH(total_sugar_production!$C188,raw_production!$C:$C,0),MATCH(total_sugar_production!I$1,raw_production!$C$1:$O$1,0))</f>
        <v>14242.787999999524</v>
      </c>
      <c r="J188">
        <f>INDEX(white_production!$C:$O,MATCH(total_sugar_production!$C188,white_production!$C:$C,0),MATCH(total_sugar_production!J$1,white_production!$C$1:$O$1,0))+INDEX(raw_production!$C:$O,MATCH(total_sugar_production!$C188,raw_production!$C:$C,0),MATCH(total_sugar_production!J$1,raw_production!$C$1:$O$1,0))</f>
        <v>371.69499999880782</v>
      </c>
      <c r="S188" s="11">
        <v>41034</v>
      </c>
      <c r="T188" s="26">
        <f t="shared" si="34"/>
        <v>2.6427455356381441E-2</v>
      </c>
      <c r="U188" s="26">
        <f t="shared" si="35"/>
        <v>6.8220551964101005E-3</v>
      </c>
      <c r="V188" s="26">
        <f t="shared" si="36"/>
        <v>-1.2915725959016154E-2</v>
      </c>
      <c r="W188" s="26">
        <f t="shared" si="44"/>
        <v>-9.6355084273884693E-3</v>
      </c>
      <c r="X188" s="26">
        <f t="shared" si="37"/>
        <v>2.6496192357300993E-2</v>
      </c>
      <c r="Y188" s="26">
        <f t="shared" si="45"/>
        <v>-1.3759255078864458E-2</v>
      </c>
      <c r="AA188" s="26"/>
      <c r="AC188" s="26"/>
      <c r="AD188" s="26">
        <f t="shared" si="40"/>
        <v>0.10341951180630894</v>
      </c>
      <c r="AE188" s="26">
        <f t="shared" si="46"/>
        <v>1.6951177182141827E-2</v>
      </c>
      <c r="AF188" s="26">
        <f t="shared" si="41"/>
        <v>2.6275312825966702E-3</v>
      </c>
      <c r="AG188" s="26">
        <f t="shared" si="42"/>
        <v>5.2768423144131261E-3</v>
      </c>
      <c r="AI188" s="26"/>
      <c r="AK188" s="26"/>
      <c r="AM188" s="26"/>
      <c r="AO188" s="26"/>
      <c r="AQ188" s="26"/>
    </row>
    <row r="189" spans="1:43" x14ac:dyDescent="0.25">
      <c r="A189" s="17">
        <f t="shared" si="32"/>
        <v>5</v>
      </c>
      <c r="B189" s="15">
        <f t="shared" si="33"/>
        <v>1</v>
      </c>
      <c r="C189" s="11">
        <v>41035</v>
      </c>
      <c r="D189">
        <f>INDEX(white_production!$C:$O,MATCH(total_sugar_production!$C189,white_production!$C:$C,0),MATCH(total_sugar_production!D$1,white_production!$C$1:$O$1,0))+INDEX(raw_production!$C:$O,MATCH(total_sugar_production!$C189,raw_production!$C:$C,0),MATCH(total_sugar_production!D$1,raw_production!$C$1:$O$1,0))</f>
        <v>936.42200000062621</v>
      </c>
      <c r="E189">
        <f>INDEX(white_production!$C:$O,MATCH(total_sugar_production!$C189,white_production!$C:$C,0),MATCH(total_sugar_production!E$1,white_production!$C$1:$O$1,0))+INDEX(raw_production!$C:$O,MATCH(total_sugar_production!$C189,raw_production!$C:$C,0),MATCH(total_sugar_production!E$1,raw_production!$C$1:$O$1,0))</f>
        <v>-946.55400000065492</v>
      </c>
      <c r="F189">
        <f>INDEX(white_production!$C:$O,MATCH(total_sugar_production!$C189,white_production!$C:$C,0),MATCH(total_sugar_production!F$1,white_production!$C$1:$O$1,0))+INDEX(raw_production!$C:$O,MATCH(total_sugar_production!$C189,raw_production!$C:$C,0),MATCH(total_sugar_production!F$1,raw_production!$C$1:$O$1,0))</f>
        <v>802.5</v>
      </c>
      <c r="G189">
        <f>INDEX(white_production!$C:$O,MATCH(total_sugar_production!$C189,white_production!$C:$C,0),MATCH(total_sugar_production!G$1,white_production!$C$1:$O$1,0))+INDEX(raw_production!$C:$O,MATCH(total_sugar_production!$C189,raw_production!$C:$C,0),MATCH(total_sugar_production!G$1,raw_production!$C$1:$O$1,0))</f>
        <v>0</v>
      </c>
      <c r="H189">
        <f>INDEX(white_production!$C:$O,MATCH(total_sugar_production!$C189,white_production!$C:$C,0),MATCH(total_sugar_production!H$1,white_production!$C$1:$O$1,0))+INDEX(raw_production!$C:$O,MATCH(total_sugar_production!$C189,raw_production!$C:$C,0),MATCH(total_sugar_production!H$1,raw_production!$C$1:$O$1,0))</f>
        <v>0</v>
      </c>
      <c r="I189">
        <f>INDEX(white_production!$C:$O,MATCH(total_sugar_production!$C189,white_production!$C:$C,0),MATCH(total_sugar_production!I$1,white_production!$C$1:$O$1,0))+INDEX(raw_production!$C:$O,MATCH(total_sugar_production!$C189,raw_production!$C:$C,0),MATCH(total_sugar_production!I$1,raw_production!$C$1:$O$1,0))</f>
        <v>14384.417999999969</v>
      </c>
      <c r="J189">
        <f>INDEX(white_production!$C:$O,MATCH(total_sugar_production!$C189,white_production!$C:$C,0),MATCH(total_sugar_production!J$1,white_production!$C$1:$O$1,0))+INDEX(raw_production!$C:$O,MATCH(total_sugar_production!$C189,raw_production!$C:$C,0),MATCH(total_sugar_production!J$1,raw_production!$C$1:$O$1,0))</f>
        <v>120.2210000015798</v>
      </c>
      <c r="S189" s="11">
        <v>41035</v>
      </c>
      <c r="T189" s="26">
        <f t="shared" si="34"/>
        <v>9.5381410390096219E-3</v>
      </c>
      <c r="U189" s="26">
        <f t="shared" si="35"/>
        <v>-1.6889314317371819E-2</v>
      </c>
      <c r="V189" s="26">
        <f t="shared" si="36"/>
        <v>-8.0385838846199591E-3</v>
      </c>
      <c r="W189" s="26">
        <f t="shared" si="44"/>
        <v>4.877142074396195E-3</v>
      </c>
      <c r="X189" s="26">
        <f t="shared" si="37"/>
        <v>6.0399766978075416E-3</v>
      </c>
      <c r="Y189" s="26">
        <f t="shared" si="45"/>
        <v>-2.0456215659493453E-2</v>
      </c>
      <c r="AA189" s="26"/>
      <c r="AC189" s="26"/>
      <c r="AD189" s="26">
        <f t="shared" si="40"/>
        <v>0.10444791337046717</v>
      </c>
      <c r="AE189" s="26">
        <f t="shared" si="46"/>
        <v>1.0284015641582323E-3</v>
      </c>
      <c r="AF189" s="26">
        <f t="shared" si="41"/>
        <v>8.4984850033015898E-4</v>
      </c>
      <c r="AG189" s="26">
        <f t="shared" si="42"/>
        <v>-1.7776827822665112E-3</v>
      </c>
      <c r="AI189" s="26"/>
      <c r="AK189" s="26"/>
      <c r="AM189" s="26"/>
      <c r="AO189" s="26"/>
      <c r="AQ189" s="26"/>
    </row>
    <row r="190" spans="1:43" x14ac:dyDescent="0.25">
      <c r="A190" s="17">
        <f t="shared" si="32"/>
        <v>5</v>
      </c>
      <c r="B190" s="15">
        <f t="shared" si="33"/>
        <v>1</v>
      </c>
      <c r="C190" s="11">
        <v>41036</v>
      </c>
      <c r="D190">
        <f>INDEX(white_production!$C:$O,MATCH(total_sugar_production!$C190,white_production!$C:$C,0),MATCH(total_sugar_production!D$1,white_production!$C$1:$O$1,0))+INDEX(raw_production!$C:$O,MATCH(total_sugar_production!$C190,raw_production!$C:$C,0),MATCH(total_sugar_production!D$1,raw_production!$C$1:$O$1,0))</f>
        <v>247.90199999958168</v>
      </c>
      <c r="E190">
        <f>INDEX(white_production!$C:$O,MATCH(total_sugar_production!$C190,white_production!$C:$C,0),MATCH(total_sugar_production!E$1,white_production!$C$1:$O$1,0))+INDEX(raw_production!$C:$O,MATCH(total_sugar_production!$C190,raw_production!$C:$C,0),MATCH(total_sugar_production!E$1,raw_production!$C$1:$O$1,0))</f>
        <v>218.16000000014901</v>
      </c>
      <c r="F190">
        <f>INDEX(white_production!$C:$O,MATCH(total_sugar_production!$C190,white_production!$C:$C,0),MATCH(total_sugar_production!F$1,white_production!$C$1:$O$1,0))+INDEX(raw_production!$C:$O,MATCH(total_sugar_production!$C190,raw_production!$C:$C,0),MATCH(total_sugar_production!F$1,raw_production!$C$1:$O$1,0))</f>
        <v>1433.15</v>
      </c>
      <c r="G190">
        <f>INDEX(white_production!$C:$O,MATCH(total_sugar_production!$C190,white_production!$C:$C,0),MATCH(total_sugar_production!G$1,white_production!$C$1:$O$1,0))+INDEX(raw_production!$C:$O,MATCH(total_sugar_production!$C190,raw_production!$C:$C,0),MATCH(total_sugar_production!G$1,raw_production!$C$1:$O$1,0))</f>
        <v>0</v>
      </c>
      <c r="H190">
        <f>INDEX(white_production!$C:$O,MATCH(total_sugar_production!$C190,white_production!$C:$C,0),MATCH(total_sugar_production!H$1,white_production!$C$1:$O$1,0))+INDEX(raw_production!$C:$O,MATCH(total_sugar_production!$C190,raw_production!$C:$C,0),MATCH(total_sugar_production!H$1,raw_production!$C$1:$O$1,0))</f>
        <v>0</v>
      </c>
      <c r="I190">
        <f>INDEX(white_production!$C:$O,MATCH(total_sugar_production!$C190,white_production!$C:$C,0),MATCH(total_sugar_production!I$1,white_production!$C$1:$O$1,0))+INDEX(raw_production!$C:$O,MATCH(total_sugar_production!$C190,raw_production!$C:$C,0),MATCH(total_sugar_production!I$1,raw_production!$C$1:$O$1,0))</f>
        <v>13124.024000000954</v>
      </c>
      <c r="J190">
        <f>INDEX(white_production!$C:$O,MATCH(total_sugar_production!$C190,white_production!$C:$C,0),MATCH(total_sugar_production!J$1,white_production!$C$1:$O$1,0))+INDEX(raw_production!$C:$O,MATCH(total_sugar_production!$C190,raw_production!$C:$C,0),MATCH(total_sugar_production!J$1,raw_production!$C$1:$O$1,0))</f>
        <v>-1122.6380000002682</v>
      </c>
      <c r="S190" s="11">
        <v>41036</v>
      </c>
      <c r="T190" s="26">
        <f t="shared" si="34"/>
        <v>2.5250626745708577E-3</v>
      </c>
      <c r="U190" s="26">
        <f t="shared" si="35"/>
        <v>-7.0130783644387646E-3</v>
      </c>
      <c r="V190" s="26">
        <f t="shared" si="36"/>
        <v>1.8527178167000243E-3</v>
      </c>
      <c r="W190" s="26">
        <f t="shared" si="44"/>
        <v>9.8913017013199829E-3</v>
      </c>
      <c r="X190" s="26">
        <f t="shared" si="37"/>
        <v>1.0786532840452187E-2</v>
      </c>
      <c r="Y190" s="26">
        <f t="shared" si="45"/>
        <v>4.7465561426446451E-3</v>
      </c>
      <c r="AA190" s="26"/>
      <c r="AC190" s="26"/>
      <c r="AD190" s="26">
        <f t="shared" si="40"/>
        <v>9.5295959963346083E-2</v>
      </c>
      <c r="AE190" s="26">
        <f t="shared" si="46"/>
        <v>-9.1519534071210912E-3</v>
      </c>
      <c r="AF190" s="26">
        <f t="shared" si="41"/>
        <v>-7.9359863975623206E-3</v>
      </c>
      <c r="AG190" s="26">
        <f t="shared" si="42"/>
        <v>-8.7858348978924802E-3</v>
      </c>
      <c r="AI190" s="26"/>
      <c r="AK190" s="26"/>
      <c r="AM190" s="26"/>
      <c r="AO190" s="26"/>
      <c r="AQ190" s="26"/>
    </row>
    <row r="191" spans="1:43" x14ac:dyDescent="0.25">
      <c r="A191" s="17">
        <f t="shared" si="32"/>
        <v>5</v>
      </c>
      <c r="B191" s="15">
        <f t="shared" si="33"/>
        <v>1</v>
      </c>
      <c r="C191" s="11">
        <v>41037</v>
      </c>
      <c r="D191">
        <f>INDEX(white_production!$C:$O,MATCH(total_sugar_production!$C191,white_production!$C:$C,0),MATCH(total_sugar_production!D$1,white_production!$C$1:$O$1,0))+INDEX(raw_production!$C:$O,MATCH(total_sugar_production!$C191,raw_production!$C:$C,0),MATCH(total_sugar_production!D$1,raw_production!$C$1:$O$1,0))</f>
        <v>-3211.6510000005364</v>
      </c>
      <c r="E191">
        <f>INDEX(white_production!$C:$O,MATCH(total_sugar_production!$C191,white_production!$C:$C,0),MATCH(total_sugar_production!E$1,white_production!$C$1:$O$1,0))+INDEX(raw_production!$C:$O,MATCH(total_sugar_production!$C191,raw_production!$C:$C,0),MATCH(total_sugar_production!E$1,raw_production!$C$1:$O$1,0))</f>
        <v>-2278.2509999997892</v>
      </c>
      <c r="F191">
        <f>INDEX(white_production!$C:$O,MATCH(total_sugar_production!$C191,white_production!$C:$C,0),MATCH(total_sugar_production!F$1,white_production!$C$1:$O$1,0))+INDEX(raw_production!$C:$O,MATCH(total_sugar_production!$C191,raw_production!$C:$C,0),MATCH(total_sugar_production!F$1,raw_production!$C$1:$O$1,0))</f>
        <v>937.68999999910591</v>
      </c>
      <c r="G191">
        <f>INDEX(white_production!$C:$O,MATCH(total_sugar_production!$C191,white_production!$C:$C,0),MATCH(total_sugar_production!G$1,white_production!$C$1:$O$1,0))+INDEX(raw_production!$C:$O,MATCH(total_sugar_production!$C191,raw_production!$C:$C,0),MATCH(total_sugar_production!G$1,raw_production!$C$1:$O$1,0))</f>
        <v>0</v>
      </c>
      <c r="H191">
        <f>INDEX(white_production!$C:$O,MATCH(total_sugar_production!$C191,white_production!$C:$C,0),MATCH(total_sugar_production!H$1,white_production!$C$1:$O$1,0))+INDEX(raw_production!$C:$O,MATCH(total_sugar_production!$C191,raw_production!$C:$C,0),MATCH(total_sugar_production!H$1,raw_production!$C$1:$O$1,0))</f>
        <v>0</v>
      </c>
      <c r="I191">
        <f>INDEX(white_production!$C:$O,MATCH(total_sugar_production!$C191,white_production!$C:$C,0),MATCH(total_sugar_production!I$1,white_production!$C$1:$O$1,0))+INDEX(raw_production!$C:$O,MATCH(total_sugar_production!$C191,raw_production!$C:$C,0),MATCH(total_sugar_production!I$1,raw_production!$C$1:$O$1,0))</f>
        <v>15311.160000000149</v>
      </c>
      <c r="J191">
        <f>INDEX(white_production!$C:$O,MATCH(total_sugar_production!$C191,white_production!$C:$C,0),MATCH(total_sugar_production!J$1,white_production!$C$1:$O$1,0))+INDEX(raw_production!$C:$O,MATCH(total_sugar_production!$C191,raw_production!$C:$C,0),MATCH(total_sugar_production!J$1,raw_production!$C$1:$O$1,0))</f>
        <v>-231.55200000181821</v>
      </c>
      <c r="S191" s="11">
        <v>41037</v>
      </c>
      <c r="T191" s="26">
        <f t="shared" si="34"/>
        <v>-3.2713007817053552E-2</v>
      </c>
      <c r="U191" s="26">
        <f t="shared" si="35"/>
        <v>-3.5238070491624411E-2</v>
      </c>
      <c r="V191" s="26">
        <f t="shared" si="36"/>
        <v>-1.9347984133715499E-2</v>
      </c>
      <c r="W191" s="26">
        <f t="shared" si="44"/>
        <v>-2.1200701950415523E-2</v>
      </c>
      <c r="X191" s="26">
        <f t="shared" si="37"/>
        <v>7.0574775697965775E-3</v>
      </c>
      <c r="Y191" s="26">
        <f t="shared" si="45"/>
        <v>-3.7290552706556093E-3</v>
      </c>
      <c r="AA191" s="26"/>
      <c r="AC191" s="26"/>
      <c r="AD191" s="26">
        <f t="shared" si="40"/>
        <v>0.11117715803874589</v>
      </c>
      <c r="AE191" s="26">
        <f t="shared" si="46"/>
        <v>1.5881198075399811E-2</v>
      </c>
      <c r="AF191" s="26">
        <f t="shared" si="41"/>
        <v>-1.6368531283836292E-3</v>
      </c>
      <c r="AG191" s="26">
        <f t="shared" si="42"/>
        <v>6.2991332691786917E-3</v>
      </c>
      <c r="AI191" s="26"/>
      <c r="AK191" s="26"/>
      <c r="AM191" s="26"/>
      <c r="AO191" s="26"/>
      <c r="AQ191" s="26"/>
    </row>
    <row r="192" spans="1:43" x14ac:dyDescent="0.25">
      <c r="A192" s="17">
        <f t="shared" si="32"/>
        <v>5</v>
      </c>
      <c r="B192" s="15">
        <f t="shared" si="33"/>
        <v>1</v>
      </c>
      <c r="C192" s="11">
        <v>41038</v>
      </c>
      <c r="D192">
        <f>INDEX(white_production!$C:$O,MATCH(total_sugar_production!$C192,white_production!$C:$C,0),MATCH(total_sugar_production!D$1,white_production!$C$1:$O$1,0))+INDEX(raw_production!$C:$O,MATCH(total_sugar_production!$C192,raw_production!$C:$C,0),MATCH(total_sugar_production!D$1,raw_production!$C$1:$O$1,0))</f>
        <v>-1790.8209999993487</v>
      </c>
      <c r="E192">
        <f>INDEX(white_production!$C:$O,MATCH(total_sugar_production!$C192,white_production!$C:$C,0),MATCH(total_sugar_production!E$1,white_production!$C$1:$O$1,0))+INDEX(raw_production!$C:$O,MATCH(total_sugar_production!$C192,raw_production!$C:$C,0),MATCH(total_sugar_production!E$1,raw_production!$C$1:$O$1,0))</f>
        <v>417.90899999886824</v>
      </c>
      <c r="F192">
        <f>INDEX(white_production!$C:$O,MATCH(total_sugar_production!$C192,white_production!$C:$C,0),MATCH(total_sugar_production!F$1,white_production!$C$1:$O$1,0))+INDEX(raw_production!$C:$O,MATCH(total_sugar_production!$C192,raw_production!$C:$C,0),MATCH(total_sugar_production!F$1,raw_production!$C$1:$O$1,0))</f>
        <v>720.5</v>
      </c>
      <c r="G192">
        <f>INDEX(white_production!$C:$O,MATCH(total_sugar_production!$C192,white_production!$C:$C,0),MATCH(total_sugar_production!G$1,white_production!$C$1:$O$1,0))+INDEX(raw_production!$C:$O,MATCH(total_sugar_production!$C192,raw_production!$C:$C,0),MATCH(total_sugar_production!G$1,raw_production!$C$1:$O$1,0))</f>
        <v>0</v>
      </c>
      <c r="H192">
        <f>INDEX(white_production!$C:$O,MATCH(total_sugar_production!$C192,white_production!$C:$C,0),MATCH(total_sugar_production!H$1,white_production!$C$1:$O$1,0))+INDEX(raw_production!$C:$O,MATCH(total_sugar_production!$C192,raw_production!$C:$C,0),MATCH(total_sugar_production!H$1,raw_production!$C$1:$O$1,0))</f>
        <v>0</v>
      </c>
      <c r="I192">
        <f>INDEX(white_production!$C:$O,MATCH(total_sugar_production!$C192,white_production!$C:$C,0),MATCH(total_sugar_production!I$1,white_production!$C$1:$O$1,0))+INDEX(raw_production!$C:$O,MATCH(total_sugar_production!$C192,raw_production!$C:$C,0),MATCH(total_sugar_production!I$1,raw_production!$C$1:$O$1,0))</f>
        <v>17544.327999999376</v>
      </c>
      <c r="J192">
        <f>INDEX(white_production!$C:$O,MATCH(total_sugar_production!$C192,white_production!$C:$C,0),MATCH(total_sugar_production!J$1,white_production!$C$1:$O$1,0))+INDEX(raw_production!$C:$O,MATCH(total_sugar_production!$C192,raw_production!$C:$C,0),MATCH(total_sugar_production!J$1,raw_production!$C$1:$O$1,0))</f>
        <v>0</v>
      </c>
      <c r="S192" s="11">
        <v>41038</v>
      </c>
      <c r="T192" s="26">
        <f t="shared" si="34"/>
        <v>-1.8240818000434221E-2</v>
      </c>
      <c r="U192" s="26">
        <f t="shared" si="35"/>
        <v>1.4472189816619331E-2</v>
      </c>
      <c r="V192" s="26">
        <f t="shared" si="36"/>
        <v>3.5490807208317966E-3</v>
      </c>
      <c r="W192" s="26">
        <f t="shared" si="44"/>
        <v>2.2897064854547296E-2</v>
      </c>
      <c r="X192" s="26">
        <f t="shared" si="37"/>
        <v>5.4228077392776746E-3</v>
      </c>
      <c r="Y192" s="26">
        <f t="shared" si="45"/>
        <v>-1.6346698305189028E-3</v>
      </c>
      <c r="AA192" s="26"/>
      <c r="AC192" s="26"/>
      <c r="AD192" s="26">
        <f t="shared" si="40"/>
        <v>0.1273926029601615</v>
      </c>
      <c r="AE192" s="26">
        <f t="shared" si="46"/>
        <v>1.6215444921415606E-2</v>
      </c>
      <c r="AG192" s="26"/>
      <c r="AI192" s="26"/>
      <c r="AK192" s="26"/>
      <c r="AM192" s="26"/>
      <c r="AO192" s="26"/>
      <c r="AQ192" s="26"/>
    </row>
    <row r="193" spans="1:43" x14ac:dyDescent="0.25">
      <c r="A193" s="17">
        <f t="shared" si="32"/>
        <v>5</v>
      </c>
      <c r="B193" s="15">
        <f t="shared" si="33"/>
        <v>1</v>
      </c>
      <c r="C193" s="11">
        <v>41039</v>
      </c>
      <c r="D193">
        <f>INDEX(white_production!$C:$O,MATCH(total_sugar_production!$C193,white_production!$C:$C,0),MATCH(total_sugar_production!D$1,white_production!$C$1:$O$1,0))+INDEX(raw_production!$C:$O,MATCH(total_sugar_production!$C193,raw_production!$C:$C,0),MATCH(total_sugar_production!D$1,raw_production!$C$1:$O$1,0))</f>
        <v>0</v>
      </c>
      <c r="E193">
        <f>INDEX(white_production!$C:$O,MATCH(total_sugar_production!$C193,white_production!$C:$C,0),MATCH(total_sugar_production!E$1,white_production!$C$1:$O$1,0))+INDEX(raw_production!$C:$O,MATCH(total_sugar_production!$C193,raw_production!$C:$C,0),MATCH(total_sugar_production!E$1,raw_production!$C$1:$O$1,0))</f>
        <v>0</v>
      </c>
      <c r="F193">
        <f>INDEX(white_production!$C:$O,MATCH(total_sugar_production!$C193,white_production!$C:$C,0),MATCH(total_sugar_production!F$1,white_production!$C$1:$O$1,0))+INDEX(raw_production!$C:$O,MATCH(total_sugar_production!$C193,raw_production!$C:$C,0),MATCH(total_sugar_production!F$1,raw_production!$C$1:$O$1,0))</f>
        <v>650.25</v>
      </c>
      <c r="G193">
        <f>INDEX(white_production!$C:$O,MATCH(total_sugar_production!$C193,white_production!$C:$C,0),MATCH(total_sugar_production!G$1,white_production!$C$1:$O$1,0))+INDEX(raw_production!$C:$O,MATCH(total_sugar_production!$C193,raw_production!$C:$C,0),MATCH(total_sugar_production!G$1,raw_production!$C$1:$O$1,0))</f>
        <v>0</v>
      </c>
      <c r="H193">
        <f>INDEX(white_production!$C:$O,MATCH(total_sugar_production!$C193,white_production!$C:$C,0),MATCH(total_sugar_production!H$1,white_production!$C$1:$O$1,0))+INDEX(raw_production!$C:$O,MATCH(total_sugar_production!$C193,raw_production!$C:$C,0),MATCH(total_sugar_production!H$1,raw_production!$C$1:$O$1,0))</f>
        <v>0</v>
      </c>
      <c r="I193">
        <f>INDEX(white_production!$C:$O,MATCH(total_sugar_production!$C193,white_production!$C:$C,0),MATCH(total_sugar_production!I$1,white_production!$C$1:$O$1,0))+INDEX(raw_production!$C:$O,MATCH(total_sugar_production!$C193,raw_production!$C:$C,0),MATCH(total_sugar_production!I$1,raw_production!$C$1:$O$1,0))</f>
        <v>16875.903000000118</v>
      </c>
      <c r="J193">
        <f>INDEX(white_production!$C:$O,MATCH(total_sugar_production!$C193,white_production!$C:$C,0),MATCH(total_sugar_production!J$1,white_production!$C$1:$O$1,0))+INDEX(raw_production!$C:$O,MATCH(total_sugar_production!$C193,raw_production!$C:$C,0),MATCH(total_sugar_production!J$1,raw_production!$C$1:$O$1,0))</f>
        <v>0</v>
      </c>
      <c r="S193" s="11">
        <v>41039</v>
      </c>
      <c r="T193" s="26">
        <f t="shared" si="34"/>
        <v>0</v>
      </c>
      <c r="U193" s="26">
        <f t="shared" si="35"/>
        <v>1.8240818000434221E-2</v>
      </c>
      <c r="W193" s="26"/>
      <c r="X193" s="26">
        <f t="shared" si="37"/>
        <v>4.8940745766347087E-3</v>
      </c>
      <c r="Y193" s="26">
        <f t="shared" si="45"/>
        <v>-5.2873316264296592E-4</v>
      </c>
      <c r="AA193" s="26"/>
      <c r="AC193" s="26"/>
      <c r="AD193" s="26">
        <f t="shared" si="40"/>
        <v>0.12253904569461366</v>
      </c>
      <c r="AE193" s="26">
        <f t="shared" si="46"/>
        <v>-4.8535572655478421E-3</v>
      </c>
      <c r="AG193" s="26"/>
      <c r="AI193" s="26"/>
      <c r="AK193" s="26"/>
      <c r="AM193" s="26"/>
      <c r="AO193" s="26"/>
      <c r="AQ193" s="26"/>
    </row>
    <row r="194" spans="1:43" x14ac:dyDescent="0.25">
      <c r="A194" s="17">
        <f t="shared" si="32"/>
        <v>5</v>
      </c>
      <c r="B194" s="15">
        <f t="shared" si="33"/>
        <v>2</v>
      </c>
      <c r="C194" s="11">
        <v>41040</v>
      </c>
      <c r="D194">
        <f>INDEX(white_production!$C:$O,MATCH(total_sugar_production!$C194,white_production!$C:$C,0),MATCH(total_sugar_production!D$1,white_production!$C$1:$O$1,0))+INDEX(raw_production!$C:$O,MATCH(total_sugar_production!$C194,raw_production!$C:$C,0),MATCH(total_sugar_production!D$1,raw_production!$C$1:$O$1,0))</f>
        <v>0</v>
      </c>
      <c r="E194">
        <f>INDEX(white_production!$C:$O,MATCH(total_sugar_production!$C194,white_production!$C:$C,0),MATCH(total_sugar_production!E$1,white_production!$C$1:$O$1,0))+INDEX(raw_production!$C:$O,MATCH(total_sugar_production!$C194,raw_production!$C:$C,0),MATCH(total_sugar_production!E$1,raw_production!$C$1:$O$1,0))</f>
        <v>0</v>
      </c>
      <c r="F194">
        <f>INDEX(white_production!$C:$O,MATCH(total_sugar_production!$C194,white_production!$C:$C,0),MATCH(total_sugar_production!F$1,white_production!$C$1:$O$1,0))+INDEX(raw_production!$C:$O,MATCH(total_sugar_production!$C194,raw_production!$C:$C,0),MATCH(total_sugar_production!F$1,raw_production!$C$1:$O$1,0))</f>
        <v>379.01000000089408</v>
      </c>
      <c r="G194">
        <f>INDEX(white_production!$C:$O,MATCH(total_sugar_production!$C194,white_production!$C:$C,0),MATCH(total_sugar_production!G$1,white_production!$C$1:$O$1,0))+INDEX(raw_production!$C:$O,MATCH(total_sugar_production!$C194,raw_production!$C:$C,0),MATCH(total_sugar_production!G$1,raw_production!$C$1:$O$1,0))</f>
        <v>0</v>
      </c>
      <c r="H194">
        <f>INDEX(white_production!$C:$O,MATCH(total_sugar_production!$C194,white_production!$C:$C,0),MATCH(total_sugar_production!H$1,white_production!$C$1:$O$1,0))+INDEX(raw_production!$C:$O,MATCH(total_sugar_production!$C194,raw_production!$C:$C,0),MATCH(total_sugar_production!H$1,raw_production!$C$1:$O$1,0))</f>
        <v>0</v>
      </c>
      <c r="I194">
        <f>INDEX(white_production!$C:$O,MATCH(total_sugar_production!$C194,white_production!$C:$C,0),MATCH(total_sugar_production!I$1,white_production!$C$1:$O$1,0))+INDEX(raw_production!$C:$O,MATCH(total_sugar_production!$C194,raw_production!$C:$C,0),MATCH(total_sugar_production!I$1,raw_production!$C$1:$O$1,0))</f>
        <v>19146.244999996572</v>
      </c>
      <c r="J194">
        <f>INDEX(white_production!$C:$O,MATCH(total_sugar_production!$C194,white_production!$C:$C,0),MATCH(total_sugar_production!J$1,white_production!$C$1:$O$1,0))+INDEX(raw_production!$C:$O,MATCH(total_sugar_production!$C194,raw_production!$C:$C,0),MATCH(total_sugar_production!J$1,raw_production!$C$1:$O$1,0))</f>
        <v>0</v>
      </c>
      <c r="S194" s="11">
        <v>41040</v>
      </c>
      <c r="T194" s="26">
        <f t="shared" si="34"/>
        <v>0</v>
      </c>
      <c r="U194" s="26">
        <f t="shared" si="35"/>
        <v>0</v>
      </c>
      <c r="W194" s="26"/>
      <c r="X194" s="26">
        <f t="shared" si="37"/>
        <v>2.8526000850360583E-3</v>
      </c>
      <c r="Y194" s="26">
        <f>X194-X193</f>
        <v>-2.0414744915986504E-3</v>
      </c>
      <c r="AA194" s="26"/>
      <c r="AC194" s="26"/>
      <c r="AD194" s="26">
        <f t="shared" si="40"/>
        <v>0.13902441788950978</v>
      </c>
      <c r="AE194" s="26">
        <f t="shared" si="46"/>
        <v>1.6485372194896125E-2</v>
      </c>
      <c r="AG194" s="26"/>
      <c r="AI194" s="26"/>
      <c r="AK194" s="26"/>
      <c r="AM194" s="26"/>
      <c r="AO194" s="26"/>
      <c r="AQ194" s="26"/>
    </row>
    <row r="195" spans="1:43" x14ac:dyDescent="0.25">
      <c r="A195" s="17">
        <f t="shared" ref="A195:A228" si="48">MONTH(C195)</f>
        <v>5</v>
      </c>
      <c r="B195" s="15">
        <f t="shared" ref="B195:B228" si="49">IF(DAY(C195)&lt;11,1,IF(DAY(C195)&lt;21,2,3))</f>
        <v>2</v>
      </c>
      <c r="C195" s="11">
        <v>41041</v>
      </c>
      <c r="D195">
        <f>INDEX(white_production!$C:$O,MATCH(total_sugar_production!$C195,white_production!$C:$C,0),MATCH(total_sugar_production!D$1,white_production!$C$1:$O$1,0))+INDEX(raw_production!$C:$O,MATCH(total_sugar_production!$C195,raw_production!$C:$C,0),MATCH(total_sugar_production!D$1,raw_production!$C$1:$O$1,0))</f>
        <v>0</v>
      </c>
      <c r="E195">
        <f>INDEX(white_production!$C:$O,MATCH(total_sugar_production!$C195,white_production!$C:$C,0),MATCH(total_sugar_production!E$1,white_production!$C$1:$O$1,0))+INDEX(raw_production!$C:$O,MATCH(total_sugar_production!$C195,raw_production!$C:$C,0),MATCH(total_sugar_production!E$1,raw_production!$C$1:$O$1,0))</f>
        <v>0</v>
      </c>
      <c r="F195">
        <f>INDEX(white_production!$C:$O,MATCH(total_sugar_production!$C195,white_production!$C:$C,0),MATCH(total_sugar_production!F$1,white_production!$C$1:$O$1,0))+INDEX(raw_production!$C:$O,MATCH(total_sugar_production!$C195,raw_production!$C:$C,0),MATCH(total_sugar_production!F$1,raw_production!$C$1:$O$1,0))</f>
        <v>0</v>
      </c>
      <c r="G195">
        <f>INDEX(white_production!$C:$O,MATCH(total_sugar_production!$C195,white_production!$C:$C,0),MATCH(total_sugar_production!G$1,white_production!$C$1:$O$1,0))+INDEX(raw_production!$C:$O,MATCH(total_sugar_production!$C195,raw_production!$C:$C,0),MATCH(total_sugar_production!G$1,raw_production!$C$1:$O$1,0))</f>
        <v>0</v>
      </c>
      <c r="H195">
        <f>INDEX(white_production!$C:$O,MATCH(total_sugar_production!$C195,white_production!$C:$C,0),MATCH(total_sugar_production!H$1,white_production!$C$1:$O$1,0))+INDEX(raw_production!$C:$O,MATCH(total_sugar_production!$C195,raw_production!$C:$C,0),MATCH(total_sugar_production!H$1,raw_production!$C$1:$O$1,0))</f>
        <v>0</v>
      </c>
      <c r="I195">
        <f>INDEX(white_production!$C:$O,MATCH(total_sugar_production!$C195,white_production!$C:$C,0),MATCH(total_sugar_production!I$1,white_production!$C$1:$O$1,0))+INDEX(raw_production!$C:$O,MATCH(total_sugar_production!$C195,raw_production!$C:$C,0),MATCH(total_sugar_production!I$1,raw_production!$C$1:$O$1,0))</f>
        <v>17946.512000001967</v>
      </c>
      <c r="J195">
        <f>INDEX(white_production!$C:$O,MATCH(total_sugar_production!$C195,white_production!$C:$C,0),MATCH(total_sugar_production!J$1,white_production!$C$1:$O$1,0))+INDEX(raw_production!$C:$O,MATCH(total_sugar_production!$C195,raw_production!$C:$C,0),MATCH(total_sugar_production!J$1,raw_production!$C$1:$O$1,0))</f>
        <v>0</v>
      </c>
      <c r="S195" s="11">
        <v>41041</v>
      </c>
      <c r="T195" s="26">
        <f>D195/MAX(D$2:D$228)</f>
        <v>0</v>
      </c>
      <c r="U195" s="26">
        <f t="shared" si="35"/>
        <v>0</v>
      </c>
      <c r="W195" s="26"/>
      <c r="Y195" s="26"/>
      <c r="AA195" s="26"/>
      <c r="AC195" s="26"/>
      <c r="AD195" s="26">
        <f t="shared" si="40"/>
        <v>0.13031293519684001</v>
      </c>
      <c r="AE195" s="26">
        <f t="shared" si="46"/>
        <v>-8.7114826926697753E-3</v>
      </c>
      <c r="AG195" s="26"/>
      <c r="AI195" s="26"/>
      <c r="AK195" s="26"/>
      <c r="AM195" s="26"/>
      <c r="AO195" s="26"/>
      <c r="AQ195" s="26"/>
    </row>
    <row r="196" spans="1:43" x14ac:dyDescent="0.25">
      <c r="A196" s="17">
        <f t="shared" si="48"/>
        <v>5</v>
      </c>
      <c r="B196" s="15">
        <f t="shared" si="49"/>
        <v>2</v>
      </c>
      <c r="C196" s="11">
        <v>41042</v>
      </c>
      <c r="D196">
        <f>INDEX(white_production!$C:$O,MATCH(total_sugar_production!$C196,white_production!$C:$C,0),MATCH(total_sugar_production!D$1,white_production!$C$1:$O$1,0))+INDEX(raw_production!$C:$O,MATCH(total_sugar_production!$C196,raw_production!$C:$C,0),MATCH(total_sugar_production!D$1,raw_production!$C$1:$O$1,0))</f>
        <v>-1439.2520000003278</v>
      </c>
      <c r="E196">
        <f>INDEX(white_production!$C:$O,MATCH(total_sugar_production!$C196,white_production!$C:$C,0),MATCH(total_sugar_production!E$1,white_production!$C$1:$O$1,0))+INDEX(raw_production!$C:$O,MATCH(total_sugar_production!$C196,raw_production!$C:$C,0),MATCH(total_sugar_production!E$1,raw_production!$C$1:$O$1,0))</f>
        <v>0</v>
      </c>
      <c r="F196">
        <f>INDEX(white_production!$C:$O,MATCH(total_sugar_production!$C196,white_production!$C:$C,0),MATCH(total_sugar_production!F$1,white_production!$C$1:$O$1,0))+INDEX(raw_production!$C:$O,MATCH(total_sugar_production!$C196,raw_production!$C:$C,0),MATCH(total_sugar_production!F$1,raw_production!$C$1:$O$1,0))</f>
        <v>0</v>
      </c>
      <c r="G196">
        <f>INDEX(white_production!$C:$O,MATCH(total_sugar_production!$C196,white_production!$C:$C,0),MATCH(total_sugar_production!G$1,white_production!$C$1:$O$1,0))+INDEX(raw_production!$C:$O,MATCH(total_sugar_production!$C196,raw_production!$C:$C,0),MATCH(total_sugar_production!G$1,raw_production!$C$1:$O$1,0))</f>
        <v>0</v>
      </c>
      <c r="H196">
        <f>INDEX(white_production!$C:$O,MATCH(total_sugar_production!$C196,white_production!$C:$C,0),MATCH(total_sugar_production!H$1,white_production!$C$1:$O$1,0))+INDEX(raw_production!$C:$O,MATCH(total_sugar_production!$C196,raw_production!$C:$C,0),MATCH(total_sugar_production!H$1,raw_production!$C$1:$O$1,0))</f>
        <v>0</v>
      </c>
      <c r="I196">
        <f>INDEX(white_production!$C:$O,MATCH(total_sugar_production!$C196,white_production!$C:$C,0),MATCH(total_sugar_production!I$1,white_production!$C$1:$O$1,0))+INDEX(raw_production!$C:$O,MATCH(total_sugar_production!$C196,raw_production!$C:$C,0),MATCH(total_sugar_production!I$1,raw_production!$C$1:$O$1,0))</f>
        <v>14793.563000001013</v>
      </c>
      <c r="J196">
        <f>INDEX(white_production!$C:$O,MATCH(total_sugar_production!$C196,white_production!$C:$C,0),MATCH(total_sugar_production!J$1,white_production!$C$1:$O$1,0))+INDEX(raw_production!$C:$O,MATCH(total_sugar_production!$C196,raw_production!$C:$C,0),MATCH(total_sugar_production!J$1,raw_production!$C$1:$O$1,0))</f>
        <v>0</v>
      </c>
      <c r="S196" s="11">
        <v>41042</v>
      </c>
      <c r="T196" s="26">
        <f>D196/MAX(D$2:D$228)</f>
        <v>-1.4659831322492021E-2</v>
      </c>
      <c r="U196" s="26">
        <f t="shared" si="35"/>
        <v>-1.4659831322492021E-2</v>
      </c>
      <c r="W196" s="26"/>
      <c r="Y196" s="26"/>
      <c r="AA196" s="26"/>
      <c r="AC196" s="26"/>
      <c r="AD196" s="26">
        <f t="shared" si="40"/>
        <v>0.10741879071260704</v>
      </c>
      <c r="AE196" s="26">
        <f t="shared" si="46"/>
        <v>-2.2894144484232964E-2</v>
      </c>
      <c r="AG196" s="26"/>
      <c r="AI196" s="26"/>
      <c r="AK196" s="26"/>
      <c r="AM196" s="26"/>
      <c r="AO196" s="26"/>
      <c r="AQ196" s="26"/>
    </row>
    <row r="197" spans="1:43" x14ac:dyDescent="0.25">
      <c r="A197" s="17">
        <f t="shared" si="48"/>
        <v>5</v>
      </c>
      <c r="B197" s="15">
        <f t="shared" si="49"/>
        <v>2</v>
      </c>
      <c r="C197" s="11">
        <v>41043</v>
      </c>
      <c r="D197">
        <f>INDEX(white_production!$C:$O,MATCH(total_sugar_production!$C197,white_production!$C:$C,0),MATCH(total_sugar_production!D$1,white_production!$C$1:$O$1,0))+INDEX(raw_production!$C:$O,MATCH(total_sugar_production!$C197,raw_production!$C:$C,0),MATCH(total_sugar_production!D$1,raw_production!$C$1:$O$1,0))</f>
        <v>-110.67000000029839</v>
      </c>
      <c r="E197">
        <f>INDEX(white_production!$C:$O,MATCH(total_sugar_production!$C197,white_production!$C:$C,0),MATCH(total_sugar_production!E$1,white_production!$C$1:$O$1,0))+INDEX(raw_production!$C:$O,MATCH(total_sugar_production!$C197,raw_production!$C:$C,0),MATCH(total_sugar_production!E$1,raw_production!$C$1:$O$1,0))</f>
        <v>0</v>
      </c>
      <c r="F197">
        <f>INDEX(white_production!$C:$O,MATCH(total_sugar_production!$C197,white_production!$C:$C,0),MATCH(total_sugar_production!F$1,white_production!$C$1:$O$1,0))+INDEX(raw_production!$C:$O,MATCH(total_sugar_production!$C197,raw_production!$C:$C,0),MATCH(total_sugar_production!F$1,raw_production!$C$1:$O$1,0))</f>
        <v>0</v>
      </c>
      <c r="G197">
        <f>INDEX(white_production!$C:$O,MATCH(total_sugar_production!$C197,white_production!$C:$C,0),MATCH(total_sugar_production!G$1,white_production!$C$1:$O$1,0))+INDEX(raw_production!$C:$O,MATCH(total_sugar_production!$C197,raw_production!$C:$C,0),MATCH(total_sugar_production!G$1,raw_production!$C$1:$O$1,0))</f>
        <v>0</v>
      </c>
      <c r="H197">
        <f>INDEX(white_production!$C:$O,MATCH(total_sugar_production!$C197,white_production!$C:$C,0),MATCH(total_sugar_production!H$1,white_production!$C$1:$O$1,0))+INDEX(raw_production!$C:$O,MATCH(total_sugar_production!$C197,raw_production!$C:$C,0),MATCH(total_sugar_production!H$1,raw_production!$C$1:$O$1,0))</f>
        <v>0</v>
      </c>
      <c r="I197">
        <f>INDEX(white_production!$C:$O,MATCH(total_sugar_production!$C197,white_production!$C:$C,0),MATCH(total_sugar_production!I$1,white_production!$C$1:$O$1,0))+INDEX(raw_production!$C:$O,MATCH(total_sugar_production!$C197,raw_production!$C:$C,0),MATCH(total_sugar_production!I$1,raw_production!$C$1:$O$1,0))</f>
        <v>10077.122000000625</v>
      </c>
      <c r="J197">
        <f>INDEX(white_production!$C:$O,MATCH(total_sugar_production!$C197,white_production!$C:$C,0),MATCH(total_sugar_production!J$1,white_production!$C$1:$O$1,0))+INDEX(raw_production!$C:$O,MATCH(total_sugar_production!$C197,raw_production!$C:$C,0),MATCH(total_sugar_production!J$1,raw_production!$C$1:$O$1,0))</f>
        <v>0</v>
      </c>
      <c r="S197" s="11">
        <v>41043</v>
      </c>
      <c r="T197" s="26">
        <f>D197/MAX(D$2:D$228)</f>
        <v>-1.1272546659405001E-3</v>
      </c>
      <c r="U197" s="26">
        <f t="shared" si="35"/>
        <v>1.3532576656551521E-2</v>
      </c>
      <c r="W197" s="26"/>
      <c r="Y197" s="26"/>
      <c r="AA197" s="26"/>
      <c r="AC197" s="26"/>
      <c r="AD197" s="26">
        <f t="shared" si="40"/>
        <v>7.3171842314349908E-2</v>
      </c>
      <c r="AE197" s="26">
        <f t="shared" si="46"/>
        <v>-3.4246948398257135E-2</v>
      </c>
      <c r="AG197" s="26"/>
      <c r="AI197" s="26"/>
      <c r="AK197" s="26"/>
      <c r="AM197" s="26"/>
      <c r="AO197" s="26"/>
      <c r="AQ197" s="26"/>
    </row>
    <row r="198" spans="1:43" x14ac:dyDescent="0.25">
      <c r="A198" s="17">
        <f t="shared" si="48"/>
        <v>5</v>
      </c>
      <c r="B198" s="15">
        <f t="shared" si="49"/>
        <v>2</v>
      </c>
      <c r="C198" s="11">
        <v>41044</v>
      </c>
      <c r="D198">
        <f>INDEX(white_production!$C:$O,MATCH(total_sugar_production!$C198,white_production!$C:$C,0),MATCH(total_sugar_production!D$1,white_production!$C$1:$O$1,0))+INDEX(raw_production!$C:$O,MATCH(total_sugar_production!$C198,raw_production!$C:$C,0),MATCH(total_sugar_production!D$1,raw_production!$C$1:$O$1,0))</f>
        <v>398.56200000047647</v>
      </c>
      <c r="E198">
        <f>INDEX(white_production!$C:$O,MATCH(total_sugar_production!$C198,white_production!$C:$C,0),MATCH(total_sugar_production!E$1,white_production!$C$1:$O$1,0))+INDEX(raw_production!$C:$O,MATCH(total_sugar_production!$C198,raw_production!$C:$C,0),MATCH(total_sugar_production!E$1,raw_production!$C$1:$O$1,0))</f>
        <v>0</v>
      </c>
      <c r="F198">
        <f>INDEX(white_production!$C:$O,MATCH(total_sugar_production!$C198,white_production!$C:$C,0),MATCH(total_sugar_production!F$1,white_production!$C$1:$O$1,0))+INDEX(raw_production!$C:$O,MATCH(total_sugar_production!$C198,raw_production!$C:$C,0),MATCH(total_sugar_production!F$1,raw_production!$C$1:$O$1,0))</f>
        <v>0</v>
      </c>
      <c r="G198">
        <f>INDEX(white_production!$C:$O,MATCH(total_sugar_production!$C198,white_production!$C:$C,0),MATCH(total_sugar_production!G$1,white_production!$C$1:$O$1,0))+INDEX(raw_production!$C:$O,MATCH(total_sugar_production!$C198,raw_production!$C:$C,0),MATCH(total_sugar_production!G$1,raw_production!$C$1:$O$1,0))</f>
        <v>0</v>
      </c>
      <c r="H198">
        <f>INDEX(white_production!$C:$O,MATCH(total_sugar_production!$C198,white_production!$C:$C,0),MATCH(total_sugar_production!H$1,white_production!$C$1:$O$1,0))+INDEX(raw_production!$C:$O,MATCH(total_sugar_production!$C198,raw_production!$C:$C,0),MATCH(total_sugar_production!H$1,raw_production!$C$1:$O$1,0))</f>
        <v>0</v>
      </c>
      <c r="I198">
        <f>INDEX(white_production!$C:$O,MATCH(total_sugar_production!$C198,white_production!$C:$C,0),MATCH(total_sugar_production!I$1,white_production!$C$1:$O$1,0))+INDEX(raw_production!$C:$O,MATCH(total_sugar_production!$C198,raw_production!$C:$C,0),MATCH(total_sugar_production!I$1,raw_production!$C$1:$O$1,0))</f>
        <v>10430.820999999345</v>
      </c>
      <c r="J198">
        <f>INDEX(white_production!$C:$O,MATCH(total_sugar_production!$C198,white_production!$C:$C,0),MATCH(total_sugar_production!J$1,white_production!$C$1:$O$1,0))+INDEX(raw_production!$C:$O,MATCH(total_sugar_production!$C198,raw_production!$C:$C,0),MATCH(total_sugar_production!J$1,raw_production!$C$1:$O$1,0))</f>
        <v>0</v>
      </c>
      <c r="S198" s="11">
        <v>41044</v>
      </c>
      <c r="T198" s="26">
        <f>D198/MAX(D$2:D$228)</f>
        <v>4.0596446567805486E-3</v>
      </c>
      <c r="U198" s="26">
        <f t="shared" si="35"/>
        <v>5.1868993227210487E-3</v>
      </c>
      <c r="W198" s="26"/>
      <c r="Y198" s="26"/>
      <c r="AA198" s="26"/>
      <c r="AC198" s="26"/>
      <c r="AD198" s="26">
        <f t="shared" si="40"/>
        <v>7.574011601934702E-2</v>
      </c>
      <c r="AE198" s="26">
        <f t="shared" si="46"/>
        <v>2.5682737049971122E-3</v>
      </c>
      <c r="AG198" s="26"/>
      <c r="AI198" s="26"/>
      <c r="AK198" s="26"/>
      <c r="AM198" s="26"/>
      <c r="AO198" s="26"/>
      <c r="AQ198" s="26"/>
    </row>
    <row r="199" spans="1:43" x14ac:dyDescent="0.25">
      <c r="A199" s="17">
        <f t="shared" si="48"/>
        <v>5</v>
      </c>
      <c r="B199" s="15">
        <f t="shared" si="49"/>
        <v>2</v>
      </c>
      <c r="C199" s="11">
        <v>41045</v>
      </c>
      <c r="D199">
        <f>INDEX(white_production!$C:$O,MATCH(total_sugar_production!$C199,white_production!$C:$C,0),MATCH(total_sugar_production!D$1,white_production!$C$1:$O$1,0))+INDEX(raw_production!$C:$O,MATCH(total_sugar_production!$C199,raw_production!$C:$C,0),MATCH(total_sugar_production!D$1,raw_production!$C$1:$O$1,0))</f>
        <v>0</v>
      </c>
      <c r="E199">
        <f>INDEX(white_production!$C:$O,MATCH(total_sugar_production!$C199,white_production!$C:$C,0),MATCH(total_sugar_production!E$1,white_production!$C$1:$O$1,0))+INDEX(raw_production!$C:$O,MATCH(total_sugar_production!$C199,raw_production!$C:$C,0),MATCH(total_sugar_production!E$1,raw_production!$C$1:$O$1,0))</f>
        <v>0</v>
      </c>
      <c r="F199">
        <f>INDEX(white_production!$C:$O,MATCH(total_sugar_production!$C199,white_production!$C:$C,0),MATCH(total_sugar_production!F$1,white_production!$C$1:$O$1,0))+INDEX(raw_production!$C:$O,MATCH(total_sugar_production!$C199,raw_production!$C:$C,0),MATCH(total_sugar_production!F$1,raw_production!$C$1:$O$1,0))</f>
        <v>0</v>
      </c>
      <c r="G199">
        <f>INDEX(white_production!$C:$O,MATCH(total_sugar_production!$C199,white_production!$C:$C,0),MATCH(total_sugar_production!G$1,white_production!$C$1:$O$1,0))+INDEX(raw_production!$C:$O,MATCH(total_sugar_production!$C199,raw_production!$C:$C,0),MATCH(total_sugar_production!G$1,raw_production!$C$1:$O$1,0))</f>
        <v>0</v>
      </c>
      <c r="H199">
        <f>INDEX(white_production!$C:$O,MATCH(total_sugar_production!$C199,white_production!$C:$C,0),MATCH(total_sugar_production!H$1,white_production!$C$1:$O$1,0))+INDEX(raw_production!$C:$O,MATCH(total_sugar_production!$C199,raw_production!$C:$C,0),MATCH(total_sugar_production!H$1,raw_production!$C$1:$O$1,0))</f>
        <v>0</v>
      </c>
      <c r="I199">
        <f>INDEX(white_production!$C:$O,MATCH(total_sugar_production!$C199,white_production!$C:$C,0),MATCH(total_sugar_production!I$1,white_production!$C$1:$O$1,0))+INDEX(raw_production!$C:$O,MATCH(total_sugar_production!$C199,raw_production!$C:$C,0),MATCH(total_sugar_production!I$1,raw_production!$C$1:$O$1,0))</f>
        <v>10347.484000000357</v>
      </c>
      <c r="J199">
        <f>INDEX(white_production!$C:$O,MATCH(total_sugar_production!$C199,white_production!$C:$C,0),MATCH(total_sugar_production!J$1,white_production!$C$1:$O$1,0))+INDEX(raw_production!$C:$O,MATCH(total_sugar_production!$C199,raw_production!$C:$C,0),MATCH(total_sugar_production!J$1,raw_production!$C$1:$O$1,0))</f>
        <v>0</v>
      </c>
      <c r="S199" s="11">
        <v>41045</v>
      </c>
      <c r="U199" s="26"/>
      <c r="W199" s="26"/>
      <c r="Y199" s="26"/>
      <c r="AA199" s="26"/>
      <c r="AC199" s="26"/>
      <c r="AD199" s="26">
        <f t="shared" si="40"/>
        <v>7.5134990684665504E-2</v>
      </c>
      <c r="AE199" s="26">
        <f t="shared" si="46"/>
        <v>-6.0512533468151664E-4</v>
      </c>
      <c r="AG199" s="26"/>
      <c r="AI199" s="26"/>
      <c r="AK199" s="26"/>
      <c r="AM199" s="26"/>
      <c r="AO199" s="26"/>
      <c r="AQ199" s="26"/>
    </row>
    <row r="200" spans="1:43" x14ac:dyDescent="0.25">
      <c r="A200" s="17">
        <f t="shared" si="48"/>
        <v>5</v>
      </c>
      <c r="B200" s="15">
        <f t="shared" si="49"/>
        <v>2</v>
      </c>
      <c r="C200" s="11">
        <v>41046</v>
      </c>
      <c r="D200">
        <f>INDEX(white_production!$C:$O,MATCH(total_sugar_production!$C200,white_production!$C:$C,0),MATCH(total_sugar_production!D$1,white_production!$C$1:$O$1,0))+INDEX(raw_production!$C:$O,MATCH(total_sugar_production!$C200,raw_production!$C:$C,0),MATCH(total_sugar_production!D$1,raw_production!$C$1:$O$1,0))</f>
        <v>0</v>
      </c>
      <c r="E200">
        <f>INDEX(white_production!$C:$O,MATCH(total_sugar_production!$C200,white_production!$C:$C,0),MATCH(total_sugar_production!E$1,white_production!$C$1:$O$1,0))+INDEX(raw_production!$C:$O,MATCH(total_sugar_production!$C200,raw_production!$C:$C,0),MATCH(total_sugar_production!E$1,raw_production!$C$1:$O$1,0))</f>
        <v>0</v>
      </c>
      <c r="F200">
        <f>INDEX(white_production!$C:$O,MATCH(total_sugar_production!$C200,white_production!$C:$C,0),MATCH(total_sugar_production!F$1,white_production!$C$1:$O$1,0))+INDEX(raw_production!$C:$O,MATCH(total_sugar_production!$C200,raw_production!$C:$C,0),MATCH(total_sugar_production!F$1,raw_production!$C$1:$O$1,0))</f>
        <v>0</v>
      </c>
      <c r="G200">
        <f>INDEX(white_production!$C:$O,MATCH(total_sugar_production!$C200,white_production!$C:$C,0),MATCH(total_sugar_production!G$1,white_production!$C$1:$O$1,0))+INDEX(raw_production!$C:$O,MATCH(total_sugar_production!$C200,raw_production!$C:$C,0),MATCH(total_sugar_production!G$1,raw_production!$C$1:$O$1,0))</f>
        <v>0</v>
      </c>
      <c r="H200">
        <f>INDEX(white_production!$C:$O,MATCH(total_sugar_production!$C200,white_production!$C:$C,0),MATCH(total_sugar_production!H$1,white_production!$C$1:$O$1,0))+INDEX(raw_production!$C:$O,MATCH(total_sugar_production!$C200,raw_production!$C:$C,0),MATCH(total_sugar_production!H$1,raw_production!$C$1:$O$1,0))</f>
        <v>0</v>
      </c>
      <c r="I200">
        <f>INDEX(white_production!$C:$O,MATCH(total_sugar_production!$C200,white_production!$C:$C,0),MATCH(total_sugar_production!I$1,white_production!$C$1:$O$1,0))+INDEX(raw_production!$C:$O,MATCH(total_sugar_production!$C200,raw_production!$C:$C,0),MATCH(total_sugar_production!I$1,raw_production!$C$1:$O$1,0))</f>
        <v>12002.470999999343</v>
      </c>
      <c r="J200">
        <f>INDEX(white_production!$C:$O,MATCH(total_sugar_production!$C200,white_production!$C:$C,0),MATCH(total_sugar_production!J$1,white_production!$C$1:$O$1,0))+INDEX(raw_production!$C:$O,MATCH(total_sugar_production!$C200,raw_production!$C:$C,0),MATCH(total_sugar_production!J$1,raw_production!$C$1:$O$1,0))</f>
        <v>0</v>
      </c>
      <c r="S200" s="11">
        <v>41046</v>
      </c>
      <c r="U200" s="26"/>
      <c r="W200" s="26"/>
      <c r="Y200" s="26"/>
      <c r="AA200" s="26"/>
      <c r="AC200" s="26"/>
      <c r="AD200" s="26">
        <f t="shared" si="40"/>
        <v>8.7152156676723283E-2</v>
      </c>
      <c r="AE200" s="26">
        <f t="shared" si="46"/>
        <v>1.2017165992057779E-2</v>
      </c>
      <c r="AG200" s="26"/>
      <c r="AI200" s="26"/>
      <c r="AK200" s="26"/>
      <c r="AM200" s="26"/>
      <c r="AO200" s="26"/>
      <c r="AQ200" s="26"/>
    </row>
    <row r="201" spans="1:43" x14ac:dyDescent="0.25">
      <c r="A201" s="17">
        <f t="shared" si="48"/>
        <v>5</v>
      </c>
      <c r="B201" s="15">
        <f t="shared" si="49"/>
        <v>2</v>
      </c>
      <c r="C201" s="11">
        <v>41047</v>
      </c>
      <c r="D201">
        <f>INDEX(white_production!$C:$O,MATCH(total_sugar_production!$C201,white_production!$C:$C,0),MATCH(total_sugar_production!D$1,white_production!$C$1:$O$1,0))+INDEX(raw_production!$C:$O,MATCH(total_sugar_production!$C201,raw_production!$C:$C,0),MATCH(total_sugar_production!D$1,raw_production!$C$1:$O$1,0))</f>
        <v>0</v>
      </c>
      <c r="E201">
        <f>INDEX(white_production!$C:$O,MATCH(total_sugar_production!$C201,white_production!$C:$C,0),MATCH(total_sugar_production!E$1,white_production!$C$1:$O$1,0))+INDEX(raw_production!$C:$O,MATCH(total_sugar_production!$C201,raw_production!$C:$C,0),MATCH(total_sugar_production!E$1,raw_production!$C$1:$O$1,0))</f>
        <v>0</v>
      </c>
      <c r="F201">
        <f>INDEX(white_production!$C:$O,MATCH(total_sugar_production!$C201,white_production!$C:$C,0),MATCH(total_sugar_production!F$1,white_production!$C$1:$O$1,0))+INDEX(raw_production!$C:$O,MATCH(total_sugar_production!$C201,raw_production!$C:$C,0),MATCH(total_sugar_production!F$1,raw_production!$C$1:$O$1,0))</f>
        <v>0</v>
      </c>
      <c r="G201">
        <f>INDEX(white_production!$C:$O,MATCH(total_sugar_production!$C201,white_production!$C:$C,0),MATCH(total_sugar_production!G$1,white_production!$C$1:$O$1,0))+INDEX(raw_production!$C:$O,MATCH(total_sugar_production!$C201,raw_production!$C:$C,0),MATCH(total_sugar_production!G$1,raw_production!$C$1:$O$1,0))</f>
        <v>0</v>
      </c>
      <c r="H201">
        <f>INDEX(white_production!$C:$O,MATCH(total_sugar_production!$C201,white_production!$C:$C,0),MATCH(total_sugar_production!H$1,white_production!$C$1:$O$1,0))+INDEX(raw_production!$C:$O,MATCH(total_sugar_production!$C201,raw_production!$C:$C,0),MATCH(total_sugar_production!H$1,raw_production!$C$1:$O$1,0))</f>
        <v>0</v>
      </c>
      <c r="I201">
        <f>INDEX(white_production!$C:$O,MATCH(total_sugar_production!$C201,white_production!$C:$C,0),MATCH(total_sugar_production!I$1,white_production!$C$1:$O$1,0))+INDEX(raw_production!$C:$O,MATCH(total_sugar_production!$C201,raw_production!$C:$C,0),MATCH(total_sugar_production!I$1,raw_production!$C$1:$O$1,0))</f>
        <v>9904.3929999999709</v>
      </c>
      <c r="J201">
        <f>INDEX(white_production!$C:$O,MATCH(total_sugar_production!$C201,white_production!$C:$C,0),MATCH(total_sugar_production!J$1,white_production!$C$1:$O$1,0))+INDEX(raw_production!$C:$O,MATCH(total_sugar_production!$C201,raw_production!$C:$C,0),MATCH(total_sugar_production!J$1,raw_production!$C$1:$O$1,0))</f>
        <v>0</v>
      </c>
      <c r="S201" s="11">
        <v>41047</v>
      </c>
      <c r="U201" s="26"/>
      <c r="W201" s="26"/>
      <c r="Y201" s="26"/>
      <c r="AA201" s="26"/>
      <c r="AC201" s="26"/>
      <c r="AD201" s="26">
        <f t="shared" si="40"/>
        <v>7.1917625172673694E-2</v>
      </c>
      <c r="AE201" s="26">
        <f t="shared" si="46"/>
        <v>-1.5234531504049589E-2</v>
      </c>
      <c r="AG201" s="26"/>
      <c r="AI201" s="26"/>
      <c r="AK201" s="26"/>
      <c r="AM201" s="26"/>
      <c r="AO201" s="26"/>
      <c r="AQ201" s="26"/>
    </row>
    <row r="202" spans="1:43" x14ac:dyDescent="0.25">
      <c r="A202" s="17">
        <f t="shared" si="48"/>
        <v>5</v>
      </c>
      <c r="B202" s="15">
        <f t="shared" si="49"/>
        <v>2</v>
      </c>
      <c r="C202" s="11">
        <v>41048</v>
      </c>
      <c r="D202">
        <f>INDEX(white_production!$C:$O,MATCH(total_sugar_production!$C202,white_production!$C:$C,0),MATCH(total_sugar_production!D$1,white_production!$C$1:$O$1,0))+INDEX(raw_production!$C:$O,MATCH(total_sugar_production!$C202,raw_production!$C:$C,0),MATCH(total_sugar_production!D$1,raw_production!$C$1:$O$1,0))</f>
        <v>0</v>
      </c>
      <c r="E202">
        <f>INDEX(white_production!$C:$O,MATCH(total_sugar_production!$C202,white_production!$C:$C,0),MATCH(total_sugar_production!E$1,white_production!$C$1:$O$1,0))+INDEX(raw_production!$C:$O,MATCH(total_sugar_production!$C202,raw_production!$C:$C,0),MATCH(total_sugar_production!E$1,raw_production!$C$1:$O$1,0))</f>
        <v>0</v>
      </c>
      <c r="F202">
        <f>INDEX(white_production!$C:$O,MATCH(total_sugar_production!$C202,white_production!$C:$C,0),MATCH(total_sugar_production!F$1,white_production!$C$1:$O$1,0))+INDEX(raw_production!$C:$O,MATCH(total_sugar_production!$C202,raw_production!$C:$C,0),MATCH(total_sugar_production!F$1,raw_production!$C$1:$O$1,0))</f>
        <v>0</v>
      </c>
      <c r="G202">
        <f>INDEX(white_production!$C:$O,MATCH(total_sugar_production!$C202,white_production!$C:$C,0),MATCH(total_sugar_production!G$1,white_production!$C$1:$O$1,0))+INDEX(raw_production!$C:$O,MATCH(total_sugar_production!$C202,raw_production!$C:$C,0),MATCH(total_sugar_production!G$1,raw_production!$C$1:$O$1,0))</f>
        <v>0</v>
      </c>
      <c r="H202">
        <f>INDEX(white_production!$C:$O,MATCH(total_sugar_production!$C202,white_production!$C:$C,0),MATCH(total_sugar_production!H$1,white_production!$C$1:$O$1,0))+INDEX(raw_production!$C:$O,MATCH(total_sugar_production!$C202,raw_production!$C:$C,0),MATCH(total_sugar_production!H$1,raw_production!$C$1:$O$1,0))</f>
        <v>0</v>
      </c>
      <c r="I202">
        <f>INDEX(white_production!$C:$O,MATCH(total_sugar_production!$C202,white_production!$C:$C,0),MATCH(total_sugar_production!I$1,white_production!$C$1:$O$1,0))+INDEX(raw_production!$C:$O,MATCH(total_sugar_production!$C202,raw_production!$C:$C,0),MATCH(total_sugar_production!I$1,raw_production!$C$1:$O$1,0))</f>
        <v>8658.4160000003867</v>
      </c>
      <c r="J202">
        <f>INDEX(white_production!$C:$O,MATCH(total_sugar_production!$C202,white_production!$C:$C,0),MATCH(total_sugar_production!J$1,white_production!$C$1:$O$1,0))+INDEX(raw_production!$C:$O,MATCH(total_sugar_production!$C202,raw_production!$C:$C,0),MATCH(total_sugar_production!J$1,raw_production!$C$1:$O$1,0))</f>
        <v>0</v>
      </c>
      <c r="S202" s="11">
        <v>41048</v>
      </c>
      <c r="U202" s="26"/>
      <c r="W202" s="26"/>
      <c r="Y202" s="26"/>
      <c r="AA202" s="26"/>
      <c r="AC202" s="26"/>
      <c r="AD202" s="26">
        <f t="shared" si="40"/>
        <v>6.2870356262833105E-2</v>
      </c>
      <c r="AE202" s="26">
        <f t="shared" si="46"/>
        <v>-9.047268909840589E-3</v>
      </c>
      <c r="AG202" s="26"/>
      <c r="AI202" s="26"/>
      <c r="AK202" s="26"/>
      <c r="AM202" s="26"/>
      <c r="AO202" s="26"/>
      <c r="AQ202" s="26"/>
    </row>
    <row r="203" spans="1:43" x14ac:dyDescent="0.25">
      <c r="A203" s="17">
        <f t="shared" si="48"/>
        <v>5</v>
      </c>
      <c r="B203" s="15">
        <f t="shared" si="49"/>
        <v>2</v>
      </c>
      <c r="C203" s="11">
        <v>41049</v>
      </c>
      <c r="D203">
        <f>INDEX(white_production!$C:$O,MATCH(total_sugar_production!$C203,white_production!$C:$C,0),MATCH(total_sugar_production!D$1,white_production!$C$1:$O$1,0))+INDEX(raw_production!$C:$O,MATCH(total_sugar_production!$C203,raw_production!$C:$C,0),MATCH(total_sugar_production!D$1,raw_production!$C$1:$O$1,0))</f>
        <v>0</v>
      </c>
      <c r="E203">
        <f>INDEX(white_production!$C:$O,MATCH(total_sugar_production!$C203,white_production!$C:$C,0),MATCH(total_sugar_production!E$1,white_production!$C$1:$O$1,0))+INDEX(raw_production!$C:$O,MATCH(total_sugar_production!$C203,raw_production!$C:$C,0),MATCH(total_sugar_production!E$1,raw_production!$C$1:$O$1,0))</f>
        <v>0</v>
      </c>
      <c r="F203">
        <f>INDEX(white_production!$C:$O,MATCH(total_sugar_production!$C203,white_production!$C:$C,0),MATCH(total_sugar_production!F$1,white_production!$C$1:$O$1,0))+INDEX(raw_production!$C:$O,MATCH(total_sugar_production!$C203,raw_production!$C:$C,0),MATCH(total_sugar_production!F$1,raw_production!$C$1:$O$1,0))</f>
        <v>0</v>
      </c>
      <c r="G203">
        <f>INDEX(white_production!$C:$O,MATCH(total_sugar_production!$C203,white_production!$C:$C,0),MATCH(total_sugar_production!G$1,white_production!$C$1:$O$1,0))+INDEX(raw_production!$C:$O,MATCH(total_sugar_production!$C203,raw_production!$C:$C,0),MATCH(total_sugar_production!G$1,raw_production!$C$1:$O$1,0))</f>
        <v>0</v>
      </c>
      <c r="H203">
        <f>INDEX(white_production!$C:$O,MATCH(total_sugar_production!$C203,white_production!$C:$C,0),MATCH(total_sugar_production!H$1,white_production!$C$1:$O$1,0))+INDEX(raw_production!$C:$O,MATCH(total_sugar_production!$C203,raw_production!$C:$C,0),MATCH(total_sugar_production!H$1,raw_production!$C$1:$O$1,0))</f>
        <v>0</v>
      </c>
      <c r="I203">
        <f>INDEX(white_production!$C:$O,MATCH(total_sugar_production!$C203,white_production!$C:$C,0),MATCH(total_sugar_production!I$1,white_production!$C$1:$O$1,0))+INDEX(raw_production!$C:$O,MATCH(total_sugar_production!$C203,raw_production!$C:$C,0),MATCH(total_sugar_production!I$1,raw_production!$C$1:$O$1,0))</f>
        <v>9018.5340000003562</v>
      </c>
      <c r="J203">
        <f>INDEX(white_production!$C:$O,MATCH(total_sugar_production!$C203,white_production!$C:$C,0),MATCH(total_sugar_production!J$1,white_production!$C$1:$O$1,0))+INDEX(raw_production!$C:$O,MATCH(total_sugar_production!$C203,raw_production!$C:$C,0),MATCH(total_sugar_production!J$1,raw_production!$C$1:$O$1,0))</f>
        <v>0</v>
      </c>
      <c r="S203" s="11">
        <v>41049</v>
      </c>
      <c r="U203" s="26"/>
      <c r="W203" s="26"/>
      <c r="Y203" s="26"/>
      <c r="AA203" s="26"/>
      <c r="AC203" s="26"/>
      <c r="AD203" s="26">
        <f t="shared" si="40"/>
        <v>6.5485239511299795E-2</v>
      </c>
      <c r="AE203" s="26">
        <f t="shared" si="46"/>
        <v>2.6148832484666901E-3</v>
      </c>
      <c r="AG203" s="26"/>
      <c r="AI203" s="26"/>
      <c r="AK203" s="26"/>
      <c r="AM203" s="26"/>
      <c r="AO203" s="26"/>
      <c r="AQ203" s="26"/>
    </row>
    <row r="204" spans="1:43" x14ac:dyDescent="0.25">
      <c r="A204" s="17">
        <f t="shared" si="48"/>
        <v>5</v>
      </c>
      <c r="B204" s="15">
        <f t="shared" si="49"/>
        <v>3</v>
      </c>
      <c r="C204" s="11">
        <v>41050</v>
      </c>
      <c r="D204">
        <f>INDEX(white_production!$C:$O,MATCH(total_sugar_production!$C204,white_production!$C:$C,0),MATCH(total_sugar_production!D$1,white_production!$C$1:$O$1,0))+INDEX(raw_production!$C:$O,MATCH(total_sugar_production!$C204,raw_production!$C:$C,0),MATCH(total_sugar_production!D$1,raw_production!$C$1:$O$1,0))</f>
        <v>0</v>
      </c>
      <c r="E204">
        <f>INDEX(white_production!$C:$O,MATCH(total_sugar_production!$C204,white_production!$C:$C,0),MATCH(total_sugar_production!E$1,white_production!$C$1:$O$1,0))+INDEX(raw_production!$C:$O,MATCH(total_sugar_production!$C204,raw_production!$C:$C,0),MATCH(total_sugar_production!E$1,raw_production!$C$1:$O$1,0))</f>
        <v>0</v>
      </c>
      <c r="F204">
        <f>INDEX(white_production!$C:$O,MATCH(total_sugar_production!$C204,white_production!$C:$C,0),MATCH(total_sugar_production!F$1,white_production!$C$1:$O$1,0))+INDEX(raw_production!$C:$O,MATCH(total_sugar_production!$C204,raw_production!$C:$C,0),MATCH(total_sugar_production!F$1,raw_production!$C$1:$O$1,0))</f>
        <v>0</v>
      </c>
      <c r="G204">
        <f>INDEX(white_production!$C:$O,MATCH(total_sugar_production!$C204,white_production!$C:$C,0),MATCH(total_sugar_production!G$1,white_production!$C$1:$O$1,0))+INDEX(raw_production!$C:$O,MATCH(total_sugar_production!$C204,raw_production!$C:$C,0),MATCH(total_sugar_production!G$1,raw_production!$C$1:$O$1,0))</f>
        <v>0</v>
      </c>
      <c r="H204">
        <f>INDEX(white_production!$C:$O,MATCH(total_sugar_production!$C204,white_production!$C:$C,0),MATCH(total_sugar_production!H$1,white_production!$C$1:$O$1,0))+INDEX(raw_production!$C:$O,MATCH(total_sugar_production!$C204,raw_production!$C:$C,0),MATCH(total_sugar_production!H$1,raw_production!$C$1:$O$1,0))</f>
        <v>0</v>
      </c>
      <c r="I204">
        <f>INDEX(white_production!$C:$O,MATCH(total_sugar_production!$C204,white_production!$C:$C,0),MATCH(total_sugar_production!I$1,white_production!$C$1:$O$1,0))+INDEX(raw_production!$C:$O,MATCH(total_sugar_production!$C204,raw_production!$C:$C,0),MATCH(total_sugar_production!I$1,raw_production!$C$1:$O$1,0))</f>
        <v>7610.0219999991359</v>
      </c>
      <c r="J204">
        <f>INDEX(white_production!$C:$O,MATCH(total_sugar_production!$C204,white_production!$C:$C,0),MATCH(total_sugar_production!J$1,white_production!$C$1:$O$1,0))+INDEX(raw_production!$C:$O,MATCH(total_sugar_production!$C204,raw_production!$C:$C,0),MATCH(total_sugar_production!J$1,raw_production!$C$1:$O$1,0))</f>
        <v>0</v>
      </c>
      <c r="S204" s="11">
        <v>41050</v>
      </c>
      <c r="U204" s="26"/>
      <c r="W204" s="26"/>
      <c r="Y204" s="26"/>
      <c r="AA204" s="26"/>
      <c r="AC204" s="26"/>
      <c r="AD204" s="26">
        <f t="shared" si="40"/>
        <v>5.5257773974815023E-2</v>
      </c>
      <c r="AE204" s="26">
        <f t="shared" si="46"/>
        <v>-1.0227465536484771E-2</v>
      </c>
      <c r="AG204" s="26"/>
      <c r="AI204" s="26"/>
      <c r="AK204" s="26"/>
      <c r="AM204" s="26"/>
      <c r="AO204" s="26"/>
      <c r="AQ204" s="26"/>
    </row>
    <row r="205" spans="1:43" x14ac:dyDescent="0.25">
      <c r="A205" s="17">
        <f t="shared" si="48"/>
        <v>5</v>
      </c>
      <c r="B205" s="15">
        <f t="shared" si="49"/>
        <v>3</v>
      </c>
      <c r="C205" s="11">
        <v>41051</v>
      </c>
      <c r="D205">
        <f>INDEX(white_production!$C:$O,MATCH(total_sugar_production!$C205,white_production!$C:$C,0),MATCH(total_sugar_production!D$1,white_production!$C$1:$O$1,0))+INDEX(raw_production!$C:$O,MATCH(total_sugar_production!$C205,raw_production!$C:$C,0),MATCH(total_sugar_production!D$1,raw_production!$C$1:$O$1,0))</f>
        <v>0</v>
      </c>
      <c r="E205">
        <f>INDEX(white_production!$C:$O,MATCH(total_sugar_production!$C205,white_production!$C:$C,0),MATCH(total_sugar_production!E$1,white_production!$C$1:$O$1,0))+INDEX(raw_production!$C:$O,MATCH(total_sugar_production!$C205,raw_production!$C:$C,0),MATCH(total_sugar_production!E$1,raw_production!$C$1:$O$1,0))</f>
        <v>0</v>
      </c>
      <c r="F205">
        <f>INDEX(white_production!$C:$O,MATCH(total_sugar_production!$C205,white_production!$C:$C,0),MATCH(total_sugar_production!F$1,white_production!$C$1:$O$1,0))+INDEX(raw_production!$C:$O,MATCH(total_sugar_production!$C205,raw_production!$C:$C,0),MATCH(total_sugar_production!F$1,raw_production!$C$1:$O$1,0))</f>
        <v>0</v>
      </c>
      <c r="G205">
        <f>INDEX(white_production!$C:$O,MATCH(total_sugar_production!$C205,white_production!$C:$C,0),MATCH(total_sugar_production!G$1,white_production!$C$1:$O$1,0))+INDEX(raw_production!$C:$O,MATCH(total_sugar_production!$C205,raw_production!$C:$C,0),MATCH(total_sugar_production!G$1,raw_production!$C$1:$O$1,0))</f>
        <v>0</v>
      </c>
      <c r="H205">
        <f>INDEX(white_production!$C:$O,MATCH(total_sugar_production!$C205,white_production!$C:$C,0),MATCH(total_sugar_production!H$1,white_production!$C$1:$O$1,0))+INDEX(raw_production!$C:$O,MATCH(total_sugar_production!$C205,raw_production!$C:$C,0),MATCH(total_sugar_production!H$1,raw_production!$C$1:$O$1,0))</f>
        <v>0</v>
      </c>
      <c r="I205">
        <f>INDEX(white_production!$C:$O,MATCH(total_sugar_production!$C205,white_production!$C:$C,0),MATCH(total_sugar_production!I$1,white_production!$C$1:$O$1,0))+INDEX(raw_production!$C:$O,MATCH(total_sugar_production!$C205,raw_production!$C:$C,0),MATCH(total_sugar_production!I$1,raw_production!$C$1:$O$1,0))</f>
        <v>7183.4200000010424</v>
      </c>
      <c r="J205">
        <f>INDEX(white_production!$C:$O,MATCH(total_sugar_production!$C205,white_production!$C:$C,0),MATCH(total_sugar_production!J$1,white_production!$C$1:$O$1,0))+INDEX(raw_production!$C:$O,MATCH(total_sugar_production!$C205,raw_production!$C:$C,0),MATCH(total_sugar_production!J$1,raw_production!$C$1:$O$1,0))</f>
        <v>0</v>
      </c>
      <c r="S205" s="11">
        <v>41051</v>
      </c>
      <c r="U205" s="26"/>
      <c r="W205" s="26"/>
      <c r="Y205" s="26"/>
      <c r="AA205" s="26"/>
      <c r="AC205" s="26"/>
      <c r="AD205" s="26">
        <f t="shared" si="40"/>
        <v>5.2160138134458536E-2</v>
      </c>
      <c r="AE205" s="26">
        <f t="shared" si="46"/>
        <v>-3.0976358403564871E-3</v>
      </c>
      <c r="AG205" s="26"/>
      <c r="AI205" s="26"/>
      <c r="AK205" s="26"/>
      <c r="AM205" s="26"/>
      <c r="AO205" s="26"/>
      <c r="AQ205" s="26"/>
    </row>
    <row r="206" spans="1:43" x14ac:dyDescent="0.25">
      <c r="A206" s="17">
        <f t="shared" si="48"/>
        <v>5</v>
      </c>
      <c r="B206" s="15">
        <f t="shared" si="49"/>
        <v>3</v>
      </c>
      <c r="C206" s="11">
        <v>41052</v>
      </c>
      <c r="D206">
        <f>INDEX(white_production!$C:$O,MATCH(total_sugar_production!$C206,white_production!$C:$C,0),MATCH(total_sugar_production!D$1,white_production!$C$1:$O$1,0))+INDEX(raw_production!$C:$O,MATCH(total_sugar_production!$C206,raw_production!$C:$C,0),MATCH(total_sugar_production!D$1,raw_production!$C$1:$O$1,0))</f>
        <v>0</v>
      </c>
      <c r="E206">
        <f>INDEX(white_production!$C:$O,MATCH(total_sugar_production!$C206,white_production!$C:$C,0),MATCH(total_sugar_production!E$1,white_production!$C$1:$O$1,0))+INDEX(raw_production!$C:$O,MATCH(total_sugar_production!$C206,raw_production!$C:$C,0),MATCH(total_sugar_production!E$1,raw_production!$C$1:$O$1,0))</f>
        <v>0</v>
      </c>
      <c r="F206">
        <f>INDEX(white_production!$C:$O,MATCH(total_sugar_production!$C206,white_production!$C:$C,0),MATCH(total_sugar_production!F$1,white_production!$C$1:$O$1,0))+INDEX(raw_production!$C:$O,MATCH(total_sugar_production!$C206,raw_production!$C:$C,0),MATCH(total_sugar_production!F$1,raw_production!$C$1:$O$1,0))</f>
        <v>0</v>
      </c>
      <c r="G206">
        <f>INDEX(white_production!$C:$O,MATCH(total_sugar_production!$C206,white_production!$C:$C,0),MATCH(total_sugar_production!G$1,white_production!$C$1:$O$1,0))+INDEX(raw_production!$C:$O,MATCH(total_sugar_production!$C206,raw_production!$C:$C,0),MATCH(total_sugar_production!G$1,raw_production!$C$1:$O$1,0))</f>
        <v>0</v>
      </c>
      <c r="H206">
        <f>INDEX(white_production!$C:$O,MATCH(total_sugar_production!$C206,white_production!$C:$C,0),MATCH(total_sugar_production!H$1,white_production!$C$1:$O$1,0))+INDEX(raw_production!$C:$O,MATCH(total_sugar_production!$C206,raw_production!$C:$C,0),MATCH(total_sugar_production!H$1,raw_production!$C$1:$O$1,0))</f>
        <v>0</v>
      </c>
      <c r="I206">
        <f>INDEX(white_production!$C:$O,MATCH(total_sugar_production!$C206,white_production!$C:$C,0),MATCH(total_sugar_production!I$1,white_production!$C$1:$O$1,0))+INDEX(raw_production!$C:$O,MATCH(total_sugar_production!$C206,raw_production!$C:$C,0),MATCH(total_sugar_production!I$1,raw_production!$C$1:$O$1,0))</f>
        <v>6066.2020000003276</v>
      </c>
      <c r="J206">
        <f>INDEX(white_production!$C:$O,MATCH(total_sugar_production!$C206,white_production!$C:$C,0),MATCH(total_sugar_production!J$1,white_production!$C$1:$O$1,0))+INDEX(raw_production!$C:$O,MATCH(total_sugar_production!$C206,raw_production!$C:$C,0),MATCH(total_sugar_production!J$1,raw_production!$C$1:$O$1,0))</f>
        <v>0</v>
      </c>
      <c r="S206" s="11">
        <v>41052</v>
      </c>
      <c r="U206" s="26"/>
      <c r="W206" s="26"/>
      <c r="Y206" s="26"/>
      <c r="AA206" s="26"/>
      <c r="AC206" s="26"/>
      <c r="AD206" s="26">
        <f t="shared" si="40"/>
        <v>4.4047812082754427E-2</v>
      </c>
      <c r="AE206" s="26">
        <f t="shared" si="46"/>
        <v>-8.1123260517041093E-3</v>
      </c>
      <c r="AG206" s="26"/>
      <c r="AI206" s="26"/>
      <c r="AK206" s="26"/>
      <c r="AM206" s="26"/>
      <c r="AO206" s="26"/>
      <c r="AQ206" s="26"/>
    </row>
    <row r="207" spans="1:43" x14ac:dyDescent="0.25">
      <c r="A207" s="17">
        <f t="shared" si="48"/>
        <v>5</v>
      </c>
      <c r="B207" s="15">
        <f t="shared" si="49"/>
        <v>3</v>
      </c>
      <c r="C207" s="11">
        <v>41053</v>
      </c>
      <c r="D207">
        <f>INDEX(white_production!$C:$O,MATCH(total_sugar_production!$C207,white_production!$C:$C,0),MATCH(total_sugar_production!D$1,white_production!$C$1:$O$1,0))+INDEX(raw_production!$C:$O,MATCH(total_sugar_production!$C207,raw_production!$C:$C,0),MATCH(total_sugar_production!D$1,raw_production!$C$1:$O$1,0))</f>
        <v>0</v>
      </c>
      <c r="E207">
        <f>INDEX(white_production!$C:$O,MATCH(total_sugar_production!$C207,white_production!$C:$C,0),MATCH(total_sugar_production!E$1,white_production!$C$1:$O$1,0))+INDEX(raw_production!$C:$O,MATCH(total_sugar_production!$C207,raw_production!$C:$C,0),MATCH(total_sugar_production!E$1,raw_production!$C$1:$O$1,0))</f>
        <v>0</v>
      </c>
      <c r="F207">
        <f>INDEX(white_production!$C:$O,MATCH(total_sugar_production!$C207,white_production!$C:$C,0),MATCH(total_sugar_production!F$1,white_production!$C$1:$O$1,0))+INDEX(raw_production!$C:$O,MATCH(total_sugar_production!$C207,raw_production!$C:$C,0),MATCH(total_sugar_production!F$1,raw_production!$C$1:$O$1,0))</f>
        <v>0</v>
      </c>
      <c r="G207">
        <f>INDEX(white_production!$C:$O,MATCH(total_sugar_production!$C207,white_production!$C:$C,0),MATCH(total_sugar_production!G$1,white_production!$C$1:$O$1,0))+INDEX(raw_production!$C:$O,MATCH(total_sugar_production!$C207,raw_production!$C:$C,0),MATCH(total_sugar_production!G$1,raw_production!$C$1:$O$1,0))</f>
        <v>0</v>
      </c>
      <c r="H207">
        <f>INDEX(white_production!$C:$O,MATCH(total_sugar_production!$C207,white_production!$C:$C,0),MATCH(total_sugar_production!H$1,white_production!$C$1:$O$1,0))+INDEX(raw_production!$C:$O,MATCH(total_sugar_production!$C207,raw_production!$C:$C,0),MATCH(total_sugar_production!H$1,raw_production!$C$1:$O$1,0))</f>
        <v>0</v>
      </c>
      <c r="I207">
        <f>INDEX(white_production!$C:$O,MATCH(total_sugar_production!$C207,white_production!$C:$C,0),MATCH(total_sugar_production!I$1,white_production!$C$1:$O$1,0))+INDEX(raw_production!$C:$O,MATCH(total_sugar_production!$C207,raw_production!$C:$C,0),MATCH(total_sugar_production!I$1,raw_production!$C$1:$O$1,0))</f>
        <v>4093.732999999821</v>
      </c>
      <c r="J207">
        <f>INDEX(white_production!$C:$O,MATCH(total_sugar_production!$C207,white_production!$C:$C,0),MATCH(total_sugar_production!J$1,white_production!$C$1:$O$1,0))+INDEX(raw_production!$C:$O,MATCH(total_sugar_production!$C207,raw_production!$C:$C,0),MATCH(total_sugar_production!J$1,raw_production!$C$1:$O$1,0))</f>
        <v>0</v>
      </c>
      <c r="S207" s="11">
        <v>41053</v>
      </c>
      <c r="U207" s="26"/>
      <c r="W207" s="26"/>
      <c r="Y207" s="26"/>
      <c r="AA207" s="26"/>
      <c r="AC207" s="26"/>
      <c r="AD207" s="26">
        <f t="shared" si="40"/>
        <v>2.9725350705590237E-2</v>
      </c>
      <c r="AE207" s="26">
        <f t="shared" si="46"/>
        <v>-1.432246137716419E-2</v>
      </c>
      <c r="AG207" s="26"/>
      <c r="AI207" s="26"/>
      <c r="AK207" s="26"/>
      <c r="AM207" s="26"/>
      <c r="AO207" s="26"/>
      <c r="AQ207" s="26"/>
    </row>
    <row r="208" spans="1:43" x14ac:dyDescent="0.25">
      <c r="A208" s="17">
        <f t="shared" si="48"/>
        <v>5</v>
      </c>
      <c r="B208" s="15">
        <f t="shared" si="49"/>
        <v>3</v>
      </c>
      <c r="C208" s="11">
        <v>41054</v>
      </c>
      <c r="D208">
        <f>INDEX(white_production!$C:$O,MATCH(total_sugar_production!$C208,white_production!$C:$C,0),MATCH(total_sugar_production!D$1,white_production!$C$1:$O$1,0))+INDEX(raw_production!$C:$O,MATCH(total_sugar_production!$C208,raw_production!$C:$C,0),MATCH(total_sugar_production!D$1,raw_production!$C$1:$O$1,0))</f>
        <v>0</v>
      </c>
      <c r="E208">
        <f>INDEX(white_production!$C:$O,MATCH(total_sugar_production!$C208,white_production!$C:$C,0),MATCH(total_sugar_production!E$1,white_production!$C$1:$O$1,0))+INDEX(raw_production!$C:$O,MATCH(total_sugar_production!$C208,raw_production!$C:$C,0),MATCH(total_sugar_production!E$1,raw_production!$C$1:$O$1,0))</f>
        <v>0</v>
      </c>
      <c r="F208">
        <f>INDEX(white_production!$C:$O,MATCH(total_sugar_production!$C208,white_production!$C:$C,0),MATCH(total_sugar_production!F$1,white_production!$C$1:$O$1,0))+INDEX(raw_production!$C:$O,MATCH(total_sugar_production!$C208,raw_production!$C:$C,0),MATCH(total_sugar_production!F$1,raw_production!$C$1:$O$1,0))</f>
        <v>0</v>
      </c>
      <c r="G208">
        <f>INDEX(white_production!$C:$O,MATCH(total_sugar_production!$C208,white_production!$C:$C,0),MATCH(total_sugar_production!G$1,white_production!$C$1:$O$1,0))+INDEX(raw_production!$C:$O,MATCH(total_sugar_production!$C208,raw_production!$C:$C,0),MATCH(total_sugar_production!G$1,raw_production!$C$1:$O$1,0))</f>
        <v>0</v>
      </c>
      <c r="H208">
        <f>INDEX(white_production!$C:$O,MATCH(total_sugar_production!$C208,white_production!$C:$C,0),MATCH(total_sugar_production!H$1,white_production!$C$1:$O$1,0))+INDEX(raw_production!$C:$O,MATCH(total_sugar_production!$C208,raw_production!$C:$C,0),MATCH(total_sugar_production!H$1,raw_production!$C$1:$O$1,0))</f>
        <v>0</v>
      </c>
      <c r="I208">
        <f>INDEX(white_production!$C:$O,MATCH(total_sugar_production!$C208,white_production!$C:$C,0),MATCH(total_sugar_production!I$1,white_production!$C$1:$O$1,0))+INDEX(raw_production!$C:$O,MATCH(total_sugar_production!$C208,raw_production!$C:$C,0),MATCH(total_sugar_production!I$1,raw_production!$C$1:$O$1,0))</f>
        <v>3936.7439999997614</v>
      </c>
      <c r="J208">
        <f>INDEX(white_production!$C:$O,MATCH(total_sugar_production!$C208,white_production!$C:$C,0),MATCH(total_sugar_production!J$1,white_production!$C$1:$O$1,0))+INDEX(raw_production!$C:$O,MATCH(total_sugar_production!$C208,raw_production!$C:$C,0),MATCH(total_sugar_production!J$1,raw_production!$C$1:$O$1,0))</f>
        <v>0</v>
      </c>
      <c r="S208" s="11">
        <v>41054</v>
      </c>
      <c r="U208" s="26"/>
      <c r="W208" s="26"/>
      <c r="Y208" s="26"/>
      <c r="AA208" s="26"/>
      <c r="AC208" s="26"/>
      <c r="AD208" s="26">
        <f t="shared" si="40"/>
        <v>2.8585424608328427E-2</v>
      </c>
      <c r="AE208" s="26">
        <f t="shared" si="46"/>
        <v>-1.1399260972618092E-3</v>
      </c>
      <c r="AG208" s="26"/>
      <c r="AI208" s="26"/>
      <c r="AK208" s="26"/>
      <c r="AM208" s="26"/>
      <c r="AO208" s="26"/>
      <c r="AQ208" s="26"/>
    </row>
    <row r="209" spans="1:43" x14ac:dyDescent="0.25">
      <c r="A209" s="17">
        <f t="shared" si="48"/>
        <v>5</v>
      </c>
      <c r="B209" s="15">
        <f t="shared" si="49"/>
        <v>3</v>
      </c>
      <c r="C209" s="11">
        <v>41055</v>
      </c>
      <c r="D209">
        <f>INDEX(white_production!$C:$O,MATCH(total_sugar_production!$C209,white_production!$C:$C,0),MATCH(total_sugar_production!D$1,white_production!$C$1:$O$1,0))+INDEX(raw_production!$C:$O,MATCH(total_sugar_production!$C209,raw_production!$C:$C,0),MATCH(total_sugar_production!D$1,raw_production!$C$1:$O$1,0))</f>
        <v>0</v>
      </c>
      <c r="E209">
        <f>INDEX(white_production!$C:$O,MATCH(total_sugar_production!$C209,white_production!$C:$C,0),MATCH(total_sugar_production!E$1,white_production!$C$1:$O$1,0))+INDEX(raw_production!$C:$O,MATCH(total_sugar_production!$C209,raw_production!$C:$C,0),MATCH(total_sugar_production!E$1,raw_production!$C$1:$O$1,0))</f>
        <v>0</v>
      </c>
      <c r="F209">
        <f>INDEX(white_production!$C:$O,MATCH(total_sugar_production!$C209,white_production!$C:$C,0),MATCH(total_sugar_production!F$1,white_production!$C$1:$O$1,0))+INDEX(raw_production!$C:$O,MATCH(total_sugar_production!$C209,raw_production!$C:$C,0),MATCH(total_sugar_production!F$1,raw_production!$C$1:$O$1,0))</f>
        <v>0</v>
      </c>
      <c r="G209">
        <f>INDEX(white_production!$C:$O,MATCH(total_sugar_production!$C209,white_production!$C:$C,0),MATCH(total_sugar_production!G$1,white_production!$C$1:$O$1,0))+INDEX(raw_production!$C:$O,MATCH(total_sugar_production!$C209,raw_production!$C:$C,0),MATCH(total_sugar_production!G$1,raw_production!$C$1:$O$1,0))</f>
        <v>0</v>
      </c>
      <c r="H209">
        <f>INDEX(white_production!$C:$O,MATCH(total_sugar_production!$C209,white_production!$C:$C,0),MATCH(total_sugar_production!H$1,white_production!$C$1:$O$1,0))+INDEX(raw_production!$C:$O,MATCH(total_sugar_production!$C209,raw_production!$C:$C,0),MATCH(total_sugar_production!H$1,raw_production!$C$1:$O$1,0))</f>
        <v>0</v>
      </c>
      <c r="I209">
        <f>INDEX(white_production!$C:$O,MATCH(total_sugar_production!$C209,white_production!$C:$C,0),MATCH(total_sugar_production!I$1,white_production!$C$1:$O$1,0))+INDEX(raw_production!$C:$O,MATCH(total_sugar_production!$C209,raw_production!$C:$C,0),MATCH(total_sugar_production!I$1,raw_production!$C$1:$O$1,0))</f>
        <v>3022.5919999986891</v>
      </c>
      <c r="J209">
        <f>INDEX(white_production!$C:$O,MATCH(total_sugar_production!$C209,white_production!$C:$C,0),MATCH(total_sugar_production!J$1,white_production!$C$1:$O$1,0))+INDEX(raw_production!$C:$O,MATCH(total_sugar_production!$C209,raw_production!$C:$C,0),MATCH(total_sugar_production!J$1,raw_production!$C$1:$O$1,0))</f>
        <v>0</v>
      </c>
      <c r="S209" s="11">
        <v>41055</v>
      </c>
      <c r="U209" s="26"/>
      <c r="W209" s="26"/>
      <c r="Y209" s="26"/>
      <c r="AA209" s="26"/>
      <c r="AC209" s="26"/>
      <c r="AD209" s="26">
        <f t="shared" si="40"/>
        <v>2.1947598253202239E-2</v>
      </c>
      <c r="AE209" s="26">
        <f t="shared" si="46"/>
        <v>-6.6378263551261883E-3</v>
      </c>
      <c r="AG209" s="26"/>
      <c r="AI209" s="26"/>
      <c r="AK209" s="26"/>
      <c r="AM209" s="26"/>
      <c r="AO209" s="26"/>
      <c r="AQ209" s="26"/>
    </row>
    <row r="210" spans="1:43" x14ac:dyDescent="0.25">
      <c r="A210" s="17">
        <f t="shared" si="48"/>
        <v>5</v>
      </c>
      <c r="B210" s="15">
        <f t="shared" si="49"/>
        <v>3</v>
      </c>
      <c r="C210" s="11">
        <v>41056</v>
      </c>
      <c r="D210">
        <f>INDEX(white_production!$C:$O,MATCH(total_sugar_production!$C210,white_production!$C:$C,0),MATCH(total_sugar_production!D$1,white_production!$C$1:$O$1,0))+INDEX(raw_production!$C:$O,MATCH(total_sugar_production!$C210,raw_production!$C:$C,0),MATCH(total_sugar_production!D$1,raw_production!$C$1:$O$1,0))</f>
        <v>0</v>
      </c>
      <c r="E210">
        <f>INDEX(white_production!$C:$O,MATCH(total_sugar_production!$C210,white_production!$C:$C,0),MATCH(total_sugar_production!E$1,white_production!$C$1:$O$1,0))+INDEX(raw_production!$C:$O,MATCH(total_sugar_production!$C210,raw_production!$C:$C,0),MATCH(total_sugar_production!E$1,raw_production!$C$1:$O$1,0))</f>
        <v>0</v>
      </c>
      <c r="F210">
        <f>INDEX(white_production!$C:$O,MATCH(total_sugar_production!$C210,white_production!$C:$C,0),MATCH(total_sugar_production!F$1,white_production!$C$1:$O$1,0))+INDEX(raw_production!$C:$O,MATCH(total_sugar_production!$C210,raw_production!$C:$C,0),MATCH(total_sugar_production!F$1,raw_production!$C$1:$O$1,0))</f>
        <v>0</v>
      </c>
      <c r="G210">
        <f>INDEX(white_production!$C:$O,MATCH(total_sugar_production!$C210,white_production!$C:$C,0),MATCH(total_sugar_production!G$1,white_production!$C$1:$O$1,0))+INDEX(raw_production!$C:$O,MATCH(total_sugar_production!$C210,raw_production!$C:$C,0),MATCH(total_sugar_production!G$1,raw_production!$C$1:$O$1,0))</f>
        <v>0</v>
      </c>
      <c r="H210">
        <f>INDEX(white_production!$C:$O,MATCH(total_sugar_production!$C210,white_production!$C:$C,0),MATCH(total_sugar_production!H$1,white_production!$C$1:$O$1,0))+INDEX(raw_production!$C:$O,MATCH(total_sugar_production!$C210,raw_production!$C:$C,0),MATCH(total_sugar_production!H$1,raw_production!$C$1:$O$1,0))</f>
        <v>0</v>
      </c>
      <c r="I210">
        <f>INDEX(white_production!$C:$O,MATCH(total_sugar_production!$C210,white_production!$C:$C,0),MATCH(total_sugar_production!I$1,white_production!$C$1:$O$1,0))+INDEX(raw_production!$C:$O,MATCH(total_sugar_production!$C210,raw_production!$C:$C,0),MATCH(total_sugar_production!I$1,raw_production!$C$1:$O$1,0))</f>
        <v>2387.4609999999407</v>
      </c>
      <c r="J210">
        <f>INDEX(white_production!$C:$O,MATCH(total_sugar_production!$C210,white_production!$C:$C,0),MATCH(total_sugar_production!J$1,white_production!$C$1:$O$1,0))+INDEX(raw_production!$C:$O,MATCH(total_sugar_production!$C210,raw_production!$C:$C,0),MATCH(total_sugar_production!J$1,raw_production!$C$1:$O$1,0))</f>
        <v>0</v>
      </c>
      <c r="S210" s="11">
        <v>41056</v>
      </c>
      <c r="U210" s="26"/>
      <c r="W210" s="26"/>
      <c r="Y210" s="26"/>
      <c r="AA210" s="26"/>
      <c r="AC210" s="26"/>
      <c r="AD210" s="26">
        <f t="shared" ref="AD210:AD220" si="50">I210/MAX(I$2:I$228)</f>
        <v>1.7335794865205062E-2</v>
      </c>
      <c r="AE210" s="26">
        <f t="shared" si="46"/>
        <v>-4.6118033879971772E-3</v>
      </c>
      <c r="AG210" s="26"/>
      <c r="AI210" s="26"/>
      <c r="AK210" s="26"/>
      <c r="AM210" s="26"/>
      <c r="AO210" s="26"/>
      <c r="AQ210" s="26"/>
    </row>
    <row r="211" spans="1:43" x14ac:dyDescent="0.25">
      <c r="A211" s="17">
        <f t="shared" si="48"/>
        <v>5</v>
      </c>
      <c r="B211" s="15">
        <f t="shared" si="49"/>
        <v>3</v>
      </c>
      <c r="C211" s="11">
        <v>41057</v>
      </c>
      <c r="D211">
        <f>INDEX(white_production!$C:$O,MATCH(total_sugar_production!$C211,white_production!$C:$C,0),MATCH(total_sugar_production!D$1,white_production!$C$1:$O$1,0))+INDEX(raw_production!$C:$O,MATCH(total_sugar_production!$C211,raw_production!$C:$C,0),MATCH(total_sugar_production!D$1,raw_production!$C$1:$O$1,0))</f>
        <v>0</v>
      </c>
      <c r="E211">
        <f>INDEX(white_production!$C:$O,MATCH(total_sugar_production!$C211,white_production!$C:$C,0),MATCH(total_sugar_production!E$1,white_production!$C$1:$O$1,0))+INDEX(raw_production!$C:$O,MATCH(total_sugar_production!$C211,raw_production!$C:$C,0),MATCH(total_sugar_production!E$1,raw_production!$C$1:$O$1,0))</f>
        <v>0</v>
      </c>
      <c r="F211">
        <f>INDEX(white_production!$C:$O,MATCH(total_sugar_production!$C211,white_production!$C:$C,0),MATCH(total_sugar_production!F$1,white_production!$C$1:$O$1,0))+INDEX(raw_production!$C:$O,MATCH(total_sugar_production!$C211,raw_production!$C:$C,0),MATCH(total_sugar_production!F$1,raw_production!$C$1:$O$1,0))</f>
        <v>0</v>
      </c>
      <c r="G211">
        <f>INDEX(white_production!$C:$O,MATCH(total_sugar_production!$C211,white_production!$C:$C,0),MATCH(total_sugar_production!G$1,white_production!$C$1:$O$1,0))+INDEX(raw_production!$C:$O,MATCH(total_sugar_production!$C211,raw_production!$C:$C,0),MATCH(total_sugar_production!G$1,raw_production!$C$1:$O$1,0))</f>
        <v>0</v>
      </c>
      <c r="H211">
        <f>INDEX(white_production!$C:$O,MATCH(total_sugar_production!$C211,white_production!$C:$C,0),MATCH(total_sugar_production!H$1,white_production!$C$1:$O$1,0))+INDEX(raw_production!$C:$O,MATCH(total_sugar_production!$C211,raw_production!$C:$C,0),MATCH(total_sugar_production!H$1,raw_production!$C$1:$O$1,0))</f>
        <v>0</v>
      </c>
      <c r="I211">
        <f>INDEX(white_production!$C:$O,MATCH(total_sugar_production!$C211,white_production!$C:$C,0),MATCH(total_sugar_production!I$1,white_production!$C$1:$O$1,0))+INDEX(raw_production!$C:$O,MATCH(total_sugar_production!$C211,raw_production!$C:$C,0),MATCH(total_sugar_production!I$1,raw_production!$C$1:$O$1,0))</f>
        <v>1631.5030000008644</v>
      </c>
      <c r="J211">
        <f>INDEX(white_production!$C:$O,MATCH(total_sugar_production!$C211,white_production!$C:$C,0),MATCH(total_sugar_production!J$1,white_production!$C$1:$O$1,0))+INDEX(raw_production!$C:$O,MATCH(total_sugar_production!$C211,raw_production!$C:$C,0),MATCH(total_sugar_production!J$1,raw_production!$C$1:$O$1,0))</f>
        <v>0</v>
      </c>
      <c r="S211" s="11">
        <v>41057</v>
      </c>
      <c r="U211" s="26"/>
      <c r="W211" s="26"/>
      <c r="Y211" s="26"/>
      <c r="AA211" s="26"/>
      <c r="AC211" s="26"/>
      <c r="AD211" s="26">
        <f t="shared" si="50"/>
        <v>1.1846644334706344E-2</v>
      </c>
      <c r="AE211" s="26">
        <f t="shared" si="46"/>
        <v>-5.4891505304987178E-3</v>
      </c>
      <c r="AG211" s="26"/>
      <c r="AI211" s="26"/>
      <c r="AK211" s="26"/>
      <c r="AM211" s="26"/>
      <c r="AO211" s="26"/>
      <c r="AQ211" s="26"/>
    </row>
    <row r="212" spans="1:43" x14ac:dyDescent="0.25">
      <c r="A212" s="17">
        <f t="shared" si="48"/>
        <v>5</v>
      </c>
      <c r="B212" s="15">
        <f t="shared" si="49"/>
        <v>3</v>
      </c>
      <c r="C212" s="11">
        <v>41058</v>
      </c>
      <c r="D212">
        <f>INDEX(white_production!$C:$O,MATCH(total_sugar_production!$C212,white_production!$C:$C,0),MATCH(total_sugar_production!D$1,white_production!$C$1:$O$1,0))+INDEX(raw_production!$C:$O,MATCH(total_sugar_production!$C212,raw_production!$C:$C,0),MATCH(total_sugar_production!D$1,raw_production!$C$1:$O$1,0))</f>
        <v>0</v>
      </c>
      <c r="E212">
        <f>INDEX(white_production!$C:$O,MATCH(total_sugar_production!$C212,white_production!$C:$C,0),MATCH(total_sugar_production!E$1,white_production!$C$1:$O$1,0))+INDEX(raw_production!$C:$O,MATCH(total_sugar_production!$C212,raw_production!$C:$C,0),MATCH(total_sugar_production!E$1,raw_production!$C$1:$O$1,0))</f>
        <v>0</v>
      </c>
      <c r="F212">
        <f>INDEX(white_production!$C:$O,MATCH(total_sugar_production!$C212,white_production!$C:$C,0),MATCH(total_sugar_production!F$1,white_production!$C$1:$O$1,0))+INDEX(raw_production!$C:$O,MATCH(total_sugar_production!$C212,raw_production!$C:$C,0),MATCH(total_sugar_production!F$1,raw_production!$C$1:$O$1,0))</f>
        <v>0</v>
      </c>
      <c r="G212">
        <f>INDEX(white_production!$C:$O,MATCH(total_sugar_production!$C212,white_production!$C:$C,0),MATCH(total_sugar_production!G$1,white_production!$C$1:$O$1,0))+INDEX(raw_production!$C:$O,MATCH(total_sugar_production!$C212,raw_production!$C:$C,0),MATCH(total_sugar_production!G$1,raw_production!$C$1:$O$1,0))</f>
        <v>0</v>
      </c>
      <c r="H212">
        <f>INDEX(white_production!$C:$O,MATCH(total_sugar_production!$C212,white_production!$C:$C,0),MATCH(total_sugar_production!H$1,white_production!$C$1:$O$1,0))+INDEX(raw_production!$C:$O,MATCH(total_sugar_production!$C212,raw_production!$C:$C,0),MATCH(total_sugar_production!H$1,raw_production!$C$1:$O$1,0))</f>
        <v>0</v>
      </c>
      <c r="I212">
        <f>INDEX(white_production!$C:$O,MATCH(total_sugar_production!$C212,white_production!$C:$C,0),MATCH(total_sugar_production!I$1,white_production!$C$1:$O$1,0))+INDEX(raw_production!$C:$O,MATCH(total_sugar_production!$C212,raw_production!$C:$C,0),MATCH(total_sugar_production!I$1,raw_production!$C$1:$O$1,0))</f>
        <v>1765.1920000001787</v>
      </c>
      <c r="J212">
        <f>INDEX(white_production!$C:$O,MATCH(total_sugar_production!$C212,white_production!$C:$C,0),MATCH(total_sugar_production!J$1,white_production!$C$1:$O$1,0))+INDEX(raw_production!$C:$O,MATCH(total_sugar_production!$C212,raw_production!$C:$C,0),MATCH(total_sugar_production!J$1,raw_production!$C$1:$O$1,0))</f>
        <v>0</v>
      </c>
      <c r="S212" s="11">
        <v>41058</v>
      </c>
      <c r="U212" s="26"/>
      <c r="W212" s="26"/>
      <c r="Y212" s="26"/>
      <c r="AA212" s="26"/>
      <c r="AC212" s="26"/>
      <c r="AD212" s="26">
        <f t="shared" si="50"/>
        <v>1.2817384832550108E-2</v>
      </c>
      <c r="AE212" s="26">
        <f t="shared" si="46"/>
        <v>9.7074049784376393E-4</v>
      </c>
      <c r="AG212" s="26"/>
      <c r="AI212" s="26"/>
      <c r="AK212" s="26"/>
      <c r="AM212" s="26"/>
      <c r="AO212" s="26"/>
      <c r="AQ212" s="26"/>
    </row>
    <row r="213" spans="1:43" x14ac:dyDescent="0.25">
      <c r="A213" s="17">
        <f t="shared" si="48"/>
        <v>5</v>
      </c>
      <c r="B213" s="15">
        <f t="shared" si="49"/>
        <v>3</v>
      </c>
      <c r="C213" s="11">
        <v>41059</v>
      </c>
      <c r="D213">
        <f>INDEX(white_production!$C:$O,MATCH(total_sugar_production!$C213,white_production!$C:$C,0),MATCH(total_sugar_production!D$1,white_production!$C$1:$O$1,0))+INDEX(raw_production!$C:$O,MATCH(total_sugar_production!$C213,raw_production!$C:$C,0),MATCH(total_sugar_production!D$1,raw_production!$C$1:$O$1,0))</f>
        <v>0</v>
      </c>
      <c r="E213">
        <f>INDEX(white_production!$C:$O,MATCH(total_sugar_production!$C213,white_production!$C:$C,0),MATCH(total_sugar_production!E$1,white_production!$C$1:$O$1,0))+INDEX(raw_production!$C:$O,MATCH(total_sugar_production!$C213,raw_production!$C:$C,0),MATCH(total_sugar_production!E$1,raw_production!$C$1:$O$1,0))</f>
        <v>0</v>
      </c>
      <c r="F213">
        <f>INDEX(white_production!$C:$O,MATCH(total_sugar_production!$C213,white_production!$C:$C,0),MATCH(total_sugar_production!F$1,white_production!$C$1:$O$1,0))+INDEX(raw_production!$C:$O,MATCH(total_sugar_production!$C213,raw_production!$C:$C,0),MATCH(total_sugar_production!F$1,raw_production!$C$1:$O$1,0))</f>
        <v>0</v>
      </c>
      <c r="G213">
        <f>INDEX(white_production!$C:$O,MATCH(total_sugar_production!$C213,white_production!$C:$C,0),MATCH(total_sugar_production!G$1,white_production!$C$1:$O$1,0))+INDEX(raw_production!$C:$O,MATCH(total_sugar_production!$C213,raw_production!$C:$C,0),MATCH(total_sugar_production!G$1,raw_production!$C$1:$O$1,0))</f>
        <v>0</v>
      </c>
      <c r="H213">
        <f>INDEX(white_production!$C:$O,MATCH(total_sugar_production!$C213,white_production!$C:$C,0),MATCH(total_sugar_production!H$1,white_production!$C$1:$O$1,0))+INDEX(raw_production!$C:$O,MATCH(total_sugar_production!$C213,raw_production!$C:$C,0),MATCH(total_sugar_production!H$1,raw_production!$C$1:$O$1,0))</f>
        <v>0</v>
      </c>
      <c r="I213">
        <f>INDEX(white_production!$C:$O,MATCH(total_sugar_production!$C213,white_production!$C:$C,0),MATCH(total_sugar_production!I$1,white_production!$C$1:$O$1,0))+INDEX(raw_production!$C:$O,MATCH(total_sugar_production!$C213,raw_production!$C:$C,0),MATCH(total_sugar_production!I$1,raw_production!$C$1:$O$1,0))</f>
        <v>2677.1329999983309</v>
      </c>
      <c r="J213">
        <f>INDEX(white_production!$C:$O,MATCH(total_sugar_production!$C213,white_production!$C:$C,0),MATCH(total_sugar_production!J$1,white_production!$C$1:$O$1,0))+INDEX(raw_production!$C:$O,MATCH(total_sugar_production!$C213,raw_production!$C:$C,0),MATCH(total_sugar_production!J$1,raw_production!$C$1:$O$1,0))</f>
        <v>0</v>
      </c>
      <c r="S213" s="11">
        <v>41059</v>
      </c>
      <c r="U213" s="26"/>
      <c r="W213" s="26"/>
      <c r="Y213" s="26"/>
      <c r="AA213" s="26"/>
      <c r="AC213" s="26"/>
      <c r="AD213" s="26">
        <f t="shared" si="50"/>
        <v>1.94391567086722E-2</v>
      </c>
      <c r="AE213" s="26">
        <f t="shared" si="46"/>
        <v>6.6217718761220918E-3</v>
      </c>
      <c r="AG213" s="26"/>
      <c r="AI213" s="26"/>
      <c r="AK213" s="26"/>
      <c r="AM213" s="26"/>
      <c r="AO213" s="26"/>
      <c r="AQ213" s="26"/>
    </row>
    <row r="214" spans="1:43" x14ac:dyDescent="0.25">
      <c r="A214" s="17">
        <f t="shared" si="48"/>
        <v>5</v>
      </c>
      <c r="B214" s="15">
        <f t="shared" si="49"/>
        <v>3</v>
      </c>
      <c r="C214" s="11">
        <v>41060</v>
      </c>
      <c r="D214">
        <f>INDEX(white_production!$C:$O,MATCH(total_sugar_production!$C214,white_production!$C:$C,0),MATCH(total_sugar_production!D$1,white_production!$C$1:$O$1,0))+INDEX(raw_production!$C:$O,MATCH(total_sugar_production!$C214,raw_production!$C:$C,0),MATCH(total_sugar_production!D$1,raw_production!$C$1:$O$1,0))</f>
        <v>0</v>
      </c>
      <c r="E214">
        <f>INDEX(white_production!$C:$O,MATCH(total_sugar_production!$C214,white_production!$C:$C,0),MATCH(total_sugar_production!E$1,white_production!$C$1:$O$1,0))+INDEX(raw_production!$C:$O,MATCH(total_sugar_production!$C214,raw_production!$C:$C,0),MATCH(total_sugar_production!E$1,raw_production!$C$1:$O$1,0))</f>
        <v>0</v>
      </c>
      <c r="F214">
        <f>INDEX(white_production!$C:$O,MATCH(total_sugar_production!$C214,white_production!$C:$C,0),MATCH(total_sugar_production!F$1,white_production!$C$1:$O$1,0))+INDEX(raw_production!$C:$O,MATCH(total_sugar_production!$C214,raw_production!$C:$C,0),MATCH(total_sugar_production!F$1,raw_production!$C$1:$O$1,0))</f>
        <v>0</v>
      </c>
      <c r="G214">
        <f>INDEX(white_production!$C:$O,MATCH(total_sugar_production!$C214,white_production!$C:$C,0),MATCH(total_sugar_production!G$1,white_production!$C$1:$O$1,0))+INDEX(raw_production!$C:$O,MATCH(total_sugar_production!$C214,raw_production!$C:$C,0),MATCH(total_sugar_production!G$1,raw_production!$C$1:$O$1,0))</f>
        <v>0</v>
      </c>
      <c r="H214">
        <f>INDEX(white_production!$C:$O,MATCH(total_sugar_production!$C214,white_production!$C:$C,0),MATCH(total_sugar_production!H$1,white_production!$C$1:$O$1,0))+INDEX(raw_production!$C:$O,MATCH(total_sugar_production!$C214,raw_production!$C:$C,0),MATCH(total_sugar_production!H$1,raw_production!$C$1:$O$1,0))</f>
        <v>0</v>
      </c>
      <c r="I214">
        <f>INDEX(white_production!$C:$O,MATCH(total_sugar_production!$C214,white_production!$C:$C,0),MATCH(total_sugar_production!I$1,white_production!$C$1:$O$1,0))+INDEX(raw_production!$C:$O,MATCH(total_sugar_production!$C214,raw_production!$C:$C,0),MATCH(total_sugar_production!I$1,raw_production!$C$1:$O$1,0))</f>
        <v>1672.4590000018477</v>
      </c>
      <c r="J214">
        <f>INDEX(white_production!$C:$O,MATCH(total_sugar_production!$C214,white_production!$C:$C,0),MATCH(total_sugar_production!J$1,white_production!$C$1:$O$1,0))+INDEX(raw_production!$C:$O,MATCH(total_sugar_production!$C214,raw_production!$C:$C,0),MATCH(total_sugar_production!J$1,raw_production!$C$1:$O$1,0))</f>
        <v>0</v>
      </c>
      <c r="S214" s="11">
        <v>41060</v>
      </c>
      <c r="U214" s="26"/>
      <c r="W214" s="26"/>
      <c r="Y214" s="26"/>
      <c r="AA214" s="26"/>
      <c r="AC214" s="26"/>
      <c r="AD214" s="26">
        <f t="shared" si="50"/>
        <v>1.2144033408084464E-2</v>
      </c>
      <c r="AE214" s="26">
        <f t="shared" si="46"/>
        <v>-7.2951233005877358E-3</v>
      </c>
      <c r="AG214" s="26"/>
      <c r="AI214" s="26"/>
      <c r="AK214" s="26"/>
      <c r="AM214" s="26"/>
      <c r="AO214" s="26"/>
      <c r="AQ214" s="26"/>
    </row>
    <row r="215" spans="1:43" x14ac:dyDescent="0.25">
      <c r="A215" s="17">
        <f t="shared" si="48"/>
        <v>6</v>
      </c>
      <c r="B215" s="15">
        <f t="shared" si="49"/>
        <v>1</v>
      </c>
      <c r="C215" s="11">
        <v>41061</v>
      </c>
      <c r="D215">
        <f>INDEX(white_production!$C:$O,MATCH(total_sugar_production!$C215,white_production!$C:$C,0),MATCH(total_sugar_production!D$1,white_production!$C$1:$O$1,0))+INDEX(raw_production!$C:$O,MATCH(total_sugar_production!$C215,raw_production!$C:$C,0),MATCH(total_sugar_production!D$1,raw_production!$C$1:$O$1,0))</f>
        <v>0</v>
      </c>
      <c r="E215">
        <f>INDEX(white_production!$C:$O,MATCH(total_sugar_production!$C215,white_production!$C:$C,0),MATCH(total_sugar_production!E$1,white_production!$C$1:$O$1,0))+INDEX(raw_production!$C:$O,MATCH(total_sugar_production!$C215,raw_production!$C:$C,0),MATCH(total_sugar_production!E$1,raw_production!$C$1:$O$1,0))</f>
        <v>0</v>
      </c>
      <c r="F215">
        <f>INDEX(white_production!$C:$O,MATCH(total_sugar_production!$C215,white_production!$C:$C,0),MATCH(total_sugar_production!F$1,white_production!$C$1:$O$1,0))+INDEX(raw_production!$C:$O,MATCH(total_sugar_production!$C215,raw_production!$C:$C,0),MATCH(total_sugar_production!F$1,raw_production!$C$1:$O$1,0))</f>
        <v>0</v>
      </c>
      <c r="G215">
        <f>INDEX(white_production!$C:$O,MATCH(total_sugar_production!$C215,white_production!$C:$C,0),MATCH(total_sugar_production!G$1,white_production!$C$1:$O$1,0))+INDEX(raw_production!$C:$O,MATCH(total_sugar_production!$C215,raw_production!$C:$C,0),MATCH(total_sugar_production!G$1,raw_production!$C$1:$O$1,0))</f>
        <v>0</v>
      </c>
      <c r="H215">
        <f>INDEX(white_production!$C:$O,MATCH(total_sugar_production!$C215,white_production!$C:$C,0),MATCH(total_sugar_production!H$1,white_production!$C$1:$O$1,0))+INDEX(raw_production!$C:$O,MATCH(total_sugar_production!$C215,raw_production!$C:$C,0),MATCH(total_sugar_production!H$1,raw_production!$C$1:$O$1,0))</f>
        <v>0</v>
      </c>
      <c r="I215">
        <f>INDEX(white_production!$C:$O,MATCH(total_sugar_production!$C215,white_production!$C:$C,0),MATCH(total_sugar_production!I$1,white_production!$C$1:$O$1,0))+INDEX(raw_production!$C:$O,MATCH(total_sugar_production!$C215,raw_production!$C:$C,0),MATCH(total_sugar_production!I$1,raw_production!$C$1:$O$1,0))</f>
        <v>1302.1059999994934</v>
      </c>
      <c r="J215">
        <f>INDEX(white_production!$C:$O,MATCH(total_sugar_production!$C215,white_production!$C:$C,0),MATCH(total_sugar_production!J$1,white_production!$C$1:$O$1,0))+INDEX(raw_production!$C:$O,MATCH(total_sugar_production!$C215,raw_production!$C:$C,0),MATCH(total_sugar_production!J$1,raw_production!$C$1:$O$1,0))</f>
        <v>0</v>
      </c>
      <c r="S215" s="11">
        <v>41061</v>
      </c>
      <c r="U215" s="26"/>
      <c r="W215" s="26"/>
      <c r="Y215" s="26"/>
      <c r="AA215" s="26"/>
      <c r="AC215" s="26"/>
      <c r="AD215" s="26">
        <f t="shared" si="50"/>
        <v>9.4548319359958055E-3</v>
      </c>
      <c r="AE215" s="26">
        <f t="shared" si="46"/>
        <v>-2.6892014720886585E-3</v>
      </c>
      <c r="AG215" s="26"/>
      <c r="AI215" s="26"/>
      <c r="AK215" s="26"/>
      <c r="AM215" s="26"/>
      <c r="AO215" s="26"/>
      <c r="AQ215" s="26"/>
    </row>
    <row r="216" spans="1:43" x14ac:dyDescent="0.25">
      <c r="A216" s="17">
        <f t="shared" si="48"/>
        <v>6</v>
      </c>
      <c r="B216" s="15">
        <f t="shared" si="49"/>
        <v>1</v>
      </c>
      <c r="C216" s="11">
        <v>41062</v>
      </c>
      <c r="D216">
        <f>INDEX(white_production!$C:$O,MATCH(total_sugar_production!$C216,white_production!$C:$C,0),MATCH(total_sugar_production!D$1,white_production!$C$1:$O$1,0))+INDEX(raw_production!$C:$O,MATCH(total_sugar_production!$C216,raw_production!$C:$C,0),MATCH(total_sugar_production!D$1,raw_production!$C$1:$O$1,0))</f>
        <v>0</v>
      </c>
      <c r="E216">
        <f>INDEX(white_production!$C:$O,MATCH(total_sugar_production!$C216,white_production!$C:$C,0),MATCH(total_sugar_production!E$1,white_production!$C$1:$O$1,0))+INDEX(raw_production!$C:$O,MATCH(total_sugar_production!$C216,raw_production!$C:$C,0),MATCH(total_sugar_production!E$1,raw_production!$C$1:$O$1,0))</f>
        <v>0</v>
      </c>
      <c r="F216">
        <f>INDEX(white_production!$C:$O,MATCH(total_sugar_production!$C216,white_production!$C:$C,0),MATCH(total_sugar_production!F$1,white_production!$C$1:$O$1,0))+INDEX(raw_production!$C:$O,MATCH(total_sugar_production!$C216,raw_production!$C:$C,0),MATCH(total_sugar_production!F$1,raw_production!$C$1:$O$1,0))</f>
        <v>0</v>
      </c>
      <c r="G216">
        <f>INDEX(white_production!$C:$O,MATCH(total_sugar_production!$C216,white_production!$C:$C,0),MATCH(total_sugar_production!G$1,white_production!$C$1:$O$1,0))+INDEX(raw_production!$C:$O,MATCH(total_sugar_production!$C216,raw_production!$C:$C,0),MATCH(total_sugar_production!G$1,raw_production!$C$1:$O$1,0))</f>
        <v>0</v>
      </c>
      <c r="H216">
        <f>INDEX(white_production!$C:$O,MATCH(total_sugar_production!$C216,white_production!$C:$C,0),MATCH(total_sugar_production!H$1,white_production!$C$1:$O$1,0))+INDEX(raw_production!$C:$O,MATCH(total_sugar_production!$C216,raw_production!$C:$C,0),MATCH(total_sugar_production!H$1,raw_production!$C$1:$O$1,0))</f>
        <v>0</v>
      </c>
      <c r="I216">
        <f>INDEX(white_production!$C:$O,MATCH(total_sugar_production!$C216,white_production!$C:$C,0),MATCH(total_sugar_production!I$1,white_production!$C$1:$O$1,0))+INDEX(raw_production!$C:$O,MATCH(total_sugar_production!$C216,raw_production!$C:$C,0),MATCH(total_sugar_production!I$1,raw_production!$C$1:$O$1,0))</f>
        <v>1255.9490000002086</v>
      </c>
      <c r="J216">
        <f>INDEX(white_production!$C:$O,MATCH(total_sugar_production!$C216,white_production!$C:$C,0),MATCH(total_sugar_production!J$1,white_production!$C$1:$O$1,0))+INDEX(raw_production!$C:$O,MATCH(total_sugar_production!$C216,raw_production!$C:$C,0),MATCH(total_sugar_production!J$1,raw_production!$C$1:$O$1,0))</f>
        <v>0</v>
      </c>
      <c r="S216" s="11">
        <v>41062</v>
      </c>
      <c r="U216" s="26"/>
      <c r="W216" s="26"/>
      <c r="Y216" s="26"/>
      <c r="AA216" s="26"/>
      <c r="AC216" s="26"/>
      <c r="AD216" s="26">
        <f t="shared" si="50"/>
        <v>9.1196774419199256E-3</v>
      </c>
      <c r="AE216" s="26">
        <f t="shared" si="46"/>
        <v>-3.3515449407587987E-4</v>
      </c>
      <c r="AG216" s="26"/>
      <c r="AI216" s="26"/>
      <c r="AK216" s="26"/>
      <c r="AM216" s="26"/>
      <c r="AO216" s="26"/>
      <c r="AQ216" s="26"/>
    </row>
    <row r="217" spans="1:43" x14ac:dyDescent="0.25">
      <c r="A217" s="17">
        <f t="shared" si="48"/>
        <v>6</v>
      </c>
      <c r="B217" s="15">
        <f t="shared" si="49"/>
        <v>1</v>
      </c>
      <c r="C217" s="11">
        <v>41063</v>
      </c>
      <c r="D217">
        <f>INDEX(white_production!$C:$O,MATCH(total_sugar_production!$C217,white_production!$C:$C,0),MATCH(total_sugar_production!D$1,white_production!$C$1:$O$1,0))+INDEX(raw_production!$C:$O,MATCH(total_sugar_production!$C217,raw_production!$C:$C,0),MATCH(total_sugar_production!D$1,raw_production!$C$1:$O$1,0))</f>
        <v>0</v>
      </c>
      <c r="E217">
        <f>INDEX(white_production!$C:$O,MATCH(total_sugar_production!$C217,white_production!$C:$C,0),MATCH(total_sugar_production!E$1,white_production!$C$1:$O$1,0))+INDEX(raw_production!$C:$O,MATCH(total_sugar_production!$C217,raw_production!$C:$C,0),MATCH(total_sugar_production!E$1,raw_production!$C$1:$O$1,0))</f>
        <v>0</v>
      </c>
      <c r="F217">
        <f>INDEX(white_production!$C:$O,MATCH(total_sugar_production!$C217,white_production!$C:$C,0),MATCH(total_sugar_production!F$1,white_production!$C$1:$O$1,0))+INDEX(raw_production!$C:$O,MATCH(total_sugar_production!$C217,raw_production!$C:$C,0),MATCH(total_sugar_production!F$1,raw_production!$C$1:$O$1,0))</f>
        <v>0</v>
      </c>
      <c r="G217">
        <f>INDEX(white_production!$C:$O,MATCH(total_sugar_production!$C217,white_production!$C:$C,0),MATCH(total_sugar_production!G$1,white_production!$C$1:$O$1,0))+INDEX(raw_production!$C:$O,MATCH(total_sugar_production!$C217,raw_production!$C:$C,0),MATCH(total_sugar_production!G$1,raw_production!$C$1:$O$1,0))</f>
        <v>0</v>
      </c>
      <c r="H217">
        <f>INDEX(white_production!$C:$O,MATCH(total_sugar_production!$C217,white_production!$C:$C,0),MATCH(total_sugar_production!H$1,white_production!$C$1:$O$1,0))+INDEX(raw_production!$C:$O,MATCH(total_sugar_production!$C217,raw_production!$C:$C,0),MATCH(total_sugar_production!H$1,raw_production!$C$1:$O$1,0))</f>
        <v>0</v>
      </c>
      <c r="I217">
        <f>INDEX(white_production!$C:$O,MATCH(total_sugar_production!$C217,white_production!$C:$C,0),MATCH(total_sugar_production!I$1,white_production!$C$1:$O$1,0))+INDEX(raw_production!$C:$O,MATCH(total_sugar_production!$C217,raw_production!$C:$C,0),MATCH(total_sugar_production!I$1,raw_production!$C$1:$O$1,0))</f>
        <v>1706.2730000004171</v>
      </c>
      <c r="J217">
        <f>INDEX(white_production!$C:$O,MATCH(total_sugar_production!$C217,white_production!$C:$C,0),MATCH(total_sugar_production!J$1,white_production!$C$1:$O$1,0))+INDEX(raw_production!$C:$O,MATCH(total_sugar_production!$C217,raw_production!$C:$C,0),MATCH(total_sugar_production!J$1,raw_production!$C$1:$O$1,0))</f>
        <v>0</v>
      </c>
      <c r="S217" s="11">
        <v>41063</v>
      </c>
      <c r="U217" s="26"/>
      <c r="W217" s="26"/>
      <c r="Y217" s="26"/>
      <c r="AA217" s="26"/>
      <c r="AC217" s="26"/>
      <c r="AD217" s="26">
        <f t="shared" si="50"/>
        <v>1.2389563101573598E-2</v>
      </c>
      <c r="AE217" s="26">
        <f t="shared" si="46"/>
        <v>3.2698856596536721E-3</v>
      </c>
      <c r="AG217" s="26"/>
      <c r="AI217" s="26"/>
      <c r="AK217" s="26"/>
      <c r="AM217" s="26"/>
      <c r="AO217" s="26"/>
      <c r="AQ217" s="26"/>
    </row>
    <row r="218" spans="1:43" x14ac:dyDescent="0.25">
      <c r="A218" s="17">
        <f t="shared" si="48"/>
        <v>6</v>
      </c>
      <c r="B218" s="15">
        <f t="shared" si="49"/>
        <v>1</v>
      </c>
      <c r="C218" s="11">
        <v>41064</v>
      </c>
      <c r="D218">
        <f>INDEX(white_production!$C:$O,MATCH(total_sugar_production!$C218,white_production!$C:$C,0),MATCH(total_sugar_production!D$1,white_production!$C$1:$O$1,0))+INDEX(raw_production!$C:$O,MATCH(total_sugar_production!$C218,raw_production!$C:$C,0),MATCH(total_sugar_production!D$1,raw_production!$C$1:$O$1,0))</f>
        <v>0</v>
      </c>
      <c r="E218">
        <f>INDEX(white_production!$C:$O,MATCH(total_sugar_production!$C218,white_production!$C:$C,0),MATCH(total_sugar_production!E$1,white_production!$C$1:$O$1,0))+INDEX(raw_production!$C:$O,MATCH(total_sugar_production!$C218,raw_production!$C:$C,0),MATCH(total_sugar_production!E$1,raw_production!$C$1:$O$1,0))</f>
        <v>0</v>
      </c>
      <c r="F218">
        <f>INDEX(white_production!$C:$O,MATCH(total_sugar_production!$C218,white_production!$C:$C,0),MATCH(total_sugar_production!F$1,white_production!$C$1:$O$1,0))+INDEX(raw_production!$C:$O,MATCH(total_sugar_production!$C218,raw_production!$C:$C,0),MATCH(total_sugar_production!F$1,raw_production!$C$1:$O$1,0))</f>
        <v>0</v>
      </c>
      <c r="G218">
        <f>INDEX(white_production!$C:$O,MATCH(total_sugar_production!$C218,white_production!$C:$C,0),MATCH(total_sugar_production!G$1,white_production!$C$1:$O$1,0))+INDEX(raw_production!$C:$O,MATCH(total_sugar_production!$C218,raw_production!$C:$C,0),MATCH(total_sugar_production!G$1,raw_production!$C$1:$O$1,0))</f>
        <v>0</v>
      </c>
      <c r="H218">
        <f>INDEX(white_production!$C:$O,MATCH(total_sugar_production!$C218,white_production!$C:$C,0),MATCH(total_sugar_production!H$1,white_production!$C$1:$O$1,0))+INDEX(raw_production!$C:$O,MATCH(total_sugar_production!$C218,raw_production!$C:$C,0),MATCH(total_sugar_production!H$1,raw_production!$C$1:$O$1,0))</f>
        <v>0</v>
      </c>
      <c r="I218">
        <f>INDEX(white_production!$C:$O,MATCH(total_sugar_production!$C218,white_production!$C:$C,0),MATCH(total_sugar_production!I$1,white_production!$C$1:$O$1,0))+INDEX(raw_production!$C:$O,MATCH(total_sugar_production!$C218,raw_production!$C:$C,0),MATCH(total_sugar_production!I$1,raw_production!$C$1:$O$1,0))</f>
        <v>335.57899999916549</v>
      </c>
      <c r="J218">
        <f>INDEX(white_production!$C:$O,MATCH(total_sugar_production!$C218,white_production!$C:$C,0),MATCH(total_sugar_production!J$1,white_production!$C$1:$O$1,0))+INDEX(raw_production!$C:$O,MATCH(total_sugar_production!$C218,raw_production!$C:$C,0),MATCH(total_sugar_production!J$1,raw_production!$C$1:$O$1,0))</f>
        <v>0</v>
      </c>
      <c r="S218" s="11">
        <v>41064</v>
      </c>
      <c r="U218" s="26"/>
      <c r="W218" s="26"/>
      <c r="Y218" s="26"/>
      <c r="AA218" s="26"/>
      <c r="AC218" s="26"/>
      <c r="AD218" s="26">
        <f t="shared" si="50"/>
        <v>2.436701041422803E-3</v>
      </c>
      <c r="AE218" s="26">
        <f t="shared" si="46"/>
        <v>-9.9528620601507939E-3</v>
      </c>
      <c r="AG218" s="26"/>
      <c r="AI218" s="26"/>
      <c r="AK218" s="26"/>
      <c r="AM218" s="26"/>
      <c r="AO218" s="26"/>
      <c r="AQ218" s="26"/>
    </row>
    <row r="219" spans="1:43" x14ac:dyDescent="0.25">
      <c r="A219" s="17">
        <f t="shared" si="48"/>
        <v>6</v>
      </c>
      <c r="B219" s="15">
        <f t="shared" si="49"/>
        <v>1</v>
      </c>
      <c r="C219" s="11">
        <v>41065</v>
      </c>
      <c r="D219">
        <f>INDEX(white_production!$C:$O,MATCH(total_sugar_production!$C219,white_production!$C:$C,0),MATCH(total_sugar_production!D$1,white_production!$C$1:$O$1,0))+INDEX(raw_production!$C:$O,MATCH(total_sugar_production!$C219,raw_production!$C:$C,0),MATCH(total_sugar_production!D$1,raw_production!$C$1:$O$1,0))</f>
        <v>0</v>
      </c>
      <c r="E219">
        <f>INDEX(white_production!$C:$O,MATCH(total_sugar_production!$C219,white_production!$C:$C,0),MATCH(total_sugar_production!E$1,white_production!$C$1:$O$1,0))+INDEX(raw_production!$C:$O,MATCH(total_sugar_production!$C219,raw_production!$C:$C,0),MATCH(total_sugar_production!E$1,raw_production!$C$1:$O$1,0))</f>
        <v>0</v>
      </c>
      <c r="F219">
        <f>INDEX(white_production!$C:$O,MATCH(total_sugar_production!$C219,white_production!$C:$C,0),MATCH(total_sugar_production!F$1,white_production!$C$1:$O$1,0))+INDEX(raw_production!$C:$O,MATCH(total_sugar_production!$C219,raw_production!$C:$C,0),MATCH(total_sugar_production!F$1,raw_production!$C$1:$O$1,0))</f>
        <v>0</v>
      </c>
      <c r="G219">
        <f>INDEX(white_production!$C:$O,MATCH(total_sugar_production!$C219,white_production!$C:$C,0),MATCH(total_sugar_production!G$1,white_production!$C$1:$O$1,0))+INDEX(raw_production!$C:$O,MATCH(total_sugar_production!$C219,raw_production!$C:$C,0),MATCH(total_sugar_production!G$1,raw_production!$C$1:$O$1,0))</f>
        <v>0</v>
      </c>
      <c r="H219">
        <f>INDEX(white_production!$C:$O,MATCH(total_sugar_production!$C219,white_production!$C:$C,0),MATCH(total_sugar_production!H$1,white_production!$C$1:$O$1,0))+INDEX(raw_production!$C:$O,MATCH(total_sugar_production!$C219,raw_production!$C:$C,0),MATCH(total_sugar_production!H$1,raw_production!$C$1:$O$1,0))</f>
        <v>0</v>
      </c>
      <c r="I219">
        <f>INDEX(white_production!$C:$O,MATCH(total_sugar_production!$C219,white_production!$C:$C,0),MATCH(total_sugar_production!I$1,white_production!$C$1:$O$1,0))+INDEX(raw_production!$C:$O,MATCH(total_sugar_production!$C219,raw_production!$C:$C,0),MATCH(total_sugar_production!I$1,raw_production!$C$1:$O$1,0))</f>
        <v>1680.4780000001192</v>
      </c>
      <c r="J219">
        <f>INDEX(white_production!$C:$O,MATCH(total_sugar_production!$C219,white_production!$C:$C,0),MATCH(total_sugar_production!J$1,white_production!$C$1:$O$1,0))+INDEX(raw_production!$C:$O,MATCH(total_sugar_production!$C219,raw_production!$C:$C,0),MATCH(total_sugar_production!J$1,raw_production!$C$1:$O$1,0))</f>
        <v>0</v>
      </c>
      <c r="S219" s="11">
        <v>41065</v>
      </c>
      <c r="U219" s="26"/>
      <c r="W219" s="26"/>
      <c r="Y219" s="26"/>
      <c r="AA219" s="26"/>
      <c r="AC219" s="26"/>
      <c r="AD219" s="26">
        <f t="shared" si="50"/>
        <v>1.2202260846771052E-2</v>
      </c>
      <c r="AE219" s="26">
        <f t="shared" si="46"/>
        <v>9.7655598053482499E-3</v>
      </c>
      <c r="AG219" s="26"/>
      <c r="AI219" s="26"/>
      <c r="AK219" s="26"/>
      <c r="AM219" s="26"/>
      <c r="AO219" s="26"/>
      <c r="AQ219" s="26"/>
    </row>
    <row r="220" spans="1:43" x14ac:dyDescent="0.25">
      <c r="A220" s="17">
        <f t="shared" si="48"/>
        <v>6</v>
      </c>
      <c r="B220" s="15">
        <f t="shared" si="49"/>
        <v>1</v>
      </c>
      <c r="C220" s="11">
        <v>41066</v>
      </c>
      <c r="D220">
        <f>INDEX(white_production!$C:$O,MATCH(total_sugar_production!$C220,white_production!$C:$C,0),MATCH(total_sugar_production!D$1,white_production!$C$1:$O$1,0))+INDEX(raw_production!$C:$O,MATCH(total_sugar_production!$C220,raw_production!$C:$C,0),MATCH(total_sugar_production!D$1,raw_production!$C$1:$O$1,0))</f>
        <v>0</v>
      </c>
      <c r="E220">
        <f>INDEX(white_production!$C:$O,MATCH(total_sugar_production!$C220,white_production!$C:$C,0),MATCH(total_sugar_production!E$1,white_production!$C$1:$O$1,0))+INDEX(raw_production!$C:$O,MATCH(total_sugar_production!$C220,raw_production!$C:$C,0),MATCH(total_sugar_production!E$1,raw_production!$C$1:$O$1,0))</f>
        <v>0</v>
      </c>
      <c r="F220">
        <f>INDEX(white_production!$C:$O,MATCH(total_sugar_production!$C220,white_production!$C:$C,0),MATCH(total_sugar_production!F$1,white_production!$C$1:$O$1,0))+INDEX(raw_production!$C:$O,MATCH(total_sugar_production!$C220,raw_production!$C:$C,0),MATCH(total_sugar_production!F$1,raw_production!$C$1:$O$1,0))</f>
        <v>0</v>
      </c>
      <c r="G220">
        <f>INDEX(white_production!$C:$O,MATCH(total_sugar_production!$C220,white_production!$C:$C,0),MATCH(total_sugar_production!G$1,white_production!$C$1:$O$1,0))+INDEX(raw_production!$C:$O,MATCH(total_sugar_production!$C220,raw_production!$C:$C,0),MATCH(total_sugar_production!G$1,raw_production!$C$1:$O$1,0))</f>
        <v>0</v>
      </c>
      <c r="H220">
        <f>INDEX(white_production!$C:$O,MATCH(total_sugar_production!$C220,white_production!$C:$C,0),MATCH(total_sugar_production!H$1,white_production!$C$1:$O$1,0))+INDEX(raw_production!$C:$O,MATCH(total_sugar_production!$C220,raw_production!$C:$C,0),MATCH(total_sugar_production!H$1,raw_production!$C$1:$O$1,0))</f>
        <v>0</v>
      </c>
      <c r="I220">
        <f>INDEX(white_production!$C:$O,MATCH(total_sugar_production!$C220,white_production!$C:$C,0),MATCH(total_sugar_production!I$1,white_production!$C$1:$O$1,0))+INDEX(raw_production!$C:$O,MATCH(total_sugar_production!$C220,raw_production!$C:$C,0),MATCH(total_sugar_production!I$1,raw_production!$C$1:$O$1,0))</f>
        <v>43721.638199999179</v>
      </c>
      <c r="J220">
        <f>INDEX(white_production!$C:$O,MATCH(total_sugar_production!$C220,white_production!$C:$C,0),MATCH(total_sugar_production!J$1,white_production!$C$1:$O$1,0))+INDEX(raw_production!$C:$O,MATCH(total_sugar_production!$C220,raw_production!$C:$C,0),MATCH(total_sugar_production!J$1,raw_production!$C$1:$O$1,0))</f>
        <v>0</v>
      </c>
      <c r="S220" s="11">
        <v>41066</v>
      </c>
      <c r="U220" s="26"/>
      <c r="W220" s="26"/>
      <c r="Y220" s="26"/>
      <c r="AA220" s="26"/>
      <c r="AC220" s="26"/>
      <c r="AD220" s="26">
        <f t="shared" si="50"/>
        <v>0.31747088266820611</v>
      </c>
      <c r="AE220" s="26">
        <f t="shared" si="46"/>
        <v>0.30526862182143505</v>
      </c>
      <c r="AG220" s="26"/>
      <c r="AI220" s="26"/>
      <c r="AK220" s="26"/>
      <c r="AM220" s="26"/>
      <c r="AO220" s="26"/>
      <c r="AQ220" s="26"/>
    </row>
    <row r="221" spans="1:43" x14ac:dyDescent="0.25">
      <c r="A221" s="17">
        <f t="shared" si="48"/>
        <v>6</v>
      </c>
      <c r="B221" s="15">
        <f t="shared" si="49"/>
        <v>1</v>
      </c>
      <c r="C221" s="11">
        <v>41067</v>
      </c>
      <c r="D221">
        <f>INDEX(white_production!$C:$O,MATCH(total_sugar_production!$C221,white_production!$C:$C,0),MATCH(total_sugar_production!D$1,white_production!$C$1:$O$1,0))+INDEX(raw_production!$C:$O,MATCH(total_sugar_production!$C221,raw_production!$C:$C,0),MATCH(total_sugar_production!D$1,raw_production!$C$1:$O$1,0))</f>
        <v>0</v>
      </c>
      <c r="E221">
        <f>INDEX(white_production!$C:$O,MATCH(total_sugar_production!$C221,white_production!$C:$C,0),MATCH(total_sugar_production!E$1,white_production!$C$1:$O$1,0))+INDEX(raw_production!$C:$O,MATCH(total_sugar_production!$C221,raw_production!$C:$C,0),MATCH(total_sugar_production!E$1,raw_production!$C$1:$O$1,0))</f>
        <v>0</v>
      </c>
      <c r="F221">
        <f>INDEX(white_production!$C:$O,MATCH(total_sugar_production!$C221,white_production!$C:$C,0),MATCH(total_sugar_production!F$1,white_production!$C$1:$O$1,0))+INDEX(raw_production!$C:$O,MATCH(total_sugar_production!$C221,raw_production!$C:$C,0),MATCH(total_sugar_production!F$1,raw_production!$C$1:$O$1,0))</f>
        <v>0</v>
      </c>
      <c r="G221">
        <f>INDEX(white_production!$C:$O,MATCH(total_sugar_production!$C221,white_production!$C:$C,0),MATCH(total_sugar_production!G$1,white_production!$C$1:$O$1,0))+INDEX(raw_production!$C:$O,MATCH(total_sugar_production!$C221,raw_production!$C:$C,0),MATCH(total_sugar_production!G$1,raw_production!$C$1:$O$1,0))</f>
        <v>0</v>
      </c>
      <c r="H221">
        <f>INDEX(white_production!$C:$O,MATCH(total_sugar_production!$C221,white_production!$C:$C,0),MATCH(total_sugar_production!H$1,white_production!$C$1:$O$1,0))+INDEX(raw_production!$C:$O,MATCH(total_sugar_production!$C221,raw_production!$C:$C,0),MATCH(total_sugar_production!H$1,raw_production!$C$1:$O$1,0))</f>
        <v>0</v>
      </c>
      <c r="I221">
        <f>INDEX(white_production!$C:$O,MATCH(total_sugar_production!$C221,white_production!$C:$C,0),MATCH(total_sugar_production!I$1,white_production!$C$1:$O$1,0))+INDEX(raw_production!$C:$O,MATCH(total_sugar_production!$C221,raw_production!$C:$C,0),MATCH(total_sugar_production!I$1,raw_production!$C$1:$O$1,0))</f>
        <v>0</v>
      </c>
      <c r="J221">
        <f>INDEX(white_production!$C:$O,MATCH(total_sugar_production!$C221,white_production!$C:$C,0),MATCH(total_sugar_production!J$1,white_production!$C$1:$O$1,0))+INDEX(raw_production!$C:$O,MATCH(total_sugar_production!$C221,raw_production!$C:$C,0),MATCH(total_sugar_production!J$1,raw_production!$C$1:$O$1,0))</f>
        <v>0</v>
      </c>
      <c r="S221" s="11">
        <v>41067</v>
      </c>
      <c r="U221" s="26"/>
      <c r="W221" s="26"/>
      <c r="Y221" s="26"/>
      <c r="AA221" s="26"/>
      <c r="AC221" s="26"/>
      <c r="AE221" s="26"/>
      <c r="AG221" s="26"/>
      <c r="AI221" s="26"/>
      <c r="AK221" s="26"/>
      <c r="AM221" s="26"/>
      <c r="AO221" s="26"/>
      <c r="AQ221" s="26"/>
    </row>
    <row r="222" spans="1:43" x14ac:dyDescent="0.25">
      <c r="A222" s="17">
        <f t="shared" si="48"/>
        <v>6</v>
      </c>
      <c r="B222" s="15">
        <f t="shared" si="49"/>
        <v>1</v>
      </c>
      <c r="C222" s="11">
        <v>41068</v>
      </c>
      <c r="D222">
        <f>INDEX(white_production!$C:$O,MATCH(total_sugar_production!$C222,white_production!$C:$C,0),MATCH(total_sugar_production!D$1,white_production!$C$1:$O$1,0))+INDEX(raw_production!$C:$O,MATCH(total_sugar_production!$C222,raw_production!$C:$C,0),MATCH(total_sugar_production!D$1,raw_production!$C$1:$O$1,0))</f>
        <v>0</v>
      </c>
      <c r="E222">
        <f>INDEX(white_production!$C:$O,MATCH(total_sugar_production!$C222,white_production!$C:$C,0),MATCH(total_sugar_production!E$1,white_production!$C$1:$O$1,0))+INDEX(raw_production!$C:$O,MATCH(total_sugar_production!$C222,raw_production!$C:$C,0),MATCH(total_sugar_production!E$1,raw_production!$C$1:$O$1,0))</f>
        <v>0</v>
      </c>
      <c r="F222">
        <f>INDEX(white_production!$C:$O,MATCH(total_sugar_production!$C222,white_production!$C:$C,0),MATCH(total_sugar_production!F$1,white_production!$C$1:$O$1,0))+INDEX(raw_production!$C:$O,MATCH(total_sugar_production!$C222,raw_production!$C:$C,0),MATCH(total_sugar_production!F$1,raw_production!$C$1:$O$1,0))</f>
        <v>0</v>
      </c>
      <c r="G222">
        <f>INDEX(white_production!$C:$O,MATCH(total_sugar_production!$C222,white_production!$C:$C,0),MATCH(total_sugar_production!G$1,white_production!$C$1:$O$1,0))+INDEX(raw_production!$C:$O,MATCH(total_sugar_production!$C222,raw_production!$C:$C,0),MATCH(total_sugar_production!G$1,raw_production!$C$1:$O$1,0))</f>
        <v>0</v>
      </c>
      <c r="H222">
        <f>INDEX(white_production!$C:$O,MATCH(total_sugar_production!$C222,white_production!$C:$C,0),MATCH(total_sugar_production!H$1,white_production!$C$1:$O$1,0))+INDEX(raw_production!$C:$O,MATCH(total_sugar_production!$C222,raw_production!$C:$C,0),MATCH(total_sugar_production!H$1,raw_production!$C$1:$O$1,0))</f>
        <v>0</v>
      </c>
      <c r="I222">
        <f>INDEX(white_production!$C:$O,MATCH(total_sugar_production!$C222,white_production!$C:$C,0),MATCH(total_sugar_production!I$1,white_production!$C$1:$O$1,0))+INDEX(raw_production!$C:$O,MATCH(total_sugar_production!$C222,raw_production!$C:$C,0),MATCH(total_sugar_production!I$1,raw_production!$C$1:$O$1,0))</f>
        <v>0</v>
      </c>
      <c r="J222">
        <f>INDEX(white_production!$C:$O,MATCH(total_sugar_production!$C222,white_production!$C:$C,0),MATCH(total_sugar_production!J$1,white_production!$C$1:$O$1,0))+INDEX(raw_production!$C:$O,MATCH(total_sugar_production!$C222,raw_production!$C:$C,0),MATCH(total_sugar_production!J$1,raw_production!$C$1:$O$1,0))</f>
        <v>0</v>
      </c>
      <c r="S222" s="11">
        <v>41068</v>
      </c>
      <c r="U222" s="26"/>
      <c r="W222" s="26"/>
      <c r="Y222" s="26"/>
      <c r="AA222" s="26"/>
      <c r="AC222" s="26"/>
      <c r="AE222" s="26"/>
      <c r="AG222" s="26"/>
      <c r="AI222" s="26"/>
      <c r="AK222" s="26"/>
      <c r="AM222" s="26"/>
      <c r="AO222" s="26"/>
      <c r="AQ222" s="26"/>
    </row>
    <row r="223" spans="1:43" x14ac:dyDescent="0.25">
      <c r="A223" s="17">
        <f t="shared" si="48"/>
        <v>6</v>
      </c>
      <c r="B223" s="15">
        <f t="shared" si="49"/>
        <v>1</v>
      </c>
      <c r="C223" s="11">
        <v>41069</v>
      </c>
      <c r="D223">
        <f>INDEX(white_production!$C:$O,MATCH(total_sugar_production!$C223,white_production!$C:$C,0),MATCH(total_sugar_production!D$1,white_production!$C$1:$O$1,0))+INDEX(raw_production!$C:$O,MATCH(total_sugar_production!$C223,raw_production!$C:$C,0),MATCH(total_sugar_production!D$1,raw_production!$C$1:$O$1,0))</f>
        <v>0</v>
      </c>
      <c r="E223">
        <f>INDEX(white_production!$C:$O,MATCH(total_sugar_production!$C223,white_production!$C:$C,0),MATCH(total_sugar_production!E$1,white_production!$C$1:$O$1,0))+INDEX(raw_production!$C:$O,MATCH(total_sugar_production!$C223,raw_production!$C:$C,0),MATCH(total_sugar_production!E$1,raw_production!$C$1:$O$1,0))</f>
        <v>0</v>
      </c>
      <c r="F223">
        <f>INDEX(white_production!$C:$O,MATCH(total_sugar_production!$C223,white_production!$C:$C,0),MATCH(total_sugar_production!F$1,white_production!$C$1:$O$1,0))+INDEX(raw_production!$C:$O,MATCH(total_sugar_production!$C223,raw_production!$C:$C,0),MATCH(total_sugar_production!F$1,raw_production!$C$1:$O$1,0))</f>
        <v>0</v>
      </c>
      <c r="G223">
        <f>INDEX(white_production!$C:$O,MATCH(total_sugar_production!$C223,white_production!$C:$C,0),MATCH(total_sugar_production!G$1,white_production!$C$1:$O$1,0))+INDEX(raw_production!$C:$O,MATCH(total_sugar_production!$C223,raw_production!$C:$C,0),MATCH(total_sugar_production!G$1,raw_production!$C$1:$O$1,0))</f>
        <v>0</v>
      </c>
      <c r="H223">
        <f>INDEX(white_production!$C:$O,MATCH(total_sugar_production!$C223,white_production!$C:$C,0),MATCH(total_sugar_production!H$1,white_production!$C$1:$O$1,0))+INDEX(raw_production!$C:$O,MATCH(total_sugar_production!$C223,raw_production!$C:$C,0),MATCH(total_sugar_production!H$1,raw_production!$C$1:$O$1,0))</f>
        <v>0</v>
      </c>
      <c r="I223">
        <f>INDEX(white_production!$C:$O,MATCH(total_sugar_production!$C223,white_production!$C:$C,0),MATCH(total_sugar_production!I$1,white_production!$C$1:$O$1,0))+INDEX(raw_production!$C:$O,MATCH(total_sugar_production!$C223,raw_production!$C:$C,0),MATCH(total_sugar_production!I$1,raw_production!$C$1:$O$1,0))</f>
        <v>0</v>
      </c>
      <c r="J223">
        <f>INDEX(white_production!$C:$O,MATCH(total_sugar_production!$C223,white_production!$C:$C,0),MATCH(total_sugar_production!J$1,white_production!$C$1:$O$1,0))+INDEX(raw_production!$C:$O,MATCH(total_sugar_production!$C223,raw_production!$C:$C,0),MATCH(total_sugar_production!J$1,raw_production!$C$1:$O$1,0))</f>
        <v>0</v>
      </c>
      <c r="S223" s="11">
        <v>41069</v>
      </c>
      <c r="U223" s="26"/>
      <c r="W223" s="26"/>
      <c r="Y223" s="26"/>
      <c r="AA223" s="26"/>
      <c r="AC223" s="26"/>
      <c r="AE223" s="26"/>
      <c r="AG223" s="26"/>
      <c r="AI223" s="26"/>
      <c r="AK223" s="26"/>
      <c r="AM223" s="26"/>
      <c r="AO223" s="26"/>
      <c r="AQ223" s="26"/>
    </row>
    <row r="224" spans="1:43" x14ac:dyDescent="0.25">
      <c r="A224" s="17">
        <f t="shared" si="48"/>
        <v>6</v>
      </c>
      <c r="B224" s="15">
        <f t="shared" si="49"/>
        <v>1</v>
      </c>
      <c r="C224" s="11">
        <v>41070</v>
      </c>
      <c r="D224">
        <f>INDEX(white_production!$C:$O,MATCH(total_sugar_production!$C224,white_production!$C:$C,0),MATCH(total_sugar_production!D$1,white_production!$C$1:$O$1,0))+INDEX(raw_production!$C:$O,MATCH(total_sugar_production!$C224,raw_production!$C:$C,0),MATCH(total_sugar_production!D$1,raw_production!$C$1:$O$1,0))</f>
        <v>0</v>
      </c>
      <c r="E224">
        <f>INDEX(white_production!$C:$O,MATCH(total_sugar_production!$C224,white_production!$C:$C,0),MATCH(total_sugar_production!E$1,white_production!$C$1:$O$1,0))+INDEX(raw_production!$C:$O,MATCH(total_sugar_production!$C224,raw_production!$C:$C,0),MATCH(total_sugar_production!E$1,raw_production!$C$1:$O$1,0))</f>
        <v>0</v>
      </c>
      <c r="F224">
        <f>INDEX(white_production!$C:$O,MATCH(total_sugar_production!$C224,white_production!$C:$C,0),MATCH(total_sugar_production!F$1,white_production!$C$1:$O$1,0))+INDEX(raw_production!$C:$O,MATCH(total_sugar_production!$C224,raw_production!$C:$C,0),MATCH(total_sugar_production!F$1,raw_production!$C$1:$O$1,0))</f>
        <v>0</v>
      </c>
      <c r="G224">
        <f>INDEX(white_production!$C:$O,MATCH(total_sugar_production!$C224,white_production!$C:$C,0),MATCH(total_sugar_production!G$1,white_production!$C$1:$O$1,0))+INDEX(raw_production!$C:$O,MATCH(total_sugar_production!$C224,raw_production!$C:$C,0),MATCH(total_sugar_production!G$1,raw_production!$C$1:$O$1,0))</f>
        <v>0</v>
      </c>
      <c r="H224">
        <f>INDEX(white_production!$C:$O,MATCH(total_sugar_production!$C224,white_production!$C:$C,0),MATCH(total_sugar_production!H$1,white_production!$C$1:$O$1,0))+INDEX(raw_production!$C:$O,MATCH(total_sugar_production!$C224,raw_production!$C:$C,0),MATCH(total_sugar_production!H$1,raw_production!$C$1:$O$1,0))</f>
        <v>0</v>
      </c>
      <c r="I224">
        <f>INDEX(white_production!$C:$O,MATCH(total_sugar_production!$C224,white_production!$C:$C,0),MATCH(total_sugar_production!I$1,white_production!$C$1:$O$1,0))+INDEX(raw_production!$C:$O,MATCH(total_sugar_production!$C224,raw_production!$C:$C,0),MATCH(total_sugar_production!I$1,raw_production!$C$1:$O$1,0))</f>
        <v>0</v>
      </c>
      <c r="J224">
        <f>INDEX(white_production!$C:$O,MATCH(total_sugar_production!$C224,white_production!$C:$C,0),MATCH(total_sugar_production!J$1,white_production!$C$1:$O$1,0))+INDEX(raw_production!$C:$O,MATCH(total_sugar_production!$C224,raw_production!$C:$C,0),MATCH(total_sugar_production!J$1,raw_production!$C$1:$O$1,0))</f>
        <v>0</v>
      </c>
      <c r="S224" s="11">
        <v>41070</v>
      </c>
      <c r="U224" s="26"/>
      <c r="W224" s="26"/>
      <c r="Y224" s="26"/>
      <c r="AA224" s="26"/>
      <c r="AC224" s="26"/>
      <c r="AE224" s="26"/>
      <c r="AG224" s="26"/>
      <c r="AI224" s="26"/>
      <c r="AK224" s="26"/>
      <c r="AM224" s="26"/>
      <c r="AO224" s="26"/>
      <c r="AQ224" s="26"/>
    </row>
    <row r="225" spans="1:43" x14ac:dyDescent="0.25">
      <c r="A225" s="17">
        <f t="shared" si="48"/>
        <v>6</v>
      </c>
      <c r="B225" s="15">
        <f t="shared" si="49"/>
        <v>2</v>
      </c>
      <c r="C225" s="11">
        <v>41071</v>
      </c>
      <c r="D225">
        <f>INDEX(white_production!$C:$O,MATCH(total_sugar_production!$C225,white_production!$C:$C,0),MATCH(total_sugar_production!D$1,white_production!$C$1:$O$1,0))+INDEX(raw_production!$C:$O,MATCH(total_sugar_production!$C225,raw_production!$C:$C,0),MATCH(total_sugar_production!D$1,raw_production!$C$1:$O$1,0))</f>
        <v>0</v>
      </c>
      <c r="E225">
        <f>INDEX(white_production!$C:$O,MATCH(total_sugar_production!$C225,white_production!$C:$C,0),MATCH(total_sugar_production!E$1,white_production!$C$1:$O$1,0))+INDEX(raw_production!$C:$O,MATCH(total_sugar_production!$C225,raw_production!$C:$C,0),MATCH(total_sugar_production!E$1,raw_production!$C$1:$O$1,0))</f>
        <v>0</v>
      </c>
      <c r="F225">
        <f>INDEX(white_production!$C:$O,MATCH(total_sugar_production!$C225,white_production!$C:$C,0),MATCH(total_sugar_production!F$1,white_production!$C$1:$O$1,0))+INDEX(raw_production!$C:$O,MATCH(total_sugar_production!$C225,raw_production!$C:$C,0),MATCH(total_sugar_production!F$1,raw_production!$C$1:$O$1,0))</f>
        <v>0</v>
      </c>
      <c r="G225">
        <f>INDEX(white_production!$C:$O,MATCH(total_sugar_production!$C225,white_production!$C:$C,0),MATCH(total_sugar_production!G$1,white_production!$C$1:$O$1,0))+INDEX(raw_production!$C:$O,MATCH(total_sugar_production!$C225,raw_production!$C:$C,0),MATCH(total_sugar_production!G$1,raw_production!$C$1:$O$1,0))</f>
        <v>0</v>
      </c>
      <c r="H225">
        <f>INDEX(white_production!$C:$O,MATCH(total_sugar_production!$C225,white_production!$C:$C,0),MATCH(total_sugar_production!H$1,white_production!$C$1:$O$1,0))+INDEX(raw_production!$C:$O,MATCH(total_sugar_production!$C225,raw_production!$C:$C,0),MATCH(total_sugar_production!H$1,raw_production!$C$1:$O$1,0))</f>
        <v>0</v>
      </c>
      <c r="I225">
        <f>INDEX(white_production!$C:$O,MATCH(total_sugar_production!$C225,white_production!$C:$C,0),MATCH(total_sugar_production!I$1,white_production!$C$1:$O$1,0))+INDEX(raw_production!$C:$O,MATCH(total_sugar_production!$C225,raw_production!$C:$C,0),MATCH(total_sugar_production!I$1,raw_production!$C$1:$O$1,0))</f>
        <v>0</v>
      </c>
      <c r="J225">
        <f>INDEX(white_production!$C:$O,MATCH(total_sugar_production!$C225,white_production!$C:$C,0),MATCH(total_sugar_production!J$1,white_production!$C$1:$O$1,0))+INDEX(raw_production!$C:$O,MATCH(total_sugar_production!$C225,raw_production!$C:$C,0),MATCH(total_sugar_production!J$1,raw_production!$C$1:$O$1,0))</f>
        <v>0</v>
      </c>
      <c r="S225" s="11">
        <v>41071</v>
      </c>
      <c r="U225" s="26"/>
      <c r="W225" s="26"/>
      <c r="Y225" s="26"/>
      <c r="AA225" s="26"/>
      <c r="AC225" s="26"/>
      <c r="AE225" s="26"/>
      <c r="AG225" s="26"/>
      <c r="AI225" s="26"/>
      <c r="AK225" s="26"/>
      <c r="AM225" s="26"/>
      <c r="AO225" s="26"/>
      <c r="AQ225" s="26"/>
    </row>
    <row r="226" spans="1:43" x14ac:dyDescent="0.25">
      <c r="A226" s="17">
        <f t="shared" si="48"/>
        <v>6</v>
      </c>
      <c r="B226" s="15">
        <f t="shared" si="49"/>
        <v>2</v>
      </c>
      <c r="C226" s="11">
        <v>41072</v>
      </c>
      <c r="D226">
        <f>INDEX(white_production!$C:$O,MATCH(total_sugar_production!$C226,white_production!$C:$C,0),MATCH(total_sugar_production!D$1,white_production!$C$1:$O$1,0))+INDEX(raw_production!$C:$O,MATCH(total_sugar_production!$C226,raw_production!$C:$C,0),MATCH(total_sugar_production!D$1,raw_production!$C$1:$O$1,0))</f>
        <v>0</v>
      </c>
      <c r="E226">
        <f>INDEX(white_production!$C:$O,MATCH(total_sugar_production!$C226,white_production!$C:$C,0),MATCH(total_sugar_production!E$1,white_production!$C$1:$O$1,0))+INDEX(raw_production!$C:$O,MATCH(total_sugar_production!$C226,raw_production!$C:$C,0),MATCH(total_sugar_production!E$1,raw_production!$C$1:$O$1,0))</f>
        <v>0</v>
      </c>
      <c r="F226">
        <f>INDEX(white_production!$C:$O,MATCH(total_sugar_production!$C226,white_production!$C:$C,0),MATCH(total_sugar_production!F$1,white_production!$C$1:$O$1,0))+INDEX(raw_production!$C:$O,MATCH(total_sugar_production!$C226,raw_production!$C:$C,0),MATCH(total_sugar_production!F$1,raw_production!$C$1:$O$1,0))</f>
        <v>0</v>
      </c>
      <c r="G226">
        <f>INDEX(white_production!$C:$O,MATCH(total_sugar_production!$C226,white_production!$C:$C,0),MATCH(total_sugar_production!G$1,white_production!$C$1:$O$1,0))+INDEX(raw_production!$C:$O,MATCH(total_sugar_production!$C226,raw_production!$C:$C,0),MATCH(total_sugar_production!G$1,raw_production!$C$1:$O$1,0))</f>
        <v>0</v>
      </c>
      <c r="H226">
        <f>INDEX(white_production!$C:$O,MATCH(total_sugar_production!$C226,white_production!$C:$C,0),MATCH(total_sugar_production!H$1,white_production!$C$1:$O$1,0))+INDEX(raw_production!$C:$O,MATCH(total_sugar_production!$C226,raw_production!$C:$C,0),MATCH(total_sugar_production!H$1,raw_production!$C$1:$O$1,0))</f>
        <v>0</v>
      </c>
      <c r="I226">
        <f>INDEX(white_production!$C:$O,MATCH(total_sugar_production!$C226,white_production!$C:$C,0),MATCH(total_sugar_production!I$1,white_production!$C$1:$O$1,0))+INDEX(raw_production!$C:$O,MATCH(total_sugar_production!$C226,raw_production!$C:$C,0),MATCH(total_sugar_production!I$1,raw_production!$C$1:$O$1,0))</f>
        <v>0</v>
      </c>
      <c r="J226">
        <f>INDEX(white_production!$C:$O,MATCH(total_sugar_production!$C226,white_production!$C:$C,0),MATCH(total_sugar_production!J$1,white_production!$C$1:$O$1,0))+INDEX(raw_production!$C:$O,MATCH(total_sugar_production!$C226,raw_production!$C:$C,0),MATCH(total_sugar_production!J$1,raw_production!$C$1:$O$1,0))</f>
        <v>0</v>
      </c>
      <c r="S226" s="11">
        <v>41072</v>
      </c>
      <c r="U226" s="26"/>
      <c r="W226" s="26"/>
      <c r="Y226" s="26"/>
      <c r="AA226" s="26"/>
      <c r="AC226" s="26"/>
      <c r="AE226" s="26"/>
      <c r="AG226" s="26"/>
      <c r="AI226" s="26"/>
      <c r="AK226" s="26"/>
      <c r="AM226" s="26"/>
      <c r="AO226" s="26"/>
      <c r="AQ226" s="26"/>
    </row>
    <row r="227" spans="1:43" x14ac:dyDescent="0.25">
      <c r="A227" s="17">
        <f t="shared" si="48"/>
        <v>6</v>
      </c>
      <c r="B227" s="15">
        <f t="shared" si="49"/>
        <v>2</v>
      </c>
      <c r="C227" s="11">
        <v>41073</v>
      </c>
      <c r="D227">
        <f>INDEX(white_production!$C:$O,MATCH(total_sugar_production!$C227,white_production!$C:$C,0),MATCH(total_sugar_production!D$1,white_production!$C$1:$O$1,0))+INDEX(raw_production!$C:$O,MATCH(total_sugar_production!$C227,raw_production!$C:$C,0),MATCH(total_sugar_production!D$1,raw_production!$C$1:$O$1,0))</f>
        <v>0</v>
      </c>
      <c r="E227">
        <f>INDEX(white_production!$C:$O,MATCH(total_sugar_production!$C227,white_production!$C:$C,0),MATCH(total_sugar_production!E$1,white_production!$C$1:$O$1,0))+INDEX(raw_production!$C:$O,MATCH(total_sugar_production!$C227,raw_production!$C:$C,0),MATCH(total_sugar_production!E$1,raw_production!$C$1:$O$1,0))</f>
        <v>0</v>
      </c>
      <c r="F227">
        <f>INDEX(white_production!$C:$O,MATCH(total_sugar_production!$C227,white_production!$C:$C,0),MATCH(total_sugar_production!F$1,white_production!$C$1:$O$1,0))+INDEX(raw_production!$C:$O,MATCH(total_sugar_production!$C227,raw_production!$C:$C,0),MATCH(total_sugar_production!F$1,raw_production!$C$1:$O$1,0))</f>
        <v>0</v>
      </c>
      <c r="G227">
        <f>INDEX(white_production!$C:$O,MATCH(total_sugar_production!$C227,white_production!$C:$C,0),MATCH(total_sugar_production!G$1,white_production!$C$1:$O$1,0))+INDEX(raw_production!$C:$O,MATCH(total_sugar_production!$C227,raw_production!$C:$C,0),MATCH(total_sugar_production!G$1,raw_production!$C$1:$O$1,0))</f>
        <v>0</v>
      </c>
      <c r="H227">
        <f>INDEX(white_production!$C:$O,MATCH(total_sugar_production!$C227,white_production!$C:$C,0),MATCH(total_sugar_production!H$1,white_production!$C$1:$O$1,0))+INDEX(raw_production!$C:$O,MATCH(total_sugar_production!$C227,raw_production!$C:$C,0),MATCH(total_sugar_production!H$1,raw_production!$C$1:$O$1,0))</f>
        <v>0</v>
      </c>
      <c r="I227">
        <f>INDEX(white_production!$C:$O,MATCH(total_sugar_production!$C227,white_production!$C:$C,0),MATCH(total_sugar_production!I$1,white_production!$C$1:$O$1,0))+INDEX(raw_production!$C:$O,MATCH(total_sugar_production!$C227,raw_production!$C:$C,0),MATCH(total_sugar_production!I$1,raw_production!$C$1:$O$1,0))</f>
        <v>0</v>
      </c>
      <c r="J227">
        <f>INDEX(white_production!$C:$O,MATCH(total_sugar_production!$C227,white_production!$C:$C,0),MATCH(total_sugar_production!J$1,white_production!$C$1:$O$1,0))+INDEX(raw_production!$C:$O,MATCH(total_sugar_production!$C227,raw_production!$C:$C,0),MATCH(total_sugar_production!J$1,raw_production!$C$1:$O$1,0))</f>
        <v>0</v>
      </c>
      <c r="S227" s="11">
        <v>41073</v>
      </c>
      <c r="U227" s="26"/>
      <c r="W227" s="26"/>
      <c r="Y227" s="26"/>
      <c r="AA227" s="26"/>
      <c r="AC227" s="26"/>
      <c r="AE227" s="26"/>
      <c r="AG227" s="26"/>
      <c r="AI227" s="26"/>
      <c r="AK227" s="26"/>
      <c r="AM227" s="26"/>
      <c r="AO227" s="26"/>
      <c r="AQ227" s="26"/>
    </row>
    <row r="228" spans="1:43" x14ac:dyDescent="0.25">
      <c r="A228" s="17">
        <f t="shared" si="48"/>
        <v>6</v>
      </c>
      <c r="B228" s="15">
        <f t="shared" si="49"/>
        <v>2</v>
      </c>
      <c r="C228" s="11">
        <v>41074</v>
      </c>
      <c r="D228">
        <f>INDEX(white_production!$C:$O,MATCH(total_sugar_production!$C228,white_production!$C:$C,0),MATCH(total_sugar_production!D$1,white_production!$C$1:$O$1,0))+INDEX(raw_production!$C:$O,MATCH(total_sugar_production!$C228,raw_production!$C:$C,0),MATCH(total_sugar_production!D$1,raw_production!$C$1:$O$1,0))</f>
        <v>0</v>
      </c>
      <c r="E228">
        <f>INDEX(white_production!$C:$O,MATCH(total_sugar_production!$C228,white_production!$C:$C,0),MATCH(total_sugar_production!E$1,white_production!$C$1:$O$1,0))+INDEX(raw_production!$C:$O,MATCH(total_sugar_production!$C228,raw_production!$C:$C,0),MATCH(total_sugar_production!E$1,raw_production!$C$1:$O$1,0))</f>
        <v>0</v>
      </c>
      <c r="F228">
        <f>INDEX(white_production!$C:$O,MATCH(total_sugar_production!$C228,white_production!$C:$C,0),MATCH(total_sugar_production!F$1,white_production!$C$1:$O$1,0))+INDEX(raw_production!$C:$O,MATCH(total_sugar_production!$C228,raw_production!$C:$C,0),MATCH(total_sugar_production!F$1,raw_production!$C$1:$O$1,0))</f>
        <v>0</v>
      </c>
      <c r="G228">
        <f>INDEX(white_production!$C:$O,MATCH(total_sugar_production!$C228,white_production!$C:$C,0),MATCH(total_sugar_production!G$1,white_production!$C$1:$O$1,0))+INDEX(raw_production!$C:$O,MATCH(total_sugar_production!$C228,raw_production!$C:$C,0),MATCH(total_sugar_production!G$1,raw_production!$C$1:$O$1,0))</f>
        <v>0</v>
      </c>
      <c r="H228">
        <f>INDEX(white_production!$C:$O,MATCH(total_sugar_production!$C228,white_production!$C:$C,0),MATCH(total_sugar_production!H$1,white_production!$C$1:$O$1,0))+INDEX(raw_production!$C:$O,MATCH(total_sugar_production!$C228,raw_production!$C:$C,0),MATCH(total_sugar_production!H$1,raw_production!$C$1:$O$1,0))</f>
        <v>0</v>
      </c>
      <c r="I228">
        <f>INDEX(white_production!$C:$O,MATCH(total_sugar_production!$C228,white_production!$C:$C,0),MATCH(total_sugar_production!I$1,white_production!$C$1:$O$1,0))+INDEX(raw_production!$C:$O,MATCH(total_sugar_production!$C228,raw_production!$C:$C,0),MATCH(total_sugar_production!I$1,raw_production!$C$1:$O$1,0))</f>
        <v>0</v>
      </c>
      <c r="J228">
        <f>INDEX(white_production!$C:$O,MATCH(total_sugar_production!$C228,white_production!$C:$C,0),MATCH(total_sugar_production!J$1,white_production!$C$1:$O$1,0))+INDEX(raw_production!$C:$O,MATCH(total_sugar_production!$C228,raw_production!$C:$C,0),MATCH(total_sugar_production!J$1,raw_production!$C$1:$O$1,0))</f>
        <v>0</v>
      </c>
      <c r="S228" s="11">
        <v>41074</v>
      </c>
      <c r="U228" s="26"/>
      <c r="W228" s="26"/>
      <c r="Y228" s="26"/>
      <c r="AA228" s="26"/>
      <c r="AC228" s="26"/>
      <c r="AE228" s="26"/>
      <c r="AG228" s="26"/>
      <c r="AI228" s="26"/>
      <c r="AK228" s="26"/>
      <c r="AM228" s="26"/>
      <c r="AO228" s="26"/>
      <c r="AQ228" s="26"/>
    </row>
  </sheetData>
  <conditionalFormatting sqref="U2:U228">
    <cfRule type="cellIs" dxfId="11" priority="23" operator="lessThan">
      <formula>-0.03</formula>
    </cfRule>
    <cfRule type="colorScale" priority="24">
      <colorScale>
        <cfvo type="min"/>
        <cfvo type="max"/>
        <color rgb="FFFCFCFF"/>
        <color rgb="FF63BE7B"/>
      </colorScale>
    </cfRule>
  </conditionalFormatting>
  <conditionalFormatting sqref="W2:W228">
    <cfRule type="cellIs" dxfId="10" priority="21" operator="lessThan">
      <formula>-0.03</formula>
    </cfRule>
    <cfRule type="colorScale" priority="22">
      <colorScale>
        <cfvo type="min"/>
        <cfvo type="max"/>
        <color rgb="FFFCFCFF"/>
        <color rgb="FF63BE7B"/>
      </colorScale>
    </cfRule>
  </conditionalFormatting>
  <conditionalFormatting sqref="Y2:Y228">
    <cfRule type="cellIs" dxfId="9" priority="19" operator="lessThan">
      <formula>-0.03</formula>
    </cfRule>
    <cfRule type="colorScale" priority="20">
      <colorScale>
        <cfvo type="min"/>
        <cfvo type="max"/>
        <color rgb="FFFCFCFF"/>
        <color rgb="FF63BE7B"/>
      </colorScale>
    </cfRule>
  </conditionalFormatting>
  <conditionalFormatting sqref="AA2:AA228">
    <cfRule type="cellIs" dxfId="8" priority="17" operator="lessThan">
      <formula>-0.03</formula>
    </cfRule>
    <cfRule type="colorScale" priority="18">
      <colorScale>
        <cfvo type="min"/>
        <cfvo type="max"/>
        <color rgb="FFFCFCFF"/>
        <color rgb="FF63BE7B"/>
      </colorScale>
    </cfRule>
  </conditionalFormatting>
  <conditionalFormatting sqref="AC2:AC228">
    <cfRule type="cellIs" dxfId="7" priority="15" operator="lessThan">
      <formula>-0.03</formula>
    </cfRule>
    <cfRule type="colorScale" priority="16">
      <colorScale>
        <cfvo type="min"/>
        <cfvo type="max"/>
        <color rgb="FFFCFCFF"/>
        <color rgb="FF63BE7B"/>
      </colorScale>
    </cfRule>
  </conditionalFormatting>
  <conditionalFormatting sqref="AE2:AE228">
    <cfRule type="cellIs" dxfId="6" priority="13" operator="lessThan">
      <formula>-0.03</formula>
    </cfRule>
    <cfRule type="colorScale" priority="14">
      <colorScale>
        <cfvo type="min"/>
        <cfvo type="max"/>
        <color rgb="FFFCFCFF"/>
        <color rgb="FF63BE7B"/>
      </colorScale>
    </cfRule>
  </conditionalFormatting>
  <conditionalFormatting sqref="AG2:AG228">
    <cfRule type="cellIs" dxfId="5" priority="11" operator="lessThan">
      <formula>-0.03</formula>
    </cfRule>
    <cfRule type="colorScale" priority="12">
      <colorScale>
        <cfvo type="min"/>
        <cfvo type="max"/>
        <color rgb="FFFCFCFF"/>
        <color rgb="FF63BE7B"/>
      </colorScale>
    </cfRule>
  </conditionalFormatting>
  <conditionalFormatting sqref="AI2:AI228">
    <cfRule type="cellIs" dxfId="4" priority="9" operator="lessThan">
      <formula>-0.03</formula>
    </cfRule>
    <cfRule type="colorScale" priority="10">
      <colorScale>
        <cfvo type="min"/>
        <cfvo type="max"/>
        <color rgb="FFFCFCFF"/>
        <color rgb="FF63BE7B"/>
      </colorScale>
    </cfRule>
  </conditionalFormatting>
  <conditionalFormatting sqref="AK2:AK228">
    <cfRule type="cellIs" dxfId="3" priority="7" operator="lessThan">
      <formula>-0.03</formula>
    </cfRule>
    <cfRule type="colorScale" priority="8">
      <colorScale>
        <cfvo type="min"/>
        <cfvo type="max"/>
        <color rgb="FFFCFCFF"/>
        <color rgb="FF63BE7B"/>
      </colorScale>
    </cfRule>
  </conditionalFormatting>
  <conditionalFormatting sqref="AM2:AM228">
    <cfRule type="cellIs" dxfId="2" priority="5" operator="lessThan">
      <formula>-0.03</formula>
    </cfRule>
    <cfRule type="colorScale" priority="6">
      <colorScale>
        <cfvo type="min"/>
        <cfvo type="max"/>
        <color rgb="FFFCFCFF"/>
        <color rgb="FF63BE7B"/>
      </colorScale>
    </cfRule>
  </conditionalFormatting>
  <conditionalFormatting sqref="AO2:AO228">
    <cfRule type="cellIs" dxfId="1" priority="3" operator="lessThan">
      <formula>-0.03</formula>
    </cfRule>
    <cfRule type="colorScale" priority="4">
      <colorScale>
        <cfvo type="min"/>
        <cfvo type="max"/>
        <color rgb="FFFCFCFF"/>
        <color rgb="FF63BE7B"/>
      </colorScale>
    </cfRule>
  </conditionalFormatting>
  <conditionalFormatting sqref="AQ2:AQ228">
    <cfRule type="cellIs" dxfId="0" priority="1" operator="lessThan">
      <formula>-0.03</formula>
    </cfRule>
    <cfRule type="colorScale" priority="2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696DD1E2DBC13439C2081D33D82D5FF" ma:contentTypeVersion="6" ma:contentTypeDescription="Create a new document." ma:contentTypeScope="" ma:versionID="0e4aec6b18c7d5e19f2c7a37854f92e3">
  <xsd:schema xmlns:xsd="http://www.w3.org/2001/XMLSchema" xmlns:xs="http://www.w3.org/2001/XMLSchema" xmlns:p="http://schemas.microsoft.com/office/2006/metadata/properties" xmlns:ns3="810e8ae0-c14f-44c2-97d5-d7dcffee12f7" targetNamespace="http://schemas.microsoft.com/office/2006/metadata/properties" ma:root="true" ma:fieldsID="c8899694b750ff9bf19d55df19b5b1e9" ns3:_="">
    <xsd:import namespace="810e8ae0-c14f-44c2-97d5-d7dcffee12f7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0e8ae0-c14f-44c2-97d5-d7dcffee12f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BA10E3D-70DA-4391-B08F-1B318F30153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17D6F8D-EC59-4A5B-84F6-69CF90DAB647}">
  <ds:schemaRefs>
    <ds:schemaRef ds:uri="810e8ae0-c14f-44c2-97d5-d7dcffee12f7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C5F5644A-0FFE-48B2-9EA5-10D11345F4D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10e8ae0-c14f-44c2-97d5-d7dcffee12f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Info</vt:lpstr>
      <vt:lpstr>cumulative</vt:lpstr>
      <vt:lpstr>daily</vt:lpstr>
      <vt:lpstr>ER</vt:lpstr>
      <vt:lpstr>ER1</vt:lpstr>
      <vt:lpstr>crush</vt:lpstr>
      <vt:lpstr>indicator_sugar</vt:lpstr>
      <vt:lpstr>indicator_raws</vt:lpstr>
      <vt:lpstr>white_production</vt:lpstr>
      <vt:lpstr>raw_production</vt:lpstr>
      <vt:lpstr>total_sugar_production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2020-01-20T11:45:30Z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0x010100C696DD1E2DBC13439C2081D33D82D5FF</vt:lpwstr>
  </property>
</Properties>
</file>